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simon/dev/IspParser/input/2022_ISP_final/"/>
    </mc:Choice>
  </mc:AlternateContent>
  <xr:revisionPtr revIDLastSave="0" documentId="13_ncr:20001_{637A287B-A8E7-824E-9607-646FB8E271C3}" xr6:coauthVersionLast="47" xr6:coauthVersionMax="47" xr10:uidLastSave="{00000000-0000-0000-0000-000000000000}"/>
  <workbookProtection workbookAlgorithmName="SHA-512" workbookHashValue="Oew5S5OoLqomElHzQB85NdN7zODi3zMGc+zTbQ/YoasyBX/PGftEKVOG4k0iBWc2XIZXb428YpECIn1ClgGPcg==" workbookSaltValue="c2aX+xP7BXIUD6PM1uQC5A==" workbookSpinCount="100000" lockStructure="1"/>
  <bookViews>
    <workbookView xWindow="0" yWindow="760" windowWidth="29040" windowHeight="16000" tabRatio="875" xr2:uid="{00000000-000D-0000-FFFF-FFFF00000000}"/>
  </bookViews>
  <sheets>
    <sheet name="Disclaimer" sheetId="1" r:id="rId1"/>
    <sheet name="Index" sheetId="2" r:id="rId2"/>
    <sheet name="CDPs" sheetId="3" r:id="rId3"/>
    <sheet name="Summary" sheetId="4" r:id="rId4"/>
    <sheet name="Comparison" sheetId="5" r:id="rId5"/>
    <sheet name="Available CDPs" sheetId="6" r:id="rId6"/>
    <sheet name="Capacity" sheetId="7" r:id="rId7"/>
    <sheet name="Generation" sheetId="8" r:id="rId8"/>
    <sheet name="Storage Capacity" sheetId="9" r:id="rId9"/>
    <sheet name="Storage Energy" sheetId="10" r:id="rId10"/>
    <sheet name="Dispatchable Built" sheetId="11" r:id="rId11"/>
    <sheet name="Dispatchable Retired" sheetId="12" r:id="rId12"/>
    <sheet name="REZ Generation Capacity" sheetId="13" r:id="rId13"/>
    <sheet name="REZ Generation" sheetId="14" r:id="rId14"/>
    <sheet name="Emissions" sheetId="15" r:id="rId15"/>
    <sheet name="Imports and Exports" sheetId="16" r:id="rId16"/>
    <sheet name="Costs" sheetId="17" r:id="rId17"/>
    <sheet name="Flow path augmentations" sheetId="18" r:id="rId18"/>
  </sheets>
  <definedNames>
    <definedName name="_xlnm._FilterDatabase" localSheetId="6" hidden="1">Capacity!$A$3:$C$782</definedName>
    <definedName name="_xlnm._FilterDatabase" localSheetId="16" hidden="1">Costs!$A$3:$B$82</definedName>
    <definedName name="_xlnm._FilterDatabase" localSheetId="10" hidden="1">'Dispatchable Built'!$A$3:$C$612</definedName>
    <definedName name="_xlnm._FilterDatabase" localSheetId="11" hidden="1">'Dispatchable Retired'!$A$3:$C$382</definedName>
    <definedName name="_xlnm._FilterDatabase" localSheetId="14" hidden="1">Emissions!$A$3:$B$13</definedName>
    <definedName name="_xlnm._FilterDatabase" localSheetId="17" hidden="1">'Flow path augmentations'!$A$3:$A$18</definedName>
    <definedName name="_xlnm._FilterDatabase" localSheetId="7" hidden="1">Generation!$A$3:$C$932</definedName>
    <definedName name="_xlnm._FilterDatabase" localSheetId="15" hidden="1">'Imports and Exports'!$A$3:$C$202</definedName>
    <definedName name="_xlnm._FilterDatabase" localSheetId="13" hidden="1">'REZ Generation'!$A$3:$E$832</definedName>
    <definedName name="_xlnm._FilterDatabase" localSheetId="12" hidden="1">'REZ Generation Capacity'!$A$3:$E$832</definedName>
    <definedName name="_xlnm._FilterDatabase" localSheetId="8" hidden="1">'Storage Capacity'!$A$3:$C$312</definedName>
    <definedName name="_xlnm._FilterDatabase" localSheetId="9" hidden="1">'Storage Energy'!$A$3:$C$312</definedName>
    <definedName name="AvailableCDPs">'Available CDPs'!$A$4:$A$13</definedName>
    <definedName name="Comparison_CDP1">Comparison!$B$8</definedName>
    <definedName name="Comparison_CDP2">Comparison!$B$9</definedName>
    <definedName name="Summary_CDP">Summary!$B$8</definedName>
    <definedName name="WACC">0.055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1" i="5" l="1"/>
  <c r="I210" i="5"/>
  <c r="I208" i="5"/>
  <c r="I207" i="5"/>
  <c r="J205" i="5"/>
  <c r="I204" i="5"/>
  <c r="I202" i="5"/>
  <c r="I201" i="5"/>
  <c r="J199" i="5"/>
  <c r="I198" i="5"/>
  <c r="J197" i="5"/>
  <c r="J212" i="5" s="1"/>
  <c r="I197" i="5"/>
  <c r="I212" i="5" s="1"/>
  <c r="AD184" i="5"/>
  <c r="R184" i="5"/>
  <c r="AJ183" i="5"/>
  <c r="AI183" i="5"/>
  <c r="AH183" i="5"/>
  <c r="AG183" i="5"/>
  <c r="AF183" i="5"/>
  <c r="AE183" i="5"/>
  <c r="AD183" i="5"/>
  <c r="AC183" i="5"/>
  <c r="AB183" i="5"/>
  <c r="AA183" i="5"/>
  <c r="AA184" i="5" s="1"/>
  <c r="Z183" i="5"/>
  <c r="Y183" i="5"/>
  <c r="X183" i="5"/>
  <c r="W183" i="5"/>
  <c r="V183" i="5"/>
  <c r="U183" i="5"/>
  <c r="T183" i="5"/>
  <c r="S183" i="5"/>
  <c r="R183" i="5"/>
  <c r="Q183" i="5"/>
  <c r="P183" i="5"/>
  <c r="O183" i="5"/>
  <c r="O184" i="5" s="1"/>
  <c r="N183" i="5"/>
  <c r="M183" i="5"/>
  <c r="L183" i="5"/>
  <c r="K183" i="5"/>
  <c r="J183" i="5"/>
  <c r="I183" i="5"/>
  <c r="AJ182" i="5"/>
  <c r="AJ184" i="5" s="1"/>
  <c r="AI182" i="5"/>
  <c r="AI184" i="5" s="1"/>
  <c r="AH182" i="5"/>
  <c r="AH184" i="5" s="1"/>
  <c r="AG182" i="5"/>
  <c r="AG184" i="5" s="1"/>
  <c r="AF182" i="5"/>
  <c r="AF184" i="5" s="1"/>
  <c r="AE182" i="5"/>
  <c r="AE184" i="5" s="1"/>
  <c r="AD182" i="5"/>
  <c r="AC182" i="5"/>
  <c r="AC184" i="5" s="1"/>
  <c r="AB182" i="5"/>
  <c r="AB184" i="5" s="1"/>
  <c r="AA182" i="5"/>
  <c r="Z182" i="5"/>
  <c r="Z184" i="5" s="1"/>
  <c r="Y182" i="5"/>
  <c r="Y184" i="5" s="1"/>
  <c r="X182" i="5"/>
  <c r="X184" i="5" s="1"/>
  <c r="W182" i="5"/>
  <c r="W184" i="5" s="1"/>
  <c r="V182" i="5"/>
  <c r="V184" i="5" s="1"/>
  <c r="U182" i="5"/>
  <c r="U184" i="5" s="1"/>
  <c r="T182" i="5"/>
  <c r="T184" i="5" s="1"/>
  <c r="S182" i="5"/>
  <c r="S184" i="5" s="1"/>
  <c r="R182" i="5"/>
  <c r="Q182" i="5"/>
  <c r="Q184" i="5" s="1"/>
  <c r="P182" i="5"/>
  <c r="P184" i="5" s="1"/>
  <c r="O182" i="5"/>
  <c r="N182" i="5"/>
  <c r="N184" i="5" s="1"/>
  <c r="M182" i="5"/>
  <c r="M184" i="5" s="1"/>
  <c r="L182" i="5"/>
  <c r="L184" i="5" s="1"/>
  <c r="K182" i="5"/>
  <c r="K184" i="5" s="1"/>
  <c r="J182" i="5"/>
  <c r="J184" i="5" s="1"/>
  <c r="I182" i="5"/>
  <c r="I184" i="5" s="1"/>
  <c r="A178" i="5"/>
  <c r="AK166" i="5"/>
  <c r="AI166" i="5"/>
  <c r="AC166" i="5"/>
  <c r="AA166" i="5"/>
  <c r="Y166" i="5"/>
  <c r="W166" i="5"/>
  <c r="Q166" i="5"/>
  <c r="O166" i="5"/>
  <c r="M166" i="5"/>
  <c r="K166" i="5"/>
  <c r="H166" i="5"/>
  <c r="AH166" i="5" s="1"/>
  <c r="AK165" i="5"/>
  <c r="AJ165" i="5"/>
  <c r="AI165" i="5"/>
  <c r="AH165" i="5"/>
  <c r="AG165" i="5"/>
  <c r="AE165" i="5"/>
  <c r="AC165" i="5"/>
  <c r="Z165" i="5"/>
  <c r="Y165" i="5"/>
  <c r="X165" i="5"/>
  <c r="W165" i="5"/>
  <c r="V165" i="5"/>
  <c r="U165" i="5"/>
  <c r="S165" i="5"/>
  <c r="Q165" i="5"/>
  <c r="N165" i="5"/>
  <c r="M165" i="5"/>
  <c r="L165" i="5"/>
  <c r="K165" i="5"/>
  <c r="J165" i="5"/>
  <c r="H165" i="5"/>
  <c r="AB165" i="5" s="1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A140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A124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A107" i="5"/>
  <c r="L103" i="5"/>
  <c r="K103" i="5"/>
  <c r="J103" i="5"/>
  <c r="I103" i="5"/>
  <c r="L101" i="5"/>
  <c r="K101" i="5"/>
  <c r="J101" i="5"/>
  <c r="I101" i="5"/>
  <c r="L100" i="5"/>
  <c r="K100" i="5"/>
  <c r="J100" i="5"/>
  <c r="I100" i="5"/>
  <c r="L99" i="5"/>
  <c r="K99" i="5"/>
  <c r="J99" i="5"/>
  <c r="I99" i="5"/>
  <c r="L97" i="5"/>
  <c r="K97" i="5"/>
  <c r="J97" i="5"/>
  <c r="I97" i="5"/>
  <c r="L96" i="5"/>
  <c r="K96" i="5"/>
  <c r="J96" i="5"/>
  <c r="I96" i="5"/>
  <c r="L95" i="5"/>
  <c r="K95" i="5"/>
  <c r="J95" i="5"/>
  <c r="I95" i="5"/>
  <c r="L94" i="5"/>
  <c r="K94" i="5"/>
  <c r="J94" i="5"/>
  <c r="I94" i="5"/>
  <c r="L93" i="5"/>
  <c r="K93" i="5"/>
  <c r="J93" i="5"/>
  <c r="I93" i="5"/>
  <c r="L92" i="5"/>
  <c r="K92" i="5"/>
  <c r="J92" i="5"/>
  <c r="I92" i="5"/>
  <c r="L91" i="5"/>
  <c r="K91" i="5"/>
  <c r="J91" i="5"/>
  <c r="I91" i="5"/>
  <c r="L90" i="5"/>
  <c r="K90" i="5"/>
  <c r="J90" i="5"/>
  <c r="I90" i="5"/>
  <c r="L89" i="5"/>
  <c r="K89" i="5"/>
  <c r="J89" i="5"/>
  <c r="I89" i="5"/>
  <c r="L88" i="5"/>
  <c r="K88" i="5"/>
  <c r="J88" i="5"/>
  <c r="I88" i="5"/>
  <c r="L87" i="5"/>
  <c r="K87" i="5"/>
  <c r="J87" i="5"/>
  <c r="I87" i="5"/>
  <c r="L86" i="5"/>
  <c r="K86" i="5"/>
  <c r="J86" i="5"/>
  <c r="I86" i="5"/>
  <c r="L85" i="5"/>
  <c r="K85" i="5"/>
  <c r="J85" i="5"/>
  <c r="I85" i="5"/>
  <c r="L84" i="5"/>
  <c r="K84" i="5"/>
  <c r="J84" i="5"/>
  <c r="I84" i="5"/>
  <c r="L83" i="5"/>
  <c r="K83" i="5"/>
  <c r="J83" i="5"/>
  <c r="I83" i="5"/>
  <c r="A79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A52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AJ33" i="5"/>
  <c r="AJ48" i="5" s="1"/>
  <c r="AI33" i="5"/>
  <c r="AI48" i="5" s="1"/>
  <c r="AH33" i="5"/>
  <c r="AH48" i="5" s="1"/>
  <c r="AG33" i="5"/>
  <c r="AG48" i="5" s="1"/>
  <c r="AF33" i="5"/>
  <c r="AF48" i="5" s="1"/>
  <c r="AE33" i="5"/>
  <c r="AE48" i="5" s="1"/>
  <c r="AD33" i="5"/>
  <c r="AD48" i="5" s="1"/>
  <c r="AC33" i="5"/>
  <c r="AC48" i="5" s="1"/>
  <c r="AB33" i="5"/>
  <c r="AB48" i="5" s="1"/>
  <c r="AA33" i="5"/>
  <c r="AA48" i="5" s="1"/>
  <c r="Z33" i="5"/>
  <c r="Z48" i="5" s="1"/>
  <c r="Y33" i="5"/>
  <c r="Y48" i="5" s="1"/>
  <c r="X33" i="5"/>
  <c r="X48" i="5" s="1"/>
  <c r="W33" i="5"/>
  <c r="W48" i="5" s="1"/>
  <c r="V33" i="5"/>
  <c r="V48" i="5" s="1"/>
  <c r="U33" i="5"/>
  <c r="U48" i="5" s="1"/>
  <c r="T33" i="5"/>
  <c r="T48" i="5" s="1"/>
  <c r="S33" i="5"/>
  <c r="S48" i="5" s="1"/>
  <c r="R33" i="5"/>
  <c r="R48" i="5" s="1"/>
  <c r="Q33" i="5"/>
  <c r="Q48" i="5" s="1"/>
  <c r="P33" i="5"/>
  <c r="P48" i="5" s="1"/>
  <c r="O33" i="5"/>
  <c r="O48" i="5" s="1"/>
  <c r="N33" i="5"/>
  <c r="N48" i="5" s="1"/>
  <c r="M33" i="5"/>
  <c r="M48" i="5" s="1"/>
  <c r="L33" i="5"/>
  <c r="L48" i="5" s="1"/>
  <c r="K33" i="5"/>
  <c r="K48" i="5" s="1"/>
  <c r="J33" i="5"/>
  <c r="J48" i="5" s="1"/>
  <c r="I33" i="5"/>
  <c r="I48" i="5" s="1"/>
  <c r="A29" i="5"/>
  <c r="AE22" i="5"/>
  <c r="S22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 s="1"/>
  <c r="AK20" i="5"/>
  <c r="AJ20" i="5"/>
  <c r="AI20" i="5"/>
  <c r="AH20" i="5"/>
  <c r="AG20" i="5"/>
  <c r="AF20" i="5"/>
  <c r="AE20" i="5"/>
  <c r="AD20" i="5"/>
  <c r="AC20" i="5"/>
  <c r="AB20" i="5"/>
  <c r="AA20" i="5"/>
  <c r="Z20" i="5"/>
  <c r="Z22" i="5" s="1"/>
  <c r="Y20" i="5"/>
  <c r="X20" i="5"/>
  <c r="W20" i="5"/>
  <c r="V20" i="5"/>
  <c r="U20" i="5"/>
  <c r="T20" i="5"/>
  <c r="S20" i="5"/>
  <c r="R20" i="5"/>
  <c r="Q20" i="5"/>
  <c r="P20" i="5"/>
  <c r="O20" i="5"/>
  <c r="N20" i="5"/>
  <c r="N22" i="5" s="1"/>
  <c r="M20" i="5"/>
  <c r="L20" i="5"/>
  <c r="K20" i="5"/>
  <c r="J20" i="5"/>
  <c r="I20" i="5" s="1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 s="1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 s="1"/>
  <c r="AK17" i="5"/>
  <c r="AJ17" i="5"/>
  <c r="AI17" i="5"/>
  <c r="AH17" i="5"/>
  <c r="AG17" i="5"/>
  <c r="AG22" i="5" s="1"/>
  <c r="AF17" i="5"/>
  <c r="AE17" i="5"/>
  <c r="AD17" i="5"/>
  <c r="AC17" i="5"/>
  <c r="AC22" i="5" s="1"/>
  <c r="AB17" i="5"/>
  <c r="AA17" i="5"/>
  <c r="Z17" i="5"/>
  <c r="Y17" i="5"/>
  <c r="X17" i="5"/>
  <c r="W17" i="5"/>
  <c r="V17" i="5"/>
  <c r="U17" i="5"/>
  <c r="U22" i="5" s="1"/>
  <c r="T17" i="5"/>
  <c r="S17" i="5"/>
  <c r="R17" i="5"/>
  <c r="Q17" i="5"/>
  <c r="Q22" i="5" s="1"/>
  <c r="P17" i="5"/>
  <c r="O17" i="5"/>
  <c r="I17" i="5" s="1"/>
  <c r="N17" i="5"/>
  <c r="M17" i="5"/>
  <c r="L17" i="5"/>
  <c r="K17" i="5"/>
  <c r="J17" i="5"/>
  <c r="AK16" i="5"/>
  <c r="AJ16" i="5"/>
  <c r="AI16" i="5"/>
  <c r="AH16" i="5"/>
  <c r="AH22" i="5" s="1"/>
  <c r="AG16" i="5"/>
  <c r="AF16" i="5"/>
  <c r="AF22" i="5" s="1"/>
  <c r="AE16" i="5"/>
  <c r="AD16" i="5"/>
  <c r="AC16" i="5"/>
  <c r="AB16" i="5"/>
  <c r="AA16" i="5"/>
  <c r="Z16" i="5"/>
  <c r="Y16" i="5"/>
  <c r="X16" i="5"/>
  <c r="W16" i="5"/>
  <c r="V16" i="5"/>
  <c r="V22" i="5" s="1"/>
  <c r="U16" i="5"/>
  <c r="T16" i="5"/>
  <c r="T22" i="5" s="1"/>
  <c r="S16" i="5"/>
  <c r="R16" i="5"/>
  <c r="Q16" i="5"/>
  <c r="P16" i="5"/>
  <c r="O16" i="5"/>
  <c r="N16" i="5"/>
  <c r="M16" i="5"/>
  <c r="L16" i="5"/>
  <c r="K16" i="5"/>
  <c r="J16" i="5"/>
  <c r="J22" i="5" s="1"/>
  <c r="AK15" i="5"/>
  <c r="AK22" i="5" s="1"/>
  <c r="AJ15" i="5"/>
  <c r="AJ22" i="5" s="1"/>
  <c r="AI15" i="5"/>
  <c r="AI22" i="5" s="1"/>
  <c r="AH15" i="5"/>
  <c r="AG15" i="5"/>
  <c r="AF15" i="5"/>
  <c r="AE15" i="5"/>
  <c r="AD15" i="5"/>
  <c r="AD22" i="5" s="1"/>
  <c r="AC15" i="5"/>
  <c r="AB15" i="5"/>
  <c r="AB22" i="5" s="1"/>
  <c r="AA15" i="5"/>
  <c r="AA22" i="5" s="1"/>
  <c r="Z15" i="5"/>
  <c r="Y15" i="5"/>
  <c r="Y22" i="5" s="1"/>
  <c r="X15" i="5"/>
  <c r="X22" i="5" s="1"/>
  <c r="W15" i="5"/>
  <c r="W22" i="5" s="1"/>
  <c r="V15" i="5"/>
  <c r="U15" i="5"/>
  <c r="T15" i="5"/>
  <c r="S15" i="5"/>
  <c r="R15" i="5"/>
  <c r="R22" i="5" s="1"/>
  <c r="Q15" i="5"/>
  <c r="P15" i="5"/>
  <c r="P22" i="5" s="1"/>
  <c r="O15" i="5"/>
  <c r="O22" i="5" s="1"/>
  <c r="N15" i="5"/>
  <c r="M15" i="5"/>
  <c r="M22" i="5" s="1"/>
  <c r="L15" i="5"/>
  <c r="L22" i="5" s="1"/>
  <c r="K15" i="5"/>
  <c r="K22" i="5" s="1"/>
  <c r="J15" i="5"/>
  <c r="C9" i="5"/>
  <c r="C8" i="5"/>
  <c r="A4" i="5"/>
  <c r="A2" i="5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A251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AJ231" i="4"/>
  <c r="AJ246" i="4" s="1"/>
  <c r="AI231" i="4"/>
  <c r="AI246" i="4" s="1"/>
  <c r="AH231" i="4"/>
  <c r="AH246" i="4" s="1"/>
  <c r="AG231" i="4"/>
  <c r="AG246" i="4" s="1"/>
  <c r="AF231" i="4"/>
  <c r="AF246" i="4" s="1"/>
  <c r="AE231" i="4"/>
  <c r="AE246" i="4" s="1"/>
  <c r="AD231" i="4"/>
  <c r="AD246" i="4" s="1"/>
  <c r="AC231" i="4"/>
  <c r="AC246" i="4" s="1"/>
  <c r="AB231" i="4"/>
  <c r="AB246" i="4" s="1"/>
  <c r="AA231" i="4"/>
  <c r="AA246" i="4" s="1"/>
  <c r="Z231" i="4"/>
  <c r="Z246" i="4" s="1"/>
  <c r="Y231" i="4"/>
  <c r="Y246" i="4" s="1"/>
  <c r="X231" i="4"/>
  <c r="X246" i="4" s="1"/>
  <c r="W231" i="4"/>
  <c r="W246" i="4" s="1"/>
  <c r="V231" i="4"/>
  <c r="V246" i="4" s="1"/>
  <c r="U231" i="4"/>
  <c r="U246" i="4" s="1"/>
  <c r="T231" i="4"/>
  <c r="T246" i="4" s="1"/>
  <c r="S231" i="4"/>
  <c r="S246" i="4" s="1"/>
  <c r="R231" i="4"/>
  <c r="R246" i="4" s="1"/>
  <c r="Q231" i="4"/>
  <c r="Q246" i="4" s="1"/>
  <c r="P231" i="4"/>
  <c r="P246" i="4" s="1"/>
  <c r="O231" i="4"/>
  <c r="O246" i="4" s="1"/>
  <c r="N231" i="4"/>
  <c r="N246" i="4" s="1"/>
  <c r="M231" i="4"/>
  <c r="M246" i="4" s="1"/>
  <c r="L231" i="4"/>
  <c r="L246" i="4" s="1"/>
  <c r="K231" i="4"/>
  <c r="K246" i="4" s="1"/>
  <c r="J231" i="4"/>
  <c r="J246" i="4" s="1"/>
  <c r="I231" i="4"/>
  <c r="I246" i="4" s="1"/>
  <c r="A227" i="4"/>
  <c r="AE215" i="4"/>
  <c r="AC215" i="4"/>
  <c r="AB215" i="4"/>
  <c r="Z215" i="4"/>
  <c r="S215" i="4"/>
  <c r="Q215" i="4"/>
  <c r="P215" i="4"/>
  <c r="N215" i="4"/>
  <c r="AJ214" i="4"/>
  <c r="AI214" i="4"/>
  <c r="AH214" i="4"/>
  <c r="AG214" i="4"/>
  <c r="AG215" i="4" s="1"/>
  <c r="AF214" i="4"/>
  <c r="AF215" i="4" s="1"/>
  <c r="AE214" i="4"/>
  <c r="AD214" i="4"/>
  <c r="AC214" i="4"/>
  <c r="AB214" i="4"/>
  <c r="AA214" i="4"/>
  <c r="Z214" i="4"/>
  <c r="Y214" i="4"/>
  <c r="X214" i="4"/>
  <c r="W214" i="4"/>
  <c r="V214" i="4"/>
  <c r="U214" i="4"/>
  <c r="U215" i="4" s="1"/>
  <c r="T214" i="4"/>
  <c r="T215" i="4" s="1"/>
  <c r="S214" i="4"/>
  <c r="R214" i="4"/>
  <c r="Q214" i="4"/>
  <c r="P214" i="4"/>
  <c r="O214" i="4"/>
  <c r="N214" i="4"/>
  <c r="M214" i="4"/>
  <c r="L214" i="4"/>
  <c r="K214" i="4"/>
  <c r="J214" i="4"/>
  <c r="I214" i="4"/>
  <c r="I215" i="4" s="1"/>
  <c r="AJ213" i="4"/>
  <c r="AJ215" i="4" s="1"/>
  <c r="AI213" i="4"/>
  <c r="AI215" i="4" s="1"/>
  <c r="AH213" i="4"/>
  <c r="AH215" i="4" s="1"/>
  <c r="AG213" i="4"/>
  <c r="AF213" i="4"/>
  <c r="AE213" i="4"/>
  <c r="AD213" i="4"/>
  <c r="AD215" i="4" s="1"/>
  <c r="AC213" i="4"/>
  <c r="AB213" i="4"/>
  <c r="AA213" i="4"/>
  <c r="AA215" i="4" s="1"/>
  <c r="Z213" i="4"/>
  <c r="Y213" i="4"/>
  <c r="Y215" i="4" s="1"/>
  <c r="X213" i="4"/>
  <c r="X215" i="4" s="1"/>
  <c r="W213" i="4"/>
  <c r="W215" i="4" s="1"/>
  <c r="V213" i="4"/>
  <c r="V215" i="4" s="1"/>
  <c r="U213" i="4"/>
  <c r="T213" i="4"/>
  <c r="S213" i="4"/>
  <c r="R213" i="4"/>
  <c r="R215" i="4" s="1"/>
  <c r="Q213" i="4"/>
  <c r="P213" i="4"/>
  <c r="O213" i="4"/>
  <c r="O215" i="4" s="1"/>
  <c r="N213" i="4"/>
  <c r="M213" i="4"/>
  <c r="M215" i="4" s="1"/>
  <c r="L213" i="4"/>
  <c r="L215" i="4" s="1"/>
  <c r="K213" i="4"/>
  <c r="K215" i="4" s="1"/>
  <c r="J213" i="4"/>
  <c r="J215" i="4" s="1"/>
  <c r="I213" i="4"/>
  <c r="A209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A161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A144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A126" i="4"/>
  <c r="L117" i="4"/>
  <c r="K117" i="4"/>
  <c r="J117" i="4"/>
  <c r="I117" i="4"/>
  <c r="L116" i="4"/>
  <c r="K116" i="4"/>
  <c r="J116" i="4"/>
  <c r="I116" i="4"/>
  <c r="L115" i="4"/>
  <c r="K115" i="4"/>
  <c r="J115" i="4"/>
  <c r="I115" i="4"/>
  <c r="L114" i="4"/>
  <c r="K114" i="4"/>
  <c r="J114" i="4"/>
  <c r="I114" i="4"/>
  <c r="L113" i="4"/>
  <c r="K113" i="4"/>
  <c r="J113" i="4"/>
  <c r="I113" i="4"/>
  <c r="L112" i="4"/>
  <c r="K112" i="4"/>
  <c r="J112" i="4"/>
  <c r="I112" i="4"/>
  <c r="A108" i="4"/>
  <c r="L105" i="4"/>
  <c r="K105" i="4"/>
  <c r="J105" i="4"/>
  <c r="I105" i="4"/>
  <c r="L103" i="4"/>
  <c r="K103" i="4"/>
  <c r="J103" i="4"/>
  <c r="I103" i="4"/>
  <c r="L102" i="4"/>
  <c r="K102" i="4"/>
  <c r="J102" i="4"/>
  <c r="I102" i="4"/>
  <c r="L101" i="4"/>
  <c r="K101" i="4"/>
  <c r="J101" i="4"/>
  <c r="I101" i="4"/>
  <c r="L99" i="4"/>
  <c r="K99" i="4"/>
  <c r="J99" i="4"/>
  <c r="I99" i="4"/>
  <c r="L98" i="4"/>
  <c r="K98" i="4"/>
  <c r="J98" i="4"/>
  <c r="I98" i="4"/>
  <c r="L97" i="4"/>
  <c r="K97" i="4"/>
  <c r="J97" i="4"/>
  <c r="I97" i="4"/>
  <c r="L96" i="4"/>
  <c r="K96" i="4"/>
  <c r="J96" i="4"/>
  <c r="I96" i="4"/>
  <c r="L95" i="4"/>
  <c r="K95" i="4"/>
  <c r="J95" i="4"/>
  <c r="I95" i="4"/>
  <c r="L94" i="4"/>
  <c r="K94" i="4"/>
  <c r="J94" i="4"/>
  <c r="I94" i="4"/>
  <c r="L93" i="4"/>
  <c r="K93" i="4"/>
  <c r="J93" i="4"/>
  <c r="I93" i="4"/>
  <c r="L92" i="4"/>
  <c r="K92" i="4"/>
  <c r="J92" i="4"/>
  <c r="I92" i="4"/>
  <c r="L91" i="4"/>
  <c r="K91" i="4"/>
  <c r="J91" i="4"/>
  <c r="I91" i="4"/>
  <c r="L90" i="4"/>
  <c r="K90" i="4"/>
  <c r="J90" i="4"/>
  <c r="I90" i="4"/>
  <c r="L89" i="4"/>
  <c r="K89" i="4"/>
  <c r="J89" i="4"/>
  <c r="I89" i="4"/>
  <c r="L88" i="4"/>
  <c r="K88" i="4"/>
  <c r="J88" i="4"/>
  <c r="I88" i="4"/>
  <c r="L87" i="4"/>
  <c r="K87" i="4"/>
  <c r="J87" i="4"/>
  <c r="I87" i="4"/>
  <c r="L86" i="4"/>
  <c r="K86" i="4"/>
  <c r="J86" i="4"/>
  <c r="I86" i="4"/>
  <c r="L85" i="4"/>
  <c r="K85" i="4"/>
  <c r="J85" i="4"/>
  <c r="I85" i="4"/>
  <c r="A81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A53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AJ33" i="4"/>
  <c r="AJ48" i="4" s="1"/>
  <c r="AI33" i="4"/>
  <c r="AI48" i="4" s="1"/>
  <c r="AH33" i="4"/>
  <c r="AH48" i="4" s="1"/>
  <c r="AG33" i="4"/>
  <c r="AG48" i="4" s="1"/>
  <c r="AF33" i="4"/>
  <c r="AF48" i="4" s="1"/>
  <c r="AE33" i="4"/>
  <c r="AE48" i="4" s="1"/>
  <c r="AD33" i="4"/>
  <c r="AD48" i="4" s="1"/>
  <c r="AC33" i="4"/>
  <c r="AC48" i="4" s="1"/>
  <c r="AB33" i="4"/>
  <c r="AB48" i="4" s="1"/>
  <c r="AA33" i="4"/>
  <c r="AA48" i="4" s="1"/>
  <c r="Z33" i="4"/>
  <c r="Z48" i="4" s="1"/>
  <c r="Y33" i="4"/>
  <c r="Y48" i="4" s="1"/>
  <c r="X33" i="4"/>
  <c r="X48" i="4" s="1"/>
  <c r="W33" i="4"/>
  <c r="W48" i="4" s="1"/>
  <c r="V33" i="4"/>
  <c r="V48" i="4" s="1"/>
  <c r="U33" i="4"/>
  <c r="U48" i="4" s="1"/>
  <c r="T33" i="4"/>
  <c r="T48" i="4" s="1"/>
  <c r="S33" i="4"/>
  <c r="S48" i="4" s="1"/>
  <c r="R33" i="4"/>
  <c r="R48" i="4" s="1"/>
  <c r="Q33" i="4"/>
  <c r="Q48" i="4" s="1"/>
  <c r="P33" i="4"/>
  <c r="P48" i="4" s="1"/>
  <c r="O33" i="4"/>
  <c r="O48" i="4" s="1"/>
  <c r="N33" i="4"/>
  <c r="N48" i="4" s="1"/>
  <c r="M33" i="4"/>
  <c r="M48" i="4" s="1"/>
  <c r="L33" i="4"/>
  <c r="L48" i="4" s="1"/>
  <c r="K33" i="4"/>
  <c r="K48" i="4" s="1"/>
  <c r="J33" i="4"/>
  <c r="J48" i="4" s="1"/>
  <c r="I33" i="4"/>
  <c r="I48" i="4" s="1"/>
  <c r="A29" i="4"/>
  <c r="AE22" i="4"/>
  <c r="S22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 s="1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I20" i="4" s="1"/>
  <c r="L20" i="4"/>
  <c r="K20" i="4"/>
  <c r="J20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 s="1"/>
  <c r="AK18" i="4"/>
  <c r="AJ18" i="4"/>
  <c r="AI18" i="4"/>
  <c r="AH18" i="4"/>
  <c r="AG18" i="4"/>
  <c r="AF18" i="4"/>
  <c r="AE18" i="4"/>
  <c r="AD18" i="4"/>
  <c r="AC18" i="4"/>
  <c r="AC22" i="4" s="1"/>
  <c r="AB18" i="4"/>
  <c r="AA18" i="4"/>
  <c r="Z18" i="4"/>
  <c r="Y18" i="4"/>
  <c r="X18" i="4"/>
  <c r="W18" i="4"/>
  <c r="V18" i="4"/>
  <c r="U18" i="4"/>
  <c r="T18" i="4"/>
  <c r="S18" i="4"/>
  <c r="R18" i="4"/>
  <c r="Q18" i="4"/>
  <c r="Q22" i="4" s="1"/>
  <c r="P18" i="4"/>
  <c r="O18" i="4"/>
  <c r="N18" i="4"/>
  <c r="M18" i="4"/>
  <c r="L18" i="4"/>
  <c r="K18" i="4"/>
  <c r="I18" i="4" s="1"/>
  <c r="J18" i="4"/>
  <c r="AK17" i="4"/>
  <c r="AJ17" i="4"/>
  <c r="AI17" i="4"/>
  <c r="AH17" i="4"/>
  <c r="AH22" i="4" s="1"/>
  <c r="AG17" i="4"/>
  <c r="AG22" i="4" s="1"/>
  <c r="AF17" i="4"/>
  <c r="AF22" i="4" s="1"/>
  <c r="AE17" i="4"/>
  <c r="AD17" i="4"/>
  <c r="AC17" i="4"/>
  <c r="AB17" i="4"/>
  <c r="AA17" i="4"/>
  <c r="Z17" i="4"/>
  <c r="Y17" i="4"/>
  <c r="X17" i="4"/>
  <c r="W17" i="4"/>
  <c r="V17" i="4"/>
  <c r="V22" i="4" s="1"/>
  <c r="U17" i="4"/>
  <c r="U22" i="4" s="1"/>
  <c r="T17" i="4"/>
  <c r="T22" i="4" s="1"/>
  <c r="S17" i="4"/>
  <c r="R17" i="4"/>
  <c r="Q17" i="4"/>
  <c r="P17" i="4"/>
  <c r="O17" i="4"/>
  <c r="N17" i="4"/>
  <c r="M17" i="4"/>
  <c r="L17" i="4"/>
  <c r="K17" i="4"/>
  <c r="J17" i="4"/>
  <c r="J22" i="4" s="1"/>
  <c r="AK16" i="4"/>
  <c r="AK22" i="4" s="1"/>
  <c r="AJ16" i="4"/>
  <c r="AJ22" i="4" s="1"/>
  <c r="AI16" i="4"/>
  <c r="AI22" i="4" s="1"/>
  <c r="AH16" i="4"/>
  <c r="AG16" i="4"/>
  <c r="AF16" i="4"/>
  <c r="AE16" i="4"/>
  <c r="AD16" i="4"/>
  <c r="AC16" i="4"/>
  <c r="AB16" i="4"/>
  <c r="AA16" i="4"/>
  <c r="AA22" i="4" s="1"/>
  <c r="Z16" i="4"/>
  <c r="Y16" i="4"/>
  <c r="Y22" i="4" s="1"/>
  <c r="X16" i="4"/>
  <c r="X22" i="4" s="1"/>
  <c r="W16" i="4"/>
  <c r="W22" i="4" s="1"/>
  <c r="V16" i="4"/>
  <c r="U16" i="4"/>
  <c r="T16" i="4"/>
  <c r="S16" i="4"/>
  <c r="R16" i="4"/>
  <c r="Q16" i="4"/>
  <c r="P16" i="4"/>
  <c r="O16" i="4"/>
  <c r="O22" i="4" s="1"/>
  <c r="N16" i="4"/>
  <c r="M16" i="4"/>
  <c r="M22" i="4" s="1"/>
  <c r="L16" i="4"/>
  <c r="L22" i="4" s="1"/>
  <c r="K16" i="4"/>
  <c r="K22" i="4" s="1"/>
  <c r="J16" i="4"/>
  <c r="AK15" i="4"/>
  <c r="AJ15" i="4"/>
  <c r="AI15" i="4"/>
  <c r="AH15" i="4"/>
  <c r="AG15" i="4"/>
  <c r="AF15" i="4"/>
  <c r="AE15" i="4"/>
  <c r="AD15" i="4"/>
  <c r="AD22" i="4" s="1"/>
  <c r="AC15" i="4"/>
  <c r="AB15" i="4"/>
  <c r="AB22" i="4" s="1"/>
  <c r="AA15" i="4"/>
  <c r="Z15" i="4"/>
  <c r="Z22" i="4" s="1"/>
  <c r="Y15" i="4"/>
  <c r="X15" i="4"/>
  <c r="W15" i="4"/>
  <c r="V15" i="4"/>
  <c r="U15" i="4"/>
  <c r="T15" i="4"/>
  <c r="S15" i="4"/>
  <c r="R15" i="4"/>
  <c r="R22" i="4" s="1"/>
  <c r="Q15" i="4"/>
  <c r="P15" i="4"/>
  <c r="P22" i="4" s="1"/>
  <c r="O15" i="4"/>
  <c r="N15" i="4"/>
  <c r="N22" i="4" s="1"/>
  <c r="M15" i="4"/>
  <c r="L15" i="4"/>
  <c r="K15" i="4"/>
  <c r="J15" i="4"/>
  <c r="C8" i="4"/>
  <c r="A4" i="4"/>
  <c r="A2" i="4"/>
  <c r="I15" i="4" l="1"/>
  <c r="I16" i="4"/>
  <c r="R165" i="5"/>
  <c r="AD165" i="5"/>
  <c r="L166" i="5"/>
  <c r="X166" i="5"/>
  <c r="AJ166" i="5"/>
  <c r="J201" i="5"/>
  <c r="J207" i="5"/>
  <c r="I16" i="5"/>
  <c r="T165" i="5"/>
  <c r="AF165" i="5"/>
  <c r="N166" i="5"/>
  <c r="Z166" i="5"/>
  <c r="J202" i="5"/>
  <c r="J208" i="5"/>
  <c r="I203" i="5"/>
  <c r="I209" i="5"/>
  <c r="P166" i="5"/>
  <c r="AB166" i="5"/>
  <c r="J203" i="5"/>
  <c r="J209" i="5"/>
  <c r="R166" i="5"/>
  <c r="AD166" i="5"/>
  <c r="J198" i="5"/>
  <c r="J204" i="5"/>
  <c r="J210" i="5"/>
  <c r="S166" i="5"/>
  <c r="AE166" i="5"/>
  <c r="I199" i="5"/>
  <c r="I205" i="5"/>
  <c r="I211" i="5"/>
  <c r="I15" i="5"/>
  <c r="I22" i="5" s="1"/>
  <c r="T166" i="5"/>
  <c r="AF166" i="5"/>
  <c r="I17" i="4"/>
  <c r="O165" i="5"/>
  <c r="I165" i="5" s="1"/>
  <c r="AA165" i="5"/>
  <c r="U166" i="5"/>
  <c r="AG166" i="5"/>
  <c r="I200" i="5"/>
  <c r="I206" i="5"/>
  <c r="P165" i="5"/>
  <c r="J166" i="5"/>
  <c r="I166" i="5" s="1"/>
  <c r="V166" i="5"/>
  <c r="J200" i="5"/>
  <c r="J206" i="5"/>
  <c r="I22" i="4" l="1"/>
</calcChain>
</file>

<file path=xl/sharedStrings.xml><?xml version="1.0" encoding="utf-8"?>
<sst xmlns="http://schemas.openxmlformats.org/spreadsheetml/2006/main" count="18963" uniqueCount="313">
  <si>
    <t>Disclaimer</t>
  </si>
  <si>
    <t xml:space="preserve">This generation outcomes workbook contains data provided by or collected from third parties, </t>
  </si>
  <si>
    <t>and conclusions, opinions, assumptions or forecasts that are based on that data.</t>
  </si>
  <si>
    <t>AEMO has made every effort to ensure the quality of the information in this workbook but cannot guarantee</t>
  </si>
  <si>
    <t>that the information, forecasts and assumptions in it are accurate, complete or appropriate for your</t>
  </si>
  <si>
    <t xml:space="preserve">circumstances. This generation outcomes workbook does not include all of the information that an investor, </t>
  </si>
  <si>
    <t>participant or potential participant in the electricity or gas market might require, and does not amount to a</t>
  </si>
  <si>
    <t>recommendation of any investment.</t>
  </si>
  <si>
    <t>Anyone proposing to use the information in this workbook should independently verify and check its</t>
  </si>
  <si>
    <t>accuracy, completeness and suitability for purpose, and obtain independent and specific advice from</t>
  </si>
  <si>
    <t>appropriate experts.</t>
  </si>
  <si>
    <t>This dataset or the information in it may be subsequently updated or amended. This work does</t>
  </si>
  <si>
    <t>not constitute legal or business advice, and should not be relied on as a substitute for obtaining detailed</t>
  </si>
  <si>
    <t>legal advice about the National Electricity Law, the National Electricity Rules, or any other applicable</t>
  </si>
  <si>
    <t>laws, procedures or policies.</t>
  </si>
  <si>
    <t>Accordingly, to the maximum extent permitted by law, AEMO and its officers, employees and</t>
  </si>
  <si>
    <t>consultants involved in the preparation of this document:</t>
  </si>
  <si>
    <t>• make no representation or warranty, express or implied, as to the currency, accuracy, reliability or</t>
  </si>
  <si>
    <t xml:space="preserve">  completeness of the information in this workbook; and</t>
  </si>
  <si>
    <t>• are not liable (whether by reason of negligence or otherwise) for any statements, opinions,</t>
  </si>
  <si>
    <t xml:space="preserve">  information or other matters contained in or derived from this publication, or any omissions from it,</t>
  </si>
  <si>
    <t xml:space="preserve">  or in respect of a person’s use of the information in this workbook.</t>
  </si>
  <si>
    <t>2022 ISP Results Workbook</t>
  </si>
  <si>
    <t>Version History</t>
  </si>
  <si>
    <t>Version Number</t>
  </si>
  <si>
    <t>Description</t>
  </si>
  <si>
    <t>v2.0</t>
  </si>
  <si>
    <t>Final ISP - initial release</t>
  </si>
  <si>
    <t>About</t>
  </si>
  <si>
    <t>This workbook presents generation and cost data for the final 2022 ISP. For a complete description of the scenarios and sensitivities, please see the final 2022 ISP report.</t>
  </si>
  <si>
    <t>Index Table</t>
  </si>
  <si>
    <t>Tab Name</t>
  </si>
  <si>
    <t>Content Description</t>
  </si>
  <si>
    <t>CDPs</t>
  </si>
  <si>
    <t>Description of Candidate Development Pathways</t>
  </si>
  <si>
    <t>Summary</t>
  </si>
  <si>
    <t>Summary (calculated) for a selected case</t>
  </si>
  <si>
    <t>Comparison</t>
  </si>
  <si>
    <t>Comparison (calculated) between two selected cases</t>
  </si>
  <si>
    <t>REZ Generation Capacity</t>
  </si>
  <si>
    <t>Installed capacity by REZ and technology for all cases</t>
  </si>
  <si>
    <t>REZ Generation</t>
  </si>
  <si>
    <t>Annual as-generated generation by REZ and technology for all cases</t>
  </si>
  <si>
    <t>Candidate Development Paths</t>
  </si>
  <si>
    <t>Purpose</t>
  </si>
  <si>
    <t>New England REZ Transmission Link</t>
  </si>
  <si>
    <t>Sydney Ring</t>
  </si>
  <si>
    <t>Marinus Link</t>
  </si>
  <si>
    <t>VNI West</t>
  </si>
  <si>
    <t>HumeLink</t>
  </si>
  <si>
    <t>Gladstone Grid Reinforcement</t>
  </si>
  <si>
    <t>CDP1</t>
  </si>
  <si>
    <t>Based on Progressive Change least-cost DP</t>
  </si>
  <si>
    <t>Potential actionable</t>
  </si>
  <si>
    <t>CDP2</t>
  </si>
  <si>
    <t>Based on Step Change least-cost DP (Progressive Change least-cost with actionable ML and VNI West)</t>
  </si>
  <si>
    <t>CDP3</t>
  </si>
  <si>
    <t>Based on Hydrogen Superpower least-cost DP</t>
  </si>
  <si>
    <t>CDP4</t>
  </si>
  <si>
    <t>Based on Slow Change least-cost DP (Progressive Change without actionable Sydney Ring)</t>
  </si>
  <si>
    <t>CDP5</t>
  </si>
  <si>
    <t xml:space="preserve">Progressive Change least-cost DP, with Marinus Link actionable </t>
  </si>
  <si>
    <t>CDP6</t>
  </si>
  <si>
    <t>Progressive Change, with VNI West actionable</t>
  </si>
  <si>
    <t>CDP7</t>
  </si>
  <si>
    <t>Progressive Change, without New England REZ Transmission Link actionable</t>
  </si>
  <si>
    <t>CDP8</t>
  </si>
  <si>
    <t>Step Change, with HumeLink actionable</t>
  </si>
  <si>
    <t>CDP9</t>
  </si>
  <si>
    <t>No actionable projects</t>
  </si>
  <si>
    <t>CDP10</t>
  </si>
  <si>
    <t>Progressive Change least-cost DP, with actionable Marinus Link and VNI West staged</t>
  </si>
  <si>
    <t>Stage 1 (Early Works)</t>
  </si>
  <si>
    <t>CDP11</t>
  </si>
  <si>
    <t>Progressive Change least-cost DP, with actionable Marinus Link, VNI West staged, and actionable HumeLink</t>
  </si>
  <si>
    <t>CDP12</t>
  </si>
  <si>
    <t>Progressive Change least-cost DP, with actionable Marinus Link, and staged VNI West and HumeLink</t>
  </si>
  <si>
    <t>CDP13</t>
  </si>
  <si>
    <t>Progressive Change least-cost DP with staged VNI West and HumeLink, but with Marinus Link not available</t>
  </si>
  <si>
    <t>Never available</t>
  </si>
  <si>
    <t>Counterfactual</t>
  </si>
  <si>
    <t>No future network augmentation other than committed and anticipated projects/ small intra-regional augmentations/ replacement expenditure projects</t>
  </si>
  <si>
    <t>Refer to the summary tab for the specific timings of all augmentation options for a selected CDP.</t>
  </si>
  <si>
    <t>Notes</t>
  </si>
  <si>
    <t>2. All costs exclude any additional reliability cost savings, competition benefits and early works costs. Further details on these components are provided in Appendix 6.</t>
  </si>
  <si>
    <t>Description:</t>
  </si>
  <si>
    <t>Select case</t>
  </si>
  <si>
    <t>Discounted total system costs by year</t>
  </si>
  <si>
    <t>Real June 2021 dollars ($m)</t>
  </si>
  <si>
    <t>NPV</t>
  </si>
  <si>
    <t>2023-24</t>
  </si>
  <si>
    <t>2024-25</t>
  </si>
  <si>
    <t>2025-26</t>
  </si>
  <si>
    <t>2026-27</t>
  </si>
  <si>
    <t>2027-28</t>
  </si>
  <si>
    <t>2028-29</t>
  </si>
  <si>
    <t>2029-30</t>
  </si>
  <si>
    <t>2030-31</t>
  </si>
  <si>
    <t>2031-32</t>
  </si>
  <si>
    <t>2032-33</t>
  </si>
  <si>
    <t>2033-34</t>
  </si>
  <si>
    <t>2034-35</t>
  </si>
  <si>
    <t>2035-36</t>
  </si>
  <si>
    <t>2036-37</t>
  </si>
  <si>
    <t>2037-38</t>
  </si>
  <si>
    <t>2038-39</t>
  </si>
  <si>
    <t>2039-40</t>
  </si>
  <si>
    <t>2040-41</t>
  </si>
  <si>
    <t>2041-42</t>
  </si>
  <si>
    <t>2042-43</t>
  </si>
  <si>
    <t>2043-44</t>
  </si>
  <si>
    <t>2044-45</t>
  </si>
  <si>
    <t>2045-46</t>
  </si>
  <si>
    <t>2046-47</t>
  </si>
  <si>
    <t>2047-48</t>
  </si>
  <si>
    <t>2048-49</t>
  </si>
  <si>
    <t>2049-50</t>
  </si>
  <si>
    <t>2050-51</t>
  </si>
  <si>
    <t>Generator Capital</t>
  </si>
  <si>
    <t>FOM</t>
  </si>
  <si>
    <t>Fuel</t>
  </si>
  <si>
    <t>VOM</t>
  </si>
  <si>
    <t>DSP+USE</t>
  </si>
  <si>
    <t>REZ Augmentation</t>
  </si>
  <si>
    <t>Flow Path Augmentation</t>
  </si>
  <si>
    <t>NPV and annual costs</t>
  </si>
  <si>
    <t>*Net present value as at 1 July 2021</t>
  </si>
  <si>
    <t>Select region</t>
  </si>
  <si>
    <t>NEM</t>
  </si>
  <si>
    <t>Capacity (MW)</t>
  </si>
  <si>
    <t>Black Coal</t>
  </si>
  <si>
    <t>Brown Coal</t>
  </si>
  <si>
    <t>Mid-merit Gas</t>
  </si>
  <si>
    <t>Mid-merit Gas with CCS</t>
  </si>
  <si>
    <t>Peaking Gas+Liquids</t>
  </si>
  <si>
    <t>Hydrogen Turbine</t>
  </si>
  <si>
    <t>Hydro</t>
  </si>
  <si>
    <t>Utility-scale Storage</t>
  </si>
  <si>
    <t>Coordinated DER Storage</t>
  </si>
  <si>
    <t>Distributed Storage</t>
  </si>
  <si>
    <t>Solar Thermal</t>
  </si>
  <si>
    <t>Offshore Wind</t>
  </si>
  <si>
    <t>Wind</t>
  </si>
  <si>
    <t>Utility-scale Solar</t>
  </si>
  <si>
    <t>Distributed PV</t>
  </si>
  <si>
    <t>Dispatchable Capacity</t>
  </si>
  <si>
    <t>DSP</t>
  </si>
  <si>
    <t>As-generated generation (GWh)</t>
  </si>
  <si>
    <t>Storage Charging (GWh)</t>
  </si>
  <si>
    <t>Utility-scale Storage Load</t>
  </si>
  <si>
    <t>Coordinated DER Storage Load</t>
  </si>
  <si>
    <t>Distributed Storage Load</t>
  </si>
  <si>
    <t>Snowy 2.0</t>
  </si>
  <si>
    <t>Deep Storage</t>
  </si>
  <si>
    <t>Medium Storage</t>
  </si>
  <si>
    <t>Shallow Storage</t>
  </si>
  <si>
    <t>Total Energy (GWh)</t>
  </si>
  <si>
    <t>Capacity Built (MW)</t>
  </si>
  <si>
    <t>Capacity Retired (MW)</t>
  </si>
  <si>
    <t>Note: Capacity built in 2023-24 includes all capacity built since 2021-22</t>
  </si>
  <si>
    <t>NEM emissions trajectory</t>
  </si>
  <si>
    <t>Emissions (Mt CO2-e)</t>
  </si>
  <si>
    <t>Total</t>
  </si>
  <si>
    <t>NSW</t>
  </si>
  <si>
    <t>Flow (GWh)</t>
  </si>
  <si>
    <t>Imports</t>
  </si>
  <si>
    <t>Exports</t>
  </si>
  <si>
    <t>Net Import</t>
  </si>
  <si>
    <t>Note: Includes all changes in capacity relative to existing and committed</t>
  </si>
  <si>
    <t>Note: Includes all changes in generation relative to 2023-24</t>
  </si>
  <si>
    <t>Flow path augmentation timings</t>
  </si>
  <si>
    <t>Augmentation</t>
  </si>
  <si>
    <t>Timing</t>
  </si>
  <si>
    <t>Central to Southern QLD Stage 1</t>
  </si>
  <si>
    <t>Central to Southern QLD Stage 2</t>
  </si>
  <si>
    <t>QNI Connect</t>
  </si>
  <si>
    <t>QNI Connect (Stage 2)</t>
  </si>
  <si>
    <t>New England REZ Extension</t>
  </si>
  <si>
    <t>CNSW – NNSW Option 9</t>
  </si>
  <si>
    <t>VNI West (via Kerang)</t>
  </si>
  <si>
    <t>VNI Option 6</t>
  </si>
  <si>
    <t>Marinus Link (Cable 1)</t>
  </si>
  <si>
    <t>Marinus Link (Cable 2)</t>
  </si>
  <si>
    <t>Bayswater to Newcastle port augmentation</t>
  </si>
  <si>
    <t>Select Case 1</t>
  </si>
  <si>
    <t>Select Case 2</t>
  </si>
  <si>
    <t>Relative market benefits by year</t>
  </si>
  <si>
    <t>Relative market benefits</t>
  </si>
  <si>
    <t>NEM emissions trajectory comparison</t>
  </si>
  <si>
    <t>Net Imports</t>
  </si>
  <si>
    <t>CDPs Available in this workbook</t>
  </si>
  <si>
    <t>CDP</t>
  </si>
  <si>
    <t>Installed Generator Capacity by Technology</t>
  </si>
  <si>
    <t>Capacity calculated on 1 July. In early study years some wind and solar projects enter later in the financial year and are reflected in the following financial year's capacity.</t>
  </si>
  <si>
    <t>Region</t>
  </si>
  <si>
    <t>Technology</t>
  </si>
  <si>
    <t>Existing and Committed</t>
  </si>
  <si>
    <t>QLD</t>
  </si>
  <si>
    <t>VIC</t>
  </si>
  <si>
    <t>SA</t>
  </si>
  <si>
    <t>TAS</t>
  </si>
  <si>
    <t>Annual as-generated generation by technology (GWh)</t>
  </si>
  <si>
    <t>Installed capacity of Storage (MW)</t>
  </si>
  <si>
    <t>Capacity calculated on 1 July. Existing and new storages are grouped according to depth. For storage depth classifications, please refer to the 2022 ISP report.</t>
  </si>
  <si>
    <t>Storage category</t>
  </si>
  <si>
    <t>Installed energy of Storage (GWh)</t>
  </si>
  <si>
    <t>Storage energy calculated on 1 July. Existing and new storages are grouped according to depth. For storage depth classifications, please refer to the 2022 ISP report.</t>
  </si>
  <si>
    <t>Dispatchable Capacity built (MW)</t>
  </si>
  <si>
    <t>Capacity calculated on 1 July. Capacity built in 2024 includes all capacity built since 2021-22. For storage depth classifications, please refer to the 2022 ISP report.</t>
  </si>
  <si>
    <t>Dispatchable Capacity Retired (MW)</t>
  </si>
  <si>
    <t>Capacity calculated on 1 July. For storage depth classifications, please refer to the 2022 ISP report.</t>
  </si>
  <si>
    <t>Installed Generator Capacity by REZ (MW)</t>
  </si>
  <si>
    <t>Generator capacity installed at the beginning of each financial year, i.e. 1st July.</t>
  </si>
  <si>
    <t>REZ</t>
  </si>
  <si>
    <t>REZ Name</t>
  </si>
  <si>
    <t>Q1</t>
  </si>
  <si>
    <t>Far North QLD</t>
  </si>
  <si>
    <t>Solar</t>
  </si>
  <si>
    <t>Q2</t>
  </si>
  <si>
    <t>North Qld Clean Energy Hub</t>
  </si>
  <si>
    <t>Q3</t>
  </si>
  <si>
    <t>Northern Qld</t>
  </si>
  <si>
    <t>Q4</t>
  </si>
  <si>
    <t>Isaac</t>
  </si>
  <si>
    <t>Q5</t>
  </si>
  <si>
    <t>Barcaldine</t>
  </si>
  <si>
    <t>Q6</t>
  </si>
  <si>
    <t>Fitzroy</t>
  </si>
  <si>
    <t>Q7</t>
  </si>
  <si>
    <t>Wide Bay</t>
  </si>
  <si>
    <t>Q8</t>
  </si>
  <si>
    <t>Darling Downs</t>
  </si>
  <si>
    <t>Q9</t>
  </si>
  <si>
    <t>Banana</t>
  </si>
  <si>
    <t>N0</t>
  </si>
  <si>
    <t>NSW Non-REZ</t>
  </si>
  <si>
    <t>N1</t>
  </si>
  <si>
    <t>North West NSW</t>
  </si>
  <si>
    <t>N2</t>
  </si>
  <si>
    <t>New England</t>
  </si>
  <si>
    <t>N3</t>
  </si>
  <si>
    <t>Central-West Orana</t>
  </si>
  <si>
    <t>N4</t>
  </si>
  <si>
    <t>Broken Hill</t>
  </si>
  <si>
    <t>N5</t>
  </si>
  <si>
    <t>South West NSW</t>
  </si>
  <si>
    <t>N6</t>
  </si>
  <si>
    <t>Wagga Wagga</t>
  </si>
  <si>
    <t>N7</t>
  </si>
  <si>
    <t>Tumut</t>
  </si>
  <si>
    <t>N8</t>
  </si>
  <si>
    <t>Cooma-Monaro</t>
  </si>
  <si>
    <t>V0</t>
  </si>
  <si>
    <t>VIC Non-REZ</t>
  </si>
  <si>
    <t>V1</t>
  </si>
  <si>
    <t>Ovens Murray</t>
  </si>
  <si>
    <t>V2</t>
  </si>
  <si>
    <t>Murray River</t>
  </si>
  <si>
    <t>V3</t>
  </si>
  <si>
    <t>Western Victoria</t>
  </si>
  <si>
    <t>V4</t>
  </si>
  <si>
    <t>South West Victoria</t>
  </si>
  <si>
    <t>V5</t>
  </si>
  <si>
    <t>Gippsland</t>
  </si>
  <si>
    <t>V6</t>
  </si>
  <si>
    <t>Central North VIC</t>
  </si>
  <si>
    <t>S1</t>
  </si>
  <si>
    <t>South East SA</t>
  </si>
  <si>
    <t>S2</t>
  </si>
  <si>
    <t>Riverland</t>
  </si>
  <si>
    <t>S3</t>
  </si>
  <si>
    <t>Mid-North SA</t>
  </si>
  <si>
    <t>S4</t>
  </si>
  <si>
    <t>Yorke Peninsula</t>
  </si>
  <si>
    <t>S5</t>
  </si>
  <si>
    <t>Northern SA</t>
  </si>
  <si>
    <t>S6</t>
  </si>
  <si>
    <t>Leigh Creek</t>
  </si>
  <si>
    <t>S7</t>
  </si>
  <si>
    <t>Roxby Downs</t>
  </si>
  <si>
    <t>S8</t>
  </si>
  <si>
    <t>Eastern Eyre Peninsula</t>
  </si>
  <si>
    <t>S9</t>
  </si>
  <si>
    <t>Western Eyre Peninsula</t>
  </si>
  <si>
    <t>T1</t>
  </si>
  <si>
    <t>North East Tasmania</t>
  </si>
  <si>
    <t>T2</t>
  </si>
  <si>
    <t>North West Tasmania</t>
  </si>
  <si>
    <t>T3</t>
  </si>
  <si>
    <t>Central Highlands</t>
  </si>
  <si>
    <t>O1</t>
  </si>
  <si>
    <t>Hunter Coast</t>
  </si>
  <si>
    <t>O2</t>
  </si>
  <si>
    <t>Illawarra Coast</t>
  </si>
  <si>
    <t>O3</t>
  </si>
  <si>
    <t>Gippsland Coast</t>
  </si>
  <si>
    <t>O4</t>
  </si>
  <si>
    <t>North West Tasmania Coast</t>
  </si>
  <si>
    <t>O5</t>
  </si>
  <si>
    <t>Portland Coast</t>
  </si>
  <si>
    <t>O6</t>
  </si>
  <si>
    <t>South East SA Coast</t>
  </si>
  <si>
    <t>Annual as-generated generation by REZ (GWh)</t>
  </si>
  <si>
    <t>Tasmania Midlands</t>
  </si>
  <si>
    <t>NEM Emissions (Mt CO2-e)</t>
  </si>
  <si>
    <t>Regional imports and exports (GWh)</t>
  </si>
  <si>
    <t>Flow</t>
  </si>
  <si>
    <t>Annual costs by class ($000s)</t>
  </si>
  <si>
    <t>Real June 2021 dollars. Flow path augmentation costs include capital and operating expenditure. Capital costs are annualised for modelling purposes. Some rounding errors may be present.</t>
  </si>
  <si>
    <t>Category</t>
  </si>
  <si>
    <t>Flow path augmentation timings by CDP</t>
  </si>
  <si>
    <t>Project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</si>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</sst>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164" formatCode="&quot;$&quot;#,##0"/>
    <numFmt numFmtId="165" formatCode="&quot;$&quot;#,##0.0"/>
    <numFmt numFmtId="166" formatCode="#,##0.0"/>
    <numFmt numFmtId="167" formatCode="_-&quot;$&quot;* #,##0.00_-;\-&quot;$&quot;* #,##0.00_-;_-&quot;$&quot;* &quot;-&quot;??_-;_-@_-"/>
  </numFmts>
  <fonts count="37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name val="ⓒoUAAA¨u"/>
      <family val="1"/>
      <charset val="255"/>
    </font>
    <font>
      <sz val="11"/>
      <name val="￥i￠￢￠?o"/>
      <family val="3"/>
      <charset val="255"/>
    </font>
    <font>
      <sz val="10"/>
      <name val="돋움체"/>
      <family val="3"/>
      <charset val="255"/>
    </font>
    <font>
      <sz val="12"/>
      <name val="바탕체"/>
      <family val="1"/>
      <charset val="255"/>
    </font>
    <font>
      <sz val="12"/>
      <name val="바탕체"/>
      <family val="3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theme="0"/>
      <name val="Arial"/>
      <family val="2"/>
      <scheme val="minor"/>
    </font>
    <font>
      <b/>
      <sz val="18"/>
      <color theme="3"/>
      <name val="Century Gothic"/>
      <family val="2"/>
      <scheme val="major"/>
    </font>
    <font>
      <sz val="18"/>
      <color rgb="FFFFD200"/>
      <name val="EYInterstate"/>
    </font>
    <font>
      <sz val="18"/>
      <color theme="3"/>
      <name val="Century Gothic"/>
      <family val="2"/>
      <scheme val="major"/>
    </font>
    <font>
      <sz val="10"/>
      <name val="Arial"/>
      <family val="2"/>
    </font>
    <font>
      <i/>
      <sz val="11"/>
      <color theme="1"/>
      <name val="Arial"/>
      <family val="2"/>
      <scheme val="minor"/>
    </font>
    <font>
      <b/>
      <sz val="11"/>
      <color theme="5"/>
      <name val="Arial"/>
      <family val="2"/>
      <scheme val="minor"/>
    </font>
    <font>
      <sz val="11"/>
      <color theme="5"/>
      <name val="Arial"/>
      <family val="2"/>
      <scheme val="minor"/>
    </font>
    <font>
      <b/>
      <sz val="11"/>
      <color theme="2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1"/>
      <color theme="1"/>
      <name val="Segoe UI Semilight"/>
      <family val="2"/>
    </font>
    <font>
      <sz val="11"/>
      <color rgb="FF360F3C"/>
      <name val="Segoe UI Semilight"/>
      <family val="2"/>
    </font>
    <font>
      <sz val="18"/>
      <color rgb="FFFFD200"/>
      <name val="Arial"/>
      <family val="2"/>
      <scheme val="minor"/>
    </font>
    <font>
      <sz val="14"/>
      <color rgb="FFFFD200"/>
      <name val="Arial"/>
      <family val="2"/>
      <scheme val="minor"/>
    </font>
    <font>
      <sz val="8"/>
      <color theme="1"/>
      <name val="Arial"/>
      <family val="2"/>
      <scheme val="minor"/>
    </font>
    <font>
      <b/>
      <i/>
      <sz val="11"/>
      <color theme="1"/>
      <name val="Arial"/>
      <family val="2"/>
      <scheme val="minor"/>
    </font>
    <font>
      <b/>
      <sz val="8"/>
      <color rgb="FF3C1053"/>
      <name val="Arial"/>
      <family val="2"/>
      <scheme val="minor"/>
    </font>
    <font>
      <b/>
      <sz val="8"/>
      <color rgb="FF000000"/>
      <name val="Arial"/>
      <family val="2"/>
      <scheme val="minor"/>
    </font>
    <font>
      <i/>
      <sz val="8"/>
      <color rgb="FF000000"/>
      <name val="Arial"/>
      <family val="2"/>
      <scheme val="minor"/>
    </font>
    <font>
      <sz val="8"/>
      <color rgb="FF000000"/>
      <name val="Arial"/>
      <family val="2"/>
      <scheme val="minor"/>
    </font>
    <font>
      <sz val="11"/>
      <color rgb="FF242424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rgb="FF747480"/>
        <bgColor indexed="64"/>
      </patternFill>
    </fill>
    <fill>
      <patternFill patternType="solid">
        <fgColor rgb="FFC4C4C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E7E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E0E8EA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0E8EA"/>
        <bgColor indexed="64"/>
      </patternFill>
    </fill>
    <fill>
      <patternFill patternType="solid">
        <fgColor rgb="FFE6CEEB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EEEEF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 style="medium">
        <color rgb="FF3C1053"/>
      </top>
      <bottom style="medium">
        <color rgb="FF3C1053"/>
      </bottom>
      <diagonal/>
    </border>
    <border>
      <left/>
      <right/>
      <top/>
      <bottom style="medium">
        <color rgb="FF3C1053"/>
      </bottom>
      <diagonal/>
    </border>
  </borders>
  <cellStyleXfs count="29410">
    <xf numFmtId="0" fontId="0" fillId="0" borderId="0"/>
    <xf numFmtId="0" fontId="4" fillId="0" borderId="0"/>
    <xf numFmtId="0" fontId="5" fillId="0" borderId="0"/>
    <xf numFmtId="0" fontId="6" fillId="0" borderId="0"/>
    <xf numFmtId="0" fontId="7" fillId="0" borderId="0"/>
    <xf numFmtId="0" fontId="8" fillId="0" borderId="0"/>
    <xf numFmtId="0" fontId="9" fillId="0" borderId="2"/>
    <xf numFmtId="0" fontId="10" fillId="0" borderId="3"/>
    <xf numFmtId="0" fontId="12" fillId="2" borderId="1"/>
    <xf numFmtId="0" fontId="13" fillId="4" borderId="0"/>
    <xf numFmtId="0" fontId="13" fillId="5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0" fontId="1" fillId="3" borderId="4"/>
    <xf numFmtId="0" fontId="16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0" fontId="1" fillId="3" borderId="4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0" fontId="1" fillId="3" borderId="4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0" fontId="1" fillId="3" borderId="4"/>
    <xf numFmtId="41" fontId="1" fillId="0" borderId="0"/>
    <xf numFmtId="0" fontId="1" fillId="3" borderId="4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1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0" fontId="1" fillId="3" borderId="4"/>
    <xf numFmtId="0" fontId="1" fillId="3" borderId="4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0" fontId="1" fillId="3" borderId="4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0" fontId="1" fillId="3" borderId="4"/>
    <xf numFmtId="41" fontId="1" fillId="0" borderId="0"/>
    <xf numFmtId="0" fontId="1" fillId="3" borderId="4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1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0" fontId="1" fillId="3" borderId="4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</cellStyleXfs>
  <cellXfs count="83">
    <xf numFmtId="0" fontId="0" fillId="0" borderId="0" xfId="0"/>
    <xf numFmtId="0" fontId="10" fillId="11" borderId="3" xfId="7" applyFill="1" applyAlignment="1">
      <alignment vertical="center"/>
    </xf>
    <xf numFmtId="0" fontId="31" fillId="9" borderId="0" xfId="0" applyFont="1" applyFill="1"/>
    <xf numFmtId="0" fontId="10" fillId="15" borderId="3" xfId="7" applyFill="1"/>
    <xf numFmtId="0" fontId="10" fillId="15" borderId="3" xfId="7" applyFill="1" applyAlignment="1">
      <alignment vertical="center"/>
    </xf>
    <xf numFmtId="3" fontId="0" fillId="7" borderId="0" xfId="0" applyNumberFormat="1" applyFill="1"/>
    <xf numFmtId="0" fontId="0" fillId="8" borderId="0" xfId="0" applyFill="1"/>
    <xf numFmtId="0" fontId="0" fillId="9" borderId="0" xfId="0" applyFill="1"/>
    <xf numFmtId="0" fontId="2" fillId="6" borderId="0" xfId="0" applyFont="1" applyFill="1"/>
    <xf numFmtId="0" fontId="0" fillId="7" borderId="0" xfId="0" applyFill="1"/>
    <xf numFmtId="164" fontId="3" fillId="7" borderId="0" xfId="0" applyNumberFormat="1" applyFont="1" applyFill="1"/>
    <xf numFmtId="0" fontId="3" fillId="8" borderId="0" xfId="0" applyFont="1" applyFill="1"/>
    <xf numFmtId="0" fontId="18" fillId="9" borderId="0" xfId="0" applyFont="1" applyFill="1"/>
    <xf numFmtId="164" fontId="0" fillId="8" borderId="0" xfId="0" applyNumberFormat="1" applyFill="1"/>
    <xf numFmtId="0" fontId="19" fillId="11" borderId="0" xfId="0" applyFont="1" applyFill="1"/>
    <xf numFmtId="0" fontId="20" fillId="11" borderId="0" xfId="0" applyFont="1" applyFill="1"/>
    <xf numFmtId="165" fontId="0" fillId="7" borderId="0" xfId="0" applyNumberFormat="1" applyFill="1"/>
    <xf numFmtId="0" fontId="21" fillId="12" borderId="0" xfId="0" applyFont="1" applyFill="1"/>
    <xf numFmtId="164" fontId="21" fillId="12" borderId="0" xfId="0" applyNumberFormat="1" applyFont="1" applyFill="1"/>
    <xf numFmtId="10" fontId="0" fillId="8" borderId="0" xfId="0" applyNumberFormat="1" applyFill="1"/>
    <xf numFmtId="3" fontId="0" fillId="9" borderId="0" xfId="0" applyNumberFormat="1" applyFill="1"/>
    <xf numFmtId="0" fontId="12" fillId="2" borderId="1" xfId="8"/>
    <xf numFmtId="22" fontId="0" fillId="8" borderId="0" xfId="0" applyNumberFormat="1" applyFill="1"/>
    <xf numFmtId="166" fontId="0" fillId="8" borderId="0" xfId="0" applyNumberFormat="1" applyFill="1"/>
    <xf numFmtId="0" fontId="23" fillId="0" borderId="0" xfId="0" applyFont="1" applyAlignment="1">
      <alignment vertical="center" wrapText="1"/>
    </xf>
    <xf numFmtId="0" fontId="3" fillId="7" borderId="0" xfId="0" applyFont="1" applyFill="1"/>
    <xf numFmtId="9" fontId="0" fillId="8" borderId="0" xfId="0" applyNumberFormat="1" applyFill="1"/>
    <xf numFmtId="167" fontId="0" fillId="8" borderId="0" xfId="0" applyNumberFormat="1" applyFill="1"/>
    <xf numFmtId="165" fontId="0" fillId="8" borderId="0" xfId="0" applyNumberFormat="1" applyFill="1"/>
    <xf numFmtId="164" fontId="0" fillId="7" borderId="0" xfId="0" applyNumberFormat="1" applyFill="1"/>
    <xf numFmtId="0" fontId="0" fillId="14" borderId="0" xfId="0" applyFill="1"/>
    <xf numFmtId="0" fontId="0" fillId="13" borderId="0" xfId="0" quotePrefix="1" applyFill="1" applyAlignment="1">
      <alignment horizontal="left" indent="2"/>
    </xf>
    <xf numFmtId="0" fontId="0" fillId="13" borderId="0" xfId="0" applyFill="1" applyAlignment="1">
      <alignment horizontal="left" indent="2"/>
    </xf>
    <xf numFmtId="0" fontId="22" fillId="13" borderId="0" xfId="0" applyFont="1" applyFill="1"/>
    <xf numFmtId="0" fontId="25" fillId="8" borderId="0" xfId="0" applyFont="1" applyFill="1"/>
    <xf numFmtId="0" fontId="15" fillId="8" borderId="0" xfId="0" applyFont="1" applyFill="1"/>
    <xf numFmtId="0" fontId="9" fillId="8" borderId="2" xfId="6" applyFill="1"/>
    <xf numFmtId="0" fontId="22" fillId="8" borderId="0" xfId="0" applyFont="1" applyFill="1"/>
    <xf numFmtId="164" fontId="13" fillId="8" borderId="0" xfId="0" applyNumberFormat="1" applyFont="1" applyFill="1"/>
    <xf numFmtId="0" fontId="13" fillId="8" borderId="0" xfId="0" applyFont="1" applyFill="1"/>
    <xf numFmtId="0" fontId="24" fillId="10" borderId="6" xfId="0" applyFont="1" applyFill="1" applyBorder="1" applyAlignment="1">
      <alignment horizontal="left" vertical="center" wrapText="1"/>
    </xf>
    <xf numFmtId="0" fontId="0" fillId="13" borderId="0" xfId="0" applyFill="1"/>
    <xf numFmtId="0" fontId="27" fillId="15" borderId="0" xfId="0" applyFont="1" applyFill="1"/>
    <xf numFmtId="0" fontId="26" fillId="16" borderId="0" xfId="0" applyFont="1" applyFill="1"/>
    <xf numFmtId="0" fontId="3" fillId="0" borderId="0" xfId="0" applyFont="1"/>
    <xf numFmtId="0" fontId="13" fillId="4" borderId="6" xfId="9" applyBorder="1" applyAlignment="1">
      <alignment horizontal="center" vertical="center" wrapText="1"/>
    </xf>
    <xf numFmtId="0" fontId="13" fillId="4" borderId="6" xfId="9" applyBorder="1" applyAlignment="1">
      <alignment horizontal="left" vertical="center" wrapText="1"/>
    </xf>
    <xf numFmtId="0" fontId="28" fillId="11" borderId="0" xfId="0" applyFont="1" applyFill="1"/>
    <xf numFmtId="0" fontId="1" fillId="11" borderId="0" xfId="0" applyFont="1" applyFill="1"/>
    <xf numFmtId="0" fontId="10" fillId="11" borderId="3" xfId="7" applyFill="1"/>
    <xf numFmtId="9" fontId="29" fillId="11" borderId="0" xfId="0" applyNumberFormat="1" applyFont="1" applyFill="1"/>
    <xf numFmtId="0" fontId="0" fillId="11" borderId="0" xfId="0" applyFill="1"/>
    <xf numFmtId="3" fontId="0" fillId="8" borderId="0" xfId="0" applyNumberFormat="1" applyFill="1"/>
    <xf numFmtId="0" fontId="0" fillId="17" borderId="0" xfId="0" applyFill="1"/>
    <xf numFmtId="0" fontId="18" fillId="0" borderId="0" xfId="0" applyFont="1"/>
    <xf numFmtId="0" fontId="18" fillId="8" borderId="0" xfId="0" applyFont="1" applyFill="1"/>
    <xf numFmtId="0" fontId="13" fillId="5" borderId="0" xfId="10"/>
    <xf numFmtId="0" fontId="13" fillId="4" borderId="0" xfId="9"/>
    <xf numFmtId="0" fontId="13" fillId="4" borderId="0" xfId="9" applyAlignment="1">
      <alignment horizontal="right"/>
    </xf>
    <xf numFmtId="0" fontId="24" fillId="10" borderId="7" xfId="0" applyFont="1" applyFill="1" applyBorder="1" applyAlignment="1">
      <alignment horizontal="left" vertical="center" wrapText="1"/>
    </xf>
    <xf numFmtId="0" fontId="9" fillId="13" borderId="2" xfId="6" applyFill="1"/>
    <xf numFmtId="0" fontId="0" fillId="7" borderId="0" xfId="0" applyFill="1" applyAlignment="1">
      <alignment horizontal="center"/>
    </xf>
    <xf numFmtId="0" fontId="13" fillId="4" borderId="0" xfId="9" applyAlignment="1">
      <alignment horizontal="center"/>
    </xf>
    <xf numFmtId="1" fontId="0" fillId="8" borderId="0" xfId="0" applyNumberFormat="1" applyFill="1"/>
    <xf numFmtId="0" fontId="32" fillId="18" borderId="8" xfId="0" applyFont="1" applyFill="1" applyBorder="1" applyAlignment="1">
      <alignment vertical="center" wrapText="1"/>
    </xf>
    <xf numFmtId="0" fontId="33" fillId="19" borderId="9" xfId="0" applyFont="1" applyFill="1" applyBorder="1" applyAlignment="1">
      <alignment vertical="center" wrapText="1"/>
    </xf>
    <xf numFmtId="0" fontId="34" fillId="20" borderId="9" xfId="0" applyFont="1" applyFill="1" applyBorder="1" applyAlignment="1">
      <alignment vertical="center" wrapText="1"/>
    </xf>
    <xf numFmtId="0" fontId="30" fillId="0" borderId="9" xfId="0" applyFont="1" applyBorder="1" applyAlignment="1">
      <alignment vertical="center" wrapText="1"/>
    </xf>
    <xf numFmtId="0" fontId="35" fillId="20" borderId="9" xfId="0" applyFont="1" applyFill="1" applyBorder="1" applyAlignment="1">
      <alignment vertical="center" wrapText="1"/>
    </xf>
    <xf numFmtId="0" fontId="30" fillId="20" borderId="9" xfId="0" applyFont="1" applyFill="1" applyBorder="1" applyAlignment="1">
      <alignment vertical="center" wrapText="1"/>
    </xf>
    <xf numFmtId="0" fontId="24" fillId="10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left" vertical="center"/>
    </xf>
    <xf numFmtId="0" fontId="36" fillId="0" borderId="0" xfId="0" applyFont="1" applyAlignment="1">
      <alignment vertical="center"/>
    </xf>
    <xf numFmtId="0" fontId="0" fillId="13" borderId="0" xfId="0" applyFill="1" applyAlignment="1">
      <alignment horizontal="left" wrapText="1"/>
    </xf>
    <xf numFmtId="0" fontId="0" fillId="8" borderId="0" xfId="0" applyFill="1"/>
    <xf numFmtId="0" fontId="9" fillId="13" borderId="2" xfId="6" applyFill="1"/>
    <xf numFmtId="0" fontId="0" fillId="0" borderId="2" xfId="0" applyBorder="1"/>
    <xf numFmtId="0" fontId="30" fillId="0" borderId="8" xfId="0" applyFont="1" applyBorder="1" applyAlignment="1">
      <alignment vertical="center" wrapText="1"/>
    </xf>
    <xf numFmtId="0" fontId="0" fillId="0" borderId="9" xfId="0" applyBorder="1"/>
    <xf numFmtId="0" fontId="34" fillId="20" borderId="8" xfId="0" applyFont="1" applyFill="1" applyBorder="1" applyAlignment="1">
      <alignment vertical="center" wrapText="1"/>
    </xf>
    <xf numFmtId="0" fontId="30" fillId="20" borderId="8" xfId="0" applyFont="1" applyFill="1" applyBorder="1" applyAlignment="1">
      <alignment vertical="center" wrapText="1"/>
    </xf>
    <xf numFmtId="0" fontId="33" fillId="19" borderId="8" xfId="0" applyFont="1" applyFill="1" applyBorder="1" applyAlignment="1">
      <alignment vertical="center" wrapText="1"/>
    </xf>
    <xf numFmtId="0" fontId="35" fillId="20" borderId="8" xfId="0" applyFont="1" applyFill="1" applyBorder="1" applyAlignment="1">
      <alignment vertical="center" wrapText="1"/>
    </xf>
  </cellXfs>
  <cellStyles count="29410">
    <cellStyle name="A¨­￠￢￠O [0]_C¡IAo_AoAUAy¡ÆeC¡I " xfId="1" xr:uid="{00000000-0005-0000-0000-000003000000}"/>
    <cellStyle name="A¨­￠￢￠O_AoAUAy¡ÆeC¡I " xfId="2" xr:uid="{00000000-0005-0000-0000-000004000000}"/>
    <cellStyle name="Accent1" xfId="9" builtinId="29"/>
    <cellStyle name="Accent2" xfId="10" builtinId="33"/>
    <cellStyle name="CellNum" xfId="29408" xr:uid="{00000000-0005-0000-0000-000003730000}"/>
    <cellStyle name="CellNumalt" xfId="29409" xr:uid="{00000000-0005-0000-0000-000004730000}"/>
    <cellStyle name="Comma [0]" xfId="11" builtinId="6" hidden="1"/>
    <cellStyle name="Comma [0] 10" xfId="58" hidden="1" xr:uid="{00000000-0005-0000-0000-00005A000000}"/>
    <cellStyle name="Comma [0] 100" xfId="2366" hidden="1" xr:uid="{00000000-0005-0000-0000-00005F090000}"/>
    <cellStyle name="Comma [0] 1000" xfId="4062" hidden="1" xr:uid="{00000000-0005-0000-0000-0000FF0F0000}"/>
    <cellStyle name="Comma [0] 10000" xfId="24070" hidden="1" xr:uid="{00000000-0005-0000-0000-0000275E0000}"/>
    <cellStyle name="Comma [0] 10001" xfId="24046" hidden="1" xr:uid="{00000000-0005-0000-0000-00000F5E0000}"/>
    <cellStyle name="Comma [0] 10002" xfId="24081" hidden="1" xr:uid="{00000000-0005-0000-0000-0000325E0000}"/>
    <cellStyle name="Comma [0] 10003" xfId="24013" hidden="1" xr:uid="{00000000-0005-0000-0000-0000EE5D0000}"/>
    <cellStyle name="Comma [0] 10004" xfId="24083" hidden="1" xr:uid="{00000000-0005-0000-0000-0000345E0000}"/>
    <cellStyle name="Comma [0] 10005" xfId="24128" hidden="1" xr:uid="{00000000-0005-0000-0000-0000615E0000}"/>
    <cellStyle name="Comma [0] 10006" xfId="24071" hidden="1" xr:uid="{00000000-0005-0000-0000-0000285E0000}"/>
    <cellStyle name="Comma [0] 10007" xfId="24028" hidden="1" xr:uid="{00000000-0005-0000-0000-0000FD5D0000}"/>
    <cellStyle name="Comma [0] 10008" xfId="24134" hidden="1" xr:uid="{00000000-0005-0000-0000-0000675E0000}"/>
    <cellStyle name="Comma [0] 10009" xfId="24136" hidden="1" xr:uid="{00000000-0005-0000-0000-0000695E0000}"/>
    <cellStyle name="Comma [0] 1001" xfId="4044" hidden="1" xr:uid="{00000000-0005-0000-0000-0000ED0F0000}"/>
    <cellStyle name="Comma [0] 10010" xfId="24089" hidden="1" xr:uid="{00000000-0005-0000-0000-00003A5E0000}"/>
    <cellStyle name="Comma [0] 10011" xfId="24095" hidden="1" xr:uid="{00000000-0005-0000-0000-0000405E0000}"/>
    <cellStyle name="Comma [0] 10012" xfId="23721" hidden="1" xr:uid="{00000000-0005-0000-0000-0000CA5C0000}"/>
    <cellStyle name="Comma [0] 10013" xfId="24045" hidden="1" xr:uid="{00000000-0005-0000-0000-00000E5E0000}"/>
    <cellStyle name="Comma [0] 10014" xfId="24053" hidden="1" xr:uid="{00000000-0005-0000-0000-0000165E0000}"/>
    <cellStyle name="Comma [0] 10015" xfId="24142" hidden="1" xr:uid="{00000000-0005-0000-0000-00006F5E0000}"/>
    <cellStyle name="Comma [0] 10016" xfId="24056" hidden="1" xr:uid="{00000000-0005-0000-0000-0000195E0000}"/>
    <cellStyle name="Comma [0] 10017" xfId="24016" hidden="1" xr:uid="{00000000-0005-0000-0000-0000F15D0000}"/>
    <cellStyle name="Comma [0] 10018" xfId="24147" hidden="1" xr:uid="{00000000-0005-0000-0000-0000745E0000}"/>
    <cellStyle name="Comma [0] 10019" xfId="24149" hidden="1" xr:uid="{00000000-0005-0000-0000-0000765E0000}"/>
    <cellStyle name="Comma [0] 1002" xfId="4054" hidden="1" xr:uid="{00000000-0005-0000-0000-0000F70F0000}"/>
    <cellStyle name="Comma [0] 10020" xfId="24108" hidden="1" xr:uid="{00000000-0005-0000-0000-00004D5E0000}"/>
    <cellStyle name="Comma [0] 10021" xfId="24114" hidden="1" xr:uid="{00000000-0005-0000-0000-0000535E0000}"/>
    <cellStyle name="Comma [0] 10022" xfId="24015" hidden="1" xr:uid="{00000000-0005-0000-0000-0000F05D0000}"/>
    <cellStyle name="Comma [0] 10023" xfId="24096" hidden="1" xr:uid="{00000000-0005-0000-0000-0000415E0000}"/>
    <cellStyle name="Comma [0] 10024" xfId="24075" hidden="1" xr:uid="{00000000-0005-0000-0000-00002C5E0000}"/>
    <cellStyle name="Comma [0] 10025" xfId="24153" hidden="1" xr:uid="{00000000-0005-0000-0000-00007A5E0000}"/>
    <cellStyle name="Comma [0] 10026" xfId="24094" hidden="1" xr:uid="{00000000-0005-0000-0000-00003F5E0000}"/>
    <cellStyle name="Comma [0] 10027" xfId="24032" hidden="1" xr:uid="{00000000-0005-0000-0000-0000015E0000}"/>
    <cellStyle name="Comma [0] 10028" xfId="24160" hidden="1" xr:uid="{00000000-0005-0000-0000-0000815E0000}"/>
    <cellStyle name="Comma [0] 10029" xfId="24162" hidden="1" xr:uid="{00000000-0005-0000-0000-0000835E0000}"/>
    <cellStyle name="Comma [0] 1003" xfId="4074" hidden="1" xr:uid="{00000000-0005-0000-0000-00000B100000}"/>
    <cellStyle name="Comma [0] 10030" xfId="24126" hidden="1" xr:uid="{00000000-0005-0000-0000-00005F5E0000}"/>
    <cellStyle name="Comma [0] 10031" xfId="24131" hidden="1" xr:uid="{00000000-0005-0000-0000-0000645E0000}"/>
    <cellStyle name="Comma [0] 10032" xfId="23695" hidden="1" xr:uid="{00000000-0005-0000-0000-0000B05C0000}"/>
    <cellStyle name="Comma [0] 10033" xfId="24115" hidden="1" xr:uid="{00000000-0005-0000-0000-0000545E0000}"/>
    <cellStyle name="Comma [0] 10034" xfId="24020" hidden="1" xr:uid="{00000000-0005-0000-0000-0000F55D0000}"/>
    <cellStyle name="Comma [0] 10035" xfId="24166" hidden="1" xr:uid="{00000000-0005-0000-0000-0000875E0000}"/>
    <cellStyle name="Comma [0] 10036" xfId="24113" hidden="1" xr:uid="{00000000-0005-0000-0000-0000525E0000}"/>
    <cellStyle name="Comma [0] 10037" xfId="24052" hidden="1" xr:uid="{00000000-0005-0000-0000-0000155E0000}"/>
    <cellStyle name="Comma [0] 10038" xfId="24170" hidden="1" xr:uid="{00000000-0005-0000-0000-00008B5E0000}"/>
    <cellStyle name="Comma [0] 10039" xfId="24172" hidden="1" xr:uid="{00000000-0005-0000-0000-00008D5E0000}"/>
    <cellStyle name="Comma [0] 1004" xfId="4076" hidden="1" xr:uid="{00000000-0005-0000-0000-00000D100000}"/>
    <cellStyle name="Comma [0] 10040" xfId="24140" hidden="1" xr:uid="{00000000-0005-0000-0000-00006D5E0000}"/>
    <cellStyle name="Comma [0] 10041" xfId="24144" hidden="1" xr:uid="{00000000-0005-0000-0000-0000715E0000}"/>
    <cellStyle name="Comma [0] 10042" xfId="24034" hidden="1" xr:uid="{00000000-0005-0000-0000-0000035E0000}"/>
    <cellStyle name="Comma [0] 10043" xfId="24132" hidden="1" xr:uid="{00000000-0005-0000-0000-0000655E0000}"/>
    <cellStyle name="Comma [0] 10044" xfId="24024" hidden="1" xr:uid="{00000000-0005-0000-0000-0000F95D0000}"/>
    <cellStyle name="Comma [0] 10045" xfId="24176" hidden="1" xr:uid="{00000000-0005-0000-0000-0000915E0000}"/>
    <cellStyle name="Comma [0] 10046" xfId="24130" hidden="1" xr:uid="{00000000-0005-0000-0000-0000635E0000}"/>
    <cellStyle name="Comma [0] 10047" xfId="24099" hidden="1" xr:uid="{00000000-0005-0000-0000-0000445E0000}"/>
    <cellStyle name="Comma [0] 10048" xfId="24180" hidden="1" xr:uid="{00000000-0005-0000-0000-0000955E0000}"/>
    <cellStyle name="Comma [0] 10049" xfId="24182" hidden="1" xr:uid="{00000000-0005-0000-0000-0000975E0000}"/>
    <cellStyle name="Comma [0] 1005" xfId="4027" hidden="1" xr:uid="{00000000-0005-0000-0000-0000DC0F0000}"/>
    <cellStyle name="Comma [0] 10050" xfId="24168" hidden="1" xr:uid="{00000000-0005-0000-0000-0000895E0000}"/>
    <cellStyle name="Comma [0] 10051" xfId="24155" hidden="1" xr:uid="{00000000-0005-0000-0000-00007C5E0000}"/>
    <cellStyle name="Comma [0] 10052" xfId="24179" hidden="1" xr:uid="{00000000-0005-0000-0000-0000945E0000}"/>
    <cellStyle name="Comma [0] 10053" xfId="24145" hidden="1" xr:uid="{00000000-0005-0000-0000-0000725E0000}"/>
    <cellStyle name="Comma [0] 10054" xfId="24117" hidden="1" xr:uid="{00000000-0005-0000-0000-0000565E0000}"/>
    <cellStyle name="Comma [0] 10055" xfId="24184" hidden="1" xr:uid="{00000000-0005-0000-0000-0000995E0000}"/>
    <cellStyle name="Comma [0] 10056" xfId="24141" hidden="1" xr:uid="{00000000-0005-0000-0000-00006E5E0000}"/>
    <cellStyle name="Comma [0] 10057" xfId="24175" hidden="1" xr:uid="{00000000-0005-0000-0000-0000905E0000}"/>
    <cellStyle name="Comma [0] 10058" xfId="24188" hidden="1" xr:uid="{00000000-0005-0000-0000-00009D5E0000}"/>
    <cellStyle name="Comma [0] 10059" xfId="24190" hidden="1" xr:uid="{00000000-0005-0000-0000-00009F5E0000}"/>
    <cellStyle name="Comma [0] 1006" xfId="673" hidden="1" xr:uid="{00000000-0005-0000-0000-0000C2020000}"/>
    <cellStyle name="Comma [0] 10060" xfId="24058" hidden="1" xr:uid="{00000000-0005-0000-0000-00001B5E0000}"/>
    <cellStyle name="Comma [0] 10061" xfId="24178" hidden="1" xr:uid="{00000000-0005-0000-0000-0000935E0000}"/>
    <cellStyle name="Comma [0] 10062" xfId="24118" hidden="1" xr:uid="{00000000-0005-0000-0000-0000575E0000}"/>
    <cellStyle name="Comma [0] 10063" xfId="24152" hidden="1" xr:uid="{00000000-0005-0000-0000-0000795E0000}"/>
    <cellStyle name="Comma [0] 10064" xfId="24165" hidden="1" xr:uid="{00000000-0005-0000-0000-0000865E0000}"/>
    <cellStyle name="Comma [0] 10065" xfId="24193" hidden="1" xr:uid="{00000000-0005-0000-0000-0000A25E0000}"/>
    <cellStyle name="Comma [0] 10066" xfId="24156" hidden="1" xr:uid="{00000000-0005-0000-0000-00007D5E0000}"/>
    <cellStyle name="Comma [0] 10067" xfId="24116" hidden="1" xr:uid="{00000000-0005-0000-0000-0000555E0000}"/>
    <cellStyle name="Comma [0] 10068" xfId="24195" hidden="1" xr:uid="{00000000-0005-0000-0000-0000A45E0000}"/>
    <cellStyle name="Comma [0] 10069" xfId="24197" hidden="1" xr:uid="{00000000-0005-0000-0000-0000A65E0000}"/>
    <cellStyle name="Comma [0] 1007" xfId="4030" hidden="1" xr:uid="{00000000-0005-0000-0000-0000DF0F0000}"/>
    <cellStyle name="Comma [0] 10070" xfId="23709" hidden="1" xr:uid="{00000000-0005-0000-0000-0000BE5C0000}"/>
    <cellStyle name="Comma [0] 10071" xfId="23706" hidden="1" xr:uid="{00000000-0005-0000-0000-0000BB5C0000}"/>
    <cellStyle name="Comma [0] 10072" xfId="24203" hidden="1" xr:uid="{00000000-0005-0000-0000-0000AC5E0000}"/>
    <cellStyle name="Comma [0] 10073" xfId="24209" hidden="1" xr:uid="{00000000-0005-0000-0000-0000B25E0000}"/>
    <cellStyle name="Comma [0] 10074" xfId="24211" hidden="1" xr:uid="{00000000-0005-0000-0000-0000B45E0000}"/>
    <cellStyle name="Comma [0] 10075" xfId="24202" hidden="1" xr:uid="{00000000-0005-0000-0000-0000AB5E0000}"/>
    <cellStyle name="Comma [0] 10076" xfId="24207" hidden="1" xr:uid="{00000000-0005-0000-0000-0000B05E0000}"/>
    <cellStyle name="Comma [0] 10077" xfId="24213" hidden="1" xr:uid="{00000000-0005-0000-0000-0000B65E0000}"/>
    <cellStyle name="Comma [0] 10078" xfId="24215" hidden="1" xr:uid="{00000000-0005-0000-0000-0000B85E0000}"/>
    <cellStyle name="Comma [0] 10079" xfId="23732" hidden="1" xr:uid="{00000000-0005-0000-0000-0000D55C0000}"/>
    <cellStyle name="Comma [0] 1008" xfId="669" hidden="1" xr:uid="{00000000-0005-0000-0000-0000BE020000}"/>
    <cellStyle name="Comma [0] 10080" xfId="23734" hidden="1" xr:uid="{00000000-0005-0000-0000-0000D75C0000}"/>
    <cellStyle name="Comma [0] 10081" xfId="24226" hidden="1" xr:uid="{00000000-0005-0000-0000-0000C35E0000}"/>
    <cellStyle name="Comma [0] 10082" xfId="24235" hidden="1" xr:uid="{00000000-0005-0000-0000-0000CC5E0000}"/>
    <cellStyle name="Comma [0] 10083" xfId="24246" hidden="1" xr:uid="{00000000-0005-0000-0000-0000D75E0000}"/>
    <cellStyle name="Comma [0] 10084" xfId="24252" hidden="1" xr:uid="{00000000-0005-0000-0000-0000DD5E0000}"/>
    <cellStyle name="Comma [0] 10085" xfId="24234" hidden="1" xr:uid="{00000000-0005-0000-0000-0000CB5E0000}"/>
    <cellStyle name="Comma [0] 10086" xfId="24244" hidden="1" xr:uid="{00000000-0005-0000-0000-0000D55E0000}"/>
    <cellStyle name="Comma [0] 10087" xfId="24264" hidden="1" xr:uid="{00000000-0005-0000-0000-0000E95E0000}"/>
    <cellStyle name="Comma [0] 10088" xfId="24266" hidden="1" xr:uid="{00000000-0005-0000-0000-0000EB5E0000}"/>
    <cellStyle name="Comma [0] 10089" xfId="24217" hidden="1" xr:uid="{00000000-0005-0000-0000-0000BA5E0000}"/>
    <cellStyle name="Comma [0] 1009" xfId="668" hidden="1" xr:uid="{00000000-0005-0000-0000-0000BD020000}"/>
    <cellStyle name="Comma [0] 10090" xfId="23714" hidden="1" xr:uid="{00000000-0005-0000-0000-0000C35C0000}"/>
    <cellStyle name="Comma [0] 10091" xfId="24220" hidden="1" xr:uid="{00000000-0005-0000-0000-0000BD5E0000}"/>
    <cellStyle name="Comma [0] 10092" xfId="23719" hidden="1" xr:uid="{00000000-0005-0000-0000-0000C85C0000}"/>
    <cellStyle name="Comma [0] 10093" xfId="23703" hidden="1" xr:uid="{00000000-0005-0000-0000-0000B85C0000}"/>
    <cellStyle name="Comma [0] 10094" xfId="24271" hidden="1" xr:uid="{00000000-0005-0000-0000-0000F05E0000}"/>
    <cellStyle name="Comma [0] 10095" xfId="23712" hidden="1" xr:uid="{00000000-0005-0000-0000-0000C15C0000}"/>
    <cellStyle name="Comma [0] 10096" xfId="23733" hidden="1" xr:uid="{00000000-0005-0000-0000-0000D65C0000}"/>
    <cellStyle name="Comma [0] 10097" xfId="24283" hidden="1" xr:uid="{00000000-0005-0000-0000-0000FC5E0000}"/>
    <cellStyle name="Comma [0] 10098" xfId="24285" hidden="1" xr:uid="{00000000-0005-0000-0000-0000FE5E0000}"/>
    <cellStyle name="Comma [0] 10099" xfId="24274" hidden="1" xr:uid="{00000000-0005-0000-0000-0000F35E0000}"/>
    <cellStyle name="Comma [0] 101" xfId="2325" hidden="1" xr:uid="{00000000-0005-0000-0000-000036090000}"/>
    <cellStyle name="Comma [0] 1010" xfId="4081" hidden="1" xr:uid="{00000000-0005-0000-0000-000012100000}"/>
    <cellStyle name="Comma [0] 10100" xfId="24282" hidden="1" xr:uid="{00000000-0005-0000-0000-0000FB5E0000}"/>
    <cellStyle name="Comma [0] 10101" xfId="23716" hidden="1" xr:uid="{00000000-0005-0000-0000-0000C55C0000}"/>
    <cellStyle name="Comma [0] 10102" xfId="24268" hidden="1" xr:uid="{00000000-0005-0000-0000-0000ED5E0000}"/>
    <cellStyle name="Comma [0] 10103" xfId="24301" hidden="1" xr:uid="{00000000-0005-0000-0000-00000E5F0000}"/>
    <cellStyle name="Comma [0] 10104" xfId="24309" hidden="1" xr:uid="{00000000-0005-0000-0000-0000165F0000}"/>
    <cellStyle name="Comma [0] 10105" xfId="24218" hidden="1" xr:uid="{00000000-0005-0000-0000-0000BB5E0000}"/>
    <cellStyle name="Comma [0] 10106" xfId="24297" hidden="1" xr:uid="{00000000-0005-0000-0000-00000A5F0000}"/>
    <cellStyle name="Comma [0] 10107" xfId="24318" hidden="1" xr:uid="{00000000-0005-0000-0000-00001F5F0000}"/>
    <cellStyle name="Comma [0] 10108" xfId="24320" hidden="1" xr:uid="{00000000-0005-0000-0000-0000215F0000}"/>
    <cellStyle name="Comma [0] 10109" xfId="24279" hidden="1" xr:uid="{00000000-0005-0000-0000-0000F85E0000}"/>
    <cellStyle name="Comma [0] 1011" xfId="676" hidden="1" xr:uid="{00000000-0005-0000-0000-0000C5020000}"/>
    <cellStyle name="Comma [0] 10110" xfId="24224" hidden="1" xr:uid="{00000000-0005-0000-0000-0000C15E0000}"/>
    <cellStyle name="Comma [0] 10111" xfId="24277" hidden="1" xr:uid="{00000000-0005-0000-0000-0000F65E0000}"/>
    <cellStyle name="Comma [0] 10112" xfId="24261" hidden="1" xr:uid="{00000000-0005-0000-0000-0000E65E0000}"/>
    <cellStyle name="Comma [0] 10113" xfId="24257" hidden="1" xr:uid="{00000000-0005-0000-0000-0000E25E0000}"/>
    <cellStyle name="Comma [0] 10114" xfId="24328" hidden="1" xr:uid="{00000000-0005-0000-0000-0000295F0000}"/>
    <cellStyle name="Comma [0] 10115" xfId="24200" hidden="1" xr:uid="{00000000-0005-0000-0000-0000A95E0000}"/>
    <cellStyle name="Comma [0] 10116" xfId="23682" hidden="1" xr:uid="{00000000-0005-0000-0000-0000A35C0000}"/>
    <cellStyle name="Comma [0] 10117" xfId="24336" hidden="1" xr:uid="{00000000-0005-0000-0000-0000315F0000}"/>
    <cellStyle name="Comma [0] 10118" xfId="24338" hidden="1" xr:uid="{00000000-0005-0000-0000-0000335F0000}"/>
    <cellStyle name="Comma [0] 10119" xfId="24287" hidden="1" xr:uid="{00000000-0005-0000-0000-0000005F0000}"/>
    <cellStyle name="Comma [0] 1012" xfId="670" hidden="1" xr:uid="{00000000-0005-0000-0000-0000BF020000}"/>
    <cellStyle name="Comma [0] 10120" xfId="24263" hidden="1" xr:uid="{00000000-0005-0000-0000-0000E85E0000}"/>
    <cellStyle name="Comma [0] 10121" xfId="24298" hidden="1" xr:uid="{00000000-0005-0000-0000-00000B5F0000}"/>
    <cellStyle name="Comma [0] 10122" xfId="24230" hidden="1" xr:uid="{00000000-0005-0000-0000-0000C75E0000}"/>
    <cellStyle name="Comma [0] 10123" xfId="24300" hidden="1" xr:uid="{00000000-0005-0000-0000-00000D5F0000}"/>
    <cellStyle name="Comma [0] 10124" xfId="24345" hidden="1" xr:uid="{00000000-0005-0000-0000-00003A5F0000}"/>
    <cellStyle name="Comma [0] 10125" xfId="24288" hidden="1" xr:uid="{00000000-0005-0000-0000-0000015F0000}"/>
    <cellStyle name="Comma [0] 10126" xfId="24245" hidden="1" xr:uid="{00000000-0005-0000-0000-0000D65E0000}"/>
    <cellStyle name="Comma [0] 10127" xfId="24351" hidden="1" xr:uid="{00000000-0005-0000-0000-0000405F0000}"/>
    <cellStyle name="Comma [0] 10128" xfId="24353" hidden="1" xr:uid="{00000000-0005-0000-0000-0000425F0000}"/>
    <cellStyle name="Comma [0] 10129" xfId="24306" hidden="1" xr:uid="{00000000-0005-0000-0000-0000135F0000}"/>
    <cellStyle name="Comma [0] 1013" xfId="4093" hidden="1" xr:uid="{00000000-0005-0000-0000-00001E100000}"/>
    <cellStyle name="Comma [0] 10130" xfId="24312" hidden="1" xr:uid="{00000000-0005-0000-0000-0000195F0000}"/>
    <cellStyle name="Comma [0] 10131" xfId="24199" hidden="1" xr:uid="{00000000-0005-0000-0000-0000A85E0000}"/>
    <cellStyle name="Comma [0] 10132" xfId="24262" hidden="1" xr:uid="{00000000-0005-0000-0000-0000E75E0000}"/>
    <cellStyle name="Comma [0] 10133" xfId="24270" hidden="1" xr:uid="{00000000-0005-0000-0000-0000EF5E0000}"/>
    <cellStyle name="Comma [0] 10134" xfId="24359" hidden="1" xr:uid="{00000000-0005-0000-0000-0000485F0000}"/>
    <cellStyle name="Comma [0] 10135" xfId="24273" hidden="1" xr:uid="{00000000-0005-0000-0000-0000F25E0000}"/>
    <cellStyle name="Comma [0] 10136" xfId="24233" hidden="1" xr:uid="{00000000-0005-0000-0000-0000CA5E0000}"/>
    <cellStyle name="Comma [0] 10137" xfId="24364" hidden="1" xr:uid="{00000000-0005-0000-0000-00004D5F0000}"/>
    <cellStyle name="Comma [0] 10138" xfId="24366" hidden="1" xr:uid="{00000000-0005-0000-0000-00004F5F0000}"/>
    <cellStyle name="Comma [0] 10139" xfId="24325" hidden="1" xr:uid="{00000000-0005-0000-0000-0000265F0000}"/>
    <cellStyle name="Comma [0] 1014" xfId="4095" hidden="1" xr:uid="{00000000-0005-0000-0000-000020100000}"/>
    <cellStyle name="Comma [0] 10140" xfId="24331" hidden="1" xr:uid="{00000000-0005-0000-0000-00002C5F0000}"/>
    <cellStyle name="Comma [0] 10141" xfId="24232" hidden="1" xr:uid="{00000000-0005-0000-0000-0000C95E0000}"/>
    <cellStyle name="Comma [0] 10142" xfId="24313" hidden="1" xr:uid="{00000000-0005-0000-0000-00001A5F0000}"/>
    <cellStyle name="Comma [0] 10143" xfId="24292" hidden="1" xr:uid="{00000000-0005-0000-0000-0000055F0000}"/>
    <cellStyle name="Comma [0] 10144" xfId="24370" hidden="1" xr:uid="{00000000-0005-0000-0000-0000535F0000}"/>
    <cellStyle name="Comma [0] 10145" xfId="24311" hidden="1" xr:uid="{00000000-0005-0000-0000-0000185F0000}"/>
    <cellStyle name="Comma [0] 10146" xfId="24249" hidden="1" xr:uid="{00000000-0005-0000-0000-0000DA5E0000}"/>
    <cellStyle name="Comma [0] 10147" xfId="24377" hidden="1" xr:uid="{00000000-0005-0000-0000-00005A5F0000}"/>
    <cellStyle name="Comma [0] 10148" xfId="24379" hidden="1" xr:uid="{00000000-0005-0000-0000-00005C5F0000}"/>
    <cellStyle name="Comma [0] 10149" xfId="24343" hidden="1" xr:uid="{00000000-0005-0000-0000-0000385F0000}"/>
    <cellStyle name="Comma [0] 1015" xfId="4084" hidden="1" xr:uid="{00000000-0005-0000-0000-000015100000}"/>
    <cellStyle name="Comma [0] 10150" xfId="24348" hidden="1" xr:uid="{00000000-0005-0000-0000-00003D5F0000}"/>
    <cellStyle name="Comma [0] 10151" xfId="23713" hidden="1" xr:uid="{00000000-0005-0000-0000-0000C25C0000}"/>
    <cellStyle name="Comma [0] 10152" xfId="24332" hidden="1" xr:uid="{00000000-0005-0000-0000-00002D5F0000}"/>
    <cellStyle name="Comma [0] 10153" xfId="24237" hidden="1" xr:uid="{00000000-0005-0000-0000-0000CE5E0000}"/>
    <cellStyle name="Comma [0] 10154" xfId="24383" hidden="1" xr:uid="{00000000-0005-0000-0000-0000605F0000}"/>
    <cellStyle name="Comma [0] 10155" xfId="24330" hidden="1" xr:uid="{00000000-0005-0000-0000-00002B5F0000}"/>
    <cellStyle name="Comma [0] 10156" xfId="24269" hidden="1" xr:uid="{00000000-0005-0000-0000-0000EE5E0000}"/>
    <cellStyle name="Comma [0] 10157" xfId="24387" hidden="1" xr:uid="{00000000-0005-0000-0000-0000645F0000}"/>
    <cellStyle name="Comma [0] 10158" xfId="24389" hidden="1" xr:uid="{00000000-0005-0000-0000-0000665F0000}"/>
    <cellStyle name="Comma [0] 10159" xfId="24357" hidden="1" xr:uid="{00000000-0005-0000-0000-0000465F0000}"/>
    <cellStyle name="Comma [0] 1016" xfId="4092" hidden="1" xr:uid="{00000000-0005-0000-0000-00001D100000}"/>
    <cellStyle name="Comma [0] 10160" xfId="24361" hidden="1" xr:uid="{00000000-0005-0000-0000-00004A5F0000}"/>
    <cellStyle name="Comma [0] 10161" xfId="24251" hidden="1" xr:uid="{00000000-0005-0000-0000-0000DC5E0000}"/>
    <cellStyle name="Comma [0] 10162" xfId="24349" hidden="1" xr:uid="{00000000-0005-0000-0000-00003E5F0000}"/>
    <cellStyle name="Comma [0] 10163" xfId="24241" hidden="1" xr:uid="{00000000-0005-0000-0000-0000D25E0000}"/>
    <cellStyle name="Comma [0] 10164" xfId="24393" hidden="1" xr:uid="{00000000-0005-0000-0000-00006A5F0000}"/>
    <cellStyle name="Comma [0] 10165" xfId="24347" hidden="1" xr:uid="{00000000-0005-0000-0000-00003C5F0000}"/>
    <cellStyle name="Comma [0] 10166" xfId="24316" hidden="1" xr:uid="{00000000-0005-0000-0000-00001D5F0000}"/>
    <cellStyle name="Comma [0] 10167" xfId="24397" hidden="1" xr:uid="{00000000-0005-0000-0000-00006E5F0000}"/>
    <cellStyle name="Comma [0] 10168" xfId="24399" hidden="1" xr:uid="{00000000-0005-0000-0000-0000705F0000}"/>
    <cellStyle name="Comma [0] 10169" xfId="24385" hidden="1" xr:uid="{00000000-0005-0000-0000-0000625F0000}"/>
    <cellStyle name="Comma [0] 1017" xfId="672" hidden="1" xr:uid="{00000000-0005-0000-0000-0000C1020000}"/>
    <cellStyle name="Comma [0] 10170" xfId="24372" hidden="1" xr:uid="{00000000-0005-0000-0000-0000555F0000}"/>
    <cellStyle name="Comma [0] 10171" xfId="24396" hidden="1" xr:uid="{00000000-0005-0000-0000-00006D5F0000}"/>
    <cellStyle name="Comma [0] 10172" xfId="24362" hidden="1" xr:uid="{00000000-0005-0000-0000-00004B5F0000}"/>
    <cellStyle name="Comma [0] 10173" xfId="24334" hidden="1" xr:uid="{00000000-0005-0000-0000-00002F5F0000}"/>
    <cellStyle name="Comma [0] 10174" xfId="24401" hidden="1" xr:uid="{00000000-0005-0000-0000-0000725F0000}"/>
    <cellStyle name="Comma [0] 10175" xfId="24358" hidden="1" xr:uid="{00000000-0005-0000-0000-0000475F0000}"/>
    <cellStyle name="Comma [0] 10176" xfId="24392" hidden="1" xr:uid="{00000000-0005-0000-0000-0000695F0000}"/>
    <cellStyle name="Comma [0] 10177" xfId="24405" hidden="1" xr:uid="{00000000-0005-0000-0000-0000765F0000}"/>
    <cellStyle name="Comma [0] 10178" xfId="24407" hidden="1" xr:uid="{00000000-0005-0000-0000-0000785F0000}"/>
    <cellStyle name="Comma [0] 10179" xfId="24275" hidden="1" xr:uid="{00000000-0005-0000-0000-0000F45E0000}"/>
    <cellStyle name="Comma [0] 1018" xfId="4078" hidden="1" xr:uid="{00000000-0005-0000-0000-00000F100000}"/>
    <cellStyle name="Comma [0] 10180" xfId="24395" hidden="1" xr:uid="{00000000-0005-0000-0000-00006C5F0000}"/>
    <cellStyle name="Comma [0] 10181" xfId="24335" hidden="1" xr:uid="{00000000-0005-0000-0000-0000305F0000}"/>
    <cellStyle name="Comma [0] 10182" xfId="24369" hidden="1" xr:uid="{00000000-0005-0000-0000-0000525F0000}"/>
    <cellStyle name="Comma [0] 10183" xfId="24382" hidden="1" xr:uid="{00000000-0005-0000-0000-00005F5F0000}"/>
    <cellStyle name="Comma [0] 10184" xfId="24410" hidden="1" xr:uid="{00000000-0005-0000-0000-00007B5F0000}"/>
    <cellStyle name="Comma [0] 10185" xfId="24373" hidden="1" xr:uid="{00000000-0005-0000-0000-0000565F0000}"/>
    <cellStyle name="Comma [0] 10186" xfId="24333" hidden="1" xr:uid="{00000000-0005-0000-0000-00002E5F0000}"/>
    <cellStyle name="Comma [0] 10187" xfId="24412" hidden="1" xr:uid="{00000000-0005-0000-0000-00007D5F0000}"/>
    <cellStyle name="Comma [0] 10188" xfId="24414" hidden="1" xr:uid="{00000000-0005-0000-0000-00007F5F0000}"/>
    <cellStyle name="Comma [0] 10189" xfId="23767" hidden="1" xr:uid="{00000000-0005-0000-0000-0000F85C0000}"/>
    <cellStyle name="Comma [0] 1019" xfId="4111" hidden="1" xr:uid="{00000000-0005-0000-0000-000030100000}"/>
    <cellStyle name="Comma [0] 10190" xfId="23723" hidden="1" xr:uid="{00000000-0005-0000-0000-0000CC5C0000}"/>
    <cellStyle name="Comma [0] 10191" xfId="24420" hidden="1" xr:uid="{00000000-0005-0000-0000-0000855F0000}"/>
    <cellStyle name="Comma [0] 10192" xfId="24426" hidden="1" xr:uid="{00000000-0005-0000-0000-00008B5F0000}"/>
    <cellStyle name="Comma [0] 10193" xfId="24428" hidden="1" xr:uid="{00000000-0005-0000-0000-00008D5F0000}"/>
    <cellStyle name="Comma [0] 10194" xfId="24419" hidden="1" xr:uid="{00000000-0005-0000-0000-0000845F0000}"/>
    <cellStyle name="Comma [0] 10195" xfId="24424" hidden="1" xr:uid="{00000000-0005-0000-0000-0000895F0000}"/>
    <cellStyle name="Comma [0] 10196" xfId="24430" hidden="1" xr:uid="{00000000-0005-0000-0000-00008F5F0000}"/>
    <cellStyle name="Comma [0] 10197" xfId="24432" hidden="1" xr:uid="{00000000-0005-0000-0000-0000915F0000}"/>
    <cellStyle name="Comma [0] 10198" xfId="23724" hidden="1" xr:uid="{00000000-0005-0000-0000-0000CD5C0000}"/>
    <cellStyle name="Comma [0] 10199" xfId="23702" hidden="1" xr:uid="{00000000-0005-0000-0000-0000B75C0000}"/>
    <cellStyle name="Comma [0] 102" xfId="2331" hidden="1" xr:uid="{00000000-0005-0000-0000-00003C090000}"/>
    <cellStyle name="Comma [0] 1020" xfId="4119" hidden="1" xr:uid="{00000000-0005-0000-0000-000038100000}"/>
    <cellStyle name="Comma [0] 10200" xfId="24443" hidden="1" xr:uid="{00000000-0005-0000-0000-00009C5F0000}"/>
    <cellStyle name="Comma [0] 10201" xfId="24452" hidden="1" xr:uid="{00000000-0005-0000-0000-0000A55F0000}"/>
    <cellStyle name="Comma [0] 10202" xfId="24463" hidden="1" xr:uid="{00000000-0005-0000-0000-0000B05F0000}"/>
    <cellStyle name="Comma [0] 10203" xfId="24469" hidden="1" xr:uid="{00000000-0005-0000-0000-0000B65F0000}"/>
    <cellStyle name="Comma [0] 10204" xfId="24451" hidden="1" xr:uid="{00000000-0005-0000-0000-0000A45F0000}"/>
    <cellStyle name="Comma [0] 10205" xfId="24461" hidden="1" xr:uid="{00000000-0005-0000-0000-0000AE5F0000}"/>
    <cellStyle name="Comma [0] 10206" xfId="24481" hidden="1" xr:uid="{00000000-0005-0000-0000-0000C25F0000}"/>
    <cellStyle name="Comma [0] 10207" xfId="24483" hidden="1" xr:uid="{00000000-0005-0000-0000-0000C45F0000}"/>
    <cellStyle name="Comma [0] 10208" xfId="24434" hidden="1" xr:uid="{00000000-0005-0000-0000-0000935F0000}"/>
    <cellStyle name="Comma [0] 10209" xfId="23690" hidden="1" xr:uid="{00000000-0005-0000-0000-0000AB5C0000}"/>
    <cellStyle name="Comma [0] 1021" xfId="4028" hidden="1" xr:uid="{00000000-0005-0000-0000-0000DD0F0000}"/>
    <cellStyle name="Comma [0] 10210" xfId="24437" hidden="1" xr:uid="{00000000-0005-0000-0000-0000965F0000}"/>
    <cellStyle name="Comma [0] 10211" xfId="23701" hidden="1" xr:uid="{00000000-0005-0000-0000-0000B65C0000}"/>
    <cellStyle name="Comma [0] 10212" xfId="23700" hidden="1" xr:uid="{00000000-0005-0000-0000-0000B55C0000}"/>
    <cellStyle name="Comma [0] 10213" xfId="24488" hidden="1" xr:uid="{00000000-0005-0000-0000-0000C95F0000}"/>
    <cellStyle name="Comma [0] 10214" xfId="23776" hidden="1" xr:uid="{00000000-0005-0000-0000-0000015D0000}"/>
    <cellStyle name="Comma [0] 10215" xfId="23977" hidden="1" xr:uid="{00000000-0005-0000-0000-0000CA5D0000}"/>
    <cellStyle name="Comma [0] 10216" xfId="24500" hidden="1" xr:uid="{00000000-0005-0000-0000-0000D55F0000}"/>
    <cellStyle name="Comma [0] 10217" xfId="24502" hidden="1" xr:uid="{00000000-0005-0000-0000-0000D75F0000}"/>
    <cellStyle name="Comma [0] 10218" xfId="24491" hidden="1" xr:uid="{00000000-0005-0000-0000-0000CC5F0000}"/>
    <cellStyle name="Comma [0] 10219" xfId="24499" hidden="1" xr:uid="{00000000-0005-0000-0000-0000D45F0000}"/>
    <cellStyle name="Comma [0] 1022" xfId="4107" hidden="1" xr:uid="{00000000-0005-0000-0000-00002C100000}"/>
    <cellStyle name="Comma [0] 10220" xfId="23986" hidden="1" xr:uid="{00000000-0005-0000-0000-0000D35D0000}"/>
    <cellStyle name="Comma [0] 10221" xfId="24485" hidden="1" xr:uid="{00000000-0005-0000-0000-0000C65F0000}"/>
    <cellStyle name="Comma [0] 10222" xfId="24518" hidden="1" xr:uid="{00000000-0005-0000-0000-0000E75F0000}"/>
    <cellStyle name="Comma [0] 10223" xfId="24526" hidden="1" xr:uid="{00000000-0005-0000-0000-0000EF5F0000}"/>
    <cellStyle name="Comma [0] 10224" xfId="24435" hidden="1" xr:uid="{00000000-0005-0000-0000-0000945F0000}"/>
    <cellStyle name="Comma [0] 10225" xfId="24514" hidden="1" xr:uid="{00000000-0005-0000-0000-0000E35F0000}"/>
    <cellStyle name="Comma [0] 10226" xfId="24535" hidden="1" xr:uid="{00000000-0005-0000-0000-0000F85F0000}"/>
    <cellStyle name="Comma [0] 10227" xfId="24537" hidden="1" xr:uid="{00000000-0005-0000-0000-0000FA5F0000}"/>
    <cellStyle name="Comma [0] 10228" xfId="24496" hidden="1" xr:uid="{00000000-0005-0000-0000-0000D15F0000}"/>
    <cellStyle name="Comma [0] 10229" xfId="24441" hidden="1" xr:uid="{00000000-0005-0000-0000-00009A5F0000}"/>
    <cellStyle name="Comma [0] 1023" xfId="4128" hidden="1" xr:uid="{00000000-0005-0000-0000-000041100000}"/>
    <cellStyle name="Comma [0] 10230" xfId="24494" hidden="1" xr:uid="{00000000-0005-0000-0000-0000CF5F0000}"/>
    <cellStyle name="Comma [0] 10231" xfId="24478" hidden="1" xr:uid="{00000000-0005-0000-0000-0000BF5F0000}"/>
    <cellStyle name="Comma [0] 10232" xfId="24474" hidden="1" xr:uid="{00000000-0005-0000-0000-0000BB5F0000}"/>
    <cellStyle name="Comma [0] 10233" xfId="24545" hidden="1" xr:uid="{00000000-0005-0000-0000-000002600000}"/>
    <cellStyle name="Comma [0] 10234" xfId="24417" hidden="1" xr:uid="{00000000-0005-0000-0000-0000825F0000}"/>
    <cellStyle name="Comma [0] 10235" xfId="23725" hidden="1" xr:uid="{00000000-0005-0000-0000-0000CE5C0000}"/>
    <cellStyle name="Comma [0] 10236" xfId="24553" hidden="1" xr:uid="{00000000-0005-0000-0000-00000A600000}"/>
    <cellStyle name="Comma [0] 10237" xfId="24555" hidden="1" xr:uid="{00000000-0005-0000-0000-00000C600000}"/>
    <cellStyle name="Comma [0] 10238" xfId="24504" hidden="1" xr:uid="{00000000-0005-0000-0000-0000D95F0000}"/>
    <cellStyle name="Comma [0] 10239" xfId="24480" hidden="1" xr:uid="{00000000-0005-0000-0000-0000C15F0000}"/>
    <cellStyle name="Comma [0] 1024" xfId="4130" hidden="1" xr:uid="{00000000-0005-0000-0000-000043100000}"/>
    <cellStyle name="Comma [0] 10240" xfId="24515" hidden="1" xr:uid="{00000000-0005-0000-0000-0000E45F0000}"/>
    <cellStyle name="Comma [0] 10241" xfId="24447" hidden="1" xr:uid="{00000000-0005-0000-0000-0000A05F0000}"/>
    <cellStyle name="Comma [0] 10242" xfId="24517" hidden="1" xr:uid="{00000000-0005-0000-0000-0000E65F0000}"/>
    <cellStyle name="Comma [0] 10243" xfId="24562" hidden="1" xr:uid="{00000000-0005-0000-0000-000013600000}"/>
    <cellStyle name="Comma [0] 10244" xfId="24505" hidden="1" xr:uid="{00000000-0005-0000-0000-0000DA5F0000}"/>
    <cellStyle name="Comma [0] 10245" xfId="24462" hidden="1" xr:uid="{00000000-0005-0000-0000-0000AF5F0000}"/>
    <cellStyle name="Comma [0] 10246" xfId="24568" hidden="1" xr:uid="{00000000-0005-0000-0000-000019600000}"/>
    <cellStyle name="Comma [0] 10247" xfId="24570" hidden="1" xr:uid="{00000000-0005-0000-0000-00001B600000}"/>
    <cellStyle name="Comma [0] 10248" xfId="24523" hidden="1" xr:uid="{00000000-0005-0000-0000-0000EC5F0000}"/>
    <cellStyle name="Comma [0] 10249" xfId="24529" hidden="1" xr:uid="{00000000-0005-0000-0000-0000F25F0000}"/>
    <cellStyle name="Comma [0] 1025" xfId="4089" hidden="1" xr:uid="{00000000-0005-0000-0000-00001A100000}"/>
    <cellStyle name="Comma [0] 10250" xfId="24416" hidden="1" xr:uid="{00000000-0005-0000-0000-0000815F0000}"/>
    <cellStyle name="Comma [0] 10251" xfId="24479" hidden="1" xr:uid="{00000000-0005-0000-0000-0000C05F0000}"/>
    <cellStyle name="Comma [0] 10252" xfId="24487" hidden="1" xr:uid="{00000000-0005-0000-0000-0000C85F0000}"/>
    <cellStyle name="Comma [0] 10253" xfId="24576" hidden="1" xr:uid="{00000000-0005-0000-0000-000021600000}"/>
    <cellStyle name="Comma [0] 10254" xfId="24490" hidden="1" xr:uid="{00000000-0005-0000-0000-0000CB5F0000}"/>
    <cellStyle name="Comma [0] 10255" xfId="24450" hidden="1" xr:uid="{00000000-0005-0000-0000-0000A35F0000}"/>
    <cellStyle name="Comma [0] 10256" xfId="24581" hidden="1" xr:uid="{00000000-0005-0000-0000-000026600000}"/>
    <cellStyle name="Comma [0] 10257" xfId="24583" hidden="1" xr:uid="{00000000-0005-0000-0000-000028600000}"/>
    <cellStyle name="Comma [0] 10258" xfId="24542" hidden="1" xr:uid="{00000000-0005-0000-0000-0000FF5F0000}"/>
    <cellStyle name="Comma [0] 10259" xfId="24548" hidden="1" xr:uid="{00000000-0005-0000-0000-000005600000}"/>
    <cellStyle name="Comma [0] 1026" xfId="4034" hidden="1" xr:uid="{00000000-0005-0000-0000-0000E30F0000}"/>
    <cellStyle name="Comma [0] 10260" xfId="24449" hidden="1" xr:uid="{00000000-0005-0000-0000-0000A25F0000}"/>
    <cellStyle name="Comma [0] 10261" xfId="24530" hidden="1" xr:uid="{00000000-0005-0000-0000-0000F35F0000}"/>
    <cellStyle name="Comma [0] 10262" xfId="24509" hidden="1" xr:uid="{00000000-0005-0000-0000-0000DE5F0000}"/>
    <cellStyle name="Comma [0] 10263" xfId="24587" hidden="1" xr:uid="{00000000-0005-0000-0000-00002C600000}"/>
    <cellStyle name="Comma [0] 10264" xfId="24528" hidden="1" xr:uid="{00000000-0005-0000-0000-0000F15F0000}"/>
    <cellStyle name="Comma [0] 10265" xfId="24466" hidden="1" xr:uid="{00000000-0005-0000-0000-0000B35F0000}"/>
    <cellStyle name="Comma [0] 10266" xfId="24594" hidden="1" xr:uid="{00000000-0005-0000-0000-000033600000}"/>
    <cellStyle name="Comma [0] 10267" xfId="24596" hidden="1" xr:uid="{00000000-0005-0000-0000-000035600000}"/>
    <cellStyle name="Comma [0] 10268" xfId="24560" hidden="1" xr:uid="{00000000-0005-0000-0000-000011600000}"/>
    <cellStyle name="Comma [0] 10269" xfId="24565" hidden="1" xr:uid="{00000000-0005-0000-0000-000016600000}"/>
    <cellStyle name="Comma [0] 1027" xfId="4087" hidden="1" xr:uid="{00000000-0005-0000-0000-000018100000}"/>
    <cellStyle name="Comma [0] 10270" xfId="23995" hidden="1" xr:uid="{00000000-0005-0000-0000-0000DC5D0000}"/>
    <cellStyle name="Comma [0] 10271" xfId="24549" hidden="1" xr:uid="{00000000-0005-0000-0000-000006600000}"/>
    <cellStyle name="Comma [0] 10272" xfId="24454" hidden="1" xr:uid="{00000000-0005-0000-0000-0000A75F0000}"/>
    <cellStyle name="Comma [0] 10273" xfId="24600" hidden="1" xr:uid="{00000000-0005-0000-0000-000039600000}"/>
    <cellStyle name="Comma [0] 10274" xfId="24547" hidden="1" xr:uid="{00000000-0005-0000-0000-000004600000}"/>
    <cellStyle name="Comma [0] 10275" xfId="24486" hidden="1" xr:uid="{00000000-0005-0000-0000-0000C75F0000}"/>
    <cellStyle name="Comma [0] 10276" xfId="24604" hidden="1" xr:uid="{00000000-0005-0000-0000-00003D600000}"/>
    <cellStyle name="Comma [0] 10277" xfId="24606" hidden="1" xr:uid="{00000000-0005-0000-0000-00003F600000}"/>
    <cellStyle name="Comma [0] 10278" xfId="24574" hidden="1" xr:uid="{00000000-0005-0000-0000-00001F600000}"/>
    <cellStyle name="Comma [0] 10279" xfId="24578" hidden="1" xr:uid="{00000000-0005-0000-0000-000023600000}"/>
    <cellStyle name="Comma [0] 1028" xfId="4071" hidden="1" xr:uid="{00000000-0005-0000-0000-000008100000}"/>
    <cellStyle name="Comma [0] 10280" xfId="24468" hidden="1" xr:uid="{00000000-0005-0000-0000-0000B55F0000}"/>
    <cellStyle name="Comma [0] 10281" xfId="24566" hidden="1" xr:uid="{00000000-0005-0000-0000-000017600000}"/>
    <cellStyle name="Comma [0] 10282" xfId="24458" hidden="1" xr:uid="{00000000-0005-0000-0000-0000AB5F0000}"/>
    <cellStyle name="Comma [0] 10283" xfId="24610" hidden="1" xr:uid="{00000000-0005-0000-0000-000043600000}"/>
    <cellStyle name="Comma [0] 10284" xfId="24564" hidden="1" xr:uid="{00000000-0005-0000-0000-000015600000}"/>
    <cellStyle name="Comma [0] 10285" xfId="24533" hidden="1" xr:uid="{00000000-0005-0000-0000-0000F65F0000}"/>
    <cellStyle name="Comma [0] 10286" xfId="24614" hidden="1" xr:uid="{00000000-0005-0000-0000-000047600000}"/>
    <cellStyle name="Comma [0] 10287" xfId="24616" hidden="1" xr:uid="{00000000-0005-0000-0000-000049600000}"/>
    <cellStyle name="Comma [0] 10288" xfId="24602" hidden="1" xr:uid="{00000000-0005-0000-0000-00003B600000}"/>
    <cellStyle name="Comma [0] 10289" xfId="24589" hidden="1" xr:uid="{00000000-0005-0000-0000-00002E600000}"/>
    <cellStyle name="Comma [0] 1029" xfId="4067" hidden="1" xr:uid="{00000000-0005-0000-0000-000004100000}"/>
    <cellStyle name="Comma [0] 10290" xfId="24613" hidden="1" xr:uid="{00000000-0005-0000-0000-000046600000}"/>
    <cellStyle name="Comma [0] 10291" xfId="24579" hidden="1" xr:uid="{00000000-0005-0000-0000-000024600000}"/>
    <cellStyle name="Comma [0] 10292" xfId="24551" hidden="1" xr:uid="{00000000-0005-0000-0000-000008600000}"/>
    <cellStyle name="Comma [0] 10293" xfId="24618" hidden="1" xr:uid="{00000000-0005-0000-0000-00004B600000}"/>
    <cellStyle name="Comma [0] 10294" xfId="24575" hidden="1" xr:uid="{00000000-0005-0000-0000-000020600000}"/>
    <cellStyle name="Comma [0] 10295" xfId="24609" hidden="1" xr:uid="{00000000-0005-0000-0000-000042600000}"/>
    <cellStyle name="Comma [0] 10296" xfId="24622" hidden="1" xr:uid="{00000000-0005-0000-0000-00004F600000}"/>
    <cellStyle name="Comma [0] 10297" xfId="24624" hidden="1" xr:uid="{00000000-0005-0000-0000-000051600000}"/>
    <cellStyle name="Comma [0] 10298" xfId="24492" hidden="1" xr:uid="{00000000-0005-0000-0000-0000CD5F0000}"/>
    <cellStyle name="Comma [0] 10299" xfId="24612" hidden="1" xr:uid="{00000000-0005-0000-0000-000045600000}"/>
    <cellStyle name="Comma [0] 103" xfId="2232" hidden="1" xr:uid="{00000000-0005-0000-0000-0000D9080000}"/>
    <cellStyle name="Comma [0] 1030" xfId="4138" hidden="1" xr:uid="{00000000-0005-0000-0000-00004B100000}"/>
    <cellStyle name="Comma [0] 10300" xfId="24552" hidden="1" xr:uid="{00000000-0005-0000-0000-000009600000}"/>
    <cellStyle name="Comma [0] 10301" xfId="24586" hidden="1" xr:uid="{00000000-0005-0000-0000-00002B600000}"/>
    <cellStyle name="Comma [0] 10302" xfId="24599" hidden="1" xr:uid="{00000000-0005-0000-0000-000038600000}"/>
    <cellStyle name="Comma [0] 10303" xfId="24627" hidden="1" xr:uid="{00000000-0005-0000-0000-000054600000}"/>
    <cellStyle name="Comma [0] 10304" xfId="24590" hidden="1" xr:uid="{00000000-0005-0000-0000-00002F600000}"/>
    <cellStyle name="Comma [0] 10305" xfId="24550" hidden="1" xr:uid="{00000000-0005-0000-0000-000007600000}"/>
    <cellStyle name="Comma [0] 10306" xfId="24629" hidden="1" xr:uid="{00000000-0005-0000-0000-000056600000}"/>
    <cellStyle name="Comma [0] 10307" xfId="24631" hidden="1" xr:uid="{00000000-0005-0000-0000-000058600000}"/>
    <cellStyle name="Comma [0] 10308" xfId="24633" hidden="1" xr:uid="{00000000-0005-0000-0000-00005A600000}"/>
    <cellStyle name="Comma [0] 10309" xfId="24636" hidden="1" xr:uid="{00000000-0005-0000-0000-00005D600000}"/>
    <cellStyle name="Comma [0] 1031" xfId="664" hidden="1" xr:uid="{00000000-0005-0000-0000-0000B9020000}"/>
    <cellStyle name="Comma [0] 10310" xfId="24638" hidden="1" xr:uid="{00000000-0005-0000-0000-00005F600000}"/>
    <cellStyle name="Comma [0] 10311" xfId="24656" hidden="1" xr:uid="{00000000-0005-0000-0000-000071600000}"/>
    <cellStyle name="Comma [0] 10312" xfId="24663" hidden="1" xr:uid="{00000000-0005-0000-0000-000078600000}"/>
    <cellStyle name="Comma [0] 10313" xfId="24669" hidden="1" xr:uid="{00000000-0005-0000-0000-00007E600000}"/>
    <cellStyle name="Comma [0] 10314" xfId="24671" hidden="1" xr:uid="{00000000-0005-0000-0000-000080600000}"/>
    <cellStyle name="Comma [0] 10315" xfId="24662" hidden="1" xr:uid="{00000000-0005-0000-0000-000077600000}"/>
    <cellStyle name="Comma [0] 10316" xfId="24667" hidden="1" xr:uid="{00000000-0005-0000-0000-00007C600000}"/>
    <cellStyle name="Comma [0] 10317" xfId="24673" hidden="1" xr:uid="{00000000-0005-0000-0000-000082600000}"/>
    <cellStyle name="Comma [0] 10318" xfId="24675" hidden="1" xr:uid="{00000000-0005-0000-0000-000084600000}"/>
    <cellStyle name="Comma [0] 10319" xfId="24653" hidden="1" xr:uid="{00000000-0005-0000-0000-00006E600000}"/>
    <cellStyle name="Comma [0] 1032" xfId="704" hidden="1" xr:uid="{00000000-0005-0000-0000-0000E1020000}"/>
    <cellStyle name="Comma [0] 10320" xfId="24642" hidden="1" xr:uid="{00000000-0005-0000-0000-000063600000}"/>
    <cellStyle name="Comma [0] 10321" xfId="24686" hidden="1" xr:uid="{00000000-0005-0000-0000-00008F600000}"/>
    <cellStyle name="Comma [0] 10322" xfId="24695" hidden="1" xr:uid="{00000000-0005-0000-0000-000098600000}"/>
    <cellStyle name="Comma [0] 10323" xfId="24706" hidden="1" xr:uid="{00000000-0005-0000-0000-0000A3600000}"/>
    <cellStyle name="Comma [0] 10324" xfId="24712" hidden="1" xr:uid="{00000000-0005-0000-0000-0000A9600000}"/>
    <cellStyle name="Comma [0] 10325" xfId="24694" hidden="1" xr:uid="{00000000-0005-0000-0000-000097600000}"/>
    <cellStyle name="Comma [0] 10326" xfId="24704" hidden="1" xr:uid="{00000000-0005-0000-0000-0000A1600000}"/>
    <cellStyle name="Comma [0] 10327" xfId="24724" hidden="1" xr:uid="{00000000-0005-0000-0000-0000B5600000}"/>
    <cellStyle name="Comma [0] 10328" xfId="24726" hidden="1" xr:uid="{00000000-0005-0000-0000-0000B7600000}"/>
    <cellStyle name="Comma [0] 10329" xfId="24677" hidden="1" xr:uid="{00000000-0005-0000-0000-000086600000}"/>
    <cellStyle name="Comma [0] 1033" xfId="4146" hidden="1" xr:uid="{00000000-0005-0000-0000-000053100000}"/>
    <cellStyle name="Comma [0] 10330" xfId="24645" hidden="1" xr:uid="{00000000-0005-0000-0000-000066600000}"/>
    <cellStyle name="Comma [0] 10331" xfId="24680" hidden="1" xr:uid="{00000000-0005-0000-0000-000089600000}"/>
    <cellStyle name="Comma [0] 10332" xfId="24650" hidden="1" xr:uid="{00000000-0005-0000-0000-00006B600000}"/>
    <cellStyle name="Comma [0] 10333" xfId="24652" hidden="1" xr:uid="{00000000-0005-0000-0000-00006D600000}"/>
    <cellStyle name="Comma [0] 10334" xfId="24731" hidden="1" xr:uid="{00000000-0005-0000-0000-0000BC600000}"/>
    <cellStyle name="Comma [0] 10335" xfId="24641" hidden="1" xr:uid="{00000000-0005-0000-0000-000062600000}"/>
    <cellStyle name="Comma [0] 10336" xfId="24649" hidden="1" xr:uid="{00000000-0005-0000-0000-00006A600000}"/>
    <cellStyle name="Comma [0] 10337" xfId="24743" hidden="1" xr:uid="{00000000-0005-0000-0000-0000C8600000}"/>
    <cellStyle name="Comma [0] 10338" xfId="24745" hidden="1" xr:uid="{00000000-0005-0000-0000-0000CA600000}"/>
    <cellStyle name="Comma [0] 10339" xfId="24734" hidden="1" xr:uid="{00000000-0005-0000-0000-0000BF600000}"/>
    <cellStyle name="Comma [0] 1034" xfId="4148" hidden="1" xr:uid="{00000000-0005-0000-0000-000055100000}"/>
    <cellStyle name="Comma [0] 10340" xfId="24742" hidden="1" xr:uid="{00000000-0005-0000-0000-0000C7600000}"/>
    <cellStyle name="Comma [0] 10341" xfId="24647" hidden="1" xr:uid="{00000000-0005-0000-0000-000068600000}"/>
    <cellStyle name="Comma [0] 10342" xfId="24728" hidden="1" xr:uid="{00000000-0005-0000-0000-0000B9600000}"/>
    <cellStyle name="Comma [0] 10343" xfId="24761" hidden="1" xr:uid="{00000000-0005-0000-0000-0000DA600000}"/>
    <cellStyle name="Comma [0] 10344" xfId="24769" hidden="1" xr:uid="{00000000-0005-0000-0000-0000E2600000}"/>
    <cellStyle name="Comma [0] 10345" xfId="24678" hidden="1" xr:uid="{00000000-0005-0000-0000-000087600000}"/>
    <cellStyle name="Comma [0] 10346" xfId="24757" hidden="1" xr:uid="{00000000-0005-0000-0000-0000D6600000}"/>
    <cellStyle name="Comma [0] 10347" xfId="24778" hidden="1" xr:uid="{00000000-0005-0000-0000-0000EB600000}"/>
    <cellStyle name="Comma [0] 10348" xfId="24780" hidden="1" xr:uid="{00000000-0005-0000-0000-0000ED600000}"/>
    <cellStyle name="Comma [0] 10349" xfId="24739" hidden="1" xr:uid="{00000000-0005-0000-0000-0000C4600000}"/>
    <cellStyle name="Comma [0] 1035" xfId="4097" hidden="1" xr:uid="{00000000-0005-0000-0000-000022100000}"/>
    <cellStyle name="Comma [0] 10350" xfId="24684" hidden="1" xr:uid="{00000000-0005-0000-0000-00008D600000}"/>
    <cellStyle name="Comma [0] 10351" xfId="24737" hidden="1" xr:uid="{00000000-0005-0000-0000-0000C2600000}"/>
    <cellStyle name="Comma [0] 10352" xfId="24721" hidden="1" xr:uid="{00000000-0005-0000-0000-0000B2600000}"/>
    <cellStyle name="Comma [0] 10353" xfId="24717" hidden="1" xr:uid="{00000000-0005-0000-0000-0000AE600000}"/>
    <cellStyle name="Comma [0] 10354" xfId="24788" hidden="1" xr:uid="{00000000-0005-0000-0000-0000F5600000}"/>
    <cellStyle name="Comma [0] 10355" xfId="24660" hidden="1" xr:uid="{00000000-0005-0000-0000-000075600000}"/>
    <cellStyle name="Comma [0] 10356" xfId="24654" hidden="1" xr:uid="{00000000-0005-0000-0000-00006F600000}"/>
    <cellStyle name="Comma [0] 10357" xfId="24796" hidden="1" xr:uid="{00000000-0005-0000-0000-0000FD600000}"/>
    <cellStyle name="Comma [0] 10358" xfId="24798" hidden="1" xr:uid="{00000000-0005-0000-0000-0000FF600000}"/>
    <cellStyle name="Comma [0] 10359" xfId="24747" hidden="1" xr:uid="{00000000-0005-0000-0000-0000CC600000}"/>
    <cellStyle name="Comma [0] 1036" xfId="4073" hidden="1" xr:uid="{00000000-0005-0000-0000-00000A100000}"/>
    <cellStyle name="Comma [0] 10360" xfId="24723" hidden="1" xr:uid="{00000000-0005-0000-0000-0000B4600000}"/>
    <cellStyle name="Comma [0] 10361" xfId="24758" hidden="1" xr:uid="{00000000-0005-0000-0000-0000D7600000}"/>
    <cellStyle name="Comma [0] 10362" xfId="24690" hidden="1" xr:uid="{00000000-0005-0000-0000-000093600000}"/>
    <cellStyle name="Comma [0] 10363" xfId="24760" hidden="1" xr:uid="{00000000-0005-0000-0000-0000D9600000}"/>
    <cellStyle name="Comma [0] 10364" xfId="24805" hidden="1" xr:uid="{00000000-0005-0000-0000-000006610000}"/>
    <cellStyle name="Comma [0] 10365" xfId="24748" hidden="1" xr:uid="{00000000-0005-0000-0000-0000CD600000}"/>
    <cellStyle name="Comma [0] 10366" xfId="24705" hidden="1" xr:uid="{00000000-0005-0000-0000-0000A2600000}"/>
    <cellStyle name="Comma [0] 10367" xfId="24811" hidden="1" xr:uid="{00000000-0005-0000-0000-00000C610000}"/>
    <cellStyle name="Comma [0] 10368" xfId="24813" hidden="1" xr:uid="{00000000-0005-0000-0000-00000E610000}"/>
    <cellStyle name="Comma [0] 10369" xfId="24766" hidden="1" xr:uid="{00000000-0005-0000-0000-0000DF600000}"/>
    <cellStyle name="Comma [0] 1037" xfId="4108" hidden="1" xr:uid="{00000000-0005-0000-0000-00002D100000}"/>
    <cellStyle name="Comma [0] 10370" xfId="24772" hidden="1" xr:uid="{00000000-0005-0000-0000-0000E5600000}"/>
    <cellStyle name="Comma [0] 10371" xfId="24659" hidden="1" xr:uid="{00000000-0005-0000-0000-000074600000}"/>
    <cellStyle name="Comma [0] 10372" xfId="24722" hidden="1" xr:uid="{00000000-0005-0000-0000-0000B3600000}"/>
    <cellStyle name="Comma [0] 10373" xfId="24730" hidden="1" xr:uid="{00000000-0005-0000-0000-0000BB600000}"/>
    <cellStyle name="Comma [0] 10374" xfId="24819" hidden="1" xr:uid="{00000000-0005-0000-0000-000014610000}"/>
    <cellStyle name="Comma [0] 10375" xfId="24733" hidden="1" xr:uid="{00000000-0005-0000-0000-0000BE600000}"/>
    <cellStyle name="Comma [0] 10376" xfId="24693" hidden="1" xr:uid="{00000000-0005-0000-0000-000096600000}"/>
    <cellStyle name="Comma [0] 10377" xfId="24824" hidden="1" xr:uid="{00000000-0005-0000-0000-000019610000}"/>
    <cellStyle name="Comma [0] 10378" xfId="24826" hidden="1" xr:uid="{00000000-0005-0000-0000-00001B610000}"/>
    <cellStyle name="Comma [0] 10379" xfId="24785" hidden="1" xr:uid="{00000000-0005-0000-0000-0000F2600000}"/>
    <cellStyle name="Comma [0] 1038" xfId="4040" hidden="1" xr:uid="{00000000-0005-0000-0000-0000E90F0000}"/>
    <cellStyle name="Comma [0] 10380" xfId="24791" hidden="1" xr:uid="{00000000-0005-0000-0000-0000F8600000}"/>
    <cellStyle name="Comma [0] 10381" xfId="24692" hidden="1" xr:uid="{00000000-0005-0000-0000-000095600000}"/>
    <cellStyle name="Comma [0] 10382" xfId="24773" hidden="1" xr:uid="{00000000-0005-0000-0000-0000E6600000}"/>
    <cellStyle name="Comma [0] 10383" xfId="24752" hidden="1" xr:uid="{00000000-0005-0000-0000-0000D1600000}"/>
    <cellStyle name="Comma [0] 10384" xfId="24830" hidden="1" xr:uid="{00000000-0005-0000-0000-00001F610000}"/>
    <cellStyle name="Comma [0] 10385" xfId="24771" hidden="1" xr:uid="{00000000-0005-0000-0000-0000E4600000}"/>
    <cellStyle name="Comma [0] 10386" xfId="24709" hidden="1" xr:uid="{00000000-0005-0000-0000-0000A6600000}"/>
    <cellStyle name="Comma [0] 10387" xfId="24837" hidden="1" xr:uid="{00000000-0005-0000-0000-000026610000}"/>
    <cellStyle name="Comma [0] 10388" xfId="24839" hidden="1" xr:uid="{00000000-0005-0000-0000-000028610000}"/>
    <cellStyle name="Comma [0] 10389" xfId="24803" hidden="1" xr:uid="{00000000-0005-0000-0000-000004610000}"/>
    <cellStyle name="Comma [0] 1039" xfId="4110" hidden="1" xr:uid="{00000000-0005-0000-0000-00002F100000}"/>
    <cellStyle name="Comma [0] 10390" xfId="24808" hidden="1" xr:uid="{00000000-0005-0000-0000-000009610000}"/>
    <cellStyle name="Comma [0] 10391" xfId="24644" hidden="1" xr:uid="{00000000-0005-0000-0000-000065600000}"/>
    <cellStyle name="Comma [0] 10392" xfId="24792" hidden="1" xr:uid="{00000000-0005-0000-0000-0000F9600000}"/>
    <cellStyle name="Comma [0] 10393" xfId="24697" hidden="1" xr:uid="{00000000-0005-0000-0000-00009A600000}"/>
    <cellStyle name="Comma [0] 10394" xfId="24843" hidden="1" xr:uid="{00000000-0005-0000-0000-00002C610000}"/>
    <cellStyle name="Comma [0] 10395" xfId="24790" hidden="1" xr:uid="{00000000-0005-0000-0000-0000F7600000}"/>
    <cellStyle name="Comma [0] 10396" xfId="24729" hidden="1" xr:uid="{00000000-0005-0000-0000-0000BA600000}"/>
    <cellStyle name="Comma [0] 10397" xfId="24847" hidden="1" xr:uid="{00000000-0005-0000-0000-000030610000}"/>
    <cellStyle name="Comma [0] 10398" xfId="24849" hidden="1" xr:uid="{00000000-0005-0000-0000-000032610000}"/>
    <cellStyle name="Comma [0] 10399" xfId="24817" hidden="1" xr:uid="{00000000-0005-0000-0000-000012610000}"/>
    <cellStyle name="Comma [0] 104" xfId="2313" hidden="1" xr:uid="{00000000-0005-0000-0000-00002A090000}"/>
    <cellStyle name="Comma [0] 1040" xfId="4155" hidden="1" xr:uid="{00000000-0005-0000-0000-00005C100000}"/>
    <cellStyle name="Comma [0] 10400" xfId="24821" hidden="1" xr:uid="{00000000-0005-0000-0000-000016610000}"/>
    <cellStyle name="Comma [0] 10401" xfId="24711" hidden="1" xr:uid="{00000000-0005-0000-0000-0000A8600000}"/>
    <cellStyle name="Comma [0] 10402" xfId="24809" hidden="1" xr:uid="{00000000-0005-0000-0000-00000A610000}"/>
    <cellStyle name="Comma [0] 10403" xfId="24701" hidden="1" xr:uid="{00000000-0005-0000-0000-00009E600000}"/>
    <cellStyle name="Comma [0] 10404" xfId="24853" hidden="1" xr:uid="{00000000-0005-0000-0000-000036610000}"/>
    <cellStyle name="Comma [0] 10405" xfId="24807" hidden="1" xr:uid="{00000000-0005-0000-0000-000008610000}"/>
    <cellStyle name="Comma [0] 10406" xfId="24776" hidden="1" xr:uid="{00000000-0005-0000-0000-0000E9600000}"/>
    <cellStyle name="Comma [0] 10407" xfId="24857" hidden="1" xr:uid="{00000000-0005-0000-0000-00003A610000}"/>
    <cellStyle name="Comma [0] 10408" xfId="24859" hidden="1" xr:uid="{00000000-0005-0000-0000-00003C610000}"/>
    <cellStyle name="Comma [0] 10409" xfId="24845" hidden="1" xr:uid="{00000000-0005-0000-0000-00002E610000}"/>
    <cellStyle name="Comma [0] 1041" xfId="4098" hidden="1" xr:uid="{00000000-0005-0000-0000-000023100000}"/>
    <cellStyle name="Comma [0] 10410" xfId="24832" hidden="1" xr:uid="{00000000-0005-0000-0000-000021610000}"/>
    <cellStyle name="Comma [0] 10411" xfId="24856" hidden="1" xr:uid="{00000000-0005-0000-0000-000039610000}"/>
    <cellStyle name="Comma [0] 10412" xfId="24822" hidden="1" xr:uid="{00000000-0005-0000-0000-000017610000}"/>
    <cellStyle name="Comma [0] 10413" xfId="24794" hidden="1" xr:uid="{00000000-0005-0000-0000-0000FB600000}"/>
    <cellStyle name="Comma [0] 10414" xfId="24861" hidden="1" xr:uid="{00000000-0005-0000-0000-00003E610000}"/>
    <cellStyle name="Comma [0] 10415" xfId="24818" hidden="1" xr:uid="{00000000-0005-0000-0000-000013610000}"/>
    <cellStyle name="Comma [0] 10416" xfId="24852" hidden="1" xr:uid="{00000000-0005-0000-0000-000035610000}"/>
    <cellStyle name="Comma [0] 10417" xfId="24865" hidden="1" xr:uid="{00000000-0005-0000-0000-000042610000}"/>
    <cellStyle name="Comma [0] 10418" xfId="24867" hidden="1" xr:uid="{00000000-0005-0000-0000-000044610000}"/>
    <cellStyle name="Comma [0] 10419" xfId="24735" hidden="1" xr:uid="{00000000-0005-0000-0000-0000C0600000}"/>
    <cellStyle name="Comma [0] 1042" xfId="4055" hidden="1" xr:uid="{00000000-0005-0000-0000-0000F80F0000}"/>
    <cellStyle name="Comma [0] 10420" xfId="24855" hidden="1" xr:uid="{00000000-0005-0000-0000-000038610000}"/>
    <cellStyle name="Comma [0] 10421" xfId="24795" hidden="1" xr:uid="{00000000-0005-0000-0000-0000FC600000}"/>
    <cellStyle name="Comma [0] 10422" xfId="24829" hidden="1" xr:uid="{00000000-0005-0000-0000-00001E610000}"/>
    <cellStyle name="Comma [0] 10423" xfId="24842" hidden="1" xr:uid="{00000000-0005-0000-0000-00002B610000}"/>
    <cellStyle name="Comma [0] 10424" xfId="24870" hidden="1" xr:uid="{00000000-0005-0000-0000-000047610000}"/>
    <cellStyle name="Comma [0] 10425" xfId="24833" hidden="1" xr:uid="{00000000-0005-0000-0000-000022610000}"/>
    <cellStyle name="Comma [0] 10426" xfId="24793" hidden="1" xr:uid="{00000000-0005-0000-0000-0000FA600000}"/>
    <cellStyle name="Comma [0] 10427" xfId="24872" hidden="1" xr:uid="{00000000-0005-0000-0000-000049610000}"/>
    <cellStyle name="Comma [0] 10428" xfId="24874" hidden="1" xr:uid="{00000000-0005-0000-0000-00004B610000}"/>
    <cellStyle name="Comma [0] 10429" xfId="24931" hidden="1" xr:uid="{00000000-0005-0000-0000-000084610000}"/>
    <cellStyle name="Comma [0] 1043" xfId="4161" hidden="1" xr:uid="{00000000-0005-0000-0000-000062100000}"/>
    <cellStyle name="Comma [0] 10430" xfId="24950" hidden="1" xr:uid="{00000000-0005-0000-0000-000097610000}"/>
    <cellStyle name="Comma [0] 10431" xfId="24957" hidden="1" xr:uid="{00000000-0005-0000-0000-00009E610000}"/>
    <cellStyle name="Comma [0] 10432" xfId="24964" hidden="1" xr:uid="{00000000-0005-0000-0000-0000A5610000}"/>
    <cellStyle name="Comma [0] 10433" xfId="24969" hidden="1" xr:uid="{00000000-0005-0000-0000-0000AA610000}"/>
    <cellStyle name="Comma [0] 10434" xfId="24956" hidden="1" xr:uid="{00000000-0005-0000-0000-00009D610000}"/>
    <cellStyle name="Comma [0] 10435" xfId="24961" hidden="1" xr:uid="{00000000-0005-0000-0000-0000A2610000}"/>
    <cellStyle name="Comma [0] 10436" xfId="24973" hidden="1" xr:uid="{00000000-0005-0000-0000-0000AE610000}"/>
    <cellStyle name="Comma [0] 10437" xfId="24975" hidden="1" xr:uid="{00000000-0005-0000-0000-0000B0610000}"/>
    <cellStyle name="Comma [0] 10438" xfId="24946" hidden="1" xr:uid="{00000000-0005-0000-0000-000093610000}"/>
    <cellStyle name="Comma [0] 10439" xfId="24935" hidden="1" xr:uid="{00000000-0005-0000-0000-000088610000}"/>
    <cellStyle name="Comma [0] 1044" xfId="4163" hidden="1" xr:uid="{00000000-0005-0000-0000-000064100000}"/>
    <cellStyle name="Comma [0] 10440" xfId="24986" hidden="1" xr:uid="{00000000-0005-0000-0000-0000BB610000}"/>
    <cellStyle name="Comma [0] 10441" xfId="24995" hidden="1" xr:uid="{00000000-0005-0000-0000-0000C4610000}"/>
    <cellStyle name="Comma [0] 10442" xfId="25006" hidden="1" xr:uid="{00000000-0005-0000-0000-0000CF610000}"/>
    <cellStyle name="Comma [0] 10443" xfId="25012" hidden="1" xr:uid="{00000000-0005-0000-0000-0000D5610000}"/>
    <cellStyle name="Comma [0] 10444" xfId="24994" hidden="1" xr:uid="{00000000-0005-0000-0000-0000C3610000}"/>
    <cellStyle name="Comma [0] 10445" xfId="25004" hidden="1" xr:uid="{00000000-0005-0000-0000-0000CD610000}"/>
    <cellStyle name="Comma [0] 10446" xfId="25024" hidden="1" xr:uid="{00000000-0005-0000-0000-0000E1610000}"/>
    <cellStyle name="Comma [0] 10447" xfId="25026" hidden="1" xr:uid="{00000000-0005-0000-0000-0000E3610000}"/>
    <cellStyle name="Comma [0] 10448" xfId="24977" hidden="1" xr:uid="{00000000-0005-0000-0000-0000B2610000}"/>
    <cellStyle name="Comma [0] 10449" xfId="24938" hidden="1" xr:uid="{00000000-0005-0000-0000-00008B610000}"/>
    <cellStyle name="Comma [0] 1045" xfId="4116" hidden="1" xr:uid="{00000000-0005-0000-0000-000035100000}"/>
    <cellStyle name="Comma [0] 10450" xfId="24980" hidden="1" xr:uid="{00000000-0005-0000-0000-0000B5610000}"/>
    <cellStyle name="Comma [0] 10451" xfId="24943" hidden="1" xr:uid="{00000000-0005-0000-0000-000090610000}"/>
    <cellStyle name="Comma [0] 10452" xfId="24945" hidden="1" xr:uid="{00000000-0005-0000-0000-000092610000}"/>
    <cellStyle name="Comma [0] 10453" xfId="25031" hidden="1" xr:uid="{00000000-0005-0000-0000-0000E8610000}"/>
    <cellStyle name="Comma [0] 10454" xfId="24934" hidden="1" xr:uid="{00000000-0005-0000-0000-000087610000}"/>
    <cellStyle name="Comma [0] 10455" xfId="24942" hidden="1" xr:uid="{00000000-0005-0000-0000-00008F610000}"/>
    <cellStyle name="Comma [0] 10456" xfId="25043" hidden="1" xr:uid="{00000000-0005-0000-0000-0000F4610000}"/>
    <cellStyle name="Comma [0] 10457" xfId="25045" hidden="1" xr:uid="{00000000-0005-0000-0000-0000F6610000}"/>
    <cellStyle name="Comma [0] 10458" xfId="25034" hidden="1" xr:uid="{00000000-0005-0000-0000-0000EB610000}"/>
    <cellStyle name="Comma [0] 10459" xfId="25042" hidden="1" xr:uid="{00000000-0005-0000-0000-0000F3610000}"/>
    <cellStyle name="Comma [0] 1046" xfId="4122" hidden="1" xr:uid="{00000000-0005-0000-0000-00003B100000}"/>
    <cellStyle name="Comma [0] 10460" xfId="24940" hidden="1" xr:uid="{00000000-0005-0000-0000-00008D610000}"/>
    <cellStyle name="Comma [0] 10461" xfId="25028" hidden="1" xr:uid="{00000000-0005-0000-0000-0000E5610000}"/>
    <cellStyle name="Comma [0] 10462" xfId="25061" hidden="1" xr:uid="{00000000-0005-0000-0000-000006620000}"/>
    <cellStyle name="Comma [0] 10463" xfId="25069" hidden="1" xr:uid="{00000000-0005-0000-0000-00000E620000}"/>
    <cellStyle name="Comma [0] 10464" xfId="24978" hidden="1" xr:uid="{00000000-0005-0000-0000-0000B3610000}"/>
    <cellStyle name="Comma [0] 10465" xfId="25057" hidden="1" xr:uid="{00000000-0005-0000-0000-000002620000}"/>
    <cellStyle name="Comma [0] 10466" xfId="25078" hidden="1" xr:uid="{00000000-0005-0000-0000-000017620000}"/>
    <cellStyle name="Comma [0] 10467" xfId="25080" hidden="1" xr:uid="{00000000-0005-0000-0000-000019620000}"/>
    <cellStyle name="Comma [0] 10468" xfId="25039" hidden="1" xr:uid="{00000000-0005-0000-0000-0000F0610000}"/>
    <cellStyle name="Comma [0] 10469" xfId="24984" hidden="1" xr:uid="{00000000-0005-0000-0000-0000B9610000}"/>
    <cellStyle name="Comma [0] 1047" xfId="694" hidden="1" xr:uid="{00000000-0005-0000-0000-0000D7020000}"/>
    <cellStyle name="Comma [0] 10470" xfId="25037" hidden="1" xr:uid="{00000000-0005-0000-0000-0000EE610000}"/>
    <cellStyle name="Comma [0] 10471" xfId="25021" hidden="1" xr:uid="{00000000-0005-0000-0000-0000DE610000}"/>
    <cellStyle name="Comma [0] 10472" xfId="25017" hidden="1" xr:uid="{00000000-0005-0000-0000-0000DA610000}"/>
    <cellStyle name="Comma [0] 10473" xfId="25088" hidden="1" xr:uid="{00000000-0005-0000-0000-000021620000}"/>
    <cellStyle name="Comma [0] 10474" xfId="24954" hidden="1" xr:uid="{00000000-0005-0000-0000-00009B610000}"/>
    <cellStyle name="Comma [0] 10475" xfId="24947" hidden="1" xr:uid="{00000000-0005-0000-0000-000094610000}"/>
    <cellStyle name="Comma [0] 10476" xfId="25096" hidden="1" xr:uid="{00000000-0005-0000-0000-000029620000}"/>
    <cellStyle name="Comma [0] 10477" xfId="25098" hidden="1" xr:uid="{00000000-0005-0000-0000-00002B620000}"/>
    <cellStyle name="Comma [0] 10478" xfId="25047" hidden="1" xr:uid="{00000000-0005-0000-0000-0000F8610000}"/>
    <cellStyle name="Comma [0] 10479" xfId="25023" hidden="1" xr:uid="{00000000-0005-0000-0000-0000E0610000}"/>
    <cellStyle name="Comma [0] 1048" xfId="4072" hidden="1" xr:uid="{00000000-0005-0000-0000-000009100000}"/>
    <cellStyle name="Comma [0] 10480" xfId="25058" hidden="1" xr:uid="{00000000-0005-0000-0000-000003620000}"/>
    <cellStyle name="Comma [0] 10481" xfId="24990" hidden="1" xr:uid="{00000000-0005-0000-0000-0000BF610000}"/>
    <cellStyle name="Comma [0] 10482" xfId="25060" hidden="1" xr:uid="{00000000-0005-0000-0000-000005620000}"/>
    <cellStyle name="Comma [0] 10483" xfId="25105" hidden="1" xr:uid="{00000000-0005-0000-0000-000032620000}"/>
    <cellStyle name="Comma [0] 10484" xfId="25048" hidden="1" xr:uid="{00000000-0005-0000-0000-0000F9610000}"/>
    <cellStyle name="Comma [0] 10485" xfId="25005" hidden="1" xr:uid="{00000000-0005-0000-0000-0000CE610000}"/>
    <cellStyle name="Comma [0] 10486" xfId="25111" hidden="1" xr:uid="{00000000-0005-0000-0000-000038620000}"/>
    <cellStyle name="Comma [0] 10487" xfId="25113" hidden="1" xr:uid="{00000000-0005-0000-0000-00003A620000}"/>
    <cellStyle name="Comma [0] 10488" xfId="25066" hidden="1" xr:uid="{00000000-0005-0000-0000-00000B620000}"/>
    <cellStyle name="Comma [0] 10489" xfId="25072" hidden="1" xr:uid="{00000000-0005-0000-0000-000011620000}"/>
    <cellStyle name="Comma [0] 1049" xfId="4080" hidden="1" xr:uid="{00000000-0005-0000-0000-000011100000}"/>
    <cellStyle name="Comma [0] 10490" xfId="24953" hidden="1" xr:uid="{00000000-0005-0000-0000-00009A610000}"/>
    <cellStyle name="Comma [0] 10491" xfId="25022" hidden="1" xr:uid="{00000000-0005-0000-0000-0000DF610000}"/>
    <cellStyle name="Comma [0] 10492" xfId="25030" hidden="1" xr:uid="{00000000-0005-0000-0000-0000E7610000}"/>
    <cellStyle name="Comma [0] 10493" xfId="25119" hidden="1" xr:uid="{00000000-0005-0000-0000-000040620000}"/>
    <cellStyle name="Comma [0] 10494" xfId="25033" hidden="1" xr:uid="{00000000-0005-0000-0000-0000EA610000}"/>
    <cellStyle name="Comma [0] 10495" xfId="24993" hidden="1" xr:uid="{00000000-0005-0000-0000-0000C2610000}"/>
    <cellStyle name="Comma [0] 10496" xfId="25124" hidden="1" xr:uid="{00000000-0005-0000-0000-000045620000}"/>
    <cellStyle name="Comma [0] 10497" xfId="25126" hidden="1" xr:uid="{00000000-0005-0000-0000-000047620000}"/>
    <cellStyle name="Comma [0] 10498" xfId="25085" hidden="1" xr:uid="{00000000-0005-0000-0000-00001E620000}"/>
    <cellStyle name="Comma [0] 10499" xfId="25091" hidden="1" xr:uid="{00000000-0005-0000-0000-000024620000}"/>
    <cellStyle name="Comma [0] 105" xfId="2292" hidden="1" xr:uid="{00000000-0005-0000-0000-000015090000}"/>
    <cellStyle name="Comma [0] 1050" xfId="4169" hidden="1" xr:uid="{00000000-0005-0000-0000-00006A100000}"/>
    <cellStyle name="Comma [0] 10500" xfId="24992" hidden="1" xr:uid="{00000000-0005-0000-0000-0000C1610000}"/>
    <cellStyle name="Comma [0] 10501" xfId="25073" hidden="1" xr:uid="{00000000-0005-0000-0000-000012620000}"/>
    <cellStyle name="Comma [0] 10502" xfId="25052" hidden="1" xr:uid="{00000000-0005-0000-0000-0000FD610000}"/>
    <cellStyle name="Comma [0] 10503" xfId="25130" hidden="1" xr:uid="{00000000-0005-0000-0000-00004B620000}"/>
    <cellStyle name="Comma [0] 10504" xfId="25071" hidden="1" xr:uid="{00000000-0005-0000-0000-000010620000}"/>
    <cellStyle name="Comma [0] 10505" xfId="25009" hidden="1" xr:uid="{00000000-0005-0000-0000-0000D2610000}"/>
    <cellStyle name="Comma [0] 10506" xfId="25137" hidden="1" xr:uid="{00000000-0005-0000-0000-000052620000}"/>
    <cellStyle name="Comma [0] 10507" xfId="25139" hidden="1" xr:uid="{00000000-0005-0000-0000-000054620000}"/>
    <cellStyle name="Comma [0] 10508" xfId="25103" hidden="1" xr:uid="{00000000-0005-0000-0000-000030620000}"/>
    <cellStyle name="Comma [0] 10509" xfId="25108" hidden="1" xr:uid="{00000000-0005-0000-0000-000035620000}"/>
    <cellStyle name="Comma [0] 1051" xfId="4083" hidden="1" xr:uid="{00000000-0005-0000-0000-000014100000}"/>
    <cellStyle name="Comma [0] 10510" xfId="24937" hidden="1" xr:uid="{00000000-0005-0000-0000-00008A610000}"/>
    <cellStyle name="Comma [0] 10511" xfId="25092" hidden="1" xr:uid="{00000000-0005-0000-0000-000025620000}"/>
    <cellStyle name="Comma [0] 10512" xfId="24997" hidden="1" xr:uid="{00000000-0005-0000-0000-0000C6610000}"/>
    <cellStyle name="Comma [0] 10513" xfId="25143" hidden="1" xr:uid="{00000000-0005-0000-0000-000058620000}"/>
    <cellStyle name="Comma [0] 10514" xfId="25090" hidden="1" xr:uid="{00000000-0005-0000-0000-000023620000}"/>
    <cellStyle name="Comma [0] 10515" xfId="25029" hidden="1" xr:uid="{00000000-0005-0000-0000-0000E6610000}"/>
    <cellStyle name="Comma [0] 10516" xfId="25147" hidden="1" xr:uid="{00000000-0005-0000-0000-00005C620000}"/>
    <cellStyle name="Comma [0] 10517" xfId="25149" hidden="1" xr:uid="{00000000-0005-0000-0000-00005E620000}"/>
    <cellStyle name="Comma [0] 10518" xfId="25117" hidden="1" xr:uid="{00000000-0005-0000-0000-00003E620000}"/>
    <cellStyle name="Comma [0] 10519" xfId="25121" hidden="1" xr:uid="{00000000-0005-0000-0000-000042620000}"/>
    <cellStyle name="Comma [0] 1052" xfId="4043" hidden="1" xr:uid="{00000000-0005-0000-0000-0000EC0F0000}"/>
    <cellStyle name="Comma [0] 10520" xfId="25011" hidden="1" xr:uid="{00000000-0005-0000-0000-0000D4610000}"/>
    <cellStyle name="Comma [0] 10521" xfId="25109" hidden="1" xr:uid="{00000000-0005-0000-0000-000036620000}"/>
    <cellStyle name="Comma [0] 10522" xfId="25001" hidden="1" xr:uid="{00000000-0005-0000-0000-0000CA610000}"/>
    <cellStyle name="Comma [0] 10523" xfId="25153" hidden="1" xr:uid="{00000000-0005-0000-0000-000062620000}"/>
    <cellStyle name="Comma [0] 10524" xfId="25107" hidden="1" xr:uid="{00000000-0005-0000-0000-000034620000}"/>
    <cellStyle name="Comma [0] 10525" xfId="25076" hidden="1" xr:uid="{00000000-0005-0000-0000-000015620000}"/>
    <cellStyle name="Comma [0] 10526" xfId="25157" hidden="1" xr:uid="{00000000-0005-0000-0000-000066620000}"/>
    <cellStyle name="Comma [0] 10527" xfId="25159" hidden="1" xr:uid="{00000000-0005-0000-0000-000068620000}"/>
    <cellStyle name="Comma [0] 10528" xfId="25145" hidden="1" xr:uid="{00000000-0005-0000-0000-00005A620000}"/>
    <cellStyle name="Comma [0] 10529" xfId="25132" hidden="1" xr:uid="{00000000-0005-0000-0000-00004D620000}"/>
    <cellStyle name="Comma [0] 1053" xfId="4174" hidden="1" xr:uid="{00000000-0005-0000-0000-00006F100000}"/>
    <cellStyle name="Comma [0] 10530" xfId="25156" hidden="1" xr:uid="{00000000-0005-0000-0000-000065620000}"/>
    <cellStyle name="Comma [0] 10531" xfId="25122" hidden="1" xr:uid="{00000000-0005-0000-0000-000043620000}"/>
    <cellStyle name="Comma [0] 10532" xfId="25094" hidden="1" xr:uid="{00000000-0005-0000-0000-000027620000}"/>
    <cellStyle name="Comma [0] 10533" xfId="25161" hidden="1" xr:uid="{00000000-0005-0000-0000-00006A620000}"/>
    <cellStyle name="Comma [0] 10534" xfId="25118" hidden="1" xr:uid="{00000000-0005-0000-0000-00003F620000}"/>
    <cellStyle name="Comma [0] 10535" xfId="25152" hidden="1" xr:uid="{00000000-0005-0000-0000-000061620000}"/>
    <cellStyle name="Comma [0] 10536" xfId="25165" hidden="1" xr:uid="{00000000-0005-0000-0000-00006E620000}"/>
    <cellStyle name="Comma [0] 10537" xfId="25167" hidden="1" xr:uid="{00000000-0005-0000-0000-000070620000}"/>
    <cellStyle name="Comma [0] 10538" xfId="25035" hidden="1" xr:uid="{00000000-0005-0000-0000-0000EC610000}"/>
    <cellStyle name="Comma [0] 10539" xfId="25155" hidden="1" xr:uid="{00000000-0005-0000-0000-000064620000}"/>
    <cellStyle name="Comma [0] 1054" xfId="4176" hidden="1" xr:uid="{00000000-0005-0000-0000-000071100000}"/>
    <cellStyle name="Comma [0] 10540" xfId="25095" hidden="1" xr:uid="{00000000-0005-0000-0000-000028620000}"/>
    <cellStyle name="Comma [0] 10541" xfId="25129" hidden="1" xr:uid="{00000000-0005-0000-0000-00004A620000}"/>
    <cellStyle name="Comma [0] 10542" xfId="25142" hidden="1" xr:uid="{00000000-0005-0000-0000-000057620000}"/>
    <cellStyle name="Comma [0] 10543" xfId="25170" hidden="1" xr:uid="{00000000-0005-0000-0000-000073620000}"/>
    <cellStyle name="Comma [0] 10544" xfId="25133" hidden="1" xr:uid="{00000000-0005-0000-0000-00004E620000}"/>
    <cellStyle name="Comma [0] 10545" xfId="25093" hidden="1" xr:uid="{00000000-0005-0000-0000-000026620000}"/>
    <cellStyle name="Comma [0] 10546" xfId="25173" hidden="1" xr:uid="{00000000-0005-0000-0000-000076620000}"/>
    <cellStyle name="Comma [0] 10547" xfId="25175" hidden="1" xr:uid="{00000000-0005-0000-0000-000078620000}"/>
    <cellStyle name="Comma [0] 10548" xfId="24894" hidden="1" xr:uid="{00000000-0005-0000-0000-00005F610000}"/>
    <cellStyle name="Comma [0] 10549" xfId="24876" hidden="1" xr:uid="{00000000-0005-0000-0000-00004D610000}"/>
    <cellStyle name="Comma [0] 1055" xfId="4135" hidden="1" xr:uid="{00000000-0005-0000-0000-000048100000}"/>
    <cellStyle name="Comma [0] 10550" xfId="25179" hidden="1" xr:uid="{00000000-0005-0000-0000-00007C620000}"/>
    <cellStyle name="Comma [0] 10551" xfId="25186" hidden="1" xr:uid="{00000000-0005-0000-0000-000083620000}"/>
    <cellStyle name="Comma [0] 10552" xfId="25188" hidden="1" xr:uid="{00000000-0005-0000-0000-000085620000}"/>
    <cellStyle name="Comma [0] 10553" xfId="25178" hidden="1" xr:uid="{00000000-0005-0000-0000-00007B620000}"/>
    <cellStyle name="Comma [0] 10554" xfId="25184" hidden="1" xr:uid="{00000000-0005-0000-0000-000081620000}"/>
    <cellStyle name="Comma [0] 10555" xfId="25191" hidden="1" xr:uid="{00000000-0005-0000-0000-000088620000}"/>
    <cellStyle name="Comma [0] 10556" xfId="25193" hidden="1" xr:uid="{00000000-0005-0000-0000-00008A620000}"/>
    <cellStyle name="Comma [0] 10557" xfId="24968" hidden="1" xr:uid="{00000000-0005-0000-0000-0000A9610000}"/>
    <cellStyle name="Comma [0] 10558" xfId="24924" hidden="1" xr:uid="{00000000-0005-0000-0000-00007D610000}"/>
    <cellStyle name="Comma [0] 10559" xfId="25204" hidden="1" xr:uid="{00000000-0005-0000-0000-000095620000}"/>
    <cellStyle name="Comma [0] 1056" xfId="4141" hidden="1" xr:uid="{00000000-0005-0000-0000-00004E100000}"/>
    <cellStyle name="Comma [0] 10560" xfId="25213" hidden="1" xr:uid="{00000000-0005-0000-0000-00009E620000}"/>
    <cellStyle name="Comma [0] 10561" xfId="25224" hidden="1" xr:uid="{00000000-0005-0000-0000-0000A9620000}"/>
    <cellStyle name="Comma [0] 10562" xfId="25230" hidden="1" xr:uid="{00000000-0005-0000-0000-0000AF620000}"/>
    <cellStyle name="Comma [0] 10563" xfId="25212" hidden="1" xr:uid="{00000000-0005-0000-0000-00009D620000}"/>
    <cellStyle name="Comma [0] 10564" xfId="25222" hidden="1" xr:uid="{00000000-0005-0000-0000-0000A7620000}"/>
    <cellStyle name="Comma [0] 10565" xfId="25242" hidden="1" xr:uid="{00000000-0005-0000-0000-0000BB620000}"/>
    <cellStyle name="Comma [0] 10566" xfId="25244" hidden="1" xr:uid="{00000000-0005-0000-0000-0000BD620000}"/>
    <cellStyle name="Comma [0] 10567" xfId="25195" hidden="1" xr:uid="{00000000-0005-0000-0000-00008C620000}"/>
    <cellStyle name="Comma [0] 10568" xfId="24889" hidden="1" xr:uid="{00000000-0005-0000-0000-00005A610000}"/>
    <cellStyle name="Comma [0] 10569" xfId="25198" hidden="1" xr:uid="{00000000-0005-0000-0000-00008F620000}"/>
    <cellStyle name="Comma [0] 1057" xfId="4042" hidden="1" xr:uid="{00000000-0005-0000-0000-0000EB0F0000}"/>
    <cellStyle name="Comma [0] 10570" xfId="24923" hidden="1" xr:uid="{00000000-0005-0000-0000-00007C610000}"/>
    <cellStyle name="Comma [0] 10571" xfId="24922" hidden="1" xr:uid="{00000000-0005-0000-0000-00007B610000}"/>
    <cellStyle name="Comma [0] 10572" xfId="25249" hidden="1" xr:uid="{00000000-0005-0000-0000-0000C2620000}"/>
    <cellStyle name="Comma [0] 10573" xfId="24891" hidden="1" xr:uid="{00000000-0005-0000-0000-00005C610000}"/>
    <cellStyle name="Comma [0] 10574" xfId="24925" hidden="1" xr:uid="{00000000-0005-0000-0000-00007E610000}"/>
    <cellStyle name="Comma [0] 10575" xfId="25261" hidden="1" xr:uid="{00000000-0005-0000-0000-0000CE620000}"/>
    <cellStyle name="Comma [0] 10576" xfId="25263" hidden="1" xr:uid="{00000000-0005-0000-0000-0000D0620000}"/>
    <cellStyle name="Comma [0] 10577" xfId="25252" hidden="1" xr:uid="{00000000-0005-0000-0000-0000C5620000}"/>
    <cellStyle name="Comma [0] 10578" xfId="25260" hidden="1" xr:uid="{00000000-0005-0000-0000-0000CD620000}"/>
    <cellStyle name="Comma [0] 10579" xfId="24887" hidden="1" xr:uid="{00000000-0005-0000-0000-000058610000}"/>
    <cellStyle name="Comma [0] 1058" xfId="4123" hidden="1" xr:uid="{00000000-0005-0000-0000-00003C100000}"/>
    <cellStyle name="Comma [0] 10580" xfId="25246" hidden="1" xr:uid="{00000000-0005-0000-0000-0000BF620000}"/>
    <cellStyle name="Comma [0] 10581" xfId="25279" hidden="1" xr:uid="{00000000-0005-0000-0000-0000E0620000}"/>
    <cellStyle name="Comma [0] 10582" xfId="25287" hidden="1" xr:uid="{00000000-0005-0000-0000-0000E8620000}"/>
    <cellStyle name="Comma [0] 10583" xfId="25196" hidden="1" xr:uid="{00000000-0005-0000-0000-00008D620000}"/>
    <cellStyle name="Comma [0] 10584" xfId="25275" hidden="1" xr:uid="{00000000-0005-0000-0000-0000DC620000}"/>
    <cellStyle name="Comma [0] 10585" xfId="25296" hidden="1" xr:uid="{00000000-0005-0000-0000-0000F1620000}"/>
    <cellStyle name="Comma [0] 10586" xfId="25298" hidden="1" xr:uid="{00000000-0005-0000-0000-0000F3620000}"/>
    <cellStyle name="Comma [0] 10587" xfId="25257" hidden="1" xr:uid="{00000000-0005-0000-0000-0000CA620000}"/>
    <cellStyle name="Comma [0] 10588" xfId="25202" hidden="1" xr:uid="{00000000-0005-0000-0000-000093620000}"/>
    <cellStyle name="Comma [0] 10589" xfId="25255" hidden="1" xr:uid="{00000000-0005-0000-0000-0000C8620000}"/>
    <cellStyle name="Comma [0] 1059" xfId="4102" hidden="1" xr:uid="{00000000-0005-0000-0000-000027100000}"/>
    <cellStyle name="Comma [0] 10590" xfId="25239" hidden="1" xr:uid="{00000000-0005-0000-0000-0000B8620000}"/>
    <cellStyle name="Comma [0] 10591" xfId="25235" hidden="1" xr:uid="{00000000-0005-0000-0000-0000B4620000}"/>
    <cellStyle name="Comma [0] 10592" xfId="25306" hidden="1" xr:uid="{00000000-0005-0000-0000-0000FB620000}"/>
    <cellStyle name="Comma [0] 10593" xfId="24879" hidden="1" xr:uid="{00000000-0005-0000-0000-000050610000}"/>
    <cellStyle name="Comma [0] 10594" xfId="24967" hidden="1" xr:uid="{00000000-0005-0000-0000-0000A8610000}"/>
    <cellStyle name="Comma [0] 10595" xfId="25314" hidden="1" xr:uid="{00000000-0005-0000-0000-000003630000}"/>
    <cellStyle name="Comma [0] 10596" xfId="25316" hidden="1" xr:uid="{00000000-0005-0000-0000-000005630000}"/>
    <cellStyle name="Comma [0] 10597" xfId="25265" hidden="1" xr:uid="{00000000-0005-0000-0000-0000D2620000}"/>
    <cellStyle name="Comma [0] 10598" xfId="25241" hidden="1" xr:uid="{00000000-0005-0000-0000-0000BA620000}"/>
    <cellStyle name="Comma [0] 10599" xfId="25276" hidden="1" xr:uid="{00000000-0005-0000-0000-0000DD620000}"/>
    <cellStyle name="Comma [0] 106" xfId="2370" hidden="1" xr:uid="{00000000-0005-0000-0000-000063090000}"/>
    <cellStyle name="Comma [0] 1060" xfId="4180" hidden="1" xr:uid="{00000000-0005-0000-0000-000075100000}"/>
    <cellStyle name="Comma [0] 10600" xfId="25208" hidden="1" xr:uid="{00000000-0005-0000-0000-000099620000}"/>
    <cellStyle name="Comma [0] 10601" xfId="25278" hidden="1" xr:uid="{00000000-0005-0000-0000-0000DF620000}"/>
    <cellStyle name="Comma [0] 10602" xfId="25323" hidden="1" xr:uid="{00000000-0005-0000-0000-00000C630000}"/>
    <cellStyle name="Comma [0] 10603" xfId="25266" hidden="1" xr:uid="{00000000-0005-0000-0000-0000D3620000}"/>
    <cellStyle name="Comma [0] 10604" xfId="25223" hidden="1" xr:uid="{00000000-0005-0000-0000-0000A8620000}"/>
    <cellStyle name="Comma [0] 10605" xfId="25329" hidden="1" xr:uid="{00000000-0005-0000-0000-000012630000}"/>
    <cellStyle name="Comma [0] 10606" xfId="25331" hidden="1" xr:uid="{00000000-0005-0000-0000-000014630000}"/>
    <cellStyle name="Comma [0] 10607" xfId="25284" hidden="1" xr:uid="{00000000-0005-0000-0000-0000E5620000}"/>
    <cellStyle name="Comma [0] 10608" xfId="25290" hidden="1" xr:uid="{00000000-0005-0000-0000-0000EB620000}"/>
    <cellStyle name="Comma [0] 10609" xfId="24916" hidden="1" xr:uid="{00000000-0005-0000-0000-000075610000}"/>
    <cellStyle name="Comma [0] 1061" xfId="4121" hidden="1" xr:uid="{00000000-0005-0000-0000-00003A100000}"/>
    <cellStyle name="Comma [0] 10610" xfId="25240" hidden="1" xr:uid="{00000000-0005-0000-0000-0000B9620000}"/>
    <cellStyle name="Comma [0] 10611" xfId="25248" hidden="1" xr:uid="{00000000-0005-0000-0000-0000C1620000}"/>
    <cellStyle name="Comma [0] 10612" xfId="25337" hidden="1" xr:uid="{00000000-0005-0000-0000-00001A630000}"/>
    <cellStyle name="Comma [0] 10613" xfId="25251" hidden="1" xr:uid="{00000000-0005-0000-0000-0000C4620000}"/>
    <cellStyle name="Comma [0] 10614" xfId="25211" hidden="1" xr:uid="{00000000-0005-0000-0000-00009C620000}"/>
    <cellStyle name="Comma [0] 10615" xfId="25342" hidden="1" xr:uid="{00000000-0005-0000-0000-00001F630000}"/>
    <cellStyle name="Comma [0] 10616" xfId="25344" hidden="1" xr:uid="{00000000-0005-0000-0000-000021630000}"/>
    <cellStyle name="Comma [0] 10617" xfId="25303" hidden="1" xr:uid="{00000000-0005-0000-0000-0000F8620000}"/>
    <cellStyle name="Comma [0] 10618" xfId="25309" hidden="1" xr:uid="{00000000-0005-0000-0000-0000FE620000}"/>
    <cellStyle name="Comma [0] 10619" xfId="25210" hidden="1" xr:uid="{00000000-0005-0000-0000-00009B620000}"/>
    <cellStyle name="Comma [0] 1062" xfId="4059" hidden="1" xr:uid="{00000000-0005-0000-0000-0000FC0F0000}"/>
    <cellStyle name="Comma [0] 10620" xfId="25291" hidden="1" xr:uid="{00000000-0005-0000-0000-0000EC620000}"/>
    <cellStyle name="Comma [0] 10621" xfId="25270" hidden="1" xr:uid="{00000000-0005-0000-0000-0000D7620000}"/>
    <cellStyle name="Comma [0] 10622" xfId="25348" hidden="1" xr:uid="{00000000-0005-0000-0000-000025630000}"/>
    <cellStyle name="Comma [0] 10623" xfId="25289" hidden="1" xr:uid="{00000000-0005-0000-0000-0000EA620000}"/>
    <cellStyle name="Comma [0] 10624" xfId="25227" hidden="1" xr:uid="{00000000-0005-0000-0000-0000AC620000}"/>
    <cellStyle name="Comma [0] 10625" xfId="25355" hidden="1" xr:uid="{00000000-0005-0000-0000-00002C630000}"/>
    <cellStyle name="Comma [0] 10626" xfId="25357" hidden="1" xr:uid="{00000000-0005-0000-0000-00002E630000}"/>
    <cellStyle name="Comma [0] 10627" xfId="25321" hidden="1" xr:uid="{00000000-0005-0000-0000-00000A630000}"/>
    <cellStyle name="Comma [0] 10628" xfId="25326" hidden="1" xr:uid="{00000000-0005-0000-0000-00000F630000}"/>
    <cellStyle name="Comma [0] 10629" xfId="24890" hidden="1" xr:uid="{00000000-0005-0000-0000-00005B610000}"/>
    <cellStyle name="Comma [0] 1063" xfId="4187" hidden="1" xr:uid="{00000000-0005-0000-0000-00007C100000}"/>
    <cellStyle name="Comma [0] 10630" xfId="25310" hidden="1" xr:uid="{00000000-0005-0000-0000-0000FF620000}"/>
    <cellStyle name="Comma [0] 10631" xfId="25215" hidden="1" xr:uid="{00000000-0005-0000-0000-0000A0620000}"/>
    <cellStyle name="Comma [0] 10632" xfId="25361" hidden="1" xr:uid="{00000000-0005-0000-0000-000032630000}"/>
    <cellStyle name="Comma [0] 10633" xfId="25308" hidden="1" xr:uid="{00000000-0005-0000-0000-0000FD620000}"/>
    <cellStyle name="Comma [0] 10634" xfId="25247" hidden="1" xr:uid="{00000000-0005-0000-0000-0000C0620000}"/>
    <cellStyle name="Comma [0] 10635" xfId="25365" hidden="1" xr:uid="{00000000-0005-0000-0000-000036630000}"/>
    <cellStyle name="Comma [0] 10636" xfId="25367" hidden="1" xr:uid="{00000000-0005-0000-0000-000038630000}"/>
    <cellStyle name="Comma [0] 10637" xfId="25335" hidden="1" xr:uid="{00000000-0005-0000-0000-000018630000}"/>
    <cellStyle name="Comma [0] 10638" xfId="25339" hidden="1" xr:uid="{00000000-0005-0000-0000-00001C630000}"/>
    <cellStyle name="Comma [0] 10639" xfId="25229" hidden="1" xr:uid="{00000000-0005-0000-0000-0000AE620000}"/>
    <cellStyle name="Comma [0] 1064" xfId="4189" hidden="1" xr:uid="{00000000-0005-0000-0000-00007E100000}"/>
    <cellStyle name="Comma [0] 10640" xfId="25327" hidden="1" xr:uid="{00000000-0005-0000-0000-000010630000}"/>
    <cellStyle name="Comma [0] 10641" xfId="25219" hidden="1" xr:uid="{00000000-0005-0000-0000-0000A4620000}"/>
    <cellStyle name="Comma [0] 10642" xfId="25371" hidden="1" xr:uid="{00000000-0005-0000-0000-00003C630000}"/>
    <cellStyle name="Comma [0] 10643" xfId="25325" hidden="1" xr:uid="{00000000-0005-0000-0000-00000E630000}"/>
    <cellStyle name="Comma [0] 10644" xfId="25294" hidden="1" xr:uid="{00000000-0005-0000-0000-0000EF620000}"/>
    <cellStyle name="Comma [0] 10645" xfId="25375" hidden="1" xr:uid="{00000000-0005-0000-0000-000040630000}"/>
    <cellStyle name="Comma [0] 10646" xfId="25377" hidden="1" xr:uid="{00000000-0005-0000-0000-000042630000}"/>
    <cellStyle name="Comma [0] 10647" xfId="25363" hidden="1" xr:uid="{00000000-0005-0000-0000-000034630000}"/>
    <cellStyle name="Comma [0] 10648" xfId="25350" hidden="1" xr:uid="{00000000-0005-0000-0000-000027630000}"/>
    <cellStyle name="Comma [0] 10649" xfId="25374" hidden="1" xr:uid="{00000000-0005-0000-0000-00003F630000}"/>
    <cellStyle name="Comma [0] 1065" xfId="4153" hidden="1" xr:uid="{00000000-0005-0000-0000-00005A100000}"/>
    <cellStyle name="Comma [0] 10650" xfId="25340" hidden="1" xr:uid="{00000000-0005-0000-0000-00001D630000}"/>
    <cellStyle name="Comma [0] 10651" xfId="25312" hidden="1" xr:uid="{00000000-0005-0000-0000-000001630000}"/>
    <cellStyle name="Comma [0] 10652" xfId="25379" hidden="1" xr:uid="{00000000-0005-0000-0000-000044630000}"/>
    <cellStyle name="Comma [0] 10653" xfId="25336" hidden="1" xr:uid="{00000000-0005-0000-0000-000019630000}"/>
    <cellStyle name="Comma [0] 10654" xfId="25370" hidden="1" xr:uid="{00000000-0005-0000-0000-00003B630000}"/>
    <cellStyle name="Comma [0] 10655" xfId="25383" hidden="1" xr:uid="{00000000-0005-0000-0000-000048630000}"/>
    <cellStyle name="Comma [0] 10656" xfId="25385" hidden="1" xr:uid="{00000000-0005-0000-0000-00004A630000}"/>
    <cellStyle name="Comma [0] 10657" xfId="25253" hidden="1" xr:uid="{00000000-0005-0000-0000-0000C6620000}"/>
    <cellStyle name="Comma [0] 10658" xfId="25373" hidden="1" xr:uid="{00000000-0005-0000-0000-00003E630000}"/>
    <cellStyle name="Comma [0] 10659" xfId="25313" hidden="1" xr:uid="{00000000-0005-0000-0000-000002630000}"/>
    <cellStyle name="Comma [0] 1066" xfId="4158" hidden="1" xr:uid="{00000000-0005-0000-0000-00005F100000}"/>
    <cellStyle name="Comma [0] 10660" xfId="25347" hidden="1" xr:uid="{00000000-0005-0000-0000-000024630000}"/>
    <cellStyle name="Comma [0] 10661" xfId="25360" hidden="1" xr:uid="{00000000-0005-0000-0000-000031630000}"/>
    <cellStyle name="Comma [0] 10662" xfId="25388" hidden="1" xr:uid="{00000000-0005-0000-0000-00004D630000}"/>
    <cellStyle name="Comma [0] 10663" xfId="25351" hidden="1" xr:uid="{00000000-0005-0000-0000-000028630000}"/>
    <cellStyle name="Comma [0] 10664" xfId="25311" hidden="1" xr:uid="{00000000-0005-0000-0000-000000630000}"/>
    <cellStyle name="Comma [0] 10665" xfId="25390" hidden="1" xr:uid="{00000000-0005-0000-0000-00004F630000}"/>
    <cellStyle name="Comma [0] 10666" xfId="25392" hidden="1" xr:uid="{00000000-0005-0000-0000-000051630000}"/>
    <cellStyle name="Comma [0] 10667" xfId="24904" hidden="1" xr:uid="{00000000-0005-0000-0000-000069610000}"/>
    <cellStyle name="Comma [0] 10668" xfId="24901" hidden="1" xr:uid="{00000000-0005-0000-0000-000066610000}"/>
    <cellStyle name="Comma [0] 10669" xfId="25398" hidden="1" xr:uid="{00000000-0005-0000-0000-000057630000}"/>
    <cellStyle name="Comma [0] 1067" xfId="659" hidden="1" xr:uid="{00000000-0005-0000-0000-0000B4020000}"/>
    <cellStyle name="Comma [0] 10670" xfId="25404" hidden="1" xr:uid="{00000000-0005-0000-0000-00005D630000}"/>
    <cellStyle name="Comma [0] 10671" xfId="25406" hidden="1" xr:uid="{00000000-0005-0000-0000-00005F630000}"/>
    <cellStyle name="Comma [0] 10672" xfId="25397" hidden="1" xr:uid="{00000000-0005-0000-0000-000056630000}"/>
    <cellStyle name="Comma [0] 10673" xfId="25402" hidden="1" xr:uid="{00000000-0005-0000-0000-00005B630000}"/>
    <cellStyle name="Comma [0] 10674" xfId="25408" hidden="1" xr:uid="{00000000-0005-0000-0000-000061630000}"/>
    <cellStyle name="Comma [0] 10675" xfId="25410" hidden="1" xr:uid="{00000000-0005-0000-0000-000063630000}"/>
    <cellStyle name="Comma [0] 10676" xfId="24927" hidden="1" xr:uid="{00000000-0005-0000-0000-000080610000}"/>
    <cellStyle name="Comma [0] 10677" xfId="24929" hidden="1" xr:uid="{00000000-0005-0000-0000-000082610000}"/>
    <cellStyle name="Comma [0] 10678" xfId="25421" hidden="1" xr:uid="{00000000-0005-0000-0000-00006E630000}"/>
    <cellStyle name="Comma [0] 10679" xfId="25430" hidden="1" xr:uid="{00000000-0005-0000-0000-000077630000}"/>
    <cellStyle name="Comma [0] 1068" xfId="4142" hidden="1" xr:uid="{00000000-0005-0000-0000-00004F100000}"/>
    <cellStyle name="Comma [0] 10680" xfId="25441" hidden="1" xr:uid="{00000000-0005-0000-0000-000082630000}"/>
    <cellStyle name="Comma [0] 10681" xfId="25447" hidden="1" xr:uid="{00000000-0005-0000-0000-000088630000}"/>
    <cellStyle name="Comma [0] 10682" xfId="25429" hidden="1" xr:uid="{00000000-0005-0000-0000-000076630000}"/>
    <cellStyle name="Comma [0] 10683" xfId="25439" hidden="1" xr:uid="{00000000-0005-0000-0000-000080630000}"/>
    <cellStyle name="Comma [0] 10684" xfId="25459" hidden="1" xr:uid="{00000000-0005-0000-0000-000094630000}"/>
    <cellStyle name="Comma [0] 10685" xfId="25461" hidden="1" xr:uid="{00000000-0005-0000-0000-000096630000}"/>
    <cellStyle name="Comma [0] 10686" xfId="25412" hidden="1" xr:uid="{00000000-0005-0000-0000-000065630000}"/>
    <cellStyle name="Comma [0] 10687" xfId="24909" hidden="1" xr:uid="{00000000-0005-0000-0000-00006E610000}"/>
    <cellStyle name="Comma [0] 10688" xfId="25415" hidden="1" xr:uid="{00000000-0005-0000-0000-000068630000}"/>
    <cellStyle name="Comma [0] 10689" xfId="24914" hidden="1" xr:uid="{00000000-0005-0000-0000-000073610000}"/>
    <cellStyle name="Comma [0] 1069" xfId="4047" hidden="1" xr:uid="{00000000-0005-0000-0000-0000F00F0000}"/>
    <cellStyle name="Comma [0] 10690" xfId="24898" hidden="1" xr:uid="{00000000-0005-0000-0000-000063610000}"/>
    <cellStyle name="Comma [0] 10691" xfId="25466" hidden="1" xr:uid="{00000000-0005-0000-0000-00009B630000}"/>
    <cellStyle name="Comma [0] 10692" xfId="24907" hidden="1" xr:uid="{00000000-0005-0000-0000-00006C610000}"/>
    <cellStyle name="Comma [0] 10693" xfId="24928" hidden="1" xr:uid="{00000000-0005-0000-0000-000081610000}"/>
    <cellStyle name="Comma [0] 10694" xfId="25478" hidden="1" xr:uid="{00000000-0005-0000-0000-0000A7630000}"/>
    <cellStyle name="Comma [0] 10695" xfId="25480" hidden="1" xr:uid="{00000000-0005-0000-0000-0000A9630000}"/>
    <cellStyle name="Comma [0] 10696" xfId="25469" hidden="1" xr:uid="{00000000-0005-0000-0000-00009E630000}"/>
    <cellStyle name="Comma [0] 10697" xfId="25477" hidden="1" xr:uid="{00000000-0005-0000-0000-0000A6630000}"/>
    <cellStyle name="Comma [0] 10698" xfId="24911" hidden="1" xr:uid="{00000000-0005-0000-0000-000070610000}"/>
    <cellStyle name="Comma [0] 10699" xfId="25463" hidden="1" xr:uid="{00000000-0005-0000-0000-000098630000}"/>
    <cellStyle name="Comma [0] 107" xfId="2311" hidden="1" xr:uid="{00000000-0005-0000-0000-000028090000}"/>
    <cellStyle name="Comma [0] 1070" xfId="4193" hidden="1" xr:uid="{00000000-0005-0000-0000-000082100000}"/>
    <cellStyle name="Comma [0] 10700" xfId="25496" hidden="1" xr:uid="{00000000-0005-0000-0000-0000B9630000}"/>
    <cellStyle name="Comma [0] 10701" xfId="25504" hidden="1" xr:uid="{00000000-0005-0000-0000-0000C1630000}"/>
    <cellStyle name="Comma [0] 10702" xfId="25413" hidden="1" xr:uid="{00000000-0005-0000-0000-000066630000}"/>
    <cellStyle name="Comma [0] 10703" xfId="25492" hidden="1" xr:uid="{00000000-0005-0000-0000-0000B5630000}"/>
    <cellStyle name="Comma [0] 10704" xfId="25513" hidden="1" xr:uid="{00000000-0005-0000-0000-0000CA630000}"/>
    <cellStyle name="Comma [0] 10705" xfId="25515" hidden="1" xr:uid="{00000000-0005-0000-0000-0000CC630000}"/>
    <cellStyle name="Comma [0] 10706" xfId="25474" hidden="1" xr:uid="{00000000-0005-0000-0000-0000A3630000}"/>
    <cellStyle name="Comma [0] 10707" xfId="25419" hidden="1" xr:uid="{00000000-0005-0000-0000-00006C630000}"/>
    <cellStyle name="Comma [0] 10708" xfId="25472" hidden="1" xr:uid="{00000000-0005-0000-0000-0000A1630000}"/>
    <cellStyle name="Comma [0] 10709" xfId="25456" hidden="1" xr:uid="{00000000-0005-0000-0000-000091630000}"/>
    <cellStyle name="Comma [0] 1071" xfId="4140" hidden="1" xr:uid="{00000000-0005-0000-0000-00004D100000}"/>
    <cellStyle name="Comma [0] 10710" xfId="25452" hidden="1" xr:uid="{00000000-0005-0000-0000-00008D630000}"/>
    <cellStyle name="Comma [0] 10711" xfId="25523" hidden="1" xr:uid="{00000000-0005-0000-0000-0000D4630000}"/>
    <cellStyle name="Comma [0] 10712" xfId="25395" hidden="1" xr:uid="{00000000-0005-0000-0000-000054630000}"/>
    <cellStyle name="Comma [0] 10713" xfId="24877" hidden="1" xr:uid="{00000000-0005-0000-0000-00004E610000}"/>
    <cellStyle name="Comma [0] 10714" xfId="25531" hidden="1" xr:uid="{00000000-0005-0000-0000-0000DC630000}"/>
    <cellStyle name="Comma [0] 10715" xfId="25533" hidden="1" xr:uid="{00000000-0005-0000-0000-0000DE630000}"/>
    <cellStyle name="Comma [0] 10716" xfId="25482" hidden="1" xr:uid="{00000000-0005-0000-0000-0000AB630000}"/>
    <cellStyle name="Comma [0] 10717" xfId="25458" hidden="1" xr:uid="{00000000-0005-0000-0000-000093630000}"/>
    <cellStyle name="Comma [0] 10718" xfId="25493" hidden="1" xr:uid="{00000000-0005-0000-0000-0000B6630000}"/>
    <cellStyle name="Comma [0] 10719" xfId="25425" hidden="1" xr:uid="{00000000-0005-0000-0000-000072630000}"/>
    <cellStyle name="Comma [0] 1072" xfId="4079" hidden="1" xr:uid="{00000000-0005-0000-0000-000010100000}"/>
    <cellStyle name="Comma [0] 10720" xfId="25495" hidden="1" xr:uid="{00000000-0005-0000-0000-0000B8630000}"/>
    <cellStyle name="Comma [0] 10721" xfId="25540" hidden="1" xr:uid="{00000000-0005-0000-0000-0000E5630000}"/>
    <cellStyle name="Comma [0] 10722" xfId="25483" hidden="1" xr:uid="{00000000-0005-0000-0000-0000AC630000}"/>
    <cellStyle name="Comma [0] 10723" xfId="25440" hidden="1" xr:uid="{00000000-0005-0000-0000-000081630000}"/>
    <cellStyle name="Comma [0] 10724" xfId="25546" hidden="1" xr:uid="{00000000-0005-0000-0000-0000EB630000}"/>
    <cellStyle name="Comma [0] 10725" xfId="25548" hidden="1" xr:uid="{00000000-0005-0000-0000-0000ED630000}"/>
    <cellStyle name="Comma [0] 10726" xfId="25501" hidden="1" xr:uid="{00000000-0005-0000-0000-0000BE630000}"/>
    <cellStyle name="Comma [0] 10727" xfId="25507" hidden="1" xr:uid="{00000000-0005-0000-0000-0000C4630000}"/>
    <cellStyle name="Comma [0] 10728" xfId="25394" hidden="1" xr:uid="{00000000-0005-0000-0000-000053630000}"/>
    <cellStyle name="Comma [0] 10729" xfId="25457" hidden="1" xr:uid="{00000000-0005-0000-0000-000092630000}"/>
    <cellStyle name="Comma [0] 1073" xfId="4197" hidden="1" xr:uid="{00000000-0005-0000-0000-000086100000}"/>
    <cellStyle name="Comma [0] 10730" xfId="25465" hidden="1" xr:uid="{00000000-0005-0000-0000-00009A630000}"/>
    <cellStyle name="Comma [0] 10731" xfId="25554" hidden="1" xr:uid="{00000000-0005-0000-0000-0000F3630000}"/>
    <cellStyle name="Comma [0] 10732" xfId="25468" hidden="1" xr:uid="{00000000-0005-0000-0000-00009D630000}"/>
    <cellStyle name="Comma [0] 10733" xfId="25428" hidden="1" xr:uid="{00000000-0005-0000-0000-000075630000}"/>
    <cellStyle name="Comma [0] 10734" xfId="25559" hidden="1" xr:uid="{00000000-0005-0000-0000-0000F8630000}"/>
    <cellStyle name="Comma [0] 10735" xfId="25561" hidden="1" xr:uid="{00000000-0005-0000-0000-0000FA630000}"/>
    <cellStyle name="Comma [0] 10736" xfId="25520" hidden="1" xr:uid="{00000000-0005-0000-0000-0000D1630000}"/>
    <cellStyle name="Comma [0] 10737" xfId="25526" hidden="1" xr:uid="{00000000-0005-0000-0000-0000D7630000}"/>
    <cellStyle name="Comma [0] 10738" xfId="25427" hidden="1" xr:uid="{00000000-0005-0000-0000-000074630000}"/>
    <cellStyle name="Comma [0] 10739" xfId="25508" hidden="1" xr:uid="{00000000-0005-0000-0000-0000C5630000}"/>
    <cellStyle name="Comma [0] 1074" xfId="4199" hidden="1" xr:uid="{00000000-0005-0000-0000-000088100000}"/>
    <cellStyle name="Comma [0] 10740" xfId="25487" hidden="1" xr:uid="{00000000-0005-0000-0000-0000B0630000}"/>
    <cellStyle name="Comma [0] 10741" xfId="25565" hidden="1" xr:uid="{00000000-0005-0000-0000-0000FE630000}"/>
    <cellStyle name="Comma [0] 10742" xfId="25506" hidden="1" xr:uid="{00000000-0005-0000-0000-0000C3630000}"/>
    <cellStyle name="Comma [0] 10743" xfId="25444" hidden="1" xr:uid="{00000000-0005-0000-0000-000085630000}"/>
    <cellStyle name="Comma [0] 10744" xfId="25572" hidden="1" xr:uid="{00000000-0005-0000-0000-000005640000}"/>
    <cellStyle name="Comma [0] 10745" xfId="25574" hidden="1" xr:uid="{00000000-0005-0000-0000-000007640000}"/>
    <cellStyle name="Comma [0] 10746" xfId="25538" hidden="1" xr:uid="{00000000-0005-0000-0000-0000E3630000}"/>
    <cellStyle name="Comma [0] 10747" xfId="25543" hidden="1" xr:uid="{00000000-0005-0000-0000-0000E8630000}"/>
    <cellStyle name="Comma [0] 10748" xfId="24908" hidden="1" xr:uid="{00000000-0005-0000-0000-00006D610000}"/>
    <cellStyle name="Comma [0] 10749" xfId="25527" hidden="1" xr:uid="{00000000-0005-0000-0000-0000D8630000}"/>
    <cellStyle name="Comma [0] 1075" xfId="4167" hidden="1" xr:uid="{00000000-0005-0000-0000-000068100000}"/>
    <cellStyle name="Comma [0] 10750" xfId="25432" hidden="1" xr:uid="{00000000-0005-0000-0000-000079630000}"/>
    <cellStyle name="Comma [0] 10751" xfId="25578" hidden="1" xr:uid="{00000000-0005-0000-0000-00000B640000}"/>
    <cellStyle name="Comma [0] 10752" xfId="25525" hidden="1" xr:uid="{00000000-0005-0000-0000-0000D6630000}"/>
    <cellStyle name="Comma [0] 10753" xfId="25464" hidden="1" xr:uid="{00000000-0005-0000-0000-000099630000}"/>
    <cellStyle name="Comma [0] 10754" xfId="25582" hidden="1" xr:uid="{00000000-0005-0000-0000-00000F640000}"/>
    <cellStyle name="Comma [0] 10755" xfId="25584" hidden="1" xr:uid="{00000000-0005-0000-0000-000011640000}"/>
    <cellStyle name="Comma [0] 10756" xfId="25552" hidden="1" xr:uid="{00000000-0005-0000-0000-0000F1630000}"/>
    <cellStyle name="Comma [0] 10757" xfId="25556" hidden="1" xr:uid="{00000000-0005-0000-0000-0000F5630000}"/>
    <cellStyle name="Comma [0] 10758" xfId="25446" hidden="1" xr:uid="{00000000-0005-0000-0000-000087630000}"/>
    <cellStyle name="Comma [0] 10759" xfId="25544" hidden="1" xr:uid="{00000000-0005-0000-0000-0000E9630000}"/>
    <cellStyle name="Comma [0] 1076" xfId="4171" hidden="1" xr:uid="{00000000-0005-0000-0000-00006C100000}"/>
    <cellStyle name="Comma [0] 10760" xfId="25436" hidden="1" xr:uid="{00000000-0005-0000-0000-00007D630000}"/>
    <cellStyle name="Comma [0] 10761" xfId="25588" hidden="1" xr:uid="{00000000-0005-0000-0000-000015640000}"/>
    <cellStyle name="Comma [0] 10762" xfId="25542" hidden="1" xr:uid="{00000000-0005-0000-0000-0000E7630000}"/>
    <cellStyle name="Comma [0] 10763" xfId="25511" hidden="1" xr:uid="{00000000-0005-0000-0000-0000C8630000}"/>
    <cellStyle name="Comma [0] 10764" xfId="25592" hidden="1" xr:uid="{00000000-0005-0000-0000-000019640000}"/>
    <cellStyle name="Comma [0] 10765" xfId="25594" hidden="1" xr:uid="{00000000-0005-0000-0000-00001B640000}"/>
    <cellStyle name="Comma [0] 10766" xfId="25580" hidden="1" xr:uid="{00000000-0005-0000-0000-00000D640000}"/>
    <cellStyle name="Comma [0] 10767" xfId="25567" hidden="1" xr:uid="{00000000-0005-0000-0000-000000640000}"/>
    <cellStyle name="Comma [0] 10768" xfId="25591" hidden="1" xr:uid="{00000000-0005-0000-0000-000018640000}"/>
    <cellStyle name="Comma [0] 10769" xfId="25557" hidden="1" xr:uid="{00000000-0005-0000-0000-0000F6630000}"/>
    <cellStyle name="Comma [0] 1077" xfId="4061" hidden="1" xr:uid="{00000000-0005-0000-0000-0000FE0F0000}"/>
    <cellStyle name="Comma [0] 10770" xfId="25529" hidden="1" xr:uid="{00000000-0005-0000-0000-0000DA630000}"/>
    <cellStyle name="Comma [0] 10771" xfId="25596" hidden="1" xr:uid="{00000000-0005-0000-0000-00001D640000}"/>
    <cellStyle name="Comma [0] 10772" xfId="25553" hidden="1" xr:uid="{00000000-0005-0000-0000-0000F2630000}"/>
    <cellStyle name="Comma [0] 10773" xfId="25587" hidden="1" xr:uid="{00000000-0005-0000-0000-000014640000}"/>
    <cellStyle name="Comma [0] 10774" xfId="25600" hidden="1" xr:uid="{00000000-0005-0000-0000-000021640000}"/>
    <cellStyle name="Comma [0] 10775" xfId="25602" hidden="1" xr:uid="{00000000-0005-0000-0000-000023640000}"/>
    <cellStyle name="Comma [0] 10776" xfId="25470" hidden="1" xr:uid="{00000000-0005-0000-0000-00009F630000}"/>
    <cellStyle name="Comma [0] 10777" xfId="25590" hidden="1" xr:uid="{00000000-0005-0000-0000-000017640000}"/>
    <cellStyle name="Comma [0] 10778" xfId="25530" hidden="1" xr:uid="{00000000-0005-0000-0000-0000DB630000}"/>
    <cellStyle name="Comma [0] 10779" xfId="25564" hidden="1" xr:uid="{00000000-0005-0000-0000-0000FD630000}"/>
    <cellStyle name="Comma [0] 1078" xfId="4159" hidden="1" xr:uid="{00000000-0005-0000-0000-000060100000}"/>
    <cellStyle name="Comma [0] 10780" xfId="25577" hidden="1" xr:uid="{00000000-0005-0000-0000-00000A640000}"/>
    <cellStyle name="Comma [0] 10781" xfId="25605" hidden="1" xr:uid="{00000000-0005-0000-0000-000026640000}"/>
    <cellStyle name="Comma [0] 10782" xfId="25568" hidden="1" xr:uid="{00000000-0005-0000-0000-000001640000}"/>
    <cellStyle name="Comma [0] 10783" xfId="25528" hidden="1" xr:uid="{00000000-0005-0000-0000-0000D9630000}"/>
    <cellStyle name="Comma [0] 10784" xfId="25607" hidden="1" xr:uid="{00000000-0005-0000-0000-000028640000}"/>
    <cellStyle name="Comma [0] 10785" xfId="25609" hidden="1" xr:uid="{00000000-0005-0000-0000-00002A640000}"/>
    <cellStyle name="Comma [0] 10786" xfId="24962" hidden="1" xr:uid="{00000000-0005-0000-0000-0000A3610000}"/>
    <cellStyle name="Comma [0] 10787" xfId="24918" hidden="1" xr:uid="{00000000-0005-0000-0000-000077610000}"/>
    <cellStyle name="Comma [0] 10788" xfId="25615" hidden="1" xr:uid="{00000000-0005-0000-0000-000030640000}"/>
    <cellStyle name="Comma [0] 10789" xfId="25621" hidden="1" xr:uid="{00000000-0005-0000-0000-000036640000}"/>
    <cellStyle name="Comma [0] 1079" xfId="4051" hidden="1" xr:uid="{00000000-0005-0000-0000-0000F40F0000}"/>
    <cellStyle name="Comma [0] 10790" xfId="25623" hidden="1" xr:uid="{00000000-0005-0000-0000-000038640000}"/>
    <cellStyle name="Comma [0] 10791" xfId="25614" hidden="1" xr:uid="{00000000-0005-0000-0000-00002F640000}"/>
    <cellStyle name="Comma [0] 10792" xfId="25619" hidden="1" xr:uid="{00000000-0005-0000-0000-000034640000}"/>
    <cellStyle name="Comma [0] 10793" xfId="25625" hidden="1" xr:uid="{00000000-0005-0000-0000-00003A640000}"/>
    <cellStyle name="Comma [0] 10794" xfId="25627" hidden="1" xr:uid="{00000000-0005-0000-0000-00003C640000}"/>
    <cellStyle name="Comma [0] 10795" xfId="24919" hidden="1" xr:uid="{00000000-0005-0000-0000-000078610000}"/>
    <cellStyle name="Comma [0] 10796" xfId="24897" hidden="1" xr:uid="{00000000-0005-0000-0000-000062610000}"/>
    <cellStyle name="Comma [0] 10797" xfId="25638" hidden="1" xr:uid="{00000000-0005-0000-0000-000047640000}"/>
    <cellStyle name="Comma [0] 10798" xfId="25647" hidden="1" xr:uid="{00000000-0005-0000-0000-000050640000}"/>
    <cellStyle name="Comma [0] 10799" xfId="25658" hidden="1" xr:uid="{00000000-0005-0000-0000-00005B640000}"/>
    <cellStyle name="Comma [0] 108" xfId="2249" hidden="1" xr:uid="{00000000-0005-0000-0000-0000EA080000}"/>
    <cellStyle name="Comma [0] 1080" xfId="4203" hidden="1" xr:uid="{00000000-0005-0000-0000-00008C100000}"/>
    <cellStyle name="Comma [0] 10800" xfId="25664" hidden="1" xr:uid="{00000000-0005-0000-0000-000061640000}"/>
    <cellStyle name="Comma [0] 10801" xfId="25646" hidden="1" xr:uid="{00000000-0005-0000-0000-00004F640000}"/>
    <cellStyle name="Comma [0] 10802" xfId="25656" hidden="1" xr:uid="{00000000-0005-0000-0000-000059640000}"/>
    <cellStyle name="Comma [0] 10803" xfId="25676" hidden="1" xr:uid="{00000000-0005-0000-0000-00006D640000}"/>
    <cellStyle name="Comma [0] 10804" xfId="25678" hidden="1" xr:uid="{00000000-0005-0000-0000-00006F640000}"/>
    <cellStyle name="Comma [0] 10805" xfId="25629" hidden="1" xr:uid="{00000000-0005-0000-0000-00003E640000}"/>
    <cellStyle name="Comma [0] 10806" xfId="24885" hidden="1" xr:uid="{00000000-0005-0000-0000-000056610000}"/>
    <cellStyle name="Comma [0] 10807" xfId="25632" hidden="1" xr:uid="{00000000-0005-0000-0000-000041640000}"/>
    <cellStyle name="Comma [0] 10808" xfId="24896" hidden="1" xr:uid="{00000000-0005-0000-0000-000061610000}"/>
    <cellStyle name="Comma [0] 10809" xfId="24895" hidden="1" xr:uid="{00000000-0005-0000-0000-000060610000}"/>
    <cellStyle name="Comma [0] 1081" xfId="4157" hidden="1" xr:uid="{00000000-0005-0000-0000-00005E100000}"/>
    <cellStyle name="Comma [0] 10810" xfId="25683" hidden="1" xr:uid="{00000000-0005-0000-0000-000074640000}"/>
    <cellStyle name="Comma [0] 10811" xfId="24971" hidden="1" xr:uid="{00000000-0005-0000-0000-0000AC610000}"/>
    <cellStyle name="Comma [0] 10812" xfId="25172" hidden="1" xr:uid="{00000000-0005-0000-0000-000075620000}"/>
    <cellStyle name="Comma [0] 10813" xfId="25695" hidden="1" xr:uid="{00000000-0005-0000-0000-000080640000}"/>
    <cellStyle name="Comma [0] 10814" xfId="25697" hidden="1" xr:uid="{00000000-0005-0000-0000-000082640000}"/>
    <cellStyle name="Comma [0] 10815" xfId="25686" hidden="1" xr:uid="{00000000-0005-0000-0000-000077640000}"/>
    <cellStyle name="Comma [0] 10816" xfId="25694" hidden="1" xr:uid="{00000000-0005-0000-0000-00007F640000}"/>
    <cellStyle name="Comma [0] 10817" xfId="25181" hidden="1" xr:uid="{00000000-0005-0000-0000-00007E620000}"/>
    <cellStyle name="Comma [0] 10818" xfId="25680" hidden="1" xr:uid="{00000000-0005-0000-0000-000071640000}"/>
    <cellStyle name="Comma [0] 10819" xfId="25713" hidden="1" xr:uid="{00000000-0005-0000-0000-000092640000}"/>
    <cellStyle name="Comma [0] 1082" xfId="4126" hidden="1" xr:uid="{00000000-0005-0000-0000-00003F100000}"/>
    <cellStyle name="Comma [0] 10820" xfId="25721" hidden="1" xr:uid="{00000000-0005-0000-0000-00009A640000}"/>
    <cellStyle name="Comma [0] 10821" xfId="25630" hidden="1" xr:uid="{00000000-0005-0000-0000-00003F640000}"/>
    <cellStyle name="Comma [0] 10822" xfId="25709" hidden="1" xr:uid="{00000000-0005-0000-0000-00008E640000}"/>
    <cellStyle name="Comma [0] 10823" xfId="25730" hidden="1" xr:uid="{00000000-0005-0000-0000-0000A3640000}"/>
    <cellStyle name="Comma [0] 10824" xfId="25732" hidden="1" xr:uid="{00000000-0005-0000-0000-0000A5640000}"/>
    <cellStyle name="Comma [0] 10825" xfId="25691" hidden="1" xr:uid="{00000000-0005-0000-0000-00007C640000}"/>
    <cellStyle name="Comma [0] 10826" xfId="25636" hidden="1" xr:uid="{00000000-0005-0000-0000-000045640000}"/>
    <cellStyle name="Comma [0] 10827" xfId="25689" hidden="1" xr:uid="{00000000-0005-0000-0000-00007A640000}"/>
    <cellStyle name="Comma [0] 10828" xfId="25673" hidden="1" xr:uid="{00000000-0005-0000-0000-00006A640000}"/>
    <cellStyle name="Comma [0] 10829" xfId="25669" hidden="1" xr:uid="{00000000-0005-0000-0000-000066640000}"/>
    <cellStyle name="Comma [0] 1083" xfId="4207" hidden="1" xr:uid="{00000000-0005-0000-0000-000090100000}"/>
    <cellStyle name="Comma [0] 10830" xfId="25740" hidden="1" xr:uid="{00000000-0005-0000-0000-0000AD640000}"/>
    <cellStyle name="Comma [0] 10831" xfId="25612" hidden="1" xr:uid="{00000000-0005-0000-0000-00002D640000}"/>
    <cellStyle name="Comma [0] 10832" xfId="24920" hidden="1" xr:uid="{00000000-0005-0000-0000-000079610000}"/>
    <cellStyle name="Comma [0] 10833" xfId="25748" hidden="1" xr:uid="{00000000-0005-0000-0000-0000B5640000}"/>
    <cellStyle name="Comma [0] 10834" xfId="25750" hidden="1" xr:uid="{00000000-0005-0000-0000-0000B7640000}"/>
    <cellStyle name="Comma [0] 10835" xfId="25699" hidden="1" xr:uid="{00000000-0005-0000-0000-000084640000}"/>
    <cellStyle name="Comma [0] 10836" xfId="25675" hidden="1" xr:uid="{00000000-0005-0000-0000-00006C640000}"/>
    <cellStyle name="Comma [0] 10837" xfId="25710" hidden="1" xr:uid="{00000000-0005-0000-0000-00008F640000}"/>
    <cellStyle name="Comma [0] 10838" xfId="25642" hidden="1" xr:uid="{00000000-0005-0000-0000-00004B640000}"/>
    <cellStyle name="Comma [0] 10839" xfId="25712" hidden="1" xr:uid="{00000000-0005-0000-0000-000091640000}"/>
    <cellStyle name="Comma [0] 1084" xfId="4209" hidden="1" xr:uid="{00000000-0005-0000-0000-000092100000}"/>
    <cellStyle name="Comma [0] 10840" xfId="25757" hidden="1" xr:uid="{00000000-0005-0000-0000-0000BE640000}"/>
    <cellStyle name="Comma [0] 10841" xfId="25700" hidden="1" xr:uid="{00000000-0005-0000-0000-000085640000}"/>
    <cellStyle name="Comma [0] 10842" xfId="25657" hidden="1" xr:uid="{00000000-0005-0000-0000-00005A640000}"/>
    <cellStyle name="Comma [0] 10843" xfId="25763" hidden="1" xr:uid="{00000000-0005-0000-0000-0000C4640000}"/>
    <cellStyle name="Comma [0] 10844" xfId="25765" hidden="1" xr:uid="{00000000-0005-0000-0000-0000C6640000}"/>
    <cellStyle name="Comma [0] 10845" xfId="25718" hidden="1" xr:uid="{00000000-0005-0000-0000-000097640000}"/>
    <cellStyle name="Comma [0] 10846" xfId="25724" hidden="1" xr:uid="{00000000-0005-0000-0000-00009D640000}"/>
    <cellStyle name="Comma [0] 10847" xfId="25611" hidden="1" xr:uid="{00000000-0005-0000-0000-00002C640000}"/>
    <cellStyle name="Comma [0] 10848" xfId="25674" hidden="1" xr:uid="{00000000-0005-0000-0000-00006B640000}"/>
    <cellStyle name="Comma [0] 10849" xfId="25682" hidden="1" xr:uid="{00000000-0005-0000-0000-000073640000}"/>
    <cellStyle name="Comma [0] 1085" xfId="4195" hidden="1" xr:uid="{00000000-0005-0000-0000-000084100000}"/>
    <cellStyle name="Comma [0] 10850" xfId="25771" hidden="1" xr:uid="{00000000-0005-0000-0000-0000CC640000}"/>
    <cellStyle name="Comma [0] 10851" xfId="25685" hidden="1" xr:uid="{00000000-0005-0000-0000-000076640000}"/>
    <cellStyle name="Comma [0] 10852" xfId="25645" hidden="1" xr:uid="{00000000-0005-0000-0000-00004E640000}"/>
    <cellStyle name="Comma [0] 10853" xfId="25776" hidden="1" xr:uid="{00000000-0005-0000-0000-0000D1640000}"/>
    <cellStyle name="Comma [0] 10854" xfId="25778" hidden="1" xr:uid="{00000000-0005-0000-0000-0000D3640000}"/>
    <cellStyle name="Comma [0] 10855" xfId="25737" hidden="1" xr:uid="{00000000-0005-0000-0000-0000AA640000}"/>
    <cellStyle name="Comma [0] 10856" xfId="25743" hidden="1" xr:uid="{00000000-0005-0000-0000-0000B0640000}"/>
    <cellStyle name="Comma [0] 10857" xfId="25644" hidden="1" xr:uid="{00000000-0005-0000-0000-00004D640000}"/>
    <cellStyle name="Comma [0] 10858" xfId="25725" hidden="1" xr:uid="{00000000-0005-0000-0000-00009E640000}"/>
    <cellStyle name="Comma [0] 10859" xfId="25704" hidden="1" xr:uid="{00000000-0005-0000-0000-000089640000}"/>
    <cellStyle name="Comma [0] 1086" xfId="4182" hidden="1" xr:uid="{00000000-0005-0000-0000-000077100000}"/>
    <cellStyle name="Comma [0] 10860" xfId="25782" hidden="1" xr:uid="{00000000-0005-0000-0000-0000D7640000}"/>
    <cellStyle name="Comma [0] 10861" xfId="25723" hidden="1" xr:uid="{00000000-0005-0000-0000-00009C640000}"/>
    <cellStyle name="Comma [0] 10862" xfId="25661" hidden="1" xr:uid="{00000000-0005-0000-0000-00005E640000}"/>
    <cellStyle name="Comma [0] 10863" xfId="25789" hidden="1" xr:uid="{00000000-0005-0000-0000-0000DE640000}"/>
    <cellStyle name="Comma [0] 10864" xfId="25791" hidden="1" xr:uid="{00000000-0005-0000-0000-0000E0640000}"/>
    <cellStyle name="Comma [0] 10865" xfId="25755" hidden="1" xr:uid="{00000000-0005-0000-0000-0000BC640000}"/>
    <cellStyle name="Comma [0] 10866" xfId="25760" hidden="1" xr:uid="{00000000-0005-0000-0000-0000C1640000}"/>
    <cellStyle name="Comma [0] 10867" xfId="25190" hidden="1" xr:uid="{00000000-0005-0000-0000-000087620000}"/>
    <cellStyle name="Comma [0] 10868" xfId="25744" hidden="1" xr:uid="{00000000-0005-0000-0000-0000B1640000}"/>
    <cellStyle name="Comma [0] 10869" xfId="25649" hidden="1" xr:uid="{00000000-0005-0000-0000-000052640000}"/>
    <cellStyle name="Comma [0] 1087" xfId="4206" hidden="1" xr:uid="{00000000-0005-0000-0000-00008F100000}"/>
    <cellStyle name="Comma [0] 10870" xfId="25795" hidden="1" xr:uid="{00000000-0005-0000-0000-0000E4640000}"/>
    <cellStyle name="Comma [0] 10871" xfId="25742" hidden="1" xr:uid="{00000000-0005-0000-0000-0000AF640000}"/>
    <cellStyle name="Comma [0] 10872" xfId="25681" hidden="1" xr:uid="{00000000-0005-0000-0000-000072640000}"/>
    <cellStyle name="Comma [0] 10873" xfId="25799" hidden="1" xr:uid="{00000000-0005-0000-0000-0000E8640000}"/>
    <cellStyle name="Comma [0] 10874" xfId="25801" hidden="1" xr:uid="{00000000-0005-0000-0000-0000EA640000}"/>
    <cellStyle name="Comma [0] 10875" xfId="25769" hidden="1" xr:uid="{00000000-0005-0000-0000-0000CA640000}"/>
    <cellStyle name="Comma [0] 10876" xfId="25773" hidden="1" xr:uid="{00000000-0005-0000-0000-0000CE640000}"/>
    <cellStyle name="Comma [0] 10877" xfId="25663" hidden="1" xr:uid="{00000000-0005-0000-0000-000060640000}"/>
    <cellStyle name="Comma [0] 10878" xfId="25761" hidden="1" xr:uid="{00000000-0005-0000-0000-0000C2640000}"/>
    <cellStyle name="Comma [0] 10879" xfId="25653" hidden="1" xr:uid="{00000000-0005-0000-0000-000056640000}"/>
    <cellStyle name="Comma [0] 1088" xfId="4172" hidden="1" xr:uid="{00000000-0005-0000-0000-00006D100000}"/>
    <cellStyle name="Comma [0] 10880" xfId="25805" hidden="1" xr:uid="{00000000-0005-0000-0000-0000EE640000}"/>
    <cellStyle name="Comma [0] 10881" xfId="25759" hidden="1" xr:uid="{00000000-0005-0000-0000-0000C0640000}"/>
    <cellStyle name="Comma [0] 10882" xfId="25728" hidden="1" xr:uid="{00000000-0005-0000-0000-0000A1640000}"/>
    <cellStyle name="Comma [0] 10883" xfId="25809" hidden="1" xr:uid="{00000000-0005-0000-0000-0000F2640000}"/>
    <cellStyle name="Comma [0] 10884" xfId="25811" hidden="1" xr:uid="{00000000-0005-0000-0000-0000F4640000}"/>
    <cellStyle name="Comma [0] 10885" xfId="25797" hidden="1" xr:uid="{00000000-0005-0000-0000-0000E6640000}"/>
    <cellStyle name="Comma [0] 10886" xfId="25784" hidden="1" xr:uid="{00000000-0005-0000-0000-0000D9640000}"/>
    <cellStyle name="Comma [0] 10887" xfId="25808" hidden="1" xr:uid="{00000000-0005-0000-0000-0000F1640000}"/>
    <cellStyle name="Comma [0] 10888" xfId="25774" hidden="1" xr:uid="{00000000-0005-0000-0000-0000CF640000}"/>
    <cellStyle name="Comma [0] 10889" xfId="25746" hidden="1" xr:uid="{00000000-0005-0000-0000-0000B3640000}"/>
    <cellStyle name="Comma [0] 1089" xfId="4144" hidden="1" xr:uid="{00000000-0005-0000-0000-000051100000}"/>
    <cellStyle name="Comma [0] 10890" xfId="25813" hidden="1" xr:uid="{00000000-0005-0000-0000-0000F6640000}"/>
    <cellStyle name="Comma [0] 10891" xfId="25770" hidden="1" xr:uid="{00000000-0005-0000-0000-0000CB640000}"/>
    <cellStyle name="Comma [0] 10892" xfId="25804" hidden="1" xr:uid="{00000000-0005-0000-0000-0000ED640000}"/>
    <cellStyle name="Comma [0] 10893" xfId="25817" hidden="1" xr:uid="{00000000-0005-0000-0000-0000FA640000}"/>
    <cellStyle name="Comma [0] 10894" xfId="25819" hidden="1" xr:uid="{00000000-0005-0000-0000-0000FC640000}"/>
    <cellStyle name="Comma [0] 10895" xfId="25687" hidden="1" xr:uid="{00000000-0005-0000-0000-000078640000}"/>
    <cellStyle name="Comma [0] 10896" xfId="25807" hidden="1" xr:uid="{00000000-0005-0000-0000-0000F0640000}"/>
    <cellStyle name="Comma [0] 10897" xfId="25747" hidden="1" xr:uid="{00000000-0005-0000-0000-0000B4640000}"/>
    <cellStyle name="Comma [0] 10898" xfId="25781" hidden="1" xr:uid="{00000000-0005-0000-0000-0000D6640000}"/>
    <cellStyle name="Comma [0] 10899" xfId="25794" hidden="1" xr:uid="{00000000-0005-0000-0000-0000E3640000}"/>
    <cellStyle name="Comma [0] 109" xfId="2377" hidden="1" xr:uid="{00000000-0005-0000-0000-00006A090000}"/>
    <cellStyle name="Comma [0] 1090" xfId="4211" hidden="1" xr:uid="{00000000-0005-0000-0000-000094100000}"/>
    <cellStyle name="Comma [0] 10900" xfId="25822" hidden="1" xr:uid="{00000000-0005-0000-0000-0000FF640000}"/>
    <cellStyle name="Comma [0] 10901" xfId="25785" hidden="1" xr:uid="{00000000-0005-0000-0000-0000DA640000}"/>
    <cellStyle name="Comma [0] 10902" xfId="25745" hidden="1" xr:uid="{00000000-0005-0000-0000-0000B2640000}"/>
    <cellStyle name="Comma [0] 10903" xfId="25824" hidden="1" xr:uid="{00000000-0005-0000-0000-000001650000}"/>
    <cellStyle name="Comma [0] 10904" xfId="25826" hidden="1" xr:uid="{00000000-0005-0000-0000-000003650000}"/>
    <cellStyle name="Comma [0] 10905" xfId="25873" hidden="1" xr:uid="{00000000-0005-0000-0000-000032650000}"/>
    <cellStyle name="Comma [0] 10906" xfId="25893" hidden="1" xr:uid="{00000000-0005-0000-0000-000046650000}"/>
    <cellStyle name="Comma [0] 10907" xfId="25900" hidden="1" xr:uid="{00000000-0005-0000-0000-00004D650000}"/>
    <cellStyle name="Comma [0] 10908" xfId="25908" hidden="1" xr:uid="{00000000-0005-0000-0000-000055650000}"/>
    <cellStyle name="Comma [0] 10909" xfId="25911" hidden="1" xr:uid="{00000000-0005-0000-0000-000058650000}"/>
    <cellStyle name="Comma [0] 1091" xfId="4168" hidden="1" xr:uid="{00000000-0005-0000-0000-000069100000}"/>
    <cellStyle name="Comma [0] 10910" xfId="25899" hidden="1" xr:uid="{00000000-0005-0000-0000-00004C650000}"/>
    <cellStyle name="Comma [0] 10911" xfId="25906" hidden="1" xr:uid="{00000000-0005-0000-0000-000053650000}"/>
    <cellStyle name="Comma [0] 10912" xfId="25913" hidden="1" xr:uid="{00000000-0005-0000-0000-00005A650000}"/>
    <cellStyle name="Comma [0] 10913" xfId="25915" hidden="1" xr:uid="{00000000-0005-0000-0000-00005C650000}"/>
    <cellStyle name="Comma [0] 10914" xfId="25889" hidden="1" xr:uid="{00000000-0005-0000-0000-000042650000}"/>
    <cellStyle name="Comma [0] 10915" xfId="25877" hidden="1" xr:uid="{00000000-0005-0000-0000-000036650000}"/>
    <cellStyle name="Comma [0] 10916" xfId="25926" hidden="1" xr:uid="{00000000-0005-0000-0000-000067650000}"/>
    <cellStyle name="Comma [0] 10917" xfId="25935" hidden="1" xr:uid="{00000000-0005-0000-0000-000070650000}"/>
    <cellStyle name="Comma [0] 10918" xfId="25946" hidden="1" xr:uid="{00000000-0005-0000-0000-00007B650000}"/>
    <cellStyle name="Comma [0] 10919" xfId="25952" hidden="1" xr:uid="{00000000-0005-0000-0000-000081650000}"/>
    <cellStyle name="Comma [0] 1092" xfId="4202" hidden="1" xr:uid="{00000000-0005-0000-0000-00008B100000}"/>
    <cellStyle name="Comma [0] 10920" xfId="25934" hidden="1" xr:uid="{00000000-0005-0000-0000-00006F650000}"/>
    <cellStyle name="Comma [0] 10921" xfId="25944" hidden="1" xr:uid="{00000000-0005-0000-0000-000079650000}"/>
    <cellStyle name="Comma [0] 10922" xfId="25964" hidden="1" xr:uid="{00000000-0005-0000-0000-00008D650000}"/>
    <cellStyle name="Comma [0] 10923" xfId="25966" hidden="1" xr:uid="{00000000-0005-0000-0000-00008F650000}"/>
    <cellStyle name="Comma [0] 10924" xfId="25917" hidden="1" xr:uid="{00000000-0005-0000-0000-00005E650000}"/>
    <cellStyle name="Comma [0] 10925" xfId="25880" hidden="1" xr:uid="{00000000-0005-0000-0000-000039650000}"/>
    <cellStyle name="Comma [0] 10926" xfId="25920" hidden="1" xr:uid="{00000000-0005-0000-0000-000061650000}"/>
    <cellStyle name="Comma [0] 10927" xfId="25886" hidden="1" xr:uid="{00000000-0005-0000-0000-00003F650000}"/>
    <cellStyle name="Comma [0] 10928" xfId="25888" hidden="1" xr:uid="{00000000-0005-0000-0000-000041650000}"/>
    <cellStyle name="Comma [0] 10929" xfId="25971" hidden="1" xr:uid="{00000000-0005-0000-0000-000094650000}"/>
    <cellStyle name="Comma [0] 1093" xfId="4215" hidden="1" xr:uid="{00000000-0005-0000-0000-000098100000}"/>
    <cellStyle name="Comma [0] 10930" xfId="25876" hidden="1" xr:uid="{00000000-0005-0000-0000-000035650000}"/>
    <cellStyle name="Comma [0] 10931" xfId="25884" hidden="1" xr:uid="{00000000-0005-0000-0000-00003D650000}"/>
    <cellStyle name="Comma [0] 10932" xfId="25983" hidden="1" xr:uid="{00000000-0005-0000-0000-0000A0650000}"/>
    <cellStyle name="Comma [0] 10933" xfId="25985" hidden="1" xr:uid="{00000000-0005-0000-0000-0000A2650000}"/>
    <cellStyle name="Comma [0] 10934" xfId="25974" hidden="1" xr:uid="{00000000-0005-0000-0000-000097650000}"/>
    <cellStyle name="Comma [0] 10935" xfId="25982" hidden="1" xr:uid="{00000000-0005-0000-0000-00009F650000}"/>
    <cellStyle name="Comma [0] 10936" xfId="25882" hidden="1" xr:uid="{00000000-0005-0000-0000-00003B650000}"/>
    <cellStyle name="Comma [0] 10937" xfId="25968" hidden="1" xr:uid="{00000000-0005-0000-0000-000091650000}"/>
    <cellStyle name="Comma [0] 10938" xfId="26001" hidden="1" xr:uid="{00000000-0005-0000-0000-0000B2650000}"/>
    <cellStyle name="Comma [0] 10939" xfId="26009" hidden="1" xr:uid="{00000000-0005-0000-0000-0000BA650000}"/>
    <cellStyle name="Comma [0] 1094" xfId="4217" hidden="1" xr:uid="{00000000-0005-0000-0000-00009A100000}"/>
    <cellStyle name="Comma [0] 10940" xfId="25918" hidden="1" xr:uid="{00000000-0005-0000-0000-00005F650000}"/>
    <cellStyle name="Comma [0] 10941" xfId="25997" hidden="1" xr:uid="{00000000-0005-0000-0000-0000AE650000}"/>
    <cellStyle name="Comma [0] 10942" xfId="26018" hidden="1" xr:uid="{00000000-0005-0000-0000-0000C3650000}"/>
    <cellStyle name="Comma [0] 10943" xfId="26020" hidden="1" xr:uid="{00000000-0005-0000-0000-0000C5650000}"/>
    <cellStyle name="Comma [0] 10944" xfId="25979" hidden="1" xr:uid="{00000000-0005-0000-0000-00009C650000}"/>
    <cellStyle name="Comma [0] 10945" xfId="25924" hidden="1" xr:uid="{00000000-0005-0000-0000-000065650000}"/>
    <cellStyle name="Comma [0] 10946" xfId="25977" hidden="1" xr:uid="{00000000-0005-0000-0000-00009A650000}"/>
    <cellStyle name="Comma [0] 10947" xfId="25961" hidden="1" xr:uid="{00000000-0005-0000-0000-00008A650000}"/>
    <cellStyle name="Comma [0] 10948" xfId="25957" hidden="1" xr:uid="{00000000-0005-0000-0000-000086650000}"/>
    <cellStyle name="Comma [0] 10949" xfId="26028" hidden="1" xr:uid="{00000000-0005-0000-0000-0000CD650000}"/>
    <cellStyle name="Comma [0] 1095" xfId="4085" hidden="1" xr:uid="{00000000-0005-0000-0000-000016100000}"/>
    <cellStyle name="Comma [0] 10950" xfId="25897" hidden="1" xr:uid="{00000000-0005-0000-0000-00004A650000}"/>
    <cellStyle name="Comma [0] 10951" xfId="25890" hidden="1" xr:uid="{00000000-0005-0000-0000-000043650000}"/>
    <cellStyle name="Comma [0] 10952" xfId="26036" hidden="1" xr:uid="{00000000-0005-0000-0000-0000D5650000}"/>
    <cellStyle name="Comma [0] 10953" xfId="26038" hidden="1" xr:uid="{00000000-0005-0000-0000-0000D7650000}"/>
    <cellStyle name="Comma [0] 10954" xfId="25987" hidden="1" xr:uid="{00000000-0005-0000-0000-0000A4650000}"/>
    <cellStyle name="Comma [0] 10955" xfId="25963" hidden="1" xr:uid="{00000000-0005-0000-0000-00008C650000}"/>
    <cellStyle name="Comma [0] 10956" xfId="25998" hidden="1" xr:uid="{00000000-0005-0000-0000-0000AF650000}"/>
    <cellStyle name="Comma [0] 10957" xfId="25930" hidden="1" xr:uid="{00000000-0005-0000-0000-00006B650000}"/>
    <cellStyle name="Comma [0] 10958" xfId="26000" hidden="1" xr:uid="{00000000-0005-0000-0000-0000B1650000}"/>
    <cellStyle name="Comma [0] 10959" xfId="26045" hidden="1" xr:uid="{00000000-0005-0000-0000-0000DE650000}"/>
    <cellStyle name="Comma [0] 1096" xfId="4205" hidden="1" xr:uid="{00000000-0005-0000-0000-00008E100000}"/>
    <cellStyle name="Comma [0] 10960" xfId="25988" hidden="1" xr:uid="{00000000-0005-0000-0000-0000A5650000}"/>
    <cellStyle name="Comma [0] 10961" xfId="25945" hidden="1" xr:uid="{00000000-0005-0000-0000-00007A650000}"/>
    <cellStyle name="Comma [0] 10962" xfId="26051" hidden="1" xr:uid="{00000000-0005-0000-0000-0000E4650000}"/>
    <cellStyle name="Comma [0] 10963" xfId="26053" hidden="1" xr:uid="{00000000-0005-0000-0000-0000E6650000}"/>
    <cellStyle name="Comma [0] 10964" xfId="26006" hidden="1" xr:uid="{00000000-0005-0000-0000-0000B7650000}"/>
    <cellStyle name="Comma [0] 10965" xfId="26012" hidden="1" xr:uid="{00000000-0005-0000-0000-0000BD650000}"/>
    <cellStyle name="Comma [0] 10966" xfId="25896" hidden="1" xr:uid="{00000000-0005-0000-0000-000049650000}"/>
    <cellStyle name="Comma [0] 10967" xfId="25962" hidden="1" xr:uid="{00000000-0005-0000-0000-00008B650000}"/>
    <cellStyle name="Comma [0] 10968" xfId="25970" hidden="1" xr:uid="{00000000-0005-0000-0000-000093650000}"/>
    <cellStyle name="Comma [0] 10969" xfId="26059" hidden="1" xr:uid="{00000000-0005-0000-0000-0000EC650000}"/>
    <cellStyle name="Comma [0] 1097" xfId="4145" hidden="1" xr:uid="{00000000-0005-0000-0000-000052100000}"/>
    <cellStyle name="Comma [0] 10970" xfId="25973" hidden="1" xr:uid="{00000000-0005-0000-0000-000096650000}"/>
    <cellStyle name="Comma [0] 10971" xfId="25933" hidden="1" xr:uid="{00000000-0005-0000-0000-00006E650000}"/>
    <cellStyle name="Comma [0] 10972" xfId="26064" hidden="1" xr:uid="{00000000-0005-0000-0000-0000F1650000}"/>
    <cellStyle name="Comma [0] 10973" xfId="26066" hidden="1" xr:uid="{00000000-0005-0000-0000-0000F3650000}"/>
    <cellStyle name="Comma [0] 10974" xfId="26025" hidden="1" xr:uid="{00000000-0005-0000-0000-0000CA650000}"/>
    <cellStyle name="Comma [0] 10975" xfId="26031" hidden="1" xr:uid="{00000000-0005-0000-0000-0000D0650000}"/>
    <cellStyle name="Comma [0] 10976" xfId="25932" hidden="1" xr:uid="{00000000-0005-0000-0000-00006D650000}"/>
    <cellStyle name="Comma [0] 10977" xfId="26013" hidden="1" xr:uid="{00000000-0005-0000-0000-0000BE650000}"/>
    <cellStyle name="Comma [0] 10978" xfId="25992" hidden="1" xr:uid="{00000000-0005-0000-0000-0000A9650000}"/>
    <cellStyle name="Comma [0] 10979" xfId="26070" hidden="1" xr:uid="{00000000-0005-0000-0000-0000F7650000}"/>
    <cellStyle name="Comma [0] 1098" xfId="4179" hidden="1" xr:uid="{00000000-0005-0000-0000-000074100000}"/>
    <cellStyle name="Comma [0] 10980" xfId="26011" hidden="1" xr:uid="{00000000-0005-0000-0000-0000BC650000}"/>
    <cellStyle name="Comma [0] 10981" xfId="25949" hidden="1" xr:uid="{00000000-0005-0000-0000-00007E650000}"/>
    <cellStyle name="Comma [0] 10982" xfId="26077" hidden="1" xr:uid="{00000000-0005-0000-0000-0000FE650000}"/>
    <cellStyle name="Comma [0] 10983" xfId="26079" hidden="1" xr:uid="{00000000-0005-0000-0000-000000660000}"/>
    <cellStyle name="Comma [0] 10984" xfId="26043" hidden="1" xr:uid="{00000000-0005-0000-0000-0000DC650000}"/>
    <cellStyle name="Comma [0] 10985" xfId="26048" hidden="1" xr:uid="{00000000-0005-0000-0000-0000E1650000}"/>
    <cellStyle name="Comma [0] 10986" xfId="25879" hidden="1" xr:uid="{00000000-0005-0000-0000-000038650000}"/>
    <cellStyle name="Comma [0] 10987" xfId="26032" hidden="1" xr:uid="{00000000-0005-0000-0000-0000D1650000}"/>
    <cellStyle name="Comma [0] 10988" xfId="25937" hidden="1" xr:uid="{00000000-0005-0000-0000-000072650000}"/>
    <cellStyle name="Comma [0] 10989" xfId="26083" hidden="1" xr:uid="{00000000-0005-0000-0000-000004660000}"/>
    <cellStyle name="Comma [0] 1099" xfId="4192" hidden="1" xr:uid="{00000000-0005-0000-0000-000081100000}"/>
    <cellStyle name="Comma [0] 10990" xfId="26030" hidden="1" xr:uid="{00000000-0005-0000-0000-0000CF650000}"/>
    <cellStyle name="Comma [0] 10991" xfId="25969" hidden="1" xr:uid="{00000000-0005-0000-0000-000092650000}"/>
    <cellStyle name="Comma [0] 10992" xfId="26087" hidden="1" xr:uid="{00000000-0005-0000-0000-000008660000}"/>
    <cellStyle name="Comma [0] 10993" xfId="26089" hidden="1" xr:uid="{00000000-0005-0000-0000-00000A660000}"/>
    <cellStyle name="Comma [0] 10994" xfId="26057" hidden="1" xr:uid="{00000000-0005-0000-0000-0000EA650000}"/>
    <cellStyle name="Comma [0] 10995" xfId="26061" hidden="1" xr:uid="{00000000-0005-0000-0000-0000EE650000}"/>
    <cellStyle name="Comma [0] 10996" xfId="25951" hidden="1" xr:uid="{00000000-0005-0000-0000-000080650000}"/>
    <cellStyle name="Comma [0] 10997" xfId="26049" hidden="1" xr:uid="{00000000-0005-0000-0000-0000E2650000}"/>
    <cellStyle name="Comma [0] 10998" xfId="25941" hidden="1" xr:uid="{00000000-0005-0000-0000-000076650000}"/>
    <cellStyle name="Comma [0] 10999" xfId="26093" hidden="1" xr:uid="{00000000-0005-0000-0000-00000E660000}"/>
    <cellStyle name="Comma [0] 11" xfId="56" hidden="1" xr:uid="{00000000-0005-0000-0000-000058000000}"/>
    <cellStyle name="Comma [0] 110" xfId="2379" hidden="1" xr:uid="{00000000-0005-0000-0000-00006C090000}"/>
    <cellStyle name="Comma [0] 1100" xfId="4220" hidden="1" xr:uid="{00000000-0005-0000-0000-00009D100000}"/>
    <cellStyle name="Comma [0] 11000" xfId="26047" hidden="1" xr:uid="{00000000-0005-0000-0000-0000E0650000}"/>
    <cellStyle name="Comma [0] 11001" xfId="26016" hidden="1" xr:uid="{00000000-0005-0000-0000-0000C1650000}"/>
    <cellStyle name="Comma [0] 11002" xfId="26097" hidden="1" xr:uid="{00000000-0005-0000-0000-000012660000}"/>
    <cellStyle name="Comma [0] 11003" xfId="26099" hidden="1" xr:uid="{00000000-0005-0000-0000-000014660000}"/>
    <cellStyle name="Comma [0] 11004" xfId="26085" hidden="1" xr:uid="{00000000-0005-0000-0000-000006660000}"/>
    <cellStyle name="Comma [0] 11005" xfId="26072" hidden="1" xr:uid="{00000000-0005-0000-0000-0000F9650000}"/>
    <cellStyle name="Comma [0] 11006" xfId="26096" hidden="1" xr:uid="{00000000-0005-0000-0000-000011660000}"/>
    <cellStyle name="Comma [0] 11007" xfId="26062" hidden="1" xr:uid="{00000000-0005-0000-0000-0000EF650000}"/>
    <cellStyle name="Comma [0] 11008" xfId="26034" hidden="1" xr:uid="{00000000-0005-0000-0000-0000D3650000}"/>
    <cellStyle name="Comma [0] 11009" xfId="26101" hidden="1" xr:uid="{00000000-0005-0000-0000-000016660000}"/>
    <cellStyle name="Comma [0] 1101" xfId="4183" hidden="1" xr:uid="{00000000-0005-0000-0000-000078100000}"/>
    <cellStyle name="Comma [0] 11010" xfId="26058" hidden="1" xr:uid="{00000000-0005-0000-0000-0000EB650000}"/>
    <cellStyle name="Comma [0] 11011" xfId="26092" hidden="1" xr:uid="{00000000-0005-0000-0000-00000D660000}"/>
    <cellStyle name="Comma [0] 11012" xfId="26105" hidden="1" xr:uid="{00000000-0005-0000-0000-00001A660000}"/>
    <cellStyle name="Comma [0] 11013" xfId="26107" hidden="1" xr:uid="{00000000-0005-0000-0000-00001C660000}"/>
    <cellStyle name="Comma [0] 11014" xfId="25975" hidden="1" xr:uid="{00000000-0005-0000-0000-000098650000}"/>
    <cellStyle name="Comma [0] 11015" xfId="26095" hidden="1" xr:uid="{00000000-0005-0000-0000-000010660000}"/>
    <cellStyle name="Comma [0] 11016" xfId="26035" hidden="1" xr:uid="{00000000-0005-0000-0000-0000D4650000}"/>
    <cellStyle name="Comma [0] 11017" xfId="26069" hidden="1" xr:uid="{00000000-0005-0000-0000-0000F6650000}"/>
    <cellStyle name="Comma [0] 11018" xfId="26082" hidden="1" xr:uid="{00000000-0005-0000-0000-000003660000}"/>
    <cellStyle name="Comma [0] 11019" xfId="26110" hidden="1" xr:uid="{00000000-0005-0000-0000-00001F660000}"/>
    <cellStyle name="Comma [0] 1102" xfId="4143" hidden="1" xr:uid="{00000000-0005-0000-0000-000050100000}"/>
    <cellStyle name="Comma [0] 11020" xfId="26073" hidden="1" xr:uid="{00000000-0005-0000-0000-0000FA650000}"/>
    <cellStyle name="Comma [0] 11021" xfId="26033" hidden="1" xr:uid="{00000000-0005-0000-0000-0000D2650000}"/>
    <cellStyle name="Comma [0] 11022" xfId="26112" hidden="1" xr:uid="{00000000-0005-0000-0000-000021660000}"/>
    <cellStyle name="Comma [0] 11023" xfId="26114" hidden="1" xr:uid="{00000000-0005-0000-0000-000023660000}"/>
    <cellStyle name="Comma [0] 11024" xfId="26174" hidden="1" xr:uid="{00000000-0005-0000-0000-00005F660000}"/>
    <cellStyle name="Comma [0] 11025" xfId="26193" hidden="1" xr:uid="{00000000-0005-0000-0000-000072660000}"/>
    <cellStyle name="Comma [0] 11026" xfId="26200" hidden="1" xr:uid="{00000000-0005-0000-0000-000079660000}"/>
    <cellStyle name="Comma [0] 11027" xfId="26207" hidden="1" xr:uid="{00000000-0005-0000-0000-000080660000}"/>
    <cellStyle name="Comma [0] 11028" xfId="26212" hidden="1" xr:uid="{00000000-0005-0000-0000-000085660000}"/>
    <cellStyle name="Comma [0] 11029" xfId="26199" hidden="1" xr:uid="{00000000-0005-0000-0000-000078660000}"/>
    <cellStyle name="Comma [0] 1103" xfId="4222" hidden="1" xr:uid="{00000000-0005-0000-0000-00009F100000}"/>
    <cellStyle name="Comma [0] 11030" xfId="26204" hidden="1" xr:uid="{00000000-0005-0000-0000-00007D660000}"/>
    <cellStyle name="Comma [0] 11031" xfId="26216" hidden="1" xr:uid="{00000000-0005-0000-0000-000089660000}"/>
    <cellStyle name="Comma [0] 11032" xfId="26218" hidden="1" xr:uid="{00000000-0005-0000-0000-00008B660000}"/>
    <cellStyle name="Comma [0] 11033" xfId="26189" hidden="1" xr:uid="{00000000-0005-0000-0000-00006E660000}"/>
    <cellStyle name="Comma [0] 11034" xfId="26178" hidden="1" xr:uid="{00000000-0005-0000-0000-000063660000}"/>
    <cellStyle name="Comma [0] 11035" xfId="26229" hidden="1" xr:uid="{00000000-0005-0000-0000-000096660000}"/>
    <cellStyle name="Comma [0] 11036" xfId="26238" hidden="1" xr:uid="{00000000-0005-0000-0000-00009F660000}"/>
    <cellStyle name="Comma [0] 11037" xfId="26249" hidden="1" xr:uid="{00000000-0005-0000-0000-0000AA660000}"/>
    <cellStyle name="Comma [0] 11038" xfId="26255" hidden="1" xr:uid="{00000000-0005-0000-0000-0000B0660000}"/>
    <cellStyle name="Comma [0] 11039" xfId="26237" hidden="1" xr:uid="{00000000-0005-0000-0000-00009E660000}"/>
    <cellStyle name="Comma [0] 1104" xfId="4224" hidden="1" xr:uid="{00000000-0005-0000-0000-0000A1100000}"/>
    <cellStyle name="Comma [0] 11040" xfId="26247" hidden="1" xr:uid="{00000000-0005-0000-0000-0000A8660000}"/>
    <cellStyle name="Comma [0] 11041" xfId="26267" hidden="1" xr:uid="{00000000-0005-0000-0000-0000BC660000}"/>
    <cellStyle name="Comma [0] 11042" xfId="26269" hidden="1" xr:uid="{00000000-0005-0000-0000-0000BE660000}"/>
    <cellStyle name="Comma [0] 11043" xfId="26220" hidden="1" xr:uid="{00000000-0005-0000-0000-00008D660000}"/>
    <cellStyle name="Comma [0] 11044" xfId="26181" hidden="1" xr:uid="{00000000-0005-0000-0000-000066660000}"/>
    <cellStyle name="Comma [0] 11045" xfId="26223" hidden="1" xr:uid="{00000000-0005-0000-0000-000090660000}"/>
    <cellStyle name="Comma [0] 11046" xfId="26186" hidden="1" xr:uid="{00000000-0005-0000-0000-00006B660000}"/>
    <cellStyle name="Comma [0] 11047" xfId="26188" hidden="1" xr:uid="{00000000-0005-0000-0000-00006D660000}"/>
    <cellStyle name="Comma [0] 11048" xfId="26274" hidden="1" xr:uid="{00000000-0005-0000-0000-0000C3660000}"/>
    <cellStyle name="Comma [0] 11049" xfId="26177" hidden="1" xr:uid="{00000000-0005-0000-0000-000062660000}"/>
    <cellStyle name="Comma [0] 1105" xfId="4281" hidden="1" xr:uid="{00000000-0005-0000-0000-0000DA100000}"/>
    <cellStyle name="Comma [0] 11050" xfId="26185" hidden="1" xr:uid="{00000000-0005-0000-0000-00006A660000}"/>
    <cellStyle name="Comma [0] 11051" xfId="26286" hidden="1" xr:uid="{00000000-0005-0000-0000-0000CF660000}"/>
    <cellStyle name="Comma [0] 11052" xfId="26288" hidden="1" xr:uid="{00000000-0005-0000-0000-0000D1660000}"/>
    <cellStyle name="Comma [0] 11053" xfId="26277" hidden="1" xr:uid="{00000000-0005-0000-0000-0000C6660000}"/>
    <cellStyle name="Comma [0] 11054" xfId="26285" hidden="1" xr:uid="{00000000-0005-0000-0000-0000CE660000}"/>
    <cellStyle name="Comma [0] 11055" xfId="26183" hidden="1" xr:uid="{00000000-0005-0000-0000-000068660000}"/>
    <cellStyle name="Comma [0] 11056" xfId="26271" hidden="1" xr:uid="{00000000-0005-0000-0000-0000C0660000}"/>
    <cellStyle name="Comma [0] 11057" xfId="26304" hidden="1" xr:uid="{00000000-0005-0000-0000-0000E1660000}"/>
    <cellStyle name="Comma [0] 11058" xfId="26312" hidden="1" xr:uid="{00000000-0005-0000-0000-0000E9660000}"/>
    <cellStyle name="Comma [0] 11059" xfId="26221" hidden="1" xr:uid="{00000000-0005-0000-0000-00008E660000}"/>
    <cellStyle name="Comma [0] 1106" xfId="4300" hidden="1" xr:uid="{00000000-0005-0000-0000-0000ED100000}"/>
    <cellStyle name="Comma [0] 11060" xfId="26300" hidden="1" xr:uid="{00000000-0005-0000-0000-0000DD660000}"/>
    <cellStyle name="Comma [0] 11061" xfId="26321" hidden="1" xr:uid="{00000000-0005-0000-0000-0000F2660000}"/>
    <cellStyle name="Comma [0] 11062" xfId="26323" hidden="1" xr:uid="{00000000-0005-0000-0000-0000F4660000}"/>
    <cellStyle name="Comma [0] 11063" xfId="26282" hidden="1" xr:uid="{00000000-0005-0000-0000-0000CB660000}"/>
    <cellStyle name="Comma [0] 11064" xfId="26227" hidden="1" xr:uid="{00000000-0005-0000-0000-000094660000}"/>
    <cellStyle name="Comma [0] 11065" xfId="26280" hidden="1" xr:uid="{00000000-0005-0000-0000-0000C9660000}"/>
    <cellStyle name="Comma [0] 11066" xfId="26264" hidden="1" xr:uid="{00000000-0005-0000-0000-0000B9660000}"/>
    <cellStyle name="Comma [0] 11067" xfId="26260" hidden="1" xr:uid="{00000000-0005-0000-0000-0000B5660000}"/>
    <cellStyle name="Comma [0] 11068" xfId="26331" hidden="1" xr:uid="{00000000-0005-0000-0000-0000FC660000}"/>
    <cellStyle name="Comma [0] 11069" xfId="26197" hidden="1" xr:uid="{00000000-0005-0000-0000-000076660000}"/>
    <cellStyle name="Comma [0] 1107" xfId="4307" hidden="1" xr:uid="{00000000-0005-0000-0000-0000F4100000}"/>
    <cellStyle name="Comma [0] 11070" xfId="26190" hidden="1" xr:uid="{00000000-0005-0000-0000-00006F660000}"/>
    <cellStyle name="Comma [0] 11071" xfId="26339" hidden="1" xr:uid="{00000000-0005-0000-0000-000004670000}"/>
    <cellStyle name="Comma [0] 11072" xfId="26341" hidden="1" xr:uid="{00000000-0005-0000-0000-000006670000}"/>
    <cellStyle name="Comma [0] 11073" xfId="26290" hidden="1" xr:uid="{00000000-0005-0000-0000-0000D3660000}"/>
    <cellStyle name="Comma [0] 11074" xfId="26266" hidden="1" xr:uid="{00000000-0005-0000-0000-0000BB660000}"/>
    <cellStyle name="Comma [0] 11075" xfId="26301" hidden="1" xr:uid="{00000000-0005-0000-0000-0000DE660000}"/>
    <cellStyle name="Comma [0] 11076" xfId="26233" hidden="1" xr:uid="{00000000-0005-0000-0000-00009A660000}"/>
    <cellStyle name="Comma [0] 11077" xfId="26303" hidden="1" xr:uid="{00000000-0005-0000-0000-0000E0660000}"/>
    <cellStyle name="Comma [0] 11078" xfId="26348" hidden="1" xr:uid="{00000000-0005-0000-0000-00000D670000}"/>
    <cellStyle name="Comma [0] 11079" xfId="26291" hidden="1" xr:uid="{00000000-0005-0000-0000-0000D4660000}"/>
    <cellStyle name="Comma [0] 1108" xfId="4314" hidden="1" xr:uid="{00000000-0005-0000-0000-0000FB100000}"/>
    <cellStyle name="Comma [0] 11080" xfId="26248" hidden="1" xr:uid="{00000000-0005-0000-0000-0000A9660000}"/>
    <cellStyle name="Comma [0] 11081" xfId="26354" hidden="1" xr:uid="{00000000-0005-0000-0000-000013670000}"/>
    <cellStyle name="Comma [0] 11082" xfId="26356" hidden="1" xr:uid="{00000000-0005-0000-0000-000015670000}"/>
    <cellStyle name="Comma [0] 11083" xfId="26309" hidden="1" xr:uid="{00000000-0005-0000-0000-0000E6660000}"/>
    <cellStyle name="Comma [0] 11084" xfId="26315" hidden="1" xr:uid="{00000000-0005-0000-0000-0000EC660000}"/>
    <cellStyle name="Comma [0] 11085" xfId="26196" hidden="1" xr:uid="{00000000-0005-0000-0000-000075660000}"/>
    <cellStyle name="Comma [0] 11086" xfId="26265" hidden="1" xr:uid="{00000000-0005-0000-0000-0000BA660000}"/>
    <cellStyle name="Comma [0] 11087" xfId="26273" hidden="1" xr:uid="{00000000-0005-0000-0000-0000C2660000}"/>
    <cellStyle name="Comma [0] 11088" xfId="26362" hidden="1" xr:uid="{00000000-0005-0000-0000-00001B670000}"/>
    <cellStyle name="Comma [0] 11089" xfId="26276" hidden="1" xr:uid="{00000000-0005-0000-0000-0000C5660000}"/>
    <cellStyle name="Comma [0] 1109" xfId="4319" hidden="1" xr:uid="{00000000-0005-0000-0000-000000110000}"/>
    <cellStyle name="Comma [0] 11090" xfId="26236" hidden="1" xr:uid="{00000000-0005-0000-0000-00009D660000}"/>
    <cellStyle name="Comma [0] 11091" xfId="26367" hidden="1" xr:uid="{00000000-0005-0000-0000-000020670000}"/>
    <cellStyle name="Comma [0] 11092" xfId="26369" hidden="1" xr:uid="{00000000-0005-0000-0000-000022670000}"/>
    <cellStyle name="Comma [0] 11093" xfId="26328" hidden="1" xr:uid="{00000000-0005-0000-0000-0000F9660000}"/>
    <cellStyle name="Comma [0] 11094" xfId="26334" hidden="1" xr:uid="{00000000-0005-0000-0000-0000FF660000}"/>
    <cellStyle name="Comma [0] 11095" xfId="26235" hidden="1" xr:uid="{00000000-0005-0000-0000-00009C660000}"/>
    <cellStyle name="Comma [0] 11096" xfId="26316" hidden="1" xr:uid="{00000000-0005-0000-0000-0000ED660000}"/>
    <cellStyle name="Comma [0] 11097" xfId="26295" hidden="1" xr:uid="{00000000-0005-0000-0000-0000D8660000}"/>
    <cellStyle name="Comma [0] 11098" xfId="26373" hidden="1" xr:uid="{00000000-0005-0000-0000-000026670000}"/>
    <cellStyle name="Comma [0] 11099" xfId="26314" hidden="1" xr:uid="{00000000-0005-0000-0000-0000EB660000}"/>
    <cellStyle name="Comma [0] 111" xfId="2343" hidden="1" xr:uid="{00000000-0005-0000-0000-000048090000}"/>
    <cellStyle name="Comma [0] 1110" xfId="4306" hidden="1" xr:uid="{00000000-0005-0000-0000-0000F3100000}"/>
    <cellStyle name="Comma [0] 11100" xfId="26252" hidden="1" xr:uid="{00000000-0005-0000-0000-0000AD660000}"/>
    <cellStyle name="Comma [0] 11101" xfId="26380" hidden="1" xr:uid="{00000000-0005-0000-0000-00002D670000}"/>
    <cellStyle name="Comma [0] 11102" xfId="26382" hidden="1" xr:uid="{00000000-0005-0000-0000-00002F670000}"/>
    <cellStyle name="Comma [0] 11103" xfId="26346" hidden="1" xr:uid="{00000000-0005-0000-0000-00000B670000}"/>
    <cellStyle name="Comma [0] 11104" xfId="26351" hidden="1" xr:uid="{00000000-0005-0000-0000-000010670000}"/>
    <cellStyle name="Comma [0] 11105" xfId="26180" hidden="1" xr:uid="{00000000-0005-0000-0000-000065660000}"/>
    <cellStyle name="Comma [0] 11106" xfId="26335" hidden="1" xr:uid="{00000000-0005-0000-0000-000000670000}"/>
    <cellStyle name="Comma [0] 11107" xfId="26240" hidden="1" xr:uid="{00000000-0005-0000-0000-0000A1660000}"/>
    <cellStyle name="Comma [0] 11108" xfId="26386" hidden="1" xr:uid="{00000000-0005-0000-0000-000033670000}"/>
    <cellStyle name="Comma [0] 11109" xfId="26333" hidden="1" xr:uid="{00000000-0005-0000-0000-0000FE660000}"/>
    <cellStyle name="Comma [0] 1111" xfId="4311" hidden="1" xr:uid="{00000000-0005-0000-0000-0000F8100000}"/>
    <cellStyle name="Comma [0] 11110" xfId="26272" hidden="1" xr:uid="{00000000-0005-0000-0000-0000C1660000}"/>
    <cellStyle name="Comma [0] 11111" xfId="26390" hidden="1" xr:uid="{00000000-0005-0000-0000-000037670000}"/>
    <cellStyle name="Comma [0] 11112" xfId="26392" hidden="1" xr:uid="{00000000-0005-0000-0000-000039670000}"/>
    <cellStyle name="Comma [0] 11113" xfId="26360" hidden="1" xr:uid="{00000000-0005-0000-0000-000019670000}"/>
    <cellStyle name="Comma [0] 11114" xfId="26364" hidden="1" xr:uid="{00000000-0005-0000-0000-00001D670000}"/>
    <cellStyle name="Comma [0] 11115" xfId="26254" hidden="1" xr:uid="{00000000-0005-0000-0000-0000AF660000}"/>
    <cellStyle name="Comma [0] 11116" xfId="26352" hidden="1" xr:uid="{00000000-0005-0000-0000-000011670000}"/>
    <cellStyle name="Comma [0] 11117" xfId="26244" hidden="1" xr:uid="{00000000-0005-0000-0000-0000A5660000}"/>
    <cellStyle name="Comma [0] 11118" xfId="26396" hidden="1" xr:uid="{00000000-0005-0000-0000-00003D670000}"/>
    <cellStyle name="Comma [0] 11119" xfId="26350" hidden="1" xr:uid="{00000000-0005-0000-0000-00000F670000}"/>
    <cellStyle name="Comma [0] 1112" xfId="4323" hidden="1" xr:uid="{00000000-0005-0000-0000-000004110000}"/>
    <cellStyle name="Comma [0] 11120" xfId="26319" hidden="1" xr:uid="{00000000-0005-0000-0000-0000F0660000}"/>
    <cellStyle name="Comma [0] 11121" xfId="26400" hidden="1" xr:uid="{00000000-0005-0000-0000-000041670000}"/>
    <cellStyle name="Comma [0] 11122" xfId="26402" hidden="1" xr:uid="{00000000-0005-0000-0000-000043670000}"/>
    <cellStyle name="Comma [0] 11123" xfId="26388" hidden="1" xr:uid="{00000000-0005-0000-0000-000035670000}"/>
    <cellStyle name="Comma [0] 11124" xfId="26375" hidden="1" xr:uid="{00000000-0005-0000-0000-000028670000}"/>
    <cellStyle name="Comma [0] 11125" xfId="26399" hidden="1" xr:uid="{00000000-0005-0000-0000-000040670000}"/>
    <cellStyle name="Comma [0] 11126" xfId="26365" hidden="1" xr:uid="{00000000-0005-0000-0000-00001E670000}"/>
    <cellStyle name="Comma [0] 11127" xfId="26337" hidden="1" xr:uid="{00000000-0005-0000-0000-000002670000}"/>
    <cellStyle name="Comma [0] 11128" xfId="26404" hidden="1" xr:uid="{00000000-0005-0000-0000-000045670000}"/>
    <cellStyle name="Comma [0] 11129" xfId="26361" hidden="1" xr:uid="{00000000-0005-0000-0000-00001A670000}"/>
    <cellStyle name="Comma [0] 1113" xfId="4325" hidden="1" xr:uid="{00000000-0005-0000-0000-000006110000}"/>
    <cellStyle name="Comma [0] 11130" xfId="26395" hidden="1" xr:uid="{00000000-0005-0000-0000-00003C670000}"/>
    <cellStyle name="Comma [0] 11131" xfId="26408" hidden="1" xr:uid="{00000000-0005-0000-0000-000049670000}"/>
    <cellStyle name="Comma [0] 11132" xfId="26410" hidden="1" xr:uid="{00000000-0005-0000-0000-00004B670000}"/>
    <cellStyle name="Comma [0] 11133" xfId="26278" hidden="1" xr:uid="{00000000-0005-0000-0000-0000C7660000}"/>
    <cellStyle name="Comma [0] 11134" xfId="26398" hidden="1" xr:uid="{00000000-0005-0000-0000-00003F670000}"/>
    <cellStyle name="Comma [0] 11135" xfId="26338" hidden="1" xr:uid="{00000000-0005-0000-0000-000003670000}"/>
    <cellStyle name="Comma [0] 11136" xfId="26372" hidden="1" xr:uid="{00000000-0005-0000-0000-000025670000}"/>
    <cellStyle name="Comma [0] 11137" xfId="26385" hidden="1" xr:uid="{00000000-0005-0000-0000-000032670000}"/>
    <cellStyle name="Comma [0] 11138" xfId="26413" hidden="1" xr:uid="{00000000-0005-0000-0000-00004E670000}"/>
    <cellStyle name="Comma [0] 11139" xfId="26376" hidden="1" xr:uid="{00000000-0005-0000-0000-000029670000}"/>
    <cellStyle name="Comma [0] 1114" xfId="4296" hidden="1" xr:uid="{00000000-0005-0000-0000-0000E9100000}"/>
    <cellStyle name="Comma [0] 11140" xfId="26336" hidden="1" xr:uid="{00000000-0005-0000-0000-000001670000}"/>
    <cellStyle name="Comma [0] 11141" xfId="26416" hidden="1" xr:uid="{00000000-0005-0000-0000-000051670000}"/>
    <cellStyle name="Comma [0] 11142" xfId="26418" hidden="1" xr:uid="{00000000-0005-0000-0000-000053670000}"/>
    <cellStyle name="Comma [0] 11143" xfId="26137" hidden="1" xr:uid="{00000000-0005-0000-0000-00003A660000}"/>
    <cellStyle name="Comma [0] 11144" xfId="26119" hidden="1" xr:uid="{00000000-0005-0000-0000-000028660000}"/>
    <cellStyle name="Comma [0] 11145" xfId="26422" hidden="1" xr:uid="{00000000-0005-0000-0000-000057670000}"/>
    <cellStyle name="Comma [0] 11146" xfId="26429" hidden="1" xr:uid="{00000000-0005-0000-0000-00005E670000}"/>
    <cellStyle name="Comma [0] 11147" xfId="26431" hidden="1" xr:uid="{00000000-0005-0000-0000-000060670000}"/>
    <cellStyle name="Comma [0] 11148" xfId="26421" hidden="1" xr:uid="{00000000-0005-0000-0000-000056670000}"/>
    <cellStyle name="Comma [0] 11149" xfId="26427" hidden="1" xr:uid="{00000000-0005-0000-0000-00005C670000}"/>
    <cellStyle name="Comma [0] 1115" xfId="4285" hidden="1" xr:uid="{00000000-0005-0000-0000-0000DE100000}"/>
    <cellStyle name="Comma [0] 11150" xfId="26434" hidden="1" xr:uid="{00000000-0005-0000-0000-000063670000}"/>
    <cellStyle name="Comma [0] 11151" xfId="26436" hidden="1" xr:uid="{00000000-0005-0000-0000-000065670000}"/>
    <cellStyle name="Comma [0] 11152" xfId="26211" hidden="1" xr:uid="{00000000-0005-0000-0000-000084660000}"/>
    <cellStyle name="Comma [0] 11153" xfId="26167" hidden="1" xr:uid="{00000000-0005-0000-0000-000058660000}"/>
    <cellStyle name="Comma [0] 11154" xfId="26447" hidden="1" xr:uid="{00000000-0005-0000-0000-000070670000}"/>
    <cellStyle name="Comma [0] 11155" xfId="26456" hidden="1" xr:uid="{00000000-0005-0000-0000-000079670000}"/>
    <cellStyle name="Comma [0] 11156" xfId="26467" hidden="1" xr:uid="{00000000-0005-0000-0000-000084670000}"/>
    <cellStyle name="Comma [0] 11157" xfId="26473" hidden="1" xr:uid="{00000000-0005-0000-0000-00008A670000}"/>
    <cellStyle name="Comma [0] 11158" xfId="26455" hidden="1" xr:uid="{00000000-0005-0000-0000-000078670000}"/>
    <cellStyle name="Comma [0] 11159" xfId="26465" hidden="1" xr:uid="{00000000-0005-0000-0000-000082670000}"/>
    <cellStyle name="Comma [0] 1116" xfId="4336" hidden="1" xr:uid="{00000000-0005-0000-0000-000011110000}"/>
    <cellStyle name="Comma [0] 11160" xfId="26485" hidden="1" xr:uid="{00000000-0005-0000-0000-000096670000}"/>
    <cellStyle name="Comma [0] 11161" xfId="26487" hidden="1" xr:uid="{00000000-0005-0000-0000-000098670000}"/>
    <cellStyle name="Comma [0] 11162" xfId="26438" hidden="1" xr:uid="{00000000-0005-0000-0000-000067670000}"/>
    <cellStyle name="Comma [0] 11163" xfId="26132" hidden="1" xr:uid="{00000000-0005-0000-0000-000035660000}"/>
    <cellStyle name="Comma [0] 11164" xfId="26441" hidden="1" xr:uid="{00000000-0005-0000-0000-00006A670000}"/>
    <cellStyle name="Comma [0] 11165" xfId="26166" hidden="1" xr:uid="{00000000-0005-0000-0000-000057660000}"/>
    <cellStyle name="Comma [0] 11166" xfId="26165" hidden="1" xr:uid="{00000000-0005-0000-0000-000056660000}"/>
    <cellStyle name="Comma [0] 11167" xfId="26492" hidden="1" xr:uid="{00000000-0005-0000-0000-00009D670000}"/>
    <cellStyle name="Comma [0] 11168" xfId="26134" hidden="1" xr:uid="{00000000-0005-0000-0000-000037660000}"/>
    <cellStyle name="Comma [0] 11169" xfId="26168" hidden="1" xr:uid="{00000000-0005-0000-0000-000059660000}"/>
    <cellStyle name="Comma [0] 1117" xfId="4345" hidden="1" xr:uid="{00000000-0005-0000-0000-00001A110000}"/>
    <cellStyle name="Comma [0] 11170" xfId="26504" hidden="1" xr:uid="{00000000-0005-0000-0000-0000A9670000}"/>
    <cellStyle name="Comma [0] 11171" xfId="26506" hidden="1" xr:uid="{00000000-0005-0000-0000-0000AB670000}"/>
    <cellStyle name="Comma [0] 11172" xfId="26495" hidden="1" xr:uid="{00000000-0005-0000-0000-0000A0670000}"/>
    <cellStyle name="Comma [0] 11173" xfId="26503" hidden="1" xr:uid="{00000000-0005-0000-0000-0000A8670000}"/>
    <cellStyle name="Comma [0] 11174" xfId="26130" hidden="1" xr:uid="{00000000-0005-0000-0000-000033660000}"/>
    <cellStyle name="Comma [0] 11175" xfId="26489" hidden="1" xr:uid="{00000000-0005-0000-0000-00009A670000}"/>
    <cellStyle name="Comma [0] 11176" xfId="26522" hidden="1" xr:uid="{00000000-0005-0000-0000-0000BB670000}"/>
    <cellStyle name="Comma [0] 11177" xfId="26530" hidden="1" xr:uid="{00000000-0005-0000-0000-0000C3670000}"/>
    <cellStyle name="Comma [0] 11178" xfId="26439" hidden="1" xr:uid="{00000000-0005-0000-0000-000068670000}"/>
    <cellStyle name="Comma [0] 11179" xfId="26518" hidden="1" xr:uid="{00000000-0005-0000-0000-0000B7670000}"/>
    <cellStyle name="Comma [0] 1118" xfId="4356" hidden="1" xr:uid="{00000000-0005-0000-0000-000025110000}"/>
    <cellStyle name="Comma [0] 11180" xfId="26539" hidden="1" xr:uid="{00000000-0005-0000-0000-0000CC670000}"/>
    <cellStyle name="Comma [0] 11181" xfId="26541" hidden="1" xr:uid="{00000000-0005-0000-0000-0000CE670000}"/>
    <cellStyle name="Comma [0] 11182" xfId="26500" hidden="1" xr:uid="{00000000-0005-0000-0000-0000A5670000}"/>
    <cellStyle name="Comma [0] 11183" xfId="26445" hidden="1" xr:uid="{00000000-0005-0000-0000-00006E670000}"/>
    <cellStyle name="Comma [0] 11184" xfId="26498" hidden="1" xr:uid="{00000000-0005-0000-0000-0000A3670000}"/>
    <cellStyle name="Comma [0] 11185" xfId="26482" hidden="1" xr:uid="{00000000-0005-0000-0000-000093670000}"/>
    <cellStyle name="Comma [0] 11186" xfId="26478" hidden="1" xr:uid="{00000000-0005-0000-0000-00008F670000}"/>
    <cellStyle name="Comma [0] 11187" xfId="26549" hidden="1" xr:uid="{00000000-0005-0000-0000-0000D6670000}"/>
    <cellStyle name="Comma [0] 11188" xfId="26122" hidden="1" xr:uid="{00000000-0005-0000-0000-00002B660000}"/>
    <cellStyle name="Comma [0] 11189" xfId="26210" hidden="1" xr:uid="{00000000-0005-0000-0000-000083660000}"/>
    <cellStyle name="Comma [0] 1119" xfId="4362" hidden="1" xr:uid="{00000000-0005-0000-0000-00002B110000}"/>
    <cellStyle name="Comma [0] 11190" xfId="26557" hidden="1" xr:uid="{00000000-0005-0000-0000-0000DE670000}"/>
    <cellStyle name="Comma [0] 11191" xfId="26559" hidden="1" xr:uid="{00000000-0005-0000-0000-0000E0670000}"/>
    <cellStyle name="Comma [0] 11192" xfId="26508" hidden="1" xr:uid="{00000000-0005-0000-0000-0000AD670000}"/>
    <cellStyle name="Comma [0] 11193" xfId="26484" hidden="1" xr:uid="{00000000-0005-0000-0000-000095670000}"/>
    <cellStyle name="Comma [0] 11194" xfId="26519" hidden="1" xr:uid="{00000000-0005-0000-0000-0000B8670000}"/>
    <cellStyle name="Comma [0] 11195" xfId="26451" hidden="1" xr:uid="{00000000-0005-0000-0000-000074670000}"/>
    <cellStyle name="Comma [0] 11196" xfId="26521" hidden="1" xr:uid="{00000000-0005-0000-0000-0000BA670000}"/>
    <cellStyle name="Comma [0] 11197" xfId="26566" hidden="1" xr:uid="{00000000-0005-0000-0000-0000E7670000}"/>
    <cellStyle name="Comma [0] 11198" xfId="26509" hidden="1" xr:uid="{00000000-0005-0000-0000-0000AE670000}"/>
    <cellStyle name="Comma [0] 11199" xfId="26466" hidden="1" xr:uid="{00000000-0005-0000-0000-000083670000}"/>
    <cellStyle name="Comma [0] 112" xfId="2348" hidden="1" xr:uid="{00000000-0005-0000-0000-00004D090000}"/>
    <cellStyle name="Comma [0] 1120" xfId="4344" hidden="1" xr:uid="{00000000-0005-0000-0000-000019110000}"/>
    <cellStyle name="Comma [0] 11200" xfId="26572" hidden="1" xr:uid="{00000000-0005-0000-0000-0000ED670000}"/>
    <cellStyle name="Comma [0] 11201" xfId="26574" hidden="1" xr:uid="{00000000-0005-0000-0000-0000EF670000}"/>
    <cellStyle name="Comma [0] 11202" xfId="26527" hidden="1" xr:uid="{00000000-0005-0000-0000-0000C0670000}"/>
    <cellStyle name="Comma [0] 11203" xfId="26533" hidden="1" xr:uid="{00000000-0005-0000-0000-0000C6670000}"/>
    <cellStyle name="Comma [0] 11204" xfId="26159" hidden="1" xr:uid="{00000000-0005-0000-0000-000050660000}"/>
    <cellStyle name="Comma [0] 11205" xfId="26483" hidden="1" xr:uid="{00000000-0005-0000-0000-000094670000}"/>
    <cellStyle name="Comma [0] 11206" xfId="26491" hidden="1" xr:uid="{00000000-0005-0000-0000-00009C670000}"/>
    <cellStyle name="Comma [0] 11207" xfId="26580" hidden="1" xr:uid="{00000000-0005-0000-0000-0000F5670000}"/>
    <cellStyle name="Comma [0] 11208" xfId="26494" hidden="1" xr:uid="{00000000-0005-0000-0000-00009F670000}"/>
    <cellStyle name="Comma [0] 11209" xfId="26454" hidden="1" xr:uid="{00000000-0005-0000-0000-000077670000}"/>
    <cellStyle name="Comma [0] 1121" xfId="4354" hidden="1" xr:uid="{00000000-0005-0000-0000-000023110000}"/>
    <cellStyle name="Comma [0] 11210" xfId="26585" hidden="1" xr:uid="{00000000-0005-0000-0000-0000FA670000}"/>
    <cellStyle name="Comma [0] 11211" xfId="26587" hidden="1" xr:uid="{00000000-0005-0000-0000-0000FC670000}"/>
    <cellStyle name="Comma [0] 11212" xfId="26546" hidden="1" xr:uid="{00000000-0005-0000-0000-0000D3670000}"/>
    <cellStyle name="Comma [0] 11213" xfId="26552" hidden="1" xr:uid="{00000000-0005-0000-0000-0000D9670000}"/>
    <cellStyle name="Comma [0] 11214" xfId="26453" hidden="1" xr:uid="{00000000-0005-0000-0000-000076670000}"/>
    <cellStyle name="Comma [0] 11215" xfId="26534" hidden="1" xr:uid="{00000000-0005-0000-0000-0000C7670000}"/>
    <cellStyle name="Comma [0] 11216" xfId="26513" hidden="1" xr:uid="{00000000-0005-0000-0000-0000B2670000}"/>
    <cellStyle name="Comma [0] 11217" xfId="26591" hidden="1" xr:uid="{00000000-0005-0000-0000-000000680000}"/>
    <cellStyle name="Comma [0] 11218" xfId="26532" hidden="1" xr:uid="{00000000-0005-0000-0000-0000C5670000}"/>
    <cellStyle name="Comma [0] 11219" xfId="26470" hidden="1" xr:uid="{00000000-0005-0000-0000-000087670000}"/>
    <cellStyle name="Comma [0] 1122" xfId="4374" hidden="1" xr:uid="{00000000-0005-0000-0000-000037110000}"/>
    <cellStyle name="Comma [0] 11220" xfId="26598" hidden="1" xr:uid="{00000000-0005-0000-0000-000007680000}"/>
    <cellStyle name="Comma [0] 11221" xfId="26600" hidden="1" xr:uid="{00000000-0005-0000-0000-000009680000}"/>
    <cellStyle name="Comma [0] 11222" xfId="26564" hidden="1" xr:uid="{00000000-0005-0000-0000-0000E5670000}"/>
    <cellStyle name="Comma [0] 11223" xfId="26569" hidden="1" xr:uid="{00000000-0005-0000-0000-0000EA670000}"/>
    <cellStyle name="Comma [0] 11224" xfId="26133" hidden="1" xr:uid="{00000000-0005-0000-0000-000036660000}"/>
    <cellStyle name="Comma [0] 11225" xfId="26553" hidden="1" xr:uid="{00000000-0005-0000-0000-0000DA670000}"/>
    <cellStyle name="Comma [0] 11226" xfId="26458" hidden="1" xr:uid="{00000000-0005-0000-0000-00007B670000}"/>
    <cellStyle name="Comma [0] 11227" xfId="26604" hidden="1" xr:uid="{00000000-0005-0000-0000-00000D680000}"/>
    <cellStyle name="Comma [0] 11228" xfId="26551" hidden="1" xr:uid="{00000000-0005-0000-0000-0000D8670000}"/>
    <cellStyle name="Comma [0] 11229" xfId="26490" hidden="1" xr:uid="{00000000-0005-0000-0000-00009B670000}"/>
    <cellStyle name="Comma [0] 1123" xfId="4376" hidden="1" xr:uid="{00000000-0005-0000-0000-000039110000}"/>
    <cellStyle name="Comma [0] 11230" xfId="26608" hidden="1" xr:uid="{00000000-0005-0000-0000-000011680000}"/>
    <cellStyle name="Comma [0] 11231" xfId="26610" hidden="1" xr:uid="{00000000-0005-0000-0000-000013680000}"/>
    <cellStyle name="Comma [0] 11232" xfId="26578" hidden="1" xr:uid="{00000000-0005-0000-0000-0000F3670000}"/>
    <cellStyle name="Comma [0] 11233" xfId="26582" hidden="1" xr:uid="{00000000-0005-0000-0000-0000F7670000}"/>
    <cellStyle name="Comma [0] 11234" xfId="26472" hidden="1" xr:uid="{00000000-0005-0000-0000-000089670000}"/>
    <cellStyle name="Comma [0] 11235" xfId="26570" hidden="1" xr:uid="{00000000-0005-0000-0000-0000EB670000}"/>
    <cellStyle name="Comma [0] 11236" xfId="26462" hidden="1" xr:uid="{00000000-0005-0000-0000-00007F670000}"/>
    <cellStyle name="Comma [0] 11237" xfId="26614" hidden="1" xr:uid="{00000000-0005-0000-0000-000017680000}"/>
    <cellStyle name="Comma [0] 11238" xfId="26568" hidden="1" xr:uid="{00000000-0005-0000-0000-0000E9670000}"/>
    <cellStyle name="Comma [0] 11239" xfId="26537" hidden="1" xr:uid="{00000000-0005-0000-0000-0000CA670000}"/>
    <cellStyle name="Comma [0] 1124" xfId="4327" hidden="1" xr:uid="{00000000-0005-0000-0000-000008110000}"/>
    <cellStyle name="Comma [0] 11240" xfId="26618" hidden="1" xr:uid="{00000000-0005-0000-0000-00001B680000}"/>
    <cellStyle name="Comma [0] 11241" xfId="26620" hidden="1" xr:uid="{00000000-0005-0000-0000-00001D680000}"/>
    <cellStyle name="Comma [0] 11242" xfId="26606" hidden="1" xr:uid="{00000000-0005-0000-0000-00000F680000}"/>
    <cellStyle name="Comma [0] 11243" xfId="26593" hidden="1" xr:uid="{00000000-0005-0000-0000-000002680000}"/>
    <cellStyle name="Comma [0] 11244" xfId="26617" hidden="1" xr:uid="{00000000-0005-0000-0000-00001A680000}"/>
    <cellStyle name="Comma [0] 11245" xfId="26583" hidden="1" xr:uid="{00000000-0005-0000-0000-0000F8670000}"/>
    <cellStyle name="Comma [0] 11246" xfId="26555" hidden="1" xr:uid="{00000000-0005-0000-0000-0000DC670000}"/>
    <cellStyle name="Comma [0] 11247" xfId="26622" hidden="1" xr:uid="{00000000-0005-0000-0000-00001F680000}"/>
    <cellStyle name="Comma [0] 11248" xfId="26579" hidden="1" xr:uid="{00000000-0005-0000-0000-0000F4670000}"/>
    <cellStyle name="Comma [0] 11249" xfId="26613" hidden="1" xr:uid="{00000000-0005-0000-0000-000016680000}"/>
    <cellStyle name="Comma [0] 1125" xfId="4288" hidden="1" xr:uid="{00000000-0005-0000-0000-0000E1100000}"/>
    <cellStyle name="Comma [0] 11250" xfId="26626" hidden="1" xr:uid="{00000000-0005-0000-0000-000023680000}"/>
    <cellStyle name="Comma [0] 11251" xfId="26628" hidden="1" xr:uid="{00000000-0005-0000-0000-000025680000}"/>
    <cellStyle name="Comma [0] 11252" xfId="26496" hidden="1" xr:uid="{00000000-0005-0000-0000-0000A1670000}"/>
    <cellStyle name="Comma [0] 11253" xfId="26616" hidden="1" xr:uid="{00000000-0005-0000-0000-000019680000}"/>
    <cellStyle name="Comma [0] 11254" xfId="26556" hidden="1" xr:uid="{00000000-0005-0000-0000-0000DD670000}"/>
    <cellStyle name="Comma [0] 11255" xfId="26590" hidden="1" xr:uid="{00000000-0005-0000-0000-0000FF670000}"/>
    <cellStyle name="Comma [0] 11256" xfId="26603" hidden="1" xr:uid="{00000000-0005-0000-0000-00000C680000}"/>
    <cellStyle name="Comma [0] 11257" xfId="26631" hidden="1" xr:uid="{00000000-0005-0000-0000-000028680000}"/>
    <cellStyle name="Comma [0] 11258" xfId="26594" hidden="1" xr:uid="{00000000-0005-0000-0000-000003680000}"/>
    <cellStyle name="Comma [0] 11259" xfId="26554" hidden="1" xr:uid="{00000000-0005-0000-0000-0000DB670000}"/>
    <cellStyle name="Comma [0] 1126" xfId="4330" hidden="1" xr:uid="{00000000-0005-0000-0000-00000B110000}"/>
    <cellStyle name="Comma [0] 11260" xfId="26633" hidden="1" xr:uid="{00000000-0005-0000-0000-00002A680000}"/>
    <cellStyle name="Comma [0] 11261" xfId="26635" hidden="1" xr:uid="{00000000-0005-0000-0000-00002C680000}"/>
    <cellStyle name="Comma [0] 11262" xfId="26147" hidden="1" xr:uid="{00000000-0005-0000-0000-000044660000}"/>
    <cellStyle name="Comma [0] 11263" xfId="26144" hidden="1" xr:uid="{00000000-0005-0000-0000-000041660000}"/>
    <cellStyle name="Comma [0] 11264" xfId="26641" hidden="1" xr:uid="{00000000-0005-0000-0000-000032680000}"/>
    <cellStyle name="Comma [0] 11265" xfId="26647" hidden="1" xr:uid="{00000000-0005-0000-0000-000038680000}"/>
    <cellStyle name="Comma [0] 11266" xfId="26649" hidden="1" xr:uid="{00000000-0005-0000-0000-00003A680000}"/>
    <cellStyle name="Comma [0] 11267" xfId="26640" hidden="1" xr:uid="{00000000-0005-0000-0000-000031680000}"/>
    <cellStyle name="Comma [0] 11268" xfId="26645" hidden="1" xr:uid="{00000000-0005-0000-0000-000036680000}"/>
    <cellStyle name="Comma [0] 11269" xfId="26651" hidden="1" xr:uid="{00000000-0005-0000-0000-00003C680000}"/>
    <cellStyle name="Comma [0] 1127" xfId="4293" hidden="1" xr:uid="{00000000-0005-0000-0000-0000E6100000}"/>
    <cellStyle name="Comma [0] 11270" xfId="26653" hidden="1" xr:uid="{00000000-0005-0000-0000-00003E680000}"/>
    <cellStyle name="Comma [0] 11271" xfId="26170" hidden="1" xr:uid="{00000000-0005-0000-0000-00005B660000}"/>
    <cellStyle name="Comma [0] 11272" xfId="26172" hidden="1" xr:uid="{00000000-0005-0000-0000-00005D660000}"/>
    <cellStyle name="Comma [0] 11273" xfId="26664" hidden="1" xr:uid="{00000000-0005-0000-0000-000049680000}"/>
    <cellStyle name="Comma [0] 11274" xfId="26673" hidden="1" xr:uid="{00000000-0005-0000-0000-000052680000}"/>
    <cellStyle name="Comma [0] 11275" xfId="26684" hidden="1" xr:uid="{00000000-0005-0000-0000-00005D680000}"/>
    <cellStyle name="Comma [0] 11276" xfId="26690" hidden="1" xr:uid="{00000000-0005-0000-0000-000063680000}"/>
    <cellStyle name="Comma [0] 11277" xfId="26672" hidden="1" xr:uid="{00000000-0005-0000-0000-000051680000}"/>
    <cellStyle name="Comma [0] 11278" xfId="26682" hidden="1" xr:uid="{00000000-0005-0000-0000-00005B680000}"/>
    <cellStyle name="Comma [0] 11279" xfId="26702" hidden="1" xr:uid="{00000000-0005-0000-0000-00006F680000}"/>
    <cellStyle name="Comma [0] 1128" xfId="4295" hidden="1" xr:uid="{00000000-0005-0000-0000-0000E8100000}"/>
    <cellStyle name="Comma [0] 11280" xfId="26704" hidden="1" xr:uid="{00000000-0005-0000-0000-000071680000}"/>
    <cellStyle name="Comma [0] 11281" xfId="26655" hidden="1" xr:uid="{00000000-0005-0000-0000-000040680000}"/>
    <cellStyle name="Comma [0] 11282" xfId="26152" hidden="1" xr:uid="{00000000-0005-0000-0000-000049660000}"/>
    <cellStyle name="Comma [0] 11283" xfId="26658" hidden="1" xr:uid="{00000000-0005-0000-0000-000043680000}"/>
    <cellStyle name="Comma [0] 11284" xfId="26157" hidden="1" xr:uid="{00000000-0005-0000-0000-00004E660000}"/>
    <cellStyle name="Comma [0] 11285" xfId="26141" hidden="1" xr:uid="{00000000-0005-0000-0000-00003E660000}"/>
    <cellStyle name="Comma [0] 11286" xfId="26709" hidden="1" xr:uid="{00000000-0005-0000-0000-000076680000}"/>
    <cellStyle name="Comma [0] 11287" xfId="26150" hidden="1" xr:uid="{00000000-0005-0000-0000-000047660000}"/>
    <cellStyle name="Comma [0] 11288" xfId="26171" hidden="1" xr:uid="{00000000-0005-0000-0000-00005C660000}"/>
    <cellStyle name="Comma [0] 11289" xfId="26721" hidden="1" xr:uid="{00000000-0005-0000-0000-000082680000}"/>
    <cellStyle name="Comma [0] 1129" xfId="4381" hidden="1" xr:uid="{00000000-0005-0000-0000-00003E110000}"/>
    <cellStyle name="Comma [0] 11290" xfId="26723" hidden="1" xr:uid="{00000000-0005-0000-0000-000084680000}"/>
    <cellStyle name="Comma [0] 11291" xfId="26712" hidden="1" xr:uid="{00000000-0005-0000-0000-000079680000}"/>
    <cellStyle name="Comma [0] 11292" xfId="26720" hidden="1" xr:uid="{00000000-0005-0000-0000-000081680000}"/>
    <cellStyle name="Comma [0] 11293" xfId="26154" hidden="1" xr:uid="{00000000-0005-0000-0000-00004B660000}"/>
    <cellStyle name="Comma [0] 11294" xfId="26706" hidden="1" xr:uid="{00000000-0005-0000-0000-000073680000}"/>
    <cellStyle name="Comma [0] 11295" xfId="26739" hidden="1" xr:uid="{00000000-0005-0000-0000-000094680000}"/>
    <cellStyle name="Comma [0] 11296" xfId="26747" hidden="1" xr:uid="{00000000-0005-0000-0000-00009C680000}"/>
    <cellStyle name="Comma [0] 11297" xfId="26656" hidden="1" xr:uid="{00000000-0005-0000-0000-000041680000}"/>
    <cellStyle name="Comma [0] 11298" xfId="26735" hidden="1" xr:uid="{00000000-0005-0000-0000-000090680000}"/>
    <cellStyle name="Comma [0] 11299" xfId="26756" hidden="1" xr:uid="{00000000-0005-0000-0000-0000A5680000}"/>
    <cellStyle name="Comma [0] 113" xfId="2040" hidden="1" xr:uid="{00000000-0005-0000-0000-000019080000}"/>
    <cellStyle name="Comma [0] 1130" xfId="4284" hidden="1" xr:uid="{00000000-0005-0000-0000-0000DD100000}"/>
    <cellStyle name="Comma [0] 11300" xfId="26758" hidden="1" xr:uid="{00000000-0005-0000-0000-0000A7680000}"/>
    <cellStyle name="Comma [0] 11301" xfId="26717" hidden="1" xr:uid="{00000000-0005-0000-0000-00007E680000}"/>
    <cellStyle name="Comma [0] 11302" xfId="26662" hidden="1" xr:uid="{00000000-0005-0000-0000-000047680000}"/>
    <cellStyle name="Comma [0] 11303" xfId="26715" hidden="1" xr:uid="{00000000-0005-0000-0000-00007C680000}"/>
    <cellStyle name="Comma [0] 11304" xfId="26699" hidden="1" xr:uid="{00000000-0005-0000-0000-00006C680000}"/>
    <cellStyle name="Comma [0] 11305" xfId="26695" hidden="1" xr:uid="{00000000-0005-0000-0000-000068680000}"/>
    <cellStyle name="Comma [0] 11306" xfId="26766" hidden="1" xr:uid="{00000000-0005-0000-0000-0000AF680000}"/>
    <cellStyle name="Comma [0] 11307" xfId="26638" hidden="1" xr:uid="{00000000-0005-0000-0000-00002F680000}"/>
    <cellStyle name="Comma [0] 11308" xfId="26120" hidden="1" xr:uid="{00000000-0005-0000-0000-000029660000}"/>
    <cellStyle name="Comma [0] 11309" xfId="26774" hidden="1" xr:uid="{00000000-0005-0000-0000-0000B7680000}"/>
    <cellStyle name="Comma [0] 1131" xfId="4292" hidden="1" xr:uid="{00000000-0005-0000-0000-0000E5100000}"/>
    <cellStyle name="Comma [0] 11310" xfId="26776" hidden="1" xr:uid="{00000000-0005-0000-0000-0000B9680000}"/>
    <cellStyle name="Comma [0] 11311" xfId="26725" hidden="1" xr:uid="{00000000-0005-0000-0000-000086680000}"/>
    <cellStyle name="Comma [0] 11312" xfId="26701" hidden="1" xr:uid="{00000000-0005-0000-0000-00006E680000}"/>
    <cellStyle name="Comma [0] 11313" xfId="26736" hidden="1" xr:uid="{00000000-0005-0000-0000-000091680000}"/>
    <cellStyle name="Comma [0] 11314" xfId="26668" hidden="1" xr:uid="{00000000-0005-0000-0000-00004D680000}"/>
    <cellStyle name="Comma [0] 11315" xfId="26738" hidden="1" xr:uid="{00000000-0005-0000-0000-000093680000}"/>
    <cellStyle name="Comma [0] 11316" xfId="26783" hidden="1" xr:uid="{00000000-0005-0000-0000-0000C0680000}"/>
    <cellStyle name="Comma [0] 11317" xfId="26726" hidden="1" xr:uid="{00000000-0005-0000-0000-000087680000}"/>
    <cellStyle name="Comma [0] 11318" xfId="26683" hidden="1" xr:uid="{00000000-0005-0000-0000-00005C680000}"/>
    <cellStyle name="Comma [0] 11319" xfId="26789" hidden="1" xr:uid="{00000000-0005-0000-0000-0000C6680000}"/>
    <cellStyle name="Comma [0] 1132" xfId="4393" hidden="1" xr:uid="{00000000-0005-0000-0000-00004A110000}"/>
    <cellStyle name="Comma [0] 11320" xfId="26791" hidden="1" xr:uid="{00000000-0005-0000-0000-0000C8680000}"/>
    <cellStyle name="Comma [0] 11321" xfId="26744" hidden="1" xr:uid="{00000000-0005-0000-0000-000099680000}"/>
    <cellStyle name="Comma [0] 11322" xfId="26750" hidden="1" xr:uid="{00000000-0005-0000-0000-00009F680000}"/>
    <cellStyle name="Comma [0] 11323" xfId="26637" hidden="1" xr:uid="{00000000-0005-0000-0000-00002E680000}"/>
    <cellStyle name="Comma [0] 11324" xfId="26700" hidden="1" xr:uid="{00000000-0005-0000-0000-00006D680000}"/>
    <cellStyle name="Comma [0] 11325" xfId="26708" hidden="1" xr:uid="{00000000-0005-0000-0000-000075680000}"/>
    <cellStyle name="Comma [0] 11326" xfId="26797" hidden="1" xr:uid="{00000000-0005-0000-0000-0000CE680000}"/>
    <cellStyle name="Comma [0] 11327" xfId="26711" hidden="1" xr:uid="{00000000-0005-0000-0000-000078680000}"/>
    <cellStyle name="Comma [0] 11328" xfId="26671" hidden="1" xr:uid="{00000000-0005-0000-0000-000050680000}"/>
    <cellStyle name="Comma [0] 11329" xfId="26802" hidden="1" xr:uid="{00000000-0005-0000-0000-0000D3680000}"/>
    <cellStyle name="Comma [0] 1133" xfId="4395" hidden="1" xr:uid="{00000000-0005-0000-0000-00004C110000}"/>
    <cellStyle name="Comma [0] 11330" xfId="26804" hidden="1" xr:uid="{00000000-0005-0000-0000-0000D5680000}"/>
    <cellStyle name="Comma [0] 11331" xfId="26763" hidden="1" xr:uid="{00000000-0005-0000-0000-0000AC680000}"/>
    <cellStyle name="Comma [0] 11332" xfId="26769" hidden="1" xr:uid="{00000000-0005-0000-0000-0000B2680000}"/>
    <cellStyle name="Comma [0] 11333" xfId="26670" hidden="1" xr:uid="{00000000-0005-0000-0000-00004F680000}"/>
    <cellStyle name="Comma [0] 11334" xfId="26751" hidden="1" xr:uid="{00000000-0005-0000-0000-0000A0680000}"/>
    <cellStyle name="Comma [0] 11335" xfId="26730" hidden="1" xr:uid="{00000000-0005-0000-0000-00008B680000}"/>
    <cellStyle name="Comma [0] 11336" xfId="26808" hidden="1" xr:uid="{00000000-0005-0000-0000-0000D9680000}"/>
    <cellStyle name="Comma [0] 11337" xfId="26749" hidden="1" xr:uid="{00000000-0005-0000-0000-00009E680000}"/>
    <cellStyle name="Comma [0] 11338" xfId="26687" hidden="1" xr:uid="{00000000-0005-0000-0000-000060680000}"/>
    <cellStyle name="Comma [0] 11339" xfId="26815" hidden="1" xr:uid="{00000000-0005-0000-0000-0000E0680000}"/>
    <cellStyle name="Comma [0] 1134" xfId="4384" hidden="1" xr:uid="{00000000-0005-0000-0000-000041110000}"/>
    <cellStyle name="Comma [0] 11340" xfId="26817" hidden="1" xr:uid="{00000000-0005-0000-0000-0000E2680000}"/>
    <cellStyle name="Comma [0] 11341" xfId="26781" hidden="1" xr:uid="{00000000-0005-0000-0000-0000BE680000}"/>
    <cellStyle name="Comma [0] 11342" xfId="26786" hidden="1" xr:uid="{00000000-0005-0000-0000-0000C3680000}"/>
    <cellStyle name="Comma [0] 11343" xfId="26151" hidden="1" xr:uid="{00000000-0005-0000-0000-000048660000}"/>
    <cellStyle name="Comma [0] 11344" xfId="26770" hidden="1" xr:uid="{00000000-0005-0000-0000-0000B3680000}"/>
    <cellStyle name="Comma [0] 11345" xfId="26675" hidden="1" xr:uid="{00000000-0005-0000-0000-000054680000}"/>
    <cellStyle name="Comma [0] 11346" xfId="26821" hidden="1" xr:uid="{00000000-0005-0000-0000-0000E6680000}"/>
    <cellStyle name="Comma [0] 11347" xfId="26768" hidden="1" xr:uid="{00000000-0005-0000-0000-0000B1680000}"/>
    <cellStyle name="Comma [0] 11348" xfId="26707" hidden="1" xr:uid="{00000000-0005-0000-0000-000074680000}"/>
    <cellStyle name="Comma [0] 11349" xfId="26825" hidden="1" xr:uid="{00000000-0005-0000-0000-0000EA680000}"/>
    <cellStyle name="Comma [0] 1135" xfId="4392" hidden="1" xr:uid="{00000000-0005-0000-0000-000049110000}"/>
    <cellStyle name="Comma [0] 11350" xfId="26827" hidden="1" xr:uid="{00000000-0005-0000-0000-0000EC680000}"/>
    <cellStyle name="Comma [0] 11351" xfId="26795" hidden="1" xr:uid="{00000000-0005-0000-0000-0000CC680000}"/>
    <cellStyle name="Comma [0] 11352" xfId="26799" hidden="1" xr:uid="{00000000-0005-0000-0000-0000D0680000}"/>
    <cellStyle name="Comma [0] 11353" xfId="26689" hidden="1" xr:uid="{00000000-0005-0000-0000-000062680000}"/>
    <cellStyle name="Comma [0] 11354" xfId="26787" hidden="1" xr:uid="{00000000-0005-0000-0000-0000C4680000}"/>
    <cellStyle name="Comma [0] 11355" xfId="26679" hidden="1" xr:uid="{00000000-0005-0000-0000-000058680000}"/>
    <cellStyle name="Comma [0] 11356" xfId="26831" hidden="1" xr:uid="{00000000-0005-0000-0000-0000F0680000}"/>
    <cellStyle name="Comma [0] 11357" xfId="26785" hidden="1" xr:uid="{00000000-0005-0000-0000-0000C2680000}"/>
    <cellStyle name="Comma [0] 11358" xfId="26754" hidden="1" xr:uid="{00000000-0005-0000-0000-0000A3680000}"/>
    <cellStyle name="Comma [0] 11359" xfId="26835" hidden="1" xr:uid="{00000000-0005-0000-0000-0000F4680000}"/>
    <cellStyle name="Comma [0] 1136" xfId="4290" hidden="1" xr:uid="{00000000-0005-0000-0000-0000E3100000}"/>
    <cellStyle name="Comma [0] 11360" xfId="26837" hidden="1" xr:uid="{00000000-0005-0000-0000-0000F6680000}"/>
    <cellStyle name="Comma [0] 11361" xfId="26823" hidden="1" xr:uid="{00000000-0005-0000-0000-0000E8680000}"/>
    <cellStyle name="Comma [0] 11362" xfId="26810" hidden="1" xr:uid="{00000000-0005-0000-0000-0000DB680000}"/>
    <cellStyle name="Comma [0] 11363" xfId="26834" hidden="1" xr:uid="{00000000-0005-0000-0000-0000F3680000}"/>
    <cellStyle name="Comma [0] 11364" xfId="26800" hidden="1" xr:uid="{00000000-0005-0000-0000-0000D1680000}"/>
    <cellStyle name="Comma [0] 11365" xfId="26772" hidden="1" xr:uid="{00000000-0005-0000-0000-0000B5680000}"/>
    <cellStyle name="Comma [0] 11366" xfId="26839" hidden="1" xr:uid="{00000000-0005-0000-0000-0000F8680000}"/>
    <cellStyle name="Comma [0] 11367" xfId="26796" hidden="1" xr:uid="{00000000-0005-0000-0000-0000CD680000}"/>
    <cellStyle name="Comma [0] 11368" xfId="26830" hidden="1" xr:uid="{00000000-0005-0000-0000-0000EF680000}"/>
    <cellStyle name="Comma [0] 11369" xfId="26843" hidden="1" xr:uid="{00000000-0005-0000-0000-0000FC680000}"/>
    <cellStyle name="Comma [0] 1137" xfId="4378" hidden="1" xr:uid="{00000000-0005-0000-0000-00003B110000}"/>
    <cellStyle name="Comma [0] 11370" xfId="26845" hidden="1" xr:uid="{00000000-0005-0000-0000-0000FE680000}"/>
    <cellStyle name="Comma [0] 11371" xfId="26713" hidden="1" xr:uid="{00000000-0005-0000-0000-00007A680000}"/>
    <cellStyle name="Comma [0] 11372" xfId="26833" hidden="1" xr:uid="{00000000-0005-0000-0000-0000F2680000}"/>
    <cellStyle name="Comma [0] 11373" xfId="26773" hidden="1" xr:uid="{00000000-0005-0000-0000-0000B6680000}"/>
    <cellStyle name="Comma [0] 11374" xfId="26807" hidden="1" xr:uid="{00000000-0005-0000-0000-0000D8680000}"/>
    <cellStyle name="Comma [0] 11375" xfId="26820" hidden="1" xr:uid="{00000000-0005-0000-0000-0000E5680000}"/>
    <cellStyle name="Comma [0] 11376" xfId="26848" hidden="1" xr:uid="{00000000-0005-0000-0000-000001690000}"/>
    <cellStyle name="Comma [0] 11377" xfId="26811" hidden="1" xr:uid="{00000000-0005-0000-0000-0000DC680000}"/>
    <cellStyle name="Comma [0] 11378" xfId="26771" hidden="1" xr:uid="{00000000-0005-0000-0000-0000B4680000}"/>
    <cellStyle name="Comma [0] 11379" xfId="26850" hidden="1" xr:uid="{00000000-0005-0000-0000-000003690000}"/>
    <cellStyle name="Comma [0] 1138" xfId="4411" hidden="1" xr:uid="{00000000-0005-0000-0000-00005C110000}"/>
    <cellStyle name="Comma [0] 11380" xfId="26852" hidden="1" xr:uid="{00000000-0005-0000-0000-000005690000}"/>
    <cellStyle name="Comma [0] 11381" xfId="26205" hidden="1" xr:uid="{00000000-0005-0000-0000-00007E660000}"/>
    <cellStyle name="Comma [0] 11382" xfId="26161" hidden="1" xr:uid="{00000000-0005-0000-0000-000052660000}"/>
    <cellStyle name="Comma [0] 11383" xfId="26858" hidden="1" xr:uid="{00000000-0005-0000-0000-00000B690000}"/>
    <cellStyle name="Comma [0] 11384" xfId="26864" hidden="1" xr:uid="{00000000-0005-0000-0000-000011690000}"/>
    <cellStyle name="Comma [0] 11385" xfId="26866" hidden="1" xr:uid="{00000000-0005-0000-0000-000013690000}"/>
    <cellStyle name="Comma [0] 11386" xfId="26857" hidden="1" xr:uid="{00000000-0005-0000-0000-00000A690000}"/>
    <cellStyle name="Comma [0] 11387" xfId="26862" hidden="1" xr:uid="{00000000-0005-0000-0000-00000F690000}"/>
    <cellStyle name="Comma [0] 11388" xfId="26868" hidden="1" xr:uid="{00000000-0005-0000-0000-000015690000}"/>
    <cellStyle name="Comma [0] 11389" xfId="26870" hidden="1" xr:uid="{00000000-0005-0000-0000-000017690000}"/>
    <cellStyle name="Comma [0] 1139" xfId="4419" hidden="1" xr:uid="{00000000-0005-0000-0000-000064110000}"/>
    <cellStyle name="Comma [0] 11390" xfId="26162" hidden="1" xr:uid="{00000000-0005-0000-0000-000053660000}"/>
    <cellStyle name="Comma [0] 11391" xfId="26140" hidden="1" xr:uid="{00000000-0005-0000-0000-00003D660000}"/>
    <cellStyle name="Comma [0] 11392" xfId="26881" hidden="1" xr:uid="{00000000-0005-0000-0000-000022690000}"/>
    <cellStyle name="Comma [0] 11393" xfId="26890" hidden="1" xr:uid="{00000000-0005-0000-0000-00002B690000}"/>
    <cellStyle name="Comma [0] 11394" xfId="26901" hidden="1" xr:uid="{00000000-0005-0000-0000-000036690000}"/>
    <cellStyle name="Comma [0] 11395" xfId="26907" hidden="1" xr:uid="{00000000-0005-0000-0000-00003C690000}"/>
    <cellStyle name="Comma [0] 11396" xfId="26889" hidden="1" xr:uid="{00000000-0005-0000-0000-00002A690000}"/>
    <cellStyle name="Comma [0] 11397" xfId="26899" hidden="1" xr:uid="{00000000-0005-0000-0000-000034690000}"/>
    <cellStyle name="Comma [0] 11398" xfId="26919" hidden="1" xr:uid="{00000000-0005-0000-0000-000048690000}"/>
    <cellStyle name="Comma [0] 11399" xfId="26921" hidden="1" xr:uid="{00000000-0005-0000-0000-00004A690000}"/>
    <cellStyle name="Comma [0] 114" xfId="2332" hidden="1" xr:uid="{00000000-0005-0000-0000-00003D090000}"/>
    <cellStyle name="Comma [0] 1140" xfId="4328" hidden="1" xr:uid="{00000000-0005-0000-0000-000009110000}"/>
    <cellStyle name="Comma [0] 11400" xfId="26872" hidden="1" xr:uid="{00000000-0005-0000-0000-000019690000}"/>
    <cellStyle name="Comma [0] 11401" xfId="26128" hidden="1" xr:uid="{00000000-0005-0000-0000-000031660000}"/>
    <cellStyle name="Comma [0] 11402" xfId="26875" hidden="1" xr:uid="{00000000-0005-0000-0000-00001C690000}"/>
    <cellStyle name="Comma [0] 11403" xfId="26139" hidden="1" xr:uid="{00000000-0005-0000-0000-00003C660000}"/>
    <cellStyle name="Comma [0] 11404" xfId="26138" hidden="1" xr:uid="{00000000-0005-0000-0000-00003B660000}"/>
    <cellStyle name="Comma [0] 11405" xfId="26926" hidden="1" xr:uid="{00000000-0005-0000-0000-00004F690000}"/>
    <cellStyle name="Comma [0] 11406" xfId="26214" hidden="1" xr:uid="{00000000-0005-0000-0000-000087660000}"/>
    <cellStyle name="Comma [0] 11407" xfId="26415" hidden="1" xr:uid="{00000000-0005-0000-0000-000050670000}"/>
    <cellStyle name="Comma [0] 11408" xfId="26938" hidden="1" xr:uid="{00000000-0005-0000-0000-00005B690000}"/>
    <cellStyle name="Comma [0] 11409" xfId="26940" hidden="1" xr:uid="{00000000-0005-0000-0000-00005D690000}"/>
    <cellStyle name="Comma [0] 1141" xfId="4407" hidden="1" xr:uid="{00000000-0005-0000-0000-000058110000}"/>
    <cellStyle name="Comma [0] 11410" xfId="26929" hidden="1" xr:uid="{00000000-0005-0000-0000-000052690000}"/>
    <cellStyle name="Comma [0] 11411" xfId="26937" hidden="1" xr:uid="{00000000-0005-0000-0000-00005A690000}"/>
    <cellStyle name="Comma [0] 11412" xfId="26424" hidden="1" xr:uid="{00000000-0005-0000-0000-000059670000}"/>
    <cellStyle name="Comma [0] 11413" xfId="26923" hidden="1" xr:uid="{00000000-0005-0000-0000-00004C690000}"/>
    <cellStyle name="Comma [0] 11414" xfId="26956" hidden="1" xr:uid="{00000000-0005-0000-0000-00006D690000}"/>
    <cellStyle name="Comma [0] 11415" xfId="26964" hidden="1" xr:uid="{00000000-0005-0000-0000-000075690000}"/>
    <cellStyle name="Comma [0] 11416" xfId="26873" hidden="1" xr:uid="{00000000-0005-0000-0000-00001A690000}"/>
    <cellStyle name="Comma [0] 11417" xfId="26952" hidden="1" xr:uid="{00000000-0005-0000-0000-000069690000}"/>
    <cellStyle name="Comma [0] 11418" xfId="26973" hidden="1" xr:uid="{00000000-0005-0000-0000-00007E690000}"/>
    <cellStyle name="Comma [0] 11419" xfId="26975" hidden="1" xr:uid="{00000000-0005-0000-0000-000080690000}"/>
    <cellStyle name="Comma [0] 1142" xfId="4428" hidden="1" xr:uid="{00000000-0005-0000-0000-00006D110000}"/>
    <cellStyle name="Comma [0] 11420" xfId="26934" hidden="1" xr:uid="{00000000-0005-0000-0000-000057690000}"/>
    <cellStyle name="Comma [0] 11421" xfId="26879" hidden="1" xr:uid="{00000000-0005-0000-0000-000020690000}"/>
    <cellStyle name="Comma [0] 11422" xfId="26932" hidden="1" xr:uid="{00000000-0005-0000-0000-000055690000}"/>
    <cellStyle name="Comma [0] 11423" xfId="26916" hidden="1" xr:uid="{00000000-0005-0000-0000-000045690000}"/>
    <cellStyle name="Comma [0] 11424" xfId="26912" hidden="1" xr:uid="{00000000-0005-0000-0000-000041690000}"/>
    <cellStyle name="Comma [0] 11425" xfId="26983" hidden="1" xr:uid="{00000000-0005-0000-0000-000088690000}"/>
    <cellStyle name="Comma [0] 11426" xfId="26855" hidden="1" xr:uid="{00000000-0005-0000-0000-000008690000}"/>
    <cellStyle name="Comma [0] 11427" xfId="26163" hidden="1" xr:uid="{00000000-0005-0000-0000-000054660000}"/>
    <cellStyle name="Comma [0] 11428" xfId="26991" hidden="1" xr:uid="{00000000-0005-0000-0000-000090690000}"/>
    <cellStyle name="Comma [0] 11429" xfId="26993" hidden="1" xr:uid="{00000000-0005-0000-0000-000092690000}"/>
    <cellStyle name="Comma [0] 1143" xfId="4430" hidden="1" xr:uid="{00000000-0005-0000-0000-00006F110000}"/>
    <cellStyle name="Comma [0] 11430" xfId="26942" hidden="1" xr:uid="{00000000-0005-0000-0000-00005F690000}"/>
    <cellStyle name="Comma [0] 11431" xfId="26918" hidden="1" xr:uid="{00000000-0005-0000-0000-000047690000}"/>
    <cellStyle name="Comma [0] 11432" xfId="26953" hidden="1" xr:uid="{00000000-0005-0000-0000-00006A690000}"/>
    <cellStyle name="Comma [0] 11433" xfId="26885" hidden="1" xr:uid="{00000000-0005-0000-0000-000026690000}"/>
    <cellStyle name="Comma [0] 11434" xfId="26955" hidden="1" xr:uid="{00000000-0005-0000-0000-00006C690000}"/>
    <cellStyle name="Comma [0] 11435" xfId="27000" hidden="1" xr:uid="{00000000-0005-0000-0000-000099690000}"/>
    <cellStyle name="Comma [0] 11436" xfId="26943" hidden="1" xr:uid="{00000000-0005-0000-0000-000060690000}"/>
    <cellStyle name="Comma [0] 11437" xfId="26900" hidden="1" xr:uid="{00000000-0005-0000-0000-000035690000}"/>
    <cellStyle name="Comma [0] 11438" xfId="27006" hidden="1" xr:uid="{00000000-0005-0000-0000-00009F690000}"/>
    <cellStyle name="Comma [0] 11439" xfId="27008" hidden="1" xr:uid="{00000000-0005-0000-0000-0000A1690000}"/>
    <cellStyle name="Comma [0] 1144" xfId="4389" hidden="1" xr:uid="{00000000-0005-0000-0000-000046110000}"/>
    <cellStyle name="Comma [0] 11440" xfId="26961" hidden="1" xr:uid="{00000000-0005-0000-0000-000072690000}"/>
    <cellStyle name="Comma [0] 11441" xfId="26967" hidden="1" xr:uid="{00000000-0005-0000-0000-000078690000}"/>
    <cellStyle name="Comma [0] 11442" xfId="26854" hidden="1" xr:uid="{00000000-0005-0000-0000-000007690000}"/>
    <cellStyle name="Comma [0] 11443" xfId="26917" hidden="1" xr:uid="{00000000-0005-0000-0000-000046690000}"/>
    <cellStyle name="Comma [0] 11444" xfId="26925" hidden="1" xr:uid="{00000000-0005-0000-0000-00004E690000}"/>
    <cellStyle name="Comma [0] 11445" xfId="27014" hidden="1" xr:uid="{00000000-0005-0000-0000-0000A7690000}"/>
    <cellStyle name="Comma [0] 11446" xfId="26928" hidden="1" xr:uid="{00000000-0005-0000-0000-000051690000}"/>
    <cellStyle name="Comma [0] 11447" xfId="26888" hidden="1" xr:uid="{00000000-0005-0000-0000-000029690000}"/>
    <cellStyle name="Comma [0] 11448" xfId="27019" hidden="1" xr:uid="{00000000-0005-0000-0000-0000AC690000}"/>
    <cellStyle name="Comma [0] 11449" xfId="27021" hidden="1" xr:uid="{00000000-0005-0000-0000-0000AE690000}"/>
    <cellStyle name="Comma [0] 1145" xfId="4334" hidden="1" xr:uid="{00000000-0005-0000-0000-00000F110000}"/>
    <cellStyle name="Comma [0] 11450" xfId="26980" hidden="1" xr:uid="{00000000-0005-0000-0000-000085690000}"/>
    <cellStyle name="Comma [0] 11451" xfId="26986" hidden="1" xr:uid="{00000000-0005-0000-0000-00008B690000}"/>
    <cellStyle name="Comma [0] 11452" xfId="26887" hidden="1" xr:uid="{00000000-0005-0000-0000-000028690000}"/>
    <cellStyle name="Comma [0] 11453" xfId="26968" hidden="1" xr:uid="{00000000-0005-0000-0000-000079690000}"/>
    <cellStyle name="Comma [0] 11454" xfId="26947" hidden="1" xr:uid="{00000000-0005-0000-0000-000064690000}"/>
    <cellStyle name="Comma [0] 11455" xfId="27025" hidden="1" xr:uid="{00000000-0005-0000-0000-0000B2690000}"/>
    <cellStyle name="Comma [0] 11456" xfId="26966" hidden="1" xr:uid="{00000000-0005-0000-0000-000077690000}"/>
    <cellStyle name="Comma [0] 11457" xfId="26904" hidden="1" xr:uid="{00000000-0005-0000-0000-000039690000}"/>
    <cellStyle name="Comma [0] 11458" xfId="27032" hidden="1" xr:uid="{00000000-0005-0000-0000-0000B9690000}"/>
    <cellStyle name="Comma [0] 11459" xfId="27034" hidden="1" xr:uid="{00000000-0005-0000-0000-0000BB690000}"/>
    <cellStyle name="Comma [0] 1146" xfId="4387" hidden="1" xr:uid="{00000000-0005-0000-0000-000044110000}"/>
    <cellStyle name="Comma [0] 11460" xfId="26998" hidden="1" xr:uid="{00000000-0005-0000-0000-000097690000}"/>
    <cellStyle name="Comma [0] 11461" xfId="27003" hidden="1" xr:uid="{00000000-0005-0000-0000-00009C690000}"/>
    <cellStyle name="Comma [0] 11462" xfId="26433" hidden="1" xr:uid="{00000000-0005-0000-0000-000062670000}"/>
    <cellStyle name="Comma [0] 11463" xfId="26987" hidden="1" xr:uid="{00000000-0005-0000-0000-00008C690000}"/>
    <cellStyle name="Comma [0] 11464" xfId="26892" hidden="1" xr:uid="{00000000-0005-0000-0000-00002D690000}"/>
    <cellStyle name="Comma [0] 11465" xfId="27038" hidden="1" xr:uid="{00000000-0005-0000-0000-0000BF690000}"/>
    <cellStyle name="Comma [0] 11466" xfId="26985" hidden="1" xr:uid="{00000000-0005-0000-0000-00008A690000}"/>
    <cellStyle name="Comma [0] 11467" xfId="26924" hidden="1" xr:uid="{00000000-0005-0000-0000-00004D690000}"/>
    <cellStyle name="Comma [0] 11468" xfId="27042" hidden="1" xr:uid="{00000000-0005-0000-0000-0000C3690000}"/>
    <cellStyle name="Comma [0] 11469" xfId="27044" hidden="1" xr:uid="{00000000-0005-0000-0000-0000C5690000}"/>
    <cellStyle name="Comma [0] 1147" xfId="4371" hidden="1" xr:uid="{00000000-0005-0000-0000-000034110000}"/>
    <cellStyle name="Comma [0] 11470" xfId="27012" hidden="1" xr:uid="{00000000-0005-0000-0000-0000A5690000}"/>
    <cellStyle name="Comma [0] 11471" xfId="27016" hidden="1" xr:uid="{00000000-0005-0000-0000-0000A9690000}"/>
    <cellStyle name="Comma [0] 11472" xfId="26906" hidden="1" xr:uid="{00000000-0005-0000-0000-00003B690000}"/>
    <cellStyle name="Comma [0] 11473" xfId="27004" hidden="1" xr:uid="{00000000-0005-0000-0000-00009D690000}"/>
    <cellStyle name="Comma [0] 11474" xfId="26896" hidden="1" xr:uid="{00000000-0005-0000-0000-000031690000}"/>
    <cellStyle name="Comma [0] 11475" xfId="27048" hidden="1" xr:uid="{00000000-0005-0000-0000-0000C9690000}"/>
    <cellStyle name="Comma [0] 11476" xfId="27002" hidden="1" xr:uid="{00000000-0005-0000-0000-00009B690000}"/>
    <cellStyle name="Comma [0] 11477" xfId="26971" hidden="1" xr:uid="{00000000-0005-0000-0000-00007C690000}"/>
    <cellStyle name="Comma [0] 11478" xfId="27052" hidden="1" xr:uid="{00000000-0005-0000-0000-0000CD690000}"/>
    <cellStyle name="Comma [0] 11479" xfId="27054" hidden="1" xr:uid="{00000000-0005-0000-0000-0000CF690000}"/>
    <cellStyle name="Comma [0] 1148" xfId="4367" hidden="1" xr:uid="{00000000-0005-0000-0000-000030110000}"/>
    <cellStyle name="Comma [0] 11480" xfId="27040" hidden="1" xr:uid="{00000000-0005-0000-0000-0000C1690000}"/>
    <cellStyle name="Comma [0] 11481" xfId="27027" hidden="1" xr:uid="{00000000-0005-0000-0000-0000B4690000}"/>
    <cellStyle name="Comma [0] 11482" xfId="27051" hidden="1" xr:uid="{00000000-0005-0000-0000-0000CC690000}"/>
    <cellStyle name="Comma [0] 11483" xfId="27017" hidden="1" xr:uid="{00000000-0005-0000-0000-0000AA690000}"/>
    <cellStyle name="Comma [0] 11484" xfId="26989" hidden="1" xr:uid="{00000000-0005-0000-0000-00008E690000}"/>
    <cellStyle name="Comma [0] 11485" xfId="27056" hidden="1" xr:uid="{00000000-0005-0000-0000-0000D1690000}"/>
    <cellStyle name="Comma [0] 11486" xfId="27013" hidden="1" xr:uid="{00000000-0005-0000-0000-0000A6690000}"/>
    <cellStyle name="Comma [0] 11487" xfId="27047" hidden="1" xr:uid="{00000000-0005-0000-0000-0000C8690000}"/>
    <cellStyle name="Comma [0] 11488" xfId="27060" hidden="1" xr:uid="{00000000-0005-0000-0000-0000D5690000}"/>
    <cellStyle name="Comma [0] 11489" xfId="27062" hidden="1" xr:uid="{00000000-0005-0000-0000-0000D7690000}"/>
    <cellStyle name="Comma [0] 1149" xfId="4438" hidden="1" xr:uid="{00000000-0005-0000-0000-000077110000}"/>
    <cellStyle name="Comma [0] 11490" xfId="26930" hidden="1" xr:uid="{00000000-0005-0000-0000-000053690000}"/>
    <cellStyle name="Comma [0] 11491" xfId="27050" hidden="1" xr:uid="{00000000-0005-0000-0000-0000CB690000}"/>
    <cellStyle name="Comma [0] 11492" xfId="26990" hidden="1" xr:uid="{00000000-0005-0000-0000-00008F690000}"/>
    <cellStyle name="Comma [0] 11493" xfId="27024" hidden="1" xr:uid="{00000000-0005-0000-0000-0000B1690000}"/>
    <cellStyle name="Comma [0] 11494" xfId="27037" hidden="1" xr:uid="{00000000-0005-0000-0000-0000BE690000}"/>
    <cellStyle name="Comma [0] 11495" xfId="27065" hidden="1" xr:uid="{00000000-0005-0000-0000-0000DA690000}"/>
    <cellStyle name="Comma [0] 11496" xfId="27028" hidden="1" xr:uid="{00000000-0005-0000-0000-0000B5690000}"/>
    <cellStyle name="Comma [0] 11497" xfId="26988" hidden="1" xr:uid="{00000000-0005-0000-0000-00008D690000}"/>
    <cellStyle name="Comma [0] 11498" xfId="27067" hidden="1" xr:uid="{00000000-0005-0000-0000-0000DC690000}"/>
    <cellStyle name="Comma [0] 11499" xfId="27069" hidden="1" xr:uid="{00000000-0005-0000-0000-0000DE690000}"/>
    <cellStyle name="Comma [0] 115" xfId="2237" hidden="1" xr:uid="{00000000-0005-0000-0000-0000DE080000}"/>
    <cellStyle name="Comma [0] 1150" xfId="4304" hidden="1" xr:uid="{00000000-0005-0000-0000-0000F1100000}"/>
    <cellStyle name="Comma [0] 11500" xfId="25850" hidden="1" xr:uid="{00000000-0005-0000-0000-00001B650000}"/>
    <cellStyle name="Comma [0] 11501" xfId="25837" hidden="1" xr:uid="{00000000-0005-0000-0000-00000E650000}"/>
    <cellStyle name="Comma [0] 11502" xfId="25831" hidden="1" xr:uid="{00000000-0005-0000-0000-000008650000}"/>
    <cellStyle name="Comma [0] 11503" xfId="27074" hidden="1" xr:uid="{00000000-0005-0000-0000-0000E3690000}"/>
    <cellStyle name="Comma [0] 11504" xfId="27077" hidden="1" xr:uid="{00000000-0005-0000-0000-0000E6690000}"/>
    <cellStyle name="Comma [0] 11505" xfId="25832" hidden="1" xr:uid="{00000000-0005-0000-0000-000009650000}"/>
    <cellStyle name="Comma [0] 11506" xfId="27072" hidden="1" xr:uid="{00000000-0005-0000-0000-0000E1690000}"/>
    <cellStyle name="Comma [0] 11507" xfId="27079" hidden="1" xr:uid="{00000000-0005-0000-0000-0000E8690000}"/>
    <cellStyle name="Comma [0] 11508" xfId="27081" hidden="1" xr:uid="{00000000-0005-0000-0000-0000EA690000}"/>
    <cellStyle name="Comma [0] 11509" xfId="25840" hidden="1" xr:uid="{00000000-0005-0000-0000-000011650000}"/>
    <cellStyle name="Comma [0] 1151" xfId="4297" hidden="1" xr:uid="{00000000-0005-0000-0000-0000EA100000}"/>
    <cellStyle name="Comma [0] 11510" xfId="26116" hidden="1" xr:uid="{00000000-0005-0000-0000-000025660000}"/>
    <cellStyle name="Comma [0] 11511" xfId="27092" hidden="1" xr:uid="{00000000-0005-0000-0000-0000F5690000}"/>
    <cellStyle name="Comma [0] 11512" xfId="27101" hidden="1" xr:uid="{00000000-0005-0000-0000-0000FE690000}"/>
    <cellStyle name="Comma [0] 11513" xfId="27112" hidden="1" xr:uid="{00000000-0005-0000-0000-0000096A0000}"/>
    <cellStyle name="Comma [0] 11514" xfId="27118" hidden="1" xr:uid="{00000000-0005-0000-0000-00000F6A0000}"/>
    <cellStyle name="Comma [0] 11515" xfId="27100" hidden="1" xr:uid="{00000000-0005-0000-0000-0000FD690000}"/>
    <cellStyle name="Comma [0] 11516" xfId="27110" hidden="1" xr:uid="{00000000-0005-0000-0000-0000076A0000}"/>
    <cellStyle name="Comma [0] 11517" xfId="27130" hidden="1" xr:uid="{00000000-0005-0000-0000-00001B6A0000}"/>
    <cellStyle name="Comma [0] 11518" xfId="27132" hidden="1" xr:uid="{00000000-0005-0000-0000-00001D6A0000}"/>
    <cellStyle name="Comma [0] 11519" xfId="27083" hidden="1" xr:uid="{00000000-0005-0000-0000-0000EC690000}"/>
    <cellStyle name="Comma [0] 1152" xfId="4446" hidden="1" xr:uid="{00000000-0005-0000-0000-00007F110000}"/>
    <cellStyle name="Comma [0] 11520" xfId="25866" hidden="1" xr:uid="{00000000-0005-0000-0000-00002B650000}"/>
    <cellStyle name="Comma [0] 11521" xfId="27086" hidden="1" xr:uid="{00000000-0005-0000-0000-0000EF690000}"/>
    <cellStyle name="Comma [0] 11522" xfId="25843" hidden="1" xr:uid="{00000000-0005-0000-0000-000014650000}"/>
    <cellStyle name="Comma [0] 11523" xfId="25841" hidden="1" xr:uid="{00000000-0005-0000-0000-000012650000}"/>
    <cellStyle name="Comma [0] 11524" xfId="27137" hidden="1" xr:uid="{00000000-0005-0000-0000-0000226A0000}"/>
    <cellStyle name="Comma [0] 11525" xfId="26118" hidden="1" xr:uid="{00000000-0005-0000-0000-000027660000}"/>
    <cellStyle name="Comma [0] 11526" xfId="25845" hidden="1" xr:uid="{00000000-0005-0000-0000-000016650000}"/>
    <cellStyle name="Comma [0] 11527" xfId="27149" hidden="1" xr:uid="{00000000-0005-0000-0000-00002E6A0000}"/>
    <cellStyle name="Comma [0] 11528" xfId="27151" hidden="1" xr:uid="{00000000-0005-0000-0000-0000306A0000}"/>
    <cellStyle name="Comma [0] 11529" xfId="27140" hidden="1" xr:uid="{00000000-0005-0000-0000-0000256A0000}"/>
    <cellStyle name="Comma [0] 1153" xfId="4448" hidden="1" xr:uid="{00000000-0005-0000-0000-000081110000}"/>
    <cellStyle name="Comma [0] 11530" xfId="27148" hidden="1" xr:uid="{00000000-0005-0000-0000-00002D6A0000}"/>
    <cellStyle name="Comma [0] 11531" xfId="25846" hidden="1" xr:uid="{00000000-0005-0000-0000-000017650000}"/>
    <cellStyle name="Comma [0] 11532" xfId="27134" hidden="1" xr:uid="{00000000-0005-0000-0000-00001F6A0000}"/>
    <cellStyle name="Comma [0] 11533" xfId="27167" hidden="1" xr:uid="{00000000-0005-0000-0000-0000406A0000}"/>
    <cellStyle name="Comma [0] 11534" xfId="27175" hidden="1" xr:uid="{00000000-0005-0000-0000-0000486A0000}"/>
    <cellStyle name="Comma [0] 11535" xfId="27084" hidden="1" xr:uid="{00000000-0005-0000-0000-0000ED690000}"/>
    <cellStyle name="Comma [0] 11536" xfId="27163" hidden="1" xr:uid="{00000000-0005-0000-0000-00003C6A0000}"/>
    <cellStyle name="Comma [0] 11537" xfId="27184" hidden="1" xr:uid="{00000000-0005-0000-0000-0000516A0000}"/>
    <cellStyle name="Comma [0] 11538" xfId="27186" hidden="1" xr:uid="{00000000-0005-0000-0000-0000536A0000}"/>
    <cellStyle name="Comma [0] 11539" xfId="27145" hidden="1" xr:uid="{00000000-0005-0000-0000-00002A6A0000}"/>
    <cellStyle name="Comma [0] 1154" xfId="4397" hidden="1" xr:uid="{00000000-0005-0000-0000-00004E110000}"/>
    <cellStyle name="Comma [0] 11540" xfId="27090" hidden="1" xr:uid="{00000000-0005-0000-0000-0000F3690000}"/>
    <cellStyle name="Comma [0] 11541" xfId="27143" hidden="1" xr:uid="{00000000-0005-0000-0000-0000286A0000}"/>
    <cellStyle name="Comma [0] 11542" xfId="27127" hidden="1" xr:uid="{00000000-0005-0000-0000-0000186A0000}"/>
    <cellStyle name="Comma [0] 11543" xfId="27123" hidden="1" xr:uid="{00000000-0005-0000-0000-0000146A0000}"/>
    <cellStyle name="Comma [0] 11544" xfId="27194" hidden="1" xr:uid="{00000000-0005-0000-0000-00005B6A0000}"/>
    <cellStyle name="Comma [0] 11545" xfId="25834" hidden="1" xr:uid="{00000000-0005-0000-0000-00000B650000}"/>
    <cellStyle name="Comma [0] 11546" xfId="25839" hidden="1" xr:uid="{00000000-0005-0000-0000-000010650000}"/>
    <cellStyle name="Comma [0] 11547" xfId="27202" hidden="1" xr:uid="{00000000-0005-0000-0000-0000636A0000}"/>
    <cellStyle name="Comma [0] 11548" xfId="27204" hidden="1" xr:uid="{00000000-0005-0000-0000-0000656A0000}"/>
    <cellStyle name="Comma [0] 11549" xfId="27153" hidden="1" xr:uid="{00000000-0005-0000-0000-0000326A0000}"/>
    <cellStyle name="Comma [0] 1155" xfId="4373" hidden="1" xr:uid="{00000000-0005-0000-0000-000036110000}"/>
    <cellStyle name="Comma [0] 11550" xfId="27129" hidden="1" xr:uid="{00000000-0005-0000-0000-00001A6A0000}"/>
    <cellStyle name="Comma [0] 11551" xfId="27164" hidden="1" xr:uid="{00000000-0005-0000-0000-00003D6A0000}"/>
    <cellStyle name="Comma [0] 11552" xfId="27096" hidden="1" xr:uid="{00000000-0005-0000-0000-0000F9690000}"/>
    <cellStyle name="Comma [0] 11553" xfId="27166" hidden="1" xr:uid="{00000000-0005-0000-0000-00003F6A0000}"/>
    <cellStyle name="Comma [0] 11554" xfId="27211" hidden="1" xr:uid="{00000000-0005-0000-0000-00006C6A0000}"/>
    <cellStyle name="Comma [0] 11555" xfId="27154" hidden="1" xr:uid="{00000000-0005-0000-0000-0000336A0000}"/>
    <cellStyle name="Comma [0] 11556" xfId="27111" hidden="1" xr:uid="{00000000-0005-0000-0000-0000086A0000}"/>
    <cellStyle name="Comma [0] 11557" xfId="27217" hidden="1" xr:uid="{00000000-0005-0000-0000-0000726A0000}"/>
    <cellStyle name="Comma [0] 11558" xfId="27219" hidden="1" xr:uid="{00000000-0005-0000-0000-0000746A0000}"/>
    <cellStyle name="Comma [0] 11559" xfId="27172" hidden="1" xr:uid="{00000000-0005-0000-0000-0000456A0000}"/>
    <cellStyle name="Comma [0] 1156" xfId="4408" hidden="1" xr:uid="{00000000-0005-0000-0000-000059110000}"/>
    <cellStyle name="Comma [0] 11560" xfId="27178" hidden="1" xr:uid="{00000000-0005-0000-0000-00004B6A0000}"/>
    <cellStyle name="Comma [0] 11561" xfId="25835" hidden="1" xr:uid="{00000000-0005-0000-0000-00000C650000}"/>
    <cellStyle name="Comma [0] 11562" xfId="27128" hidden="1" xr:uid="{00000000-0005-0000-0000-0000196A0000}"/>
    <cellStyle name="Comma [0] 11563" xfId="27136" hidden="1" xr:uid="{00000000-0005-0000-0000-0000216A0000}"/>
    <cellStyle name="Comma [0] 11564" xfId="27225" hidden="1" xr:uid="{00000000-0005-0000-0000-00007A6A0000}"/>
    <cellStyle name="Comma [0] 11565" xfId="27139" hidden="1" xr:uid="{00000000-0005-0000-0000-0000246A0000}"/>
    <cellStyle name="Comma [0] 11566" xfId="27099" hidden="1" xr:uid="{00000000-0005-0000-0000-0000FC690000}"/>
    <cellStyle name="Comma [0] 11567" xfId="27230" hidden="1" xr:uid="{00000000-0005-0000-0000-00007F6A0000}"/>
    <cellStyle name="Comma [0] 11568" xfId="27232" hidden="1" xr:uid="{00000000-0005-0000-0000-0000816A0000}"/>
    <cellStyle name="Comma [0] 11569" xfId="27191" hidden="1" xr:uid="{00000000-0005-0000-0000-0000586A0000}"/>
    <cellStyle name="Comma [0] 1157" xfId="4340" hidden="1" xr:uid="{00000000-0005-0000-0000-000015110000}"/>
    <cellStyle name="Comma [0] 11570" xfId="27197" hidden="1" xr:uid="{00000000-0005-0000-0000-00005E6A0000}"/>
    <cellStyle name="Comma [0] 11571" xfId="27098" hidden="1" xr:uid="{00000000-0005-0000-0000-0000FB690000}"/>
    <cellStyle name="Comma [0] 11572" xfId="27179" hidden="1" xr:uid="{00000000-0005-0000-0000-00004C6A0000}"/>
    <cellStyle name="Comma [0] 11573" xfId="27158" hidden="1" xr:uid="{00000000-0005-0000-0000-0000376A0000}"/>
    <cellStyle name="Comma [0] 11574" xfId="27236" hidden="1" xr:uid="{00000000-0005-0000-0000-0000856A0000}"/>
    <cellStyle name="Comma [0] 11575" xfId="27177" hidden="1" xr:uid="{00000000-0005-0000-0000-00004A6A0000}"/>
    <cellStyle name="Comma [0] 11576" xfId="27115" hidden="1" xr:uid="{00000000-0005-0000-0000-00000C6A0000}"/>
    <cellStyle name="Comma [0] 11577" xfId="27243" hidden="1" xr:uid="{00000000-0005-0000-0000-00008C6A0000}"/>
    <cellStyle name="Comma [0] 11578" xfId="27245" hidden="1" xr:uid="{00000000-0005-0000-0000-00008E6A0000}"/>
    <cellStyle name="Comma [0] 11579" xfId="27209" hidden="1" xr:uid="{00000000-0005-0000-0000-00006A6A0000}"/>
    <cellStyle name="Comma [0] 1158" xfId="4410" hidden="1" xr:uid="{00000000-0005-0000-0000-00005B110000}"/>
    <cellStyle name="Comma [0] 11580" xfId="27214" hidden="1" xr:uid="{00000000-0005-0000-0000-00006F6A0000}"/>
    <cellStyle name="Comma [0] 11581" xfId="25848" hidden="1" xr:uid="{00000000-0005-0000-0000-000019650000}"/>
    <cellStyle name="Comma [0] 11582" xfId="27198" hidden="1" xr:uid="{00000000-0005-0000-0000-00005F6A0000}"/>
    <cellStyle name="Comma [0] 11583" xfId="27103" hidden="1" xr:uid="{00000000-0005-0000-0000-0000006A0000}"/>
    <cellStyle name="Comma [0] 11584" xfId="27249" hidden="1" xr:uid="{00000000-0005-0000-0000-0000926A0000}"/>
    <cellStyle name="Comma [0] 11585" xfId="27196" hidden="1" xr:uid="{00000000-0005-0000-0000-00005D6A0000}"/>
    <cellStyle name="Comma [0] 11586" xfId="27135" hidden="1" xr:uid="{00000000-0005-0000-0000-0000206A0000}"/>
    <cellStyle name="Comma [0] 11587" xfId="27253" hidden="1" xr:uid="{00000000-0005-0000-0000-0000966A0000}"/>
    <cellStyle name="Comma [0] 11588" xfId="27255" hidden="1" xr:uid="{00000000-0005-0000-0000-0000986A0000}"/>
    <cellStyle name="Comma [0] 11589" xfId="27223" hidden="1" xr:uid="{00000000-0005-0000-0000-0000786A0000}"/>
    <cellStyle name="Comma [0] 1159" xfId="4455" hidden="1" xr:uid="{00000000-0005-0000-0000-000088110000}"/>
    <cellStyle name="Comma [0] 11590" xfId="27227" hidden="1" xr:uid="{00000000-0005-0000-0000-00007C6A0000}"/>
    <cellStyle name="Comma [0] 11591" xfId="27117" hidden="1" xr:uid="{00000000-0005-0000-0000-00000E6A0000}"/>
    <cellStyle name="Comma [0] 11592" xfId="27215" hidden="1" xr:uid="{00000000-0005-0000-0000-0000706A0000}"/>
    <cellStyle name="Comma [0] 11593" xfId="27107" hidden="1" xr:uid="{00000000-0005-0000-0000-0000046A0000}"/>
    <cellStyle name="Comma [0] 11594" xfId="27259" hidden="1" xr:uid="{00000000-0005-0000-0000-00009C6A0000}"/>
    <cellStyle name="Comma [0] 11595" xfId="27213" hidden="1" xr:uid="{00000000-0005-0000-0000-00006E6A0000}"/>
    <cellStyle name="Comma [0] 11596" xfId="27182" hidden="1" xr:uid="{00000000-0005-0000-0000-00004F6A0000}"/>
    <cellStyle name="Comma [0] 11597" xfId="27263" hidden="1" xr:uid="{00000000-0005-0000-0000-0000A06A0000}"/>
    <cellStyle name="Comma [0] 11598" xfId="27265" hidden="1" xr:uid="{00000000-0005-0000-0000-0000A26A0000}"/>
    <cellStyle name="Comma [0] 11599" xfId="27251" hidden="1" xr:uid="{00000000-0005-0000-0000-0000946A0000}"/>
    <cellStyle name="Comma [0] 116" xfId="2383" hidden="1" xr:uid="{00000000-0005-0000-0000-000070090000}"/>
    <cellStyle name="Comma [0] 1160" xfId="4398" hidden="1" xr:uid="{00000000-0005-0000-0000-00004F110000}"/>
    <cellStyle name="Comma [0] 11600" xfId="27238" hidden="1" xr:uid="{00000000-0005-0000-0000-0000876A0000}"/>
    <cellStyle name="Comma [0] 11601" xfId="27262" hidden="1" xr:uid="{00000000-0005-0000-0000-00009F6A0000}"/>
    <cellStyle name="Comma [0] 11602" xfId="27228" hidden="1" xr:uid="{00000000-0005-0000-0000-00007D6A0000}"/>
    <cellStyle name="Comma [0] 11603" xfId="27200" hidden="1" xr:uid="{00000000-0005-0000-0000-0000616A0000}"/>
    <cellStyle name="Comma [0] 11604" xfId="27267" hidden="1" xr:uid="{00000000-0005-0000-0000-0000A46A0000}"/>
    <cellStyle name="Comma [0] 11605" xfId="27224" hidden="1" xr:uid="{00000000-0005-0000-0000-0000796A0000}"/>
    <cellStyle name="Comma [0] 11606" xfId="27258" hidden="1" xr:uid="{00000000-0005-0000-0000-00009B6A0000}"/>
    <cellStyle name="Comma [0] 11607" xfId="27271" hidden="1" xr:uid="{00000000-0005-0000-0000-0000A86A0000}"/>
    <cellStyle name="Comma [0] 11608" xfId="27273" hidden="1" xr:uid="{00000000-0005-0000-0000-0000AA6A0000}"/>
    <cellStyle name="Comma [0] 11609" xfId="27141" hidden="1" xr:uid="{00000000-0005-0000-0000-0000266A0000}"/>
    <cellStyle name="Comma [0] 1161" xfId="4355" hidden="1" xr:uid="{00000000-0005-0000-0000-000024110000}"/>
    <cellStyle name="Comma [0] 11610" xfId="27261" hidden="1" xr:uid="{00000000-0005-0000-0000-00009E6A0000}"/>
    <cellStyle name="Comma [0] 11611" xfId="27201" hidden="1" xr:uid="{00000000-0005-0000-0000-0000626A0000}"/>
    <cellStyle name="Comma [0] 11612" xfId="27235" hidden="1" xr:uid="{00000000-0005-0000-0000-0000846A0000}"/>
    <cellStyle name="Comma [0] 11613" xfId="27248" hidden="1" xr:uid="{00000000-0005-0000-0000-0000916A0000}"/>
    <cellStyle name="Comma [0] 11614" xfId="27276" hidden="1" xr:uid="{00000000-0005-0000-0000-0000AD6A0000}"/>
    <cellStyle name="Comma [0] 11615" xfId="27239" hidden="1" xr:uid="{00000000-0005-0000-0000-0000886A0000}"/>
    <cellStyle name="Comma [0] 11616" xfId="27199" hidden="1" xr:uid="{00000000-0005-0000-0000-0000606A0000}"/>
    <cellStyle name="Comma [0] 11617" xfId="27278" hidden="1" xr:uid="{00000000-0005-0000-0000-0000AF6A0000}"/>
    <cellStyle name="Comma [0] 11618" xfId="27280" hidden="1" xr:uid="{00000000-0005-0000-0000-0000B16A0000}"/>
    <cellStyle name="Comma [0] 11619" xfId="27339" hidden="1" xr:uid="{00000000-0005-0000-0000-0000EC6A0000}"/>
    <cellStyle name="Comma [0] 1162" xfId="4461" hidden="1" xr:uid="{00000000-0005-0000-0000-00008E110000}"/>
    <cellStyle name="Comma [0] 11620" xfId="27358" hidden="1" xr:uid="{00000000-0005-0000-0000-0000FF6A0000}"/>
    <cellStyle name="Comma [0] 11621" xfId="27365" hidden="1" xr:uid="{00000000-0005-0000-0000-0000066B0000}"/>
    <cellStyle name="Comma [0] 11622" xfId="27372" hidden="1" xr:uid="{00000000-0005-0000-0000-00000D6B0000}"/>
    <cellStyle name="Comma [0] 11623" xfId="27377" hidden="1" xr:uid="{00000000-0005-0000-0000-0000126B0000}"/>
    <cellStyle name="Comma [0] 11624" xfId="27364" hidden="1" xr:uid="{00000000-0005-0000-0000-0000056B0000}"/>
    <cellStyle name="Comma [0] 11625" xfId="27369" hidden="1" xr:uid="{00000000-0005-0000-0000-00000A6B0000}"/>
    <cellStyle name="Comma [0] 11626" xfId="27381" hidden="1" xr:uid="{00000000-0005-0000-0000-0000166B0000}"/>
    <cellStyle name="Comma [0] 11627" xfId="27383" hidden="1" xr:uid="{00000000-0005-0000-0000-0000186B0000}"/>
    <cellStyle name="Comma [0] 11628" xfId="27354" hidden="1" xr:uid="{00000000-0005-0000-0000-0000FB6A0000}"/>
    <cellStyle name="Comma [0] 11629" xfId="27343" hidden="1" xr:uid="{00000000-0005-0000-0000-0000F06A0000}"/>
    <cellStyle name="Comma [0] 1163" xfId="4463" hidden="1" xr:uid="{00000000-0005-0000-0000-000090110000}"/>
    <cellStyle name="Comma [0] 11630" xfId="27394" hidden="1" xr:uid="{00000000-0005-0000-0000-0000236B0000}"/>
    <cellStyle name="Comma [0] 11631" xfId="27403" hidden="1" xr:uid="{00000000-0005-0000-0000-00002C6B0000}"/>
    <cellStyle name="Comma [0] 11632" xfId="27414" hidden="1" xr:uid="{00000000-0005-0000-0000-0000376B0000}"/>
    <cellStyle name="Comma [0] 11633" xfId="27420" hidden="1" xr:uid="{00000000-0005-0000-0000-00003D6B0000}"/>
    <cellStyle name="Comma [0] 11634" xfId="27402" hidden="1" xr:uid="{00000000-0005-0000-0000-00002B6B0000}"/>
    <cellStyle name="Comma [0] 11635" xfId="27412" hidden="1" xr:uid="{00000000-0005-0000-0000-0000356B0000}"/>
    <cellStyle name="Comma [0] 11636" xfId="27432" hidden="1" xr:uid="{00000000-0005-0000-0000-0000496B0000}"/>
    <cellStyle name="Comma [0] 11637" xfId="27434" hidden="1" xr:uid="{00000000-0005-0000-0000-00004B6B0000}"/>
    <cellStyle name="Comma [0] 11638" xfId="27385" hidden="1" xr:uid="{00000000-0005-0000-0000-00001A6B0000}"/>
    <cellStyle name="Comma [0] 11639" xfId="27346" hidden="1" xr:uid="{00000000-0005-0000-0000-0000F36A0000}"/>
    <cellStyle name="Comma [0] 1164" xfId="4416" hidden="1" xr:uid="{00000000-0005-0000-0000-000061110000}"/>
    <cellStyle name="Comma [0] 11640" xfId="27388" hidden="1" xr:uid="{00000000-0005-0000-0000-00001D6B0000}"/>
    <cellStyle name="Comma [0] 11641" xfId="27351" hidden="1" xr:uid="{00000000-0005-0000-0000-0000F86A0000}"/>
    <cellStyle name="Comma [0] 11642" xfId="27353" hidden="1" xr:uid="{00000000-0005-0000-0000-0000FA6A0000}"/>
    <cellStyle name="Comma [0] 11643" xfId="27439" hidden="1" xr:uid="{00000000-0005-0000-0000-0000506B0000}"/>
    <cellStyle name="Comma [0] 11644" xfId="27342" hidden="1" xr:uid="{00000000-0005-0000-0000-0000EF6A0000}"/>
    <cellStyle name="Comma [0] 11645" xfId="27350" hidden="1" xr:uid="{00000000-0005-0000-0000-0000F76A0000}"/>
    <cellStyle name="Comma [0] 11646" xfId="27451" hidden="1" xr:uid="{00000000-0005-0000-0000-00005C6B0000}"/>
    <cellStyle name="Comma [0] 11647" xfId="27453" hidden="1" xr:uid="{00000000-0005-0000-0000-00005E6B0000}"/>
    <cellStyle name="Comma [0] 11648" xfId="27442" hidden="1" xr:uid="{00000000-0005-0000-0000-0000536B0000}"/>
    <cellStyle name="Comma [0] 11649" xfId="27450" hidden="1" xr:uid="{00000000-0005-0000-0000-00005B6B0000}"/>
    <cellStyle name="Comma [0] 1165" xfId="4422" hidden="1" xr:uid="{00000000-0005-0000-0000-000067110000}"/>
    <cellStyle name="Comma [0] 11650" xfId="27348" hidden="1" xr:uid="{00000000-0005-0000-0000-0000F56A0000}"/>
    <cellStyle name="Comma [0] 11651" xfId="27436" hidden="1" xr:uid="{00000000-0005-0000-0000-00004D6B0000}"/>
    <cellStyle name="Comma [0] 11652" xfId="27469" hidden="1" xr:uid="{00000000-0005-0000-0000-00006E6B0000}"/>
    <cellStyle name="Comma [0] 11653" xfId="27477" hidden="1" xr:uid="{00000000-0005-0000-0000-0000766B0000}"/>
    <cellStyle name="Comma [0] 11654" xfId="27386" hidden="1" xr:uid="{00000000-0005-0000-0000-00001B6B0000}"/>
    <cellStyle name="Comma [0] 11655" xfId="27465" hidden="1" xr:uid="{00000000-0005-0000-0000-00006A6B0000}"/>
    <cellStyle name="Comma [0] 11656" xfId="27486" hidden="1" xr:uid="{00000000-0005-0000-0000-00007F6B0000}"/>
    <cellStyle name="Comma [0] 11657" xfId="27488" hidden="1" xr:uid="{00000000-0005-0000-0000-0000816B0000}"/>
    <cellStyle name="Comma [0] 11658" xfId="27447" hidden="1" xr:uid="{00000000-0005-0000-0000-0000586B0000}"/>
    <cellStyle name="Comma [0] 11659" xfId="27392" hidden="1" xr:uid="{00000000-0005-0000-0000-0000216B0000}"/>
    <cellStyle name="Comma [0] 1166" xfId="4303" hidden="1" xr:uid="{00000000-0005-0000-0000-0000F0100000}"/>
    <cellStyle name="Comma [0] 11660" xfId="27445" hidden="1" xr:uid="{00000000-0005-0000-0000-0000566B0000}"/>
    <cellStyle name="Comma [0] 11661" xfId="27429" hidden="1" xr:uid="{00000000-0005-0000-0000-0000466B0000}"/>
    <cellStyle name="Comma [0] 11662" xfId="27425" hidden="1" xr:uid="{00000000-0005-0000-0000-0000426B0000}"/>
    <cellStyle name="Comma [0] 11663" xfId="27496" hidden="1" xr:uid="{00000000-0005-0000-0000-0000896B0000}"/>
    <cellStyle name="Comma [0] 11664" xfId="27362" hidden="1" xr:uid="{00000000-0005-0000-0000-0000036B0000}"/>
    <cellStyle name="Comma [0] 11665" xfId="27355" hidden="1" xr:uid="{00000000-0005-0000-0000-0000FC6A0000}"/>
    <cellStyle name="Comma [0] 11666" xfId="27504" hidden="1" xr:uid="{00000000-0005-0000-0000-0000916B0000}"/>
    <cellStyle name="Comma [0] 11667" xfId="27506" hidden="1" xr:uid="{00000000-0005-0000-0000-0000936B0000}"/>
    <cellStyle name="Comma [0] 11668" xfId="27455" hidden="1" xr:uid="{00000000-0005-0000-0000-0000606B0000}"/>
    <cellStyle name="Comma [0] 11669" xfId="27431" hidden="1" xr:uid="{00000000-0005-0000-0000-0000486B0000}"/>
    <cellStyle name="Comma [0] 1167" xfId="4372" hidden="1" xr:uid="{00000000-0005-0000-0000-000035110000}"/>
    <cellStyle name="Comma [0] 11670" xfId="27466" hidden="1" xr:uid="{00000000-0005-0000-0000-00006B6B0000}"/>
    <cellStyle name="Comma [0] 11671" xfId="27398" hidden="1" xr:uid="{00000000-0005-0000-0000-0000276B0000}"/>
    <cellStyle name="Comma [0] 11672" xfId="27468" hidden="1" xr:uid="{00000000-0005-0000-0000-00006D6B0000}"/>
    <cellStyle name="Comma [0] 11673" xfId="27513" hidden="1" xr:uid="{00000000-0005-0000-0000-00009A6B0000}"/>
    <cellStyle name="Comma [0] 11674" xfId="27456" hidden="1" xr:uid="{00000000-0005-0000-0000-0000616B0000}"/>
    <cellStyle name="Comma [0] 11675" xfId="27413" hidden="1" xr:uid="{00000000-0005-0000-0000-0000366B0000}"/>
    <cellStyle name="Comma [0] 11676" xfId="27519" hidden="1" xr:uid="{00000000-0005-0000-0000-0000A06B0000}"/>
    <cellStyle name="Comma [0] 11677" xfId="27521" hidden="1" xr:uid="{00000000-0005-0000-0000-0000A26B0000}"/>
    <cellStyle name="Comma [0] 11678" xfId="27474" hidden="1" xr:uid="{00000000-0005-0000-0000-0000736B0000}"/>
    <cellStyle name="Comma [0] 11679" xfId="27480" hidden="1" xr:uid="{00000000-0005-0000-0000-0000796B0000}"/>
    <cellStyle name="Comma [0] 1168" xfId="4380" hidden="1" xr:uid="{00000000-0005-0000-0000-00003D110000}"/>
    <cellStyle name="Comma [0] 11680" xfId="27361" hidden="1" xr:uid="{00000000-0005-0000-0000-0000026B0000}"/>
    <cellStyle name="Comma [0] 11681" xfId="27430" hidden="1" xr:uid="{00000000-0005-0000-0000-0000476B0000}"/>
    <cellStyle name="Comma [0] 11682" xfId="27438" hidden="1" xr:uid="{00000000-0005-0000-0000-00004F6B0000}"/>
    <cellStyle name="Comma [0] 11683" xfId="27527" hidden="1" xr:uid="{00000000-0005-0000-0000-0000A86B0000}"/>
    <cellStyle name="Comma [0] 11684" xfId="27441" hidden="1" xr:uid="{00000000-0005-0000-0000-0000526B0000}"/>
    <cellStyle name="Comma [0] 11685" xfId="27401" hidden="1" xr:uid="{00000000-0005-0000-0000-00002A6B0000}"/>
    <cellStyle name="Comma [0] 11686" xfId="27532" hidden="1" xr:uid="{00000000-0005-0000-0000-0000AD6B0000}"/>
    <cellStyle name="Comma [0] 11687" xfId="27534" hidden="1" xr:uid="{00000000-0005-0000-0000-0000AF6B0000}"/>
    <cellStyle name="Comma [0] 11688" xfId="27493" hidden="1" xr:uid="{00000000-0005-0000-0000-0000866B0000}"/>
    <cellStyle name="Comma [0] 11689" xfId="27499" hidden="1" xr:uid="{00000000-0005-0000-0000-00008C6B0000}"/>
    <cellStyle name="Comma [0] 1169" xfId="4469" hidden="1" xr:uid="{00000000-0005-0000-0000-000096110000}"/>
    <cellStyle name="Comma [0] 11690" xfId="27400" hidden="1" xr:uid="{00000000-0005-0000-0000-0000296B0000}"/>
    <cellStyle name="Comma [0] 11691" xfId="27481" hidden="1" xr:uid="{00000000-0005-0000-0000-00007A6B0000}"/>
    <cellStyle name="Comma [0] 11692" xfId="27460" hidden="1" xr:uid="{00000000-0005-0000-0000-0000656B0000}"/>
    <cellStyle name="Comma [0] 11693" xfId="27538" hidden="1" xr:uid="{00000000-0005-0000-0000-0000B36B0000}"/>
    <cellStyle name="Comma [0] 11694" xfId="27479" hidden="1" xr:uid="{00000000-0005-0000-0000-0000786B0000}"/>
    <cellStyle name="Comma [0] 11695" xfId="27417" hidden="1" xr:uid="{00000000-0005-0000-0000-00003A6B0000}"/>
    <cellStyle name="Comma [0] 11696" xfId="27545" hidden="1" xr:uid="{00000000-0005-0000-0000-0000BA6B0000}"/>
    <cellStyle name="Comma [0] 11697" xfId="27547" hidden="1" xr:uid="{00000000-0005-0000-0000-0000BC6B0000}"/>
    <cellStyle name="Comma [0] 11698" xfId="27511" hidden="1" xr:uid="{00000000-0005-0000-0000-0000986B0000}"/>
    <cellStyle name="Comma [0] 11699" xfId="27516" hidden="1" xr:uid="{00000000-0005-0000-0000-00009D6B0000}"/>
    <cellStyle name="Comma [0] 117" xfId="2330" hidden="1" xr:uid="{00000000-0005-0000-0000-00003B090000}"/>
    <cellStyle name="Comma [0] 1170" xfId="4383" hidden="1" xr:uid="{00000000-0005-0000-0000-000040110000}"/>
    <cellStyle name="Comma [0] 11700" xfId="27345" hidden="1" xr:uid="{00000000-0005-0000-0000-0000F26A0000}"/>
    <cellStyle name="Comma [0] 11701" xfId="27500" hidden="1" xr:uid="{00000000-0005-0000-0000-00008D6B0000}"/>
    <cellStyle name="Comma [0] 11702" xfId="27405" hidden="1" xr:uid="{00000000-0005-0000-0000-00002E6B0000}"/>
    <cellStyle name="Comma [0] 11703" xfId="27551" hidden="1" xr:uid="{00000000-0005-0000-0000-0000C06B0000}"/>
    <cellStyle name="Comma [0] 11704" xfId="27498" hidden="1" xr:uid="{00000000-0005-0000-0000-00008B6B0000}"/>
    <cellStyle name="Comma [0] 11705" xfId="27437" hidden="1" xr:uid="{00000000-0005-0000-0000-00004E6B0000}"/>
    <cellStyle name="Comma [0] 11706" xfId="27555" hidden="1" xr:uid="{00000000-0005-0000-0000-0000C46B0000}"/>
    <cellStyle name="Comma [0] 11707" xfId="27557" hidden="1" xr:uid="{00000000-0005-0000-0000-0000C66B0000}"/>
    <cellStyle name="Comma [0] 11708" xfId="27525" hidden="1" xr:uid="{00000000-0005-0000-0000-0000A66B0000}"/>
    <cellStyle name="Comma [0] 11709" xfId="27529" hidden="1" xr:uid="{00000000-0005-0000-0000-0000AA6B0000}"/>
    <cellStyle name="Comma [0] 1171" xfId="4343" hidden="1" xr:uid="{00000000-0005-0000-0000-000018110000}"/>
    <cellStyle name="Comma [0] 11710" xfId="27419" hidden="1" xr:uid="{00000000-0005-0000-0000-00003C6B0000}"/>
    <cellStyle name="Comma [0] 11711" xfId="27517" hidden="1" xr:uid="{00000000-0005-0000-0000-00009E6B0000}"/>
    <cellStyle name="Comma [0] 11712" xfId="27409" hidden="1" xr:uid="{00000000-0005-0000-0000-0000326B0000}"/>
    <cellStyle name="Comma [0] 11713" xfId="27561" hidden="1" xr:uid="{00000000-0005-0000-0000-0000CA6B0000}"/>
    <cellStyle name="Comma [0] 11714" xfId="27515" hidden="1" xr:uid="{00000000-0005-0000-0000-00009C6B0000}"/>
    <cellStyle name="Comma [0] 11715" xfId="27484" hidden="1" xr:uid="{00000000-0005-0000-0000-00007D6B0000}"/>
    <cellStyle name="Comma [0] 11716" xfId="27565" hidden="1" xr:uid="{00000000-0005-0000-0000-0000CE6B0000}"/>
    <cellStyle name="Comma [0] 11717" xfId="27567" hidden="1" xr:uid="{00000000-0005-0000-0000-0000D06B0000}"/>
    <cellStyle name="Comma [0] 11718" xfId="27553" hidden="1" xr:uid="{00000000-0005-0000-0000-0000C26B0000}"/>
    <cellStyle name="Comma [0] 11719" xfId="27540" hidden="1" xr:uid="{00000000-0005-0000-0000-0000B56B0000}"/>
    <cellStyle name="Comma [0] 1172" xfId="4474" hidden="1" xr:uid="{00000000-0005-0000-0000-00009B110000}"/>
    <cellStyle name="Comma [0] 11720" xfId="27564" hidden="1" xr:uid="{00000000-0005-0000-0000-0000CD6B0000}"/>
    <cellStyle name="Comma [0] 11721" xfId="27530" hidden="1" xr:uid="{00000000-0005-0000-0000-0000AB6B0000}"/>
    <cellStyle name="Comma [0] 11722" xfId="27502" hidden="1" xr:uid="{00000000-0005-0000-0000-00008F6B0000}"/>
    <cellStyle name="Comma [0] 11723" xfId="27569" hidden="1" xr:uid="{00000000-0005-0000-0000-0000D26B0000}"/>
    <cellStyle name="Comma [0] 11724" xfId="27526" hidden="1" xr:uid="{00000000-0005-0000-0000-0000A76B0000}"/>
    <cellStyle name="Comma [0] 11725" xfId="27560" hidden="1" xr:uid="{00000000-0005-0000-0000-0000C96B0000}"/>
    <cellStyle name="Comma [0] 11726" xfId="27573" hidden="1" xr:uid="{00000000-0005-0000-0000-0000D66B0000}"/>
    <cellStyle name="Comma [0] 11727" xfId="27575" hidden="1" xr:uid="{00000000-0005-0000-0000-0000D86B0000}"/>
    <cellStyle name="Comma [0] 11728" xfId="27443" hidden="1" xr:uid="{00000000-0005-0000-0000-0000546B0000}"/>
    <cellStyle name="Comma [0] 11729" xfId="27563" hidden="1" xr:uid="{00000000-0005-0000-0000-0000CC6B0000}"/>
    <cellStyle name="Comma [0] 1173" xfId="4476" hidden="1" xr:uid="{00000000-0005-0000-0000-00009D110000}"/>
    <cellStyle name="Comma [0] 11730" xfId="27503" hidden="1" xr:uid="{00000000-0005-0000-0000-0000906B0000}"/>
    <cellStyle name="Comma [0] 11731" xfId="27537" hidden="1" xr:uid="{00000000-0005-0000-0000-0000B26B0000}"/>
    <cellStyle name="Comma [0] 11732" xfId="27550" hidden="1" xr:uid="{00000000-0005-0000-0000-0000BF6B0000}"/>
    <cellStyle name="Comma [0] 11733" xfId="27578" hidden="1" xr:uid="{00000000-0005-0000-0000-0000DB6B0000}"/>
    <cellStyle name="Comma [0] 11734" xfId="27541" hidden="1" xr:uid="{00000000-0005-0000-0000-0000B66B0000}"/>
    <cellStyle name="Comma [0] 11735" xfId="27501" hidden="1" xr:uid="{00000000-0005-0000-0000-00008E6B0000}"/>
    <cellStyle name="Comma [0] 11736" xfId="27581" hidden="1" xr:uid="{00000000-0005-0000-0000-0000DE6B0000}"/>
    <cellStyle name="Comma [0] 11737" xfId="27583" hidden="1" xr:uid="{00000000-0005-0000-0000-0000E06B0000}"/>
    <cellStyle name="Comma [0] 11738" xfId="27302" hidden="1" xr:uid="{00000000-0005-0000-0000-0000C76A0000}"/>
    <cellStyle name="Comma [0] 11739" xfId="27284" hidden="1" xr:uid="{00000000-0005-0000-0000-0000B56A0000}"/>
    <cellStyle name="Comma [0] 1174" xfId="4435" hidden="1" xr:uid="{00000000-0005-0000-0000-000074110000}"/>
    <cellStyle name="Comma [0] 11740" xfId="27587" hidden="1" xr:uid="{00000000-0005-0000-0000-0000E46B0000}"/>
    <cellStyle name="Comma [0] 11741" xfId="27594" hidden="1" xr:uid="{00000000-0005-0000-0000-0000EB6B0000}"/>
    <cellStyle name="Comma [0] 11742" xfId="27596" hidden="1" xr:uid="{00000000-0005-0000-0000-0000ED6B0000}"/>
    <cellStyle name="Comma [0] 11743" xfId="27586" hidden="1" xr:uid="{00000000-0005-0000-0000-0000E36B0000}"/>
    <cellStyle name="Comma [0] 11744" xfId="27592" hidden="1" xr:uid="{00000000-0005-0000-0000-0000E96B0000}"/>
    <cellStyle name="Comma [0] 11745" xfId="27599" hidden="1" xr:uid="{00000000-0005-0000-0000-0000F06B0000}"/>
    <cellStyle name="Comma [0] 11746" xfId="27601" hidden="1" xr:uid="{00000000-0005-0000-0000-0000F26B0000}"/>
    <cellStyle name="Comma [0] 11747" xfId="27376" hidden="1" xr:uid="{00000000-0005-0000-0000-0000116B0000}"/>
    <cellStyle name="Comma [0] 11748" xfId="27332" hidden="1" xr:uid="{00000000-0005-0000-0000-0000E56A0000}"/>
    <cellStyle name="Comma [0] 11749" xfId="27612" hidden="1" xr:uid="{00000000-0005-0000-0000-0000FD6B0000}"/>
    <cellStyle name="Comma [0] 1175" xfId="4441" hidden="1" xr:uid="{00000000-0005-0000-0000-00007A110000}"/>
    <cellStyle name="Comma [0] 11750" xfId="27621" hidden="1" xr:uid="{00000000-0005-0000-0000-0000066C0000}"/>
    <cellStyle name="Comma [0] 11751" xfId="27632" hidden="1" xr:uid="{00000000-0005-0000-0000-0000116C0000}"/>
    <cellStyle name="Comma [0] 11752" xfId="27638" hidden="1" xr:uid="{00000000-0005-0000-0000-0000176C0000}"/>
    <cellStyle name="Comma [0] 11753" xfId="27620" hidden="1" xr:uid="{00000000-0005-0000-0000-0000056C0000}"/>
    <cellStyle name="Comma [0] 11754" xfId="27630" hidden="1" xr:uid="{00000000-0005-0000-0000-00000F6C0000}"/>
    <cellStyle name="Comma [0] 11755" xfId="27650" hidden="1" xr:uid="{00000000-0005-0000-0000-0000236C0000}"/>
    <cellStyle name="Comma [0] 11756" xfId="27652" hidden="1" xr:uid="{00000000-0005-0000-0000-0000256C0000}"/>
    <cellStyle name="Comma [0] 11757" xfId="27603" hidden="1" xr:uid="{00000000-0005-0000-0000-0000F46B0000}"/>
    <cellStyle name="Comma [0] 11758" xfId="27297" hidden="1" xr:uid="{00000000-0005-0000-0000-0000C26A0000}"/>
    <cellStyle name="Comma [0] 11759" xfId="27606" hidden="1" xr:uid="{00000000-0005-0000-0000-0000F76B0000}"/>
    <cellStyle name="Comma [0] 1176" xfId="4342" hidden="1" xr:uid="{00000000-0005-0000-0000-000017110000}"/>
    <cellStyle name="Comma [0] 11760" xfId="27331" hidden="1" xr:uid="{00000000-0005-0000-0000-0000E46A0000}"/>
    <cellStyle name="Comma [0] 11761" xfId="27330" hidden="1" xr:uid="{00000000-0005-0000-0000-0000E36A0000}"/>
    <cellStyle name="Comma [0] 11762" xfId="27657" hidden="1" xr:uid="{00000000-0005-0000-0000-00002A6C0000}"/>
    <cellStyle name="Comma [0] 11763" xfId="27299" hidden="1" xr:uid="{00000000-0005-0000-0000-0000C46A0000}"/>
    <cellStyle name="Comma [0] 11764" xfId="27333" hidden="1" xr:uid="{00000000-0005-0000-0000-0000E66A0000}"/>
    <cellStyle name="Comma [0] 11765" xfId="27669" hidden="1" xr:uid="{00000000-0005-0000-0000-0000366C0000}"/>
    <cellStyle name="Comma [0] 11766" xfId="27671" hidden="1" xr:uid="{00000000-0005-0000-0000-0000386C0000}"/>
    <cellStyle name="Comma [0] 11767" xfId="27660" hidden="1" xr:uid="{00000000-0005-0000-0000-00002D6C0000}"/>
    <cellStyle name="Comma [0] 11768" xfId="27668" hidden="1" xr:uid="{00000000-0005-0000-0000-0000356C0000}"/>
    <cellStyle name="Comma [0] 11769" xfId="27295" hidden="1" xr:uid="{00000000-0005-0000-0000-0000C06A0000}"/>
    <cellStyle name="Comma [0] 1177" xfId="4423" hidden="1" xr:uid="{00000000-0005-0000-0000-000068110000}"/>
    <cellStyle name="Comma [0] 11770" xfId="27654" hidden="1" xr:uid="{00000000-0005-0000-0000-0000276C0000}"/>
    <cellStyle name="Comma [0] 11771" xfId="27687" hidden="1" xr:uid="{00000000-0005-0000-0000-0000486C0000}"/>
    <cellStyle name="Comma [0] 11772" xfId="27695" hidden="1" xr:uid="{00000000-0005-0000-0000-0000506C0000}"/>
    <cellStyle name="Comma [0] 11773" xfId="27604" hidden="1" xr:uid="{00000000-0005-0000-0000-0000F56B0000}"/>
    <cellStyle name="Comma [0] 11774" xfId="27683" hidden="1" xr:uid="{00000000-0005-0000-0000-0000446C0000}"/>
    <cellStyle name="Comma [0] 11775" xfId="27704" hidden="1" xr:uid="{00000000-0005-0000-0000-0000596C0000}"/>
    <cellStyle name="Comma [0] 11776" xfId="27706" hidden="1" xr:uid="{00000000-0005-0000-0000-00005B6C0000}"/>
    <cellStyle name="Comma [0] 11777" xfId="27665" hidden="1" xr:uid="{00000000-0005-0000-0000-0000326C0000}"/>
    <cellStyle name="Comma [0] 11778" xfId="27610" hidden="1" xr:uid="{00000000-0005-0000-0000-0000FB6B0000}"/>
    <cellStyle name="Comma [0] 11779" xfId="27663" hidden="1" xr:uid="{00000000-0005-0000-0000-0000306C0000}"/>
    <cellStyle name="Comma [0] 1178" xfId="4402" hidden="1" xr:uid="{00000000-0005-0000-0000-000053110000}"/>
    <cellStyle name="Comma [0] 11780" xfId="27647" hidden="1" xr:uid="{00000000-0005-0000-0000-0000206C0000}"/>
    <cellStyle name="Comma [0] 11781" xfId="27643" hidden="1" xr:uid="{00000000-0005-0000-0000-00001C6C0000}"/>
    <cellStyle name="Comma [0] 11782" xfId="27714" hidden="1" xr:uid="{00000000-0005-0000-0000-0000636C0000}"/>
    <cellStyle name="Comma [0] 11783" xfId="27287" hidden="1" xr:uid="{00000000-0005-0000-0000-0000B86A0000}"/>
    <cellStyle name="Comma [0] 11784" xfId="27375" hidden="1" xr:uid="{00000000-0005-0000-0000-0000106B0000}"/>
    <cellStyle name="Comma [0] 11785" xfId="27722" hidden="1" xr:uid="{00000000-0005-0000-0000-00006B6C0000}"/>
    <cellStyle name="Comma [0] 11786" xfId="27724" hidden="1" xr:uid="{00000000-0005-0000-0000-00006D6C0000}"/>
    <cellStyle name="Comma [0] 11787" xfId="27673" hidden="1" xr:uid="{00000000-0005-0000-0000-00003A6C0000}"/>
    <cellStyle name="Comma [0] 11788" xfId="27649" hidden="1" xr:uid="{00000000-0005-0000-0000-0000226C0000}"/>
    <cellStyle name="Comma [0] 11789" xfId="27684" hidden="1" xr:uid="{00000000-0005-0000-0000-0000456C0000}"/>
    <cellStyle name="Comma [0] 1179" xfId="4480" hidden="1" xr:uid="{00000000-0005-0000-0000-0000A1110000}"/>
    <cellStyle name="Comma [0] 11790" xfId="27616" hidden="1" xr:uid="{00000000-0005-0000-0000-0000016C0000}"/>
    <cellStyle name="Comma [0] 11791" xfId="27686" hidden="1" xr:uid="{00000000-0005-0000-0000-0000476C0000}"/>
    <cellStyle name="Comma [0] 11792" xfId="27731" hidden="1" xr:uid="{00000000-0005-0000-0000-0000746C0000}"/>
    <cellStyle name="Comma [0] 11793" xfId="27674" hidden="1" xr:uid="{00000000-0005-0000-0000-00003B6C0000}"/>
    <cellStyle name="Comma [0] 11794" xfId="27631" hidden="1" xr:uid="{00000000-0005-0000-0000-0000106C0000}"/>
    <cellStyle name="Comma [0] 11795" xfId="27737" hidden="1" xr:uid="{00000000-0005-0000-0000-00007A6C0000}"/>
    <cellStyle name="Comma [0] 11796" xfId="27739" hidden="1" xr:uid="{00000000-0005-0000-0000-00007C6C0000}"/>
    <cellStyle name="Comma [0] 11797" xfId="27692" hidden="1" xr:uid="{00000000-0005-0000-0000-00004D6C0000}"/>
    <cellStyle name="Comma [0] 11798" xfId="27698" hidden="1" xr:uid="{00000000-0005-0000-0000-0000536C0000}"/>
    <cellStyle name="Comma [0] 11799" xfId="27324" hidden="1" xr:uid="{00000000-0005-0000-0000-0000DD6A0000}"/>
    <cellStyle name="Comma [0] 118" xfId="2269" hidden="1" xr:uid="{00000000-0005-0000-0000-0000FE080000}"/>
    <cellStyle name="Comma [0] 1180" xfId="4421" hidden="1" xr:uid="{00000000-0005-0000-0000-000066110000}"/>
    <cellStyle name="Comma [0] 11800" xfId="27648" hidden="1" xr:uid="{00000000-0005-0000-0000-0000216C0000}"/>
    <cellStyle name="Comma [0] 11801" xfId="27656" hidden="1" xr:uid="{00000000-0005-0000-0000-0000296C0000}"/>
    <cellStyle name="Comma [0] 11802" xfId="27745" hidden="1" xr:uid="{00000000-0005-0000-0000-0000826C0000}"/>
    <cellStyle name="Comma [0] 11803" xfId="27659" hidden="1" xr:uid="{00000000-0005-0000-0000-00002C6C0000}"/>
    <cellStyle name="Comma [0] 11804" xfId="27619" hidden="1" xr:uid="{00000000-0005-0000-0000-0000046C0000}"/>
    <cellStyle name="Comma [0] 11805" xfId="27750" hidden="1" xr:uid="{00000000-0005-0000-0000-0000876C0000}"/>
    <cellStyle name="Comma [0] 11806" xfId="27752" hidden="1" xr:uid="{00000000-0005-0000-0000-0000896C0000}"/>
    <cellStyle name="Comma [0] 11807" xfId="27711" hidden="1" xr:uid="{00000000-0005-0000-0000-0000606C0000}"/>
    <cellStyle name="Comma [0] 11808" xfId="27717" hidden="1" xr:uid="{00000000-0005-0000-0000-0000666C0000}"/>
    <cellStyle name="Comma [0] 11809" xfId="27618" hidden="1" xr:uid="{00000000-0005-0000-0000-0000036C0000}"/>
    <cellStyle name="Comma [0] 1181" xfId="4359" hidden="1" xr:uid="{00000000-0005-0000-0000-000028110000}"/>
    <cellStyle name="Comma [0] 11810" xfId="27699" hidden="1" xr:uid="{00000000-0005-0000-0000-0000546C0000}"/>
    <cellStyle name="Comma [0] 11811" xfId="27678" hidden="1" xr:uid="{00000000-0005-0000-0000-00003F6C0000}"/>
    <cellStyle name="Comma [0] 11812" xfId="27756" hidden="1" xr:uid="{00000000-0005-0000-0000-00008D6C0000}"/>
    <cellStyle name="Comma [0] 11813" xfId="27697" hidden="1" xr:uid="{00000000-0005-0000-0000-0000526C0000}"/>
    <cellStyle name="Comma [0] 11814" xfId="27635" hidden="1" xr:uid="{00000000-0005-0000-0000-0000146C0000}"/>
    <cellStyle name="Comma [0] 11815" xfId="27763" hidden="1" xr:uid="{00000000-0005-0000-0000-0000946C0000}"/>
    <cellStyle name="Comma [0] 11816" xfId="27765" hidden="1" xr:uid="{00000000-0005-0000-0000-0000966C0000}"/>
    <cellStyle name="Comma [0] 11817" xfId="27729" hidden="1" xr:uid="{00000000-0005-0000-0000-0000726C0000}"/>
    <cellStyle name="Comma [0] 11818" xfId="27734" hidden="1" xr:uid="{00000000-0005-0000-0000-0000776C0000}"/>
    <cellStyle name="Comma [0] 11819" xfId="27298" hidden="1" xr:uid="{00000000-0005-0000-0000-0000C36A0000}"/>
    <cellStyle name="Comma [0] 1182" xfId="4487" hidden="1" xr:uid="{00000000-0005-0000-0000-0000A8110000}"/>
    <cellStyle name="Comma [0] 11820" xfId="27718" hidden="1" xr:uid="{00000000-0005-0000-0000-0000676C0000}"/>
    <cellStyle name="Comma [0] 11821" xfId="27623" hidden="1" xr:uid="{00000000-0005-0000-0000-0000086C0000}"/>
    <cellStyle name="Comma [0] 11822" xfId="27769" hidden="1" xr:uid="{00000000-0005-0000-0000-00009A6C0000}"/>
    <cellStyle name="Comma [0] 11823" xfId="27716" hidden="1" xr:uid="{00000000-0005-0000-0000-0000656C0000}"/>
    <cellStyle name="Comma [0] 11824" xfId="27655" hidden="1" xr:uid="{00000000-0005-0000-0000-0000286C0000}"/>
    <cellStyle name="Comma [0] 11825" xfId="27773" hidden="1" xr:uid="{00000000-0005-0000-0000-00009E6C0000}"/>
    <cellStyle name="Comma [0] 11826" xfId="27775" hidden="1" xr:uid="{00000000-0005-0000-0000-0000A06C0000}"/>
    <cellStyle name="Comma [0] 11827" xfId="27743" hidden="1" xr:uid="{00000000-0005-0000-0000-0000806C0000}"/>
    <cellStyle name="Comma [0] 11828" xfId="27747" hidden="1" xr:uid="{00000000-0005-0000-0000-0000846C0000}"/>
    <cellStyle name="Comma [0] 11829" xfId="27637" hidden="1" xr:uid="{00000000-0005-0000-0000-0000166C0000}"/>
    <cellStyle name="Comma [0] 1183" xfId="4489" hidden="1" xr:uid="{00000000-0005-0000-0000-0000AA110000}"/>
    <cellStyle name="Comma [0] 11830" xfId="27735" hidden="1" xr:uid="{00000000-0005-0000-0000-0000786C0000}"/>
    <cellStyle name="Comma [0] 11831" xfId="27627" hidden="1" xr:uid="{00000000-0005-0000-0000-00000C6C0000}"/>
    <cellStyle name="Comma [0] 11832" xfId="27779" hidden="1" xr:uid="{00000000-0005-0000-0000-0000A46C0000}"/>
    <cellStyle name="Comma [0] 11833" xfId="27733" hidden="1" xr:uid="{00000000-0005-0000-0000-0000766C0000}"/>
    <cellStyle name="Comma [0] 11834" xfId="27702" hidden="1" xr:uid="{00000000-0005-0000-0000-0000576C0000}"/>
    <cellStyle name="Comma [0] 11835" xfId="27783" hidden="1" xr:uid="{00000000-0005-0000-0000-0000A86C0000}"/>
    <cellStyle name="Comma [0] 11836" xfId="27785" hidden="1" xr:uid="{00000000-0005-0000-0000-0000AA6C0000}"/>
    <cellStyle name="Comma [0] 11837" xfId="27771" hidden="1" xr:uid="{00000000-0005-0000-0000-00009C6C0000}"/>
    <cellStyle name="Comma [0] 11838" xfId="27758" hidden="1" xr:uid="{00000000-0005-0000-0000-00008F6C0000}"/>
    <cellStyle name="Comma [0] 11839" xfId="27782" hidden="1" xr:uid="{00000000-0005-0000-0000-0000A76C0000}"/>
    <cellStyle name="Comma [0] 1184" xfId="4453" hidden="1" xr:uid="{00000000-0005-0000-0000-000086110000}"/>
    <cellStyle name="Comma [0] 11840" xfId="27748" hidden="1" xr:uid="{00000000-0005-0000-0000-0000856C0000}"/>
    <cellStyle name="Comma [0] 11841" xfId="27720" hidden="1" xr:uid="{00000000-0005-0000-0000-0000696C0000}"/>
    <cellStyle name="Comma [0] 11842" xfId="27787" hidden="1" xr:uid="{00000000-0005-0000-0000-0000AC6C0000}"/>
    <cellStyle name="Comma [0] 11843" xfId="27744" hidden="1" xr:uid="{00000000-0005-0000-0000-0000816C0000}"/>
    <cellStyle name="Comma [0] 11844" xfId="27778" hidden="1" xr:uid="{00000000-0005-0000-0000-0000A36C0000}"/>
    <cellStyle name="Comma [0] 11845" xfId="27791" hidden="1" xr:uid="{00000000-0005-0000-0000-0000B06C0000}"/>
    <cellStyle name="Comma [0] 11846" xfId="27793" hidden="1" xr:uid="{00000000-0005-0000-0000-0000B26C0000}"/>
    <cellStyle name="Comma [0] 11847" xfId="27661" hidden="1" xr:uid="{00000000-0005-0000-0000-00002E6C0000}"/>
    <cellStyle name="Comma [0] 11848" xfId="27781" hidden="1" xr:uid="{00000000-0005-0000-0000-0000A66C0000}"/>
    <cellStyle name="Comma [0] 11849" xfId="27721" hidden="1" xr:uid="{00000000-0005-0000-0000-00006A6C0000}"/>
    <cellStyle name="Comma [0] 1185" xfId="4458" hidden="1" xr:uid="{00000000-0005-0000-0000-00008B110000}"/>
    <cellStyle name="Comma [0] 11850" xfId="27755" hidden="1" xr:uid="{00000000-0005-0000-0000-00008C6C0000}"/>
    <cellStyle name="Comma [0] 11851" xfId="27768" hidden="1" xr:uid="{00000000-0005-0000-0000-0000996C0000}"/>
    <cellStyle name="Comma [0] 11852" xfId="27796" hidden="1" xr:uid="{00000000-0005-0000-0000-0000B56C0000}"/>
    <cellStyle name="Comma [0] 11853" xfId="27759" hidden="1" xr:uid="{00000000-0005-0000-0000-0000906C0000}"/>
    <cellStyle name="Comma [0] 11854" xfId="27719" hidden="1" xr:uid="{00000000-0005-0000-0000-0000686C0000}"/>
    <cellStyle name="Comma [0] 11855" xfId="27798" hidden="1" xr:uid="{00000000-0005-0000-0000-0000B76C0000}"/>
    <cellStyle name="Comma [0] 11856" xfId="27800" hidden="1" xr:uid="{00000000-0005-0000-0000-0000B96C0000}"/>
    <cellStyle name="Comma [0] 11857" xfId="27312" hidden="1" xr:uid="{00000000-0005-0000-0000-0000D16A0000}"/>
    <cellStyle name="Comma [0] 11858" xfId="27309" hidden="1" xr:uid="{00000000-0005-0000-0000-0000CE6A0000}"/>
    <cellStyle name="Comma [0] 11859" xfId="27806" hidden="1" xr:uid="{00000000-0005-0000-0000-0000BF6C0000}"/>
    <cellStyle name="Comma [0] 1186" xfId="4287" hidden="1" xr:uid="{00000000-0005-0000-0000-0000E0100000}"/>
    <cellStyle name="Comma [0] 11860" xfId="27812" hidden="1" xr:uid="{00000000-0005-0000-0000-0000C56C0000}"/>
    <cellStyle name="Comma [0] 11861" xfId="27814" hidden="1" xr:uid="{00000000-0005-0000-0000-0000C76C0000}"/>
    <cellStyle name="Comma [0] 11862" xfId="27805" hidden="1" xr:uid="{00000000-0005-0000-0000-0000BE6C0000}"/>
    <cellStyle name="Comma [0] 11863" xfId="27810" hidden="1" xr:uid="{00000000-0005-0000-0000-0000C36C0000}"/>
    <cellStyle name="Comma [0] 11864" xfId="27816" hidden="1" xr:uid="{00000000-0005-0000-0000-0000C96C0000}"/>
    <cellStyle name="Comma [0] 11865" xfId="27818" hidden="1" xr:uid="{00000000-0005-0000-0000-0000CB6C0000}"/>
    <cellStyle name="Comma [0] 11866" xfId="27335" hidden="1" xr:uid="{00000000-0005-0000-0000-0000E86A0000}"/>
    <cellStyle name="Comma [0] 11867" xfId="27337" hidden="1" xr:uid="{00000000-0005-0000-0000-0000EA6A0000}"/>
    <cellStyle name="Comma [0] 11868" xfId="27829" hidden="1" xr:uid="{00000000-0005-0000-0000-0000D66C0000}"/>
    <cellStyle name="Comma [0] 11869" xfId="27838" hidden="1" xr:uid="{00000000-0005-0000-0000-0000DF6C0000}"/>
    <cellStyle name="Comma [0] 1187" xfId="4442" hidden="1" xr:uid="{00000000-0005-0000-0000-00007B110000}"/>
    <cellStyle name="Comma [0] 11870" xfId="27849" hidden="1" xr:uid="{00000000-0005-0000-0000-0000EA6C0000}"/>
    <cellStyle name="Comma [0] 11871" xfId="27855" hidden="1" xr:uid="{00000000-0005-0000-0000-0000F06C0000}"/>
    <cellStyle name="Comma [0] 11872" xfId="27837" hidden="1" xr:uid="{00000000-0005-0000-0000-0000DE6C0000}"/>
    <cellStyle name="Comma [0] 11873" xfId="27847" hidden="1" xr:uid="{00000000-0005-0000-0000-0000E86C0000}"/>
    <cellStyle name="Comma [0] 11874" xfId="27867" hidden="1" xr:uid="{00000000-0005-0000-0000-0000FC6C0000}"/>
    <cellStyle name="Comma [0] 11875" xfId="27869" hidden="1" xr:uid="{00000000-0005-0000-0000-0000FE6C0000}"/>
    <cellStyle name="Comma [0] 11876" xfId="27820" hidden="1" xr:uid="{00000000-0005-0000-0000-0000CD6C0000}"/>
    <cellStyle name="Comma [0] 11877" xfId="27317" hidden="1" xr:uid="{00000000-0005-0000-0000-0000D66A0000}"/>
    <cellStyle name="Comma [0] 11878" xfId="27823" hidden="1" xr:uid="{00000000-0005-0000-0000-0000D06C0000}"/>
    <cellStyle name="Comma [0] 11879" xfId="27322" hidden="1" xr:uid="{00000000-0005-0000-0000-0000DB6A0000}"/>
    <cellStyle name="Comma [0] 1188" xfId="4347" hidden="1" xr:uid="{00000000-0005-0000-0000-00001C110000}"/>
    <cellStyle name="Comma [0] 11880" xfId="27306" hidden="1" xr:uid="{00000000-0005-0000-0000-0000CB6A0000}"/>
    <cellStyle name="Comma [0] 11881" xfId="27874" hidden="1" xr:uid="{00000000-0005-0000-0000-0000036D0000}"/>
    <cellStyle name="Comma [0] 11882" xfId="27315" hidden="1" xr:uid="{00000000-0005-0000-0000-0000D46A0000}"/>
    <cellStyle name="Comma [0] 11883" xfId="27336" hidden="1" xr:uid="{00000000-0005-0000-0000-0000E96A0000}"/>
    <cellStyle name="Comma [0] 11884" xfId="27886" hidden="1" xr:uid="{00000000-0005-0000-0000-00000F6D0000}"/>
    <cellStyle name="Comma [0] 11885" xfId="27888" hidden="1" xr:uid="{00000000-0005-0000-0000-0000116D0000}"/>
    <cellStyle name="Comma [0] 11886" xfId="27877" hidden="1" xr:uid="{00000000-0005-0000-0000-0000066D0000}"/>
    <cellStyle name="Comma [0] 11887" xfId="27885" hidden="1" xr:uid="{00000000-0005-0000-0000-00000E6D0000}"/>
    <cellStyle name="Comma [0] 11888" xfId="27319" hidden="1" xr:uid="{00000000-0005-0000-0000-0000D86A0000}"/>
    <cellStyle name="Comma [0] 11889" xfId="27871" hidden="1" xr:uid="{00000000-0005-0000-0000-0000006D0000}"/>
    <cellStyle name="Comma [0] 1189" xfId="4493" hidden="1" xr:uid="{00000000-0005-0000-0000-0000AE110000}"/>
    <cellStyle name="Comma [0] 11890" xfId="27904" hidden="1" xr:uid="{00000000-0005-0000-0000-0000216D0000}"/>
    <cellStyle name="Comma [0] 11891" xfId="27912" hidden="1" xr:uid="{00000000-0005-0000-0000-0000296D0000}"/>
    <cellStyle name="Comma [0] 11892" xfId="27821" hidden="1" xr:uid="{00000000-0005-0000-0000-0000CE6C0000}"/>
    <cellStyle name="Comma [0] 11893" xfId="27900" hidden="1" xr:uid="{00000000-0005-0000-0000-00001D6D0000}"/>
    <cellStyle name="Comma [0] 11894" xfId="27921" hidden="1" xr:uid="{00000000-0005-0000-0000-0000326D0000}"/>
    <cellStyle name="Comma [0] 11895" xfId="27923" hidden="1" xr:uid="{00000000-0005-0000-0000-0000346D0000}"/>
    <cellStyle name="Comma [0] 11896" xfId="27882" hidden="1" xr:uid="{00000000-0005-0000-0000-00000B6D0000}"/>
    <cellStyle name="Comma [0] 11897" xfId="27827" hidden="1" xr:uid="{00000000-0005-0000-0000-0000D46C0000}"/>
    <cellStyle name="Comma [0] 11898" xfId="27880" hidden="1" xr:uid="{00000000-0005-0000-0000-0000096D0000}"/>
    <cellStyle name="Comma [0] 11899" xfId="27864" hidden="1" xr:uid="{00000000-0005-0000-0000-0000F96C0000}"/>
    <cellStyle name="Comma [0] 119" xfId="2387" hidden="1" xr:uid="{00000000-0005-0000-0000-000074090000}"/>
    <cellStyle name="Comma [0] 1190" xfId="4440" hidden="1" xr:uid="{00000000-0005-0000-0000-000079110000}"/>
    <cellStyle name="Comma [0] 11900" xfId="27860" hidden="1" xr:uid="{00000000-0005-0000-0000-0000F56C0000}"/>
    <cellStyle name="Comma [0] 11901" xfId="27931" hidden="1" xr:uid="{00000000-0005-0000-0000-00003C6D0000}"/>
    <cellStyle name="Comma [0] 11902" xfId="27803" hidden="1" xr:uid="{00000000-0005-0000-0000-0000BC6C0000}"/>
    <cellStyle name="Comma [0] 11903" xfId="27285" hidden="1" xr:uid="{00000000-0005-0000-0000-0000B66A0000}"/>
    <cellStyle name="Comma [0] 11904" xfId="27939" hidden="1" xr:uid="{00000000-0005-0000-0000-0000446D0000}"/>
    <cellStyle name="Comma [0] 11905" xfId="27941" hidden="1" xr:uid="{00000000-0005-0000-0000-0000466D0000}"/>
    <cellStyle name="Comma [0] 11906" xfId="27890" hidden="1" xr:uid="{00000000-0005-0000-0000-0000136D0000}"/>
    <cellStyle name="Comma [0] 11907" xfId="27866" hidden="1" xr:uid="{00000000-0005-0000-0000-0000FB6C0000}"/>
    <cellStyle name="Comma [0] 11908" xfId="27901" hidden="1" xr:uid="{00000000-0005-0000-0000-00001E6D0000}"/>
    <cellStyle name="Comma [0] 11909" xfId="27833" hidden="1" xr:uid="{00000000-0005-0000-0000-0000DA6C0000}"/>
    <cellStyle name="Comma [0] 1191" xfId="4379" hidden="1" xr:uid="{00000000-0005-0000-0000-00003C110000}"/>
    <cellStyle name="Comma [0] 11910" xfId="27903" hidden="1" xr:uid="{00000000-0005-0000-0000-0000206D0000}"/>
    <cellStyle name="Comma [0] 11911" xfId="27948" hidden="1" xr:uid="{00000000-0005-0000-0000-00004D6D0000}"/>
    <cellStyle name="Comma [0] 11912" xfId="27891" hidden="1" xr:uid="{00000000-0005-0000-0000-0000146D0000}"/>
    <cellStyle name="Comma [0] 11913" xfId="27848" hidden="1" xr:uid="{00000000-0005-0000-0000-0000E96C0000}"/>
    <cellStyle name="Comma [0] 11914" xfId="27954" hidden="1" xr:uid="{00000000-0005-0000-0000-0000536D0000}"/>
    <cellStyle name="Comma [0] 11915" xfId="27956" hidden="1" xr:uid="{00000000-0005-0000-0000-0000556D0000}"/>
    <cellStyle name="Comma [0] 11916" xfId="27909" hidden="1" xr:uid="{00000000-0005-0000-0000-0000266D0000}"/>
    <cellStyle name="Comma [0] 11917" xfId="27915" hidden="1" xr:uid="{00000000-0005-0000-0000-00002C6D0000}"/>
    <cellStyle name="Comma [0] 11918" xfId="27802" hidden="1" xr:uid="{00000000-0005-0000-0000-0000BB6C0000}"/>
    <cellStyle name="Comma [0] 11919" xfId="27865" hidden="1" xr:uid="{00000000-0005-0000-0000-0000FA6C0000}"/>
    <cellStyle name="Comma [0] 1192" xfId="4497" hidden="1" xr:uid="{00000000-0005-0000-0000-0000B2110000}"/>
    <cellStyle name="Comma [0] 11920" xfId="27873" hidden="1" xr:uid="{00000000-0005-0000-0000-0000026D0000}"/>
    <cellStyle name="Comma [0] 11921" xfId="27962" hidden="1" xr:uid="{00000000-0005-0000-0000-00005B6D0000}"/>
    <cellStyle name="Comma [0] 11922" xfId="27876" hidden="1" xr:uid="{00000000-0005-0000-0000-0000056D0000}"/>
    <cellStyle name="Comma [0] 11923" xfId="27836" hidden="1" xr:uid="{00000000-0005-0000-0000-0000DD6C0000}"/>
    <cellStyle name="Comma [0] 11924" xfId="27967" hidden="1" xr:uid="{00000000-0005-0000-0000-0000606D0000}"/>
    <cellStyle name="Comma [0] 11925" xfId="27969" hidden="1" xr:uid="{00000000-0005-0000-0000-0000626D0000}"/>
    <cellStyle name="Comma [0] 11926" xfId="27928" hidden="1" xr:uid="{00000000-0005-0000-0000-0000396D0000}"/>
    <cellStyle name="Comma [0] 11927" xfId="27934" hidden="1" xr:uid="{00000000-0005-0000-0000-00003F6D0000}"/>
    <cellStyle name="Comma [0] 11928" xfId="27835" hidden="1" xr:uid="{00000000-0005-0000-0000-0000DC6C0000}"/>
    <cellStyle name="Comma [0] 11929" xfId="27916" hidden="1" xr:uid="{00000000-0005-0000-0000-00002D6D0000}"/>
    <cellStyle name="Comma [0] 1193" xfId="4499" hidden="1" xr:uid="{00000000-0005-0000-0000-0000B4110000}"/>
    <cellStyle name="Comma [0] 11930" xfId="27895" hidden="1" xr:uid="{00000000-0005-0000-0000-0000186D0000}"/>
    <cellStyle name="Comma [0] 11931" xfId="27973" hidden="1" xr:uid="{00000000-0005-0000-0000-0000666D0000}"/>
    <cellStyle name="Comma [0] 11932" xfId="27914" hidden="1" xr:uid="{00000000-0005-0000-0000-00002B6D0000}"/>
    <cellStyle name="Comma [0] 11933" xfId="27852" hidden="1" xr:uid="{00000000-0005-0000-0000-0000ED6C0000}"/>
    <cellStyle name="Comma [0] 11934" xfId="27980" hidden="1" xr:uid="{00000000-0005-0000-0000-00006D6D0000}"/>
    <cellStyle name="Comma [0] 11935" xfId="27982" hidden="1" xr:uid="{00000000-0005-0000-0000-00006F6D0000}"/>
    <cellStyle name="Comma [0] 11936" xfId="27946" hidden="1" xr:uid="{00000000-0005-0000-0000-00004B6D0000}"/>
    <cellStyle name="Comma [0] 11937" xfId="27951" hidden="1" xr:uid="{00000000-0005-0000-0000-0000506D0000}"/>
    <cellStyle name="Comma [0] 11938" xfId="27316" hidden="1" xr:uid="{00000000-0005-0000-0000-0000D56A0000}"/>
    <cellStyle name="Comma [0] 11939" xfId="27935" hidden="1" xr:uid="{00000000-0005-0000-0000-0000406D0000}"/>
    <cellStyle name="Comma [0] 1194" xfId="4467" hidden="1" xr:uid="{00000000-0005-0000-0000-000094110000}"/>
    <cellStyle name="Comma [0] 11940" xfId="27840" hidden="1" xr:uid="{00000000-0005-0000-0000-0000E16C0000}"/>
    <cellStyle name="Comma [0] 11941" xfId="27986" hidden="1" xr:uid="{00000000-0005-0000-0000-0000736D0000}"/>
    <cellStyle name="Comma [0] 11942" xfId="27933" hidden="1" xr:uid="{00000000-0005-0000-0000-00003E6D0000}"/>
    <cellStyle name="Comma [0] 11943" xfId="27872" hidden="1" xr:uid="{00000000-0005-0000-0000-0000016D0000}"/>
    <cellStyle name="Comma [0] 11944" xfId="27990" hidden="1" xr:uid="{00000000-0005-0000-0000-0000776D0000}"/>
    <cellStyle name="Comma [0] 11945" xfId="27992" hidden="1" xr:uid="{00000000-0005-0000-0000-0000796D0000}"/>
    <cellStyle name="Comma [0] 11946" xfId="27960" hidden="1" xr:uid="{00000000-0005-0000-0000-0000596D0000}"/>
    <cellStyle name="Comma [0] 11947" xfId="27964" hidden="1" xr:uid="{00000000-0005-0000-0000-00005D6D0000}"/>
    <cellStyle name="Comma [0] 11948" xfId="27854" hidden="1" xr:uid="{00000000-0005-0000-0000-0000EF6C0000}"/>
    <cellStyle name="Comma [0] 11949" xfId="27952" hidden="1" xr:uid="{00000000-0005-0000-0000-0000516D0000}"/>
    <cellStyle name="Comma [0] 1195" xfId="4471" hidden="1" xr:uid="{00000000-0005-0000-0000-000098110000}"/>
    <cellStyle name="Comma [0] 11950" xfId="27844" hidden="1" xr:uid="{00000000-0005-0000-0000-0000E56C0000}"/>
    <cellStyle name="Comma [0] 11951" xfId="27996" hidden="1" xr:uid="{00000000-0005-0000-0000-00007D6D0000}"/>
    <cellStyle name="Comma [0] 11952" xfId="27950" hidden="1" xr:uid="{00000000-0005-0000-0000-00004F6D0000}"/>
    <cellStyle name="Comma [0] 11953" xfId="27919" hidden="1" xr:uid="{00000000-0005-0000-0000-0000306D0000}"/>
    <cellStyle name="Comma [0] 11954" xfId="28000" hidden="1" xr:uid="{00000000-0005-0000-0000-0000816D0000}"/>
    <cellStyle name="Comma [0] 11955" xfId="28002" hidden="1" xr:uid="{00000000-0005-0000-0000-0000836D0000}"/>
    <cellStyle name="Comma [0] 11956" xfId="27988" hidden="1" xr:uid="{00000000-0005-0000-0000-0000756D0000}"/>
    <cellStyle name="Comma [0] 11957" xfId="27975" hidden="1" xr:uid="{00000000-0005-0000-0000-0000686D0000}"/>
    <cellStyle name="Comma [0] 11958" xfId="27999" hidden="1" xr:uid="{00000000-0005-0000-0000-0000806D0000}"/>
    <cellStyle name="Comma [0] 11959" xfId="27965" hidden="1" xr:uid="{00000000-0005-0000-0000-00005E6D0000}"/>
    <cellStyle name="Comma [0] 1196" xfId="4361" hidden="1" xr:uid="{00000000-0005-0000-0000-00002A110000}"/>
    <cellStyle name="Comma [0] 11960" xfId="27937" hidden="1" xr:uid="{00000000-0005-0000-0000-0000426D0000}"/>
    <cellStyle name="Comma [0] 11961" xfId="28004" hidden="1" xr:uid="{00000000-0005-0000-0000-0000856D0000}"/>
    <cellStyle name="Comma [0] 11962" xfId="27961" hidden="1" xr:uid="{00000000-0005-0000-0000-00005A6D0000}"/>
    <cellStyle name="Comma [0] 11963" xfId="27995" hidden="1" xr:uid="{00000000-0005-0000-0000-00007C6D0000}"/>
    <cellStyle name="Comma [0] 11964" xfId="28008" hidden="1" xr:uid="{00000000-0005-0000-0000-0000896D0000}"/>
    <cellStyle name="Comma [0] 11965" xfId="28010" hidden="1" xr:uid="{00000000-0005-0000-0000-00008B6D0000}"/>
    <cellStyle name="Comma [0] 11966" xfId="27878" hidden="1" xr:uid="{00000000-0005-0000-0000-0000076D0000}"/>
    <cellStyle name="Comma [0] 11967" xfId="27998" hidden="1" xr:uid="{00000000-0005-0000-0000-00007F6D0000}"/>
    <cellStyle name="Comma [0] 11968" xfId="27938" hidden="1" xr:uid="{00000000-0005-0000-0000-0000436D0000}"/>
    <cellStyle name="Comma [0] 11969" xfId="27972" hidden="1" xr:uid="{00000000-0005-0000-0000-0000656D0000}"/>
    <cellStyle name="Comma [0] 1197" xfId="4459" hidden="1" xr:uid="{00000000-0005-0000-0000-00008C110000}"/>
    <cellStyle name="Comma [0] 11970" xfId="27985" hidden="1" xr:uid="{00000000-0005-0000-0000-0000726D0000}"/>
    <cellStyle name="Comma [0] 11971" xfId="28013" hidden="1" xr:uid="{00000000-0005-0000-0000-00008E6D0000}"/>
    <cellStyle name="Comma [0] 11972" xfId="27976" hidden="1" xr:uid="{00000000-0005-0000-0000-0000696D0000}"/>
    <cellStyle name="Comma [0] 11973" xfId="27936" hidden="1" xr:uid="{00000000-0005-0000-0000-0000416D0000}"/>
    <cellStyle name="Comma [0] 11974" xfId="28015" hidden="1" xr:uid="{00000000-0005-0000-0000-0000906D0000}"/>
    <cellStyle name="Comma [0] 11975" xfId="28017" hidden="1" xr:uid="{00000000-0005-0000-0000-0000926D0000}"/>
    <cellStyle name="Comma [0] 11976" xfId="27370" hidden="1" xr:uid="{00000000-0005-0000-0000-00000B6B0000}"/>
    <cellStyle name="Comma [0] 11977" xfId="27326" hidden="1" xr:uid="{00000000-0005-0000-0000-0000DF6A0000}"/>
    <cellStyle name="Comma [0] 11978" xfId="28023" hidden="1" xr:uid="{00000000-0005-0000-0000-0000986D0000}"/>
    <cellStyle name="Comma [0] 11979" xfId="28029" hidden="1" xr:uid="{00000000-0005-0000-0000-00009E6D0000}"/>
    <cellStyle name="Comma [0] 1198" xfId="4351" hidden="1" xr:uid="{00000000-0005-0000-0000-000020110000}"/>
    <cellStyle name="Comma [0] 11980" xfId="28031" hidden="1" xr:uid="{00000000-0005-0000-0000-0000A06D0000}"/>
    <cellStyle name="Comma [0] 11981" xfId="28022" hidden="1" xr:uid="{00000000-0005-0000-0000-0000976D0000}"/>
    <cellStyle name="Comma [0] 11982" xfId="28027" hidden="1" xr:uid="{00000000-0005-0000-0000-00009C6D0000}"/>
    <cellStyle name="Comma [0] 11983" xfId="28033" hidden="1" xr:uid="{00000000-0005-0000-0000-0000A26D0000}"/>
    <cellStyle name="Comma [0] 11984" xfId="28035" hidden="1" xr:uid="{00000000-0005-0000-0000-0000A46D0000}"/>
    <cellStyle name="Comma [0] 11985" xfId="27327" hidden="1" xr:uid="{00000000-0005-0000-0000-0000E06A0000}"/>
    <cellStyle name="Comma [0] 11986" xfId="27305" hidden="1" xr:uid="{00000000-0005-0000-0000-0000CA6A0000}"/>
    <cellStyle name="Comma [0] 11987" xfId="28046" hidden="1" xr:uid="{00000000-0005-0000-0000-0000AF6D0000}"/>
    <cellStyle name="Comma [0] 11988" xfId="28055" hidden="1" xr:uid="{00000000-0005-0000-0000-0000B86D0000}"/>
    <cellStyle name="Comma [0] 11989" xfId="28066" hidden="1" xr:uid="{00000000-0005-0000-0000-0000C36D0000}"/>
    <cellStyle name="Comma [0] 1199" xfId="4503" hidden="1" xr:uid="{00000000-0005-0000-0000-0000B8110000}"/>
    <cellStyle name="Comma [0] 11990" xfId="28072" hidden="1" xr:uid="{00000000-0005-0000-0000-0000C96D0000}"/>
    <cellStyle name="Comma [0] 11991" xfId="28054" hidden="1" xr:uid="{00000000-0005-0000-0000-0000B76D0000}"/>
    <cellStyle name="Comma [0] 11992" xfId="28064" hidden="1" xr:uid="{00000000-0005-0000-0000-0000C16D0000}"/>
    <cellStyle name="Comma [0] 11993" xfId="28084" hidden="1" xr:uid="{00000000-0005-0000-0000-0000D56D0000}"/>
    <cellStyle name="Comma [0] 11994" xfId="28086" hidden="1" xr:uid="{00000000-0005-0000-0000-0000D76D0000}"/>
    <cellStyle name="Comma [0] 11995" xfId="28037" hidden="1" xr:uid="{00000000-0005-0000-0000-0000A66D0000}"/>
    <cellStyle name="Comma [0] 11996" xfId="27293" hidden="1" xr:uid="{00000000-0005-0000-0000-0000BE6A0000}"/>
    <cellStyle name="Comma [0] 11997" xfId="28040" hidden="1" xr:uid="{00000000-0005-0000-0000-0000A96D0000}"/>
    <cellStyle name="Comma [0] 11998" xfId="27304" hidden="1" xr:uid="{00000000-0005-0000-0000-0000C96A0000}"/>
    <cellStyle name="Comma [0] 11999" xfId="27303" hidden="1" xr:uid="{00000000-0005-0000-0000-0000C86A0000}"/>
    <cellStyle name="Comma [0] 12" xfId="54" hidden="1" xr:uid="{00000000-0005-0000-0000-000056000000}"/>
    <cellStyle name="Comma [0] 120" xfId="2389" hidden="1" xr:uid="{00000000-0005-0000-0000-000076090000}"/>
    <cellStyle name="Comma [0] 1200" xfId="4457" hidden="1" xr:uid="{00000000-0005-0000-0000-00008A110000}"/>
    <cellStyle name="Comma [0] 12000" xfId="28091" hidden="1" xr:uid="{00000000-0005-0000-0000-0000DC6D0000}"/>
    <cellStyle name="Comma [0] 12001" xfId="27379" hidden="1" xr:uid="{00000000-0005-0000-0000-0000146B0000}"/>
    <cellStyle name="Comma [0] 12002" xfId="27580" hidden="1" xr:uid="{00000000-0005-0000-0000-0000DD6B0000}"/>
    <cellStyle name="Comma [0] 12003" xfId="28103" hidden="1" xr:uid="{00000000-0005-0000-0000-0000E86D0000}"/>
    <cellStyle name="Comma [0] 12004" xfId="28105" hidden="1" xr:uid="{00000000-0005-0000-0000-0000EA6D0000}"/>
    <cellStyle name="Comma [0] 12005" xfId="28094" hidden="1" xr:uid="{00000000-0005-0000-0000-0000DF6D0000}"/>
    <cellStyle name="Comma [0] 12006" xfId="28102" hidden="1" xr:uid="{00000000-0005-0000-0000-0000E76D0000}"/>
    <cellStyle name="Comma [0] 12007" xfId="27589" hidden="1" xr:uid="{00000000-0005-0000-0000-0000E66B0000}"/>
    <cellStyle name="Comma [0] 12008" xfId="28088" hidden="1" xr:uid="{00000000-0005-0000-0000-0000D96D0000}"/>
    <cellStyle name="Comma [0] 12009" xfId="28121" hidden="1" xr:uid="{00000000-0005-0000-0000-0000FA6D0000}"/>
    <cellStyle name="Comma [0] 1201" xfId="4426" hidden="1" xr:uid="{00000000-0005-0000-0000-00006B110000}"/>
    <cellStyle name="Comma [0] 12010" xfId="28129" hidden="1" xr:uid="{00000000-0005-0000-0000-0000026E0000}"/>
    <cellStyle name="Comma [0] 12011" xfId="28038" hidden="1" xr:uid="{00000000-0005-0000-0000-0000A76D0000}"/>
    <cellStyle name="Comma [0] 12012" xfId="28117" hidden="1" xr:uid="{00000000-0005-0000-0000-0000F66D0000}"/>
    <cellStyle name="Comma [0] 12013" xfId="28138" hidden="1" xr:uid="{00000000-0005-0000-0000-00000B6E0000}"/>
    <cellStyle name="Comma [0] 12014" xfId="28140" hidden="1" xr:uid="{00000000-0005-0000-0000-00000D6E0000}"/>
    <cellStyle name="Comma [0] 12015" xfId="28099" hidden="1" xr:uid="{00000000-0005-0000-0000-0000E46D0000}"/>
    <cellStyle name="Comma [0] 12016" xfId="28044" hidden="1" xr:uid="{00000000-0005-0000-0000-0000AD6D0000}"/>
    <cellStyle name="Comma [0] 12017" xfId="28097" hidden="1" xr:uid="{00000000-0005-0000-0000-0000E26D0000}"/>
    <cellStyle name="Comma [0] 12018" xfId="28081" hidden="1" xr:uid="{00000000-0005-0000-0000-0000D26D0000}"/>
    <cellStyle name="Comma [0] 12019" xfId="28077" hidden="1" xr:uid="{00000000-0005-0000-0000-0000CE6D0000}"/>
    <cellStyle name="Comma [0] 1202" xfId="4507" hidden="1" xr:uid="{00000000-0005-0000-0000-0000BC110000}"/>
    <cellStyle name="Comma [0] 12020" xfId="28148" hidden="1" xr:uid="{00000000-0005-0000-0000-0000156E0000}"/>
    <cellStyle name="Comma [0] 12021" xfId="28020" hidden="1" xr:uid="{00000000-0005-0000-0000-0000956D0000}"/>
    <cellStyle name="Comma [0] 12022" xfId="27328" hidden="1" xr:uid="{00000000-0005-0000-0000-0000E16A0000}"/>
    <cellStyle name="Comma [0] 12023" xfId="28156" hidden="1" xr:uid="{00000000-0005-0000-0000-00001D6E0000}"/>
    <cellStyle name="Comma [0] 12024" xfId="28158" hidden="1" xr:uid="{00000000-0005-0000-0000-00001F6E0000}"/>
    <cellStyle name="Comma [0] 12025" xfId="28107" hidden="1" xr:uid="{00000000-0005-0000-0000-0000EC6D0000}"/>
    <cellStyle name="Comma [0] 12026" xfId="28083" hidden="1" xr:uid="{00000000-0005-0000-0000-0000D46D0000}"/>
    <cellStyle name="Comma [0] 12027" xfId="28118" hidden="1" xr:uid="{00000000-0005-0000-0000-0000F76D0000}"/>
    <cellStyle name="Comma [0] 12028" xfId="28050" hidden="1" xr:uid="{00000000-0005-0000-0000-0000B36D0000}"/>
    <cellStyle name="Comma [0] 12029" xfId="28120" hidden="1" xr:uid="{00000000-0005-0000-0000-0000F96D0000}"/>
    <cellStyle name="Comma [0] 1203" xfId="4509" hidden="1" xr:uid="{00000000-0005-0000-0000-0000BE110000}"/>
    <cellStyle name="Comma [0] 12030" xfId="28165" hidden="1" xr:uid="{00000000-0005-0000-0000-0000266E0000}"/>
    <cellStyle name="Comma [0] 12031" xfId="28108" hidden="1" xr:uid="{00000000-0005-0000-0000-0000ED6D0000}"/>
    <cellStyle name="Comma [0] 12032" xfId="28065" hidden="1" xr:uid="{00000000-0005-0000-0000-0000C26D0000}"/>
    <cellStyle name="Comma [0] 12033" xfId="28171" hidden="1" xr:uid="{00000000-0005-0000-0000-00002C6E0000}"/>
    <cellStyle name="Comma [0] 12034" xfId="28173" hidden="1" xr:uid="{00000000-0005-0000-0000-00002E6E0000}"/>
    <cellStyle name="Comma [0] 12035" xfId="28126" hidden="1" xr:uid="{00000000-0005-0000-0000-0000FF6D0000}"/>
    <cellStyle name="Comma [0] 12036" xfId="28132" hidden="1" xr:uid="{00000000-0005-0000-0000-0000056E0000}"/>
    <cellStyle name="Comma [0] 12037" xfId="28019" hidden="1" xr:uid="{00000000-0005-0000-0000-0000946D0000}"/>
    <cellStyle name="Comma [0] 12038" xfId="28082" hidden="1" xr:uid="{00000000-0005-0000-0000-0000D36D0000}"/>
    <cellStyle name="Comma [0] 12039" xfId="28090" hidden="1" xr:uid="{00000000-0005-0000-0000-0000DB6D0000}"/>
    <cellStyle name="Comma [0] 1204" xfId="4495" hidden="1" xr:uid="{00000000-0005-0000-0000-0000B0110000}"/>
    <cellStyle name="Comma [0] 12040" xfId="28179" hidden="1" xr:uid="{00000000-0005-0000-0000-0000346E0000}"/>
    <cellStyle name="Comma [0] 12041" xfId="28093" hidden="1" xr:uid="{00000000-0005-0000-0000-0000DE6D0000}"/>
    <cellStyle name="Comma [0] 12042" xfId="28053" hidden="1" xr:uid="{00000000-0005-0000-0000-0000B66D0000}"/>
    <cellStyle name="Comma [0] 12043" xfId="28184" hidden="1" xr:uid="{00000000-0005-0000-0000-0000396E0000}"/>
    <cellStyle name="Comma [0] 12044" xfId="28186" hidden="1" xr:uid="{00000000-0005-0000-0000-00003B6E0000}"/>
    <cellStyle name="Comma [0] 12045" xfId="28145" hidden="1" xr:uid="{00000000-0005-0000-0000-0000126E0000}"/>
    <cellStyle name="Comma [0] 12046" xfId="28151" hidden="1" xr:uid="{00000000-0005-0000-0000-0000186E0000}"/>
    <cellStyle name="Comma [0] 12047" xfId="28052" hidden="1" xr:uid="{00000000-0005-0000-0000-0000B56D0000}"/>
    <cellStyle name="Comma [0] 12048" xfId="28133" hidden="1" xr:uid="{00000000-0005-0000-0000-0000066E0000}"/>
    <cellStyle name="Comma [0] 12049" xfId="28112" hidden="1" xr:uid="{00000000-0005-0000-0000-0000F16D0000}"/>
    <cellStyle name="Comma [0] 1205" xfId="4482" hidden="1" xr:uid="{00000000-0005-0000-0000-0000A3110000}"/>
    <cellStyle name="Comma [0] 12050" xfId="28190" hidden="1" xr:uid="{00000000-0005-0000-0000-00003F6E0000}"/>
    <cellStyle name="Comma [0] 12051" xfId="28131" hidden="1" xr:uid="{00000000-0005-0000-0000-0000046E0000}"/>
    <cellStyle name="Comma [0] 12052" xfId="28069" hidden="1" xr:uid="{00000000-0005-0000-0000-0000C66D0000}"/>
    <cellStyle name="Comma [0] 12053" xfId="28197" hidden="1" xr:uid="{00000000-0005-0000-0000-0000466E0000}"/>
    <cellStyle name="Comma [0] 12054" xfId="28199" hidden="1" xr:uid="{00000000-0005-0000-0000-0000486E0000}"/>
    <cellStyle name="Comma [0] 12055" xfId="28163" hidden="1" xr:uid="{00000000-0005-0000-0000-0000246E0000}"/>
    <cellStyle name="Comma [0] 12056" xfId="28168" hidden="1" xr:uid="{00000000-0005-0000-0000-0000296E0000}"/>
    <cellStyle name="Comma [0] 12057" xfId="27598" hidden="1" xr:uid="{00000000-0005-0000-0000-0000EF6B0000}"/>
    <cellStyle name="Comma [0] 12058" xfId="28152" hidden="1" xr:uid="{00000000-0005-0000-0000-0000196E0000}"/>
    <cellStyle name="Comma [0] 12059" xfId="28057" hidden="1" xr:uid="{00000000-0005-0000-0000-0000BA6D0000}"/>
    <cellStyle name="Comma [0] 1206" xfId="4506" hidden="1" xr:uid="{00000000-0005-0000-0000-0000BB110000}"/>
    <cellStyle name="Comma [0] 12060" xfId="28203" hidden="1" xr:uid="{00000000-0005-0000-0000-00004C6E0000}"/>
    <cellStyle name="Comma [0] 12061" xfId="28150" hidden="1" xr:uid="{00000000-0005-0000-0000-0000176E0000}"/>
    <cellStyle name="Comma [0] 12062" xfId="28089" hidden="1" xr:uid="{00000000-0005-0000-0000-0000DA6D0000}"/>
    <cellStyle name="Comma [0] 12063" xfId="28207" hidden="1" xr:uid="{00000000-0005-0000-0000-0000506E0000}"/>
    <cellStyle name="Comma [0] 12064" xfId="28209" hidden="1" xr:uid="{00000000-0005-0000-0000-0000526E0000}"/>
    <cellStyle name="Comma [0] 12065" xfId="28177" hidden="1" xr:uid="{00000000-0005-0000-0000-0000326E0000}"/>
    <cellStyle name="Comma [0] 12066" xfId="28181" hidden="1" xr:uid="{00000000-0005-0000-0000-0000366E0000}"/>
    <cellStyle name="Comma [0] 12067" xfId="28071" hidden="1" xr:uid="{00000000-0005-0000-0000-0000C86D0000}"/>
    <cellStyle name="Comma [0] 12068" xfId="28169" hidden="1" xr:uid="{00000000-0005-0000-0000-00002A6E0000}"/>
    <cellStyle name="Comma [0] 12069" xfId="28061" hidden="1" xr:uid="{00000000-0005-0000-0000-0000BE6D0000}"/>
    <cellStyle name="Comma [0] 1207" xfId="4472" hidden="1" xr:uid="{00000000-0005-0000-0000-000099110000}"/>
    <cellStyle name="Comma [0] 12070" xfId="28213" hidden="1" xr:uid="{00000000-0005-0000-0000-0000566E0000}"/>
    <cellStyle name="Comma [0] 12071" xfId="28167" hidden="1" xr:uid="{00000000-0005-0000-0000-0000286E0000}"/>
    <cellStyle name="Comma [0] 12072" xfId="28136" hidden="1" xr:uid="{00000000-0005-0000-0000-0000096E0000}"/>
    <cellStyle name="Comma [0] 12073" xfId="28217" hidden="1" xr:uid="{00000000-0005-0000-0000-00005A6E0000}"/>
    <cellStyle name="Comma [0] 12074" xfId="28219" hidden="1" xr:uid="{00000000-0005-0000-0000-00005C6E0000}"/>
    <cellStyle name="Comma [0] 12075" xfId="28205" hidden="1" xr:uid="{00000000-0005-0000-0000-00004E6E0000}"/>
    <cellStyle name="Comma [0] 12076" xfId="28192" hidden="1" xr:uid="{00000000-0005-0000-0000-0000416E0000}"/>
    <cellStyle name="Comma [0] 12077" xfId="28216" hidden="1" xr:uid="{00000000-0005-0000-0000-0000596E0000}"/>
    <cellStyle name="Comma [0] 12078" xfId="28182" hidden="1" xr:uid="{00000000-0005-0000-0000-0000376E0000}"/>
    <cellStyle name="Comma [0] 12079" xfId="28154" hidden="1" xr:uid="{00000000-0005-0000-0000-00001B6E0000}"/>
    <cellStyle name="Comma [0] 1208" xfId="4444" hidden="1" xr:uid="{00000000-0005-0000-0000-00007D110000}"/>
    <cellStyle name="Comma [0] 12080" xfId="28221" hidden="1" xr:uid="{00000000-0005-0000-0000-00005E6E0000}"/>
    <cellStyle name="Comma [0] 12081" xfId="28178" hidden="1" xr:uid="{00000000-0005-0000-0000-0000336E0000}"/>
    <cellStyle name="Comma [0] 12082" xfId="28212" hidden="1" xr:uid="{00000000-0005-0000-0000-0000556E0000}"/>
    <cellStyle name="Comma [0] 12083" xfId="28225" hidden="1" xr:uid="{00000000-0005-0000-0000-0000626E0000}"/>
    <cellStyle name="Comma [0] 12084" xfId="28227" hidden="1" xr:uid="{00000000-0005-0000-0000-0000646E0000}"/>
    <cellStyle name="Comma [0] 12085" xfId="28095" hidden="1" xr:uid="{00000000-0005-0000-0000-0000E06D0000}"/>
    <cellStyle name="Comma [0] 12086" xfId="28215" hidden="1" xr:uid="{00000000-0005-0000-0000-0000586E0000}"/>
    <cellStyle name="Comma [0] 12087" xfId="28155" hidden="1" xr:uid="{00000000-0005-0000-0000-00001C6E0000}"/>
    <cellStyle name="Comma [0] 12088" xfId="28189" hidden="1" xr:uid="{00000000-0005-0000-0000-00003E6E0000}"/>
    <cellStyle name="Comma [0] 12089" xfId="28202" hidden="1" xr:uid="{00000000-0005-0000-0000-00004B6E0000}"/>
    <cellStyle name="Comma [0] 1209" xfId="4511" hidden="1" xr:uid="{00000000-0005-0000-0000-0000C0110000}"/>
    <cellStyle name="Comma [0] 12090" xfId="28230" hidden="1" xr:uid="{00000000-0005-0000-0000-0000676E0000}"/>
    <cellStyle name="Comma [0] 12091" xfId="28193" hidden="1" xr:uid="{00000000-0005-0000-0000-0000426E0000}"/>
    <cellStyle name="Comma [0] 12092" xfId="28153" hidden="1" xr:uid="{00000000-0005-0000-0000-00001A6E0000}"/>
    <cellStyle name="Comma [0] 12093" xfId="28232" hidden="1" xr:uid="{00000000-0005-0000-0000-0000696E0000}"/>
    <cellStyle name="Comma [0] 12094" xfId="28234" hidden="1" xr:uid="{00000000-0005-0000-0000-00006B6E0000}"/>
    <cellStyle name="Comma [0] 12095" xfId="25852" hidden="1" xr:uid="{00000000-0005-0000-0000-00001D650000}"/>
    <cellStyle name="Comma [0] 12096" xfId="25868" hidden="1" xr:uid="{00000000-0005-0000-0000-00002D650000}"/>
    <cellStyle name="Comma [0] 12097" xfId="25872" hidden="1" xr:uid="{00000000-0005-0000-0000-000031650000}"/>
    <cellStyle name="Comma [0] 12098" xfId="28239" hidden="1" xr:uid="{00000000-0005-0000-0000-0000706E0000}"/>
    <cellStyle name="Comma [0] 12099" xfId="28241" hidden="1" xr:uid="{00000000-0005-0000-0000-0000726E0000}"/>
    <cellStyle name="Comma [0] 121" xfId="2357" hidden="1" xr:uid="{00000000-0005-0000-0000-000056090000}"/>
    <cellStyle name="Comma [0] 1210" xfId="4468" hidden="1" xr:uid="{00000000-0005-0000-0000-000095110000}"/>
    <cellStyle name="Comma [0] 12100" xfId="25867" hidden="1" xr:uid="{00000000-0005-0000-0000-00002C650000}"/>
    <cellStyle name="Comma [0] 12101" xfId="28237" hidden="1" xr:uid="{00000000-0005-0000-0000-00006E6E0000}"/>
    <cellStyle name="Comma [0] 12102" xfId="28243" hidden="1" xr:uid="{00000000-0005-0000-0000-0000746E0000}"/>
    <cellStyle name="Comma [0] 12103" xfId="28245" hidden="1" xr:uid="{00000000-0005-0000-0000-0000766E0000}"/>
    <cellStyle name="Comma [0] 12104" xfId="25860" hidden="1" xr:uid="{00000000-0005-0000-0000-000025650000}"/>
    <cellStyle name="Comma [0] 12105" xfId="27282" hidden="1" xr:uid="{00000000-0005-0000-0000-0000B36A0000}"/>
    <cellStyle name="Comma [0] 12106" xfId="28256" hidden="1" xr:uid="{00000000-0005-0000-0000-0000816E0000}"/>
    <cellStyle name="Comma [0] 12107" xfId="28265" hidden="1" xr:uid="{00000000-0005-0000-0000-00008A6E0000}"/>
    <cellStyle name="Comma [0] 12108" xfId="28276" hidden="1" xr:uid="{00000000-0005-0000-0000-0000956E0000}"/>
    <cellStyle name="Comma [0] 12109" xfId="28282" hidden="1" xr:uid="{00000000-0005-0000-0000-00009B6E0000}"/>
    <cellStyle name="Comma [0] 1211" xfId="4502" hidden="1" xr:uid="{00000000-0005-0000-0000-0000B7110000}"/>
    <cellStyle name="Comma [0] 12110" xfId="28264" hidden="1" xr:uid="{00000000-0005-0000-0000-0000896E0000}"/>
    <cellStyle name="Comma [0] 12111" xfId="28274" hidden="1" xr:uid="{00000000-0005-0000-0000-0000936E0000}"/>
    <cellStyle name="Comma [0] 12112" xfId="28294" hidden="1" xr:uid="{00000000-0005-0000-0000-0000A76E0000}"/>
    <cellStyle name="Comma [0] 12113" xfId="28296" hidden="1" xr:uid="{00000000-0005-0000-0000-0000A96E0000}"/>
    <cellStyle name="Comma [0] 12114" xfId="28247" hidden="1" xr:uid="{00000000-0005-0000-0000-0000786E0000}"/>
    <cellStyle name="Comma [0] 12115" xfId="25903" hidden="1" xr:uid="{00000000-0005-0000-0000-000050650000}"/>
    <cellStyle name="Comma [0] 12116" xfId="28250" hidden="1" xr:uid="{00000000-0005-0000-0000-00007B6E0000}"/>
    <cellStyle name="Comma [0] 12117" xfId="25857" hidden="1" xr:uid="{00000000-0005-0000-0000-000022650000}"/>
    <cellStyle name="Comma [0] 12118" xfId="25859" hidden="1" xr:uid="{00000000-0005-0000-0000-000024650000}"/>
    <cellStyle name="Comma [0] 12119" xfId="28301" hidden="1" xr:uid="{00000000-0005-0000-0000-0000AE6E0000}"/>
    <cellStyle name="Comma [0] 1212" xfId="4515" hidden="1" xr:uid="{00000000-0005-0000-0000-0000C4110000}"/>
    <cellStyle name="Comma [0] 12120" xfId="27283" hidden="1" xr:uid="{00000000-0005-0000-0000-0000B46A0000}"/>
    <cellStyle name="Comma [0] 12121" xfId="26117" hidden="1" xr:uid="{00000000-0005-0000-0000-000026660000}"/>
    <cellStyle name="Comma [0] 12122" xfId="28313" hidden="1" xr:uid="{00000000-0005-0000-0000-0000BA6E0000}"/>
    <cellStyle name="Comma [0] 12123" xfId="28315" hidden="1" xr:uid="{00000000-0005-0000-0000-0000BC6E0000}"/>
    <cellStyle name="Comma [0] 12124" xfId="28304" hidden="1" xr:uid="{00000000-0005-0000-0000-0000B16E0000}"/>
    <cellStyle name="Comma [0] 12125" xfId="28312" hidden="1" xr:uid="{00000000-0005-0000-0000-0000B96E0000}"/>
    <cellStyle name="Comma [0] 12126" xfId="25856" hidden="1" xr:uid="{00000000-0005-0000-0000-000021650000}"/>
    <cellStyle name="Comma [0] 12127" xfId="28298" hidden="1" xr:uid="{00000000-0005-0000-0000-0000AB6E0000}"/>
    <cellStyle name="Comma [0] 12128" xfId="28331" hidden="1" xr:uid="{00000000-0005-0000-0000-0000CC6E0000}"/>
    <cellStyle name="Comma [0] 12129" xfId="28339" hidden="1" xr:uid="{00000000-0005-0000-0000-0000D46E0000}"/>
    <cellStyle name="Comma [0] 1213" xfId="4517" hidden="1" xr:uid="{00000000-0005-0000-0000-0000C6110000}"/>
    <cellStyle name="Comma [0] 12130" xfId="28248" hidden="1" xr:uid="{00000000-0005-0000-0000-0000796E0000}"/>
    <cellStyle name="Comma [0] 12131" xfId="28327" hidden="1" xr:uid="{00000000-0005-0000-0000-0000C86E0000}"/>
    <cellStyle name="Comma [0] 12132" xfId="28348" hidden="1" xr:uid="{00000000-0005-0000-0000-0000DD6E0000}"/>
    <cellStyle name="Comma [0] 12133" xfId="28350" hidden="1" xr:uid="{00000000-0005-0000-0000-0000DF6E0000}"/>
    <cellStyle name="Comma [0] 12134" xfId="28309" hidden="1" xr:uid="{00000000-0005-0000-0000-0000B66E0000}"/>
    <cellStyle name="Comma [0] 12135" xfId="28254" hidden="1" xr:uid="{00000000-0005-0000-0000-00007F6E0000}"/>
    <cellStyle name="Comma [0] 12136" xfId="28307" hidden="1" xr:uid="{00000000-0005-0000-0000-0000B46E0000}"/>
    <cellStyle name="Comma [0] 12137" xfId="28291" hidden="1" xr:uid="{00000000-0005-0000-0000-0000A46E0000}"/>
    <cellStyle name="Comma [0] 12138" xfId="28287" hidden="1" xr:uid="{00000000-0005-0000-0000-0000A06E0000}"/>
    <cellStyle name="Comma [0] 12139" xfId="28358" hidden="1" xr:uid="{00000000-0005-0000-0000-0000E76E0000}"/>
    <cellStyle name="Comma [0] 1214" xfId="4385" hidden="1" xr:uid="{00000000-0005-0000-0000-000042110000}"/>
    <cellStyle name="Comma [0] 12140" xfId="25864" hidden="1" xr:uid="{00000000-0005-0000-0000-000029650000}"/>
    <cellStyle name="Comma [0] 12141" xfId="25870" hidden="1" xr:uid="{00000000-0005-0000-0000-00002F650000}"/>
    <cellStyle name="Comma [0] 12142" xfId="28366" hidden="1" xr:uid="{00000000-0005-0000-0000-0000EF6E0000}"/>
    <cellStyle name="Comma [0] 12143" xfId="28368" hidden="1" xr:uid="{00000000-0005-0000-0000-0000F16E0000}"/>
    <cellStyle name="Comma [0] 12144" xfId="28317" hidden="1" xr:uid="{00000000-0005-0000-0000-0000BE6E0000}"/>
    <cellStyle name="Comma [0] 12145" xfId="28293" hidden="1" xr:uid="{00000000-0005-0000-0000-0000A66E0000}"/>
    <cellStyle name="Comma [0] 12146" xfId="28328" hidden="1" xr:uid="{00000000-0005-0000-0000-0000C96E0000}"/>
    <cellStyle name="Comma [0] 12147" xfId="28260" hidden="1" xr:uid="{00000000-0005-0000-0000-0000856E0000}"/>
    <cellStyle name="Comma [0] 12148" xfId="28330" hidden="1" xr:uid="{00000000-0005-0000-0000-0000CB6E0000}"/>
    <cellStyle name="Comma [0] 12149" xfId="28375" hidden="1" xr:uid="{00000000-0005-0000-0000-0000F86E0000}"/>
    <cellStyle name="Comma [0] 1215" xfId="4505" hidden="1" xr:uid="{00000000-0005-0000-0000-0000BA110000}"/>
    <cellStyle name="Comma [0] 12150" xfId="28318" hidden="1" xr:uid="{00000000-0005-0000-0000-0000BF6E0000}"/>
    <cellStyle name="Comma [0] 12151" xfId="28275" hidden="1" xr:uid="{00000000-0005-0000-0000-0000946E0000}"/>
    <cellStyle name="Comma [0] 12152" xfId="28381" hidden="1" xr:uid="{00000000-0005-0000-0000-0000FE6E0000}"/>
    <cellStyle name="Comma [0] 12153" xfId="28383" hidden="1" xr:uid="{00000000-0005-0000-0000-0000006F0000}"/>
    <cellStyle name="Comma [0] 12154" xfId="28336" hidden="1" xr:uid="{00000000-0005-0000-0000-0000D16E0000}"/>
    <cellStyle name="Comma [0] 12155" xfId="28342" hidden="1" xr:uid="{00000000-0005-0000-0000-0000D76E0000}"/>
    <cellStyle name="Comma [0] 12156" xfId="25862" hidden="1" xr:uid="{00000000-0005-0000-0000-000027650000}"/>
    <cellStyle name="Comma [0] 12157" xfId="28292" hidden="1" xr:uid="{00000000-0005-0000-0000-0000A56E0000}"/>
    <cellStyle name="Comma [0] 12158" xfId="28300" hidden="1" xr:uid="{00000000-0005-0000-0000-0000AD6E0000}"/>
    <cellStyle name="Comma [0] 12159" xfId="28389" hidden="1" xr:uid="{00000000-0005-0000-0000-0000066F0000}"/>
    <cellStyle name="Comma [0] 1216" xfId="4445" hidden="1" xr:uid="{00000000-0005-0000-0000-00007E110000}"/>
    <cellStyle name="Comma [0] 12160" xfId="28303" hidden="1" xr:uid="{00000000-0005-0000-0000-0000B06E0000}"/>
    <cellStyle name="Comma [0] 12161" xfId="28263" hidden="1" xr:uid="{00000000-0005-0000-0000-0000886E0000}"/>
    <cellStyle name="Comma [0] 12162" xfId="28394" hidden="1" xr:uid="{00000000-0005-0000-0000-00000B6F0000}"/>
    <cellStyle name="Comma [0] 12163" xfId="28396" hidden="1" xr:uid="{00000000-0005-0000-0000-00000D6F0000}"/>
    <cellStyle name="Comma [0] 12164" xfId="28355" hidden="1" xr:uid="{00000000-0005-0000-0000-0000E46E0000}"/>
    <cellStyle name="Comma [0] 12165" xfId="28361" hidden="1" xr:uid="{00000000-0005-0000-0000-0000EA6E0000}"/>
    <cellStyle name="Comma [0] 12166" xfId="28262" hidden="1" xr:uid="{00000000-0005-0000-0000-0000876E0000}"/>
    <cellStyle name="Comma [0] 12167" xfId="28343" hidden="1" xr:uid="{00000000-0005-0000-0000-0000D86E0000}"/>
    <cellStyle name="Comma [0] 12168" xfId="28322" hidden="1" xr:uid="{00000000-0005-0000-0000-0000C36E0000}"/>
    <cellStyle name="Comma [0] 12169" xfId="28400" hidden="1" xr:uid="{00000000-0005-0000-0000-0000116F0000}"/>
    <cellStyle name="Comma [0] 1217" xfId="4479" hidden="1" xr:uid="{00000000-0005-0000-0000-0000A0110000}"/>
    <cellStyle name="Comma [0] 12170" xfId="28341" hidden="1" xr:uid="{00000000-0005-0000-0000-0000D66E0000}"/>
    <cellStyle name="Comma [0] 12171" xfId="28279" hidden="1" xr:uid="{00000000-0005-0000-0000-0000986E0000}"/>
    <cellStyle name="Comma [0] 12172" xfId="28407" hidden="1" xr:uid="{00000000-0005-0000-0000-0000186F0000}"/>
    <cellStyle name="Comma [0] 12173" xfId="28409" hidden="1" xr:uid="{00000000-0005-0000-0000-00001A6F0000}"/>
    <cellStyle name="Comma [0] 12174" xfId="28373" hidden="1" xr:uid="{00000000-0005-0000-0000-0000F66E0000}"/>
    <cellStyle name="Comma [0] 12175" xfId="28378" hidden="1" xr:uid="{00000000-0005-0000-0000-0000FB6E0000}"/>
    <cellStyle name="Comma [0] 12176" xfId="25854" hidden="1" xr:uid="{00000000-0005-0000-0000-00001F650000}"/>
    <cellStyle name="Comma [0] 12177" xfId="28362" hidden="1" xr:uid="{00000000-0005-0000-0000-0000EB6E0000}"/>
    <cellStyle name="Comma [0] 12178" xfId="28267" hidden="1" xr:uid="{00000000-0005-0000-0000-00008C6E0000}"/>
    <cellStyle name="Comma [0] 12179" xfId="28413" hidden="1" xr:uid="{00000000-0005-0000-0000-00001E6F0000}"/>
    <cellStyle name="Comma [0] 1218" xfId="4492" hidden="1" xr:uid="{00000000-0005-0000-0000-0000AD110000}"/>
    <cellStyle name="Comma [0] 12180" xfId="28360" hidden="1" xr:uid="{00000000-0005-0000-0000-0000E96E0000}"/>
    <cellStyle name="Comma [0] 12181" xfId="28299" hidden="1" xr:uid="{00000000-0005-0000-0000-0000AC6E0000}"/>
    <cellStyle name="Comma [0] 12182" xfId="28417" hidden="1" xr:uid="{00000000-0005-0000-0000-0000226F0000}"/>
    <cellStyle name="Comma [0] 12183" xfId="28419" hidden="1" xr:uid="{00000000-0005-0000-0000-0000246F0000}"/>
    <cellStyle name="Comma [0] 12184" xfId="28387" hidden="1" xr:uid="{00000000-0005-0000-0000-0000046F0000}"/>
    <cellStyle name="Comma [0] 12185" xfId="28391" hidden="1" xr:uid="{00000000-0005-0000-0000-0000086F0000}"/>
    <cellStyle name="Comma [0] 12186" xfId="28281" hidden="1" xr:uid="{00000000-0005-0000-0000-00009A6E0000}"/>
    <cellStyle name="Comma [0] 12187" xfId="28379" hidden="1" xr:uid="{00000000-0005-0000-0000-0000FC6E0000}"/>
    <cellStyle name="Comma [0] 12188" xfId="28271" hidden="1" xr:uid="{00000000-0005-0000-0000-0000906E0000}"/>
    <cellStyle name="Comma [0] 12189" xfId="28423" hidden="1" xr:uid="{00000000-0005-0000-0000-0000286F0000}"/>
    <cellStyle name="Comma [0] 1219" xfId="4520" hidden="1" xr:uid="{00000000-0005-0000-0000-0000C9110000}"/>
    <cellStyle name="Comma [0] 12190" xfId="28377" hidden="1" xr:uid="{00000000-0005-0000-0000-0000FA6E0000}"/>
    <cellStyle name="Comma [0] 12191" xfId="28346" hidden="1" xr:uid="{00000000-0005-0000-0000-0000DB6E0000}"/>
    <cellStyle name="Comma [0] 12192" xfId="28427" hidden="1" xr:uid="{00000000-0005-0000-0000-00002C6F0000}"/>
    <cellStyle name="Comma [0] 12193" xfId="28429" hidden="1" xr:uid="{00000000-0005-0000-0000-00002E6F0000}"/>
    <cellStyle name="Comma [0] 12194" xfId="28415" hidden="1" xr:uid="{00000000-0005-0000-0000-0000206F0000}"/>
    <cellStyle name="Comma [0] 12195" xfId="28402" hidden="1" xr:uid="{00000000-0005-0000-0000-0000136F0000}"/>
    <cellStyle name="Comma [0] 12196" xfId="28426" hidden="1" xr:uid="{00000000-0005-0000-0000-00002B6F0000}"/>
    <cellStyle name="Comma [0] 12197" xfId="28392" hidden="1" xr:uid="{00000000-0005-0000-0000-0000096F0000}"/>
    <cellStyle name="Comma [0] 12198" xfId="28364" hidden="1" xr:uid="{00000000-0005-0000-0000-0000ED6E0000}"/>
    <cellStyle name="Comma [0] 12199" xfId="28431" hidden="1" xr:uid="{00000000-0005-0000-0000-0000306F0000}"/>
    <cellStyle name="Comma [0] 122" xfId="2361" hidden="1" xr:uid="{00000000-0005-0000-0000-00005A090000}"/>
    <cellStyle name="Comma [0] 1220" xfId="4483" hidden="1" xr:uid="{00000000-0005-0000-0000-0000A4110000}"/>
    <cellStyle name="Comma [0] 12200" xfId="28388" hidden="1" xr:uid="{00000000-0005-0000-0000-0000056F0000}"/>
    <cellStyle name="Comma [0] 12201" xfId="28422" hidden="1" xr:uid="{00000000-0005-0000-0000-0000276F0000}"/>
    <cellStyle name="Comma [0] 12202" xfId="28435" hidden="1" xr:uid="{00000000-0005-0000-0000-0000346F0000}"/>
    <cellStyle name="Comma [0] 12203" xfId="28437" hidden="1" xr:uid="{00000000-0005-0000-0000-0000366F0000}"/>
    <cellStyle name="Comma [0] 12204" xfId="28305" hidden="1" xr:uid="{00000000-0005-0000-0000-0000B26E0000}"/>
    <cellStyle name="Comma [0] 12205" xfId="28425" hidden="1" xr:uid="{00000000-0005-0000-0000-00002A6F0000}"/>
    <cellStyle name="Comma [0] 12206" xfId="28365" hidden="1" xr:uid="{00000000-0005-0000-0000-0000EE6E0000}"/>
    <cellStyle name="Comma [0] 12207" xfId="28399" hidden="1" xr:uid="{00000000-0005-0000-0000-0000106F0000}"/>
    <cellStyle name="Comma [0] 12208" xfId="28412" hidden="1" xr:uid="{00000000-0005-0000-0000-00001D6F0000}"/>
    <cellStyle name="Comma [0] 12209" xfId="28440" hidden="1" xr:uid="{00000000-0005-0000-0000-0000396F0000}"/>
    <cellStyle name="Comma [0] 1221" xfId="4443" hidden="1" xr:uid="{00000000-0005-0000-0000-00007C110000}"/>
    <cellStyle name="Comma [0] 12210" xfId="28403" hidden="1" xr:uid="{00000000-0005-0000-0000-0000146F0000}"/>
    <cellStyle name="Comma [0] 12211" xfId="28363" hidden="1" xr:uid="{00000000-0005-0000-0000-0000EC6E0000}"/>
    <cellStyle name="Comma [0] 12212" xfId="28442" hidden="1" xr:uid="{00000000-0005-0000-0000-00003B6F0000}"/>
    <cellStyle name="Comma [0] 12213" xfId="28444" hidden="1" xr:uid="{00000000-0005-0000-0000-00003D6F0000}"/>
    <cellStyle name="Comma [0] 12214" xfId="28501" hidden="1" xr:uid="{00000000-0005-0000-0000-0000766F0000}"/>
    <cellStyle name="Comma [0] 12215" xfId="28520" hidden="1" xr:uid="{00000000-0005-0000-0000-0000896F0000}"/>
    <cellStyle name="Comma [0] 12216" xfId="28527" hidden="1" xr:uid="{00000000-0005-0000-0000-0000906F0000}"/>
    <cellStyle name="Comma [0] 12217" xfId="28534" hidden="1" xr:uid="{00000000-0005-0000-0000-0000976F0000}"/>
    <cellStyle name="Comma [0] 12218" xfId="28539" hidden="1" xr:uid="{00000000-0005-0000-0000-00009C6F0000}"/>
    <cellStyle name="Comma [0] 12219" xfId="28526" hidden="1" xr:uid="{00000000-0005-0000-0000-00008F6F0000}"/>
    <cellStyle name="Comma [0] 1222" xfId="4523" hidden="1" xr:uid="{00000000-0005-0000-0000-0000CC110000}"/>
    <cellStyle name="Comma [0] 12220" xfId="28531" hidden="1" xr:uid="{00000000-0005-0000-0000-0000946F0000}"/>
    <cellStyle name="Comma [0] 12221" xfId="28543" hidden="1" xr:uid="{00000000-0005-0000-0000-0000A06F0000}"/>
    <cellStyle name="Comma [0] 12222" xfId="28545" hidden="1" xr:uid="{00000000-0005-0000-0000-0000A26F0000}"/>
    <cellStyle name="Comma [0] 12223" xfId="28516" hidden="1" xr:uid="{00000000-0005-0000-0000-0000856F0000}"/>
    <cellStyle name="Comma [0] 12224" xfId="28505" hidden="1" xr:uid="{00000000-0005-0000-0000-00007A6F0000}"/>
    <cellStyle name="Comma [0] 12225" xfId="28556" hidden="1" xr:uid="{00000000-0005-0000-0000-0000AD6F0000}"/>
    <cellStyle name="Comma [0] 12226" xfId="28565" hidden="1" xr:uid="{00000000-0005-0000-0000-0000B66F0000}"/>
    <cellStyle name="Comma [0] 12227" xfId="28576" hidden="1" xr:uid="{00000000-0005-0000-0000-0000C16F0000}"/>
    <cellStyle name="Comma [0] 12228" xfId="28582" hidden="1" xr:uid="{00000000-0005-0000-0000-0000C76F0000}"/>
    <cellStyle name="Comma [0] 12229" xfId="28564" hidden="1" xr:uid="{00000000-0005-0000-0000-0000B56F0000}"/>
    <cellStyle name="Comma [0] 1223" xfId="4525" hidden="1" xr:uid="{00000000-0005-0000-0000-0000CE110000}"/>
    <cellStyle name="Comma [0] 12230" xfId="28574" hidden="1" xr:uid="{00000000-0005-0000-0000-0000BF6F0000}"/>
    <cellStyle name="Comma [0] 12231" xfId="28594" hidden="1" xr:uid="{00000000-0005-0000-0000-0000D36F0000}"/>
    <cellStyle name="Comma [0] 12232" xfId="28596" hidden="1" xr:uid="{00000000-0005-0000-0000-0000D56F0000}"/>
    <cellStyle name="Comma [0] 12233" xfId="28547" hidden="1" xr:uid="{00000000-0005-0000-0000-0000A46F0000}"/>
    <cellStyle name="Comma [0] 12234" xfId="28508" hidden="1" xr:uid="{00000000-0005-0000-0000-00007D6F0000}"/>
    <cellStyle name="Comma [0] 12235" xfId="28550" hidden="1" xr:uid="{00000000-0005-0000-0000-0000A76F0000}"/>
    <cellStyle name="Comma [0] 12236" xfId="28513" hidden="1" xr:uid="{00000000-0005-0000-0000-0000826F0000}"/>
    <cellStyle name="Comma [0] 12237" xfId="28515" hidden="1" xr:uid="{00000000-0005-0000-0000-0000846F0000}"/>
    <cellStyle name="Comma [0] 12238" xfId="28601" hidden="1" xr:uid="{00000000-0005-0000-0000-0000DA6F0000}"/>
    <cellStyle name="Comma [0] 12239" xfId="28504" hidden="1" xr:uid="{00000000-0005-0000-0000-0000796F0000}"/>
    <cellStyle name="Comma [0] 1224" xfId="4244" hidden="1" xr:uid="{00000000-0005-0000-0000-0000B5100000}"/>
    <cellStyle name="Comma [0] 12240" xfId="28512" hidden="1" xr:uid="{00000000-0005-0000-0000-0000816F0000}"/>
    <cellStyle name="Comma [0] 12241" xfId="28613" hidden="1" xr:uid="{00000000-0005-0000-0000-0000E66F0000}"/>
    <cellStyle name="Comma [0] 12242" xfId="28615" hidden="1" xr:uid="{00000000-0005-0000-0000-0000E86F0000}"/>
    <cellStyle name="Comma [0] 12243" xfId="28604" hidden="1" xr:uid="{00000000-0005-0000-0000-0000DD6F0000}"/>
    <cellStyle name="Comma [0] 12244" xfId="28612" hidden="1" xr:uid="{00000000-0005-0000-0000-0000E56F0000}"/>
    <cellStyle name="Comma [0] 12245" xfId="28510" hidden="1" xr:uid="{00000000-0005-0000-0000-00007F6F0000}"/>
    <cellStyle name="Comma [0] 12246" xfId="28598" hidden="1" xr:uid="{00000000-0005-0000-0000-0000D76F0000}"/>
    <cellStyle name="Comma [0] 12247" xfId="28631" hidden="1" xr:uid="{00000000-0005-0000-0000-0000F86F0000}"/>
    <cellStyle name="Comma [0] 12248" xfId="28639" hidden="1" xr:uid="{00000000-0005-0000-0000-000000700000}"/>
    <cellStyle name="Comma [0] 12249" xfId="28548" hidden="1" xr:uid="{00000000-0005-0000-0000-0000A56F0000}"/>
    <cellStyle name="Comma [0] 1225" xfId="4226" hidden="1" xr:uid="{00000000-0005-0000-0000-0000A3100000}"/>
    <cellStyle name="Comma [0] 12250" xfId="28627" hidden="1" xr:uid="{00000000-0005-0000-0000-0000F46F0000}"/>
    <cellStyle name="Comma [0] 12251" xfId="28648" hidden="1" xr:uid="{00000000-0005-0000-0000-000009700000}"/>
    <cellStyle name="Comma [0] 12252" xfId="28650" hidden="1" xr:uid="{00000000-0005-0000-0000-00000B700000}"/>
    <cellStyle name="Comma [0] 12253" xfId="28609" hidden="1" xr:uid="{00000000-0005-0000-0000-0000E26F0000}"/>
    <cellStyle name="Comma [0] 12254" xfId="28554" hidden="1" xr:uid="{00000000-0005-0000-0000-0000AB6F0000}"/>
    <cellStyle name="Comma [0] 12255" xfId="28607" hidden="1" xr:uid="{00000000-0005-0000-0000-0000E06F0000}"/>
    <cellStyle name="Comma [0] 12256" xfId="28591" hidden="1" xr:uid="{00000000-0005-0000-0000-0000D06F0000}"/>
    <cellStyle name="Comma [0] 12257" xfId="28587" hidden="1" xr:uid="{00000000-0005-0000-0000-0000CC6F0000}"/>
    <cellStyle name="Comma [0] 12258" xfId="28658" hidden="1" xr:uid="{00000000-0005-0000-0000-000013700000}"/>
    <cellStyle name="Comma [0] 12259" xfId="28524" hidden="1" xr:uid="{00000000-0005-0000-0000-00008D6F0000}"/>
    <cellStyle name="Comma [0] 1226" xfId="4529" hidden="1" xr:uid="{00000000-0005-0000-0000-0000D2110000}"/>
    <cellStyle name="Comma [0] 12260" xfId="28517" hidden="1" xr:uid="{00000000-0005-0000-0000-0000866F0000}"/>
    <cellStyle name="Comma [0] 12261" xfId="28666" hidden="1" xr:uid="{00000000-0005-0000-0000-00001B700000}"/>
    <cellStyle name="Comma [0] 12262" xfId="28668" hidden="1" xr:uid="{00000000-0005-0000-0000-00001D700000}"/>
    <cellStyle name="Comma [0] 12263" xfId="28617" hidden="1" xr:uid="{00000000-0005-0000-0000-0000EA6F0000}"/>
    <cellStyle name="Comma [0] 12264" xfId="28593" hidden="1" xr:uid="{00000000-0005-0000-0000-0000D26F0000}"/>
    <cellStyle name="Comma [0] 12265" xfId="28628" hidden="1" xr:uid="{00000000-0005-0000-0000-0000F56F0000}"/>
    <cellStyle name="Comma [0] 12266" xfId="28560" hidden="1" xr:uid="{00000000-0005-0000-0000-0000B16F0000}"/>
    <cellStyle name="Comma [0] 12267" xfId="28630" hidden="1" xr:uid="{00000000-0005-0000-0000-0000F76F0000}"/>
    <cellStyle name="Comma [0] 12268" xfId="28675" hidden="1" xr:uid="{00000000-0005-0000-0000-000024700000}"/>
    <cellStyle name="Comma [0] 12269" xfId="28618" hidden="1" xr:uid="{00000000-0005-0000-0000-0000EB6F0000}"/>
    <cellStyle name="Comma [0] 1227" xfId="4536" hidden="1" xr:uid="{00000000-0005-0000-0000-0000D9110000}"/>
    <cellStyle name="Comma [0] 12270" xfId="28575" hidden="1" xr:uid="{00000000-0005-0000-0000-0000C06F0000}"/>
    <cellStyle name="Comma [0] 12271" xfId="28681" hidden="1" xr:uid="{00000000-0005-0000-0000-00002A700000}"/>
    <cellStyle name="Comma [0] 12272" xfId="28683" hidden="1" xr:uid="{00000000-0005-0000-0000-00002C700000}"/>
    <cellStyle name="Comma [0] 12273" xfId="28636" hidden="1" xr:uid="{00000000-0005-0000-0000-0000FD6F0000}"/>
    <cellStyle name="Comma [0] 12274" xfId="28642" hidden="1" xr:uid="{00000000-0005-0000-0000-000003700000}"/>
    <cellStyle name="Comma [0] 12275" xfId="28523" hidden="1" xr:uid="{00000000-0005-0000-0000-00008C6F0000}"/>
    <cellStyle name="Comma [0] 12276" xfId="28592" hidden="1" xr:uid="{00000000-0005-0000-0000-0000D16F0000}"/>
    <cellStyle name="Comma [0] 12277" xfId="28600" hidden="1" xr:uid="{00000000-0005-0000-0000-0000D96F0000}"/>
    <cellStyle name="Comma [0] 12278" xfId="28689" hidden="1" xr:uid="{00000000-0005-0000-0000-000032700000}"/>
    <cellStyle name="Comma [0] 12279" xfId="28603" hidden="1" xr:uid="{00000000-0005-0000-0000-0000DC6F0000}"/>
    <cellStyle name="Comma [0] 1228" xfId="4538" hidden="1" xr:uid="{00000000-0005-0000-0000-0000DB110000}"/>
    <cellStyle name="Comma [0] 12280" xfId="28563" hidden="1" xr:uid="{00000000-0005-0000-0000-0000B46F0000}"/>
    <cellStyle name="Comma [0] 12281" xfId="28694" hidden="1" xr:uid="{00000000-0005-0000-0000-000037700000}"/>
    <cellStyle name="Comma [0] 12282" xfId="28696" hidden="1" xr:uid="{00000000-0005-0000-0000-000039700000}"/>
    <cellStyle name="Comma [0] 12283" xfId="28655" hidden="1" xr:uid="{00000000-0005-0000-0000-000010700000}"/>
    <cellStyle name="Comma [0] 12284" xfId="28661" hidden="1" xr:uid="{00000000-0005-0000-0000-000016700000}"/>
    <cellStyle name="Comma [0] 12285" xfId="28562" hidden="1" xr:uid="{00000000-0005-0000-0000-0000B36F0000}"/>
    <cellStyle name="Comma [0] 12286" xfId="28643" hidden="1" xr:uid="{00000000-0005-0000-0000-000004700000}"/>
    <cellStyle name="Comma [0] 12287" xfId="28622" hidden="1" xr:uid="{00000000-0005-0000-0000-0000EF6F0000}"/>
    <cellStyle name="Comma [0] 12288" xfId="28700" hidden="1" xr:uid="{00000000-0005-0000-0000-00003D700000}"/>
    <cellStyle name="Comma [0] 12289" xfId="28641" hidden="1" xr:uid="{00000000-0005-0000-0000-000002700000}"/>
    <cellStyle name="Comma [0] 1229" xfId="4528" hidden="1" xr:uid="{00000000-0005-0000-0000-0000D1110000}"/>
    <cellStyle name="Comma [0] 12290" xfId="28579" hidden="1" xr:uid="{00000000-0005-0000-0000-0000C46F0000}"/>
    <cellStyle name="Comma [0] 12291" xfId="28707" hidden="1" xr:uid="{00000000-0005-0000-0000-000044700000}"/>
    <cellStyle name="Comma [0] 12292" xfId="28709" hidden="1" xr:uid="{00000000-0005-0000-0000-000046700000}"/>
    <cellStyle name="Comma [0] 12293" xfId="28673" hidden="1" xr:uid="{00000000-0005-0000-0000-000022700000}"/>
    <cellStyle name="Comma [0] 12294" xfId="28678" hidden="1" xr:uid="{00000000-0005-0000-0000-000027700000}"/>
    <cellStyle name="Comma [0] 12295" xfId="28507" hidden="1" xr:uid="{00000000-0005-0000-0000-00007C6F0000}"/>
    <cellStyle name="Comma [0] 12296" xfId="28662" hidden="1" xr:uid="{00000000-0005-0000-0000-000017700000}"/>
    <cellStyle name="Comma [0] 12297" xfId="28567" hidden="1" xr:uid="{00000000-0005-0000-0000-0000B86F0000}"/>
    <cellStyle name="Comma [0] 12298" xfId="28713" hidden="1" xr:uid="{00000000-0005-0000-0000-00004A700000}"/>
    <cellStyle name="Comma [0] 12299" xfId="28660" hidden="1" xr:uid="{00000000-0005-0000-0000-000015700000}"/>
    <cellStyle name="Comma [0] 123" xfId="2251" hidden="1" xr:uid="{00000000-0005-0000-0000-0000EC080000}"/>
    <cellStyle name="Comma [0] 1230" xfId="4534" hidden="1" xr:uid="{00000000-0005-0000-0000-0000D7110000}"/>
    <cellStyle name="Comma [0] 12300" xfId="28599" hidden="1" xr:uid="{00000000-0005-0000-0000-0000D86F0000}"/>
    <cellStyle name="Comma [0] 12301" xfId="28717" hidden="1" xr:uid="{00000000-0005-0000-0000-00004E700000}"/>
    <cellStyle name="Comma [0] 12302" xfId="28719" hidden="1" xr:uid="{00000000-0005-0000-0000-000050700000}"/>
    <cellStyle name="Comma [0] 12303" xfId="28687" hidden="1" xr:uid="{00000000-0005-0000-0000-000030700000}"/>
    <cellStyle name="Comma [0] 12304" xfId="28691" hidden="1" xr:uid="{00000000-0005-0000-0000-000034700000}"/>
    <cellStyle name="Comma [0] 12305" xfId="28581" hidden="1" xr:uid="{00000000-0005-0000-0000-0000C66F0000}"/>
    <cellStyle name="Comma [0] 12306" xfId="28679" hidden="1" xr:uid="{00000000-0005-0000-0000-000028700000}"/>
    <cellStyle name="Comma [0] 12307" xfId="28571" hidden="1" xr:uid="{00000000-0005-0000-0000-0000BC6F0000}"/>
    <cellStyle name="Comma [0] 12308" xfId="28723" hidden="1" xr:uid="{00000000-0005-0000-0000-000054700000}"/>
    <cellStyle name="Comma [0] 12309" xfId="28677" hidden="1" xr:uid="{00000000-0005-0000-0000-000026700000}"/>
    <cellStyle name="Comma [0] 1231" xfId="4541" hidden="1" xr:uid="{00000000-0005-0000-0000-0000DE110000}"/>
    <cellStyle name="Comma [0] 12310" xfId="28646" hidden="1" xr:uid="{00000000-0005-0000-0000-000007700000}"/>
    <cellStyle name="Comma [0] 12311" xfId="28727" hidden="1" xr:uid="{00000000-0005-0000-0000-000058700000}"/>
    <cellStyle name="Comma [0] 12312" xfId="28729" hidden="1" xr:uid="{00000000-0005-0000-0000-00005A700000}"/>
    <cellStyle name="Comma [0] 12313" xfId="28715" hidden="1" xr:uid="{00000000-0005-0000-0000-00004C700000}"/>
    <cellStyle name="Comma [0] 12314" xfId="28702" hidden="1" xr:uid="{00000000-0005-0000-0000-00003F700000}"/>
    <cellStyle name="Comma [0] 12315" xfId="28726" hidden="1" xr:uid="{00000000-0005-0000-0000-000057700000}"/>
    <cellStyle name="Comma [0] 12316" xfId="28692" hidden="1" xr:uid="{00000000-0005-0000-0000-000035700000}"/>
    <cellStyle name="Comma [0] 12317" xfId="28664" hidden="1" xr:uid="{00000000-0005-0000-0000-000019700000}"/>
    <cellStyle name="Comma [0] 12318" xfId="28731" hidden="1" xr:uid="{00000000-0005-0000-0000-00005C700000}"/>
    <cellStyle name="Comma [0] 12319" xfId="28688" hidden="1" xr:uid="{00000000-0005-0000-0000-000031700000}"/>
    <cellStyle name="Comma [0] 1232" xfId="4543" hidden="1" xr:uid="{00000000-0005-0000-0000-0000E0110000}"/>
    <cellStyle name="Comma [0] 12320" xfId="28722" hidden="1" xr:uid="{00000000-0005-0000-0000-000053700000}"/>
    <cellStyle name="Comma [0] 12321" xfId="28735" hidden="1" xr:uid="{00000000-0005-0000-0000-000060700000}"/>
    <cellStyle name="Comma [0] 12322" xfId="28737" hidden="1" xr:uid="{00000000-0005-0000-0000-000062700000}"/>
    <cellStyle name="Comma [0] 12323" xfId="28605" hidden="1" xr:uid="{00000000-0005-0000-0000-0000DE6F0000}"/>
    <cellStyle name="Comma [0] 12324" xfId="28725" hidden="1" xr:uid="{00000000-0005-0000-0000-000056700000}"/>
    <cellStyle name="Comma [0] 12325" xfId="28665" hidden="1" xr:uid="{00000000-0005-0000-0000-00001A700000}"/>
    <cellStyle name="Comma [0] 12326" xfId="28699" hidden="1" xr:uid="{00000000-0005-0000-0000-00003C700000}"/>
    <cellStyle name="Comma [0] 12327" xfId="28712" hidden="1" xr:uid="{00000000-0005-0000-0000-000049700000}"/>
    <cellStyle name="Comma [0] 12328" xfId="28740" hidden="1" xr:uid="{00000000-0005-0000-0000-000065700000}"/>
    <cellStyle name="Comma [0] 12329" xfId="28703" hidden="1" xr:uid="{00000000-0005-0000-0000-000040700000}"/>
    <cellStyle name="Comma [0] 1233" xfId="4318" hidden="1" xr:uid="{00000000-0005-0000-0000-0000FF100000}"/>
    <cellStyle name="Comma [0] 12330" xfId="28663" hidden="1" xr:uid="{00000000-0005-0000-0000-000018700000}"/>
    <cellStyle name="Comma [0] 12331" xfId="28743" hidden="1" xr:uid="{00000000-0005-0000-0000-000068700000}"/>
    <cellStyle name="Comma [0] 12332" xfId="28745" hidden="1" xr:uid="{00000000-0005-0000-0000-00006A700000}"/>
    <cellStyle name="Comma [0] 12333" xfId="28464" hidden="1" xr:uid="{00000000-0005-0000-0000-0000516F0000}"/>
    <cellStyle name="Comma [0] 12334" xfId="28446" hidden="1" xr:uid="{00000000-0005-0000-0000-00003F6F0000}"/>
    <cellStyle name="Comma [0] 12335" xfId="28749" hidden="1" xr:uid="{00000000-0005-0000-0000-00006E700000}"/>
    <cellStyle name="Comma [0] 12336" xfId="28756" hidden="1" xr:uid="{00000000-0005-0000-0000-000075700000}"/>
    <cellStyle name="Comma [0] 12337" xfId="28758" hidden="1" xr:uid="{00000000-0005-0000-0000-000077700000}"/>
    <cellStyle name="Comma [0] 12338" xfId="28748" hidden="1" xr:uid="{00000000-0005-0000-0000-00006D700000}"/>
    <cellStyle name="Comma [0] 12339" xfId="28754" hidden="1" xr:uid="{00000000-0005-0000-0000-000073700000}"/>
    <cellStyle name="Comma [0] 1234" xfId="4274" hidden="1" xr:uid="{00000000-0005-0000-0000-0000D3100000}"/>
    <cellStyle name="Comma [0] 12340" xfId="28761" hidden="1" xr:uid="{00000000-0005-0000-0000-00007A700000}"/>
    <cellStyle name="Comma [0] 12341" xfId="28763" hidden="1" xr:uid="{00000000-0005-0000-0000-00007C700000}"/>
    <cellStyle name="Comma [0] 12342" xfId="28538" hidden="1" xr:uid="{00000000-0005-0000-0000-00009B6F0000}"/>
    <cellStyle name="Comma [0] 12343" xfId="28494" hidden="1" xr:uid="{00000000-0005-0000-0000-00006F6F0000}"/>
    <cellStyle name="Comma [0] 12344" xfId="28774" hidden="1" xr:uid="{00000000-0005-0000-0000-000087700000}"/>
    <cellStyle name="Comma [0] 12345" xfId="28783" hidden="1" xr:uid="{00000000-0005-0000-0000-000090700000}"/>
    <cellStyle name="Comma [0] 12346" xfId="28794" hidden="1" xr:uid="{00000000-0005-0000-0000-00009B700000}"/>
    <cellStyle name="Comma [0] 12347" xfId="28800" hidden="1" xr:uid="{00000000-0005-0000-0000-0000A1700000}"/>
    <cellStyle name="Comma [0] 12348" xfId="28782" hidden="1" xr:uid="{00000000-0005-0000-0000-00008F700000}"/>
    <cellStyle name="Comma [0] 12349" xfId="28792" hidden="1" xr:uid="{00000000-0005-0000-0000-000099700000}"/>
    <cellStyle name="Comma [0] 1235" xfId="4554" hidden="1" xr:uid="{00000000-0005-0000-0000-0000EB110000}"/>
    <cellStyle name="Comma [0] 12350" xfId="28812" hidden="1" xr:uid="{00000000-0005-0000-0000-0000AD700000}"/>
    <cellStyle name="Comma [0] 12351" xfId="28814" hidden="1" xr:uid="{00000000-0005-0000-0000-0000AF700000}"/>
    <cellStyle name="Comma [0] 12352" xfId="28765" hidden="1" xr:uid="{00000000-0005-0000-0000-00007E700000}"/>
    <cellStyle name="Comma [0] 12353" xfId="28459" hidden="1" xr:uid="{00000000-0005-0000-0000-00004C6F0000}"/>
    <cellStyle name="Comma [0] 12354" xfId="28768" hidden="1" xr:uid="{00000000-0005-0000-0000-000081700000}"/>
    <cellStyle name="Comma [0] 12355" xfId="28493" hidden="1" xr:uid="{00000000-0005-0000-0000-00006E6F0000}"/>
    <cellStyle name="Comma [0] 12356" xfId="28492" hidden="1" xr:uid="{00000000-0005-0000-0000-00006D6F0000}"/>
    <cellStyle name="Comma [0] 12357" xfId="28819" hidden="1" xr:uid="{00000000-0005-0000-0000-0000B4700000}"/>
    <cellStyle name="Comma [0] 12358" xfId="28461" hidden="1" xr:uid="{00000000-0005-0000-0000-00004E6F0000}"/>
    <cellStyle name="Comma [0] 12359" xfId="28495" hidden="1" xr:uid="{00000000-0005-0000-0000-0000706F0000}"/>
    <cellStyle name="Comma [0] 1236" xfId="4563" hidden="1" xr:uid="{00000000-0005-0000-0000-0000F4110000}"/>
    <cellStyle name="Comma [0] 12360" xfId="28831" hidden="1" xr:uid="{00000000-0005-0000-0000-0000C0700000}"/>
    <cellStyle name="Comma [0] 12361" xfId="28833" hidden="1" xr:uid="{00000000-0005-0000-0000-0000C2700000}"/>
    <cellStyle name="Comma [0] 12362" xfId="28822" hidden="1" xr:uid="{00000000-0005-0000-0000-0000B7700000}"/>
    <cellStyle name="Comma [0] 12363" xfId="28830" hidden="1" xr:uid="{00000000-0005-0000-0000-0000BF700000}"/>
    <cellStyle name="Comma [0] 12364" xfId="28457" hidden="1" xr:uid="{00000000-0005-0000-0000-00004A6F0000}"/>
    <cellStyle name="Comma [0] 12365" xfId="28816" hidden="1" xr:uid="{00000000-0005-0000-0000-0000B1700000}"/>
    <cellStyle name="Comma [0] 12366" xfId="28849" hidden="1" xr:uid="{00000000-0005-0000-0000-0000D2700000}"/>
    <cellStyle name="Comma [0] 12367" xfId="28857" hidden="1" xr:uid="{00000000-0005-0000-0000-0000DA700000}"/>
    <cellStyle name="Comma [0] 12368" xfId="28766" hidden="1" xr:uid="{00000000-0005-0000-0000-00007F700000}"/>
    <cellStyle name="Comma [0] 12369" xfId="28845" hidden="1" xr:uid="{00000000-0005-0000-0000-0000CE700000}"/>
    <cellStyle name="Comma [0] 1237" xfId="4574" hidden="1" xr:uid="{00000000-0005-0000-0000-0000FF110000}"/>
    <cellStyle name="Comma [0] 12370" xfId="28866" hidden="1" xr:uid="{00000000-0005-0000-0000-0000E3700000}"/>
    <cellStyle name="Comma [0] 12371" xfId="28868" hidden="1" xr:uid="{00000000-0005-0000-0000-0000E5700000}"/>
    <cellStyle name="Comma [0] 12372" xfId="28827" hidden="1" xr:uid="{00000000-0005-0000-0000-0000BC700000}"/>
    <cellStyle name="Comma [0] 12373" xfId="28772" hidden="1" xr:uid="{00000000-0005-0000-0000-000085700000}"/>
    <cellStyle name="Comma [0] 12374" xfId="28825" hidden="1" xr:uid="{00000000-0005-0000-0000-0000BA700000}"/>
    <cellStyle name="Comma [0] 12375" xfId="28809" hidden="1" xr:uid="{00000000-0005-0000-0000-0000AA700000}"/>
    <cellStyle name="Comma [0] 12376" xfId="28805" hidden="1" xr:uid="{00000000-0005-0000-0000-0000A6700000}"/>
    <cellStyle name="Comma [0] 12377" xfId="28876" hidden="1" xr:uid="{00000000-0005-0000-0000-0000ED700000}"/>
    <cellStyle name="Comma [0] 12378" xfId="28449" hidden="1" xr:uid="{00000000-0005-0000-0000-0000426F0000}"/>
    <cellStyle name="Comma [0] 12379" xfId="28537" hidden="1" xr:uid="{00000000-0005-0000-0000-00009A6F0000}"/>
    <cellStyle name="Comma [0] 1238" xfId="4580" hidden="1" xr:uid="{00000000-0005-0000-0000-000005120000}"/>
    <cellStyle name="Comma [0] 12380" xfId="28884" hidden="1" xr:uid="{00000000-0005-0000-0000-0000F5700000}"/>
    <cellStyle name="Comma [0] 12381" xfId="28886" hidden="1" xr:uid="{00000000-0005-0000-0000-0000F7700000}"/>
    <cellStyle name="Comma [0] 12382" xfId="28835" hidden="1" xr:uid="{00000000-0005-0000-0000-0000C4700000}"/>
    <cellStyle name="Comma [0] 12383" xfId="28811" hidden="1" xr:uid="{00000000-0005-0000-0000-0000AC700000}"/>
    <cellStyle name="Comma [0] 12384" xfId="28846" hidden="1" xr:uid="{00000000-0005-0000-0000-0000CF700000}"/>
    <cellStyle name="Comma [0] 12385" xfId="28778" hidden="1" xr:uid="{00000000-0005-0000-0000-00008B700000}"/>
    <cellStyle name="Comma [0] 12386" xfId="28848" hidden="1" xr:uid="{00000000-0005-0000-0000-0000D1700000}"/>
    <cellStyle name="Comma [0] 12387" xfId="28893" hidden="1" xr:uid="{00000000-0005-0000-0000-0000FE700000}"/>
    <cellStyle name="Comma [0] 12388" xfId="28836" hidden="1" xr:uid="{00000000-0005-0000-0000-0000C5700000}"/>
    <cellStyle name="Comma [0] 12389" xfId="28793" hidden="1" xr:uid="{00000000-0005-0000-0000-00009A700000}"/>
    <cellStyle name="Comma [0] 1239" xfId="4562" hidden="1" xr:uid="{00000000-0005-0000-0000-0000F3110000}"/>
    <cellStyle name="Comma [0] 12390" xfId="28899" hidden="1" xr:uid="{00000000-0005-0000-0000-000004710000}"/>
    <cellStyle name="Comma [0] 12391" xfId="28901" hidden="1" xr:uid="{00000000-0005-0000-0000-000006710000}"/>
    <cellStyle name="Comma [0] 12392" xfId="28854" hidden="1" xr:uid="{00000000-0005-0000-0000-0000D7700000}"/>
    <cellStyle name="Comma [0] 12393" xfId="28860" hidden="1" xr:uid="{00000000-0005-0000-0000-0000DD700000}"/>
    <cellStyle name="Comma [0] 12394" xfId="28486" hidden="1" xr:uid="{00000000-0005-0000-0000-0000676F0000}"/>
    <cellStyle name="Comma [0] 12395" xfId="28810" hidden="1" xr:uid="{00000000-0005-0000-0000-0000AB700000}"/>
    <cellStyle name="Comma [0] 12396" xfId="28818" hidden="1" xr:uid="{00000000-0005-0000-0000-0000B3700000}"/>
    <cellStyle name="Comma [0] 12397" xfId="28907" hidden="1" xr:uid="{00000000-0005-0000-0000-00000C710000}"/>
    <cellStyle name="Comma [0] 12398" xfId="28821" hidden="1" xr:uid="{00000000-0005-0000-0000-0000B6700000}"/>
    <cellStyle name="Comma [0] 12399" xfId="28781" hidden="1" xr:uid="{00000000-0005-0000-0000-00008E700000}"/>
    <cellStyle name="Comma [0] 124" xfId="2349" hidden="1" xr:uid="{00000000-0005-0000-0000-00004E090000}"/>
    <cellStyle name="Comma [0] 1240" xfId="4572" hidden="1" xr:uid="{00000000-0005-0000-0000-0000FD110000}"/>
    <cellStyle name="Comma [0] 12400" xfId="28912" hidden="1" xr:uid="{00000000-0005-0000-0000-000011710000}"/>
    <cellStyle name="Comma [0] 12401" xfId="28914" hidden="1" xr:uid="{00000000-0005-0000-0000-000013710000}"/>
    <cellStyle name="Comma [0] 12402" xfId="28873" hidden="1" xr:uid="{00000000-0005-0000-0000-0000EA700000}"/>
    <cellStyle name="Comma [0] 12403" xfId="28879" hidden="1" xr:uid="{00000000-0005-0000-0000-0000F0700000}"/>
    <cellStyle name="Comma [0] 12404" xfId="28780" hidden="1" xr:uid="{00000000-0005-0000-0000-00008D700000}"/>
    <cellStyle name="Comma [0] 12405" xfId="28861" hidden="1" xr:uid="{00000000-0005-0000-0000-0000DE700000}"/>
    <cellStyle name="Comma [0] 12406" xfId="28840" hidden="1" xr:uid="{00000000-0005-0000-0000-0000C9700000}"/>
    <cellStyle name="Comma [0] 12407" xfId="28918" hidden="1" xr:uid="{00000000-0005-0000-0000-000017710000}"/>
    <cellStyle name="Comma [0] 12408" xfId="28859" hidden="1" xr:uid="{00000000-0005-0000-0000-0000DC700000}"/>
    <cellStyle name="Comma [0] 12409" xfId="28797" hidden="1" xr:uid="{00000000-0005-0000-0000-00009E700000}"/>
    <cellStyle name="Comma [0] 1241" xfId="4592" hidden="1" xr:uid="{00000000-0005-0000-0000-000011120000}"/>
    <cellStyle name="Comma [0] 12410" xfId="28925" hidden="1" xr:uid="{00000000-0005-0000-0000-00001E710000}"/>
    <cellStyle name="Comma [0] 12411" xfId="28927" hidden="1" xr:uid="{00000000-0005-0000-0000-000020710000}"/>
    <cellStyle name="Comma [0] 12412" xfId="28891" hidden="1" xr:uid="{00000000-0005-0000-0000-0000FC700000}"/>
    <cellStyle name="Comma [0] 12413" xfId="28896" hidden="1" xr:uid="{00000000-0005-0000-0000-000001710000}"/>
    <cellStyle name="Comma [0] 12414" xfId="28460" hidden="1" xr:uid="{00000000-0005-0000-0000-00004D6F0000}"/>
    <cellStyle name="Comma [0] 12415" xfId="28880" hidden="1" xr:uid="{00000000-0005-0000-0000-0000F1700000}"/>
    <cellStyle name="Comma [0] 12416" xfId="28785" hidden="1" xr:uid="{00000000-0005-0000-0000-000092700000}"/>
    <cellStyle name="Comma [0] 12417" xfId="28931" hidden="1" xr:uid="{00000000-0005-0000-0000-000024710000}"/>
    <cellStyle name="Comma [0] 12418" xfId="28878" hidden="1" xr:uid="{00000000-0005-0000-0000-0000EF700000}"/>
    <cellStyle name="Comma [0] 12419" xfId="28817" hidden="1" xr:uid="{00000000-0005-0000-0000-0000B2700000}"/>
    <cellStyle name="Comma [0] 1242" xfId="4594" hidden="1" xr:uid="{00000000-0005-0000-0000-000013120000}"/>
    <cellStyle name="Comma [0] 12420" xfId="28935" hidden="1" xr:uid="{00000000-0005-0000-0000-000028710000}"/>
    <cellStyle name="Comma [0] 12421" xfId="28937" hidden="1" xr:uid="{00000000-0005-0000-0000-00002A710000}"/>
    <cellStyle name="Comma [0] 12422" xfId="28905" hidden="1" xr:uid="{00000000-0005-0000-0000-00000A710000}"/>
    <cellStyle name="Comma [0] 12423" xfId="28909" hidden="1" xr:uid="{00000000-0005-0000-0000-00000E710000}"/>
    <cellStyle name="Comma [0] 12424" xfId="28799" hidden="1" xr:uid="{00000000-0005-0000-0000-0000A0700000}"/>
    <cellStyle name="Comma [0] 12425" xfId="28897" hidden="1" xr:uid="{00000000-0005-0000-0000-000002710000}"/>
    <cellStyle name="Comma [0] 12426" xfId="28789" hidden="1" xr:uid="{00000000-0005-0000-0000-000096700000}"/>
    <cellStyle name="Comma [0] 12427" xfId="28941" hidden="1" xr:uid="{00000000-0005-0000-0000-00002E710000}"/>
    <cellStyle name="Comma [0] 12428" xfId="28895" hidden="1" xr:uid="{00000000-0005-0000-0000-000000710000}"/>
    <cellStyle name="Comma [0] 12429" xfId="28864" hidden="1" xr:uid="{00000000-0005-0000-0000-0000E1700000}"/>
    <cellStyle name="Comma [0] 1243" xfId="4545" hidden="1" xr:uid="{00000000-0005-0000-0000-0000E2110000}"/>
    <cellStyle name="Comma [0] 12430" xfId="28945" hidden="1" xr:uid="{00000000-0005-0000-0000-000032710000}"/>
    <cellStyle name="Comma [0] 12431" xfId="28947" hidden="1" xr:uid="{00000000-0005-0000-0000-000034710000}"/>
    <cellStyle name="Comma [0] 12432" xfId="28933" hidden="1" xr:uid="{00000000-0005-0000-0000-000026710000}"/>
    <cellStyle name="Comma [0] 12433" xfId="28920" hidden="1" xr:uid="{00000000-0005-0000-0000-000019710000}"/>
    <cellStyle name="Comma [0] 12434" xfId="28944" hidden="1" xr:uid="{00000000-0005-0000-0000-000031710000}"/>
    <cellStyle name="Comma [0] 12435" xfId="28910" hidden="1" xr:uid="{00000000-0005-0000-0000-00000F710000}"/>
    <cellStyle name="Comma [0] 12436" xfId="28882" hidden="1" xr:uid="{00000000-0005-0000-0000-0000F3700000}"/>
    <cellStyle name="Comma [0] 12437" xfId="28949" hidden="1" xr:uid="{00000000-0005-0000-0000-000036710000}"/>
    <cellStyle name="Comma [0] 12438" xfId="28906" hidden="1" xr:uid="{00000000-0005-0000-0000-00000B710000}"/>
    <cellStyle name="Comma [0] 12439" xfId="28940" hidden="1" xr:uid="{00000000-0005-0000-0000-00002D710000}"/>
    <cellStyle name="Comma [0] 1244" xfId="4239" hidden="1" xr:uid="{00000000-0005-0000-0000-0000B0100000}"/>
    <cellStyle name="Comma [0] 12440" xfId="28953" hidden="1" xr:uid="{00000000-0005-0000-0000-00003A710000}"/>
    <cellStyle name="Comma [0] 12441" xfId="28955" hidden="1" xr:uid="{00000000-0005-0000-0000-00003C710000}"/>
    <cellStyle name="Comma [0] 12442" xfId="28823" hidden="1" xr:uid="{00000000-0005-0000-0000-0000B8700000}"/>
    <cellStyle name="Comma [0] 12443" xfId="28943" hidden="1" xr:uid="{00000000-0005-0000-0000-000030710000}"/>
    <cellStyle name="Comma [0] 12444" xfId="28883" hidden="1" xr:uid="{00000000-0005-0000-0000-0000F4700000}"/>
    <cellStyle name="Comma [0] 12445" xfId="28917" hidden="1" xr:uid="{00000000-0005-0000-0000-000016710000}"/>
    <cellStyle name="Comma [0] 12446" xfId="28930" hidden="1" xr:uid="{00000000-0005-0000-0000-000023710000}"/>
    <cellStyle name="Comma [0] 12447" xfId="28958" hidden="1" xr:uid="{00000000-0005-0000-0000-00003F710000}"/>
    <cellStyle name="Comma [0] 12448" xfId="28921" hidden="1" xr:uid="{00000000-0005-0000-0000-00001A710000}"/>
    <cellStyle name="Comma [0] 12449" xfId="28881" hidden="1" xr:uid="{00000000-0005-0000-0000-0000F2700000}"/>
    <cellStyle name="Comma [0] 1245" xfId="4548" hidden="1" xr:uid="{00000000-0005-0000-0000-0000E5110000}"/>
    <cellStyle name="Comma [0] 12450" xfId="28960" hidden="1" xr:uid="{00000000-0005-0000-0000-000041710000}"/>
    <cellStyle name="Comma [0] 12451" xfId="28962" hidden="1" xr:uid="{00000000-0005-0000-0000-000043710000}"/>
    <cellStyle name="Comma [0] 12452" xfId="28474" hidden="1" xr:uid="{00000000-0005-0000-0000-00005B6F0000}"/>
    <cellStyle name="Comma [0] 12453" xfId="28471" hidden="1" xr:uid="{00000000-0005-0000-0000-0000586F0000}"/>
    <cellStyle name="Comma [0] 12454" xfId="28968" hidden="1" xr:uid="{00000000-0005-0000-0000-000049710000}"/>
    <cellStyle name="Comma [0] 12455" xfId="28974" hidden="1" xr:uid="{00000000-0005-0000-0000-00004F710000}"/>
    <cellStyle name="Comma [0] 12456" xfId="28976" hidden="1" xr:uid="{00000000-0005-0000-0000-000051710000}"/>
    <cellStyle name="Comma [0] 12457" xfId="28967" hidden="1" xr:uid="{00000000-0005-0000-0000-000048710000}"/>
    <cellStyle name="Comma [0] 12458" xfId="28972" hidden="1" xr:uid="{00000000-0005-0000-0000-00004D710000}"/>
    <cellStyle name="Comma [0] 12459" xfId="28978" hidden="1" xr:uid="{00000000-0005-0000-0000-000053710000}"/>
    <cellStyle name="Comma [0] 1246" xfId="4273" hidden="1" xr:uid="{00000000-0005-0000-0000-0000D2100000}"/>
    <cellStyle name="Comma [0] 12460" xfId="28980" hidden="1" xr:uid="{00000000-0005-0000-0000-000055710000}"/>
    <cellStyle name="Comma [0] 12461" xfId="28497" hidden="1" xr:uid="{00000000-0005-0000-0000-0000726F0000}"/>
    <cellStyle name="Comma [0] 12462" xfId="28499" hidden="1" xr:uid="{00000000-0005-0000-0000-0000746F0000}"/>
    <cellStyle name="Comma [0] 12463" xfId="28991" hidden="1" xr:uid="{00000000-0005-0000-0000-000060710000}"/>
    <cellStyle name="Comma [0] 12464" xfId="29000" hidden="1" xr:uid="{00000000-0005-0000-0000-000069710000}"/>
    <cellStyle name="Comma [0] 12465" xfId="29011" hidden="1" xr:uid="{00000000-0005-0000-0000-000074710000}"/>
    <cellStyle name="Comma [0] 12466" xfId="29017" hidden="1" xr:uid="{00000000-0005-0000-0000-00007A710000}"/>
    <cellStyle name="Comma [0] 12467" xfId="28999" hidden="1" xr:uid="{00000000-0005-0000-0000-000068710000}"/>
    <cellStyle name="Comma [0] 12468" xfId="29009" hidden="1" xr:uid="{00000000-0005-0000-0000-000072710000}"/>
    <cellStyle name="Comma [0] 12469" xfId="29029" hidden="1" xr:uid="{00000000-0005-0000-0000-000086710000}"/>
    <cellStyle name="Comma [0] 1247" xfId="4272" hidden="1" xr:uid="{00000000-0005-0000-0000-0000D1100000}"/>
    <cellStyle name="Comma [0] 12470" xfId="29031" hidden="1" xr:uid="{00000000-0005-0000-0000-000088710000}"/>
    <cellStyle name="Comma [0] 12471" xfId="28982" hidden="1" xr:uid="{00000000-0005-0000-0000-000057710000}"/>
    <cellStyle name="Comma [0] 12472" xfId="28479" hidden="1" xr:uid="{00000000-0005-0000-0000-0000606F0000}"/>
    <cellStyle name="Comma [0] 12473" xfId="28985" hidden="1" xr:uid="{00000000-0005-0000-0000-00005A710000}"/>
    <cellStyle name="Comma [0] 12474" xfId="28484" hidden="1" xr:uid="{00000000-0005-0000-0000-0000656F0000}"/>
    <cellStyle name="Comma [0] 12475" xfId="28468" hidden="1" xr:uid="{00000000-0005-0000-0000-0000556F0000}"/>
    <cellStyle name="Comma [0] 12476" xfId="29036" hidden="1" xr:uid="{00000000-0005-0000-0000-00008D710000}"/>
    <cellStyle name="Comma [0] 12477" xfId="28477" hidden="1" xr:uid="{00000000-0005-0000-0000-00005E6F0000}"/>
    <cellStyle name="Comma [0] 12478" xfId="28498" hidden="1" xr:uid="{00000000-0005-0000-0000-0000736F0000}"/>
    <cellStyle name="Comma [0] 12479" xfId="29048" hidden="1" xr:uid="{00000000-0005-0000-0000-000099710000}"/>
    <cellStyle name="Comma [0] 1248" xfId="4599" hidden="1" xr:uid="{00000000-0005-0000-0000-000018120000}"/>
    <cellStyle name="Comma [0] 12480" xfId="29050" hidden="1" xr:uid="{00000000-0005-0000-0000-00009B710000}"/>
    <cellStyle name="Comma [0] 12481" xfId="29039" hidden="1" xr:uid="{00000000-0005-0000-0000-000090710000}"/>
    <cellStyle name="Comma [0] 12482" xfId="29047" hidden="1" xr:uid="{00000000-0005-0000-0000-000098710000}"/>
    <cellStyle name="Comma [0] 12483" xfId="28481" hidden="1" xr:uid="{00000000-0005-0000-0000-0000626F0000}"/>
    <cellStyle name="Comma [0] 12484" xfId="29033" hidden="1" xr:uid="{00000000-0005-0000-0000-00008A710000}"/>
    <cellStyle name="Comma [0] 12485" xfId="29066" hidden="1" xr:uid="{00000000-0005-0000-0000-0000AB710000}"/>
    <cellStyle name="Comma [0] 12486" xfId="29074" hidden="1" xr:uid="{00000000-0005-0000-0000-0000B3710000}"/>
    <cellStyle name="Comma [0] 12487" xfId="28983" hidden="1" xr:uid="{00000000-0005-0000-0000-000058710000}"/>
    <cellStyle name="Comma [0] 12488" xfId="29062" hidden="1" xr:uid="{00000000-0005-0000-0000-0000A7710000}"/>
    <cellStyle name="Comma [0] 12489" xfId="29083" hidden="1" xr:uid="{00000000-0005-0000-0000-0000BC710000}"/>
    <cellStyle name="Comma [0] 1249" xfId="4241" hidden="1" xr:uid="{00000000-0005-0000-0000-0000B2100000}"/>
    <cellStyle name="Comma [0] 12490" xfId="29085" hidden="1" xr:uid="{00000000-0005-0000-0000-0000BE710000}"/>
    <cellStyle name="Comma [0] 12491" xfId="29044" hidden="1" xr:uid="{00000000-0005-0000-0000-000095710000}"/>
    <cellStyle name="Comma [0] 12492" xfId="28989" hidden="1" xr:uid="{00000000-0005-0000-0000-00005E710000}"/>
    <cellStyle name="Comma [0] 12493" xfId="29042" hidden="1" xr:uid="{00000000-0005-0000-0000-000093710000}"/>
    <cellStyle name="Comma [0] 12494" xfId="29026" hidden="1" xr:uid="{00000000-0005-0000-0000-000083710000}"/>
    <cellStyle name="Comma [0] 12495" xfId="29022" hidden="1" xr:uid="{00000000-0005-0000-0000-00007F710000}"/>
    <cellStyle name="Comma [0] 12496" xfId="29093" hidden="1" xr:uid="{00000000-0005-0000-0000-0000C6710000}"/>
    <cellStyle name="Comma [0] 12497" xfId="28965" hidden="1" xr:uid="{00000000-0005-0000-0000-000046710000}"/>
    <cellStyle name="Comma [0] 12498" xfId="28447" hidden="1" xr:uid="{00000000-0005-0000-0000-0000406F0000}"/>
    <cellStyle name="Comma [0] 12499" xfId="29101" hidden="1" xr:uid="{00000000-0005-0000-0000-0000CE710000}"/>
    <cellStyle name="Comma [0] 125" xfId="2241" hidden="1" xr:uid="{00000000-0005-0000-0000-0000E2080000}"/>
    <cellStyle name="Comma [0] 1250" xfId="4275" hidden="1" xr:uid="{00000000-0005-0000-0000-0000D4100000}"/>
    <cellStyle name="Comma [0] 12500" xfId="29103" hidden="1" xr:uid="{00000000-0005-0000-0000-0000D0710000}"/>
    <cellStyle name="Comma [0] 12501" xfId="29052" hidden="1" xr:uid="{00000000-0005-0000-0000-00009D710000}"/>
    <cellStyle name="Comma [0] 12502" xfId="29028" hidden="1" xr:uid="{00000000-0005-0000-0000-000085710000}"/>
    <cellStyle name="Comma [0] 12503" xfId="29063" hidden="1" xr:uid="{00000000-0005-0000-0000-0000A8710000}"/>
    <cellStyle name="Comma [0] 12504" xfId="28995" hidden="1" xr:uid="{00000000-0005-0000-0000-000064710000}"/>
    <cellStyle name="Comma [0] 12505" xfId="29065" hidden="1" xr:uid="{00000000-0005-0000-0000-0000AA710000}"/>
    <cellStyle name="Comma [0] 12506" xfId="29110" hidden="1" xr:uid="{00000000-0005-0000-0000-0000D7710000}"/>
    <cellStyle name="Comma [0] 12507" xfId="29053" hidden="1" xr:uid="{00000000-0005-0000-0000-00009E710000}"/>
    <cellStyle name="Comma [0] 12508" xfId="29010" hidden="1" xr:uid="{00000000-0005-0000-0000-000073710000}"/>
    <cellStyle name="Comma [0] 12509" xfId="29116" hidden="1" xr:uid="{00000000-0005-0000-0000-0000DD710000}"/>
    <cellStyle name="Comma [0] 1251" xfId="4611" hidden="1" xr:uid="{00000000-0005-0000-0000-000024120000}"/>
    <cellStyle name="Comma [0] 12510" xfId="29118" hidden="1" xr:uid="{00000000-0005-0000-0000-0000DF710000}"/>
    <cellStyle name="Comma [0] 12511" xfId="29071" hidden="1" xr:uid="{00000000-0005-0000-0000-0000B0710000}"/>
    <cellStyle name="Comma [0] 12512" xfId="29077" hidden="1" xr:uid="{00000000-0005-0000-0000-0000B6710000}"/>
    <cellStyle name="Comma [0] 12513" xfId="28964" hidden="1" xr:uid="{00000000-0005-0000-0000-000045710000}"/>
    <cellStyle name="Comma [0] 12514" xfId="29027" hidden="1" xr:uid="{00000000-0005-0000-0000-000084710000}"/>
    <cellStyle name="Comma [0] 12515" xfId="29035" hidden="1" xr:uid="{00000000-0005-0000-0000-00008C710000}"/>
    <cellStyle name="Comma [0] 12516" xfId="29124" hidden="1" xr:uid="{00000000-0005-0000-0000-0000E5710000}"/>
    <cellStyle name="Comma [0] 12517" xfId="29038" hidden="1" xr:uid="{00000000-0005-0000-0000-00008F710000}"/>
    <cellStyle name="Comma [0] 12518" xfId="28998" hidden="1" xr:uid="{00000000-0005-0000-0000-000067710000}"/>
    <cellStyle name="Comma [0] 12519" xfId="29129" hidden="1" xr:uid="{00000000-0005-0000-0000-0000EA710000}"/>
    <cellStyle name="Comma [0] 1252" xfId="4613" hidden="1" xr:uid="{00000000-0005-0000-0000-000026120000}"/>
    <cellStyle name="Comma [0] 12520" xfId="29131" hidden="1" xr:uid="{00000000-0005-0000-0000-0000EC710000}"/>
    <cellStyle name="Comma [0] 12521" xfId="29090" hidden="1" xr:uid="{00000000-0005-0000-0000-0000C3710000}"/>
    <cellStyle name="Comma [0] 12522" xfId="29096" hidden="1" xr:uid="{00000000-0005-0000-0000-0000C9710000}"/>
    <cellStyle name="Comma [0] 12523" xfId="28997" hidden="1" xr:uid="{00000000-0005-0000-0000-000066710000}"/>
    <cellStyle name="Comma [0] 12524" xfId="29078" hidden="1" xr:uid="{00000000-0005-0000-0000-0000B7710000}"/>
    <cellStyle name="Comma [0] 12525" xfId="29057" hidden="1" xr:uid="{00000000-0005-0000-0000-0000A2710000}"/>
    <cellStyle name="Comma [0] 12526" xfId="29135" hidden="1" xr:uid="{00000000-0005-0000-0000-0000F0710000}"/>
    <cellStyle name="Comma [0] 12527" xfId="29076" hidden="1" xr:uid="{00000000-0005-0000-0000-0000B5710000}"/>
    <cellStyle name="Comma [0] 12528" xfId="29014" hidden="1" xr:uid="{00000000-0005-0000-0000-000077710000}"/>
    <cellStyle name="Comma [0] 12529" xfId="29142" hidden="1" xr:uid="{00000000-0005-0000-0000-0000F7710000}"/>
    <cellStyle name="Comma [0] 1253" xfId="4602" hidden="1" xr:uid="{00000000-0005-0000-0000-00001B120000}"/>
    <cellStyle name="Comma [0] 12530" xfId="29144" hidden="1" xr:uid="{00000000-0005-0000-0000-0000F9710000}"/>
    <cellStyle name="Comma [0] 12531" xfId="29108" hidden="1" xr:uid="{00000000-0005-0000-0000-0000D5710000}"/>
    <cellStyle name="Comma [0] 12532" xfId="29113" hidden="1" xr:uid="{00000000-0005-0000-0000-0000DA710000}"/>
    <cellStyle name="Comma [0] 12533" xfId="28478" hidden="1" xr:uid="{00000000-0005-0000-0000-00005F6F0000}"/>
    <cellStyle name="Comma [0] 12534" xfId="29097" hidden="1" xr:uid="{00000000-0005-0000-0000-0000CA710000}"/>
    <cellStyle name="Comma [0] 12535" xfId="29002" hidden="1" xr:uid="{00000000-0005-0000-0000-00006B710000}"/>
    <cellStyle name="Comma [0] 12536" xfId="29148" hidden="1" xr:uid="{00000000-0005-0000-0000-0000FD710000}"/>
    <cellStyle name="Comma [0] 12537" xfId="29095" hidden="1" xr:uid="{00000000-0005-0000-0000-0000C8710000}"/>
    <cellStyle name="Comma [0] 12538" xfId="29034" hidden="1" xr:uid="{00000000-0005-0000-0000-00008B710000}"/>
    <cellStyle name="Comma [0] 12539" xfId="29152" hidden="1" xr:uid="{00000000-0005-0000-0000-000001720000}"/>
    <cellStyle name="Comma [0] 1254" xfId="4610" hidden="1" xr:uid="{00000000-0005-0000-0000-000023120000}"/>
    <cellStyle name="Comma [0] 12540" xfId="29154" hidden="1" xr:uid="{00000000-0005-0000-0000-000003720000}"/>
    <cellStyle name="Comma [0] 12541" xfId="29122" hidden="1" xr:uid="{00000000-0005-0000-0000-0000E3710000}"/>
    <cellStyle name="Comma [0] 12542" xfId="29126" hidden="1" xr:uid="{00000000-0005-0000-0000-0000E7710000}"/>
    <cellStyle name="Comma [0] 12543" xfId="29016" hidden="1" xr:uid="{00000000-0005-0000-0000-000079710000}"/>
    <cellStyle name="Comma [0] 12544" xfId="29114" hidden="1" xr:uid="{00000000-0005-0000-0000-0000DB710000}"/>
    <cellStyle name="Comma [0] 12545" xfId="29006" hidden="1" xr:uid="{00000000-0005-0000-0000-00006F710000}"/>
    <cellStyle name="Comma [0] 12546" xfId="29158" hidden="1" xr:uid="{00000000-0005-0000-0000-000007720000}"/>
    <cellStyle name="Comma [0] 12547" xfId="29112" hidden="1" xr:uid="{00000000-0005-0000-0000-0000D9710000}"/>
    <cellStyle name="Comma [0] 12548" xfId="29081" hidden="1" xr:uid="{00000000-0005-0000-0000-0000BA710000}"/>
    <cellStyle name="Comma [0] 12549" xfId="29162" hidden="1" xr:uid="{00000000-0005-0000-0000-00000B720000}"/>
    <cellStyle name="Comma [0] 1255" xfId="4237" hidden="1" xr:uid="{00000000-0005-0000-0000-0000AE100000}"/>
    <cellStyle name="Comma [0] 12550" xfId="29164" hidden="1" xr:uid="{00000000-0005-0000-0000-00000D720000}"/>
    <cellStyle name="Comma [0] 12551" xfId="29150" hidden="1" xr:uid="{00000000-0005-0000-0000-0000FF710000}"/>
    <cellStyle name="Comma [0] 12552" xfId="29137" hidden="1" xr:uid="{00000000-0005-0000-0000-0000F2710000}"/>
    <cellStyle name="Comma [0] 12553" xfId="29161" hidden="1" xr:uid="{00000000-0005-0000-0000-00000A720000}"/>
    <cellStyle name="Comma [0] 12554" xfId="29127" hidden="1" xr:uid="{00000000-0005-0000-0000-0000E8710000}"/>
    <cellStyle name="Comma [0] 12555" xfId="29099" hidden="1" xr:uid="{00000000-0005-0000-0000-0000CC710000}"/>
    <cellStyle name="Comma [0] 12556" xfId="29166" hidden="1" xr:uid="{00000000-0005-0000-0000-00000F720000}"/>
    <cellStyle name="Comma [0] 12557" xfId="29123" hidden="1" xr:uid="{00000000-0005-0000-0000-0000E4710000}"/>
    <cellStyle name="Comma [0] 12558" xfId="29157" hidden="1" xr:uid="{00000000-0005-0000-0000-000006720000}"/>
    <cellStyle name="Comma [0] 12559" xfId="29170" hidden="1" xr:uid="{00000000-0005-0000-0000-000013720000}"/>
    <cellStyle name="Comma [0] 1256" xfId="4596" hidden="1" xr:uid="{00000000-0005-0000-0000-000015120000}"/>
    <cellStyle name="Comma [0] 12560" xfId="29172" hidden="1" xr:uid="{00000000-0005-0000-0000-000015720000}"/>
    <cellStyle name="Comma [0] 12561" xfId="29040" hidden="1" xr:uid="{00000000-0005-0000-0000-000091710000}"/>
    <cellStyle name="Comma [0] 12562" xfId="29160" hidden="1" xr:uid="{00000000-0005-0000-0000-000009720000}"/>
    <cellStyle name="Comma [0] 12563" xfId="29100" hidden="1" xr:uid="{00000000-0005-0000-0000-0000CD710000}"/>
    <cellStyle name="Comma [0] 12564" xfId="29134" hidden="1" xr:uid="{00000000-0005-0000-0000-0000EF710000}"/>
    <cellStyle name="Comma [0] 12565" xfId="29147" hidden="1" xr:uid="{00000000-0005-0000-0000-0000FC710000}"/>
    <cellStyle name="Comma [0] 12566" xfId="29175" hidden="1" xr:uid="{00000000-0005-0000-0000-000018720000}"/>
    <cellStyle name="Comma [0] 12567" xfId="29138" hidden="1" xr:uid="{00000000-0005-0000-0000-0000F3710000}"/>
    <cellStyle name="Comma [0] 12568" xfId="29098" hidden="1" xr:uid="{00000000-0005-0000-0000-0000CB710000}"/>
    <cellStyle name="Comma [0] 12569" xfId="29177" hidden="1" xr:uid="{00000000-0005-0000-0000-00001A720000}"/>
    <cellStyle name="Comma [0] 1257" xfId="4629" hidden="1" xr:uid="{00000000-0005-0000-0000-000036120000}"/>
    <cellStyle name="Comma [0] 12570" xfId="29179" hidden="1" xr:uid="{00000000-0005-0000-0000-00001C720000}"/>
    <cellStyle name="Comma [0] 12571" xfId="28532" hidden="1" xr:uid="{00000000-0005-0000-0000-0000956F0000}"/>
    <cellStyle name="Comma [0] 12572" xfId="28488" hidden="1" xr:uid="{00000000-0005-0000-0000-0000696F0000}"/>
    <cellStyle name="Comma [0] 12573" xfId="29185" hidden="1" xr:uid="{00000000-0005-0000-0000-000022720000}"/>
    <cellStyle name="Comma [0] 12574" xfId="29191" hidden="1" xr:uid="{00000000-0005-0000-0000-000028720000}"/>
    <cellStyle name="Comma [0] 12575" xfId="29193" hidden="1" xr:uid="{00000000-0005-0000-0000-00002A720000}"/>
    <cellStyle name="Comma [0] 12576" xfId="29184" hidden="1" xr:uid="{00000000-0005-0000-0000-000021720000}"/>
    <cellStyle name="Comma [0] 12577" xfId="29189" hidden="1" xr:uid="{00000000-0005-0000-0000-000026720000}"/>
    <cellStyle name="Comma [0] 12578" xfId="29195" hidden="1" xr:uid="{00000000-0005-0000-0000-00002C720000}"/>
    <cellStyle name="Comma [0] 12579" xfId="29197" hidden="1" xr:uid="{00000000-0005-0000-0000-00002E720000}"/>
    <cellStyle name="Comma [0] 1258" xfId="4637" hidden="1" xr:uid="{00000000-0005-0000-0000-00003E120000}"/>
    <cellStyle name="Comma [0] 12580" xfId="28489" hidden="1" xr:uid="{00000000-0005-0000-0000-00006A6F0000}"/>
    <cellStyle name="Comma [0] 12581" xfId="28467" hidden="1" xr:uid="{00000000-0005-0000-0000-0000546F0000}"/>
    <cellStyle name="Comma [0] 12582" xfId="29208" hidden="1" xr:uid="{00000000-0005-0000-0000-000039720000}"/>
    <cellStyle name="Comma [0] 12583" xfId="29217" hidden="1" xr:uid="{00000000-0005-0000-0000-000042720000}"/>
    <cellStyle name="Comma [0] 12584" xfId="29228" hidden="1" xr:uid="{00000000-0005-0000-0000-00004D720000}"/>
    <cellStyle name="Comma [0] 12585" xfId="29234" hidden="1" xr:uid="{00000000-0005-0000-0000-000053720000}"/>
    <cellStyle name="Comma [0] 12586" xfId="29216" hidden="1" xr:uid="{00000000-0005-0000-0000-000041720000}"/>
    <cellStyle name="Comma [0] 12587" xfId="29226" hidden="1" xr:uid="{00000000-0005-0000-0000-00004B720000}"/>
    <cellStyle name="Comma [0] 12588" xfId="29246" hidden="1" xr:uid="{00000000-0005-0000-0000-00005F720000}"/>
    <cellStyle name="Comma [0] 12589" xfId="29248" hidden="1" xr:uid="{00000000-0005-0000-0000-000061720000}"/>
    <cellStyle name="Comma [0] 1259" xfId="4546" hidden="1" xr:uid="{00000000-0005-0000-0000-0000E3110000}"/>
    <cellStyle name="Comma [0] 12590" xfId="29199" hidden="1" xr:uid="{00000000-0005-0000-0000-000030720000}"/>
    <cellStyle name="Comma [0] 12591" xfId="28455" hidden="1" xr:uid="{00000000-0005-0000-0000-0000486F0000}"/>
    <cellStyle name="Comma [0] 12592" xfId="29202" hidden="1" xr:uid="{00000000-0005-0000-0000-000033720000}"/>
    <cellStyle name="Comma [0] 12593" xfId="28466" hidden="1" xr:uid="{00000000-0005-0000-0000-0000536F0000}"/>
    <cellStyle name="Comma [0] 12594" xfId="28465" hidden="1" xr:uid="{00000000-0005-0000-0000-0000526F0000}"/>
    <cellStyle name="Comma [0] 12595" xfId="29253" hidden="1" xr:uid="{00000000-0005-0000-0000-000066720000}"/>
    <cellStyle name="Comma [0] 12596" xfId="28541" hidden="1" xr:uid="{00000000-0005-0000-0000-00009E6F0000}"/>
    <cellStyle name="Comma [0] 12597" xfId="28742" hidden="1" xr:uid="{00000000-0005-0000-0000-000067700000}"/>
    <cellStyle name="Comma [0] 12598" xfId="29265" hidden="1" xr:uid="{00000000-0005-0000-0000-000072720000}"/>
    <cellStyle name="Comma [0] 12599" xfId="29267" hidden="1" xr:uid="{00000000-0005-0000-0000-000074720000}"/>
    <cellStyle name="Comma [0] 126" xfId="2393" hidden="1" xr:uid="{00000000-0005-0000-0000-00007A090000}"/>
    <cellStyle name="Comma [0] 1260" xfId="4625" hidden="1" xr:uid="{00000000-0005-0000-0000-000032120000}"/>
    <cellStyle name="Comma [0] 12600" xfId="29256" hidden="1" xr:uid="{00000000-0005-0000-0000-000069720000}"/>
    <cellStyle name="Comma [0] 12601" xfId="29264" hidden="1" xr:uid="{00000000-0005-0000-0000-000071720000}"/>
    <cellStyle name="Comma [0] 12602" xfId="28751" hidden="1" xr:uid="{00000000-0005-0000-0000-000070700000}"/>
    <cellStyle name="Comma [0] 12603" xfId="29250" hidden="1" xr:uid="{00000000-0005-0000-0000-000063720000}"/>
    <cellStyle name="Comma [0] 12604" xfId="29283" hidden="1" xr:uid="{00000000-0005-0000-0000-000084720000}"/>
    <cellStyle name="Comma [0] 12605" xfId="29291" hidden="1" xr:uid="{00000000-0005-0000-0000-00008C720000}"/>
    <cellStyle name="Comma [0] 12606" xfId="29200" hidden="1" xr:uid="{00000000-0005-0000-0000-000031720000}"/>
    <cellStyle name="Comma [0] 12607" xfId="29279" hidden="1" xr:uid="{00000000-0005-0000-0000-000080720000}"/>
    <cellStyle name="Comma [0] 12608" xfId="29300" hidden="1" xr:uid="{00000000-0005-0000-0000-000095720000}"/>
    <cellStyle name="Comma [0] 12609" xfId="29302" hidden="1" xr:uid="{00000000-0005-0000-0000-000097720000}"/>
    <cellStyle name="Comma [0] 1261" xfId="4646" hidden="1" xr:uid="{00000000-0005-0000-0000-000047120000}"/>
    <cellStyle name="Comma [0] 12610" xfId="29261" hidden="1" xr:uid="{00000000-0005-0000-0000-00006E720000}"/>
    <cellStyle name="Comma [0] 12611" xfId="29206" hidden="1" xr:uid="{00000000-0005-0000-0000-000037720000}"/>
    <cellStyle name="Comma [0] 12612" xfId="29259" hidden="1" xr:uid="{00000000-0005-0000-0000-00006C720000}"/>
    <cellStyle name="Comma [0] 12613" xfId="29243" hidden="1" xr:uid="{00000000-0005-0000-0000-00005C720000}"/>
    <cellStyle name="Comma [0] 12614" xfId="29239" hidden="1" xr:uid="{00000000-0005-0000-0000-000058720000}"/>
    <cellStyle name="Comma [0] 12615" xfId="29310" hidden="1" xr:uid="{00000000-0005-0000-0000-00009F720000}"/>
    <cellStyle name="Comma [0] 12616" xfId="29182" hidden="1" xr:uid="{00000000-0005-0000-0000-00001F720000}"/>
    <cellStyle name="Comma [0] 12617" xfId="28490" hidden="1" xr:uid="{00000000-0005-0000-0000-00006B6F0000}"/>
    <cellStyle name="Comma [0] 12618" xfId="29318" hidden="1" xr:uid="{00000000-0005-0000-0000-0000A7720000}"/>
    <cellStyle name="Comma [0] 12619" xfId="29320" hidden="1" xr:uid="{00000000-0005-0000-0000-0000A9720000}"/>
    <cellStyle name="Comma [0] 1262" xfId="4648" hidden="1" xr:uid="{00000000-0005-0000-0000-000049120000}"/>
    <cellStyle name="Comma [0] 12620" xfId="29269" hidden="1" xr:uid="{00000000-0005-0000-0000-000076720000}"/>
    <cellStyle name="Comma [0] 12621" xfId="29245" hidden="1" xr:uid="{00000000-0005-0000-0000-00005E720000}"/>
    <cellStyle name="Comma [0] 12622" xfId="29280" hidden="1" xr:uid="{00000000-0005-0000-0000-000081720000}"/>
    <cellStyle name="Comma [0] 12623" xfId="29212" hidden="1" xr:uid="{00000000-0005-0000-0000-00003D720000}"/>
    <cellStyle name="Comma [0] 12624" xfId="29282" hidden="1" xr:uid="{00000000-0005-0000-0000-000083720000}"/>
    <cellStyle name="Comma [0] 12625" xfId="29327" hidden="1" xr:uid="{00000000-0005-0000-0000-0000B0720000}"/>
    <cellStyle name="Comma [0] 12626" xfId="29270" hidden="1" xr:uid="{00000000-0005-0000-0000-000077720000}"/>
    <cellStyle name="Comma [0] 12627" xfId="29227" hidden="1" xr:uid="{00000000-0005-0000-0000-00004C720000}"/>
    <cellStyle name="Comma [0] 12628" xfId="29333" hidden="1" xr:uid="{00000000-0005-0000-0000-0000B6720000}"/>
    <cellStyle name="Comma [0] 12629" xfId="29335" hidden="1" xr:uid="{00000000-0005-0000-0000-0000B8720000}"/>
    <cellStyle name="Comma [0] 1263" xfId="4607" hidden="1" xr:uid="{00000000-0005-0000-0000-000020120000}"/>
    <cellStyle name="Comma [0] 12630" xfId="29288" hidden="1" xr:uid="{00000000-0005-0000-0000-000089720000}"/>
    <cellStyle name="Comma [0] 12631" xfId="29294" hidden="1" xr:uid="{00000000-0005-0000-0000-00008F720000}"/>
    <cellStyle name="Comma [0] 12632" xfId="29181" hidden="1" xr:uid="{00000000-0005-0000-0000-00001E720000}"/>
    <cellStyle name="Comma [0] 12633" xfId="29244" hidden="1" xr:uid="{00000000-0005-0000-0000-00005D720000}"/>
    <cellStyle name="Comma [0] 12634" xfId="29252" hidden="1" xr:uid="{00000000-0005-0000-0000-000065720000}"/>
    <cellStyle name="Comma [0] 12635" xfId="29341" hidden="1" xr:uid="{00000000-0005-0000-0000-0000BE720000}"/>
    <cellStyle name="Comma [0] 12636" xfId="29255" hidden="1" xr:uid="{00000000-0005-0000-0000-000068720000}"/>
    <cellStyle name="Comma [0] 12637" xfId="29215" hidden="1" xr:uid="{00000000-0005-0000-0000-000040720000}"/>
    <cellStyle name="Comma [0] 12638" xfId="29346" hidden="1" xr:uid="{00000000-0005-0000-0000-0000C3720000}"/>
    <cellStyle name="Comma [0] 12639" xfId="29348" hidden="1" xr:uid="{00000000-0005-0000-0000-0000C5720000}"/>
    <cellStyle name="Comma [0] 1264" xfId="4552" hidden="1" xr:uid="{00000000-0005-0000-0000-0000E9110000}"/>
    <cellStyle name="Comma [0] 12640" xfId="29307" hidden="1" xr:uid="{00000000-0005-0000-0000-00009C720000}"/>
    <cellStyle name="Comma [0] 12641" xfId="29313" hidden="1" xr:uid="{00000000-0005-0000-0000-0000A2720000}"/>
    <cellStyle name="Comma [0] 12642" xfId="29214" hidden="1" xr:uid="{00000000-0005-0000-0000-00003F720000}"/>
    <cellStyle name="Comma [0] 12643" xfId="29295" hidden="1" xr:uid="{00000000-0005-0000-0000-000090720000}"/>
    <cellStyle name="Comma [0] 12644" xfId="29274" hidden="1" xr:uid="{00000000-0005-0000-0000-00007B720000}"/>
    <cellStyle name="Comma [0] 12645" xfId="29352" hidden="1" xr:uid="{00000000-0005-0000-0000-0000C9720000}"/>
    <cellStyle name="Comma [0] 12646" xfId="29293" hidden="1" xr:uid="{00000000-0005-0000-0000-00008E720000}"/>
    <cellStyle name="Comma [0] 12647" xfId="29231" hidden="1" xr:uid="{00000000-0005-0000-0000-000050720000}"/>
    <cellStyle name="Comma [0] 12648" xfId="29359" hidden="1" xr:uid="{00000000-0005-0000-0000-0000D0720000}"/>
    <cellStyle name="Comma [0] 12649" xfId="29361" hidden="1" xr:uid="{00000000-0005-0000-0000-0000D2720000}"/>
    <cellStyle name="Comma [0] 1265" xfId="4605" hidden="1" xr:uid="{00000000-0005-0000-0000-00001E120000}"/>
    <cellStyle name="Comma [0] 12650" xfId="29325" hidden="1" xr:uid="{00000000-0005-0000-0000-0000AE720000}"/>
    <cellStyle name="Comma [0] 12651" xfId="29330" hidden="1" xr:uid="{00000000-0005-0000-0000-0000B3720000}"/>
    <cellStyle name="Comma [0] 12652" xfId="28760" hidden="1" xr:uid="{00000000-0005-0000-0000-000079700000}"/>
    <cellStyle name="Comma [0] 12653" xfId="29314" hidden="1" xr:uid="{00000000-0005-0000-0000-0000A3720000}"/>
    <cellStyle name="Comma [0] 12654" xfId="29219" hidden="1" xr:uid="{00000000-0005-0000-0000-000044720000}"/>
    <cellStyle name="Comma [0] 12655" xfId="29365" hidden="1" xr:uid="{00000000-0005-0000-0000-0000D6720000}"/>
    <cellStyle name="Comma [0] 12656" xfId="29312" hidden="1" xr:uid="{00000000-0005-0000-0000-0000A1720000}"/>
    <cellStyle name="Comma [0] 12657" xfId="29251" hidden="1" xr:uid="{00000000-0005-0000-0000-000064720000}"/>
    <cellStyle name="Comma [0] 12658" xfId="29369" hidden="1" xr:uid="{00000000-0005-0000-0000-0000DA720000}"/>
    <cellStyle name="Comma [0] 12659" xfId="29371" hidden="1" xr:uid="{00000000-0005-0000-0000-0000DC720000}"/>
    <cellStyle name="Comma [0] 1266" xfId="4589" hidden="1" xr:uid="{00000000-0005-0000-0000-00000E120000}"/>
    <cellStyle name="Comma [0] 12660" xfId="29339" hidden="1" xr:uid="{00000000-0005-0000-0000-0000BC720000}"/>
    <cellStyle name="Comma [0] 12661" xfId="29343" hidden="1" xr:uid="{00000000-0005-0000-0000-0000C0720000}"/>
    <cellStyle name="Comma [0] 12662" xfId="29233" hidden="1" xr:uid="{00000000-0005-0000-0000-000052720000}"/>
    <cellStyle name="Comma [0] 12663" xfId="29331" hidden="1" xr:uid="{00000000-0005-0000-0000-0000B4720000}"/>
    <cellStyle name="Comma [0] 12664" xfId="29223" hidden="1" xr:uid="{00000000-0005-0000-0000-000048720000}"/>
    <cellStyle name="Comma [0] 12665" xfId="29375" hidden="1" xr:uid="{00000000-0005-0000-0000-0000E0720000}"/>
    <cellStyle name="Comma [0] 12666" xfId="29329" hidden="1" xr:uid="{00000000-0005-0000-0000-0000B2720000}"/>
    <cellStyle name="Comma [0] 12667" xfId="29298" hidden="1" xr:uid="{00000000-0005-0000-0000-000093720000}"/>
    <cellStyle name="Comma [0] 12668" xfId="29379" hidden="1" xr:uid="{00000000-0005-0000-0000-0000E4720000}"/>
    <cellStyle name="Comma [0] 12669" xfId="29381" hidden="1" xr:uid="{00000000-0005-0000-0000-0000E6720000}"/>
    <cellStyle name="Comma [0] 1267" xfId="4585" hidden="1" xr:uid="{00000000-0005-0000-0000-00000A120000}"/>
    <cellStyle name="Comma [0] 12670" xfId="29367" hidden="1" xr:uid="{00000000-0005-0000-0000-0000D8720000}"/>
    <cellStyle name="Comma [0] 12671" xfId="29354" hidden="1" xr:uid="{00000000-0005-0000-0000-0000CB720000}"/>
    <cellStyle name="Comma [0] 12672" xfId="29378" hidden="1" xr:uid="{00000000-0005-0000-0000-0000E3720000}"/>
    <cellStyle name="Comma [0] 12673" xfId="29344" hidden="1" xr:uid="{00000000-0005-0000-0000-0000C1720000}"/>
    <cellStyle name="Comma [0] 12674" xfId="29316" hidden="1" xr:uid="{00000000-0005-0000-0000-0000A5720000}"/>
    <cellStyle name="Comma [0] 12675" xfId="29383" hidden="1" xr:uid="{00000000-0005-0000-0000-0000E8720000}"/>
    <cellStyle name="Comma [0] 12676" xfId="29340" hidden="1" xr:uid="{00000000-0005-0000-0000-0000BD720000}"/>
    <cellStyle name="Comma [0] 12677" xfId="29374" hidden="1" xr:uid="{00000000-0005-0000-0000-0000DF720000}"/>
    <cellStyle name="Comma [0] 12678" xfId="29387" hidden="1" xr:uid="{00000000-0005-0000-0000-0000EC720000}"/>
    <cellStyle name="Comma [0] 12679" xfId="29389" hidden="1" xr:uid="{00000000-0005-0000-0000-0000EE720000}"/>
    <cellStyle name="Comma [0] 1268" xfId="4656" hidden="1" xr:uid="{00000000-0005-0000-0000-000051120000}"/>
    <cellStyle name="Comma [0] 12680" xfId="29257" hidden="1" xr:uid="{00000000-0005-0000-0000-00006A720000}"/>
    <cellStyle name="Comma [0] 12681" xfId="29377" hidden="1" xr:uid="{00000000-0005-0000-0000-0000E2720000}"/>
    <cellStyle name="Comma [0] 12682" xfId="29317" hidden="1" xr:uid="{00000000-0005-0000-0000-0000A6720000}"/>
    <cellStyle name="Comma [0] 12683" xfId="29351" hidden="1" xr:uid="{00000000-0005-0000-0000-0000C8720000}"/>
    <cellStyle name="Comma [0] 12684" xfId="29364" hidden="1" xr:uid="{00000000-0005-0000-0000-0000D5720000}"/>
    <cellStyle name="Comma [0] 12685" xfId="29392" hidden="1" xr:uid="{00000000-0005-0000-0000-0000F1720000}"/>
    <cellStyle name="Comma [0] 12686" xfId="29355" hidden="1" xr:uid="{00000000-0005-0000-0000-0000CC720000}"/>
    <cellStyle name="Comma [0] 12687" xfId="29315" hidden="1" xr:uid="{00000000-0005-0000-0000-0000A4720000}"/>
    <cellStyle name="Comma [0] 12688" xfId="29394" hidden="1" xr:uid="{00000000-0005-0000-0000-0000F3720000}"/>
    <cellStyle name="Comma [0] 12689" xfId="29396" hidden="1" xr:uid="{00000000-0005-0000-0000-0000F5720000}"/>
    <cellStyle name="Comma [0] 1269" xfId="4229" hidden="1" xr:uid="{00000000-0005-0000-0000-0000A6100000}"/>
    <cellStyle name="Comma [0] 12690" xfId="14714" hidden="1" xr:uid="{00000000-0005-0000-0000-00009B390000}"/>
    <cellStyle name="Comma [0] 12691" xfId="29398" hidden="1" xr:uid="{00000000-0005-0000-0000-0000F7720000}"/>
    <cellStyle name="Comma [0] 12692" xfId="29400" hidden="1" xr:uid="{00000000-0005-0000-0000-0000F9720000}"/>
    <cellStyle name="Comma [0] 12693" xfId="29402" hidden="1" xr:uid="{00000000-0005-0000-0000-0000FB720000}"/>
    <cellStyle name="Comma [0] 12694" xfId="29404" hidden="1" xr:uid="{00000000-0005-0000-0000-0000FD720000}"/>
    <cellStyle name="Comma [0] 12695" xfId="29406" hidden="1" xr:uid="{00000000-0005-0000-0000-0000FF720000}"/>
    <cellStyle name="Comma [0] 127" xfId="2347" hidden="1" xr:uid="{00000000-0005-0000-0000-00004C090000}"/>
    <cellStyle name="Comma [0] 1270" xfId="4317" hidden="1" xr:uid="{00000000-0005-0000-0000-0000FE100000}"/>
    <cellStyle name="Comma [0] 1271" xfId="4664" hidden="1" xr:uid="{00000000-0005-0000-0000-000059120000}"/>
    <cellStyle name="Comma [0] 1272" xfId="4666" hidden="1" xr:uid="{00000000-0005-0000-0000-00005B120000}"/>
    <cellStyle name="Comma [0] 1273" xfId="4615" hidden="1" xr:uid="{00000000-0005-0000-0000-000028120000}"/>
    <cellStyle name="Comma [0] 1274" xfId="4591" hidden="1" xr:uid="{00000000-0005-0000-0000-000010120000}"/>
    <cellStyle name="Comma [0] 1275" xfId="4626" hidden="1" xr:uid="{00000000-0005-0000-0000-000033120000}"/>
    <cellStyle name="Comma [0] 1276" xfId="4558" hidden="1" xr:uid="{00000000-0005-0000-0000-0000EF110000}"/>
    <cellStyle name="Comma [0] 1277" xfId="4628" hidden="1" xr:uid="{00000000-0005-0000-0000-000035120000}"/>
    <cellStyle name="Comma [0] 1278" xfId="4673" hidden="1" xr:uid="{00000000-0005-0000-0000-000062120000}"/>
    <cellStyle name="Comma [0] 1279" xfId="4616" hidden="1" xr:uid="{00000000-0005-0000-0000-000029120000}"/>
    <cellStyle name="Comma [0] 128" xfId="2316" hidden="1" xr:uid="{00000000-0005-0000-0000-00002D090000}"/>
    <cellStyle name="Comma [0] 1280" xfId="4573" hidden="1" xr:uid="{00000000-0005-0000-0000-0000FE110000}"/>
    <cellStyle name="Comma [0] 1281" xfId="4679" hidden="1" xr:uid="{00000000-0005-0000-0000-000068120000}"/>
    <cellStyle name="Comma [0] 1282" xfId="4681" hidden="1" xr:uid="{00000000-0005-0000-0000-00006A120000}"/>
    <cellStyle name="Comma [0] 1283" xfId="4634" hidden="1" xr:uid="{00000000-0005-0000-0000-00003B120000}"/>
    <cellStyle name="Comma [0] 1284" xfId="4640" hidden="1" xr:uid="{00000000-0005-0000-0000-000041120000}"/>
    <cellStyle name="Comma [0] 1285" xfId="4266" hidden="1" xr:uid="{00000000-0005-0000-0000-0000CB100000}"/>
    <cellStyle name="Comma [0] 1286" xfId="4590" hidden="1" xr:uid="{00000000-0005-0000-0000-00000F120000}"/>
    <cellStyle name="Comma [0] 1287" xfId="4598" hidden="1" xr:uid="{00000000-0005-0000-0000-000017120000}"/>
    <cellStyle name="Comma [0] 1288" xfId="4687" hidden="1" xr:uid="{00000000-0005-0000-0000-000070120000}"/>
    <cellStyle name="Comma [0] 1289" xfId="4601" hidden="1" xr:uid="{00000000-0005-0000-0000-00001A120000}"/>
    <cellStyle name="Comma [0] 129" xfId="2397" hidden="1" xr:uid="{00000000-0005-0000-0000-00007E090000}"/>
    <cellStyle name="Comma [0] 1290" xfId="4561" hidden="1" xr:uid="{00000000-0005-0000-0000-0000F2110000}"/>
    <cellStyle name="Comma [0] 1291" xfId="4692" hidden="1" xr:uid="{00000000-0005-0000-0000-000075120000}"/>
    <cellStyle name="Comma [0] 1292" xfId="4694" hidden="1" xr:uid="{00000000-0005-0000-0000-000077120000}"/>
    <cellStyle name="Comma [0] 1293" xfId="4653" hidden="1" xr:uid="{00000000-0005-0000-0000-00004E120000}"/>
    <cellStyle name="Comma [0] 1294" xfId="4659" hidden="1" xr:uid="{00000000-0005-0000-0000-000054120000}"/>
    <cellStyle name="Comma [0] 1295" xfId="4560" hidden="1" xr:uid="{00000000-0005-0000-0000-0000F1110000}"/>
    <cellStyle name="Comma [0] 1296" xfId="4641" hidden="1" xr:uid="{00000000-0005-0000-0000-000042120000}"/>
    <cellStyle name="Comma [0] 1297" xfId="4620" hidden="1" xr:uid="{00000000-0005-0000-0000-00002D120000}"/>
    <cellStyle name="Comma [0] 1298" xfId="4698" hidden="1" xr:uid="{00000000-0005-0000-0000-00007B120000}"/>
    <cellStyle name="Comma [0] 1299" xfId="4639" hidden="1" xr:uid="{00000000-0005-0000-0000-000040120000}"/>
    <cellStyle name="Comma [0] 13" xfId="52" hidden="1" xr:uid="{00000000-0005-0000-0000-000054000000}"/>
    <cellStyle name="Comma [0] 130" xfId="2399" hidden="1" xr:uid="{00000000-0005-0000-0000-000080090000}"/>
    <cellStyle name="Comma [0] 1300" xfId="4577" hidden="1" xr:uid="{00000000-0005-0000-0000-000002120000}"/>
    <cellStyle name="Comma [0] 1301" xfId="4705" hidden="1" xr:uid="{00000000-0005-0000-0000-000082120000}"/>
    <cellStyle name="Comma [0] 1302" xfId="4707" hidden="1" xr:uid="{00000000-0005-0000-0000-000084120000}"/>
    <cellStyle name="Comma [0] 1303" xfId="4671" hidden="1" xr:uid="{00000000-0005-0000-0000-000060120000}"/>
    <cellStyle name="Comma [0] 1304" xfId="4676" hidden="1" xr:uid="{00000000-0005-0000-0000-000065120000}"/>
    <cellStyle name="Comma [0] 1305" xfId="4240" hidden="1" xr:uid="{00000000-0005-0000-0000-0000B1100000}"/>
    <cellStyle name="Comma [0] 1306" xfId="4660" hidden="1" xr:uid="{00000000-0005-0000-0000-000055120000}"/>
    <cellStyle name="Comma [0] 1307" xfId="4565" hidden="1" xr:uid="{00000000-0005-0000-0000-0000F6110000}"/>
    <cellStyle name="Comma [0] 1308" xfId="4711" hidden="1" xr:uid="{00000000-0005-0000-0000-000088120000}"/>
    <cellStyle name="Comma [0] 1309" xfId="4658" hidden="1" xr:uid="{00000000-0005-0000-0000-000053120000}"/>
    <cellStyle name="Comma [0] 131" xfId="2385" hidden="1" xr:uid="{00000000-0005-0000-0000-000072090000}"/>
    <cellStyle name="Comma [0] 1310" xfId="4597" hidden="1" xr:uid="{00000000-0005-0000-0000-000016120000}"/>
    <cellStyle name="Comma [0] 1311" xfId="4715" hidden="1" xr:uid="{00000000-0005-0000-0000-00008C120000}"/>
    <cellStyle name="Comma [0] 1312" xfId="4717" hidden="1" xr:uid="{00000000-0005-0000-0000-00008E120000}"/>
    <cellStyle name="Comma [0] 1313" xfId="4685" hidden="1" xr:uid="{00000000-0005-0000-0000-00006E120000}"/>
    <cellStyle name="Comma [0] 1314" xfId="4689" hidden="1" xr:uid="{00000000-0005-0000-0000-000072120000}"/>
    <cellStyle name="Comma [0] 1315" xfId="4579" hidden="1" xr:uid="{00000000-0005-0000-0000-000004120000}"/>
    <cellStyle name="Comma [0] 1316" xfId="4677" hidden="1" xr:uid="{00000000-0005-0000-0000-000066120000}"/>
    <cellStyle name="Comma [0] 1317" xfId="4569" hidden="1" xr:uid="{00000000-0005-0000-0000-0000FA110000}"/>
    <cellStyle name="Comma [0] 1318" xfId="4721" hidden="1" xr:uid="{00000000-0005-0000-0000-000092120000}"/>
    <cellStyle name="Comma [0] 1319" xfId="4675" hidden="1" xr:uid="{00000000-0005-0000-0000-000064120000}"/>
    <cellStyle name="Comma [0] 132" xfId="2372" hidden="1" xr:uid="{00000000-0005-0000-0000-000065090000}"/>
    <cellStyle name="Comma [0] 1320" xfId="4644" hidden="1" xr:uid="{00000000-0005-0000-0000-000045120000}"/>
    <cellStyle name="Comma [0] 1321" xfId="4725" hidden="1" xr:uid="{00000000-0005-0000-0000-000096120000}"/>
    <cellStyle name="Comma [0] 1322" xfId="4727" hidden="1" xr:uid="{00000000-0005-0000-0000-000098120000}"/>
    <cellStyle name="Comma [0] 1323" xfId="4713" hidden="1" xr:uid="{00000000-0005-0000-0000-00008A120000}"/>
    <cellStyle name="Comma [0] 1324" xfId="4700" hidden="1" xr:uid="{00000000-0005-0000-0000-00007D120000}"/>
    <cellStyle name="Comma [0] 1325" xfId="4724" hidden="1" xr:uid="{00000000-0005-0000-0000-000095120000}"/>
    <cellStyle name="Comma [0] 1326" xfId="4690" hidden="1" xr:uid="{00000000-0005-0000-0000-000073120000}"/>
    <cellStyle name="Comma [0] 1327" xfId="4662" hidden="1" xr:uid="{00000000-0005-0000-0000-000057120000}"/>
    <cellStyle name="Comma [0] 1328" xfId="4729" hidden="1" xr:uid="{00000000-0005-0000-0000-00009A120000}"/>
    <cellStyle name="Comma [0] 1329" xfId="4686" hidden="1" xr:uid="{00000000-0005-0000-0000-00006F120000}"/>
    <cellStyle name="Comma [0] 133" xfId="2396" hidden="1" xr:uid="{00000000-0005-0000-0000-00007D090000}"/>
    <cellStyle name="Comma [0] 1330" xfId="4720" hidden="1" xr:uid="{00000000-0005-0000-0000-000091120000}"/>
    <cellStyle name="Comma [0] 1331" xfId="4733" hidden="1" xr:uid="{00000000-0005-0000-0000-00009E120000}"/>
    <cellStyle name="Comma [0] 1332" xfId="4735" hidden="1" xr:uid="{00000000-0005-0000-0000-0000A0120000}"/>
    <cellStyle name="Comma [0] 1333" xfId="4603" hidden="1" xr:uid="{00000000-0005-0000-0000-00001C120000}"/>
    <cellStyle name="Comma [0] 1334" xfId="4723" hidden="1" xr:uid="{00000000-0005-0000-0000-000094120000}"/>
    <cellStyle name="Comma [0] 1335" xfId="4663" hidden="1" xr:uid="{00000000-0005-0000-0000-000058120000}"/>
    <cellStyle name="Comma [0] 1336" xfId="4697" hidden="1" xr:uid="{00000000-0005-0000-0000-00007A120000}"/>
    <cellStyle name="Comma [0] 1337" xfId="4710" hidden="1" xr:uid="{00000000-0005-0000-0000-000087120000}"/>
    <cellStyle name="Comma [0] 1338" xfId="4738" hidden="1" xr:uid="{00000000-0005-0000-0000-0000A3120000}"/>
    <cellStyle name="Comma [0] 1339" xfId="4701" hidden="1" xr:uid="{00000000-0005-0000-0000-00007E120000}"/>
    <cellStyle name="Comma [0] 134" xfId="2362" hidden="1" xr:uid="{00000000-0005-0000-0000-00005B090000}"/>
    <cellStyle name="Comma [0] 1340" xfId="4661" hidden="1" xr:uid="{00000000-0005-0000-0000-000056120000}"/>
    <cellStyle name="Comma [0] 1341" xfId="4740" hidden="1" xr:uid="{00000000-0005-0000-0000-0000A5120000}"/>
    <cellStyle name="Comma [0] 1342" xfId="4742" hidden="1" xr:uid="{00000000-0005-0000-0000-0000A7120000}"/>
    <cellStyle name="Comma [0] 1343" xfId="4254" hidden="1" xr:uid="{00000000-0005-0000-0000-0000BF100000}"/>
    <cellStyle name="Comma [0] 1344" xfId="4251" hidden="1" xr:uid="{00000000-0005-0000-0000-0000BC100000}"/>
    <cellStyle name="Comma [0] 1345" xfId="4748" hidden="1" xr:uid="{00000000-0005-0000-0000-0000AD120000}"/>
    <cellStyle name="Comma [0] 1346" xfId="4754" hidden="1" xr:uid="{00000000-0005-0000-0000-0000B3120000}"/>
    <cellStyle name="Comma [0] 1347" xfId="4756" hidden="1" xr:uid="{00000000-0005-0000-0000-0000B5120000}"/>
    <cellStyle name="Comma [0] 1348" xfId="4747" hidden="1" xr:uid="{00000000-0005-0000-0000-0000AC120000}"/>
    <cellStyle name="Comma [0] 1349" xfId="4752" hidden="1" xr:uid="{00000000-0005-0000-0000-0000B1120000}"/>
    <cellStyle name="Comma [0] 135" xfId="2334" hidden="1" xr:uid="{00000000-0005-0000-0000-00003F090000}"/>
    <cellStyle name="Comma [0] 1350" xfId="4758" hidden="1" xr:uid="{00000000-0005-0000-0000-0000B7120000}"/>
    <cellStyle name="Comma [0] 1351" xfId="4760" hidden="1" xr:uid="{00000000-0005-0000-0000-0000B9120000}"/>
    <cellStyle name="Comma [0] 1352" xfId="4277" hidden="1" xr:uid="{00000000-0005-0000-0000-0000D6100000}"/>
    <cellStyle name="Comma [0] 1353" xfId="4279" hidden="1" xr:uid="{00000000-0005-0000-0000-0000D8100000}"/>
    <cellStyle name="Comma [0] 1354" xfId="4771" hidden="1" xr:uid="{00000000-0005-0000-0000-0000C4120000}"/>
    <cellStyle name="Comma [0] 1355" xfId="4780" hidden="1" xr:uid="{00000000-0005-0000-0000-0000CD120000}"/>
    <cellStyle name="Comma [0] 1356" xfId="4791" hidden="1" xr:uid="{00000000-0005-0000-0000-0000D8120000}"/>
    <cellStyle name="Comma [0] 1357" xfId="4797" hidden="1" xr:uid="{00000000-0005-0000-0000-0000DE120000}"/>
    <cellStyle name="Comma [0] 1358" xfId="4779" hidden="1" xr:uid="{00000000-0005-0000-0000-0000CC120000}"/>
    <cellStyle name="Comma [0] 1359" xfId="4789" hidden="1" xr:uid="{00000000-0005-0000-0000-0000D6120000}"/>
    <cellStyle name="Comma [0] 136" xfId="2401" hidden="1" xr:uid="{00000000-0005-0000-0000-000082090000}"/>
    <cellStyle name="Comma [0] 1360" xfId="4809" hidden="1" xr:uid="{00000000-0005-0000-0000-0000EA120000}"/>
    <cellStyle name="Comma [0] 1361" xfId="4811" hidden="1" xr:uid="{00000000-0005-0000-0000-0000EC120000}"/>
    <cellStyle name="Comma [0] 1362" xfId="4762" hidden="1" xr:uid="{00000000-0005-0000-0000-0000BB120000}"/>
    <cellStyle name="Comma [0] 1363" xfId="4259" hidden="1" xr:uid="{00000000-0005-0000-0000-0000C4100000}"/>
    <cellStyle name="Comma [0] 1364" xfId="4765" hidden="1" xr:uid="{00000000-0005-0000-0000-0000BE120000}"/>
    <cellStyle name="Comma [0] 1365" xfId="4264" hidden="1" xr:uid="{00000000-0005-0000-0000-0000C9100000}"/>
    <cellStyle name="Comma [0] 1366" xfId="4248" hidden="1" xr:uid="{00000000-0005-0000-0000-0000B9100000}"/>
    <cellStyle name="Comma [0] 1367" xfId="4816" hidden="1" xr:uid="{00000000-0005-0000-0000-0000F1120000}"/>
    <cellStyle name="Comma [0] 1368" xfId="4257" hidden="1" xr:uid="{00000000-0005-0000-0000-0000C2100000}"/>
    <cellStyle name="Comma [0] 1369" xfId="4278" hidden="1" xr:uid="{00000000-0005-0000-0000-0000D7100000}"/>
    <cellStyle name="Comma [0] 137" xfId="2358" hidden="1" xr:uid="{00000000-0005-0000-0000-000057090000}"/>
    <cellStyle name="Comma [0] 1370" xfId="4828" hidden="1" xr:uid="{00000000-0005-0000-0000-0000FD120000}"/>
    <cellStyle name="Comma [0] 1371" xfId="4830" hidden="1" xr:uid="{00000000-0005-0000-0000-0000FF120000}"/>
    <cellStyle name="Comma [0] 1372" xfId="4819" hidden="1" xr:uid="{00000000-0005-0000-0000-0000F4120000}"/>
    <cellStyle name="Comma [0] 1373" xfId="4827" hidden="1" xr:uid="{00000000-0005-0000-0000-0000FC120000}"/>
    <cellStyle name="Comma [0] 1374" xfId="4261" hidden="1" xr:uid="{00000000-0005-0000-0000-0000C6100000}"/>
    <cellStyle name="Comma [0] 1375" xfId="4813" hidden="1" xr:uid="{00000000-0005-0000-0000-0000EE120000}"/>
    <cellStyle name="Comma [0] 1376" xfId="4846" hidden="1" xr:uid="{00000000-0005-0000-0000-00000F130000}"/>
    <cellStyle name="Comma [0] 1377" xfId="4854" hidden="1" xr:uid="{00000000-0005-0000-0000-000017130000}"/>
    <cellStyle name="Comma [0] 1378" xfId="4763" hidden="1" xr:uid="{00000000-0005-0000-0000-0000BC120000}"/>
    <cellStyle name="Comma [0] 1379" xfId="4842" hidden="1" xr:uid="{00000000-0005-0000-0000-00000B130000}"/>
    <cellStyle name="Comma [0] 138" xfId="2392" hidden="1" xr:uid="{00000000-0005-0000-0000-000079090000}"/>
    <cellStyle name="Comma [0] 1380" xfId="4863" hidden="1" xr:uid="{00000000-0005-0000-0000-000020130000}"/>
    <cellStyle name="Comma [0] 1381" xfId="4865" hidden="1" xr:uid="{00000000-0005-0000-0000-000022130000}"/>
    <cellStyle name="Comma [0] 1382" xfId="4824" hidden="1" xr:uid="{00000000-0005-0000-0000-0000F9120000}"/>
    <cellStyle name="Comma [0] 1383" xfId="4769" hidden="1" xr:uid="{00000000-0005-0000-0000-0000C2120000}"/>
    <cellStyle name="Comma [0] 1384" xfId="4822" hidden="1" xr:uid="{00000000-0005-0000-0000-0000F7120000}"/>
    <cellStyle name="Comma [0] 1385" xfId="4806" hidden="1" xr:uid="{00000000-0005-0000-0000-0000E7120000}"/>
    <cellStyle name="Comma [0] 1386" xfId="4802" hidden="1" xr:uid="{00000000-0005-0000-0000-0000E3120000}"/>
    <cellStyle name="Comma [0] 1387" xfId="4873" hidden="1" xr:uid="{00000000-0005-0000-0000-00002A130000}"/>
    <cellStyle name="Comma [0] 1388" xfId="4745" hidden="1" xr:uid="{00000000-0005-0000-0000-0000AA120000}"/>
    <cellStyle name="Comma [0] 1389" xfId="4227" hidden="1" xr:uid="{00000000-0005-0000-0000-0000A4100000}"/>
    <cellStyle name="Comma [0] 139" xfId="2405" hidden="1" xr:uid="{00000000-0005-0000-0000-000086090000}"/>
    <cellStyle name="Comma [0] 1390" xfId="4881" hidden="1" xr:uid="{00000000-0005-0000-0000-000032130000}"/>
    <cellStyle name="Comma [0] 1391" xfId="4883" hidden="1" xr:uid="{00000000-0005-0000-0000-000034130000}"/>
    <cellStyle name="Comma [0] 1392" xfId="4832" hidden="1" xr:uid="{00000000-0005-0000-0000-000001130000}"/>
    <cellStyle name="Comma [0] 1393" xfId="4808" hidden="1" xr:uid="{00000000-0005-0000-0000-0000E9120000}"/>
    <cellStyle name="Comma [0] 1394" xfId="4843" hidden="1" xr:uid="{00000000-0005-0000-0000-00000C130000}"/>
    <cellStyle name="Comma [0] 1395" xfId="4775" hidden="1" xr:uid="{00000000-0005-0000-0000-0000C8120000}"/>
    <cellStyle name="Comma [0] 1396" xfId="4845" hidden="1" xr:uid="{00000000-0005-0000-0000-00000E130000}"/>
    <cellStyle name="Comma [0] 1397" xfId="4890" hidden="1" xr:uid="{00000000-0005-0000-0000-00003B130000}"/>
    <cellStyle name="Comma [0] 1398" xfId="4833" hidden="1" xr:uid="{00000000-0005-0000-0000-000002130000}"/>
    <cellStyle name="Comma [0] 1399" xfId="4790" hidden="1" xr:uid="{00000000-0005-0000-0000-0000D7120000}"/>
    <cellStyle name="Comma [0] 14" xfId="50" hidden="1" xr:uid="{00000000-0005-0000-0000-000052000000}"/>
    <cellStyle name="Comma [0] 140" xfId="2407" hidden="1" xr:uid="{00000000-0005-0000-0000-000088090000}"/>
    <cellStyle name="Comma [0] 1400" xfId="4896" hidden="1" xr:uid="{00000000-0005-0000-0000-000041130000}"/>
    <cellStyle name="Comma [0] 1401" xfId="4898" hidden="1" xr:uid="{00000000-0005-0000-0000-000043130000}"/>
    <cellStyle name="Comma [0] 1402" xfId="4851" hidden="1" xr:uid="{00000000-0005-0000-0000-000014130000}"/>
    <cellStyle name="Comma [0] 1403" xfId="4857" hidden="1" xr:uid="{00000000-0005-0000-0000-00001A130000}"/>
    <cellStyle name="Comma [0] 1404" xfId="4744" hidden="1" xr:uid="{00000000-0005-0000-0000-0000A9120000}"/>
    <cellStyle name="Comma [0] 1405" xfId="4807" hidden="1" xr:uid="{00000000-0005-0000-0000-0000E8120000}"/>
    <cellStyle name="Comma [0] 1406" xfId="4815" hidden="1" xr:uid="{00000000-0005-0000-0000-0000F0120000}"/>
    <cellStyle name="Comma [0] 1407" xfId="4904" hidden="1" xr:uid="{00000000-0005-0000-0000-000049130000}"/>
    <cellStyle name="Comma [0] 1408" xfId="4818" hidden="1" xr:uid="{00000000-0005-0000-0000-0000F3120000}"/>
    <cellStyle name="Comma [0] 1409" xfId="4778" hidden="1" xr:uid="{00000000-0005-0000-0000-0000CB120000}"/>
    <cellStyle name="Comma [0] 141" xfId="2275" hidden="1" xr:uid="{00000000-0005-0000-0000-000004090000}"/>
    <cellStyle name="Comma [0] 1410" xfId="4909" hidden="1" xr:uid="{00000000-0005-0000-0000-00004E130000}"/>
    <cellStyle name="Comma [0] 1411" xfId="4911" hidden="1" xr:uid="{00000000-0005-0000-0000-000050130000}"/>
    <cellStyle name="Comma [0] 1412" xfId="4870" hidden="1" xr:uid="{00000000-0005-0000-0000-000027130000}"/>
    <cellStyle name="Comma [0] 1413" xfId="4876" hidden="1" xr:uid="{00000000-0005-0000-0000-00002D130000}"/>
    <cellStyle name="Comma [0] 1414" xfId="4777" hidden="1" xr:uid="{00000000-0005-0000-0000-0000CA120000}"/>
    <cellStyle name="Comma [0] 1415" xfId="4858" hidden="1" xr:uid="{00000000-0005-0000-0000-00001B130000}"/>
    <cellStyle name="Comma [0] 1416" xfId="4837" hidden="1" xr:uid="{00000000-0005-0000-0000-000006130000}"/>
    <cellStyle name="Comma [0] 1417" xfId="4915" hidden="1" xr:uid="{00000000-0005-0000-0000-000054130000}"/>
    <cellStyle name="Comma [0] 1418" xfId="4856" hidden="1" xr:uid="{00000000-0005-0000-0000-000019130000}"/>
    <cellStyle name="Comma [0] 1419" xfId="4794" hidden="1" xr:uid="{00000000-0005-0000-0000-0000DB120000}"/>
    <cellStyle name="Comma [0] 142" xfId="2395" hidden="1" xr:uid="{00000000-0005-0000-0000-00007C090000}"/>
    <cellStyle name="Comma [0] 1420" xfId="4922" hidden="1" xr:uid="{00000000-0005-0000-0000-00005B130000}"/>
    <cellStyle name="Comma [0] 1421" xfId="4924" hidden="1" xr:uid="{00000000-0005-0000-0000-00005D130000}"/>
    <cellStyle name="Comma [0] 1422" xfId="4888" hidden="1" xr:uid="{00000000-0005-0000-0000-000039130000}"/>
    <cellStyle name="Comma [0] 1423" xfId="4893" hidden="1" xr:uid="{00000000-0005-0000-0000-00003E130000}"/>
    <cellStyle name="Comma [0] 1424" xfId="4258" hidden="1" xr:uid="{00000000-0005-0000-0000-0000C3100000}"/>
    <cellStyle name="Comma [0] 1425" xfId="4877" hidden="1" xr:uid="{00000000-0005-0000-0000-00002E130000}"/>
    <cellStyle name="Comma [0] 1426" xfId="4782" hidden="1" xr:uid="{00000000-0005-0000-0000-0000CF120000}"/>
    <cellStyle name="Comma [0] 1427" xfId="4928" hidden="1" xr:uid="{00000000-0005-0000-0000-000061130000}"/>
    <cellStyle name="Comma [0] 1428" xfId="4875" hidden="1" xr:uid="{00000000-0005-0000-0000-00002C130000}"/>
    <cellStyle name="Comma [0] 1429" xfId="4814" hidden="1" xr:uid="{00000000-0005-0000-0000-0000EF120000}"/>
    <cellStyle name="Comma [0] 143" xfId="2335" hidden="1" xr:uid="{00000000-0005-0000-0000-000040090000}"/>
    <cellStyle name="Comma [0] 1430" xfId="4932" hidden="1" xr:uid="{00000000-0005-0000-0000-000065130000}"/>
    <cellStyle name="Comma [0] 1431" xfId="4934" hidden="1" xr:uid="{00000000-0005-0000-0000-000067130000}"/>
    <cellStyle name="Comma [0] 1432" xfId="4902" hidden="1" xr:uid="{00000000-0005-0000-0000-000047130000}"/>
    <cellStyle name="Comma [0] 1433" xfId="4906" hidden="1" xr:uid="{00000000-0005-0000-0000-00004B130000}"/>
    <cellStyle name="Comma [0] 1434" xfId="4796" hidden="1" xr:uid="{00000000-0005-0000-0000-0000DD120000}"/>
    <cellStyle name="Comma [0] 1435" xfId="4894" hidden="1" xr:uid="{00000000-0005-0000-0000-00003F130000}"/>
    <cellStyle name="Comma [0] 1436" xfId="4786" hidden="1" xr:uid="{00000000-0005-0000-0000-0000D3120000}"/>
    <cellStyle name="Comma [0] 1437" xfId="4938" hidden="1" xr:uid="{00000000-0005-0000-0000-00006B130000}"/>
    <cellStyle name="Comma [0] 1438" xfId="4892" hidden="1" xr:uid="{00000000-0005-0000-0000-00003D130000}"/>
    <cellStyle name="Comma [0] 1439" xfId="4861" hidden="1" xr:uid="{00000000-0005-0000-0000-00001E130000}"/>
    <cellStyle name="Comma [0] 144" xfId="2369" hidden="1" xr:uid="{00000000-0005-0000-0000-000062090000}"/>
    <cellStyle name="Comma [0] 1440" xfId="4942" hidden="1" xr:uid="{00000000-0005-0000-0000-00006F130000}"/>
    <cellStyle name="Comma [0] 1441" xfId="4944" hidden="1" xr:uid="{00000000-0005-0000-0000-000071130000}"/>
    <cellStyle name="Comma [0] 1442" xfId="4930" hidden="1" xr:uid="{00000000-0005-0000-0000-000063130000}"/>
    <cellStyle name="Comma [0] 1443" xfId="4917" hidden="1" xr:uid="{00000000-0005-0000-0000-000056130000}"/>
    <cellStyle name="Comma [0] 1444" xfId="4941" hidden="1" xr:uid="{00000000-0005-0000-0000-00006E130000}"/>
    <cellStyle name="Comma [0] 1445" xfId="4907" hidden="1" xr:uid="{00000000-0005-0000-0000-00004C130000}"/>
    <cellStyle name="Comma [0] 1446" xfId="4879" hidden="1" xr:uid="{00000000-0005-0000-0000-000030130000}"/>
    <cellStyle name="Comma [0] 1447" xfId="4946" hidden="1" xr:uid="{00000000-0005-0000-0000-000073130000}"/>
    <cellStyle name="Comma [0] 1448" xfId="4903" hidden="1" xr:uid="{00000000-0005-0000-0000-000048130000}"/>
    <cellStyle name="Comma [0] 1449" xfId="4937" hidden="1" xr:uid="{00000000-0005-0000-0000-00006A130000}"/>
    <cellStyle name="Comma [0] 145" xfId="2382" hidden="1" xr:uid="{00000000-0005-0000-0000-00006F090000}"/>
    <cellStyle name="Comma [0] 1450" xfId="4950" hidden="1" xr:uid="{00000000-0005-0000-0000-000077130000}"/>
    <cellStyle name="Comma [0] 1451" xfId="4952" hidden="1" xr:uid="{00000000-0005-0000-0000-000079130000}"/>
    <cellStyle name="Comma [0] 1452" xfId="4820" hidden="1" xr:uid="{00000000-0005-0000-0000-0000F5120000}"/>
    <cellStyle name="Comma [0] 1453" xfId="4940" hidden="1" xr:uid="{00000000-0005-0000-0000-00006D130000}"/>
    <cellStyle name="Comma [0] 1454" xfId="4880" hidden="1" xr:uid="{00000000-0005-0000-0000-000031130000}"/>
    <cellStyle name="Comma [0] 1455" xfId="4914" hidden="1" xr:uid="{00000000-0005-0000-0000-000053130000}"/>
    <cellStyle name="Comma [0] 1456" xfId="4927" hidden="1" xr:uid="{00000000-0005-0000-0000-000060130000}"/>
    <cellStyle name="Comma [0] 1457" xfId="4955" hidden="1" xr:uid="{00000000-0005-0000-0000-00007C130000}"/>
    <cellStyle name="Comma [0] 1458" xfId="4918" hidden="1" xr:uid="{00000000-0005-0000-0000-000057130000}"/>
    <cellStyle name="Comma [0] 1459" xfId="4878" hidden="1" xr:uid="{00000000-0005-0000-0000-00002F130000}"/>
    <cellStyle name="Comma [0] 146" xfId="2410" hidden="1" xr:uid="{00000000-0005-0000-0000-00008B090000}"/>
    <cellStyle name="Comma [0] 1460" xfId="4957" hidden="1" xr:uid="{00000000-0005-0000-0000-00007E130000}"/>
    <cellStyle name="Comma [0] 1461" xfId="4959" hidden="1" xr:uid="{00000000-0005-0000-0000-000080130000}"/>
    <cellStyle name="Comma [0] 1462" xfId="4312" hidden="1" xr:uid="{00000000-0005-0000-0000-0000F9100000}"/>
    <cellStyle name="Comma [0] 1463" xfId="4268" hidden="1" xr:uid="{00000000-0005-0000-0000-0000CD100000}"/>
    <cellStyle name="Comma [0] 1464" xfId="4965" hidden="1" xr:uid="{00000000-0005-0000-0000-000086130000}"/>
    <cellStyle name="Comma [0] 1465" xfId="4971" hidden="1" xr:uid="{00000000-0005-0000-0000-00008C130000}"/>
    <cellStyle name="Comma [0] 1466" xfId="4973" hidden="1" xr:uid="{00000000-0005-0000-0000-00008E130000}"/>
    <cellStyle name="Comma [0] 1467" xfId="4964" hidden="1" xr:uid="{00000000-0005-0000-0000-000085130000}"/>
    <cellStyle name="Comma [0] 1468" xfId="4969" hidden="1" xr:uid="{00000000-0005-0000-0000-00008A130000}"/>
    <cellStyle name="Comma [0] 1469" xfId="4975" hidden="1" xr:uid="{00000000-0005-0000-0000-000090130000}"/>
    <cellStyle name="Comma [0] 147" xfId="2373" hidden="1" xr:uid="{00000000-0005-0000-0000-000066090000}"/>
    <cellStyle name="Comma [0] 1470" xfId="4977" hidden="1" xr:uid="{00000000-0005-0000-0000-000092130000}"/>
    <cellStyle name="Comma [0] 1471" xfId="4269" hidden="1" xr:uid="{00000000-0005-0000-0000-0000CE100000}"/>
    <cellStyle name="Comma [0] 1472" xfId="4247" hidden="1" xr:uid="{00000000-0005-0000-0000-0000B8100000}"/>
    <cellStyle name="Comma [0] 1473" xfId="4988" hidden="1" xr:uid="{00000000-0005-0000-0000-00009D130000}"/>
    <cellStyle name="Comma [0] 1474" xfId="4997" hidden="1" xr:uid="{00000000-0005-0000-0000-0000A6130000}"/>
    <cellStyle name="Comma [0] 1475" xfId="5008" hidden="1" xr:uid="{00000000-0005-0000-0000-0000B1130000}"/>
    <cellStyle name="Comma [0] 1476" xfId="5014" hidden="1" xr:uid="{00000000-0005-0000-0000-0000B7130000}"/>
    <cellStyle name="Comma [0] 1477" xfId="4996" hidden="1" xr:uid="{00000000-0005-0000-0000-0000A5130000}"/>
    <cellStyle name="Comma [0] 1478" xfId="5006" hidden="1" xr:uid="{00000000-0005-0000-0000-0000AF130000}"/>
    <cellStyle name="Comma [0] 1479" xfId="5026" hidden="1" xr:uid="{00000000-0005-0000-0000-0000C3130000}"/>
    <cellStyle name="Comma [0] 148" xfId="2333" hidden="1" xr:uid="{00000000-0005-0000-0000-00003E090000}"/>
    <cellStyle name="Comma [0] 1480" xfId="5028" hidden="1" xr:uid="{00000000-0005-0000-0000-0000C5130000}"/>
    <cellStyle name="Comma [0] 1481" xfId="4979" hidden="1" xr:uid="{00000000-0005-0000-0000-000094130000}"/>
    <cellStyle name="Comma [0] 1482" xfId="4235" hidden="1" xr:uid="{00000000-0005-0000-0000-0000AC100000}"/>
    <cellStyle name="Comma [0] 1483" xfId="4982" hidden="1" xr:uid="{00000000-0005-0000-0000-000097130000}"/>
    <cellStyle name="Comma [0] 1484" xfId="4246" hidden="1" xr:uid="{00000000-0005-0000-0000-0000B7100000}"/>
    <cellStyle name="Comma [0] 1485" xfId="4245" hidden="1" xr:uid="{00000000-0005-0000-0000-0000B6100000}"/>
    <cellStyle name="Comma [0] 1486" xfId="5033" hidden="1" xr:uid="{00000000-0005-0000-0000-0000CA130000}"/>
    <cellStyle name="Comma [0] 1487" xfId="4321" hidden="1" xr:uid="{00000000-0005-0000-0000-000002110000}"/>
    <cellStyle name="Comma [0] 1488" xfId="4522" hidden="1" xr:uid="{00000000-0005-0000-0000-0000CB110000}"/>
    <cellStyle name="Comma [0] 1489" xfId="5045" hidden="1" xr:uid="{00000000-0005-0000-0000-0000D6130000}"/>
    <cellStyle name="Comma [0] 149" xfId="2412" hidden="1" xr:uid="{00000000-0005-0000-0000-00008D090000}"/>
    <cellStyle name="Comma [0] 1490" xfId="5047" hidden="1" xr:uid="{00000000-0005-0000-0000-0000D8130000}"/>
    <cellStyle name="Comma [0] 1491" xfId="5036" hidden="1" xr:uid="{00000000-0005-0000-0000-0000CD130000}"/>
    <cellStyle name="Comma [0] 1492" xfId="5044" hidden="1" xr:uid="{00000000-0005-0000-0000-0000D5130000}"/>
    <cellStyle name="Comma [0] 1493" xfId="4531" hidden="1" xr:uid="{00000000-0005-0000-0000-0000D4110000}"/>
    <cellStyle name="Comma [0] 1494" xfId="5030" hidden="1" xr:uid="{00000000-0005-0000-0000-0000C7130000}"/>
    <cellStyle name="Comma [0] 1495" xfId="5063" hidden="1" xr:uid="{00000000-0005-0000-0000-0000E8130000}"/>
    <cellStyle name="Comma [0] 1496" xfId="5071" hidden="1" xr:uid="{00000000-0005-0000-0000-0000F0130000}"/>
    <cellStyle name="Comma [0] 1497" xfId="4980" hidden="1" xr:uid="{00000000-0005-0000-0000-000095130000}"/>
    <cellStyle name="Comma [0] 1498" xfId="5059" hidden="1" xr:uid="{00000000-0005-0000-0000-0000E4130000}"/>
    <cellStyle name="Comma [0] 1499" xfId="5080" hidden="1" xr:uid="{00000000-0005-0000-0000-0000F9130000}"/>
    <cellStyle name="Comma [0] 15" xfId="48" hidden="1" xr:uid="{00000000-0005-0000-0000-000050000000}"/>
    <cellStyle name="Comma [0] 150" xfId="2414" hidden="1" xr:uid="{00000000-0005-0000-0000-00008F090000}"/>
    <cellStyle name="Comma [0] 1500" xfId="5082" hidden="1" xr:uid="{00000000-0005-0000-0000-0000FB130000}"/>
    <cellStyle name="Comma [0] 1501" xfId="5041" hidden="1" xr:uid="{00000000-0005-0000-0000-0000D2130000}"/>
    <cellStyle name="Comma [0] 1502" xfId="4986" hidden="1" xr:uid="{00000000-0005-0000-0000-00009B130000}"/>
    <cellStyle name="Comma [0] 1503" xfId="5039" hidden="1" xr:uid="{00000000-0005-0000-0000-0000D0130000}"/>
    <cellStyle name="Comma [0] 1504" xfId="5023" hidden="1" xr:uid="{00000000-0005-0000-0000-0000C0130000}"/>
    <cellStyle name="Comma [0] 1505" xfId="5019" hidden="1" xr:uid="{00000000-0005-0000-0000-0000BC130000}"/>
    <cellStyle name="Comma [0] 1506" xfId="5090" hidden="1" xr:uid="{00000000-0005-0000-0000-000003140000}"/>
    <cellStyle name="Comma [0] 1507" xfId="4962" hidden="1" xr:uid="{00000000-0005-0000-0000-000083130000}"/>
    <cellStyle name="Comma [0] 1508" xfId="4270" hidden="1" xr:uid="{00000000-0005-0000-0000-0000CF100000}"/>
    <cellStyle name="Comma [0] 1509" xfId="5098" hidden="1" xr:uid="{00000000-0005-0000-0000-00000B140000}"/>
    <cellStyle name="Comma [0] 151" xfId="2053" hidden="1" xr:uid="{00000000-0005-0000-0000-000026080000}"/>
    <cellStyle name="Comma [0] 1510" xfId="5100" hidden="1" xr:uid="{00000000-0005-0000-0000-00000D140000}"/>
    <cellStyle name="Comma [0] 1511" xfId="5049" hidden="1" xr:uid="{00000000-0005-0000-0000-0000DA130000}"/>
    <cellStyle name="Comma [0] 1512" xfId="5025" hidden="1" xr:uid="{00000000-0005-0000-0000-0000C2130000}"/>
    <cellStyle name="Comma [0] 1513" xfId="5060" hidden="1" xr:uid="{00000000-0005-0000-0000-0000E5130000}"/>
    <cellStyle name="Comma [0] 1514" xfId="4992" hidden="1" xr:uid="{00000000-0005-0000-0000-0000A1130000}"/>
    <cellStyle name="Comma [0] 1515" xfId="5062" hidden="1" xr:uid="{00000000-0005-0000-0000-0000E7130000}"/>
    <cellStyle name="Comma [0] 1516" xfId="5107" hidden="1" xr:uid="{00000000-0005-0000-0000-000014140000}"/>
    <cellStyle name="Comma [0] 1517" xfId="5050" hidden="1" xr:uid="{00000000-0005-0000-0000-0000DB130000}"/>
    <cellStyle name="Comma [0] 1518" xfId="5007" hidden="1" xr:uid="{00000000-0005-0000-0000-0000B0130000}"/>
    <cellStyle name="Comma [0] 1519" xfId="5113" hidden="1" xr:uid="{00000000-0005-0000-0000-00001A140000}"/>
    <cellStyle name="Comma [0] 152" xfId="2050" hidden="1" xr:uid="{00000000-0005-0000-0000-000023080000}"/>
    <cellStyle name="Comma [0] 1520" xfId="5115" hidden="1" xr:uid="{00000000-0005-0000-0000-00001C140000}"/>
    <cellStyle name="Comma [0] 1521" xfId="5068" hidden="1" xr:uid="{00000000-0005-0000-0000-0000ED130000}"/>
    <cellStyle name="Comma [0] 1522" xfId="5074" hidden="1" xr:uid="{00000000-0005-0000-0000-0000F3130000}"/>
    <cellStyle name="Comma [0] 1523" xfId="4961" hidden="1" xr:uid="{00000000-0005-0000-0000-000082130000}"/>
    <cellStyle name="Comma [0] 1524" xfId="5024" hidden="1" xr:uid="{00000000-0005-0000-0000-0000C1130000}"/>
    <cellStyle name="Comma [0] 1525" xfId="5032" hidden="1" xr:uid="{00000000-0005-0000-0000-0000C9130000}"/>
    <cellStyle name="Comma [0] 1526" xfId="5121" hidden="1" xr:uid="{00000000-0005-0000-0000-000022140000}"/>
    <cellStyle name="Comma [0] 1527" xfId="5035" hidden="1" xr:uid="{00000000-0005-0000-0000-0000CC130000}"/>
    <cellStyle name="Comma [0] 1528" xfId="4995" hidden="1" xr:uid="{00000000-0005-0000-0000-0000A4130000}"/>
    <cellStyle name="Comma [0] 1529" xfId="5126" hidden="1" xr:uid="{00000000-0005-0000-0000-000027140000}"/>
    <cellStyle name="Comma [0] 153" xfId="2420" hidden="1" xr:uid="{00000000-0005-0000-0000-000095090000}"/>
    <cellStyle name="Comma [0] 1530" xfId="5128" hidden="1" xr:uid="{00000000-0005-0000-0000-000029140000}"/>
    <cellStyle name="Comma [0] 1531" xfId="5087" hidden="1" xr:uid="{00000000-0005-0000-0000-000000140000}"/>
    <cellStyle name="Comma [0] 1532" xfId="5093" hidden="1" xr:uid="{00000000-0005-0000-0000-000006140000}"/>
    <cellStyle name="Comma [0] 1533" xfId="4994" hidden="1" xr:uid="{00000000-0005-0000-0000-0000A3130000}"/>
    <cellStyle name="Comma [0] 1534" xfId="5075" hidden="1" xr:uid="{00000000-0005-0000-0000-0000F4130000}"/>
    <cellStyle name="Comma [0] 1535" xfId="5054" hidden="1" xr:uid="{00000000-0005-0000-0000-0000DF130000}"/>
    <cellStyle name="Comma [0] 1536" xfId="5132" hidden="1" xr:uid="{00000000-0005-0000-0000-00002D140000}"/>
    <cellStyle name="Comma [0] 1537" xfId="5073" hidden="1" xr:uid="{00000000-0005-0000-0000-0000F2130000}"/>
    <cellStyle name="Comma [0] 1538" xfId="5011" hidden="1" xr:uid="{00000000-0005-0000-0000-0000B4130000}"/>
    <cellStyle name="Comma [0] 1539" xfId="5139" hidden="1" xr:uid="{00000000-0005-0000-0000-000034140000}"/>
    <cellStyle name="Comma [0] 154" xfId="2426" hidden="1" xr:uid="{00000000-0005-0000-0000-00009B090000}"/>
    <cellStyle name="Comma [0] 1540" xfId="5141" hidden="1" xr:uid="{00000000-0005-0000-0000-000036140000}"/>
    <cellStyle name="Comma [0] 1541" xfId="5105" hidden="1" xr:uid="{00000000-0005-0000-0000-000012140000}"/>
    <cellStyle name="Comma [0] 1542" xfId="5110" hidden="1" xr:uid="{00000000-0005-0000-0000-000017140000}"/>
    <cellStyle name="Comma [0] 1543" xfId="4540" hidden="1" xr:uid="{00000000-0005-0000-0000-0000DD110000}"/>
    <cellStyle name="Comma [0] 1544" xfId="5094" hidden="1" xr:uid="{00000000-0005-0000-0000-000007140000}"/>
    <cellStyle name="Comma [0] 1545" xfId="4999" hidden="1" xr:uid="{00000000-0005-0000-0000-0000A8130000}"/>
    <cellStyle name="Comma [0] 1546" xfId="5145" hidden="1" xr:uid="{00000000-0005-0000-0000-00003A140000}"/>
    <cellStyle name="Comma [0] 1547" xfId="5092" hidden="1" xr:uid="{00000000-0005-0000-0000-000005140000}"/>
    <cellStyle name="Comma [0] 1548" xfId="5031" hidden="1" xr:uid="{00000000-0005-0000-0000-0000C8130000}"/>
    <cellStyle name="Comma [0] 1549" xfId="5149" hidden="1" xr:uid="{00000000-0005-0000-0000-00003E140000}"/>
    <cellStyle name="Comma [0] 155" xfId="2428" hidden="1" xr:uid="{00000000-0005-0000-0000-00009D090000}"/>
    <cellStyle name="Comma [0] 1550" xfId="5151" hidden="1" xr:uid="{00000000-0005-0000-0000-000040140000}"/>
    <cellStyle name="Comma [0] 1551" xfId="5119" hidden="1" xr:uid="{00000000-0005-0000-0000-000020140000}"/>
    <cellStyle name="Comma [0] 1552" xfId="5123" hidden="1" xr:uid="{00000000-0005-0000-0000-000024140000}"/>
    <cellStyle name="Comma [0] 1553" xfId="5013" hidden="1" xr:uid="{00000000-0005-0000-0000-0000B6130000}"/>
    <cellStyle name="Comma [0] 1554" xfId="5111" hidden="1" xr:uid="{00000000-0005-0000-0000-000018140000}"/>
    <cellStyle name="Comma [0] 1555" xfId="5003" hidden="1" xr:uid="{00000000-0005-0000-0000-0000AC130000}"/>
    <cellStyle name="Comma [0] 1556" xfId="5155" hidden="1" xr:uid="{00000000-0005-0000-0000-000044140000}"/>
    <cellStyle name="Comma [0] 1557" xfId="5109" hidden="1" xr:uid="{00000000-0005-0000-0000-000016140000}"/>
    <cellStyle name="Comma [0] 1558" xfId="5078" hidden="1" xr:uid="{00000000-0005-0000-0000-0000F7130000}"/>
    <cellStyle name="Comma [0] 1559" xfId="5159" hidden="1" xr:uid="{00000000-0005-0000-0000-000048140000}"/>
    <cellStyle name="Comma [0] 156" xfId="2419" hidden="1" xr:uid="{00000000-0005-0000-0000-000094090000}"/>
    <cellStyle name="Comma [0] 1560" xfId="5161" hidden="1" xr:uid="{00000000-0005-0000-0000-00004A140000}"/>
    <cellStyle name="Comma [0] 1561" xfId="5147" hidden="1" xr:uid="{00000000-0005-0000-0000-00003C140000}"/>
    <cellStyle name="Comma [0] 1562" xfId="5134" hidden="1" xr:uid="{00000000-0005-0000-0000-00002F140000}"/>
    <cellStyle name="Comma [0] 1563" xfId="5158" hidden="1" xr:uid="{00000000-0005-0000-0000-000047140000}"/>
    <cellStyle name="Comma [0] 1564" xfId="5124" hidden="1" xr:uid="{00000000-0005-0000-0000-000025140000}"/>
    <cellStyle name="Comma [0] 1565" xfId="5096" hidden="1" xr:uid="{00000000-0005-0000-0000-000009140000}"/>
    <cellStyle name="Comma [0] 1566" xfId="5163" hidden="1" xr:uid="{00000000-0005-0000-0000-00004C140000}"/>
    <cellStyle name="Comma [0] 1567" xfId="5120" hidden="1" xr:uid="{00000000-0005-0000-0000-000021140000}"/>
    <cellStyle name="Comma [0] 1568" xfId="5154" hidden="1" xr:uid="{00000000-0005-0000-0000-000043140000}"/>
    <cellStyle name="Comma [0] 1569" xfId="5167" hidden="1" xr:uid="{00000000-0005-0000-0000-000050140000}"/>
    <cellStyle name="Comma [0] 157" xfId="2424" hidden="1" xr:uid="{00000000-0005-0000-0000-000099090000}"/>
    <cellStyle name="Comma [0] 1570" xfId="5169" hidden="1" xr:uid="{00000000-0005-0000-0000-000052140000}"/>
    <cellStyle name="Comma [0] 1571" xfId="5037" hidden="1" xr:uid="{00000000-0005-0000-0000-0000CE130000}"/>
    <cellStyle name="Comma [0] 1572" xfId="5157" hidden="1" xr:uid="{00000000-0005-0000-0000-000046140000}"/>
    <cellStyle name="Comma [0] 1573" xfId="5097" hidden="1" xr:uid="{00000000-0005-0000-0000-00000A140000}"/>
    <cellStyle name="Comma [0] 1574" xfId="5131" hidden="1" xr:uid="{00000000-0005-0000-0000-00002C140000}"/>
    <cellStyle name="Comma [0] 1575" xfId="5144" hidden="1" xr:uid="{00000000-0005-0000-0000-000039140000}"/>
    <cellStyle name="Comma [0] 1576" xfId="5172" hidden="1" xr:uid="{00000000-0005-0000-0000-000055140000}"/>
    <cellStyle name="Comma [0] 1577" xfId="5135" hidden="1" xr:uid="{00000000-0005-0000-0000-000030140000}"/>
    <cellStyle name="Comma [0] 1578" xfId="5095" hidden="1" xr:uid="{00000000-0005-0000-0000-000008140000}"/>
    <cellStyle name="Comma [0] 1579" xfId="5174" hidden="1" xr:uid="{00000000-0005-0000-0000-000057140000}"/>
    <cellStyle name="Comma [0] 158" xfId="2430" hidden="1" xr:uid="{00000000-0005-0000-0000-00009F090000}"/>
    <cellStyle name="Comma [0] 1580" xfId="5176" hidden="1" xr:uid="{00000000-0005-0000-0000-000059140000}"/>
    <cellStyle name="Comma [0] 1581" xfId="5235" hidden="1" xr:uid="{00000000-0005-0000-0000-000094140000}"/>
    <cellStyle name="Comma [0] 1582" xfId="5259" hidden="1" xr:uid="{00000000-0005-0000-0000-0000AC140000}"/>
    <cellStyle name="Comma [0] 1583" xfId="5266" hidden="1" xr:uid="{00000000-0005-0000-0000-0000B3140000}"/>
    <cellStyle name="Comma [0] 1584" xfId="5278" hidden="1" xr:uid="{00000000-0005-0000-0000-0000BF140000}"/>
    <cellStyle name="Comma [0] 1585" xfId="5281" hidden="1" xr:uid="{00000000-0005-0000-0000-0000C2140000}"/>
    <cellStyle name="Comma [0] 1586" xfId="5265" hidden="1" xr:uid="{00000000-0005-0000-0000-0000B2140000}"/>
    <cellStyle name="Comma [0] 1587" xfId="5276" hidden="1" xr:uid="{00000000-0005-0000-0000-0000BD140000}"/>
    <cellStyle name="Comma [0] 1588" xfId="5285" hidden="1" xr:uid="{00000000-0005-0000-0000-0000C6140000}"/>
    <cellStyle name="Comma [0] 1589" xfId="5287" hidden="1" xr:uid="{00000000-0005-0000-0000-0000C8140000}"/>
    <cellStyle name="Comma [0] 159" xfId="2432" hidden="1" xr:uid="{00000000-0005-0000-0000-0000A1090000}"/>
    <cellStyle name="Comma [0] 1590" xfId="5252" hidden="1" xr:uid="{00000000-0005-0000-0000-0000A5140000}"/>
    <cellStyle name="Comma [0] 1591" xfId="5239" hidden="1" xr:uid="{00000000-0005-0000-0000-000098140000}"/>
    <cellStyle name="Comma [0] 1592" xfId="5298" hidden="1" xr:uid="{00000000-0005-0000-0000-0000D3140000}"/>
    <cellStyle name="Comma [0] 1593" xfId="5307" hidden="1" xr:uid="{00000000-0005-0000-0000-0000DC140000}"/>
    <cellStyle name="Comma [0] 1594" xfId="5318" hidden="1" xr:uid="{00000000-0005-0000-0000-0000E7140000}"/>
    <cellStyle name="Comma [0] 1595" xfId="5324" hidden="1" xr:uid="{00000000-0005-0000-0000-0000ED140000}"/>
    <cellStyle name="Comma [0] 1596" xfId="5306" hidden="1" xr:uid="{00000000-0005-0000-0000-0000DB140000}"/>
    <cellStyle name="Comma [0] 1597" xfId="5316" hidden="1" xr:uid="{00000000-0005-0000-0000-0000E5140000}"/>
    <cellStyle name="Comma [0] 1598" xfId="5336" hidden="1" xr:uid="{00000000-0005-0000-0000-0000F9140000}"/>
    <cellStyle name="Comma [0] 1599" xfId="5338" hidden="1" xr:uid="{00000000-0005-0000-0000-0000FB140000}"/>
    <cellStyle name="Comma [0] 16" xfId="46" hidden="1" xr:uid="{00000000-0005-0000-0000-00004E000000}"/>
    <cellStyle name="Comma [0] 160" xfId="2076" hidden="1" xr:uid="{00000000-0005-0000-0000-00003D080000}"/>
    <cellStyle name="Comma [0] 1600" xfId="5289" hidden="1" xr:uid="{00000000-0005-0000-0000-0000CA140000}"/>
    <cellStyle name="Comma [0] 1601" xfId="5242" hidden="1" xr:uid="{00000000-0005-0000-0000-00009B140000}"/>
    <cellStyle name="Comma [0] 1602" xfId="5292" hidden="1" xr:uid="{00000000-0005-0000-0000-0000CD140000}"/>
    <cellStyle name="Comma [0] 1603" xfId="5248" hidden="1" xr:uid="{00000000-0005-0000-0000-0000A1140000}"/>
    <cellStyle name="Comma [0] 1604" xfId="5250" hidden="1" xr:uid="{00000000-0005-0000-0000-0000A3140000}"/>
    <cellStyle name="Comma [0] 1605" xfId="5343" hidden="1" xr:uid="{00000000-0005-0000-0000-000000150000}"/>
    <cellStyle name="Comma [0] 1606" xfId="5238" hidden="1" xr:uid="{00000000-0005-0000-0000-000097140000}"/>
    <cellStyle name="Comma [0] 1607" xfId="5246" hidden="1" xr:uid="{00000000-0005-0000-0000-00009F140000}"/>
    <cellStyle name="Comma [0] 1608" xfId="5355" hidden="1" xr:uid="{00000000-0005-0000-0000-00000C150000}"/>
    <cellStyle name="Comma [0] 1609" xfId="5357" hidden="1" xr:uid="{00000000-0005-0000-0000-00000E150000}"/>
    <cellStyle name="Comma [0] 161" xfId="2078" hidden="1" xr:uid="{00000000-0005-0000-0000-00003F080000}"/>
    <cellStyle name="Comma [0] 1610" xfId="5346" hidden="1" xr:uid="{00000000-0005-0000-0000-000003150000}"/>
    <cellStyle name="Comma [0] 1611" xfId="5354" hidden="1" xr:uid="{00000000-0005-0000-0000-00000B150000}"/>
    <cellStyle name="Comma [0] 1612" xfId="5244" hidden="1" xr:uid="{00000000-0005-0000-0000-00009D140000}"/>
    <cellStyle name="Comma [0] 1613" xfId="5340" hidden="1" xr:uid="{00000000-0005-0000-0000-0000FD140000}"/>
    <cellStyle name="Comma [0] 1614" xfId="5373" hidden="1" xr:uid="{00000000-0005-0000-0000-00001E150000}"/>
    <cellStyle name="Comma [0] 1615" xfId="5381" hidden="1" xr:uid="{00000000-0005-0000-0000-000026150000}"/>
    <cellStyle name="Comma [0] 1616" xfId="5290" hidden="1" xr:uid="{00000000-0005-0000-0000-0000CB140000}"/>
    <cellStyle name="Comma [0] 1617" xfId="5369" hidden="1" xr:uid="{00000000-0005-0000-0000-00001A150000}"/>
    <cellStyle name="Comma [0] 1618" xfId="5390" hidden="1" xr:uid="{00000000-0005-0000-0000-00002F150000}"/>
    <cellStyle name="Comma [0] 1619" xfId="5392" hidden="1" xr:uid="{00000000-0005-0000-0000-000031150000}"/>
    <cellStyle name="Comma [0] 162" xfId="2443" hidden="1" xr:uid="{00000000-0005-0000-0000-0000AC090000}"/>
    <cellStyle name="Comma [0] 1620" xfId="5351" hidden="1" xr:uid="{00000000-0005-0000-0000-000008150000}"/>
    <cellStyle name="Comma [0] 1621" xfId="5296" hidden="1" xr:uid="{00000000-0005-0000-0000-0000D1140000}"/>
    <cellStyle name="Comma [0] 1622" xfId="5349" hidden="1" xr:uid="{00000000-0005-0000-0000-000006150000}"/>
    <cellStyle name="Comma [0] 1623" xfId="5333" hidden="1" xr:uid="{00000000-0005-0000-0000-0000F6140000}"/>
    <cellStyle name="Comma [0] 1624" xfId="5329" hidden="1" xr:uid="{00000000-0005-0000-0000-0000F2140000}"/>
    <cellStyle name="Comma [0] 1625" xfId="5400" hidden="1" xr:uid="{00000000-0005-0000-0000-000039150000}"/>
    <cellStyle name="Comma [0] 1626" xfId="5263" hidden="1" xr:uid="{00000000-0005-0000-0000-0000B0140000}"/>
    <cellStyle name="Comma [0] 1627" xfId="5255" hidden="1" xr:uid="{00000000-0005-0000-0000-0000A8140000}"/>
    <cellStyle name="Comma [0] 1628" xfId="5408" hidden="1" xr:uid="{00000000-0005-0000-0000-000041150000}"/>
    <cellStyle name="Comma [0] 1629" xfId="5410" hidden="1" xr:uid="{00000000-0005-0000-0000-000043150000}"/>
    <cellStyle name="Comma [0] 163" xfId="2452" hidden="1" xr:uid="{00000000-0005-0000-0000-0000B5090000}"/>
    <cellStyle name="Comma [0] 1630" xfId="5359" hidden="1" xr:uid="{00000000-0005-0000-0000-000010150000}"/>
    <cellStyle name="Comma [0] 1631" xfId="5335" hidden="1" xr:uid="{00000000-0005-0000-0000-0000F8140000}"/>
    <cellStyle name="Comma [0] 1632" xfId="5370" hidden="1" xr:uid="{00000000-0005-0000-0000-00001B150000}"/>
    <cellStyle name="Comma [0] 1633" xfId="5302" hidden="1" xr:uid="{00000000-0005-0000-0000-0000D7140000}"/>
    <cellStyle name="Comma [0] 1634" xfId="5372" hidden="1" xr:uid="{00000000-0005-0000-0000-00001D150000}"/>
    <cellStyle name="Comma [0] 1635" xfId="5417" hidden="1" xr:uid="{00000000-0005-0000-0000-00004A150000}"/>
    <cellStyle name="Comma [0] 1636" xfId="5360" hidden="1" xr:uid="{00000000-0005-0000-0000-000011150000}"/>
    <cellStyle name="Comma [0] 1637" xfId="5317" hidden="1" xr:uid="{00000000-0005-0000-0000-0000E6140000}"/>
    <cellStyle name="Comma [0] 1638" xfId="5423" hidden="1" xr:uid="{00000000-0005-0000-0000-000050150000}"/>
    <cellStyle name="Comma [0] 1639" xfId="5425" hidden="1" xr:uid="{00000000-0005-0000-0000-000052150000}"/>
    <cellStyle name="Comma [0] 164" xfId="2463" hidden="1" xr:uid="{00000000-0005-0000-0000-0000C0090000}"/>
    <cellStyle name="Comma [0] 1640" xfId="5378" hidden="1" xr:uid="{00000000-0005-0000-0000-000023150000}"/>
    <cellStyle name="Comma [0] 1641" xfId="5384" hidden="1" xr:uid="{00000000-0005-0000-0000-000029150000}"/>
    <cellStyle name="Comma [0] 1642" xfId="5262" hidden="1" xr:uid="{00000000-0005-0000-0000-0000AF140000}"/>
    <cellStyle name="Comma [0] 1643" xfId="5334" hidden="1" xr:uid="{00000000-0005-0000-0000-0000F7140000}"/>
    <cellStyle name="Comma [0] 1644" xfId="5342" hidden="1" xr:uid="{00000000-0005-0000-0000-0000FF140000}"/>
    <cellStyle name="Comma [0] 1645" xfId="5431" hidden="1" xr:uid="{00000000-0005-0000-0000-000058150000}"/>
    <cellStyle name="Comma [0] 1646" xfId="5345" hidden="1" xr:uid="{00000000-0005-0000-0000-000002150000}"/>
    <cellStyle name="Comma [0] 1647" xfId="5305" hidden="1" xr:uid="{00000000-0005-0000-0000-0000DA140000}"/>
    <cellStyle name="Comma [0] 1648" xfId="5436" hidden="1" xr:uid="{00000000-0005-0000-0000-00005D150000}"/>
    <cellStyle name="Comma [0] 1649" xfId="5438" hidden="1" xr:uid="{00000000-0005-0000-0000-00005F150000}"/>
    <cellStyle name="Comma [0] 165" xfId="2469" hidden="1" xr:uid="{00000000-0005-0000-0000-0000C6090000}"/>
    <cellStyle name="Comma [0] 1650" xfId="5397" hidden="1" xr:uid="{00000000-0005-0000-0000-000036150000}"/>
    <cellStyle name="Comma [0] 1651" xfId="5403" hidden="1" xr:uid="{00000000-0005-0000-0000-00003C150000}"/>
    <cellStyle name="Comma [0] 1652" xfId="5304" hidden="1" xr:uid="{00000000-0005-0000-0000-0000D9140000}"/>
    <cellStyle name="Comma [0] 1653" xfId="5385" hidden="1" xr:uid="{00000000-0005-0000-0000-00002A150000}"/>
    <cellStyle name="Comma [0] 1654" xfId="5364" hidden="1" xr:uid="{00000000-0005-0000-0000-000015150000}"/>
    <cellStyle name="Comma [0] 1655" xfId="5442" hidden="1" xr:uid="{00000000-0005-0000-0000-000063150000}"/>
    <cellStyle name="Comma [0] 1656" xfId="5383" hidden="1" xr:uid="{00000000-0005-0000-0000-000028150000}"/>
    <cellStyle name="Comma [0] 1657" xfId="5321" hidden="1" xr:uid="{00000000-0005-0000-0000-0000EA140000}"/>
    <cellStyle name="Comma [0] 1658" xfId="5449" hidden="1" xr:uid="{00000000-0005-0000-0000-00006A150000}"/>
    <cellStyle name="Comma [0] 1659" xfId="5451" hidden="1" xr:uid="{00000000-0005-0000-0000-00006C150000}"/>
    <cellStyle name="Comma [0] 166" xfId="2451" hidden="1" xr:uid="{00000000-0005-0000-0000-0000B4090000}"/>
    <cellStyle name="Comma [0] 1660" xfId="5415" hidden="1" xr:uid="{00000000-0005-0000-0000-000048150000}"/>
    <cellStyle name="Comma [0] 1661" xfId="5420" hidden="1" xr:uid="{00000000-0005-0000-0000-00004D150000}"/>
    <cellStyle name="Comma [0] 1662" xfId="5241" hidden="1" xr:uid="{00000000-0005-0000-0000-00009A140000}"/>
    <cellStyle name="Comma [0] 1663" xfId="5404" hidden="1" xr:uid="{00000000-0005-0000-0000-00003D150000}"/>
    <cellStyle name="Comma [0] 1664" xfId="5309" hidden="1" xr:uid="{00000000-0005-0000-0000-0000DE140000}"/>
    <cellStyle name="Comma [0] 1665" xfId="5455" hidden="1" xr:uid="{00000000-0005-0000-0000-000070150000}"/>
    <cellStyle name="Comma [0] 1666" xfId="5402" hidden="1" xr:uid="{00000000-0005-0000-0000-00003B150000}"/>
    <cellStyle name="Comma [0] 1667" xfId="5341" hidden="1" xr:uid="{00000000-0005-0000-0000-0000FE140000}"/>
    <cellStyle name="Comma [0] 1668" xfId="5459" hidden="1" xr:uid="{00000000-0005-0000-0000-000074150000}"/>
    <cellStyle name="Comma [0] 1669" xfId="5461" hidden="1" xr:uid="{00000000-0005-0000-0000-000076150000}"/>
    <cellStyle name="Comma [0] 167" xfId="2461" hidden="1" xr:uid="{00000000-0005-0000-0000-0000BE090000}"/>
    <cellStyle name="Comma [0] 1670" xfId="5429" hidden="1" xr:uid="{00000000-0005-0000-0000-000056150000}"/>
    <cellStyle name="Comma [0] 1671" xfId="5433" hidden="1" xr:uid="{00000000-0005-0000-0000-00005A150000}"/>
    <cellStyle name="Comma [0] 1672" xfId="5323" hidden="1" xr:uid="{00000000-0005-0000-0000-0000EC140000}"/>
    <cellStyle name="Comma [0] 1673" xfId="5421" hidden="1" xr:uid="{00000000-0005-0000-0000-00004E150000}"/>
    <cellStyle name="Comma [0] 1674" xfId="5313" hidden="1" xr:uid="{00000000-0005-0000-0000-0000E2140000}"/>
    <cellStyle name="Comma [0] 1675" xfId="5465" hidden="1" xr:uid="{00000000-0005-0000-0000-00007A150000}"/>
    <cellStyle name="Comma [0] 1676" xfId="5419" hidden="1" xr:uid="{00000000-0005-0000-0000-00004C150000}"/>
    <cellStyle name="Comma [0] 1677" xfId="5388" hidden="1" xr:uid="{00000000-0005-0000-0000-00002D150000}"/>
    <cellStyle name="Comma [0] 1678" xfId="5469" hidden="1" xr:uid="{00000000-0005-0000-0000-00007E150000}"/>
    <cellStyle name="Comma [0] 1679" xfId="5471" hidden="1" xr:uid="{00000000-0005-0000-0000-000080150000}"/>
    <cellStyle name="Comma [0] 168" xfId="2481" hidden="1" xr:uid="{00000000-0005-0000-0000-0000D2090000}"/>
    <cellStyle name="Comma [0] 1680" xfId="5457" hidden="1" xr:uid="{00000000-0005-0000-0000-000072150000}"/>
    <cellStyle name="Comma [0] 1681" xfId="5444" hidden="1" xr:uid="{00000000-0005-0000-0000-000065150000}"/>
    <cellStyle name="Comma [0] 1682" xfId="5468" hidden="1" xr:uid="{00000000-0005-0000-0000-00007D150000}"/>
    <cellStyle name="Comma [0] 1683" xfId="5434" hidden="1" xr:uid="{00000000-0005-0000-0000-00005B150000}"/>
    <cellStyle name="Comma [0] 1684" xfId="5406" hidden="1" xr:uid="{00000000-0005-0000-0000-00003F150000}"/>
    <cellStyle name="Comma [0] 1685" xfId="5473" hidden="1" xr:uid="{00000000-0005-0000-0000-000082150000}"/>
    <cellStyle name="Comma [0] 1686" xfId="5430" hidden="1" xr:uid="{00000000-0005-0000-0000-000057150000}"/>
    <cellStyle name="Comma [0] 1687" xfId="5464" hidden="1" xr:uid="{00000000-0005-0000-0000-000079150000}"/>
    <cellStyle name="Comma [0] 1688" xfId="5477" hidden="1" xr:uid="{00000000-0005-0000-0000-000086150000}"/>
    <cellStyle name="Comma [0] 1689" xfId="5479" hidden="1" xr:uid="{00000000-0005-0000-0000-000088150000}"/>
    <cellStyle name="Comma [0] 169" xfId="2483" hidden="1" xr:uid="{00000000-0005-0000-0000-0000D4090000}"/>
    <cellStyle name="Comma [0] 1690" xfId="5347" hidden="1" xr:uid="{00000000-0005-0000-0000-000004150000}"/>
    <cellStyle name="Comma [0] 1691" xfId="5467" hidden="1" xr:uid="{00000000-0005-0000-0000-00007C150000}"/>
    <cellStyle name="Comma [0] 1692" xfId="5407" hidden="1" xr:uid="{00000000-0005-0000-0000-000040150000}"/>
    <cellStyle name="Comma [0] 1693" xfId="5441" hidden="1" xr:uid="{00000000-0005-0000-0000-000062150000}"/>
    <cellStyle name="Comma [0] 1694" xfId="5454" hidden="1" xr:uid="{00000000-0005-0000-0000-00006F150000}"/>
    <cellStyle name="Comma [0] 1695" xfId="5482" hidden="1" xr:uid="{00000000-0005-0000-0000-00008B150000}"/>
    <cellStyle name="Comma [0] 1696" xfId="5445" hidden="1" xr:uid="{00000000-0005-0000-0000-000066150000}"/>
    <cellStyle name="Comma [0] 1697" xfId="5405" hidden="1" xr:uid="{00000000-0005-0000-0000-00003E150000}"/>
    <cellStyle name="Comma [0] 1698" xfId="5484" hidden="1" xr:uid="{00000000-0005-0000-0000-00008D150000}"/>
    <cellStyle name="Comma [0] 1699" xfId="5486" hidden="1" xr:uid="{00000000-0005-0000-0000-00008F150000}"/>
    <cellStyle name="Comma [0] 17" xfId="44" hidden="1" xr:uid="{00000000-0005-0000-0000-00004C000000}"/>
    <cellStyle name="Comma [0] 170" xfId="2434" hidden="1" xr:uid="{00000000-0005-0000-0000-0000A3090000}"/>
    <cellStyle name="Comma [0] 1700" xfId="5546" hidden="1" xr:uid="{00000000-0005-0000-0000-0000CB150000}"/>
    <cellStyle name="Comma [0] 1701" xfId="5565" hidden="1" xr:uid="{00000000-0005-0000-0000-0000DE150000}"/>
    <cellStyle name="Comma [0] 1702" xfId="5572" hidden="1" xr:uid="{00000000-0005-0000-0000-0000E5150000}"/>
    <cellStyle name="Comma [0] 1703" xfId="5579" hidden="1" xr:uid="{00000000-0005-0000-0000-0000EC150000}"/>
    <cellStyle name="Comma [0] 1704" xfId="5584" hidden="1" xr:uid="{00000000-0005-0000-0000-0000F1150000}"/>
    <cellStyle name="Comma [0] 1705" xfId="5571" hidden="1" xr:uid="{00000000-0005-0000-0000-0000E4150000}"/>
    <cellStyle name="Comma [0] 1706" xfId="5576" hidden="1" xr:uid="{00000000-0005-0000-0000-0000E9150000}"/>
    <cellStyle name="Comma [0] 1707" xfId="5588" hidden="1" xr:uid="{00000000-0005-0000-0000-0000F5150000}"/>
    <cellStyle name="Comma [0] 1708" xfId="5590" hidden="1" xr:uid="{00000000-0005-0000-0000-0000F7150000}"/>
    <cellStyle name="Comma [0] 1709" xfId="5561" hidden="1" xr:uid="{00000000-0005-0000-0000-0000DA150000}"/>
    <cellStyle name="Comma [0] 171" xfId="2058" hidden="1" xr:uid="{00000000-0005-0000-0000-00002B080000}"/>
    <cellStyle name="Comma [0] 1710" xfId="5550" hidden="1" xr:uid="{00000000-0005-0000-0000-0000CF150000}"/>
    <cellStyle name="Comma [0] 1711" xfId="5601" hidden="1" xr:uid="{00000000-0005-0000-0000-000002160000}"/>
    <cellStyle name="Comma [0] 1712" xfId="5610" hidden="1" xr:uid="{00000000-0005-0000-0000-00000B160000}"/>
    <cellStyle name="Comma [0] 1713" xfId="5621" hidden="1" xr:uid="{00000000-0005-0000-0000-000016160000}"/>
    <cellStyle name="Comma [0] 1714" xfId="5627" hidden="1" xr:uid="{00000000-0005-0000-0000-00001C160000}"/>
    <cellStyle name="Comma [0] 1715" xfId="5609" hidden="1" xr:uid="{00000000-0005-0000-0000-00000A160000}"/>
    <cellStyle name="Comma [0] 1716" xfId="5619" hidden="1" xr:uid="{00000000-0005-0000-0000-000014160000}"/>
    <cellStyle name="Comma [0] 1717" xfId="5639" hidden="1" xr:uid="{00000000-0005-0000-0000-000028160000}"/>
    <cellStyle name="Comma [0] 1718" xfId="5641" hidden="1" xr:uid="{00000000-0005-0000-0000-00002A160000}"/>
    <cellStyle name="Comma [0] 1719" xfId="5592" hidden="1" xr:uid="{00000000-0005-0000-0000-0000F9150000}"/>
    <cellStyle name="Comma [0] 172" xfId="2437" hidden="1" xr:uid="{00000000-0005-0000-0000-0000A6090000}"/>
    <cellStyle name="Comma [0] 1720" xfId="5553" hidden="1" xr:uid="{00000000-0005-0000-0000-0000D2150000}"/>
    <cellStyle name="Comma [0] 1721" xfId="5595" hidden="1" xr:uid="{00000000-0005-0000-0000-0000FC150000}"/>
    <cellStyle name="Comma [0] 1722" xfId="5558" hidden="1" xr:uid="{00000000-0005-0000-0000-0000D7150000}"/>
    <cellStyle name="Comma [0] 1723" xfId="5560" hidden="1" xr:uid="{00000000-0005-0000-0000-0000D9150000}"/>
    <cellStyle name="Comma [0] 1724" xfId="5646" hidden="1" xr:uid="{00000000-0005-0000-0000-00002F160000}"/>
    <cellStyle name="Comma [0] 1725" xfId="5549" hidden="1" xr:uid="{00000000-0005-0000-0000-0000CE150000}"/>
    <cellStyle name="Comma [0] 1726" xfId="5557" hidden="1" xr:uid="{00000000-0005-0000-0000-0000D6150000}"/>
    <cellStyle name="Comma [0] 1727" xfId="5658" hidden="1" xr:uid="{00000000-0005-0000-0000-00003B160000}"/>
    <cellStyle name="Comma [0] 1728" xfId="5660" hidden="1" xr:uid="{00000000-0005-0000-0000-00003D160000}"/>
    <cellStyle name="Comma [0] 1729" xfId="5649" hidden="1" xr:uid="{00000000-0005-0000-0000-000032160000}"/>
    <cellStyle name="Comma [0] 173" xfId="2063" hidden="1" xr:uid="{00000000-0005-0000-0000-000030080000}"/>
    <cellStyle name="Comma [0] 1730" xfId="5657" hidden="1" xr:uid="{00000000-0005-0000-0000-00003A160000}"/>
    <cellStyle name="Comma [0] 1731" xfId="5555" hidden="1" xr:uid="{00000000-0005-0000-0000-0000D4150000}"/>
    <cellStyle name="Comma [0] 1732" xfId="5643" hidden="1" xr:uid="{00000000-0005-0000-0000-00002C160000}"/>
    <cellStyle name="Comma [0] 1733" xfId="5676" hidden="1" xr:uid="{00000000-0005-0000-0000-00004D160000}"/>
    <cellStyle name="Comma [0] 1734" xfId="5684" hidden="1" xr:uid="{00000000-0005-0000-0000-000055160000}"/>
    <cellStyle name="Comma [0] 1735" xfId="5593" hidden="1" xr:uid="{00000000-0005-0000-0000-0000FA150000}"/>
    <cellStyle name="Comma [0] 1736" xfId="5672" hidden="1" xr:uid="{00000000-0005-0000-0000-000049160000}"/>
    <cellStyle name="Comma [0] 1737" xfId="5693" hidden="1" xr:uid="{00000000-0005-0000-0000-00005E160000}"/>
    <cellStyle name="Comma [0] 1738" xfId="5695" hidden="1" xr:uid="{00000000-0005-0000-0000-000060160000}"/>
    <cellStyle name="Comma [0] 1739" xfId="5654" hidden="1" xr:uid="{00000000-0005-0000-0000-000037160000}"/>
    <cellStyle name="Comma [0] 174" xfId="2047" hidden="1" xr:uid="{00000000-0005-0000-0000-000020080000}"/>
    <cellStyle name="Comma [0] 1740" xfId="5599" hidden="1" xr:uid="{00000000-0005-0000-0000-000000160000}"/>
    <cellStyle name="Comma [0] 1741" xfId="5652" hidden="1" xr:uid="{00000000-0005-0000-0000-000035160000}"/>
    <cellStyle name="Comma [0] 1742" xfId="5636" hidden="1" xr:uid="{00000000-0005-0000-0000-000025160000}"/>
    <cellStyle name="Comma [0] 1743" xfId="5632" hidden="1" xr:uid="{00000000-0005-0000-0000-000021160000}"/>
    <cellStyle name="Comma [0] 1744" xfId="5703" hidden="1" xr:uid="{00000000-0005-0000-0000-000068160000}"/>
    <cellStyle name="Comma [0] 1745" xfId="5569" hidden="1" xr:uid="{00000000-0005-0000-0000-0000E2150000}"/>
    <cellStyle name="Comma [0] 1746" xfId="5562" hidden="1" xr:uid="{00000000-0005-0000-0000-0000DB150000}"/>
    <cellStyle name="Comma [0] 1747" xfId="5711" hidden="1" xr:uid="{00000000-0005-0000-0000-000070160000}"/>
    <cellStyle name="Comma [0] 1748" xfId="5713" hidden="1" xr:uid="{00000000-0005-0000-0000-000072160000}"/>
    <cellStyle name="Comma [0] 1749" xfId="5662" hidden="1" xr:uid="{00000000-0005-0000-0000-00003F160000}"/>
    <cellStyle name="Comma [0] 175" xfId="2488" hidden="1" xr:uid="{00000000-0005-0000-0000-0000D9090000}"/>
    <cellStyle name="Comma [0] 1750" xfId="5638" hidden="1" xr:uid="{00000000-0005-0000-0000-000027160000}"/>
    <cellStyle name="Comma [0] 1751" xfId="5673" hidden="1" xr:uid="{00000000-0005-0000-0000-00004A160000}"/>
    <cellStyle name="Comma [0] 1752" xfId="5605" hidden="1" xr:uid="{00000000-0005-0000-0000-000006160000}"/>
    <cellStyle name="Comma [0] 1753" xfId="5675" hidden="1" xr:uid="{00000000-0005-0000-0000-00004C160000}"/>
    <cellStyle name="Comma [0] 1754" xfId="5720" hidden="1" xr:uid="{00000000-0005-0000-0000-000079160000}"/>
    <cellStyle name="Comma [0] 1755" xfId="5663" hidden="1" xr:uid="{00000000-0005-0000-0000-000040160000}"/>
    <cellStyle name="Comma [0] 1756" xfId="5620" hidden="1" xr:uid="{00000000-0005-0000-0000-000015160000}"/>
    <cellStyle name="Comma [0] 1757" xfId="5726" hidden="1" xr:uid="{00000000-0005-0000-0000-00007F160000}"/>
    <cellStyle name="Comma [0] 1758" xfId="5728" hidden="1" xr:uid="{00000000-0005-0000-0000-000081160000}"/>
    <cellStyle name="Comma [0] 1759" xfId="5681" hidden="1" xr:uid="{00000000-0005-0000-0000-000052160000}"/>
    <cellStyle name="Comma [0] 176" xfId="2056" hidden="1" xr:uid="{00000000-0005-0000-0000-000029080000}"/>
    <cellStyle name="Comma [0] 1760" xfId="5687" hidden="1" xr:uid="{00000000-0005-0000-0000-000058160000}"/>
    <cellStyle name="Comma [0] 1761" xfId="5568" hidden="1" xr:uid="{00000000-0005-0000-0000-0000E1150000}"/>
    <cellStyle name="Comma [0] 1762" xfId="5637" hidden="1" xr:uid="{00000000-0005-0000-0000-000026160000}"/>
    <cellStyle name="Comma [0] 1763" xfId="5645" hidden="1" xr:uid="{00000000-0005-0000-0000-00002E160000}"/>
    <cellStyle name="Comma [0] 1764" xfId="5734" hidden="1" xr:uid="{00000000-0005-0000-0000-000087160000}"/>
    <cellStyle name="Comma [0] 1765" xfId="5648" hidden="1" xr:uid="{00000000-0005-0000-0000-000031160000}"/>
    <cellStyle name="Comma [0] 1766" xfId="5608" hidden="1" xr:uid="{00000000-0005-0000-0000-000009160000}"/>
    <cellStyle name="Comma [0] 1767" xfId="5739" hidden="1" xr:uid="{00000000-0005-0000-0000-00008C160000}"/>
    <cellStyle name="Comma [0] 1768" xfId="5741" hidden="1" xr:uid="{00000000-0005-0000-0000-00008E160000}"/>
    <cellStyle name="Comma [0] 1769" xfId="5700" hidden="1" xr:uid="{00000000-0005-0000-0000-000065160000}"/>
    <cellStyle name="Comma [0] 177" xfId="2077" hidden="1" xr:uid="{00000000-0005-0000-0000-00003E080000}"/>
    <cellStyle name="Comma [0] 1770" xfId="5706" hidden="1" xr:uid="{00000000-0005-0000-0000-00006B160000}"/>
    <cellStyle name="Comma [0] 1771" xfId="5607" hidden="1" xr:uid="{00000000-0005-0000-0000-000008160000}"/>
    <cellStyle name="Comma [0] 1772" xfId="5688" hidden="1" xr:uid="{00000000-0005-0000-0000-000059160000}"/>
    <cellStyle name="Comma [0] 1773" xfId="5667" hidden="1" xr:uid="{00000000-0005-0000-0000-000044160000}"/>
    <cellStyle name="Comma [0] 1774" xfId="5745" hidden="1" xr:uid="{00000000-0005-0000-0000-000092160000}"/>
    <cellStyle name="Comma [0] 1775" xfId="5686" hidden="1" xr:uid="{00000000-0005-0000-0000-000057160000}"/>
    <cellStyle name="Comma [0] 1776" xfId="5624" hidden="1" xr:uid="{00000000-0005-0000-0000-000019160000}"/>
    <cellStyle name="Comma [0] 1777" xfId="5752" hidden="1" xr:uid="{00000000-0005-0000-0000-000099160000}"/>
    <cellStyle name="Comma [0] 1778" xfId="5754" hidden="1" xr:uid="{00000000-0005-0000-0000-00009B160000}"/>
    <cellStyle name="Comma [0] 1779" xfId="5718" hidden="1" xr:uid="{00000000-0005-0000-0000-000077160000}"/>
    <cellStyle name="Comma [0] 178" xfId="2500" hidden="1" xr:uid="{00000000-0005-0000-0000-0000E5090000}"/>
    <cellStyle name="Comma [0] 1780" xfId="5723" hidden="1" xr:uid="{00000000-0005-0000-0000-00007C160000}"/>
    <cellStyle name="Comma [0] 1781" xfId="5552" hidden="1" xr:uid="{00000000-0005-0000-0000-0000D1150000}"/>
    <cellStyle name="Comma [0] 1782" xfId="5707" hidden="1" xr:uid="{00000000-0005-0000-0000-00006C160000}"/>
    <cellStyle name="Comma [0] 1783" xfId="5612" hidden="1" xr:uid="{00000000-0005-0000-0000-00000D160000}"/>
    <cellStyle name="Comma [0] 1784" xfId="5758" hidden="1" xr:uid="{00000000-0005-0000-0000-00009F160000}"/>
    <cellStyle name="Comma [0] 1785" xfId="5705" hidden="1" xr:uid="{00000000-0005-0000-0000-00006A160000}"/>
    <cellStyle name="Comma [0] 1786" xfId="5644" hidden="1" xr:uid="{00000000-0005-0000-0000-00002D160000}"/>
    <cellStyle name="Comma [0] 1787" xfId="5762" hidden="1" xr:uid="{00000000-0005-0000-0000-0000A3160000}"/>
    <cellStyle name="Comma [0] 1788" xfId="5764" hidden="1" xr:uid="{00000000-0005-0000-0000-0000A5160000}"/>
    <cellStyle name="Comma [0] 1789" xfId="5732" hidden="1" xr:uid="{00000000-0005-0000-0000-000085160000}"/>
    <cellStyle name="Comma [0] 179" xfId="2502" hidden="1" xr:uid="{00000000-0005-0000-0000-0000E7090000}"/>
    <cellStyle name="Comma [0] 1790" xfId="5736" hidden="1" xr:uid="{00000000-0005-0000-0000-000089160000}"/>
    <cellStyle name="Comma [0] 1791" xfId="5626" hidden="1" xr:uid="{00000000-0005-0000-0000-00001B160000}"/>
    <cellStyle name="Comma [0] 1792" xfId="5724" hidden="1" xr:uid="{00000000-0005-0000-0000-00007D160000}"/>
    <cellStyle name="Comma [0] 1793" xfId="5616" hidden="1" xr:uid="{00000000-0005-0000-0000-000011160000}"/>
    <cellStyle name="Comma [0] 1794" xfId="5768" hidden="1" xr:uid="{00000000-0005-0000-0000-0000A9160000}"/>
    <cellStyle name="Comma [0] 1795" xfId="5722" hidden="1" xr:uid="{00000000-0005-0000-0000-00007B160000}"/>
    <cellStyle name="Comma [0] 1796" xfId="5691" hidden="1" xr:uid="{00000000-0005-0000-0000-00005C160000}"/>
    <cellStyle name="Comma [0] 1797" xfId="5772" hidden="1" xr:uid="{00000000-0005-0000-0000-0000AD160000}"/>
    <cellStyle name="Comma [0] 1798" xfId="5774" hidden="1" xr:uid="{00000000-0005-0000-0000-0000AF160000}"/>
    <cellStyle name="Comma [0] 1799" xfId="5760" hidden="1" xr:uid="{00000000-0005-0000-0000-0000A1160000}"/>
    <cellStyle name="Comma [0] 18" xfId="42" hidden="1" xr:uid="{00000000-0005-0000-0000-00004A000000}"/>
    <cellStyle name="Comma [0] 180" xfId="2491" hidden="1" xr:uid="{00000000-0005-0000-0000-0000DC090000}"/>
    <cellStyle name="Comma [0] 1800" xfId="5747" hidden="1" xr:uid="{00000000-0005-0000-0000-000094160000}"/>
    <cellStyle name="Comma [0] 1801" xfId="5771" hidden="1" xr:uid="{00000000-0005-0000-0000-0000AC160000}"/>
    <cellStyle name="Comma [0] 1802" xfId="5737" hidden="1" xr:uid="{00000000-0005-0000-0000-00008A160000}"/>
    <cellStyle name="Comma [0] 1803" xfId="5709" hidden="1" xr:uid="{00000000-0005-0000-0000-00006E160000}"/>
    <cellStyle name="Comma [0] 1804" xfId="5776" hidden="1" xr:uid="{00000000-0005-0000-0000-0000B1160000}"/>
    <cellStyle name="Comma [0] 1805" xfId="5733" hidden="1" xr:uid="{00000000-0005-0000-0000-000086160000}"/>
    <cellStyle name="Comma [0] 1806" xfId="5767" hidden="1" xr:uid="{00000000-0005-0000-0000-0000A8160000}"/>
    <cellStyle name="Comma [0] 1807" xfId="5780" hidden="1" xr:uid="{00000000-0005-0000-0000-0000B5160000}"/>
    <cellStyle name="Comma [0] 1808" xfId="5782" hidden="1" xr:uid="{00000000-0005-0000-0000-0000B7160000}"/>
    <cellStyle name="Comma [0] 1809" xfId="5650" hidden="1" xr:uid="{00000000-0005-0000-0000-000033160000}"/>
    <cellStyle name="Comma [0] 181" xfId="2499" hidden="1" xr:uid="{00000000-0005-0000-0000-0000E4090000}"/>
    <cellStyle name="Comma [0] 1810" xfId="5770" hidden="1" xr:uid="{00000000-0005-0000-0000-0000AB160000}"/>
    <cellStyle name="Comma [0] 1811" xfId="5710" hidden="1" xr:uid="{00000000-0005-0000-0000-00006F160000}"/>
    <cellStyle name="Comma [0] 1812" xfId="5744" hidden="1" xr:uid="{00000000-0005-0000-0000-000091160000}"/>
    <cellStyle name="Comma [0] 1813" xfId="5757" hidden="1" xr:uid="{00000000-0005-0000-0000-00009E160000}"/>
    <cellStyle name="Comma [0] 1814" xfId="5785" hidden="1" xr:uid="{00000000-0005-0000-0000-0000BA160000}"/>
    <cellStyle name="Comma [0] 1815" xfId="5748" hidden="1" xr:uid="{00000000-0005-0000-0000-000095160000}"/>
    <cellStyle name="Comma [0] 1816" xfId="5708" hidden="1" xr:uid="{00000000-0005-0000-0000-00006D160000}"/>
    <cellStyle name="Comma [0] 1817" xfId="5788" hidden="1" xr:uid="{00000000-0005-0000-0000-0000BD160000}"/>
    <cellStyle name="Comma [0] 1818" xfId="5790" hidden="1" xr:uid="{00000000-0005-0000-0000-0000BF160000}"/>
    <cellStyle name="Comma [0] 1819" xfId="5509" hidden="1" xr:uid="{00000000-0005-0000-0000-0000A6150000}"/>
    <cellStyle name="Comma [0] 182" xfId="2060" hidden="1" xr:uid="{00000000-0005-0000-0000-00002D080000}"/>
    <cellStyle name="Comma [0] 1820" xfId="5491" hidden="1" xr:uid="{00000000-0005-0000-0000-000094150000}"/>
    <cellStyle name="Comma [0] 1821" xfId="5794" hidden="1" xr:uid="{00000000-0005-0000-0000-0000C3160000}"/>
    <cellStyle name="Comma [0] 1822" xfId="5801" hidden="1" xr:uid="{00000000-0005-0000-0000-0000CA160000}"/>
    <cellStyle name="Comma [0] 1823" xfId="5803" hidden="1" xr:uid="{00000000-0005-0000-0000-0000CC160000}"/>
    <cellStyle name="Comma [0] 1824" xfId="5793" hidden="1" xr:uid="{00000000-0005-0000-0000-0000C2160000}"/>
    <cellStyle name="Comma [0] 1825" xfId="5799" hidden="1" xr:uid="{00000000-0005-0000-0000-0000C8160000}"/>
    <cellStyle name="Comma [0] 1826" xfId="5806" hidden="1" xr:uid="{00000000-0005-0000-0000-0000CF160000}"/>
    <cellStyle name="Comma [0] 1827" xfId="5808" hidden="1" xr:uid="{00000000-0005-0000-0000-0000D1160000}"/>
    <cellStyle name="Comma [0] 1828" xfId="5583" hidden="1" xr:uid="{00000000-0005-0000-0000-0000F0150000}"/>
    <cellStyle name="Comma [0] 1829" xfId="5539" hidden="1" xr:uid="{00000000-0005-0000-0000-0000C4150000}"/>
    <cellStyle name="Comma [0] 183" xfId="2485" hidden="1" xr:uid="{00000000-0005-0000-0000-0000D6090000}"/>
    <cellStyle name="Comma [0] 1830" xfId="5819" hidden="1" xr:uid="{00000000-0005-0000-0000-0000DC160000}"/>
    <cellStyle name="Comma [0] 1831" xfId="5828" hidden="1" xr:uid="{00000000-0005-0000-0000-0000E5160000}"/>
    <cellStyle name="Comma [0] 1832" xfId="5839" hidden="1" xr:uid="{00000000-0005-0000-0000-0000F0160000}"/>
    <cellStyle name="Comma [0] 1833" xfId="5845" hidden="1" xr:uid="{00000000-0005-0000-0000-0000F6160000}"/>
    <cellStyle name="Comma [0] 1834" xfId="5827" hidden="1" xr:uid="{00000000-0005-0000-0000-0000E4160000}"/>
    <cellStyle name="Comma [0] 1835" xfId="5837" hidden="1" xr:uid="{00000000-0005-0000-0000-0000EE160000}"/>
    <cellStyle name="Comma [0] 1836" xfId="5857" hidden="1" xr:uid="{00000000-0005-0000-0000-000002170000}"/>
    <cellStyle name="Comma [0] 1837" xfId="5859" hidden="1" xr:uid="{00000000-0005-0000-0000-000004170000}"/>
    <cellStyle name="Comma [0] 1838" xfId="5810" hidden="1" xr:uid="{00000000-0005-0000-0000-0000D3160000}"/>
    <cellStyle name="Comma [0] 1839" xfId="5504" hidden="1" xr:uid="{00000000-0005-0000-0000-0000A1150000}"/>
    <cellStyle name="Comma [0] 184" xfId="2518" hidden="1" xr:uid="{00000000-0005-0000-0000-0000F7090000}"/>
    <cellStyle name="Comma [0] 1840" xfId="5813" hidden="1" xr:uid="{00000000-0005-0000-0000-0000D6160000}"/>
    <cellStyle name="Comma [0] 1841" xfId="5538" hidden="1" xr:uid="{00000000-0005-0000-0000-0000C3150000}"/>
    <cellStyle name="Comma [0] 1842" xfId="5537" hidden="1" xr:uid="{00000000-0005-0000-0000-0000C2150000}"/>
    <cellStyle name="Comma [0] 1843" xfId="5864" hidden="1" xr:uid="{00000000-0005-0000-0000-000009170000}"/>
    <cellStyle name="Comma [0] 1844" xfId="5506" hidden="1" xr:uid="{00000000-0005-0000-0000-0000A3150000}"/>
    <cellStyle name="Comma [0] 1845" xfId="5540" hidden="1" xr:uid="{00000000-0005-0000-0000-0000C5150000}"/>
    <cellStyle name="Comma [0] 1846" xfId="5876" hidden="1" xr:uid="{00000000-0005-0000-0000-000015170000}"/>
    <cellStyle name="Comma [0] 1847" xfId="5878" hidden="1" xr:uid="{00000000-0005-0000-0000-000017170000}"/>
    <cellStyle name="Comma [0] 1848" xfId="5867" hidden="1" xr:uid="{00000000-0005-0000-0000-00000C170000}"/>
    <cellStyle name="Comma [0] 1849" xfId="5875" hidden="1" xr:uid="{00000000-0005-0000-0000-000014170000}"/>
    <cellStyle name="Comma [0] 185" xfId="2526" hidden="1" xr:uid="{00000000-0005-0000-0000-0000FF090000}"/>
    <cellStyle name="Comma [0] 1850" xfId="5502" hidden="1" xr:uid="{00000000-0005-0000-0000-00009F150000}"/>
    <cellStyle name="Comma [0] 1851" xfId="5861" hidden="1" xr:uid="{00000000-0005-0000-0000-000006170000}"/>
    <cellStyle name="Comma [0] 1852" xfId="5894" hidden="1" xr:uid="{00000000-0005-0000-0000-000027170000}"/>
    <cellStyle name="Comma [0] 1853" xfId="5902" hidden="1" xr:uid="{00000000-0005-0000-0000-00002F170000}"/>
    <cellStyle name="Comma [0] 1854" xfId="5811" hidden="1" xr:uid="{00000000-0005-0000-0000-0000D4160000}"/>
    <cellStyle name="Comma [0] 1855" xfId="5890" hidden="1" xr:uid="{00000000-0005-0000-0000-000023170000}"/>
    <cellStyle name="Comma [0] 1856" xfId="5911" hidden="1" xr:uid="{00000000-0005-0000-0000-000038170000}"/>
    <cellStyle name="Comma [0] 1857" xfId="5913" hidden="1" xr:uid="{00000000-0005-0000-0000-00003A170000}"/>
    <cellStyle name="Comma [0] 1858" xfId="5872" hidden="1" xr:uid="{00000000-0005-0000-0000-000011170000}"/>
    <cellStyle name="Comma [0] 1859" xfId="5817" hidden="1" xr:uid="{00000000-0005-0000-0000-0000DA160000}"/>
    <cellStyle name="Comma [0] 186" xfId="2435" hidden="1" xr:uid="{00000000-0005-0000-0000-0000A4090000}"/>
    <cellStyle name="Comma [0] 1860" xfId="5870" hidden="1" xr:uid="{00000000-0005-0000-0000-00000F170000}"/>
    <cellStyle name="Comma [0] 1861" xfId="5854" hidden="1" xr:uid="{00000000-0005-0000-0000-0000FF160000}"/>
    <cellStyle name="Comma [0] 1862" xfId="5850" hidden="1" xr:uid="{00000000-0005-0000-0000-0000FB160000}"/>
    <cellStyle name="Comma [0] 1863" xfId="5921" hidden="1" xr:uid="{00000000-0005-0000-0000-000042170000}"/>
    <cellStyle name="Comma [0] 1864" xfId="5494" hidden="1" xr:uid="{00000000-0005-0000-0000-000097150000}"/>
    <cellStyle name="Comma [0] 1865" xfId="5582" hidden="1" xr:uid="{00000000-0005-0000-0000-0000EF150000}"/>
    <cellStyle name="Comma [0] 1866" xfId="5929" hidden="1" xr:uid="{00000000-0005-0000-0000-00004A170000}"/>
    <cellStyle name="Comma [0] 1867" xfId="5931" hidden="1" xr:uid="{00000000-0005-0000-0000-00004C170000}"/>
    <cellStyle name="Comma [0] 1868" xfId="5880" hidden="1" xr:uid="{00000000-0005-0000-0000-000019170000}"/>
    <cellStyle name="Comma [0] 1869" xfId="5856" hidden="1" xr:uid="{00000000-0005-0000-0000-000001170000}"/>
    <cellStyle name="Comma [0] 187" xfId="2514" hidden="1" xr:uid="{00000000-0005-0000-0000-0000F3090000}"/>
    <cellStyle name="Comma [0] 1870" xfId="5891" hidden="1" xr:uid="{00000000-0005-0000-0000-000024170000}"/>
    <cellStyle name="Comma [0] 1871" xfId="5823" hidden="1" xr:uid="{00000000-0005-0000-0000-0000E0160000}"/>
    <cellStyle name="Comma [0] 1872" xfId="5893" hidden="1" xr:uid="{00000000-0005-0000-0000-000026170000}"/>
    <cellStyle name="Comma [0] 1873" xfId="5938" hidden="1" xr:uid="{00000000-0005-0000-0000-000053170000}"/>
    <cellStyle name="Comma [0] 1874" xfId="5881" hidden="1" xr:uid="{00000000-0005-0000-0000-00001A170000}"/>
    <cellStyle name="Comma [0] 1875" xfId="5838" hidden="1" xr:uid="{00000000-0005-0000-0000-0000EF160000}"/>
    <cellStyle name="Comma [0] 1876" xfId="5944" hidden="1" xr:uid="{00000000-0005-0000-0000-000059170000}"/>
    <cellStyle name="Comma [0] 1877" xfId="5946" hidden="1" xr:uid="{00000000-0005-0000-0000-00005B170000}"/>
    <cellStyle name="Comma [0] 1878" xfId="5899" hidden="1" xr:uid="{00000000-0005-0000-0000-00002C170000}"/>
    <cellStyle name="Comma [0] 1879" xfId="5905" hidden="1" xr:uid="{00000000-0005-0000-0000-000032170000}"/>
    <cellStyle name="Comma [0] 188" xfId="2535" hidden="1" xr:uid="{00000000-0005-0000-0000-0000080A0000}"/>
    <cellStyle name="Comma [0] 1880" xfId="5531" hidden="1" xr:uid="{00000000-0005-0000-0000-0000BC150000}"/>
    <cellStyle name="Comma [0] 1881" xfId="5855" hidden="1" xr:uid="{00000000-0005-0000-0000-000000170000}"/>
    <cellStyle name="Comma [0] 1882" xfId="5863" hidden="1" xr:uid="{00000000-0005-0000-0000-000008170000}"/>
    <cellStyle name="Comma [0] 1883" xfId="5952" hidden="1" xr:uid="{00000000-0005-0000-0000-000061170000}"/>
    <cellStyle name="Comma [0] 1884" xfId="5866" hidden="1" xr:uid="{00000000-0005-0000-0000-00000B170000}"/>
    <cellStyle name="Comma [0] 1885" xfId="5826" hidden="1" xr:uid="{00000000-0005-0000-0000-0000E3160000}"/>
    <cellStyle name="Comma [0] 1886" xfId="5957" hidden="1" xr:uid="{00000000-0005-0000-0000-000066170000}"/>
    <cellStyle name="Comma [0] 1887" xfId="5959" hidden="1" xr:uid="{00000000-0005-0000-0000-000068170000}"/>
    <cellStyle name="Comma [0] 1888" xfId="5918" hidden="1" xr:uid="{00000000-0005-0000-0000-00003F170000}"/>
    <cellStyle name="Comma [0] 1889" xfId="5924" hidden="1" xr:uid="{00000000-0005-0000-0000-000045170000}"/>
    <cellStyle name="Comma [0] 189" xfId="2537" hidden="1" xr:uid="{00000000-0005-0000-0000-00000A0A0000}"/>
    <cellStyle name="Comma [0] 1890" xfId="5825" hidden="1" xr:uid="{00000000-0005-0000-0000-0000E2160000}"/>
    <cellStyle name="Comma [0] 1891" xfId="5906" hidden="1" xr:uid="{00000000-0005-0000-0000-000033170000}"/>
    <cellStyle name="Comma [0] 1892" xfId="5885" hidden="1" xr:uid="{00000000-0005-0000-0000-00001E170000}"/>
    <cellStyle name="Comma [0] 1893" xfId="5963" hidden="1" xr:uid="{00000000-0005-0000-0000-00006C170000}"/>
    <cellStyle name="Comma [0] 1894" xfId="5904" hidden="1" xr:uid="{00000000-0005-0000-0000-000031170000}"/>
    <cellStyle name="Comma [0] 1895" xfId="5842" hidden="1" xr:uid="{00000000-0005-0000-0000-0000F3160000}"/>
    <cellStyle name="Comma [0] 1896" xfId="5970" hidden="1" xr:uid="{00000000-0005-0000-0000-000073170000}"/>
    <cellStyle name="Comma [0] 1897" xfId="5972" hidden="1" xr:uid="{00000000-0005-0000-0000-000075170000}"/>
    <cellStyle name="Comma [0] 1898" xfId="5936" hidden="1" xr:uid="{00000000-0005-0000-0000-000051170000}"/>
    <cellStyle name="Comma [0] 1899" xfId="5941" hidden="1" xr:uid="{00000000-0005-0000-0000-000056170000}"/>
    <cellStyle name="Comma [0] 19" xfId="40" hidden="1" xr:uid="{00000000-0005-0000-0000-000048000000}"/>
    <cellStyle name="Comma [0] 190" xfId="2496" hidden="1" xr:uid="{00000000-0005-0000-0000-0000E1090000}"/>
    <cellStyle name="Comma [0] 1900" xfId="5505" hidden="1" xr:uid="{00000000-0005-0000-0000-0000A2150000}"/>
    <cellStyle name="Comma [0] 1901" xfId="5925" hidden="1" xr:uid="{00000000-0005-0000-0000-000046170000}"/>
    <cellStyle name="Comma [0] 1902" xfId="5830" hidden="1" xr:uid="{00000000-0005-0000-0000-0000E7160000}"/>
    <cellStyle name="Comma [0] 1903" xfId="5976" hidden="1" xr:uid="{00000000-0005-0000-0000-000079170000}"/>
    <cellStyle name="Comma [0] 1904" xfId="5923" hidden="1" xr:uid="{00000000-0005-0000-0000-000044170000}"/>
    <cellStyle name="Comma [0] 1905" xfId="5862" hidden="1" xr:uid="{00000000-0005-0000-0000-000007170000}"/>
    <cellStyle name="Comma [0] 1906" xfId="5980" hidden="1" xr:uid="{00000000-0005-0000-0000-00007D170000}"/>
    <cellStyle name="Comma [0] 1907" xfId="5982" hidden="1" xr:uid="{00000000-0005-0000-0000-00007F170000}"/>
    <cellStyle name="Comma [0] 1908" xfId="5950" hidden="1" xr:uid="{00000000-0005-0000-0000-00005F170000}"/>
    <cellStyle name="Comma [0] 1909" xfId="5954" hidden="1" xr:uid="{00000000-0005-0000-0000-000063170000}"/>
    <cellStyle name="Comma [0] 191" xfId="2441" hidden="1" xr:uid="{00000000-0005-0000-0000-0000AA090000}"/>
    <cellStyle name="Comma [0] 1910" xfId="5844" hidden="1" xr:uid="{00000000-0005-0000-0000-0000F5160000}"/>
    <cellStyle name="Comma [0] 1911" xfId="5942" hidden="1" xr:uid="{00000000-0005-0000-0000-000057170000}"/>
    <cellStyle name="Comma [0] 1912" xfId="5834" hidden="1" xr:uid="{00000000-0005-0000-0000-0000EB160000}"/>
    <cellStyle name="Comma [0] 1913" xfId="5986" hidden="1" xr:uid="{00000000-0005-0000-0000-000083170000}"/>
    <cellStyle name="Comma [0] 1914" xfId="5940" hidden="1" xr:uid="{00000000-0005-0000-0000-000055170000}"/>
    <cellStyle name="Comma [0] 1915" xfId="5909" hidden="1" xr:uid="{00000000-0005-0000-0000-000036170000}"/>
    <cellStyle name="Comma [0] 1916" xfId="5990" hidden="1" xr:uid="{00000000-0005-0000-0000-000087170000}"/>
    <cellStyle name="Comma [0] 1917" xfId="5992" hidden="1" xr:uid="{00000000-0005-0000-0000-000089170000}"/>
    <cellStyle name="Comma [0] 1918" xfId="5978" hidden="1" xr:uid="{00000000-0005-0000-0000-00007B170000}"/>
    <cellStyle name="Comma [0] 1919" xfId="5965" hidden="1" xr:uid="{00000000-0005-0000-0000-00006E170000}"/>
    <cellStyle name="Comma [0] 192" xfId="2494" hidden="1" xr:uid="{00000000-0005-0000-0000-0000DF090000}"/>
    <cellStyle name="Comma [0] 1920" xfId="5989" hidden="1" xr:uid="{00000000-0005-0000-0000-000086170000}"/>
    <cellStyle name="Comma [0] 1921" xfId="5955" hidden="1" xr:uid="{00000000-0005-0000-0000-000064170000}"/>
    <cellStyle name="Comma [0] 1922" xfId="5927" hidden="1" xr:uid="{00000000-0005-0000-0000-000048170000}"/>
    <cellStyle name="Comma [0] 1923" xfId="5994" hidden="1" xr:uid="{00000000-0005-0000-0000-00008B170000}"/>
    <cellStyle name="Comma [0] 1924" xfId="5951" hidden="1" xr:uid="{00000000-0005-0000-0000-000060170000}"/>
    <cellStyle name="Comma [0] 1925" xfId="5985" hidden="1" xr:uid="{00000000-0005-0000-0000-000082170000}"/>
    <cellStyle name="Comma [0] 1926" xfId="5998" hidden="1" xr:uid="{00000000-0005-0000-0000-00008F170000}"/>
    <cellStyle name="Comma [0] 1927" xfId="6000" hidden="1" xr:uid="{00000000-0005-0000-0000-000091170000}"/>
    <cellStyle name="Comma [0] 1928" xfId="5868" hidden="1" xr:uid="{00000000-0005-0000-0000-00000D170000}"/>
    <cellStyle name="Comma [0] 1929" xfId="5988" hidden="1" xr:uid="{00000000-0005-0000-0000-000085170000}"/>
    <cellStyle name="Comma [0] 193" xfId="2478" hidden="1" xr:uid="{00000000-0005-0000-0000-0000CF090000}"/>
    <cellStyle name="Comma [0] 1930" xfId="5928" hidden="1" xr:uid="{00000000-0005-0000-0000-000049170000}"/>
    <cellStyle name="Comma [0] 1931" xfId="5962" hidden="1" xr:uid="{00000000-0005-0000-0000-00006B170000}"/>
    <cellStyle name="Comma [0] 1932" xfId="5975" hidden="1" xr:uid="{00000000-0005-0000-0000-000078170000}"/>
    <cellStyle name="Comma [0] 1933" xfId="6003" hidden="1" xr:uid="{00000000-0005-0000-0000-000094170000}"/>
    <cellStyle name="Comma [0] 1934" xfId="5966" hidden="1" xr:uid="{00000000-0005-0000-0000-00006F170000}"/>
    <cellStyle name="Comma [0] 1935" xfId="5926" hidden="1" xr:uid="{00000000-0005-0000-0000-000047170000}"/>
    <cellStyle name="Comma [0] 1936" xfId="6005" hidden="1" xr:uid="{00000000-0005-0000-0000-000096170000}"/>
    <cellStyle name="Comma [0] 1937" xfId="6007" hidden="1" xr:uid="{00000000-0005-0000-0000-000098170000}"/>
    <cellStyle name="Comma [0] 1938" xfId="5519" hidden="1" xr:uid="{00000000-0005-0000-0000-0000B0150000}"/>
    <cellStyle name="Comma [0] 1939" xfId="5516" hidden="1" xr:uid="{00000000-0005-0000-0000-0000AD150000}"/>
    <cellStyle name="Comma [0] 194" xfId="2474" hidden="1" xr:uid="{00000000-0005-0000-0000-0000CB090000}"/>
    <cellStyle name="Comma [0] 1940" xfId="6013" hidden="1" xr:uid="{00000000-0005-0000-0000-00009E170000}"/>
    <cellStyle name="Comma [0] 1941" xfId="6019" hidden="1" xr:uid="{00000000-0005-0000-0000-0000A4170000}"/>
    <cellStyle name="Comma [0] 1942" xfId="6021" hidden="1" xr:uid="{00000000-0005-0000-0000-0000A6170000}"/>
    <cellStyle name="Comma [0] 1943" xfId="6012" hidden="1" xr:uid="{00000000-0005-0000-0000-00009D170000}"/>
    <cellStyle name="Comma [0] 1944" xfId="6017" hidden="1" xr:uid="{00000000-0005-0000-0000-0000A2170000}"/>
    <cellStyle name="Comma [0] 1945" xfId="6023" hidden="1" xr:uid="{00000000-0005-0000-0000-0000A8170000}"/>
    <cellStyle name="Comma [0] 1946" xfId="6025" hidden="1" xr:uid="{00000000-0005-0000-0000-0000AA170000}"/>
    <cellStyle name="Comma [0] 1947" xfId="5542" hidden="1" xr:uid="{00000000-0005-0000-0000-0000C7150000}"/>
    <cellStyle name="Comma [0] 1948" xfId="5544" hidden="1" xr:uid="{00000000-0005-0000-0000-0000C9150000}"/>
    <cellStyle name="Comma [0] 1949" xfId="6036" hidden="1" xr:uid="{00000000-0005-0000-0000-0000B5170000}"/>
    <cellStyle name="Comma [0] 195" xfId="2545" hidden="1" xr:uid="{00000000-0005-0000-0000-0000120A0000}"/>
    <cellStyle name="Comma [0] 1950" xfId="6045" hidden="1" xr:uid="{00000000-0005-0000-0000-0000BE170000}"/>
    <cellStyle name="Comma [0] 1951" xfId="6056" hidden="1" xr:uid="{00000000-0005-0000-0000-0000C9170000}"/>
    <cellStyle name="Comma [0] 1952" xfId="6062" hidden="1" xr:uid="{00000000-0005-0000-0000-0000CF170000}"/>
    <cellStyle name="Comma [0] 1953" xfId="6044" hidden="1" xr:uid="{00000000-0005-0000-0000-0000BD170000}"/>
    <cellStyle name="Comma [0] 1954" xfId="6054" hidden="1" xr:uid="{00000000-0005-0000-0000-0000C7170000}"/>
    <cellStyle name="Comma [0] 1955" xfId="6074" hidden="1" xr:uid="{00000000-0005-0000-0000-0000DB170000}"/>
    <cellStyle name="Comma [0] 1956" xfId="6076" hidden="1" xr:uid="{00000000-0005-0000-0000-0000DD170000}"/>
    <cellStyle name="Comma [0] 1957" xfId="6027" hidden="1" xr:uid="{00000000-0005-0000-0000-0000AC170000}"/>
    <cellStyle name="Comma [0] 1958" xfId="5524" hidden="1" xr:uid="{00000000-0005-0000-0000-0000B5150000}"/>
    <cellStyle name="Comma [0] 1959" xfId="6030" hidden="1" xr:uid="{00000000-0005-0000-0000-0000AF170000}"/>
    <cellStyle name="Comma [0] 196" xfId="2417" hidden="1" xr:uid="{00000000-0005-0000-0000-000092090000}"/>
    <cellStyle name="Comma [0] 1960" xfId="5529" hidden="1" xr:uid="{00000000-0005-0000-0000-0000BA150000}"/>
    <cellStyle name="Comma [0] 1961" xfId="5513" hidden="1" xr:uid="{00000000-0005-0000-0000-0000AA150000}"/>
    <cellStyle name="Comma [0] 1962" xfId="6081" hidden="1" xr:uid="{00000000-0005-0000-0000-0000E2170000}"/>
    <cellStyle name="Comma [0] 1963" xfId="5522" hidden="1" xr:uid="{00000000-0005-0000-0000-0000B3150000}"/>
    <cellStyle name="Comma [0] 1964" xfId="5543" hidden="1" xr:uid="{00000000-0005-0000-0000-0000C8150000}"/>
    <cellStyle name="Comma [0] 1965" xfId="6093" hidden="1" xr:uid="{00000000-0005-0000-0000-0000EE170000}"/>
    <cellStyle name="Comma [0] 1966" xfId="6095" hidden="1" xr:uid="{00000000-0005-0000-0000-0000F0170000}"/>
    <cellStyle name="Comma [0] 1967" xfId="6084" hidden="1" xr:uid="{00000000-0005-0000-0000-0000E5170000}"/>
    <cellStyle name="Comma [0] 1968" xfId="6092" hidden="1" xr:uid="{00000000-0005-0000-0000-0000ED170000}"/>
    <cellStyle name="Comma [0] 1969" xfId="5526" hidden="1" xr:uid="{00000000-0005-0000-0000-0000B7150000}"/>
    <cellStyle name="Comma [0] 197" xfId="2027" hidden="1" xr:uid="{00000000-0005-0000-0000-00000C080000}"/>
    <cellStyle name="Comma [0] 1970" xfId="6078" hidden="1" xr:uid="{00000000-0005-0000-0000-0000DF170000}"/>
    <cellStyle name="Comma [0] 1971" xfId="6111" hidden="1" xr:uid="{00000000-0005-0000-0000-000000180000}"/>
    <cellStyle name="Comma [0] 1972" xfId="6119" hidden="1" xr:uid="{00000000-0005-0000-0000-000008180000}"/>
    <cellStyle name="Comma [0] 1973" xfId="6028" hidden="1" xr:uid="{00000000-0005-0000-0000-0000AD170000}"/>
    <cellStyle name="Comma [0] 1974" xfId="6107" hidden="1" xr:uid="{00000000-0005-0000-0000-0000FC170000}"/>
    <cellStyle name="Comma [0] 1975" xfId="6128" hidden="1" xr:uid="{00000000-0005-0000-0000-000011180000}"/>
    <cellStyle name="Comma [0] 1976" xfId="6130" hidden="1" xr:uid="{00000000-0005-0000-0000-000013180000}"/>
    <cellStyle name="Comma [0] 1977" xfId="6089" hidden="1" xr:uid="{00000000-0005-0000-0000-0000EA170000}"/>
    <cellStyle name="Comma [0] 1978" xfId="6034" hidden="1" xr:uid="{00000000-0005-0000-0000-0000B3170000}"/>
    <cellStyle name="Comma [0] 1979" xfId="6087" hidden="1" xr:uid="{00000000-0005-0000-0000-0000E8170000}"/>
    <cellStyle name="Comma [0] 198" xfId="2553" hidden="1" xr:uid="{00000000-0005-0000-0000-00001A0A0000}"/>
    <cellStyle name="Comma [0] 1980" xfId="6071" hidden="1" xr:uid="{00000000-0005-0000-0000-0000D8170000}"/>
    <cellStyle name="Comma [0] 1981" xfId="6067" hidden="1" xr:uid="{00000000-0005-0000-0000-0000D4170000}"/>
    <cellStyle name="Comma [0] 1982" xfId="6138" hidden="1" xr:uid="{00000000-0005-0000-0000-00001B180000}"/>
    <cellStyle name="Comma [0] 1983" xfId="6010" hidden="1" xr:uid="{00000000-0005-0000-0000-00009B170000}"/>
    <cellStyle name="Comma [0] 1984" xfId="5492" hidden="1" xr:uid="{00000000-0005-0000-0000-000095150000}"/>
    <cellStyle name="Comma [0] 1985" xfId="6146" hidden="1" xr:uid="{00000000-0005-0000-0000-000023180000}"/>
    <cellStyle name="Comma [0] 1986" xfId="6148" hidden="1" xr:uid="{00000000-0005-0000-0000-000025180000}"/>
    <cellStyle name="Comma [0] 1987" xfId="6097" hidden="1" xr:uid="{00000000-0005-0000-0000-0000F2170000}"/>
    <cellStyle name="Comma [0] 1988" xfId="6073" hidden="1" xr:uid="{00000000-0005-0000-0000-0000DA170000}"/>
    <cellStyle name="Comma [0] 1989" xfId="6108" hidden="1" xr:uid="{00000000-0005-0000-0000-0000FD170000}"/>
    <cellStyle name="Comma [0] 199" xfId="2555" hidden="1" xr:uid="{00000000-0005-0000-0000-00001C0A0000}"/>
    <cellStyle name="Comma [0] 1990" xfId="6040" hidden="1" xr:uid="{00000000-0005-0000-0000-0000B9170000}"/>
    <cellStyle name="Comma [0] 1991" xfId="6110" hidden="1" xr:uid="{00000000-0005-0000-0000-0000FF170000}"/>
    <cellStyle name="Comma [0] 1992" xfId="6155" hidden="1" xr:uid="{00000000-0005-0000-0000-00002C180000}"/>
    <cellStyle name="Comma [0] 1993" xfId="6098" hidden="1" xr:uid="{00000000-0005-0000-0000-0000F3170000}"/>
    <cellStyle name="Comma [0] 1994" xfId="6055" hidden="1" xr:uid="{00000000-0005-0000-0000-0000C8170000}"/>
    <cellStyle name="Comma [0] 1995" xfId="6161" hidden="1" xr:uid="{00000000-0005-0000-0000-000032180000}"/>
    <cellStyle name="Comma [0] 1996" xfId="6163" hidden="1" xr:uid="{00000000-0005-0000-0000-000034180000}"/>
    <cellStyle name="Comma [0] 1997" xfId="6116" hidden="1" xr:uid="{00000000-0005-0000-0000-000005180000}"/>
    <cellStyle name="Comma [0] 1998" xfId="6122" hidden="1" xr:uid="{00000000-0005-0000-0000-00000B180000}"/>
    <cellStyle name="Comma [0] 1999" xfId="6009" hidden="1" xr:uid="{00000000-0005-0000-0000-00009A170000}"/>
    <cellStyle name="Comma [0] 2" xfId="74" hidden="1" xr:uid="{00000000-0005-0000-0000-00006A000000}"/>
    <cellStyle name="Comma [0] 20" xfId="38" hidden="1" xr:uid="{00000000-0005-0000-0000-000046000000}"/>
    <cellStyle name="Comma [0] 200" xfId="2504" hidden="1" xr:uid="{00000000-0005-0000-0000-0000E9090000}"/>
    <cellStyle name="Comma [0] 2000" xfId="6072" hidden="1" xr:uid="{00000000-0005-0000-0000-0000D9170000}"/>
    <cellStyle name="Comma [0] 2001" xfId="6080" hidden="1" xr:uid="{00000000-0005-0000-0000-0000E1170000}"/>
    <cellStyle name="Comma [0] 2002" xfId="6169" hidden="1" xr:uid="{00000000-0005-0000-0000-00003A180000}"/>
    <cellStyle name="Comma [0] 2003" xfId="6083" hidden="1" xr:uid="{00000000-0005-0000-0000-0000E4170000}"/>
    <cellStyle name="Comma [0] 2004" xfId="6043" hidden="1" xr:uid="{00000000-0005-0000-0000-0000BC170000}"/>
    <cellStyle name="Comma [0] 2005" xfId="6174" hidden="1" xr:uid="{00000000-0005-0000-0000-00003F180000}"/>
    <cellStyle name="Comma [0] 2006" xfId="6176" hidden="1" xr:uid="{00000000-0005-0000-0000-000041180000}"/>
    <cellStyle name="Comma [0] 2007" xfId="6135" hidden="1" xr:uid="{00000000-0005-0000-0000-000018180000}"/>
    <cellStyle name="Comma [0] 2008" xfId="6141" hidden="1" xr:uid="{00000000-0005-0000-0000-00001E180000}"/>
    <cellStyle name="Comma [0] 2009" xfId="6042" hidden="1" xr:uid="{00000000-0005-0000-0000-0000BB170000}"/>
    <cellStyle name="Comma [0] 201" xfId="2480" hidden="1" xr:uid="{00000000-0005-0000-0000-0000D1090000}"/>
    <cellStyle name="Comma [0] 2010" xfId="6123" hidden="1" xr:uid="{00000000-0005-0000-0000-00000C180000}"/>
    <cellStyle name="Comma [0] 2011" xfId="6102" hidden="1" xr:uid="{00000000-0005-0000-0000-0000F7170000}"/>
    <cellStyle name="Comma [0] 2012" xfId="6180" hidden="1" xr:uid="{00000000-0005-0000-0000-000045180000}"/>
    <cellStyle name="Comma [0] 2013" xfId="6121" hidden="1" xr:uid="{00000000-0005-0000-0000-00000A180000}"/>
    <cellStyle name="Comma [0] 2014" xfId="6059" hidden="1" xr:uid="{00000000-0005-0000-0000-0000CC170000}"/>
    <cellStyle name="Comma [0] 2015" xfId="6187" hidden="1" xr:uid="{00000000-0005-0000-0000-00004C180000}"/>
    <cellStyle name="Comma [0] 2016" xfId="6189" hidden="1" xr:uid="{00000000-0005-0000-0000-00004E180000}"/>
    <cellStyle name="Comma [0] 2017" xfId="6153" hidden="1" xr:uid="{00000000-0005-0000-0000-00002A180000}"/>
    <cellStyle name="Comma [0] 2018" xfId="6158" hidden="1" xr:uid="{00000000-0005-0000-0000-00002F180000}"/>
    <cellStyle name="Comma [0] 2019" xfId="5523" hidden="1" xr:uid="{00000000-0005-0000-0000-0000B4150000}"/>
    <cellStyle name="Comma [0] 202" xfId="2515" hidden="1" xr:uid="{00000000-0005-0000-0000-0000F4090000}"/>
    <cellStyle name="Comma [0] 2020" xfId="6142" hidden="1" xr:uid="{00000000-0005-0000-0000-00001F180000}"/>
    <cellStyle name="Comma [0] 2021" xfId="6047" hidden="1" xr:uid="{00000000-0005-0000-0000-0000C0170000}"/>
    <cellStyle name="Comma [0] 2022" xfId="6193" hidden="1" xr:uid="{00000000-0005-0000-0000-000052180000}"/>
    <cellStyle name="Comma [0] 2023" xfId="6140" hidden="1" xr:uid="{00000000-0005-0000-0000-00001D180000}"/>
    <cellStyle name="Comma [0] 2024" xfId="6079" hidden="1" xr:uid="{00000000-0005-0000-0000-0000E0170000}"/>
    <cellStyle name="Comma [0] 2025" xfId="6197" hidden="1" xr:uid="{00000000-0005-0000-0000-000056180000}"/>
    <cellStyle name="Comma [0] 2026" xfId="6199" hidden="1" xr:uid="{00000000-0005-0000-0000-000058180000}"/>
    <cellStyle name="Comma [0] 2027" xfId="6167" hidden="1" xr:uid="{00000000-0005-0000-0000-000038180000}"/>
    <cellStyle name="Comma [0] 2028" xfId="6171" hidden="1" xr:uid="{00000000-0005-0000-0000-00003C180000}"/>
    <cellStyle name="Comma [0] 2029" xfId="6061" hidden="1" xr:uid="{00000000-0005-0000-0000-0000CE170000}"/>
    <cellStyle name="Comma [0] 203" xfId="2447" hidden="1" xr:uid="{00000000-0005-0000-0000-0000B0090000}"/>
    <cellStyle name="Comma [0] 2030" xfId="6159" hidden="1" xr:uid="{00000000-0005-0000-0000-000030180000}"/>
    <cellStyle name="Comma [0] 2031" xfId="6051" hidden="1" xr:uid="{00000000-0005-0000-0000-0000C4170000}"/>
    <cellStyle name="Comma [0] 2032" xfId="6203" hidden="1" xr:uid="{00000000-0005-0000-0000-00005C180000}"/>
    <cellStyle name="Comma [0] 2033" xfId="6157" hidden="1" xr:uid="{00000000-0005-0000-0000-00002E180000}"/>
    <cellStyle name="Comma [0] 2034" xfId="6126" hidden="1" xr:uid="{00000000-0005-0000-0000-00000F180000}"/>
    <cellStyle name="Comma [0] 2035" xfId="6207" hidden="1" xr:uid="{00000000-0005-0000-0000-000060180000}"/>
    <cellStyle name="Comma [0] 2036" xfId="6209" hidden="1" xr:uid="{00000000-0005-0000-0000-000062180000}"/>
    <cellStyle name="Comma [0] 2037" xfId="6195" hidden="1" xr:uid="{00000000-0005-0000-0000-000054180000}"/>
    <cellStyle name="Comma [0] 2038" xfId="6182" hidden="1" xr:uid="{00000000-0005-0000-0000-000047180000}"/>
    <cellStyle name="Comma [0] 2039" xfId="6206" hidden="1" xr:uid="{00000000-0005-0000-0000-00005F180000}"/>
    <cellStyle name="Comma [0] 204" xfId="2517" hidden="1" xr:uid="{00000000-0005-0000-0000-0000F6090000}"/>
    <cellStyle name="Comma [0] 2040" xfId="6172" hidden="1" xr:uid="{00000000-0005-0000-0000-00003D180000}"/>
    <cellStyle name="Comma [0] 2041" xfId="6144" hidden="1" xr:uid="{00000000-0005-0000-0000-000021180000}"/>
    <cellStyle name="Comma [0] 2042" xfId="6211" hidden="1" xr:uid="{00000000-0005-0000-0000-000064180000}"/>
    <cellStyle name="Comma [0] 2043" xfId="6168" hidden="1" xr:uid="{00000000-0005-0000-0000-000039180000}"/>
    <cellStyle name="Comma [0] 2044" xfId="6202" hidden="1" xr:uid="{00000000-0005-0000-0000-00005B180000}"/>
    <cellStyle name="Comma [0] 2045" xfId="6215" hidden="1" xr:uid="{00000000-0005-0000-0000-000068180000}"/>
    <cellStyle name="Comma [0] 2046" xfId="6217" hidden="1" xr:uid="{00000000-0005-0000-0000-00006A180000}"/>
    <cellStyle name="Comma [0] 2047" xfId="6085" hidden="1" xr:uid="{00000000-0005-0000-0000-0000E6170000}"/>
    <cellStyle name="Comma [0] 2048" xfId="6205" hidden="1" xr:uid="{00000000-0005-0000-0000-00005E180000}"/>
    <cellStyle name="Comma [0] 2049" xfId="6145" hidden="1" xr:uid="{00000000-0005-0000-0000-000022180000}"/>
    <cellStyle name="Comma [0] 205" xfId="2562" hidden="1" xr:uid="{00000000-0005-0000-0000-0000230A0000}"/>
    <cellStyle name="Comma [0] 2050" xfId="6179" hidden="1" xr:uid="{00000000-0005-0000-0000-000044180000}"/>
    <cellStyle name="Comma [0] 2051" xfId="6192" hidden="1" xr:uid="{00000000-0005-0000-0000-000051180000}"/>
    <cellStyle name="Comma [0] 2052" xfId="6220" hidden="1" xr:uid="{00000000-0005-0000-0000-00006D180000}"/>
    <cellStyle name="Comma [0] 2053" xfId="6183" hidden="1" xr:uid="{00000000-0005-0000-0000-000048180000}"/>
    <cellStyle name="Comma [0] 2054" xfId="6143" hidden="1" xr:uid="{00000000-0005-0000-0000-000020180000}"/>
    <cellStyle name="Comma [0] 2055" xfId="6222" hidden="1" xr:uid="{00000000-0005-0000-0000-00006F180000}"/>
    <cellStyle name="Comma [0] 2056" xfId="6224" hidden="1" xr:uid="{00000000-0005-0000-0000-000071180000}"/>
    <cellStyle name="Comma [0] 2057" xfId="5577" hidden="1" xr:uid="{00000000-0005-0000-0000-0000EA150000}"/>
    <cellStyle name="Comma [0] 2058" xfId="5533" hidden="1" xr:uid="{00000000-0005-0000-0000-0000BE150000}"/>
    <cellStyle name="Comma [0] 2059" xfId="6230" hidden="1" xr:uid="{00000000-0005-0000-0000-000077180000}"/>
    <cellStyle name="Comma [0] 206" xfId="2505" hidden="1" xr:uid="{00000000-0005-0000-0000-0000EA090000}"/>
    <cellStyle name="Comma [0] 2060" xfId="6236" hidden="1" xr:uid="{00000000-0005-0000-0000-00007D180000}"/>
    <cellStyle name="Comma [0] 2061" xfId="6238" hidden="1" xr:uid="{00000000-0005-0000-0000-00007F180000}"/>
    <cellStyle name="Comma [0] 2062" xfId="6229" hidden="1" xr:uid="{00000000-0005-0000-0000-000076180000}"/>
    <cellStyle name="Comma [0] 2063" xfId="6234" hidden="1" xr:uid="{00000000-0005-0000-0000-00007B180000}"/>
    <cellStyle name="Comma [0] 2064" xfId="6240" hidden="1" xr:uid="{00000000-0005-0000-0000-000081180000}"/>
    <cellStyle name="Comma [0] 2065" xfId="6242" hidden="1" xr:uid="{00000000-0005-0000-0000-000083180000}"/>
    <cellStyle name="Comma [0] 2066" xfId="5534" hidden="1" xr:uid="{00000000-0005-0000-0000-0000BF150000}"/>
    <cellStyle name="Comma [0] 2067" xfId="5512" hidden="1" xr:uid="{00000000-0005-0000-0000-0000A9150000}"/>
    <cellStyle name="Comma [0] 2068" xfId="6253" hidden="1" xr:uid="{00000000-0005-0000-0000-00008E180000}"/>
    <cellStyle name="Comma [0] 2069" xfId="6262" hidden="1" xr:uid="{00000000-0005-0000-0000-000097180000}"/>
    <cellStyle name="Comma [0] 207" xfId="2462" hidden="1" xr:uid="{00000000-0005-0000-0000-0000BF090000}"/>
    <cellStyle name="Comma [0] 2070" xfId="6273" hidden="1" xr:uid="{00000000-0005-0000-0000-0000A2180000}"/>
    <cellStyle name="Comma [0] 2071" xfId="6279" hidden="1" xr:uid="{00000000-0005-0000-0000-0000A8180000}"/>
    <cellStyle name="Comma [0] 2072" xfId="6261" hidden="1" xr:uid="{00000000-0005-0000-0000-000096180000}"/>
    <cellStyle name="Comma [0] 2073" xfId="6271" hidden="1" xr:uid="{00000000-0005-0000-0000-0000A0180000}"/>
    <cellStyle name="Comma [0] 2074" xfId="6291" hidden="1" xr:uid="{00000000-0005-0000-0000-0000B4180000}"/>
    <cellStyle name="Comma [0] 2075" xfId="6293" hidden="1" xr:uid="{00000000-0005-0000-0000-0000B6180000}"/>
    <cellStyle name="Comma [0] 2076" xfId="6244" hidden="1" xr:uid="{00000000-0005-0000-0000-000085180000}"/>
    <cellStyle name="Comma [0] 2077" xfId="5500" hidden="1" xr:uid="{00000000-0005-0000-0000-00009D150000}"/>
    <cellStyle name="Comma [0] 2078" xfId="6247" hidden="1" xr:uid="{00000000-0005-0000-0000-000088180000}"/>
    <cellStyle name="Comma [0] 2079" xfId="5511" hidden="1" xr:uid="{00000000-0005-0000-0000-0000A8150000}"/>
    <cellStyle name="Comma [0] 208" xfId="2568" hidden="1" xr:uid="{00000000-0005-0000-0000-0000290A0000}"/>
    <cellStyle name="Comma [0] 2080" xfId="5510" hidden="1" xr:uid="{00000000-0005-0000-0000-0000A7150000}"/>
    <cellStyle name="Comma [0] 2081" xfId="6298" hidden="1" xr:uid="{00000000-0005-0000-0000-0000BB180000}"/>
    <cellStyle name="Comma [0] 2082" xfId="5586" hidden="1" xr:uid="{00000000-0005-0000-0000-0000F3150000}"/>
    <cellStyle name="Comma [0] 2083" xfId="5787" hidden="1" xr:uid="{00000000-0005-0000-0000-0000BC160000}"/>
    <cellStyle name="Comma [0] 2084" xfId="6310" hidden="1" xr:uid="{00000000-0005-0000-0000-0000C7180000}"/>
    <cellStyle name="Comma [0] 2085" xfId="6312" hidden="1" xr:uid="{00000000-0005-0000-0000-0000C9180000}"/>
    <cellStyle name="Comma [0] 2086" xfId="6301" hidden="1" xr:uid="{00000000-0005-0000-0000-0000BE180000}"/>
    <cellStyle name="Comma [0] 2087" xfId="6309" hidden="1" xr:uid="{00000000-0005-0000-0000-0000C6180000}"/>
    <cellStyle name="Comma [0] 2088" xfId="5796" hidden="1" xr:uid="{00000000-0005-0000-0000-0000C5160000}"/>
    <cellStyle name="Comma [0] 2089" xfId="6295" hidden="1" xr:uid="{00000000-0005-0000-0000-0000B8180000}"/>
    <cellStyle name="Comma [0] 209" xfId="2570" hidden="1" xr:uid="{00000000-0005-0000-0000-00002B0A0000}"/>
    <cellStyle name="Comma [0] 2090" xfId="6328" hidden="1" xr:uid="{00000000-0005-0000-0000-0000D9180000}"/>
    <cellStyle name="Comma [0] 2091" xfId="6336" hidden="1" xr:uid="{00000000-0005-0000-0000-0000E1180000}"/>
    <cellStyle name="Comma [0] 2092" xfId="6245" hidden="1" xr:uid="{00000000-0005-0000-0000-000086180000}"/>
    <cellStyle name="Comma [0] 2093" xfId="6324" hidden="1" xr:uid="{00000000-0005-0000-0000-0000D5180000}"/>
    <cellStyle name="Comma [0] 2094" xfId="6345" hidden="1" xr:uid="{00000000-0005-0000-0000-0000EA180000}"/>
    <cellStyle name="Comma [0] 2095" xfId="6347" hidden="1" xr:uid="{00000000-0005-0000-0000-0000EC180000}"/>
    <cellStyle name="Comma [0] 2096" xfId="6306" hidden="1" xr:uid="{00000000-0005-0000-0000-0000C3180000}"/>
    <cellStyle name="Comma [0] 2097" xfId="6251" hidden="1" xr:uid="{00000000-0005-0000-0000-00008C180000}"/>
    <cellStyle name="Comma [0] 2098" xfId="6304" hidden="1" xr:uid="{00000000-0005-0000-0000-0000C1180000}"/>
    <cellStyle name="Comma [0] 2099" xfId="6288" hidden="1" xr:uid="{00000000-0005-0000-0000-0000B1180000}"/>
    <cellStyle name="Comma [0] 21" xfId="36" hidden="1" xr:uid="{00000000-0005-0000-0000-000044000000}"/>
    <cellStyle name="Comma [0] 210" xfId="2523" hidden="1" xr:uid="{00000000-0005-0000-0000-0000FC090000}"/>
    <cellStyle name="Comma [0] 2100" xfId="6284" hidden="1" xr:uid="{00000000-0005-0000-0000-0000AD180000}"/>
    <cellStyle name="Comma [0] 2101" xfId="6355" hidden="1" xr:uid="{00000000-0005-0000-0000-0000F4180000}"/>
    <cellStyle name="Comma [0] 2102" xfId="6227" hidden="1" xr:uid="{00000000-0005-0000-0000-000074180000}"/>
    <cellStyle name="Comma [0] 2103" xfId="5535" hidden="1" xr:uid="{00000000-0005-0000-0000-0000C0150000}"/>
    <cellStyle name="Comma [0] 2104" xfId="6363" hidden="1" xr:uid="{00000000-0005-0000-0000-0000FC180000}"/>
    <cellStyle name="Comma [0] 2105" xfId="6365" hidden="1" xr:uid="{00000000-0005-0000-0000-0000FE180000}"/>
    <cellStyle name="Comma [0] 2106" xfId="6314" hidden="1" xr:uid="{00000000-0005-0000-0000-0000CB180000}"/>
    <cellStyle name="Comma [0] 2107" xfId="6290" hidden="1" xr:uid="{00000000-0005-0000-0000-0000B3180000}"/>
    <cellStyle name="Comma [0] 2108" xfId="6325" hidden="1" xr:uid="{00000000-0005-0000-0000-0000D6180000}"/>
    <cellStyle name="Comma [0] 2109" xfId="6257" hidden="1" xr:uid="{00000000-0005-0000-0000-000092180000}"/>
    <cellStyle name="Comma [0] 211" xfId="2529" hidden="1" xr:uid="{00000000-0005-0000-0000-0000020A0000}"/>
    <cellStyle name="Comma [0] 2110" xfId="6327" hidden="1" xr:uid="{00000000-0005-0000-0000-0000D8180000}"/>
    <cellStyle name="Comma [0] 2111" xfId="6372" hidden="1" xr:uid="{00000000-0005-0000-0000-000005190000}"/>
    <cellStyle name="Comma [0] 2112" xfId="6315" hidden="1" xr:uid="{00000000-0005-0000-0000-0000CC180000}"/>
    <cellStyle name="Comma [0] 2113" xfId="6272" hidden="1" xr:uid="{00000000-0005-0000-0000-0000A1180000}"/>
    <cellStyle name="Comma [0] 2114" xfId="6378" hidden="1" xr:uid="{00000000-0005-0000-0000-00000B190000}"/>
    <cellStyle name="Comma [0] 2115" xfId="6380" hidden="1" xr:uid="{00000000-0005-0000-0000-00000D190000}"/>
    <cellStyle name="Comma [0] 2116" xfId="6333" hidden="1" xr:uid="{00000000-0005-0000-0000-0000DE180000}"/>
    <cellStyle name="Comma [0] 2117" xfId="6339" hidden="1" xr:uid="{00000000-0005-0000-0000-0000E4180000}"/>
    <cellStyle name="Comma [0] 2118" xfId="6226" hidden="1" xr:uid="{00000000-0005-0000-0000-000073180000}"/>
    <cellStyle name="Comma [0] 2119" xfId="6289" hidden="1" xr:uid="{00000000-0005-0000-0000-0000B2180000}"/>
    <cellStyle name="Comma [0] 212" xfId="2416" hidden="1" xr:uid="{00000000-0005-0000-0000-000091090000}"/>
    <cellStyle name="Comma [0] 2120" xfId="6297" hidden="1" xr:uid="{00000000-0005-0000-0000-0000BA180000}"/>
    <cellStyle name="Comma [0] 2121" xfId="6386" hidden="1" xr:uid="{00000000-0005-0000-0000-000013190000}"/>
    <cellStyle name="Comma [0] 2122" xfId="6300" hidden="1" xr:uid="{00000000-0005-0000-0000-0000BD180000}"/>
    <cellStyle name="Comma [0] 2123" xfId="6260" hidden="1" xr:uid="{00000000-0005-0000-0000-000095180000}"/>
    <cellStyle name="Comma [0] 2124" xfId="6391" hidden="1" xr:uid="{00000000-0005-0000-0000-000018190000}"/>
    <cellStyle name="Comma [0] 2125" xfId="6393" hidden="1" xr:uid="{00000000-0005-0000-0000-00001A190000}"/>
    <cellStyle name="Comma [0] 2126" xfId="6352" hidden="1" xr:uid="{00000000-0005-0000-0000-0000F1180000}"/>
    <cellStyle name="Comma [0] 2127" xfId="6358" hidden="1" xr:uid="{00000000-0005-0000-0000-0000F7180000}"/>
    <cellStyle name="Comma [0] 2128" xfId="6259" hidden="1" xr:uid="{00000000-0005-0000-0000-000094180000}"/>
    <cellStyle name="Comma [0] 2129" xfId="6340" hidden="1" xr:uid="{00000000-0005-0000-0000-0000E5180000}"/>
    <cellStyle name="Comma [0] 213" xfId="2479" hidden="1" xr:uid="{00000000-0005-0000-0000-0000D0090000}"/>
    <cellStyle name="Comma [0] 2130" xfId="6319" hidden="1" xr:uid="{00000000-0005-0000-0000-0000D0180000}"/>
    <cellStyle name="Comma [0] 2131" xfId="6397" hidden="1" xr:uid="{00000000-0005-0000-0000-00001E190000}"/>
    <cellStyle name="Comma [0] 2132" xfId="6338" hidden="1" xr:uid="{00000000-0005-0000-0000-0000E3180000}"/>
    <cellStyle name="Comma [0] 2133" xfId="6276" hidden="1" xr:uid="{00000000-0005-0000-0000-0000A5180000}"/>
    <cellStyle name="Comma [0] 2134" xfId="6404" hidden="1" xr:uid="{00000000-0005-0000-0000-000025190000}"/>
    <cellStyle name="Comma [0] 2135" xfId="6406" hidden="1" xr:uid="{00000000-0005-0000-0000-000027190000}"/>
    <cellStyle name="Comma [0] 2136" xfId="6370" hidden="1" xr:uid="{00000000-0005-0000-0000-000003190000}"/>
    <cellStyle name="Comma [0] 2137" xfId="6375" hidden="1" xr:uid="{00000000-0005-0000-0000-000008190000}"/>
    <cellStyle name="Comma [0] 2138" xfId="5805" hidden="1" xr:uid="{00000000-0005-0000-0000-0000CE160000}"/>
    <cellStyle name="Comma [0] 2139" xfId="6359" hidden="1" xr:uid="{00000000-0005-0000-0000-0000F8180000}"/>
    <cellStyle name="Comma [0] 214" xfId="2487" hidden="1" xr:uid="{00000000-0005-0000-0000-0000D8090000}"/>
    <cellStyle name="Comma [0] 2140" xfId="6264" hidden="1" xr:uid="{00000000-0005-0000-0000-000099180000}"/>
    <cellStyle name="Comma [0] 2141" xfId="6410" hidden="1" xr:uid="{00000000-0005-0000-0000-00002B190000}"/>
    <cellStyle name="Comma [0] 2142" xfId="6357" hidden="1" xr:uid="{00000000-0005-0000-0000-0000F6180000}"/>
    <cellStyle name="Comma [0] 2143" xfId="6296" hidden="1" xr:uid="{00000000-0005-0000-0000-0000B9180000}"/>
    <cellStyle name="Comma [0] 2144" xfId="6414" hidden="1" xr:uid="{00000000-0005-0000-0000-00002F190000}"/>
    <cellStyle name="Comma [0] 2145" xfId="6416" hidden="1" xr:uid="{00000000-0005-0000-0000-000031190000}"/>
    <cellStyle name="Comma [0] 2146" xfId="6384" hidden="1" xr:uid="{00000000-0005-0000-0000-000011190000}"/>
    <cellStyle name="Comma [0] 2147" xfId="6388" hidden="1" xr:uid="{00000000-0005-0000-0000-000015190000}"/>
    <cellStyle name="Comma [0] 2148" xfId="6278" hidden="1" xr:uid="{00000000-0005-0000-0000-0000A7180000}"/>
    <cellStyle name="Comma [0] 2149" xfId="6376" hidden="1" xr:uid="{00000000-0005-0000-0000-000009190000}"/>
    <cellStyle name="Comma [0] 215" xfId="2576" hidden="1" xr:uid="{00000000-0005-0000-0000-0000310A0000}"/>
    <cellStyle name="Comma [0] 2150" xfId="6268" hidden="1" xr:uid="{00000000-0005-0000-0000-00009D180000}"/>
    <cellStyle name="Comma [0] 2151" xfId="6420" hidden="1" xr:uid="{00000000-0005-0000-0000-000035190000}"/>
    <cellStyle name="Comma [0] 2152" xfId="6374" hidden="1" xr:uid="{00000000-0005-0000-0000-000007190000}"/>
    <cellStyle name="Comma [0] 2153" xfId="6343" hidden="1" xr:uid="{00000000-0005-0000-0000-0000E8180000}"/>
    <cellStyle name="Comma [0] 2154" xfId="6424" hidden="1" xr:uid="{00000000-0005-0000-0000-000039190000}"/>
    <cellStyle name="Comma [0] 2155" xfId="6426" hidden="1" xr:uid="{00000000-0005-0000-0000-00003B190000}"/>
    <cellStyle name="Comma [0] 2156" xfId="6412" hidden="1" xr:uid="{00000000-0005-0000-0000-00002D190000}"/>
    <cellStyle name="Comma [0] 2157" xfId="6399" hidden="1" xr:uid="{00000000-0005-0000-0000-000020190000}"/>
    <cellStyle name="Comma [0] 2158" xfId="6423" hidden="1" xr:uid="{00000000-0005-0000-0000-000038190000}"/>
    <cellStyle name="Comma [0] 2159" xfId="6389" hidden="1" xr:uid="{00000000-0005-0000-0000-000016190000}"/>
    <cellStyle name="Comma [0] 216" xfId="2490" hidden="1" xr:uid="{00000000-0005-0000-0000-0000DB090000}"/>
    <cellStyle name="Comma [0] 2160" xfId="6361" hidden="1" xr:uid="{00000000-0005-0000-0000-0000FA180000}"/>
    <cellStyle name="Comma [0] 2161" xfId="6428" hidden="1" xr:uid="{00000000-0005-0000-0000-00003D190000}"/>
    <cellStyle name="Comma [0] 2162" xfId="6385" hidden="1" xr:uid="{00000000-0005-0000-0000-000012190000}"/>
    <cellStyle name="Comma [0] 2163" xfId="6419" hidden="1" xr:uid="{00000000-0005-0000-0000-000034190000}"/>
    <cellStyle name="Comma [0] 2164" xfId="6432" hidden="1" xr:uid="{00000000-0005-0000-0000-000041190000}"/>
    <cellStyle name="Comma [0] 2165" xfId="6434" hidden="1" xr:uid="{00000000-0005-0000-0000-000043190000}"/>
    <cellStyle name="Comma [0] 2166" xfId="6302" hidden="1" xr:uid="{00000000-0005-0000-0000-0000BF180000}"/>
    <cellStyle name="Comma [0] 2167" xfId="6422" hidden="1" xr:uid="{00000000-0005-0000-0000-000037190000}"/>
    <cellStyle name="Comma [0] 2168" xfId="6362" hidden="1" xr:uid="{00000000-0005-0000-0000-0000FB180000}"/>
    <cellStyle name="Comma [0] 2169" xfId="6396" hidden="1" xr:uid="{00000000-0005-0000-0000-00001D190000}"/>
    <cellStyle name="Comma [0] 217" xfId="2450" hidden="1" xr:uid="{00000000-0005-0000-0000-0000B3090000}"/>
    <cellStyle name="Comma [0] 2170" xfId="6409" hidden="1" xr:uid="{00000000-0005-0000-0000-00002A190000}"/>
    <cellStyle name="Comma [0] 2171" xfId="6437" hidden="1" xr:uid="{00000000-0005-0000-0000-000046190000}"/>
    <cellStyle name="Comma [0] 2172" xfId="6400" hidden="1" xr:uid="{00000000-0005-0000-0000-000021190000}"/>
    <cellStyle name="Comma [0] 2173" xfId="6360" hidden="1" xr:uid="{00000000-0005-0000-0000-0000F9180000}"/>
    <cellStyle name="Comma [0] 2174" xfId="6439" hidden="1" xr:uid="{00000000-0005-0000-0000-000048190000}"/>
    <cellStyle name="Comma [0] 2175" xfId="6441" hidden="1" xr:uid="{00000000-0005-0000-0000-00004A190000}"/>
    <cellStyle name="Comma [0] 2176" xfId="5201" hidden="1" xr:uid="{00000000-0005-0000-0000-000072140000}"/>
    <cellStyle name="Comma [0] 2177" xfId="5187" hidden="1" xr:uid="{00000000-0005-0000-0000-000064140000}"/>
    <cellStyle name="Comma [0] 2178" xfId="5181" hidden="1" xr:uid="{00000000-0005-0000-0000-00005E140000}"/>
    <cellStyle name="Comma [0] 2179" xfId="6448" hidden="1" xr:uid="{00000000-0005-0000-0000-000051190000}"/>
    <cellStyle name="Comma [0] 218" xfId="2581" hidden="1" xr:uid="{00000000-0005-0000-0000-0000360A0000}"/>
    <cellStyle name="Comma [0] 2180" xfId="6451" hidden="1" xr:uid="{00000000-0005-0000-0000-000054190000}"/>
    <cellStyle name="Comma [0] 2181" xfId="5182" hidden="1" xr:uid="{00000000-0005-0000-0000-00005F140000}"/>
    <cellStyle name="Comma [0] 2182" xfId="6446" hidden="1" xr:uid="{00000000-0005-0000-0000-00004F190000}"/>
    <cellStyle name="Comma [0] 2183" xfId="6453" hidden="1" xr:uid="{00000000-0005-0000-0000-000056190000}"/>
    <cellStyle name="Comma [0] 2184" xfId="6455" hidden="1" xr:uid="{00000000-0005-0000-0000-000058190000}"/>
    <cellStyle name="Comma [0] 2185" xfId="5191" hidden="1" xr:uid="{00000000-0005-0000-0000-000068140000}"/>
    <cellStyle name="Comma [0] 2186" xfId="5488" hidden="1" xr:uid="{00000000-0005-0000-0000-000091150000}"/>
    <cellStyle name="Comma [0] 2187" xfId="6466" hidden="1" xr:uid="{00000000-0005-0000-0000-000063190000}"/>
    <cellStyle name="Comma [0] 2188" xfId="6475" hidden="1" xr:uid="{00000000-0005-0000-0000-00006C190000}"/>
    <cellStyle name="Comma [0] 2189" xfId="6486" hidden="1" xr:uid="{00000000-0005-0000-0000-000077190000}"/>
    <cellStyle name="Comma [0] 219" xfId="2583" hidden="1" xr:uid="{00000000-0005-0000-0000-0000380A0000}"/>
    <cellStyle name="Comma [0] 2190" xfId="6492" hidden="1" xr:uid="{00000000-0005-0000-0000-00007D190000}"/>
    <cellStyle name="Comma [0] 2191" xfId="6474" hidden="1" xr:uid="{00000000-0005-0000-0000-00006B190000}"/>
    <cellStyle name="Comma [0] 2192" xfId="6484" hidden="1" xr:uid="{00000000-0005-0000-0000-000075190000}"/>
    <cellStyle name="Comma [0] 2193" xfId="6504" hidden="1" xr:uid="{00000000-0005-0000-0000-000089190000}"/>
    <cellStyle name="Comma [0] 2194" xfId="6506" hidden="1" xr:uid="{00000000-0005-0000-0000-00008B190000}"/>
    <cellStyle name="Comma [0] 2195" xfId="6457" hidden="1" xr:uid="{00000000-0005-0000-0000-00005A190000}"/>
    <cellStyle name="Comma [0] 2196" xfId="5226" hidden="1" xr:uid="{00000000-0005-0000-0000-00008B140000}"/>
    <cellStyle name="Comma [0] 2197" xfId="6460" hidden="1" xr:uid="{00000000-0005-0000-0000-00005D190000}"/>
    <cellStyle name="Comma [0] 2198" xfId="5194" hidden="1" xr:uid="{00000000-0005-0000-0000-00006B140000}"/>
    <cellStyle name="Comma [0] 2199" xfId="5192" hidden="1" xr:uid="{00000000-0005-0000-0000-000069140000}"/>
    <cellStyle name="Comma [0] 22" xfId="19" hidden="1" xr:uid="{00000000-0005-0000-0000-000033000000}"/>
    <cellStyle name="Comma [0] 220" xfId="2542" hidden="1" xr:uid="{00000000-0005-0000-0000-00000F0A0000}"/>
    <cellStyle name="Comma [0] 2200" xfId="6511" hidden="1" xr:uid="{00000000-0005-0000-0000-000090190000}"/>
    <cellStyle name="Comma [0] 2201" xfId="5490" hidden="1" xr:uid="{00000000-0005-0000-0000-000093150000}"/>
    <cellStyle name="Comma [0] 2202" xfId="5196" hidden="1" xr:uid="{00000000-0005-0000-0000-00006D140000}"/>
    <cellStyle name="Comma [0] 2203" xfId="6523" hidden="1" xr:uid="{00000000-0005-0000-0000-00009C190000}"/>
    <cellStyle name="Comma [0] 2204" xfId="6525" hidden="1" xr:uid="{00000000-0005-0000-0000-00009E190000}"/>
    <cellStyle name="Comma [0] 2205" xfId="6514" hidden="1" xr:uid="{00000000-0005-0000-0000-000093190000}"/>
    <cellStyle name="Comma [0] 2206" xfId="6522" hidden="1" xr:uid="{00000000-0005-0000-0000-00009B190000}"/>
    <cellStyle name="Comma [0] 2207" xfId="5197" hidden="1" xr:uid="{00000000-0005-0000-0000-00006E140000}"/>
    <cellStyle name="Comma [0] 2208" xfId="6508" hidden="1" xr:uid="{00000000-0005-0000-0000-00008D190000}"/>
    <cellStyle name="Comma [0] 2209" xfId="6541" hidden="1" xr:uid="{00000000-0005-0000-0000-0000AE190000}"/>
    <cellStyle name="Comma [0] 221" xfId="2548" hidden="1" xr:uid="{00000000-0005-0000-0000-0000150A0000}"/>
    <cellStyle name="Comma [0] 2210" xfId="6549" hidden="1" xr:uid="{00000000-0005-0000-0000-0000B6190000}"/>
    <cellStyle name="Comma [0] 2211" xfId="6458" hidden="1" xr:uid="{00000000-0005-0000-0000-00005B190000}"/>
    <cellStyle name="Comma [0] 2212" xfId="6537" hidden="1" xr:uid="{00000000-0005-0000-0000-0000AA190000}"/>
    <cellStyle name="Comma [0] 2213" xfId="6558" hidden="1" xr:uid="{00000000-0005-0000-0000-0000BF190000}"/>
    <cellStyle name="Comma [0] 2214" xfId="6560" hidden="1" xr:uid="{00000000-0005-0000-0000-0000C1190000}"/>
    <cellStyle name="Comma [0] 2215" xfId="6519" hidden="1" xr:uid="{00000000-0005-0000-0000-000098190000}"/>
    <cellStyle name="Comma [0] 2216" xfId="6464" hidden="1" xr:uid="{00000000-0005-0000-0000-000061190000}"/>
    <cellStyle name="Comma [0] 2217" xfId="6517" hidden="1" xr:uid="{00000000-0005-0000-0000-000096190000}"/>
    <cellStyle name="Comma [0] 2218" xfId="6501" hidden="1" xr:uid="{00000000-0005-0000-0000-000086190000}"/>
    <cellStyle name="Comma [0] 2219" xfId="6497" hidden="1" xr:uid="{00000000-0005-0000-0000-000082190000}"/>
    <cellStyle name="Comma [0] 222" xfId="2449" hidden="1" xr:uid="{00000000-0005-0000-0000-0000B2090000}"/>
    <cellStyle name="Comma [0] 2220" xfId="6568" hidden="1" xr:uid="{00000000-0005-0000-0000-0000C9190000}"/>
    <cellStyle name="Comma [0] 2221" xfId="5184" hidden="1" xr:uid="{00000000-0005-0000-0000-000061140000}"/>
    <cellStyle name="Comma [0] 2222" xfId="5190" hidden="1" xr:uid="{00000000-0005-0000-0000-000067140000}"/>
    <cellStyle name="Comma [0] 2223" xfId="6576" hidden="1" xr:uid="{00000000-0005-0000-0000-0000D1190000}"/>
    <cellStyle name="Comma [0] 2224" xfId="6578" hidden="1" xr:uid="{00000000-0005-0000-0000-0000D3190000}"/>
    <cellStyle name="Comma [0] 2225" xfId="6527" hidden="1" xr:uid="{00000000-0005-0000-0000-0000A0190000}"/>
    <cellStyle name="Comma [0] 2226" xfId="6503" hidden="1" xr:uid="{00000000-0005-0000-0000-000088190000}"/>
    <cellStyle name="Comma [0] 2227" xfId="6538" hidden="1" xr:uid="{00000000-0005-0000-0000-0000AB190000}"/>
    <cellStyle name="Comma [0] 2228" xfId="6470" hidden="1" xr:uid="{00000000-0005-0000-0000-000067190000}"/>
    <cellStyle name="Comma [0] 2229" xfId="6540" hidden="1" xr:uid="{00000000-0005-0000-0000-0000AD190000}"/>
    <cellStyle name="Comma [0] 223" xfId="2530" hidden="1" xr:uid="{00000000-0005-0000-0000-0000030A0000}"/>
    <cellStyle name="Comma [0] 2230" xfId="6585" hidden="1" xr:uid="{00000000-0005-0000-0000-0000DA190000}"/>
    <cellStyle name="Comma [0] 2231" xfId="6528" hidden="1" xr:uid="{00000000-0005-0000-0000-0000A1190000}"/>
    <cellStyle name="Comma [0] 2232" xfId="6485" hidden="1" xr:uid="{00000000-0005-0000-0000-000076190000}"/>
    <cellStyle name="Comma [0] 2233" xfId="6591" hidden="1" xr:uid="{00000000-0005-0000-0000-0000E0190000}"/>
    <cellStyle name="Comma [0] 2234" xfId="6593" hidden="1" xr:uid="{00000000-0005-0000-0000-0000E2190000}"/>
    <cellStyle name="Comma [0] 2235" xfId="6546" hidden="1" xr:uid="{00000000-0005-0000-0000-0000B3190000}"/>
    <cellStyle name="Comma [0] 2236" xfId="6552" hidden="1" xr:uid="{00000000-0005-0000-0000-0000B9190000}"/>
    <cellStyle name="Comma [0] 2237" xfId="5185" hidden="1" xr:uid="{00000000-0005-0000-0000-000062140000}"/>
    <cellStyle name="Comma [0] 2238" xfId="6502" hidden="1" xr:uid="{00000000-0005-0000-0000-000087190000}"/>
    <cellStyle name="Comma [0] 2239" xfId="6510" hidden="1" xr:uid="{00000000-0005-0000-0000-00008F190000}"/>
    <cellStyle name="Comma [0] 224" xfId="2509" hidden="1" xr:uid="{00000000-0005-0000-0000-0000EE090000}"/>
    <cellStyle name="Comma [0] 2240" xfId="6599" hidden="1" xr:uid="{00000000-0005-0000-0000-0000E8190000}"/>
    <cellStyle name="Comma [0] 2241" xfId="6513" hidden="1" xr:uid="{00000000-0005-0000-0000-000092190000}"/>
    <cellStyle name="Comma [0] 2242" xfId="6473" hidden="1" xr:uid="{00000000-0005-0000-0000-00006A190000}"/>
    <cellStyle name="Comma [0] 2243" xfId="6604" hidden="1" xr:uid="{00000000-0005-0000-0000-0000ED190000}"/>
    <cellStyle name="Comma [0] 2244" xfId="6606" hidden="1" xr:uid="{00000000-0005-0000-0000-0000EF190000}"/>
    <cellStyle name="Comma [0] 2245" xfId="6565" hidden="1" xr:uid="{00000000-0005-0000-0000-0000C6190000}"/>
    <cellStyle name="Comma [0] 2246" xfId="6571" hidden="1" xr:uid="{00000000-0005-0000-0000-0000CC190000}"/>
    <cellStyle name="Comma [0] 2247" xfId="6472" hidden="1" xr:uid="{00000000-0005-0000-0000-000069190000}"/>
    <cellStyle name="Comma [0] 2248" xfId="6553" hidden="1" xr:uid="{00000000-0005-0000-0000-0000BA190000}"/>
    <cellStyle name="Comma [0] 2249" xfId="6532" hidden="1" xr:uid="{00000000-0005-0000-0000-0000A5190000}"/>
    <cellStyle name="Comma [0] 225" xfId="2587" hidden="1" xr:uid="{00000000-0005-0000-0000-00003C0A0000}"/>
    <cellStyle name="Comma [0] 2250" xfId="6610" hidden="1" xr:uid="{00000000-0005-0000-0000-0000F3190000}"/>
    <cellStyle name="Comma [0] 2251" xfId="6551" hidden="1" xr:uid="{00000000-0005-0000-0000-0000B8190000}"/>
    <cellStyle name="Comma [0] 2252" xfId="6489" hidden="1" xr:uid="{00000000-0005-0000-0000-00007A190000}"/>
    <cellStyle name="Comma [0] 2253" xfId="6617" hidden="1" xr:uid="{00000000-0005-0000-0000-0000FA190000}"/>
    <cellStyle name="Comma [0] 2254" xfId="6619" hidden="1" xr:uid="{00000000-0005-0000-0000-0000FC190000}"/>
    <cellStyle name="Comma [0] 2255" xfId="6583" hidden="1" xr:uid="{00000000-0005-0000-0000-0000D8190000}"/>
    <cellStyle name="Comma [0] 2256" xfId="6588" hidden="1" xr:uid="{00000000-0005-0000-0000-0000DD190000}"/>
    <cellStyle name="Comma [0] 2257" xfId="5199" hidden="1" xr:uid="{00000000-0005-0000-0000-000070140000}"/>
    <cellStyle name="Comma [0] 2258" xfId="6572" hidden="1" xr:uid="{00000000-0005-0000-0000-0000CD190000}"/>
    <cellStyle name="Comma [0] 2259" xfId="6477" hidden="1" xr:uid="{00000000-0005-0000-0000-00006E190000}"/>
    <cellStyle name="Comma [0] 226" xfId="2528" hidden="1" xr:uid="{00000000-0005-0000-0000-0000010A0000}"/>
    <cellStyle name="Comma [0] 2260" xfId="6623" hidden="1" xr:uid="{00000000-0005-0000-0000-0000001A0000}"/>
    <cellStyle name="Comma [0] 2261" xfId="6570" hidden="1" xr:uid="{00000000-0005-0000-0000-0000CB190000}"/>
    <cellStyle name="Comma [0] 2262" xfId="6509" hidden="1" xr:uid="{00000000-0005-0000-0000-00008E190000}"/>
    <cellStyle name="Comma [0] 2263" xfId="6627" hidden="1" xr:uid="{00000000-0005-0000-0000-0000041A0000}"/>
    <cellStyle name="Comma [0] 2264" xfId="6629" hidden="1" xr:uid="{00000000-0005-0000-0000-0000061A0000}"/>
    <cellStyle name="Comma [0] 2265" xfId="6597" hidden="1" xr:uid="{00000000-0005-0000-0000-0000E6190000}"/>
    <cellStyle name="Comma [0] 2266" xfId="6601" hidden="1" xr:uid="{00000000-0005-0000-0000-0000EA190000}"/>
    <cellStyle name="Comma [0] 2267" xfId="6491" hidden="1" xr:uid="{00000000-0005-0000-0000-00007C190000}"/>
    <cellStyle name="Comma [0] 2268" xfId="6589" hidden="1" xr:uid="{00000000-0005-0000-0000-0000DE190000}"/>
    <cellStyle name="Comma [0] 2269" xfId="6481" hidden="1" xr:uid="{00000000-0005-0000-0000-000072190000}"/>
    <cellStyle name="Comma [0] 227" xfId="2466" hidden="1" xr:uid="{00000000-0005-0000-0000-0000C3090000}"/>
    <cellStyle name="Comma [0] 2270" xfId="6633" hidden="1" xr:uid="{00000000-0005-0000-0000-00000A1A0000}"/>
    <cellStyle name="Comma [0] 2271" xfId="6587" hidden="1" xr:uid="{00000000-0005-0000-0000-0000DC190000}"/>
    <cellStyle name="Comma [0] 2272" xfId="6556" hidden="1" xr:uid="{00000000-0005-0000-0000-0000BD190000}"/>
    <cellStyle name="Comma [0] 2273" xfId="6637" hidden="1" xr:uid="{00000000-0005-0000-0000-00000E1A0000}"/>
    <cellStyle name="Comma [0] 2274" xfId="6639" hidden="1" xr:uid="{00000000-0005-0000-0000-0000101A0000}"/>
    <cellStyle name="Comma [0] 2275" xfId="6625" hidden="1" xr:uid="{00000000-0005-0000-0000-0000021A0000}"/>
    <cellStyle name="Comma [0] 2276" xfId="6612" hidden="1" xr:uid="{00000000-0005-0000-0000-0000F5190000}"/>
    <cellStyle name="Comma [0] 2277" xfId="6636" hidden="1" xr:uid="{00000000-0005-0000-0000-00000D1A0000}"/>
    <cellStyle name="Comma [0] 2278" xfId="6602" hidden="1" xr:uid="{00000000-0005-0000-0000-0000EB190000}"/>
    <cellStyle name="Comma [0] 2279" xfId="6574" hidden="1" xr:uid="{00000000-0005-0000-0000-0000CF190000}"/>
    <cellStyle name="Comma [0] 228" xfId="2594" hidden="1" xr:uid="{00000000-0005-0000-0000-0000430A0000}"/>
    <cellStyle name="Comma [0] 2280" xfId="6641" hidden="1" xr:uid="{00000000-0005-0000-0000-0000121A0000}"/>
    <cellStyle name="Comma [0] 2281" xfId="6598" hidden="1" xr:uid="{00000000-0005-0000-0000-0000E7190000}"/>
    <cellStyle name="Comma [0] 2282" xfId="6632" hidden="1" xr:uid="{00000000-0005-0000-0000-0000091A0000}"/>
    <cellStyle name="Comma [0] 2283" xfId="6645" hidden="1" xr:uid="{00000000-0005-0000-0000-0000161A0000}"/>
    <cellStyle name="Comma [0] 2284" xfId="6647" hidden="1" xr:uid="{00000000-0005-0000-0000-0000181A0000}"/>
    <cellStyle name="Comma [0] 2285" xfId="6515" hidden="1" xr:uid="{00000000-0005-0000-0000-000094190000}"/>
    <cellStyle name="Comma [0] 2286" xfId="6635" hidden="1" xr:uid="{00000000-0005-0000-0000-00000C1A0000}"/>
    <cellStyle name="Comma [0] 2287" xfId="6575" hidden="1" xr:uid="{00000000-0005-0000-0000-0000D0190000}"/>
    <cellStyle name="Comma [0] 2288" xfId="6609" hidden="1" xr:uid="{00000000-0005-0000-0000-0000F2190000}"/>
    <cellStyle name="Comma [0] 2289" xfId="6622" hidden="1" xr:uid="{00000000-0005-0000-0000-0000FF190000}"/>
    <cellStyle name="Comma [0] 229" xfId="2596" hidden="1" xr:uid="{00000000-0005-0000-0000-0000450A0000}"/>
    <cellStyle name="Comma [0] 2290" xfId="6650" hidden="1" xr:uid="{00000000-0005-0000-0000-00001B1A0000}"/>
    <cellStyle name="Comma [0] 2291" xfId="6613" hidden="1" xr:uid="{00000000-0005-0000-0000-0000F6190000}"/>
    <cellStyle name="Comma [0] 2292" xfId="6573" hidden="1" xr:uid="{00000000-0005-0000-0000-0000CE190000}"/>
    <cellStyle name="Comma [0] 2293" xfId="6652" hidden="1" xr:uid="{00000000-0005-0000-0000-00001D1A0000}"/>
    <cellStyle name="Comma [0] 2294" xfId="6654" hidden="1" xr:uid="{00000000-0005-0000-0000-00001F1A0000}"/>
    <cellStyle name="Comma [0] 2295" xfId="6714" hidden="1" xr:uid="{00000000-0005-0000-0000-00005B1A0000}"/>
    <cellStyle name="Comma [0] 2296" xfId="6733" hidden="1" xr:uid="{00000000-0005-0000-0000-00006E1A0000}"/>
    <cellStyle name="Comma [0] 2297" xfId="6740" hidden="1" xr:uid="{00000000-0005-0000-0000-0000751A0000}"/>
    <cellStyle name="Comma [0] 2298" xfId="6747" hidden="1" xr:uid="{00000000-0005-0000-0000-00007C1A0000}"/>
    <cellStyle name="Comma [0] 2299" xfId="6752" hidden="1" xr:uid="{00000000-0005-0000-0000-0000811A0000}"/>
    <cellStyle name="Comma [0] 23" xfId="76" hidden="1" xr:uid="{00000000-0005-0000-0000-00006C000000}"/>
    <cellStyle name="Comma [0] 230" xfId="2560" hidden="1" xr:uid="{00000000-0005-0000-0000-0000210A0000}"/>
    <cellStyle name="Comma [0] 2300" xfId="6739" hidden="1" xr:uid="{00000000-0005-0000-0000-0000741A0000}"/>
    <cellStyle name="Comma [0] 2301" xfId="6744" hidden="1" xr:uid="{00000000-0005-0000-0000-0000791A0000}"/>
    <cellStyle name="Comma [0] 2302" xfId="6756" hidden="1" xr:uid="{00000000-0005-0000-0000-0000851A0000}"/>
    <cellStyle name="Comma [0] 2303" xfId="6758" hidden="1" xr:uid="{00000000-0005-0000-0000-0000871A0000}"/>
    <cellStyle name="Comma [0] 2304" xfId="6729" hidden="1" xr:uid="{00000000-0005-0000-0000-00006A1A0000}"/>
    <cellStyle name="Comma [0] 2305" xfId="6718" hidden="1" xr:uid="{00000000-0005-0000-0000-00005F1A0000}"/>
    <cellStyle name="Comma [0] 2306" xfId="6769" hidden="1" xr:uid="{00000000-0005-0000-0000-0000921A0000}"/>
    <cellStyle name="Comma [0] 2307" xfId="6778" hidden="1" xr:uid="{00000000-0005-0000-0000-00009B1A0000}"/>
    <cellStyle name="Comma [0] 2308" xfId="6789" hidden="1" xr:uid="{00000000-0005-0000-0000-0000A61A0000}"/>
    <cellStyle name="Comma [0] 2309" xfId="6795" hidden="1" xr:uid="{00000000-0005-0000-0000-0000AC1A0000}"/>
    <cellStyle name="Comma [0] 231" xfId="2565" hidden="1" xr:uid="{00000000-0005-0000-0000-0000260A0000}"/>
    <cellStyle name="Comma [0] 2310" xfId="6777" hidden="1" xr:uid="{00000000-0005-0000-0000-00009A1A0000}"/>
    <cellStyle name="Comma [0] 2311" xfId="6787" hidden="1" xr:uid="{00000000-0005-0000-0000-0000A41A0000}"/>
    <cellStyle name="Comma [0] 2312" xfId="6807" hidden="1" xr:uid="{00000000-0005-0000-0000-0000B81A0000}"/>
    <cellStyle name="Comma [0] 2313" xfId="6809" hidden="1" xr:uid="{00000000-0005-0000-0000-0000BA1A0000}"/>
    <cellStyle name="Comma [0] 2314" xfId="6760" hidden="1" xr:uid="{00000000-0005-0000-0000-0000891A0000}"/>
    <cellStyle name="Comma [0] 2315" xfId="6721" hidden="1" xr:uid="{00000000-0005-0000-0000-0000621A0000}"/>
    <cellStyle name="Comma [0] 2316" xfId="6763" hidden="1" xr:uid="{00000000-0005-0000-0000-00008C1A0000}"/>
    <cellStyle name="Comma [0] 2317" xfId="6726" hidden="1" xr:uid="{00000000-0005-0000-0000-0000671A0000}"/>
    <cellStyle name="Comma [0] 2318" xfId="6728" hidden="1" xr:uid="{00000000-0005-0000-0000-0000691A0000}"/>
    <cellStyle name="Comma [0] 2319" xfId="6814" hidden="1" xr:uid="{00000000-0005-0000-0000-0000BF1A0000}"/>
    <cellStyle name="Comma [0] 232" xfId="2057" hidden="1" xr:uid="{00000000-0005-0000-0000-00002A080000}"/>
    <cellStyle name="Comma [0] 2320" xfId="6717" hidden="1" xr:uid="{00000000-0005-0000-0000-00005E1A0000}"/>
    <cellStyle name="Comma [0] 2321" xfId="6725" hidden="1" xr:uid="{00000000-0005-0000-0000-0000661A0000}"/>
    <cellStyle name="Comma [0] 2322" xfId="6826" hidden="1" xr:uid="{00000000-0005-0000-0000-0000CB1A0000}"/>
    <cellStyle name="Comma [0] 2323" xfId="6828" hidden="1" xr:uid="{00000000-0005-0000-0000-0000CD1A0000}"/>
    <cellStyle name="Comma [0] 2324" xfId="6817" hidden="1" xr:uid="{00000000-0005-0000-0000-0000C21A0000}"/>
    <cellStyle name="Comma [0] 2325" xfId="6825" hidden="1" xr:uid="{00000000-0005-0000-0000-0000CA1A0000}"/>
    <cellStyle name="Comma [0] 2326" xfId="6723" hidden="1" xr:uid="{00000000-0005-0000-0000-0000641A0000}"/>
    <cellStyle name="Comma [0] 2327" xfId="6811" hidden="1" xr:uid="{00000000-0005-0000-0000-0000BC1A0000}"/>
    <cellStyle name="Comma [0] 2328" xfId="6844" hidden="1" xr:uid="{00000000-0005-0000-0000-0000DD1A0000}"/>
    <cellStyle name="Comma [0] 2329" xfId="6852" hidden="1" xr:uid="{00000000-0005-0000-0000-0000E51A0000}"/>
    <cellStyle name="Comma [0] 233" xfId="2549" hidden="1" xr:uid="{00000000-0005-0000-0000-0000160A0000}"/>
    <cellStyle name="Comma [0] 2330" xfId="6761" hidden="1" xr:uid="{00000000-0005-0000-0000-00008A1A0000}"/>
    <cellStyle name="Comma [0] 2331" xfId="6840" hidden="1" xr:uid="{00000000-0005-0000-0000-0000D91A0000}"/>
    <cellStyle name="Comma [0] 2332" xfId="6861" hidden="1" xr:uid="{00000000-0005-0000-0000-0000EE1A0000}"/>
    <cellStyle name="Comma [0] 2333" xfId="6863" hidden="1" xr:uid="{00000000-0005-0000-0000-0000F01A0000}"/>
    <cellStyle name="Comma [0] 2334" xfId="6822" hidden="1" xr:uid="{00000000-0005-0000-0000-0000C71A0000}"/>
    <cellStyle name="Comma [0] 2335" xfId="6767" hidden="1" xr:uid="{00000000-0005-0000-0000-0000901A0000}"/>
    <cellStyle name="Comma [0] 2336" xfId="6820" hidden="1" xr:uid="{00000000-0005-0000-0000-0000C51A0000}"/>
    <cellStyle name="Comma [0] 2337" xfId="6804" hidden="1" xr:uid="{00000000-0005-0000-0000-0000B51A0000}"/>
    <cellStyle name="Comma [0] 2338" xfId="6800" hidden="1" xr:uid="{00000000-0005-0000-0000-0000B11A0000}"/>
    <cellStyle name="Comma [0] 2339" xfId="6871" hidden="1" xr:uid="{00000000-0005-0000-0000-0000F81A0000}"/>
    <cellStyle name="Comma [0] 234" xfId="2454" hidden="1" xr:uid="{00000000-0005-0000-0000-0000B7090000}"/>
    <cellStyle name="Comma [0] 2340" xfId="6737" hidden="1" xr:uid="{00000000-0005-0000-0000-0000721A0000}"/>
    <cellStyle name="Comma [0] 2341" xfId="6730" hidden="1" xr:uid="{00000000-0005-0000-0000-00006B1A0000}"/>
    <cellStyle name="Comma [0] 2342" xfId="6879" hidden="1" xr:uid="{00000000-0005-0000-0000-0000001B0000}"/>
    <cellStyle name="Comma [0] 2343" xfId="6881" hidden="1" xr:uid="{00000000-0005-0000-0000-0000021B0000}"/>
    <cellStyle name="Comma [0] 2344" xfId="6830" hidden="1" xr:uid="{00000000-0005-0000-0000-0000CF1A0000}"/>
    <cellStyle name="Comma [0] 2345" xfId="6806" hidden="1" xr:uid="{00000000-0005-0000-0000-0000B71A0000}"/>
    <cellStyle name="Comma [0] 2346" xfId="6841" hidden="1" xr:uid="{00000000-0005-0000-0000-0000DA1A0000}"/>
    <cellStyle name="Comma [0] 2347" xfId="6773" hidden="1" xr:uid="{00000000-0005-0000-0000-0000961A0000}"/>
    <cellStyle name="Comma [0] 2348" xfId="6843" hidden="1" xr:uid="{00000000-0005-0000-0000-0000DC1A0000}"/>
    <cellStyle name="Comma [0] 2349" xfId="6888" hidden="1" xr:uid="{00000000-0005-0000-0000-0000091B0000}"/>
    <cellStyle name="Comma [0] 235" xfId="2600" hidden="1" xr:uid="{00000000-0005-0000-0000-0000490A0000}"/>
    <cellStyle name="Comma [0] 2350" xfId="6831" hidden="1" xr:uid="{00000000-0005-0000-0000-0000D01A0000}"/>
    <cellStyle name="Comma [0] 2351" xfId="6788" hidden="1" xr:uid="{00000000-0005-0000-0000-0000A51A0000}"/>
    <cellStyle name="Comma [0] 2352" xfId="6894" hidden="1" xr:uid="{00000000-0005-0000-0000-00000F1B0000}"/>
    <cellStyle name="Comma [0] 2353" xfId="6896" hidden="1" xr:uid="{00000000-0005-0000-0000-0000111B0000}"/>
    <cellStyle name="Comma [0] 2354" xfId="6849" hidden="1" xr:uid="{00000000-0005-0000-0000-0000E21A0000}"/>
    <cellStyle name="Comma [0] 2355" xfId="6855" hidden="1" xr:uid="{00000000-0005-0000-0000-0000E81A0000}"/>
    <cellStyle name="Comma [0] 2356" xfId="6736" hidden="1" xr:uid="{00000000-0005-0000-0000-0000711A0000}"/>
    <cellStyle name="Comma [0] 2357" xfId="6805" hidden="1" xr:uid="{00000000-0005-0000-0000-0000B61A0000}"/>
    <cellStyle name="Comma [0] 2358" xfId="6813" hidden="1" xr:uid="{00000000-0005-0000-0000-0000BE1A0000}"/>
    <cellStyle name="Comma [0] 2359" xfId="6902" hidden="1" xr:uid="{00000000-0005-0000-0000-0000171B0000}"/>
    <cellStyle name="Comma [0] 236" xfId="2547" hidden="1" xr:uid="{00000000-0005-0000-0000-0000140A0000}"/>
    <cellStyle name="Comma [0] 2360" xfId="6816" hidden="1" xr:uid="{00000000-0005-0000-0000-0000C11A0000}"/>
    <cellStyle name="Comma [0] 2361" xfId="6776" hidden="1" xr:uid="{00000000-0005-0000-0000-0000991A0000}"/>
    <cellStyle name="Comma [0] 2362" xfId="6907" hidden="1" xr:uid="{00000000-0005-0000-0000-00001C1B0000}"/>
    <cellStyle name="Comma [0] 2363" xfId="6909" hidden="1" xr:uid="{00000000-0005-0000-0000-00001E1B0000}"/>
    <cellStyle name="Comma [0] 2364" xfId="6868" hidden="1" xr:uid="{00000000-0005-0000-0000-0000F51A0000}"/>
    <cellStyle name="Comma [0] 2365" xfId="6874" hidden="1" xr:uid="{00000000-0005-0000-0000-0000FB1A0000}"/>
    <cellStyle name="Comma [0] 2366" xfId="6775" hidden="1" xr:uid="{00000000-0005-0000-0000-0000981A0000}"/>
    <cellStyle name="Comma [0] 2367" xfId="6856" hidden="1" xr:uid="{00000000-0005-0000-0000-0000E91A0000}"/>
    <cellStyle name="Comma [0] 2368" xfId="6835" hidden="1" xr:uid="{00000000-0005-0000-0000-0000D41A0000}"/>
    <cellStyle name="Comma [0] 2369" xfId="6913" hidden="1" xr:uid="{00000000-0005-0000-0000-0000221B0000}"/>
    <cellStyle name="Comma [0] 237" xfId="2486" hidden="1" xr:uid="{00000000-0005-0000-0000-0000D7090000}"/>
    <cellStyle name="Comma [0] 2370" xfId="6854" hidden="1" xr:uid="{00000000-0005-0000-0000-0000E71A0000}"/>
    <cellStyle name="Comma [0] 2371" xfId="6792" hidden="1" xr:uid="{00000000-0005-0000-0000-0000A91A0000}"/>
    <cellStyle name="Comma [0] 2372" xfId="6920" hidden="1" xr:uid="{00000000-0005-0000-0000-0000291B0000}"/>
    <cellStyle name="Comma [0] 2373" xfId="6922" hidden="1" xr:uid="{00000000-0005-0000-0000-00002B1B0000}"/>
    <cellStyle name="Comma [0] 2374" xfId="6886" hidden="1" xr:uid="{00000000-0005-0000-0000-0000071B0000}"/>
    <cellStyle name="Comma [0] 2375" xfId="6891" hidden="1" xr:uid="{00000000-0005-0000-0000-00000C1B0000}"/>
    <cellStyle name="Comma [0] 2376" xfId="6720" hidden="1" xr:uid="{00000000-0005-0000-0000-0000611A0000}"/>
    <cellStyle name="Comma [0] 2377" xfId="6875" hidden="1" xr:uid="{00000000-0005-0000-0000-0000FC1A0000}"/>
    <cellStyle name="Comma [0] 2378" xfId="6780" hidden="1" xr:uid="{00000000-0005-0000-0000-00009D1A0000}"/>
    <cellStyle name="Comma [0] 2379" xfId="6926" hidden="1" xr:uid="{00000000-0005-0000-0000-00002F1B0000}"/>
    <cellStyle name="Comma [0] 238" xfId="2604" hidden="1" xr:uid="{00000000-0005-0000-0000-00004D0A0000}"/>
    <cellStyle name="Comma [0] 2380" xfId="6873" hidden="1" xr:uid="{00000000-0005-0000-0000-0000FA1A0000}"/>
    <cellStyle name="Comma [0] 2381" xfId="6812" hidden="1" xr:uid="{00000000-0005-0000-0000-0000BD1A0000}"/>
    <cellStyle name="Comma [0] 2382" xfId="6930" hidden="1" xr:uid="{00000000-0005-0000-0000-0000331B0000}"/>
    <cellStyle name="Comma [0] 2383" xfId="6932" hidden="1" xr:uid="{00000000-0005-0000-0000-0000351B0000}"/>
    <cellStyle name="Comma [0] 2384" xfId="6900" hidden="1" xr:uid="{00000000-0005-0000-0000-0000151B0000}"/>
    <cellStyle name="Comma [0] 2385" xfId="6904" hidden="1" xr:uid="{00000000-0005-0000-0000-0000191B0000}"/>
    <cellStyle name="Comma [0] 2386" xfId="6794" hidden="1" xr:uid="{00000000-0005-0000-0000-0000AB1A0000}"/>
    <cellStyle name="Comma [0] 2387" xfId="6892" hidden="1" xr:uid="{00000000-0005-0000-0000-00000D1B0000}"/>
    <cellStyle name="Comma [0] 2388" xfId="6784" hidden="1" xr:uid="{00000000-0005-0000-0000-0000A11A0000}"/>
    <cellStyle name="Comma [0] 2389" xfId="6936" hidden="1" xr:uid="{00000000-0005-0000-0000-0000391B0000}"/>
    <cellStyle name="Comma [0] 239" xfId="2606" hidden="1" xr:uid="{00000000-0005-0000-0000-00004F0A0000}"/>
    <cellStyle name="Comma [0] 2390" xfId="6890" hidden="1" xr:uid="{00000000-0005-0000-0000-00000B1B0000}"/>
    <cellStyle name="Comma [0] 2391" xfId="6859" hidden="1" xr:uid="{00000000-0005-0000-0000-0000EC1A0000}"/>
    <cellStyle name="Comma [0] 2392" xfId="6940" hidden="1" xr:uid="{00000000-0005-0000-0000-00003D1B0000}"/>
    <cellStyle name="Comma [0] 2393" xfId="6942" hidden="1" xr:uid="{00000000-0005-0000-0000-00003F1B0000}"/>
    <cellStyle name="Comma [0] 2394" xfId="6928" hidden="1" xr:uid="{00000000-0005-0000-0000-0000311B0000}"/>
    <cellStyle name="Comma [0] 2395" xfId="6915" hidden="1" xr:uid="{00000000-0005-0000-0000-0000241B0000}"/>
    <cellStyle name="Comma [0] 2396" xfId="6939" hidden="1" xr:uid="{00000000-0005-0000-0000-00003C1B0000}"/>
    <cellStyle name="Comma [0] 2397" xfId="6905" hidden="1" xr:uid="{00000000-0005-0000-0000-00001A1B0000}"/>
    <cellStyle name="Comma [0] 2398" xfId="6877" hidden="1" xr:uid="{00000000-0005-0000-0000-0000FE1A0000}"/>
    <cellStyle name="Comma [0] 2399" xfId="6944" hidden="1" xr:uid="{00000000-0005-0000-0000-0000411B0000}"/>
    <cellStyle name="Comma [0] 24" xfId="21" hidden="1" xr:uid="{00000000-0005-0000-0000-000035000000}"/>
    <cellStyle name="Comma [0] 240" xfId="2574" hidden="1" xr:uid="{00000000-0005-0000-0000-00002F0A0000}"/>
    <cellStyle name="Comma [0] 2400" xfId="6901" hidden="1" xr:uid="{00000000-0005-0000-0000-0000161B0000}"/>
    <cellStyle name="Comma [0] 2401" xfId="6935" hidden="1" xr:uid="{00000000-0005-0000-0000-0000381B0000}"/>
    <cellStyle name="Comma [0] 2402" xfId="6948" hidden="1" xr:uid="{00000000-0005-0000-0000-0000451B0000}"/>
    <cellStyle name="Comma [0] 2403" xfId="6950" hidden="1" xr:uid="{00000000-0005-0000-0000-0000471B0000}"/>
    <cellStyle name="Comma [0] 2404" xfId="6818" hidden="1" xr:uid="{00000000-0005-0000-0000-0000C31A0000}"/>
    <cellStyle name="Comma [0] 2405" xfId="6938" hidden="1" xr:uid="{00000000-0005-0000-0000-00003B1B0000}"/>
    <cellStyle name="Comma [0] 2406" xfId="6878" hidden="1" xr:uid="{00000000-0005-0000-0000-0000FF1A0000}"/>
    <cellStyle name="Comma [0] 2407" xfId="6912" hidden="1" xr:uid="{00000000-0005-0000-0000-0000211B0000}"/>
    <cellStyle name="Comma [0] 2408" xfId="6925" hidden="1" xr:uid="{00000000-0005-0000-0000-00002E1B0000}"/>
    <cellStyle name="Comma [0] 2409" xfId="6953" hidden="1" xr:uid="{00000000-0005-0000-0000-00004A1B0000}"/>
    <cellStyle name="Comma [0] 241" xfId="2578" hidden="1" xr:uid="{00000000-0005-0000-0000-0000330A0000}"/>
    <cellStyle name="Comma [0] 2410" xfId="6916" hidden="1" xr:uid="{00000000-0005-0000-0000-0000251B0000}"/>
    <cellStyle name="Comma [0] 2411" xfId="6876" hidden="1" xr:uid="{00000000-0005-0000-0000-0000FD1A0000}"/>
    <cellStyle name="Comma [0] 2412" xfId="6956" hidden="1" xr:uid="{00000000-0005-0000-0000-00004D1B0000}"/>
    <cellStyle name="Comma [0] 2413" xfId="6958" hidden="1" xr:uid="{00000000-0005-0000-0000-00004F1B0000}"/>
    <cellStyle name="Comma [0] 2414" xfId="6677" hidden="1" xr:uid="{00000000-0005-0000-0000-0000361A0000}"/>
    <cellStyle name="Comma [0] 2415" xfId="6659" hidden="1" xr:uid="{00000000-0005-0000-0000-0000241A0000}"/>
    <cellStyle name="Comma [0] 2416" xfId="6962" hidden="1" xr:uid="{00000000-0005-0000-0000-0000531B0000}"/>
    <cellStyle name="Comma [0] 2417" xfId="6969" hidden="1" xr:uid="{00000000-0005-0000-0000-00005A1B0000}"/>
    <cellStyle name="Comma [0] 2418" xfId="6971" hidden="1" xr:uid="{00000000-0005-0000-0000-00005C1B0000}"/>
    <cellStyle name="Comma [0] 2419" xfId="6961" hidden="1" xr:uid="{00000000-0005-0000-0000-0000521B0000}"/>
    <cellStyle name="Comma [0] 242" xfId="2468" hidden="1" xr:uid="{00000000-0005-0000-0000-0000C5090000}"/>
    <cellStyle name="Comma [0] 2420" xfId="6967" hidden="1" xr:uid="{00000000-0005-0000-0000-0000581B0000}"/>
    <cellStyle name="Comma [0] 2421" xfId="6974" hidden="1" xr:uid="{00000000-0005-0000-0000-00005F1B0000}"/>
    <cellStyle name="Comma [0] 2422" xfId="6976" hidden="1" xr:uid="{00000000-0005-0000-0000-0000611B0000}"/>
    <cellStyle name="Comma [0] 2423" xfId="6751" hidden="1" xr:uid="{00000000-0005-0000-0000-0000801A0000}"/>
    <cellStyle name="Comma [0] 2424" xfId="6707" hidden="1" xr:uid="{00000000-0005-0000-0000-0000541A0000}"/>
    <cellStyle name="Comma [0] 2425" xfId="6987" hidden="1" xr:uid="{00000000-0005-0000-0000-00006C1B0000}"/>
    <cellStyle name="Comma [0] 2426" xfId="6996" hidden="1" xr:uid="{00000000-0005-0000-0000-0000751B0000}"/>
    <cellStyle name="Comma [0] 2427" xfId="7007" hidden="1" xr:uid="{00000000-0005-0000-0000-0000801B0000}"/>
    <cellStyle name="Comma [0] 2428" xfId="7013" hidden="1" xr:uid="{00000000-0005-0000-0000-0000861B0000}"/>
    <cellStyle name="Comma [0] 2429" xfId="6995" hidden="1" xr:uid="{00000000-0005-0000-0000-0000741B0000}"/>
    <cellStyle name="Comma [0] 243" xfId="2566" hidden="1" xr:uid="{00000000-0005-0000-0000-0000270A0000}"/>
    <cellStyle name="Comma [0] 2430" xfId="7005" hidden="1" xr:uid="{00000000-0005-0000-0000-00007E1B0000}"/>
    <cellStyle name="Comma [0] 2431" xfId="7025" hidden="1" xr:uid="{00000000-0005-0000-0000-0000921B0000}"/>
    <cellStyle name="Comma [0] 2432" xfId="7027" hidden="1" xr:uid="{00000000-0005-0000-0000-0000941B0000}"/>
    <cellStyle name="Comma [0] 2433" xfId="6978" hidden="1" xr:uid="{00000000-0005-0000-0000-0000631B0000}"/>
    <cellStyle name="Comma [0] 2434" xfId="6672" hidden="1" xr:uid="{00000000-0005-0000-0000-0000311A0000}"/>
    <cellStyle name="Comma [0] 2435" xfId="6981" hidden="1" xr:uid="{00000000-0005-0000-0000-0000661B0000}"/>
    <cellStyle name="Comma [0] 2436" xfId="6706" hidden="1" xr:uid="{00000000-0005-0000-0000-0000531A0000}"/>
    <cellStyle name="Comma [0] 2437" xfId="6705" hidden="1" xr:uid="{00000000-0005-0000-0000-0000521A0000}"/>
    <cellStyle name="Comma [0] 2438" xfId="7032" hidden="1" xr:uid="{00000000-0005-0000-0000-0000991B0000}"/>
    <cellStyle name="Comma [0] 2439" xfId="6674" hidden="1" xr:uid="{00000000-0005-0000-0000-0000331A0000}"/>
    <cellStyle name="Comma [0] 244" xfId="2458" hidden="1" xr:uid="{00000000-0005-0000-0000-0000BB090000}"/>
    <cellStyle name="Comma [0] 2440" xfId="6708" hidden="1" xr:uid="{00000000-0005-0000-0000-0000551A0000}"/>
    <cellStyle name="Comma [0] 2441" xfId="7044" hidden="1" xr:uid="{00000000-0005-0000-0000-0000A51B0000}"/>
    <cellStyle name="Comma [0] 2442" xfId="7046" hidden="1" xr:uid="{00000000-0005-0000-0000-0000A71B0000}"/>
    <cellStyle name="Comma [0] 2443" xfId="7035" hidden="1" xr:uid="{00000000-0005-0000-0000-00009C1B0000}"/>
    <cellStyle name="Comma [0] 2444" xfId="7043" hidden="1" xr:uid="{00000000-0005-0000-0000-0000A41B0000}"/>
    <cellStyle name="Comma [0] 2445" xfId="6670" hidden="1" xr:uid="{00000000-0005-0000-0000-00002F1A0000}"/>
    <cellStyle name="Comma [0] 2446" xfId="7029" hidden="1" xr:uid="{00000000-0005-0000-0000-0000961B0000}"/>
    <cellStyle name="Comma [0] 2447" xfId="7062" hidden="1" xr:uid="{00000000-0005-0000-0000-0000B71B0000}"/>
    <cellStyle name="Comma [0] 2448" xfId="7070" hidden="1" xr:uid="{00000000-0005-0000-0000-0000BF1B0000}"/>
    <cellStyle name="Comma [0] 2449" xfId="6979" hidden="1" xr:uid="{00000000-0005-0000-0000-0000641B0000}"/>
    <cellStyle name="Comma [0] 245" xfId="2610" hidden="1" xr:uid="{00000000-0005-0000-0000-0000530A0000}"/>
    <cellStyle name="Comma [0] 2450" xfId="7058" hidden="1" xr:uid="{00000000-0005-0000-0000-0000B31B0000}"/>
    <cellStyle name="Comma [0] 2451" xfId="7079" hidden="1" xr:uid="{00000000-0005-0000-0000-0000C81B0000}"/>
    <cellStyle name="Comma [0] 2452" xfId="7081" hidden="1" xr:uid="{00000000-0005-0000-0000-0000CA1B0000}"/>
    <cellStyle name="Comma [0] 2453" xfId="7040" hidden="1" xr:uid="{00000000-0005-0000-0000-0000A11B0000}"/>
    <cellStyle name="Comma [0] 2454" xfId="6985" hidden="1" xr:uid="{00000000-0005-0000-0000-00006A1B0000}"/>
    <cellStyle name="Comma [0] 2455" xfId="7038" hidden="1" xr:uid="{00000000-0005-0000-0000-00009F1B0000}"/>
    <cellStyle name="Comma [0] 2456" xfId="7022" hidden="1" xr:uid="{00000000-0005-0000-0000-00008F1B0000}"/>
    <cellStyle name="Comma [0] 2457" xfId="7018" hidden="1" xr:uid="{00000000-0005-0000-0000-00008B1B0000}"/>
    <cellStyle name="Comma [0] 2458" xfId="7089" hidden="1" xr:uid="{00000000-0005-0000-0000-0000D21B0000}"/>
    <cellStyle name="Comma [0] 2459" xfId="6662" hidden="1" xr:uid="{00000000-0005-0000-0000-0000271A0000}"/>
    <cellStyle name="Comma [0] 246" xfId="2564" hidden="1" xr:uid="{00000000-0005-0000-0000-0000250A0000}"/>
    <cellStyle name="Comma [0] 2460" xfId="6750" hidden="1" xr:uid="{00000000-0005-0000-0000-00007F1A0000}"/>
    <cellStyle name="Comma [0] 2461" xfId="7097" hidden="1" xr:uid="{00000000-0005-0000-0000-0000DA1B0000}"/>
    <cellStyle name="Comma [0] 2462" xfId="7099" hidden="1" xr:uid="{00000000-0005-0000-0000-0000DC1B0000}"/>
    <cellStyle name="Comma [0] 2463" xfId="7048" hidden="1" xr:uid="{00000000-0005-0000-0000-0000A91B0000}"/>
    <cellStyle name="Comma [0] 2464" xfId="7024" hidden="1" xr:uid="{00000000-0005-0000-0000-0000911B0000}"/>
    <cellStyle name="Comma [0] 2465" xfId="7059" hidden="1" xr:uid="{00000000-0005-0000-0000-0000B41B0000}"/>
    <cellStyle name="Comma [0] 2466" xfId="6991" hidden="1" xr:uid="{00000000-0005-0000-0000-0000701B0000}"/>
    <cellStyle name="Comma [0] 2467" xfId="7061" hidden="1" xr:uid="{00000000-0005-0000-0000-0000B61B0000}"/>
    <cellStyle name="Comma [0] 2468" xfId="7106" hidden="1" xr:uid="{00000000-0005-0000-0000-0000E31B0000}"/>
    <cellStyle name="Comma [0] 2469" xfId="7049" hidden="1" xr:uid="{00000000-0005-0000-0000-0000AA1B0000}"/>
    <cellStyle name="Comma [0] 247" xfId="2533" hidden="1" xr:uid="{00000000-0005-0000-0000-0000060A0000}"/>
    <cellStyle name="Comma [0] 2470" xfId="7006" hidden="1" xr:uid="{00000000-0005-0000-0000-00007F1B0000}"/>
    <cellStyle name="Comma [0] 2471" xfId="7112" hidden="1" xr:uid="{00000000-0005-0000-0000-0000E91B0000}"/>
    <cellStyle name="Comma [0] 2472" xfId="7114" hidden="1" xr:uid="{00000000-0005-0000-0000-0000EB1B0000}"/>
    <cellStyle name="Comma [0] 2473" xfId="7067" hidden="1" xr:uid="{00000000-0005-0000-0000-0000BC1B0000}"/>
    <cellStyle name="Comma [0] 2474" xfId="7073" hidden="1" xr:uid="{00000000-0005-0000-0000-0000C21B0000}"/>
    <cellStyle name="Comma [0] 2475" xfId="6699" hidden="1" xr:uid="{00000000-0005-0000-0000-00004C1A0000}"/>
    <cellStyle name="Comma [0] 2476" xfId="7023" hidden="1" xr:uid="{00000000-0005-0000-0000-0000901B0000}"/>
    <cellStyle name="Comma [0] 2477" xfId="7031" hidden="1" xr:uid="{00000000-0005-0000-0000-0000981B0000}"/>
    <cellStyle name="Comma [0] 2478" xfId="7120" hidden="1" xr:uid="{00000000-0005-0000-0000-0000F11B0000}"/>
    <cellStyle name="Comma [0] 2479" xfId="7034" hidden="1" xr:uid="{00000000-0005-0000-0000-00009B1B0000}"/>
    <cellStyle name="Comma [0] 248" xfId="2614" hidden="1" xr:uid="{00000000-0005-0000-0000-0000570A0000}"/>
    <cellStyle name="Comma [0] 2480" xfId="6994" hidden="1" xr:uid="{00000000-0005-0000-0000-0000731B0000}"/>
    <cellStyle name="Comma [0] 2481" xfId="7125" hidden="1" xr:uid="{00000000-0005-0000-0000-0000F61B0000}"/>
    <cellStyle name="Comma [0] 2482" xfId="7127" hidden="1" xr:uid="{00000000-0005-0000-0000-0000F81B0000}"/>
    <cellStyle name="Comma [0] 2483" xfId="7086" hidden="1" xr:uid="{00000000-0005-0000-0000-0000CF1B0000}"/>
    <cellStyle name="Comma [0] 2484" xfId="7092" hidden="1" xr:uid="{00000000-0005-0000-0000-0000D51B0000}"/>
    <cellStyle name="Comma [0] 2485" xfId="6993" hidden="1" xr:uid="{00000000-0005-0000-0000-0000721B0000}"/>
    <cellStyle name="Comma [0] 2486" xfId="7074" hidden="1" xr:uid="{00000000-0005-0000-0000-0000C31B0000}"/>
    <cellStyle name="Comma [0] 2487" xfId="7053" hidden="1" xr:uid="{00000000-0005-0000-0000-0000AE1B0000}"/>
    <cellStyle name="Comma [0] 2488" xfId="7131" hidden="1" xr:uid="{00000000-0005-0000-0000-0000FC1B0000}"/>
    <cellStyle name="Comma [0] 2489" xfId="7072" hidden="1" xr:uid="{00000000-0005-0000-0000-0000C11B0000}"/>
    <cellStyle name="Comma [0] 249" xfId="2616" hidden="1" xr:uid="{00000000-0005-0000-0000-0000590A0000}"/>
    <cellStyle name="Comma [0] 2490" xfId="7010" hidden="1" xr:uid="{00000000-0005-0000-0000-0000831B0000}"/>
    <cellStyle name="Comma [0] 2491" xfId="7138" hidden="1" xr:uid="{00000000-0005-0000-0000-0000031C0000}"/>
    <cellStyle name="Comma [0] 2492" xfId="7140" hidden="1" xr:uid="{00000000-0005-0000-0000-0000051C0000}"/>
    <cellStyle name="Comma [0] 2493" xfId="7104" hidden="1" xr:uid="{00000000-0005-0000-0000-0000E11B0000}"/>
    <cellStyle name="Comma [0] 2494" xfId="7109" hidden="1" xr:uid="{00000000-0005-0000-0000-0000E61B0000}"/>
    <cellStyle name="Comma [0] 2495" xfId="6673" hidden="1" xr:uid="{00000000-0005-0000-0000-0000321A0000}"/>
    <cellStyle name="Comma [0] 2496" xfId="7093" hidden="1" xr:uid="{00000000-0005-0000-0000-0000D61B0000}"/>
    <cellStyle name="Comma [0] 2497" xfId="6998" hidden="1" xr:uid="{00000000-0005-0000-0000-0000771B0000}"/>
    <cellStyle name="Comma [0] 2498" xfId="7144" hidden="1" xr:uid="{00000000-0005-0000-0000-0000091C0000}"/>
    <cellStyle name="Comma [0] 2499" xfId="7091" hidden="1" xr:uid="{00000000-0005-0000-0000-0000D41B0000}"/>
    <cellStyle name="Comma [0] 25" xfId="18" hidden="1" xr:uid="{00000000-0005-0000-0000-000032000000}"/>
    <cellStyle name="Comma [0] 250" xfId="2602" hidden="1" xr:uid="{00000000-0005-0000-0000-00004B0A0000}"/>
    <cellStyle name="Comma [0] 2500" xfId="7030" hidden="1" xr:uid="{00000000-0005-0000-0000-0000971B0000}"/>
    <cellStyle name="Comma [0] 2501" xfId="7148" hidden="1" xr:uid="{00000000-0005-0000-0000-00000D1C0000}"/>
    <cellStyle name="Comma [0] 2502" xfId="7150" hidden="1" xr:uid="{00000000-0005-0000-0000-00000F1C0000}"/>
    <cellStyle name="Comma [0] 2503" xfId="7118" hidden="1" xr:uid="{00000000-0005-0000-0000-0000EF1B0000}"/>
    <cellStyle name="Comma [0] 2504" xfId="7122" hidden="1" xr:uid="{00000000-0005-0000-0000-0000F31B0000}"/>
    <cellStyle name="Comma [0] 2505" xfId="7012" hidden="1" xr:uid="{00000000-0005-0000-0000-0000851B0000}"/>
    <cellStyle name="Comma [0] 2506" xfId="7110" hidden="1" xr:uid="{00000000-0005-0000-0000-0000E71B0000}"/>
    <cellStyle name="Comma [0] 2507" xfId="7002" hidden="1" xr:uid="{00000000-0005-0000-0000-00007B1B0000}"/>
    <cellStyle name="Comma [0] 2508" xfId="7154" hidden="1" xr:uid="{00000000-0005-0000-0000-0000131C0000}"/>
    <cellStyle name="Comma [0] 2509" xfId="7108" hidden="1" xr:uid="{00000000-0005-0000-0000-0000E51B0000}"/>
    <cellStyle name="Comma [0] 251" xfId="2589" hidden="1" xr:uid="{00000000-0005-0000-0000-00003E0A0000}"/>
    <cellStyle name="Comma [0] 2510" xfId="7077" hidden="1" xr:uid="{00000000-0005-0000-0000-0000C61B0000}"/>
    <cellStyle name="Comma [0] 2511" xfId="7158" hidden="1" xr:uid="{00000000-0005-0000-0000-0000171C0000}"/>
    <cellStyle name="Comma [0] 2512" xfId="7160" hidden="1" xr:uid="{00000000-0005-0000-0000-0000191C0000}"/>
    <cellStyle name="Comma [0] 2513" xfId="7146" hidden="1" xr:uid="{00000000-0005-0000-0000-00000B1C0000}"/>
    <cellStyle name="Comma [0] 2514" xfId="7133" hidden="1" xr:uid="{00000000-0005-0000-0000-0000FE1B0000}"/>
    <cellStyle name="Comma [0] 2515" xfId="7157" hidden="1" xr:uid="{00000000-0005-0000-0000-0000161C0000}"/>
    <cellStyle name="Comma [0] 2516" xfId="7123" hidden="1" xr:uid="{00000000-0005-0000-0000-0000F41B0000}"/>
    <cellStyle name="Comma [0] 2517" xfId="7095" hidden="1" xr:uid="{00000000-0005-0000-0000-0000D81B0000}"/>
    <cellStyle name="Comma [0] 2518" xfId="7162" hidden="1" xr:uid="{00000000-0005-0000-0000-00001B1C0000}"/>
    <cellStyle name="Comma [0] 2519" xfId="7119" hidden="1" xr:uid="{00000000-0005-0000-0000-0000F01B0000}"/>
    <cellStyle name="Comma [0] 252" xfId="2613" hidden="1" xr:uid="{00000000-0005-0000-0000-0000560A0000}"/>
    <cellStyle name="Comma [0] 2520" xfId="7153" hidden="1" xr:uid="{00000000-0005-0000-0000-0000121C0000}"/>
    <cellStyle name="Comma [0] 2521" xfId="7166" hidden="1" xr:uid="{00000000-0005-0000-0000-00001F1C0000}"/>
    <cellStyle name="Comma [0] 2522" xfId="7168" hidden="1" xr:uid="{00000000-0005-0000-0000-0000211C0000}"/>
    <cellStyle name="Comma [0] 2523" xfId="7036" hidden="1" xr:uid="{00000000-0005-0000-0000-00009D1B0000}"/>
    <cellStyle name="Comma [0] 2524" xfId="7156" hidden="1" xr:uid="{00000000-0005-0000-0000-0000151C0000}"/>
    <cellStyle name="Comma [0] 2525" xfId="7096" hidden="1" xr:uid="{00000000-0005-0000-0000-0000D91B0000}"/>
    <cellStyle name="Comma [0] 2526" xfId="7130" hidden="1" xr:uid="{00000000-0005-0000-0000-0000FB1B0000}"/>
    <cellStyle name="Comma [0] 2527" xfId="7143" hidden="1" xr:uid="{00000000-0005-0000-0000-0000081C0000}"/>
    <cellStyle name="Comma [0] 2528" xfId="7171" hidden="1" xr:uid="{00000000-0005-0000-0000-0000241C0000}"/>
    <cellStyle name="Comma [0] 2529" xfId="7134" hidden="1" xr:uid="{00000000-0005-0000-0000-0000FF1B0000}"/>
    <cellStyle name="Comma [0] 253" xfId="2579" hidden="1" xr:uid="{00000000-0005-0000-0000-0000340A0000}"/>
    <cellStyle name="Comma [0] 2530" xfId="7094" hidden="1" xr:uid="{00000000-0005-0000-0000-0000D71B0000}"/>
    <cellStyle name="Comma [0] 2531" xfId="7173" hidden="1" xr:uid="{00000000-0005-0000-0000-0000261C0000}"/>
    <cellStyle name="Comma [0] 2532" xfId="7175" hidden="1" xr:uid="{00000000-0005-0000-0000-0000281C0000}"/>
    <cellStyle name="Comma [0] 2533" xfId="6687" hidden="1" xr:uid="{00000000-0005-0000-0000-0000401A0000}"/>
    <cellStyle name="Comma [0] 2534" xfId="6684" hidden="1" xr:uid="{00000000-0005-0000-0000-00003D1A0000}"/>
    <cellStyle name="Comma [0] 2535" xfId="7181" hidden="1" xr:uid="{00000000-0005-0000-0000-00002E1C0000}"/>
    <cellStyle name="Comma [0] 2536" xfId="7187" hidden="1" xr:uid="{00000000-0005-0000-0000-0000341C0000}"/>
    <cellStyle name="Comma [0] 2537" xfId="7189" hidden="1" xr:uid="{00000000-0005-0000-0000-0000361C0000}"/>
    <cellStyle name="Comma [0] 2538" xfId="7180" hidden="1" xr:uid="{00000000-0005-0000-0000-00002D1C0000}"/>
    <cellStyle name="Comma [0] 2539" xfId="7185" hidden="1" xr:uid="{00000000-0005-0000-0000-0000321C0000}"/>
    <cellStyle name="Comma [0] 254" xfId="2551" hidden="1" xr:uid="{00000000-0005-0000-0000-0000180A0000}"/>
    <cellStyle name="Comma [0] 2540" xfId="7191" hidden="1" xr:uid="{00000000-0005-0000-0000-0000381C0000}"/>
    <cellStyle name="Comma [0] 2541" xfId="7193" hidden="1" xr:uid="{00000000-0005-0000-0000-00003A1C0000}"/>
    <cellStyle name="Comma [0] 2542" xfId="6710" hidden="1" xr:uid="{00000000-0005-0000-0000-0000571A0000}"/>
    <cellStyle name="Comma [0] 2543" xfId="6712" hidden="1" xr:uid="{00000000-0005-0000-0000-0000591A0000}"/>
    <cellStyle name="Comma [0] 2544" xfId="7204" hidden="1" xr:uid="{00000000-0005-0000-0000-0000451C0000}"/>
    <cellStyle name="Comma [0] 2545" xfId="7213" hidden="1" xr:uid="{00000000-0005-0000-0000-00004E1C0000}"/>
    <cellStyle name="Comma [0] 2546" xfId="7224" hidden="1" xr:uid="{00000000-0005-0000-0000-0000591C0000}"/>
    <cellStyle name="Comma [0] 2547" xfId="7230" hidden="1" xr:uid="{00000000-0005-0000-0000-00005F1C0000}"/>
    <cellStyle name="Comma [0] 2548" xfId="7212" hidden="1" xr:uid="{00000000-0005-0000-0000-00004D1C0000}"/>
    <cellStyle name="Comma [0] 2549" xfId="7222" hidden="1" xr:uid="{00000000-0005-0000-0000-0000571C0000}"/>
    <cellStyle name="Comma [0] 255" xfId="2618" hidden="1" xr:uid="{00000000-0005-0000-0000-00005B0A0000}"/>
    <cellStyle name="Comma [0] 2550" xfId="7242" hidden="1" xr:uid="{00000000-0005-0000-0000-00006B1C0000}"/>
    <cellStyle name="Comma [0] 2551" xfId="7244" hidden="1" xr:uid="{00000000-0005-0000-0000-00006D1C0000}"/>
    <cellStyle name="Comma [0] 2552" xfId="7195" hidden="1" xr:uid="{00000000-0005-0000-0000-00003C1C0000}"/>
    <cellStyle name="Comma [0] 2553" xfId="6692" hidden="1" xr:uid="{00000000-0005-0000-0000-0000451A0000}"/>
    <cellStyle name="Comma [0] 2554" xfId="7198" hidden="1" xr:uid="{00000000-0005-0000-0000-00003F1C0000}"/>
    <cellStyle name="Comma [0] 2555" xfId="6697" hidden="1" xr:uid="{00000000-0005-0000-0000-00004A1A0000}"/>
    <cellStyle name="Comma [0] 2556" xfId="6681" hidden="1" xr:uid="{00000000-0005-0000-0000-00003A1A0000}"/>
    <cellStyle name="Comma [0] 2557" xfId="7249" hidden="1" xr:uid="{00000000-0005-0000-0000-0000721C0000}"/>
    <cellStyle name="Comma [0] 2558" xfId="6690" hidden="1" xr:uid="{00000000-0005-0000-0000-0000431A0000}"/>
    <cellStyle name="Comma [0] 2559" xfId="6711" hidden="1" xr:uid="{00000000-0005-0000-0000-0000581A0000}"/>
    <cellStyle name="Comma [0] 256" xfId="2575" hidden="1" xr:uid="{00000000-0005-0000-0000-0000300A0000}"/>
    <cellStyle name="Comma [0] 2560" xfId="7261" hidden="1" xr:uid="{00000000-0005-0000-0000-00007E1C0000}"/>
    <cellStyle name="Comma [0] 2561" xfId="7263" hidden="1" xr:uid="{00000000-0005-0000-0000-0000801C0000}"/>
    <cellStyle name="Comma [0] 2562" xfId="7252" hidden="1" xr:uid="{00000000-0005-0000-0000-0000751C0000}"/>
    <cellStyle name="Comma [0] 2563" xfId="7260" hidden="1" xr:uid="{00000000-0005-0000-0000-00007D1C0000}"/>
    <cellStyle name="Comma [0] 2564" xfId="6694" hidden="1" xr:uid="{00000000-0005-0000-0000-0000471A0000}"/>
    <cellStyle name="Comma [0] 2565" xfId="7246" hidden="1" xr:uid="{00000000-0005-0000-0000-00006F1C0000}"/>
    <cellStyle name="Comma [0] 2566" xfId="7279" hidden="1" xr:uid="{00000000-0005-0000-0000-0000901C0000}"/>
    <cellStyle name="Comma [0] 2567" xfId="7287" hidden="1" xr:uid="{00000000-0005-0000-0000-0000981C0000}"/>
    <cellStyle name="Comma [0] 2568" xfId="7196" hidden="1" xr:uid="{00000000-0005-0000-0000-00003D1C0000}"/>
    <cellStyle name="Comma [0] 2569" xfId="7275" hidden="1" xr:uid="{00000000-0005-0000-0000-00008C1C0000}"/>
    <cellStyle name="Comma [0] 257" xfId="2609" hidden="1" xr:uid="{00000000-0005-0000-0000-0000520A0000}"/>
    <cellStyle name="Comma [0] 2570" xfId="7296" hidden="1" xr:uid="{00000000-0005-0000-0000-0000A11C0000}"/>
    <cellStyle name="Comma [0] 2571" xfId="7298" hidden="1" xr:uid="{00000000-0005-0000-0000-0000A31C0000}"/>
    <cellStyle name="Comma [0] 2572" xfId="7257" hidden="1" xr:uid="{00000000-0005-0000-0000-00007A1C0000}"/>
    <cellStyle name="Comma [0] 2573" xfId="7202" hidden="1" xr:uid="{00000000-0005-0000-0000-0000431C0000}"/>
    <cellStyle name="Comma [0] 2574" xfId="7255" hidden="1" xr:uid="{00000000-0005-0000-0000-0000781C0000}"/>
    <cellStyle name="Comma [0] 2575" xfId="7239" hidden="1" xr:uid="{00000000-0005-0000-0000-0000681C0000}"/>
    <cellStyle name="Comma [0] 2576" xfId="7235" hidden="1" xr:uid="{00000000-0005-0000-0000-0000641C0000}"/>
    <cellStyle name="Comma [0] 2577" xfId="7306" hidden="1" xr:uid="{00000000-0005-0000-0000-0000AB1C0000}"/>
    <cellStyle name="Comma [0] 2578" xfId="7178" hidden="1" xr:uid="{00000000-0005-0000-0000-00002B1C0000}"/>
    <cellStyle name="Comma [0] 2579" xfId="6660" hidden="1" xr:uid="{00000000-0005-0000-0000-0000251A0000}"/>
    <cellStyle name="Comma [0] 258" xfId="2622" hidden="1" xr:uid="{00000000-0005-0000-0000-00005F0A0000}"/>
    <cellStyle name="Comma [0] 2580" xfId="7314" hidden="1" xr:uid="{00000000-0005-0000-0000-0000B31C0000}"/>
    <cellStyle name="Comma [0] 2581" xfId="7316" hidden="1" xr:uid="{00000000-0005-0000-0000-0000B51C0000}"/>
    <cellStyle name="Comma [0] 2582" xfId="7265" hidden="1" xr:uid="{00000000-0005-0000-0000-0000821C0000}"/>
    <cellStyle name="Comma [0] 2583" xfId="7241" hidden="1" xr:uid="{00000000-0005-0000-0000-00006A1C0000}"/>
    <cellStyle name="Comma [0] 2584" xfId="7276" hidden="1" xr:uid="{00000000-0005-0000-0000-00008D1C0000}"/>
    <cellStyle name="Comma [0] 2585" xfId="7208" hidden="1" xr:uid="{00000000-0005-0000-0000-0000491C0000}"/>
    <cellStyle name="Comma [0] 2586" xfId="7278" hidden="1" xr:uid="{00000000-0005-0000-0000-00008F1C0000}"/>
    <cellStyle name="Comma [0] 2587" xfId="7323" hidden="1" xr:uid="{00000000-0005-0000-0000-0000BC1C0000}"/>
    <cellStyle name="Comma [0] 2588" xfId="7266" hidden="1" xr:uid="{00000000-0005-0000-0000-0000831C0000}"/>
    <cellStyle name="Comma [0] 2589" xfId="7223" hidden="1" xr:uid="{00000000-0005-0000-0000-0000581C0000}"/>
    <cellStyle name="Comma [0] 259" xfId="2624" hidden="1" xr:uid="{00000000-0005-0000-0000-0000610A0000}"/>
    <cellStyle name="Comma [0] 2590" xfId="7329" hidden="1" xr:uid="{00000000-0005-0000-0000-0000C21C0000}"/>
    <cellStyle name="Comma [0] 2591" xfId="7331" hidden="1" xr:uid="{00000000-0005-0000-0000-0000C41C0000}"/>
    <cellStyle name="Comma [0] 2592" xfId="7284" hidden="1" xr:uid="{00000000-0005-0000-0000-0000951C0000}"/>
    <cellStyle name="Comma [0] 2593" xfId="7290" hidden="1" xr:uid="{00000000-0005-0000-0000-00009B1C0000}"/>
    <cellStyle name="Comma [0] 2594" xfId="7177" hidden="1" xr:uid="{00000000-0005-0000-0000-00002A1C0000}"/>
    <cellStyle name="Comma [0] 2595" xfId="7240" hidden="1" xr:uid="{00000000-0005-0000-0000-0000691C0000}"/>
    <cellStyle name="Comma [0] 2596" xfId="7248" hidden="1" xr:uid="{00000000-0005-0000-0000-0000711C0000}"/>
    <cellStyle name="Comma [0] 2597" xfId="7337" hidden="1" xr:uid="{00000000-0005-0000-0000-0000CA1C0000}"/>
    <cellStyle name="Comma [0] 2598" xfId="7251" hidden="1" xr:uid="{00000000-0005-0000-0000-0000741C0000}"/>
    <cellStyle name="Comma [0] 2599" xfId="7211" hidden="1" xr:uid="{00000000-0005-0000-0000-00004C1C0000}"/>
    <cellStyle name="Comma [0] 26" xfId="24" hidden="1" xr:uid="{00000000-0005-0000-0000-000038000000}"/>
    <cellStyle name="Comma [0] 260" xfId="2492" hidden="1" xr:uid="{00000000-0005-0000-0000-0000DD090000}"/>
    <cellStyle name="Comma [0] 2600" xfId="7342" hidden="1" xr:uid="{00000000-0005-0000-0000-0000CF1C0000}"/>
    <cellStyle name="Comma [0] 2601" xfId="7344" hidden="1" xr:uid="{00000000-0005-0000-0000-0000D11C0000}"/>
    <cellStyle name="Comma [0] 2602" xfId="7303" hidden="1" xr:uid="{00000000-0005-0000-0000-0000A81C0000}"/>
    <cellStyle name="Comma [0] 2603" xfId="7309" hidden="1" xr:uid="{00000000-0005-0000-0000-0000AE1C0000}"/>
    <cellStyle name="Comma [0] 2604" xfId="7210" hidden="1" xr:uid="{00000000-0005-0000-0000-00004B1C0000}"/>
    <cellStyle name="Comma [0] 2605" xfId="7291" hidden="1" xr:uid="{00000000-0005-0000-0000-00009C1C0000}"/>
    <cellStyle name="Comma [0] 2606" xfId="7270" hidden="1" xr:uid="{00000000-0005-0000-0000-0000871C0000}"/>
    <cellStyle name="Comma [0] 2607" xfId="7348" hidden="1" xr:uid="{00000000-0005-0000-0000-0000D51C0000}"/>
    <cellStyle name="Comma [0] 2608" xfId="7289" hidden="1" xr:uid="{00000000-0005-0000-0000-00009A1C0000}"/>
    <cellStyle name="Comma [0] 2609" xfId="7227" hidden="1" xr:uid="{00000000-0005-0000-0000-00005C1C0000}"/>
    <cellStyle name="Comma [0] 261" xfId="2612" hidden="1" xr:uid="{00000000-0005-0000-0000-0000550A0000}"/>
    <cellStyle name="Comma [0] 2610" xfId="7355" hidden="1" xr:uid="{00000000-0005-0000-0000-0000DC1C0000}"/>
    <cellStyle name="Comma [0] 2611" xfId="7357" hidden="1" xr:uid="{00000000-0005-0000-0000-0000DE1C0000}"/>
    <cellStyle name="Comma [0] 2612" xfId="7321" hidden="1" xr:uid="{00000000-0005-0000-0000-0000BA1C0000}"/>
    <cellStyle name="Comma [0] 2613" xfId="7326" hidden="1" xr:uid="{00000000-0005-0000-0000-0000BF1C0000}"/>
    <cellStyle name="Comma [0] 2614" xfId="6691" hidden="1" xr:uid="{00000000-0005-0000-0000-0000441A0000}"/>
    <cellStyle name="Comma [0] 2615" xfId="7310" hidden="1" xr:uid="{00000000-0005-0000-0000-0000AF1C0000}"/>
    <cellStyle name="Comma [0] 2616" xfId="7215" hidden="1" xr:uid="{00000000-0005-0000-0000-0000501C0000}"/>
    <cellStyle name="Comma [0] 2617" xfId="7361" hidden="1" xr:uid="{00000000-0005-0000-0000-0000E21C0000}"/>
    <cellStyle name="Comma [0] 2618" xfId="7308" hidden="1" xr:uid="{00000000-0005-0000-0000-0000AD1C0000}"/>
    <cellStyle name="Comma [0] 2619" xfId="7247" hidden="1" xr:uid="{00000000-0005-0000-0000-0000701C0000}"/>
    <cellStyle name="Comma [0] 262" xfId="2552" hidden="1" xr:uid="{00000000-0005-0000-0000-0000190A0000}"/>
    <cellStyle name="Comma [0] 2620" xfId="7365" hidden="1" xr:uid="{00000000-0005-0000-0000-0000E61C0000}"/>
    <cellStyle name="Comma [0] 2621" xfId="7367" hidden="1" xr:uid="{00000000-0005-0000-0000-0000E81C0000}"/>
    <cellStyle name="Comma [0] 2622" xfId="7335" hidden="1" xr:uid="{00000000-0005-0000-0000-0000C81C0000}"/>
    <cellStyle name="Comma [0] 2623" xfId="7339" hidden="1" xr:uid="{00000000-0005-0000-0000-0000CC1C0000}"/>
    <cellStyle name="Comma [0] 2624" xfId="7229" hidden="1" xr:uid="{00000000-0005-0000-0000-00005E1C0000}"/>
    <cellStyle name="Comma [0] 2625" xfId="7327" hidden="1" xr:uid="{00000000-0005-0000-0000-0000C01C0000}"/>
    <cellStyle name="Comma [0] 2626" xfId="7219" hidden="1" xr:uid="{00000000-0005-0000-0000-0000541C0000}"/>
    <cellStyle name="Comma [0] 2627" xfId="7371" hidden="1" xr:uid="{00000000-0005-0000-0000-0000EC1C0000}"/>
    <cellStyle name="Comma [0] 2628" xfId="7325" hidden="1" xr:uid="{00000000-0005-0000-0000-0000BE1C0000}"/>
    <cellStyle name="Comma [0] 2629" xfId="7294" hidden="1" xr:uid="{00000000-0005-0000-0000-00009F1C0000}"/>
    <cellStyle name="Comma [0] 263" xfId="2586" hidden="1" xr:uid="{00000000-0005-0000-0000-00003B0A0000}"/>
    <cellStyle name="Comma [0] 2630" xfId="7375" hidden="1" xr:uid="{00000000-0005-0000-0000-0000F01C0000}"/>
    <cellStyle name="Comma [0] 2631" xfId="7377" hidden="1" xr:uid="{00000000-0005-0000-0000-0000F21C0000}"/>
    <cellStyle name="Comma [0] 2632" xfId="7363" hidden="1" xr:uid="{00000000-0005-0000-0000-0000E41C0000}"/>
    <cellStyle name="Comma [0] 2633" xfId="7350" hidden="1" xr:uid="{00000000-0005-0000-0000-0000D71C0000}"/>
    <cellStyle name="Comma [0] 2634" xfId="7374" hidden="1" xr:uid="{00000000-0005-0000-0000-0000EF1C0000}"/>
    <cellStyle name="Comma [0] 2635" xfId="7340" hidden="1" xr:uid="{00000000-0005-0000-0000-0000CD1C0000}"/>
    <cellStyle name="Comma [0] 2636" xfId="7312" hidden="1" xr:uid="{00000000-0005-0000-0000-0000B11C0000}"/>
    <cellStyle name="Comma [0] 2637" xfId="7379" hidden="1" xr:uid="{00000000-0005-0000-0000-0000F41C0000}"/>
    <cellStyle name="Comma [0] 2638" xfId="7336" hidden="1" xr:uid="{00000000-0005-0000-0000-0000C91C0000}"/>
    <cellStyle name="Comma [0] 2639" xfId="7370" hidden="1" xr:uid="{00000000-0005-0000-0000-0000EB1C0000}"/>
    <cellStyle name="Comma [0] 264" xfId="2599" hidden="1" xr:uid="{00000000-0005-0000-0000-0000480A0000}"/>
    <cellStyle name="Comma [0] 2640" xfId="7383" hidden="1" xr:uid="{00000000-0005-0000-0000-0000F81C0000}"/>
    <cellStyle name="Comma [0] 2641" xfId="7385" hidden="1" xr:uid="{00000000-0005-0000-0000-0000FA1C0000}"/>
    <cellStyle name="Comma [0] 2642" xfId="7253" hidden="1" xr:uid="{00000000-0005-0000-0000-0000761C0000}"/>
    <cellStyle name="Comma [0] 2643" xfId="7373" hidden="1" xr:uid="{00000000-0005-0000-0000-0000EE1C0000}"/>
    <cellStyle name="Comma [0] 2644" xfId="7313" hidden="1" xr:uid="{00000000-0005-0000-0000-0000B21C0000}"/>
    <cellStyle name="Comma [0] 2645" xfId="7347" hidden="1" xr:uid="{00000000-0005-0000-0000-0000D41C0000}"/>
    <cellStyle name="Comma [0] 2646" xfId="7360" hidden="1" xr:uid="{00000000-0005-0000-0000-0000E11C0000}"/>
    <cellStyle name="Comma [0] 2647" xfId="7388" hidden="1" xr:uid="{00000000-0005-0000-0000-0000FD1C0000}"/>
    <cellStyle name="Comma [0] 2648" xfId="7351" hidden="1" xr:uid="{00000000-0005-0000-0000-0000D81C0000}"/>
    <cellStyle name="Comma [0] 2649" xfId="7311" hidden="1" xr:uid="{00000000-0005-0000-0000-0000B01C0000}"/>
    <cellStyle name="Comma [0] 265" xfId="2627" hidden="1" xr:uid="{00000000-0005-0000-0000-0000640A0000}"/>
    <cellStyle name="Comma [0] 2650" xfId="7390" hidden="1" xr:uid="{00000000-0005-0000-0000-0000FF1C0000}"/>
    <cellStyle name="Comma [0] 2651" xfId="7392" hidden="1" xr:uid="{00000000-0005-0000-0000-0000011D0000}"/>
    <cellStyle name="Comma [0] 2652" xfId="6745" hidden="1" xr:uid="{00000000-0005-0000-0000-00007A1A0000}"/>
    <cellStyle name="Comma [0] 2653" xfId="6701" hidden="1" xr:uid="{00000000-0005-0000-0000-00004E1A0000}"/>
    <cellStyle name="Comma [0] 2654" xfId="7398" hidden="1" xr:uid="{00000000-0005-0000-0000-0000071D0000}"/>
    <cellStyle name="Comma [0] 2655" xfId="7404" hidden="1" xr:uid="{00000000-0005-0000-0000-00000D1D0000}"/>
    <cellStyle name="Comma [0] 2656" xfId="7406" hidden="1" xr:uid="{00000000-0005-0000-0000-00000F1D0000}"/>
    <cellStyle name="Comma [0] 2657" xfId="7397" hidden="1" xr:uid="{00000000-0005-0000-0000-0000061D0000}"/>
    <cellStyle name="Comma [0] 2658" xfId="7402" hidden="1" xr:uid="{00000000-0005-0000-0000-00000B1D0000}"/>
    <cellStyle name="Comma [0] 2659" xfId="7408" hidden="1" xr:uid="{00000000-0005-0000-0000-0000111D0000}"/>
    <cellStyle name="Comma [0] 266" xfId="2590" hidden="1" xr:uid="{00000000-0005-0000-0000-00003F0A0000}"/>
    <cellStyle name="Comma [0] 2660" xfId="7410" hidden="1" xr:uid="{00000000-0005-0000-0000-0000131D0000}"/>
    <cellStyle name="Comma [0] 2661" xfId="6702" hidden="1" xr:uid="{00000000-0005-0000-0000-00004F1A0000}"/>
    <cellStyle name="Comma [0] 2662" xfId="6680" hidden="1" xr:uid="{00000000-0005-0000-0000-0000391A0000}"/>
    <cellStyle name="Comma [0] 2663" xfId="7421" hidden="1" xr:uid="{00000000-0005-0000-0000-00001E1D0000}"/>
    <cellStyle name="Comma [0] 2664" xfId="7430" hidden="1" xr:uid="{00000000-0005-0000-0000-0000271D0000}"/>
    <cellStyle name="Comma [0] 2665" xfId="7441" hidden="1" xr:uid="{00000000-0005-0000-0000-0000321D0000}"/>
    <cellStyle name="Comma [0] 2666" xfId="7447" hidden="1" xr:uid="{00000000-0005-0000-0000-0000381D0000}"/>
    <cellStyle name="Comma [0] 2667" xfId="7429" hidden="1" xr:uid="{00000000-0005-0000-0000-0000261D0000}"/>
    <cellStyle name="Comma [0] 2668" xfId="7439" hidden="1" xr:uid="{00000000-0005-0000-0000-0000301D0000}"/>
    <cellStyle name="Comma [0] 2669" xfId="7459" hidden="1" xr:uid="{00000000-0005-0000-0000-0000441D0000}"/>
    <cellStyle name="Comma [0] 267" xfId="2550" hidden="1" xr:uid="{00000000-0005-0000-0000-0000170A0000}"/>
    <cellStyle name="Comma [0] 2670" xfId="7461" hidden="1" xr:uid="{00000000-0005-0000-0000-0000461D0000}"/>
    <cellStyle name="Comma [0] 2671" xfId="7412" hidden="1" xr:uid="{00000000-0005-0000-0000-0000151D0000}"/>
    <cellStyle name="Comma [0] 2672" xfId="6668" hidden="1" xr:uid="{00000000-0005-0000-0000-00002D1A0000}"/>
    <cellStyle name="Comma [0] 2673" xfId="7415" hidden="1" xr:uid="{00000000-0005-0000-0000-0000181D0000}"/>
    <cellStyle name="Comma [0] 2674" xfId="6679" hidden="1" xr:uid="{00000000-0005-0000-0000-0000381A0000}"/>
    <cellStyle name="Comma [0] 2675" xfId="6678" hidden="1" xr:uid="{00000000-0005-0000-0000-0000371A0000}"/>
    <cellStyle name="Comma [0] 2676" xfId="7466" hidden="1" xr:uid="{00000000-0005-0000-0000-00004B1D0000}"/>
    <cellStyle name="Comma [0] 2677" xfId="6754" hidden="1" xr:uid="{00000000-0005-0000-0000-0000831A0000}"/>
    <cellStyle name="Comma [0] 2678" xfId="6955" hidden="1" xr:uid="{00000000-0005-0000-0000-00004C1B0000}"/>
    <cellStyle name="Comma [0] 2679" xfId="7478" hidden="1" xr:uid="{00000000-0005-0000-0000-0000571D0000}"/>
    <cellStyle name="Comma [0] 268" xfId="2629" hidden="1" xr:uid="{00000000-0005-0000-0000-0000660A0000}"/>
    <cellStyle name="Comma [0] 2680" xfId="7480" hidden="1" xr:uid="{00000000-0005-0000-0000-0000591D0000}"/>
    <cellStyle name="Comma [0] 2681" xfId="7469" hidden="1" xr:uid="{00000000-0005-0000-0000-00004E1D0000}"/>
    <cellStyle name="Comma [0] 2682" xfId="7477" hidden="1" xr:uid="{00000000-0005-0000-0000-0000561D0000}"/>
    <cellStyle name="Comma [0] 2683" xfId="6964" hidden="1" xr:uid="{00000000-0005-0000-0000-0000551B0000}"/>
    <cellStyle name="Comma [0] 2684" xfId="7463" hidden="1" xr:uid="{00000000-0005-0000-0000-0000481D0000}"/>
    <cellStyle name="Comma [0] 2685" xfId="7496" hidden="1" xr:uid="{00000000-0005-0000-0000-0000691D0000}"/>
    <cellStyle name="Comma [0] 2686" xfId="7504" hidden="1" xr:uid="{00000000-0005-0000-0000-0000711D0000}"/>
    <cellStyle name="Comma [0] 2687" xfId="7413" hidden="1" xr:uid="{00000000-0005-0000-0000-0000161D0000}"/>
    <cellStyle name="Comma [0] 2688" xfId="7492" hidden="1" xr:uid="{00000000-0005-0000-0000-0000651D0000}"/>
    <cellStyle name="Comma [0] 2689" xfId="7513" hidden="1" xr:uid="{00000000-0005-0000-0000-00007A1D0000}"/>
    <cellStyle name="Comma [0] 269" xfId="2631" hidden="1" xr:uid="{00000000-0005-0000-0000-0000680A0000}"/>
    <cellStyle name="Comma [0] 2690" xfId="7515" hidden="1" xr:uid="{00000000-0005-0000-0000-00007C1D0000}"/>
    <cellStyle name="Comma [0] 2691" xfId="7474" hidden="1" xr:uid="{00000000-0005-0000-0000-0000531D0000}"/>
    <cellStyle name="Comma [0] 2692" xfId="7419" hidden="1" xr:uid="{00000000-0005-0000-0000-00001C1D0000}"/>
    <cellStyle name="Comma [0] 2693" xfId="7472" hidden="1" xr:uid="{00000000-0005-0000-0000-0000511D0000}"/>
    <cellStyle name="Comma [0] 2694" xfId="7456" hidden="1" xr:uid="{00000000-0005-0000-0000-0000411D0000}"/>
    <cellStyle name="Comma [0] 2695" xfId="7452" hidden="1" xr:uid="{00000000-0005-0000-0000-00003D1D0000}"/>
    <cellStyle name="Comma [0] 2696" xfId="7523" hidden="1" xr:uid="{00000000-0005-0000-0000-0000841D0000}"/>
    <cellStyle name="Comma [0] 2697" xfId="7395" hidden="1" xr:uid="{00000000-0005-0000-0000-0000041D0000}"/>
    <cellStyle name="Comma [0] 2698" xfId="6703" hidden="1" xr:uid="{00000000-0005-0000-0000-0000501A0000}"/>
    <cellStyle name="Comma [0] 2699" xfId="7531" hidden="1" xr:uid="{00000000-0005-0000-0000-00008C1D0000}"/>
    <cellStyle name="Comma [0] 27" xfId="31" hidden="1" xr:uid="{00000000-0005-0000-0000-00003F000000}"/>
    <cellStyle name="Comma [0] 270" xfId="2094" hidden="1" xr:uid="{00000000-0005-0000-0000-00004F080000}"/>
    <cellStyle name="Comma [0] 2700" xfId="7533" hidden="1" xr:uid="{00000000-0005-0000-0000-00008E1D0000}"/>
    <cellStyle name="Comma [0] 2701" xfId="7482" hidden="1" xr:uid="{00000000-0005-0000-0000-00005B1D0000}"/>
    <cellStyle name="Comma [0] 2702" xfId="7458" hidden="1" xr:uid="{00000000-0005-0000-0000-0000431D0000}"/>
    <cellStyle name="Comma [0] 2703" xfId="7493" hidden="1" xr:uid="{00000000-0005-0000-0000-0000661D0000}"/>
    <cellStyle name="Comma [0] 2704" xfId="7425" hidden="1" xr:uid="{00000000-0005-0000-0000-0000221D0000}"/>
    <cellStyle name="Comma [0] 2705" xfId="7495" hidden="1" xr:uid="{00000000-0005-0000-0000-0000681D0000}"/>
    <cellStyle name="Comma [0] 2706" xfId="7540" hidden="1" xr:uid="{00000000-0005-0000-0000-0000951D0000}"/>
    <cellStyle name="Comma [0] 2707" xfId="7483" hidden="1" xr:uid="{00000000-0005-0000-0000-00005C1D0000}"/>
    <cellStyle name="Comma [0] 2708" xfId="7440" hidden="1" xr:uid="{00000000-0005-0000-0000-0000311D0000}"/>
    <cellStyle name="Comma [0] 2709" xfId="7546" hidden="1" xr:uid="{00000000-0005-0000-0000-00009B1D0000}"/>
    <cellStyle name="Comma [0] 271" xfId="2067" hidden="1" xr:uid="{00000000-0005-0000-0000-000034080000}"/>
    <cellStyle name="Comma [0] 2710" xfId="7548" hidden="1" xr:uid="{00000000-0005-0000-0000-00009D1D0000}"/>
    <cellStyle name="Comma [0] 2711" xfId="7501" hidden="1" xr:uid="{00000000-0005-0000-0000-00006E1D0000}"/>
    <cellStyle name="Comma [0] 2712" xfId="7507" hidden="1" xr:uid="{00000000-0005-0000-0000-0000741D0000}"/>
    <cellStyle name="Comma [0] 2713" xfId="7394" hidden="1" xr:uid="{00000000-0005-0000-0000-0000031D0000}"/>
    <cellStyle name="Comma [0] 2714" xfId="7457" hidden="1" xr:uid="{00000000-0005-0000-0000-0000421D0000}"/>
    <cellStyle name="Comma [0] 2715" xfId="7465" hidden="1" xr:uid="{00000000-0005-0000-0000-00004A1D0000}"/>
    <cellStyle name="Comma [0] 2716" xfId="7554" hidden="1" xr:uid="{00000000-0005-0000-0000-0000A31D0000}"/>
    <cellStyle name="Comma [0] 2717" xfId="7468" hidden="1" xr:uid="{00000000-0005-0000-0000-00004D1D0000}"/>
    <cellStyle name="Comma [0] 2718" xfId="7428" hidden="1" xr:uid="{00000000-0005-0000-0000-0000251D0000}"/>
    <cellStyle name="Comma [0] 2719" xfId="7559" hidden="1" xr:uid="{00000000-0005-0000-0000-0000A81D0000}"/>
    <cellStyle name="Comma [0] 272" xfId="2637" hidden="1" xr:uid="{00000000-0005-0000-0000-00006E0A0000}"/>
    <cellStyle name="Comma [0] 2720" xfId="7561" hidden="1" xr:uid="{00000000-0005-0000-0000-0000AA1D0000}"/>
    <cellStyle name="Comma [0] 2721" xfId="7520" hidden="1" xr:uid="{00000000-0005-0000-0000-0000811D0000}"/>
    <cellStyle name="Comma [0] 2722" xfId="7526" hidden="1" xr:uid="{00000000-0005-0000-0000-0000871D0000}"/>
    <cellStyle name="Comma [0] 2723" xfId="7427" hidden="1" xr:uid="{00000000-0005-0000-0000-0000241D0000}"/>
    <cellStyle name="Comma [0] 2724" xfId="7508" hidden="1" xr:uid="{00000000-0005-0000-0000-0000751D0000}"/>
    <cellStyle name="Comma [0] 2725" xfId="7487" hidden="1" xr:uid="{00000000-0005-0000-0000-0000601D0000}"/>
    <cellStyle name="Comma [0] 2726" xfId="7565" hidden="1" xr:uid="{00000000-0005-0000-0000-0000AE1D0000}"/>
    <cellStyle name="Comma [0] 2727" xfId="7506" hidden="1" xr:uid="{00000000-0005-0000-0000-0000731D0000}"/>
    <cellStyle name="Comma [0] 2728" xfId="7444" hidden="1" xr:uid="{00000000-0005-0000-0000-0000351D0000}"/>
    <cellStyle name="Comma [0] 2729" xfId="7572" hidden="1" xr:uid="{00000000-0005-0000-0000-0000B51D0000}"/>
    <cellStyle name="Comma [0] 273" xfId="2643" hidden="1" xr:uid="{00000000-0005-0000-0000-0000740A0000}"/>
    <cellStyle name="Comma [0] 2730" xfId="7574" hidden="1" xr:uid="{00000000-0005-0000-0000-0000B71D0000}"/>
    <cellStyle name="Comma [0] 2731" xfId="7538" hidden="1" xr:uid="{00000000-0005-0000-0000-0000931D0000}"/>
    <cellStyle name="Comma [0] 2732" xfId="7543" hidden="1" xr:uid="{00000000-0005-0000-0000-0000981D0000}"/>
    <cellStyle name="Comma [0] 2733" xfId="6973" hidden="1" xr:uid="{00000000-0005-0000-0000-00005E1B0000}"/>
    <cellStyle name="Comma [0] 2734" xfId="7527" hidden="1" xr:uid="{00000000-0005-0000-0000-0000881D0000}"/>
    <cellStyle name="Comma [0] 2735" xfId="7432" hidden="1" xr:uid="{00000000-0005-0000-0000-0000291D0000}"/>
    <cellStyle name="Comma [0] 2736" xfId="7578" hidden="1" xr:uid="{00000000-0005-0000-0000-0000BB1D0000}"/>
    <cellStyle name="Comma [0] 2737" xfId="7525" hidden="1" xr:uid="{00000000-0005-0000-0000-0000861D0000}"/>
    <cellStyle name="Comma [0] 2738" xfId="7464" hidden="1" xr:uid="{00000000-0005-0000-0000-0000491D0000}"/>
    <cellStyle name="Comma [0] 2739" xfId="7582" hidden="1" xr:uid="{00000000-0005-0000-0000-0000BF1D0000}"/>
    <cellStyle name="Comma [0] 274" xfId="2645" hidden="1" xr:uid="{00000000-0005-0000-0000-0000760A0000}"/>
    <cellStyle name="Comma [0] 2740" xfId="7584" hidden="1" xr:uid="{00000000-0005-0000-0000-0000C11D0000}"/>
    <cellStyle name="Comma [0] 2741" xfId="7552" hidden="1" xr:uid="{00000000-0005-0000-0000-0000A11D0000}"/>
    <cellStyle name="Comma [0] 2742" xfId="7556" hidden="1" xr:uid="{00000000-0005-0000-0000-0000A51D0000}"/>
    <cellStyle name="Comma [0] 2743" xfId="7446" hidden="1" xr:uid="{00000000-0005-0000-0000-0000371D0000}"/>
    <cellStyle name="Comma [0] 2744" xfId="7544" hidden="1" xr:uid="{00000000-0005-0000-0000-0000991D0000}"/>
    <cellStyle name="Comma [0] 2745" xfId="7436" hidden="1" xr:uid="{00000000-0005-0000-0000-00002D1D0000}"/>
    <cellStyle name="Comma [0] 2746" xfId="7588" hidden="1" xr:uid="{00000000-0005-0000-0000-0000C51D0000}"/>
    <cellStyle name="Comma [0] 2747" xfId="7542" hidden="1" xr:uid="{00000000-0005-0000-0000-0000971D0000}"/>
    <cellStyle name="Comma [0] 2748" xfId="7511" hidden="1" xr:uid="{00000000-0005-0000-0000-0000781D0000}"/>
    <cellStyle name="Comma [0] 2749" xfId="7592" hidden="1" xr:uid="{00000000-0005-0000-0000-0000C91D0000}"/>
    <cellStyle name="Comma [0] 275" xfId="2636" hidden="1" xr:uid="{00000000-0005-0000-0000-00006D0A0000}"/>
    <cellStyle name="Comma [0] 2750" xfId="7594" hidden="1" xr:uid="{00000000-0005-0000-0000-0000CB1D0000}"/>
    <cellStyle name="Comma [0] 2751" xfId="7580" hidden="1" xr:uid="{00000000-0005-0000-0000-0000BD1D0000}"/>
    <cellStyle name="Comma [0] 2752" xfId="7567" hidden="1" xr:uid="{00000000-0005-0000-0000-0000B01D0000}"/>
    <cellStyle name="Comma [0] 2753" xfId="7591" hidden="1" xr:uid="{00000000-0005-0000-0000-0000C81D0000}"/>
    <cellStyle name="Comma [0] 2754" xfId="7557" hidden="1" xr:uid="{00000000-0005-0000-0000-0000A61D0000}"/>
    <cellStyle name="Comma [0] 2755" xfId="7529" hidden="1" xr:uid="{00000000-0005-0000-0000-00008A1D0000}"/>
    <cellStyle name="Comma [0] 2756" xfId="7596" hidden="1" xr:uid="{00000000-0005-0000-0000-0000CD1D0000}"/>
    <cellStyle name="Comma [0] 2757" xfId="7553" hidden="1" xr:uid="{00000000-0005-0000-0000-0000A21D0000}"/>
    <cellStyle name="Comma [0] 2758" xfId="7587" hidden="1" xr:uid="{00000000-0005-0000-0000-0000C41D0000}"/>
    <cellStyle name="Comma [0] 2759" xfId="7600" hidden="1" xr:uid="{00000000-0005-0000-0000-0000D11D0000}"/>
    <cellStyle name="Comma [0] 276" xfId="2641" hidden="1" xr:uid="{00000000-0005-0000-0000-0000720A0000}"/>
    <cellStyle name="Comma [0] 2760" xfId="7602" hidden="1" xr:uid="{00000000-0005-0000-0000-0000D31D0000}"/>
    <cellStyle name="Comma [0] 2761" xfId="7470" hidden="1" xr:uid="{00000000-0005-0000-0000-00004F1D0000}"/>
    <cellStyle name="Comma [0] 2762" xfId="7590" hidden="1" xr:uid="{00000000-0005-0000-0000-0000C71D0000}"/>
    <cellStyle name="Comma [0] 2763" xfId="7530" hidden="1" xr:uid="{00000000-0005-0000-0000-00008B1D0000}"/>
    <cellStyle name="Comma [0] 2764" xfId="7564" hidden="1" xr:uid="{00000000-0005-0000-0000-0000AD1D0000}"/>
    <cellStyle name="Comma [0] 2765" xfId="7577" hidden="1" xr:uid="{00000000-0005-0000-0000-0000BA1D0000}"/>
    <cellStyle name="Comma [0] 2766" xfId="7605" hidden="1" xr:uid="{00000000-0005-0000-0000-0000D61D0000}"/>
    <cellStyle name="Comma [0] 2767" xfId="7568" hidden="1" xr:uid="{00000000-0005-0000-0000-0000B11D0000}"/>
    <cellStyle name="Comma [0] 2768" xfId="7528" hidden="1" xr:uid="{00000000-0005-0000-0000-0000891D0000}"/>
    <cellStyle name="Comma [0] 2769" xfId="7607" hidden="1" xr:uid="{00000000-0005-0000-0000-0000D81D0000}"/>
    <cellStyle name="Comma [0] 277" xfId="2647" hidden="1" xr:uid="{00000000-0005-0000-0000-0000780A0000}"/>
    <cellStyle name="Comma [0] 2770" xfId="7609" hidden="1" xr:uid="{00000000-0005-0000-0000-0000DA1D0000}"/>
    <cellStyle name="Comma [0] 2771" xfId="5209" hidden="1" xr:uid="{00000000-0005-0000-0000-00007A140000}"/>
    <cellStyle name="Comma [0] 2772" xfId="5228" hidden="1" xr:uid="{00000000-0005-0000-0000-00008D140000}"/>
    <cellStyle name="Comma [0] 2773" xfId="5234" hidden="1" xr:uid="{00000000-0005-0000-0000-000093140000}"/>
    <cellStyle name="Comma [0] 2774" xfId="7614" hidden="1" xr:uid="{00000000-0005-0000-0000-0000DF1D0000}"/>
    <cellStyle name="Comma [0] 2775" xfId="7617" hidden="1" xr:uid="{00000000-0005-0000-0000-0000E21D0000}"/>
    <cellStyle name="Comma [0] 2776" xfId="5227" hidden="1" xr:uid="{00000000-0005-0000-0000-00008C140000}"/>
    <cellStyle name="Comma [0] 2777" xfId="7612" hidden="1" xr:uid="{00000000-0005-0000-0000-0000DD1D0000}"/>
    <cellStyle name="Comma [0] 2778" xfId="7619" hidden="1" xr:uid="{00000000-0005-0000-0000-0000E41D0000}"/>
    <cellStyle name="Comma [0] 2779" xfId="7621" hidden="1" xr:uid="{00000000-0005-0000-0000-0000E61D0000}"/>
    <cellStyle name="Comma [0] 278" xfId="2649" hidden="1" xr:uid="{00000000-0005-0000-0000-00007A0A0000}"/>
    <cellStyle name="Comma [0] 2780" xfId="5218" hidden="1" xr:uid="{00000000-0005-0000-0000-000083140000}"/>
    <cellStyle name="Comma [0] 2781" xfId="6656" hidden="1" xr:uid="{00000000-0005-0000-0000-0000211A0000}"/>
    <cellStyle name="Comma [0] 2782" xfId="7632" hidden="1" xr:uid="{00000000-0005-0000-0000-0000F11D0000}"/>
    <cellStyle name="Comma [0] 2783" xfId="7641" hidden="1" xr:uid="{00000000-0005-0000-0000-0000FA1D0000}"/>
    <cellStyle name="Comma [0] 2784" xfId="7652" hidden="1" xr:uid="{00000000-0005-0000-0000-0000051E0000}"/>
    <cellStyle name="Comma [0] 2785" xfId="7658" hidden="1" xr:uid="{00000000-0005-0000-0000-00000B1E0000}"/>
    <cellStyle name="Comma [0] 2786" xfId="7640" hidden="1" xr:uid="{00000000-0005-0000-0000-0000F91D0000}"/>
    <cellStyle name="Comma [0] 2787" xfId="7650" hidden="1" xr:uid="{00000000-0005-0000-0000-0000031E0000}"/>
    <cellStyle name="Comma [0] 2788" xfId="7670" hidden="1" xr:uid="{00000000-0005-0000-0000-0000171E0000}"/>
    <cellStyle name="Comma [0] 2789" xfId="7672" hidden="1" xr:uid="{00000000-0005-0000-0000-0000191E0000}"/>
    <cellStyle name="Comma [0] 279" xfId="2068" hidden="1" xr:uid="{00000000-0005-0000-0000-000035080000}"/>
    <cellStyle name="Comma [0] 2790" xfId="7623" hidden="1" xr:uid="{00000000-0005-0000-0000-0000E81D0000}"/>
    <cellStyle name="Comma [0] 2791" xfId="5270" hidden="1" xr:uid="{00000000-0005-0000-0000-0000B7140000}"/>
    <cellStyle name="Comma [0] 2792" xfId="7626" hidden="1" xr:uid="{00000000-0005-0000-0000-0000EB1D0000}"/>
    <cellStyle name="Comma [0] 2793" xfId="5215" hidden="1" xr:uid="{00000000-0005-0000-0000-000080140000}"/>
    <cellStyle name="Comma [0] 2794" xfId="5217" hidden="1" xr:uid="{00000000-0005-0000-0000-000082140000}"/>
    <cellStyle name="Comma [0] 2795" xfId="7677" hidden="1" xr:uid="{00000000-0005-0000-0000-00001E1E0000}"/>
    <cellStyle name="Comma [0] 2796" xfId="6658" hidden="1" xr:uid="{00000000-0005-0000-0000-0000231A0000}"/>
    <cellStyle name="Comma [0] 2797" xfId="5489" hidden="1" xr:uid="{00000000-0005-0000-0000-000092150000}"/>
    <cellStyle name="Comma [0] 2798" xfId="7689" hidden="1" xr:uid="{00000000-0005-0000-0000-00002A1E0000}"/>
    <cellStyle name="Comma [0] 2799" xfId="7691" hidden="1" xr:uid="{00000000-0005-0000-0000-00002C1E0000}"/>
    <cellStyle name="Comma [0] 28" xfId="77" hidden="1" xr:uid="{00000000-0005-0000-0000-00006D000000}"/>
    <cellStyle name="Comma [0] 280" xfId="2046" hidden="1" xr:uid="{00000000-0005-0000-0000-00001F080000}"/>
    <cellStyle name="Comma [0] 2800" xfId="7680" hidden="1" xr:uid="{00000000-0005-0000-0000-0000211E0000}"/>
    <cellStyle name="Comma [0] 2801" xfId="7688" hidden="1" xr:uid="{00000000-0005-0000-0000-0000291E0000}"/>
    <cellStyle name="Comma [0] 2802" xfId="5213" hidden="1" xr:uid="{00000000-0005-0000-0000-00007E140000}"/>
    <cellStyle name="Comma [0] 2803" xfId="7674" hidden="1" xr:uid="{00000000-0005-0000-0000-00001B1E0000}"/>
    <cellStyle name="Comma [0] 2804" xfId="7707" hidden="1" xr:uid="{00000000-0005-0000-0000-00003C1E0000}"/>
    <cellStyle name="Comma [0] 2805" xfId="7715" hidden="1" xr:uid="{00000000-0005-0000-0000-0000441E0000}"/>
    <cellStyle name="Comma [0] 2806" xfId="7624" hidden="1" xr:uid="{00000000-0005-0000-0000-0000E91D0000}"/>
    <cellStyle name="Comma [0] 2807" xfId="7703" hidden="1" xr:uid="{00000000-0005-0000-0000-0000381E0000}"/>
    <cellStyle name="Comma [0] 2808" xfId="7724" hidden="1" xr:uid="{00000000-0005-0000-0000-00004D1E0000}"/>
    <cellStyle name="Comma [0] 2809" xfId="7726" hidden="1" xr:uid="{00000000-0005-0000-0000-00004F1E0000}"/>
    <cellStyle name="Comma [0] 281" xfId="2660" hidden="1" xr:uid="{00000000-0005-0000-0000-0000850A0000}"/>
    <cellStyle name="Comma [0] 2810" xfId="7685" hidden="1" xr:uid="{00000000-0005-0000-0000-0000261E0000}"/>
    <cellStyle name="Comma [0] 2811" xfId="7630" hidden="1" xr:uid="{00000000-0005-0000-0000-0000EF1D0000}"/>
    <cellStyle name="Comma [0] 2812" xfId="7683" hidden="1" xr:uid="{00000000-0005-0000-0000-0000241E0000}"/>
    <cellStyle name="Comma [0] 2813" xfId="7667" hidden="1" xr:uid="{00000000-0005-0000-0000-0000141E0000}"/>
    <cellStyle name="Comma [0] 2814" xfId="7663" hidden="1" xr:uid="{00000000-0005-0000-0000-0000101E0000}"/>
    <cellStyle name="Comma [0] 2815" xfId="7734" hidden="1" xr:uid="{00000000-0005-0000-0000-0000571E0000}"/>
    <cellStyle name="Comma [0] 2816" xfId="5224" hidden="1" xr:uid="{00000000-0005-0000-0000-000089140000}"/>
    <cellStyle name="Comma [0] 2817" xfId="5230" hidden="1" xr:uid="{00000000-0005-0000-0000-00008F140000}"/>
    <cellStyle name="Comma [0] 2818" xfId="7742" hidden="1" xr:uid="{00000000-0005-0000-0000-00005F1E0000}"/>
    <cellStyle name="Comma [0] 2819" xfId="7744" hidden="1" xr:uid="{00000000-0005-0000-0000-0000611E0000}"/>
    <cellStyle name="Comma [0] 282" xfId="2669" hidden="1" xr:uid="{00000000-0005-0000-0000-00008E0A0000}"/>
    <cellStyle name="Comma [0] 2820" xfId="7693" hidden="1" xr:uid="{00000000-0005-0000-0000-00002E1E0000}"/>
    <cellStyle name="Comma [0] 2821" xfId="7669" hidden="1" xr:uid="{00000000-0005-0000-0000-0000161E0000}"/>
    <cellStyle name="Comma [0] 2822" xfId="7704" hidden="1" xr:uid="{00000000-0005-0000-0000-0000391E0000}"/>
    <cellStyle name="Comma [0] 2823" xfId="7636" hidden="1" xr:uid="{00000000-0005-0000-0000-0000F51D0000}"/>
    <cellStyle name="Comma [0] 2824" xfId="7706" hidden="1" xr:uid="{00000000-0005-0000-0000-00003B1E0000}"/>
    <cellStyle name="Comma [0] 2825" xfId="7751" hidden="1" xr:uid="{00000000-0005-0000-0000-0000681E0000}"/>
    <cellStyle name="Comma [0] 2826" xfId="7694" hidden="1" xr:uid="{00000000-0005-0000-0000-00002F1E0000}"/>
    <cellStyle name="Comma [0] 2827" xfId="7651" hidden="1" xr:uid="{00000000-0005-0000-0000-0000041E0000}"/>
    <cellStyle name="Comma [0] 2828" xfId="7757" hidden="1" xr:uid="{00000000-0005-0000-0000-00006E1E0000}"/>
    <cellStyle name="Comma [0] 2829" xfId="7759" hidden="1" xr:uid="{00000000-0005-0000-0000-0000701E0000}"/>
    <cellStyle name="Comma [0] 283" xfId="2680" hidden="1" xr:uid="{00000000-0005-0000-0000-0000990A0000}"/>
    <cellStyle name="Comma [0] 2830" xfId="7712" hidden="1" xr:uid="{00000000-0005-0000-0000-0000411E0000}"/>
    <cellStyle name="Comma [0] 2831" xfId="7718" hidden="1" xr:uid="{00000000-0005-0000-0000-0000471E0000}"/>
    <cellStyle name="Comma [0] 2832" xfId="5220" hidden="1" xr:uid="{00000000-0005-0000-0000-000085140000}"/>
    <cellStyle name="Comma [0] 2833" xfId="7668" hidden="1" xr:uid="{00000000-0005-0000-0000-0000151E0000}"/>
    <cellStyle name="Comma [0] 2834" xfId="7676" hidden="1" xr:uid="{00000000-0005-0000-0000-00001D1E0000}"/>
    <cellStyle name="Comma [0] 2835" xfId="7765" hidden="1" xr:uid="{00000000-0005-0000-0000-0000761E0000}"/>
    <cellStyle name="Comma [0] 2836" xfId="7679" hidden="1" xr:uid="{00000000-0005-0000-0000-0000201E0000}"/>
    <cellStyle name="Comma [0] 2837" xfId="7639" hidden="1" xr:uid="{00000000-0005-0000-0000-0000F81D0000}"/>
    <cellStyle name="Comma [0] 2838" xfId="7770" hidden="1" xr:uid="{00000000-0005-0000-0000-00007B1E0000}"/>
    <cellStyle name="Comma [0] 2839" xfId="7772" hidden="1" xr:uid="{00000000-0005-0000-0000-00007D1E0000}"/>
    <cellStyle name="Comma [0] 284" xfId="2686" hidden="1" xr:uid="{00000000-0005-0000-0000-00009F0A0000}"/>
    <cellStyle name="Comma [0] 2840" xfId="7731" hidden="1" xr:uid="{00000000-0005-0000-0000-0000541E0000}"/>
    <cellStyle name="Comma [0] 2841" xfId="7737" hidden="1" xr:uid="{00000000-0005-0000-0000-00005A1E0000}"/>
    <cellStyle name="Comma [0] 2842" xfId="7638" hidden="1" xr:uid="{00000000-0005-0000-0000-0000F71D0000}"/>
    <cellStyle name="Comma [0] 2843" xfId="7719" hidden="1" xr:uid="{00000000-0005-0000-0000-0000481E0000}"/>
    <cellStyle name="Comma [0] 2844" xfId="7698" hidden="1" xr:uid="{00000000-0005-0000-0000-0000331E0000}"/>
    <cellStyle name="Comma [0] 2845" xfId="7776" hidden="1" xr:uid="{00000000-0005-0000-0000-0000811E0000}"/>
    <cellStyle name="Comma [0] 2846" xfId="7717" hidden="1" xr:uid="{00000000-0005-0000-0000-0000461E0000}"/>
    <cellStyle name="Comma [0] 2847" xfId="7655" hidden="1" xr:uid="{00000000-0005-0000-0000-0000081E0000}"/>
    <cellStyle name="Comma [0] 2848" xfId="7783" hidden="1" xr:uid="{00000000-0005-0000-0000-0000881E0000}"/>
    <cellStyle name="Comma [0] 2849" xfId="7785" hidden="1" xr:uid="{00000000-0005-0000-0000-00008A1E0000}"/>
    <cellStyle name="Comma [0] 285" xfId="2668" hidden="1" xr:uid="{00000000-0005-0000-0000-00008D0A0000}"/>
    <cellStyle name="Comma [0] 2850" xfId="7749" hidden="1" xr:uid="{00000000-0005-0000-0000-0000661E0000}"/>
    <cellStyle name="Comma [0] 2851" xfId="7754" hidden="1" xr:uid="{00000000-0005-0000-0000-00006B1E0000}"/>
    <cellStyle name="Comma [0] 2852" xfId="5211" hidden="1" xr:uid="{00000000-0005-0000-0000-00007C140000}"/>
    <cellStyle name="Comma [0] 2853" xfId="7738" hidden="1" xr:uid="{00000000-0005-0000-0000-00005B1E0000}"/>
    <cellStyle name="Comma [0] 2854" xfId="7643" hidden="1" xr:uid="{00000000-0005-0000-0000-0000FC1D0000}"/>
    <cellStyle name="Comma [0] 2855" xfId="7789" hidden="1" xr:uid="{00000000-0005-0000-0000-00008E1E0000}"/>
    <cellStyle name="Comma [0] 2856" xfId="7736" hidden="1" xr:uid="{00000000-0005-0000-0000-0000591E0000}"/>
    <cellStyle name="Comma [0] 2857" xfId="7675" hidden="1" xr:uid="{00000000-0005-0000-0000-00001C1E0000}"/>
    <cellStyle name="Comma [0] 2858" xfId="7793" hidden="1" xr:uid="{00000000-0005-0000-0000-0000921E0000}"/>
    <cellStyle name="Comma [0] 2859" xfId="7795" hidden="1" xr:uid="{00000000-0005-0000-0000-0000941E0000}"/>
    <cellStyle name="Comma [0] 286" xfId="2678" hidden="1" xr:uid="{00000000-0005-0000-0000-0000970A0000}"/>
    <cellStyle name="Comma [0] 2860" xfId="7763" hidden="1" xr:uid="{00000000-0005-0000-0000-0000741E0000}"/>
    <cellStyle name="Comma [0] 2861" xfId="7767" hidden="1" xr:uid="{00000000-0005-0000-0000-0000781E0000}"/>
    <cellStyle name="Comma [0] 2862" xfId="7657" hidden="1" xr:uid="{00000000-0005-0000-0000-00000A1E0000}"/>
    <cellStyle name="Comma [0] 2863" xfId="7755" hidden="1" xr:uid="{00000000-0005-0000-0000-00006C1E0000}"/>
    <cellStyle name="Comma [0] 2864" xfId="7647" hidden="1" xr:uid="{00000000-0005-0000-0000-0000001E0000}"/>
    <cellStyle name="Comma [0] 2865" xfId="7799" hidden="1" xr:uid="{00000000-0005-0000-0000-0000981E0000}"/>
    <cellStyle name="Comma [0] 2866" xfId="7753" hidden="1" xr:uid="{00000000-0005-0000-0000-00006A1E0000}"/>
    <cellStyle name="Comma [0] 2867" xfId="7722" hidden="1" xr:uid="{00000000-0005-0000-0000-00004B1E0000}"/>
    <cellStyle name="Comma [0] 2868" xfId="7803" hidden="1" xr:uid="{00000000-0005-0000-0000-00009C1E0000}"/>
    <cellStyle name="Comma [0] 2869" xfId="7805" hidden="1" xr:uid="{00000000-0005-0000-0000-00009E1E0000}"/>
    <cellStyle name="Comma [0] 287" xfId="2698" hidden="1" xr:uid="{00000000-0005-0000-0000-0000AB0A0000}"/>
    <cellStyle name="Comma [0] 2870" xfId="7791" hidden="1" xr:uid="{00000000-0005-0000-0000-0000901E0000}"/>
    <cellStyle name="Comma [0] 2871" xfId="7778" hidden="1" xr:uid="{00000000-0005-0000-0000-0000831E0000}"/>
    <cellStyle name="Comma [0] 2872" xfId="7802" hidden="1" xr:uid="{00000000-0005-0000-0000-00009B1E0000}"/>
    <cellStyle name="Comma [0] 2873" xfId="7768" hidden="1" xr:uid="{00000000-0005-0000-0000-0000791E0000}"/>
    <cellStyle name="Comma [0] 2874" xfId="7740" hidden="1" xr:uid="{00000000-0005-0000-0000-00005D1E0000}"/>
    <cellStyle name="Comma [0] 2875" xfId="7807" hidden="1" xr:uid="{00000000-0005-0000-0000-0000A01E0000}"/>
    <cellStyle name="Comma [0] 2876" xfId="7764" hidden="1" xr:uid="{00000000-0005-0000-0000-0000751E0000}"/>
    <cellStyle name="Comma [0] 2877" xfId="7798" hidden="1" xr:uid="{00000000-0005-0000-0000-0000971E0000}"/>
    <cellStyle name="Comma [0] 2878" xfId="7811" hidden="1" xr:uid="{00000000-0005-0000-0000-0000A41E0000}"/>
    <cellStyle name="Comma [0] 2879" xfId="7813" hidden="1" xr:uid="{00000000-0005-0000-0000-0000A61E0000}"/>
    <cellStyle name="Comma [0] 288" xfId="2700" hidden="1" xr:uid="{00000000-0005-0000-0000-0000AD0A0000}"/>
    <cellStyle name="Comma [0] 2880" xfId="7681" hidden="1" xr:uid="{00000000-0005-0000-0000-0000221E0000}"/>
    <cellStyle name="Comma [0] 2881" xfId="7801" hidden="1" xr:uid="{00000000-0005-0000-0000-00009A1E0000}"/>
    <cellStyle name="Comma [0] 2882" xfId="7741" hidden="1" xr:uid="{00000000-0005-0000-0000-00005E1E0000}"/>
    <cellStyle name="Comma [0] 2883" xfId="7775" hidden="1" xr:uid="{00000000-0005-0000-0000-0000801E0000}"/>
    <cellStyle name="Comma [0] 2884" xfId="7788" hidden="1" xr:uid="{00000000-0005-0000-0000-00008D1E0000}"/>
    <cellStyle name="Comma [0] 2885" xfId="7816" hidden="1" xr:uid="{00000000-0005-0000-0000-0000A91E0000}"/>
    <cellStyle name="Comma [0] 2886" xfId="7779" hidden="1" xr:uid="{00000000-0005-0000-0000-0000841E0000}"/>
    <cellStyle name="Comma [0] 2887" xfId="7739" hidden="1" xr:uid="{00000000-0005-0000-0000-00005C1E0000}"/>
    <cellStyle name="Comma [0] 2888" xfId="7818" hidden="1" xr:uid="{00000000-0005-0000-0000-0000AB1E0000}"/>
    <cellStyle name="Comma [0] 2889" xfId="7820" hidden="1" xr:uid="{00000000-0005-0000-0000-0000AD1E0000}"/>
    <cellStyle name="Comma [0] 289" xfId="2651" hidden="1" xr:uid="{00000000-0005-0000-0000-00007C0A0000}"/>
    <cellStyle name="Comma [0] 2890" xfId="7879" hidden="1" xr:uid="{00000000-0005-0000-0000-0000E81E0000}"/>
    <cellStyle name="Comma [0] 2891" xfId="7898" hidden="1" xr:uid="{00000000-0005-0000-0000-0000FB1E0000}"/>
    <cellStyle name="Comma [0] 2892" xfId="7905" hidden="1" xr:uid="{00000000-0005-0000-0000-0000021F0000}"/>
    <cellStyle name="Comma [0] 2893" xfId="7912" hidden="1" xr:uid="{00000000-0005-0000-0000-0000091F0000}"/>
    <cellStyle name="Comma [0] 2894" xfId="7917" hidden="1" xr:uid="{00000000-0005-0000-0000-00000E1F0000}"/>
    <cellStyle name="Comma [0] 2895" xfId="7904" hidden="1" xr:uid="{00000000-0005-0000-0000-0000011F0000}"/>
    <cellStyle name="Comma [0] 2896" xfId="7909" hidden="1" xr:uid="{00000000-0005-0000-0000-0000061F0000}"/>
    <cellStyle name="Comma [0] 2897" xfId="7921" hidden="1" xr:uid="{00000000-0005-0000-0000-0000121F0000}"/>
    <cellStyle name="Comma [0] 2898" xfId="7923" hidden="1" xr:uid="{00000000-0005-0000-0000-0000141F0000}"/>
    <cellStyle name="Comma [0] 2899" xfId="7894" hidden="1" xr:uid="{00000000-0005-0000-0000-0000F71E0000}"/>
    <cellStyle name="Comma [0] 29" xfId="27" hidden="1" xr:uid="{00000000-0005-0000-0000-00003B000000}"/>
    <cellStyle name="Comma [0] 290" xfId="2035" hidden="1" xr:uid="{00000000-0005-0000-0000-000014080000}"/>
    <cellStyle name="Comma [0] 2900" xfId="7883" hidden="1" xr:uid="{00000000-0005-0000-0000-0000EC1E0000}"/>
    <cellStyle name="Comma [0] 2901" xfId="7934" hidden="1" xr:uid="{00000000-0005-0000-0000-00001F1F0000}"/>
    <cellStyle name="Comma [0] 2902" xfId="7943" hidden="1" xr:uid="{00000000-0005-0000-0000-0000281F0000}"/>
    <cellStyle name="Comma [0] 2903" xfId="7954" hidden="1" xr:uid="{00000000-0005-0000-0000-0000331F0000}"/>
    <cellStyle name="Comma [0] 2904" xfId="7960" hidden="1" xr:uid="{00000000-0005-0000-0000-0000391F0000}"/>
    <cellStyle name="Comma [0] 2905" xfId="7942" hidden="1" xr:uid="{00000000-0005-0000-0000-0000271F0000}"/>
    <cellStyle name="Comma [0] 2906" xfId="7952" hidden="1" xr:uid="{00000000-0005-0000-0000-0000311F0000}"/>
    <cellStyle name="Comma [0] 2907" xfId="7972" hidden="1" xr:uid="{00000000-0005-0000-0000-0000451F0000}"/>
    <cellStyle name="Comma [0] 2908" xfId="7974" hidden="1" xr:uid="{00000000-0005-0000-0000-0000471F0000}"/>
    <cellStyle name="Comma [0] 2909" xfId="7925" hidden="1" xr:uid="{00000000-0005-0000-0000-0000161F0000}"/>
    <cellStyle name="Comma [0] 291" xfId="2654" hidden="1" xr:uid="{00000000-0005-0000-0000-00007F0A0000}"/>
    <cellStyle name="Comma [0] 2910" xfId="7886" hidden="1" xr:uid="{00000000-0005-0000-0000-0000EF1E0000}"/>
    <cellStyle name="Comma [0] 2911" xfId="7928" hidden="1" xr:uid="{00000000-0005-0000-0000-0000191F0000}"/>
    <cellStyle name="Comma [0] 2912" xfId="7891" hidden="1" xr:uid="{00000000-0005-0000-0000-0000F41E0000}"/>
    <cellStyle name="Comma [0] 2913" xfId="7893" hidden="1" xr:uid="{00000000-0005-0000-0000-0000F61E0000}"/>
    <cellStyle name="Comma [0] 2914" xfId="7979" hidden="1" xr:uid="{00000000-0005-0000-0000-00004C1F0000}"/>
    <cellStyle name="Comma [0] 2915" xfId="7882" hidden="1" xr:uid="{00000000-0005-0000-0000-0000EB1E0000}"/>
    <cellStyle name="Comma [0] 2916" xfId="7890" hidden="1" xr:uid="{00000000-0005-0000-0000-0000F31E0000}"/>
    <cellStyle name="Comma [0] 2917" xfId="7991" hidden="1" xr:uid="{00000000-0005-0000-0000-0000581F0000}"/>
    <cellStyle name="Comma [0] 2918" xfId="7993" hidden="1" xr:uid="{00000000-0005-0000-0000-00005A1F0000}"/>
    <cellStyle name="Comma [0] 2919" xfId="7982" hidden="1" xr:uid="{00000000-0005-0000-0000-00004F1F0000}"/>
    <cellStyle name="Comma [0] 292" xfId="2045" hidden="1" xr:uid="{00000000-0005-0000-0000-00001E080000}"/>
    <cellStyle name="Comma [0] 2920" xfId="7990" hidden="1" xr:uid="{00000000-0005-0000-0000-0000571F0000}"/>
    <cellStyle name="Comma [0] 2921" xfId="7888" hidden="1" xr:uid="{00000000-0005-0000-0000-0000F11E0000}"/>
    <cellStyle name="Comma [0] 2922" xfId="7976" hidden="1" xr:uid="{00000000-0005-0000-0000-0000491F0000}"/>
    <cellStyle name="Comma [0] 2923" xfId="8009" hidden="1" xr:uid="{00000000-0005-0000-0000-00006A1F0000}"/>
    <cellStyle name="Comma [0] 2924" xfId="8017" hidden="1" xr:uid="{00000000-0005-0000-0000-0000721F0000}"/>
    <cellStyle name="Comma [0] 2925" xfId="7926" hidden="1" xr:uid="{00000000-0005-0000-0000-0000171F0000}"/>
    <cellStyle name="Comma [0] 2926" xfId="8005" hidden="1" xr:uid="{00000000-0005-0000-0000-0000661F0000}"/>
    <cellStyle name="Comma [0] 2927" xfId="8026" hidden="1" xr:uid="{00000000-0005-0000-0000-00007B1F0000}"/>
    <cellStyle name="Comma [0] 2928" xfId="8028" hidden="1" xr:uid="{00000000-0005-0000-0000-00007D1F0000}"/>
    <cellStyle name="Comma [0] 2929" xfId="7987" hidden="1" xr:uid="{00000000-0005-0000-0000-0000541F0000}"/>
    <cellStyle name="Comma [0] 293" xfId="2044" hidden="1" xr:uid="{00000000-0005-0000-0000-00001D080000}"/>
    <cellStyle name="Comma [0] 2930" xfId="7932" hidden="1" xr:uid="{00000000-0005-0000-0000-00001D1F0000}"/>
    <cellStyle name="Comma [0] 2931" xfId="7985" hidden="1" xr:uid="{00000000-0005-0000-0000-0000521F0000}"/>
    <cellStyle name="Comma [0] 2932" xfId="7969" hidden="1" xr:uid="{00000000-0005-0000-0000-0000421F0000}"/>
    <cellStyle name="Comma [0] 2933" xfId="7965" hidden="1" xr:uid="{00000000-0005-0000-0000-00003E1F0000}"/>
    <cellStyle name="Comma [0] 2934" xfId="8036" hidden="1" xr:uid="{00000000-0005-0000-0000-0000851F0000}"/>
    <cellStyle name="Comma [0] 2935" xfId="7902" hidden="1" xr:uid="{00000000-0005-0000-0000-0000FF1E0000}"/>
    <cellStyle name="Comma [0] 2936" xfId="7895" hidden="1" xr:uid="{00000000-0005-0000-0000-0000F81E0000}"/>
    <cellStyle name="Comma [0] 2937" xfId="8044" hidden="1" xr:uid="{00000000-0005-0000-0000-00008D1F0000}"/>
    <cellStyle name="Comma [0] 2938" xfId="8046" hidden="1" xr:uid="{00000000-0005-0000-0000-00008F1F0000}"/>
    <cellStyle name="Comma [0] 2939" xfId="7995" hidden="1" xr:uid="{00000000-0005-0000-0000-00005C1F0000}"/>
    <cellStyle name="Comma [0] 294" xfId="2705" hidden="1" xr:uid="{00000000-0005-0000-0000-0000B20A0000}"/>
    <cellStyle name="Comma [0] 2940" xfId="7971" hidden="1" xr:uid="{00000000-0005-0000-0000-0000441F0000}"/>
    <cellStyle name="Comma [0] 2941" xfId="8006" hidden="1" xr:uid="{00000000-0005-0000-0000-0000671F0000}"/>
    <cellStyle name="Comma [0] 2942" xfId="7938" hidden="1" xr:uid="{00000000-0005-0000-0000-0000231F0000}"/>
    <cellStyle name="Comma [0] 2943" xfId="8008" hidden="1" xr:uid="{00000000-0005-0000-0000-0000691F0000}"/>
    <cellStyle name="Comma [0] 2944" xfId="8053" hidden="1" xr:uid="{00000000-0005-0000-0000-0000961F0000}"/>
    <cellStyle name="Comma [0] 2945" xfId="7996" hidden="1" xr:uid="{00000000-0005-0000-0000-00005D1F0000}"/>
    <cellStyle name="Comma [0] 2946" xfId="7953" hidden="1" xr:uid="{00000000-0005-0000-0000-0000321F0000}"/>
    <cellStyle name="Comma [0] 2947" xfId="8059" hidden="1" xr:uid="{00000000-0005-0000-0000-00009C1F0000}"/>
    <cellStyle name="Comma [0] 2948" xfId="8061" hidden="1" xr:uid="{00000000-0005-0000-0000-00009E1F0000}"/>
    <cellStyle name="Comma [0] 2949" xfId="8014" hidden="1" xr:uid="{00000000-0005-0000-0000-00006F1F0000}"/>
    <cellStyle name="Comma [0] 295" xfId="2100" hidden="1" xr:uid="{00000000-0005-0000-0000-000055080000}"/>
    <cellStyle name="Comma [0] 2950" xfId="8020" hidden="1" xr:uid="{00000000-0005-0000-0000-0000751F0000}"/>
    <cellStyle name="Comma [0] 2951" xfId="7901" hidden="1" xr:uid="{00000000-0005-0000-0000-0000FE1E0000}"/>
    <cellStyle name="Comma [0] 2952" xfId="7970" hidden="1" xr:uid="{00000000-0005-0000-0000-0000431F0000}"/>
    <cellStyle name="Comma [0] 2953" xfId="7978" hidden="1" xr:uid="{00000000-0005-0000-0000-00004B1F0000}"/>
    <cellStyle name="Comma [0] 2954" xfId="8067" hidden="1" xr:uid="{00000000-0005-0000-0000-0000A41F0000}"/>
    <cellStyle name="Comma [0] 2955" xfId="7981" hidden="1" xr:uid="{00000000-0005-0000-0000-00004E1F0000}"/>
    <cellStyle name="Comma [0] 2956" xfId="7941" hidden="1" xr:uid="{00000000-0005-0000-0000-0000261F0000}"/>
    <cellStyle name="Comma [0] 2957" xfId="8072" hidden="1" xr:uid="{00000000-0005-0000-0000-0000A91F0000}"/>
    <cellStyle name="Comma [0] 2958" xfId="8074" hidden="1" xr:uid="{00000000-0005-0000-0000-0000AB1F0000}"/>
    <cellStyle name="Comma [0] 2959" xfId="8033" hidden="1" xr:uid="{00000000-0005-0000-0000-0000821F0000}"/>
    <cellStyle name="Comma [0] 296" xfId="2203" hidden="1" xr:uid="{00000000-0005-0000-0000-0000BC080000}"/>
    <cellStyle name="Comma [0] 2960" xfId="8039" hidden="1" xr:uid="{00000000-0005-0000-0000-0000881F0000}"/>
    <cellStyle name="Comma [0] 2961" xfId="7940" hidden="1" xr:uid="{00000000-0005-0000-0000-0000251F0000}"/>
    <cellStyle name="Comma [0] 2962" xfId="8021" hidden="1" xr:uid="{00000000-0005-0000-0000-0000761F0000}"/>
    <cellStyle name="Comma [0] 2963" xfId="8000" hidden="1" xr:uid="{00000000-0005-0000-0000-0000611F0000}"/>
    <cellStyle name="Comma [0] 2964" xfId="8078" hidden="1" xr:uid="{00000000-0005-0000-0000-0000AF1F0000}"/>
    <cellStyle name="Comma [0] 2965" xfId="8019" hidden="1" xr:uid="{00000000-0005-0000-0000-0000741F0000}"/>
    <cellStyle name="Comma [0] 2966" xfId="7957" hidden="1" xr:uid="{00000000-0005-0000-0000-0000361F0000}"/>
    <cellStyle name="Comma [0] 2967" xfId="8085" hidden="1" xr:uid="{00000000-0005-0000-0000-0000B61F0000}"/>
    <cellStyle name="Comma [0] 2968" xfId="8087" hidden="1" xr:uid="{00000000-0005-0000-0000-0000B81F0000}"/>
    <cellStyle name="Comma [0] 2969" xfId="8051" hidden="1" xr:uid="{00000000-0005-0000-0000-0000941F0000}"/>
    <cellStyle name="Comma [0] 297" xfId="2717" hidden="1" xr:uid="{00000000-0005-0000-0000-0000BE0A0000}"/>
    <cellStyle name="Comma [0] 2970" xfId="8056" hidden="1" xr:uid="{00000000-0005-0000-0000-0000991F0000}"/>
    <cellStyle name="Comma [0] 2971" xfId="7885" hidden="1" xr:uid="{00000000-0005-0000-0000-0000EE1E0000}"/>
    <cellStyle name="Comma [0] 2972" xfId="8040" hidden="1" xr:uid="{00000000-0005-0000-0000-0000891F0000}"/>
    <cellStyle name="Comma [0] 2973" xfId="7945" hidden="1" xr:uid="{00000000-0005-0000-0000-00002A1F0000}"/>
    <cellStyle name="Comma [0] 2974" xfId="8091" hidden="1" xr:uid="{00000000-0005-0000-0000-0000BC1F0000}"/>
    <cellStyle name="Comma [0] 2975" xfId="8038" hidden="1" xr:uid="{00000000-0005-0000-0000-0000871F0000}"/>
    <cellStyle name="Comma [0] 2976" xfId="7977" hidden="1" xr:uid="{00000000-0005-0000-0000-00004A1F0000}"/>
    <cellStyle name="Comma [0] 2977" xfId="8095" hidden="1" xr:uid="{00000000-0005-0000-0000-0000C01F0000}"/>
    <cellStyle name="Comma [0] 2978" xfId="8097" hidden="1" xr:uid="{00000000-0005-0000-0000-0000C21F0000}"/>
    <cellStyle name="Comma [0] 2979" xfId="8065" hidden="1" xr:uid="{00000000-0005-0000-0000-0000A21F0000}"/>
    <cellStyle name="Comma [0] 298" xfId="2719" hidden="1" xr:uid="{00000000-0005-0000-0000-0000C00A0000}"/>
    <cellStyle name="Comma [0] 2980" xfId="8069" hidden="1" xr:uid="{00000000-0005-0000-0000-0000A61F0000}"/>
    <cellStyle name="Comma [0] 2981" xfId="7959" hidden="1" xr:uid="{00000000-0005-0000-0000-0000381F0000}"/>
    <cellStyle name="Comma [0] 2982" xfId="8057" hidden="1" xr:uid="{00000000-0005-0000-0000-00009A1F0000}"/>
    <cellStyle name="Comma [0] 2983" xfId="7949" hidden="1" xr:uid="{00000000-0005-0000-0000-00002E1F0000}"/>
    <cellStyle name="Comma [0] 2984" xfId="8101" hidden="1" xr:uid="{00000000-0005-0000-0000-0000C61F0000}"/>
    <cellStyle name="Comma [0] 2985" xfId="8055" hidden="1" xr:uid="{00000000-0005-0000-0000-0000981F0000}"/>
    <cellStyle name="Comma [0] 2986" xfId="8024" hidden="1" xr:uid="{00000000-0005-0000-0000-0000791F0000}"/>
    <cellStyle name="Comma [0] 2987" xfId="8105" hidden="1" xr:uid="{00000000-0005-0000-0000-0000CA1F0000}"/>
    <cellStyle name="Comma [0] 2988" xfId="8107" hidden="1" xr:uid="{00000000-0005-0000-0000-0000CC1F0000}"/>
    <cellStyle name="Comma [0] 2989" xfId="8093" hidden="1" xr:uid="{00000000-0005-0000-0000-0000BE1F0000}"/>
    <cellStyle name="Comma [0] 299" xfId="2708" hidden="1" xr:uid="{00000000-0005-0000-0000-0000B50A0000}"/>
    <cellStyle name="Comma [0] 2990" xfId="8080" hidden="1" xr:uid="{00000000-0005-0000-0000-0000B11F0000}"/>
    <cellStyle name="Comma [0] 2991" xfId="8104" hidden="1" xr:uid="{00000000-0005-0000-0000-0000C91F0000}"/>
    <cellStyle name="Comma [0] 2992" xfId="8070" hidden="1" xr:uid="{00000000-0005-0000-0000-0000A71F0000}"/>
    <cellStyle name="Comma [0] 2993" xfId="8042" hidden="1" xr:uid="{00000000-0005-0000-0000-00008B1F0000}"/>
    <cellStyle name="Comma [0] 2994" xfId="8109" hidden="1" xr:uid="{00000000-0005-0000-0000-0000CE1F0000}"/>
    <cellStyle name="Comma [0] 2995" xfId="8066" hidden="1" xr:uid="{00000000-0005-0000-0000-0000A31F0000}"/>
    <cellStyle name="Comma [0] 2996" xfId="8100" hidden="1" xr:uid="{00000000-0005-0000-0000-0000C51F0000}"/>
    <cellStyle name="Comma [0] 2997" xfId="8113" hidden="1" xr:uid="{00000000-0005-0000-0000-0000D21F0000}"/>
    <cellStyle name="Comma [0] 2998" xfId="8115" hidden="1" xr:uid="{00000000-0005-0000-0000-0000D41F0000}"/>
    <cellStyle name="Comma [0] 2999" xfId="7983" hidden="1" xr:uid="{00000000-0005-0000-0000-0000501F0000}"/>
    <cellStyle name="Comma [0] 3" xfId="72" hidden="1" xr:uid="{00000000-0005-0000-0000-000068000000}"/>
    <cellStyle name="Comma [0] 30" xfId="30" hidden="1" xr:uid="{00000000-0005-0000-0000-00003E000000}"/>
    <cellStyle name="Comma [0] 300" xfId="2716" hidden="1" xr:uid="{00000000-0005-0000-0000-0000BD0A0000}"/>
    <cellStyle name="Comma [0] 3000" xfId="8103" hidden="1" xr:uid="{00000000-0005-0000-0000-0000C81F0000}"/>
    <cellStyle name="Comma [0] 3001" xfId="8043" hidden="1" xr:uid="{00000000-0005-0000-0000-00008C1F0000}"/>
    <cellStyle name="Comma [0] 3002" xfId="8077" hidden="1" xr:uid="{00000000-0005-0000-0000-0000AE1F0000}"/>
    <cellStyle name="Comma [0] 3003" xfId="8090" hidden="1" xr:uid="{00000000-0005-0000-0000-0000BB1F0000}"/>
    <cellStyle name="Comma [0] 3004" xfId="8118" hidden="1" xr:uid="{00000000-0005-0000-0000-0000D71F0000}"/>
    <cellStyle name="Comma [0] 3005" xfId="8081" hidden="1" xr:uid="{00000000-0005-0000-0000-0000B21F0000}"/>
    <cellStyle name="Comma [0] 3006" xfId="8041" hidden="1" xr:uid="{00000000-0005-0000-0000-00008A1F0000}"/>
    <cellStyle name="Comma [0] 3007" xfId="8121" hidden="1" xr:uid="{00000000-0005-0000-0000-0000DA1F0000}"/>
    <cellStyle name="Comma [0] 3008" xfId="8123" hidden="1" xr:uid="{00000000-0005-0000-0000-0000DC1F0000}"/>
    <cellStyle name="Comma [0] 3009" xfId="7842" hidden="1" xr:uid="{00000000-0005-0000-0000-0000C31E0000}"/>
    <cellStyle name="Comma [0] 301" xfId="2208" hidden="1" xr:uid="{00000000-0005-0000-0000-0000C1080000}"/>
    <cellStyle name="Comma [0] 3010" xfId="7824" hidden="1" xr:uid="{00000000-0005-0000-0000-0000B11E0000}"/>
    <cellStyle name="Comma [0] 3011" xfId="8127" hidden="1" xr:uid="{00000000-0005-0000-0000-0000E01F0000}"/>
    <cellStyle name="Comma [0] 3012" xfId="8134" hidden="1" xr:uid="{00000000-0005-0000-0000-0000E71F0000}"/>
    <cellStyle name="Comma [0] 3013" xfId="8136" hidden="1" xr:uid="{00000000-0005-0000-0000-0000E91F0000}"/>
    <cellStyle name="Comma [0] 3014" xfId="8126" hidden="1" xr:uid="{00000000-0005-0000-0000-0000DF1F0000}"/>
    <cellStyle name="Comma [0] 3015" xfId="8132" hidden="1" xr:uid="{00000000-0005-0000-0000-0000E51F0000}"/>
    <cellStyle name="Comma [0] 3016" xfId="8139" hidden="1" xr:uid="{00000000-0005-0000-0000-0000EC1F0000}"/>
    <cellStyle name="Comma [0] 3017" xfId="8141" hidden="1" xr:uid="{00000000-0005-0000-0000-0000EE1F0000}"/>
    <cellStyle name="Comma [0] 3018" xfId="7916" hidden="1" xr:uid="{00000000-0005-0000-0000-00000D1F0000}"/>
    <cellStyle name="Comma [0] 3019" xfId="7872" hidden="1" xr:uid="{00000000-0005-0000-0000-0000E11E0000}"/>
    <cellStyle name="Comma [0] 302" xfId="2702" hidden="1" xr:uid="{00000000-0005-0000-0000-0000AF0A0000}"/>
    <cellStyle name="Comma [0] 3020" xfId="8152" hidden="1" xr:uid="{00000000-0005-0000-0000-0000F91F0000}"/>
    <cellStyle name="Comma [0] 3021" xfId="8161" hidden="1" xr:uid="{00000000-0005-0000-0000-000002200000}"/>
    <cellStyle name="Comma [0] 3022" xfId="8172" hidden="1" xr:uid="{00000000-0005-0000-0000-00000D200000}"/>
    <cellStyle name="Comma [0] 3023" xfId="8178" hidden="1" xr:uid="{00000000-0005-0000-0000-000013200000}"/>
    <cellStyle name="Comma [0] 3024" xfId="8160" hidden="1" xr:uid="{00000000-0005-0000-0000-000001200000}"/>
    <cellStyle name="Comma [0] 3025" xfId="8170" hidden="1" xr:uid="{00000000-0005-0000-0000-00000B200000}"/>
    <cellStyle name="Comma [0] 3026" xfId="8190" hidden="1" xr:uid="{00000000-0005-0000-0000-00001F200000}"/>
    <cellStyle name="Comma [0] 3027" xfId="8192" hidden="1" xr:uid="{00000000-0005-0000-0000-000021200000}"/>
    <cellStyle name="Comma [0] 3028" xfId="8143" hidden="1" xr:uid="{00000000-0005-0000-0000-0000F01F0000}"/>
    <cellStyle name="Comma [0] 3029" xfId="7837" hidden="1" xr:uid="{00000000-0005-0000-0000-0000BE1E0000}"/>
    <cellStyle name="Comma [0] 303" xfId="2735" hidden="1" xr:uid="{00000000-0005-0000-0000-0000D00A0000}"/>
    <cellStyle name="Comma [0] 3030" xfId="8146" hidden="1" xr:uid="{00000000-0005-0000-0000-0000F31F0000}"/>
    <cellStyle name="Comma [0] 3031" xfId="7871" hidden="1" xr:uid="{00000000-0005-0000-0000-0000E01E0000}"/>
    <cellStyle name="Comma [0] 3032" xfId="7870" hidden="1" xr:uid="{00000000-0005-0000-0000-0000DF1E0000}"/>
    <cellStyle name="Comma [0] 3033" xfId="8197" hidden="1" xr:uid="{00000000-0005-0000-0000-000026200000}"/>
    <cellStyle name="Comma [0] 3034" xfId="7839" hidden="1" xr:uid="{00000000-0005-0000-0000-0000C01E0000}"/>
    <cellStyle name="Comma [0] 3035" xfId="7873" hidden="1" xr:uid="{00000000-0005-0000-0000-0000E21E0000}"/>
    <cellStyle name="Comma [0] 3036" xfId="8209" hidden="1" xr:uid="{00000000-0005-0000-0000-000032200000}"/>
    <cellStyle name="Comma [0] 3037" xfId="8211" hidden="1" xr:uid="{00000000-0005-0000-0000-000034200000}"/>
    <cellStyle name="Comma [0] 3038" xfId="8200" hidden="1" xr:uid="{00000000-0005-0000-0000-000029200000}"/>
    <cellStyle name="Comma [0] 3039" xfId="8208" hidden="1" xr:uid="{00000000-0005-0000-0000-000031200000}"/>
    <cellStyle name="Comma [0] 304" xfId="2743" hidden="1" xr:uid="{00000000-0005-0000-0000-0000D80A0000}"/>
    <cellStyle name="Comma [0] 3040" xfId="7835" hidden="1" xr:uid="{00000000-0005-0000-0000-0000BC1E0000}"/>
    <cellStyle name="Comma [0] 3041" xfId="8194" hidden="1" xr:uid="{00000000-0005-0000-0000-000023200000}"/>
    <cellStyle name="Comma [0] 3042" xfId="8227" hidden="1" xr:uid="{00000000-0005-0000-0000-000044200000}"/>
    <cellStyle name="Comma [0] 3043" xfId="8235" hidden="1" xr:uid="{00000000-0005-0000-0000-00004C200000}"/>
    <cellStyle name="Comma [0] 3044" xfId="8144" hidden="1" xr:uid="{00000000-0005-0000-0000-0000F11F0000}"/>
    <cellStyle name="Comma [0] 3045" xfId="8223" hidden="1" xr:uid="{00000000-0005-0000-0000-000040200000}"/>
    <cellStyle name="Comma [0] 3046" xfId="8244" hidden="1" xr:uid="{00000000-0005-0000-0000-000055200000}"/>
    <cellStyle name="Comma [0] 3047" xfId="8246" hidden="1" xr:uid="{00000000-0005-0000-0000-000057200000}"/>
    <cellStyle name="Comma [0] 3048" xfId="8205" hidden="1" xr:uid="{00000000-0005-0000-0000-00002E200000}"/>
    <cellStyle name="Comma [0] 3049" xfId="8150" hidden="1" xr:uid="{00000000-0005-0000-0000-0000F71F0000}"/>
    <cellStyle name="Comma [0] 305" xfId="2652" hidden="1" xr:uid="{00000000-0005-0000-0000-00007D0A0000}"/>
    <cellStyle name="Comma [0] 3050" xfId="8203" hidden="1" xr:uid="{00000000-0005-0000-0000-00002C200000}"/>
    <cellStyle name="Comma [0] 3051" xfId="8187" hidden="1" xr:uid="{00000000-0005-0000-0000-00001C200000}"/>
    <cellStyle name="Comma [0] 3052" xfId="8183" hidden="1" xr:uid="{00000000-0005-0000-0000-000018200000}"/>
    <cellStyle name="Comma [0] 3053" xfId="8254" hidden="1" xr:uid="{00000000-0005-0000-0000-00005F200000}"/>
    <cellStyle name="Comma [0] 3054" xfId="7827" hidden="1" xr:uid="{00000000-0005-0000-0000-0000B41E0000}"/>
    <cellStyle name="Comma [0] 3055" xfId="7915" hidden="1" xr:uid="{00000000-0005-0000-0000-00000C1F0000}"/>
    <cellStyle name="Comma [0] 3056" xfId="8262" hidden="1" xr:uid="{00000000-0005-0000-0000-000067200000}"/>
    <cellStyle name="Comma [0] 3057" xfId="8264" hidden="1" xr:uid="{00000000-0005-0000-0000-000069200000}"/>
    <cellStyle name="Comma [0] 3058" xfId="8213" hidden="1" xr:uid="{00000000-0005-0000-0000-000036200000}"/>
    <cellStyle name="Comma [0] 3059" xfId="8189" hidden="1" xr:uid="{00000000-0005-0000-0000-00001E200000}"/>
    <cellStyle name="Comma [0] 306" xfId="2731" hidden="1" xr:uid="{00000000-0005-0000-0000-0000CC0A0000}"/>
    <cellStyle name="Comma [0] 3060" xfId="8224" hidden="1" xr:uid="{00000000-0005-0000-0000-000041200000}"/>
    <cellStyle name="Comma [0] 3061" xfId="8156" hidden="1" xr:uid="{00000000-0005-0000-0000-0000FD1F0000}"/>
    <cellStyle name="Comma [0] 3062" xfId="8226" hidden="1" xr:uid="{00000000-0005-0000-0000-000043200000}"/>
    <cellStyle name="Comma [0] 3063" xfId="8271" hidden="1" xr:uid="{00000000-0005-0000-0000-000070200000}"/>
    <cellStyle name="Comma [0] 3064" xfId="8214" hidden="1" xr:uid="{00000000-0005-0000-0000-000037200000}"/>
    <cellStyle name="Comma [0] 3065" xfId="8171" hidden="1" xr:uid="{00000000-0005-0000-0000-00000C200000}"/>
    <cellStyle name="Comma [0] 3066" xfId="8277" hidden="1" xr:uid="{00000000-0005-0000-0000-000076200000}"/>
    <cellStyle name="Comma [0] 3067" xfId="8279" hidden="1" xr:uid="{00000000-0005-0000-0000-000078200000}"/>
    <cellStyle name="Comma [0] 3068" xfId="8232" hidden="1" xr:uid="{00000000-0005-0000-0000-000049200000}"/>
    <cellStyle name="Comma [0] 3069" xfId="8238" hidden="1" xr:uid="{00000000-0005-0000-0000-00004F200000}"/>
    <cellStyle name="Comma [0] 307" xfId="2752" hidden="1" xr:uid="{00000000-0005-0000-0000-0000E10A0000}"/>
    <cellStyle name="Comma [0] 3070" xfId="7864" hidden="1" xr:uid="{00000000-0005-0000-0000-0000D91E0000}"/>
    <cellStyle name="Comma [0] 3071" xfId="8188" hidden="1" xr:uid="{00000000-0005-0000-0000-00001D200000}"/>
    <cellStyle name="Comma [0] 3072" xfId="8196" hidden="1" xr:uid="{00000000-0005-0000-0000-000025200000}"/>
    <cellStyle name="Comma [0] 3073" xfId="8285" hidden="1" xr:uid="{00000000-0005-0000-0000-00007E200000}"/>
    <cellStyle name="Comma [0] 3074" xfId="8199" hidden="1" xr:uid="{00000000-0005-0000-0000-000028200000}"/>
    <cellStyle name="Comma [0] 3075" xfId="8159" hidden="1" xr:uid="{00000000-0005-0000-0000-000000200000}"/>
    <cellStyle name="Comma [0] 3076" xfId="8290" hidden="1" xr:uid="{00000000-0005-0000-0000-000083200000}"/>
    <cellStyle name="Comma [0] 3077" xfId="8292" hidden="1" xr:uid="{00000000-0005-0000-0000-000085200000}"/>
    <cellStyle name="Comma [0] 3078" xfId="8251" hidden="1" xr:uid="{00000000-0005-0000-0000-00005C200000}"/>
    <cellStyle name="Comma [0] 3079" xfId="8257" hidden="1" xr:uid="{00000000-0005-0000-0000-000062200000}"/>
    <cellStyle name="Comma [0] 308" xfId="2754" hidden="1" xr:uid="{00000000-0005-0000-0000-0000E30A0000}"/>
    <cellStyle name="Comma [0] 3080" xfId="8158" hidden="1" xr:uid="{00000000-0005-0000-0000-0000FF1F0000}"/>
    <cellStyle name="Comma [0] 3081" xfId="8239" hidden="1" xr:uid="{00000000-0005-0000-0000-000050200000}"/>
    <cellStyle name="Comma [0] 3082" xfId="8218" hidden="1" xr:uid="{00000000-0005-0000-0000-00003B200000}"/>
    <cellStyle name="Comma [0] 3083" xfId="8296" hidden="1" xr:uid="{00000000-0005-0000-0000-000089200000}"/>
    <cellStyle name="Comma [0] 3084" xfId="8237" hidden="1" xr:uid="{00000000-0005-0000-0000-00004E200000}"/>
    <cellStyle name="Comma [0] 3085" xfId="8175" hidden="1" xr:uid="{00000000-0005-0000-0000-000010200000}"/>
    <cellStyle name="Comma [0] 3086" xfId="8303" hidden="1" xr:uid="{00000000-0005-0000-0000-000090200000}"/>
    <cellStyle name="Comma [0] 3087" xfId="8305" hidden="1" xr:uid="{00000000-0005-0000-0000-000092200000}"/>
    <cellStyle name="Comma [0] 3088" xfId="8269" hidden="1" xr:uid="{00000000-0005-0000-0000-00006E200000}"/>
    <cellStyle name="Comma [0] 3089" xfId="8274" hidden="1" xr:uid="{00000000-0005-0000-0000-000073200000}"/>
    <cellStyle name="Comma [0] 309" xfId="2713" hidden="1" xr:uid="{00000000-0005-0000-0000-0000BA0A0000}"/>
    <cellStyle name="Comma [0] 3090" xfId="7838" hidden="1" xr:uid="{00000000-0005-0000-0000-0000BF1E0000}"/>
    <cellStyle name="Comma [0] 3091" xfId="8258" hidden="1" xr:uid="{00000000-0005-0000-0000-000063200000}"/>
    <cellStyle name="Comma [0] 3092" xfId="8163" hidden="1" xr:uid="{00000000-0005-0000-0000-000004200000}"/>
    <cellStyle name="Comma [0] 3093" xfId="8309" hidden="1" xr:uid="{00000000-0005-0000-0000-000096200000}"/>
    <cellStyle name="Comma [0] 3094" xfId="8256" hidden="1" xr:uid="{00000000-0005-0000-0000-000061200000}"/>
    <cellStyle name="Comma [0] 3095" xfId="8195" hidden="1" xr:uid="{00000000-0005-0000-0000-000024200000}"/>
    <cellStyle name="Comma [0] 3096" xfId="8313" hidden="1" xr:uid="{00000000-0005-0000-0000-00009A200000}"/>
    <cellStyle name="Comma [0] 3097" xfId="8315" hidden="1" xr:uid="{00000000-0005-0000-0000-00009C200000}"/>
    <cellStyle name="Comma [0] 3098" xfId="8283" hidden="1" xr:uid="{00000000-0005-0000-0000-00007C200000}"/>
    <cellStyle name="Comma [0] 3099" xfId="8287" hidden="1" xr:uid="{00000000-0005-0000-0000-000080200000}"/>
    <cellStyle name="Comma [0] 31" xfId="32" hidden="1" xr:uid="{00000000-0005-0000-0000-000040000000}"/>
    <cellStyle name="Comma [0] 310" xfId="2658" hidden="1" xr:uid="{00000000-0005-0000-0000-0000830A0000}"/>
    <cellStyle name="Comma [0] 3100" xfId="8177" hidden="1" xr:uid="{00000000-0005-0000-0000-000012200000}"/>
    <cellStyle name="Comma [0] 3101" xfId="8275" hidden="1" xr:uid="{00000000-0005-0000-0000-000074200000}"/>
    <cellStyle name="Comma [0] 3102" xfId="8167" hidden="1" xr:uid="{00000000-0005-0000-0000-000008200000}"/>
    <cellStyle name="Comma [0] 3103" xfId="8319" hidden="1" xr:uid="{00000000-0005-0000-0000-0000A0200000}"/>
    <cellStyle name="Comma [0] 3104" xfId="8273" hidden="1" xr:uid="{00000000-0005-0000-0000-000072200000}"/>
    <cellStyle name="Comma [0] 3105" xfId="8242" hidden="1" xr:uid="{00000000-0005-0000-0000-000053200000}"/>
    <cellStyle name="Comma [0] 3106" xfId="8323" hidden="1" xr:uid="{00000000-0005-0000-0000-0000A4200000}"/>
    <cellStyle name="Comma [0] 3107" xfId="8325" hidden="1" xr:uid="{00000000-0005-0000-0000-0000A6200000}"/>
    <cellStyle name="Comma [0] 3108" xfId="8311" hidden="1" xr:uid="{00000000-0005-0000-0000-000098200000}"/>
    <cellStyle name="Comma [0] 3109" xfId="8298" hidden="1" xr:uid="{00000000-0005-0000-0000-00008B200000}"/>
    <cellStyle name="Comma [0] 311" xfId="2711" hidden="1" xr:uid="{00000000-0005-0000-0000-0000B80A0000}"/>
    <cellStyle name="Comma [0] 3110" xfId="8322" hidden="1" xr:uid="{00000000-0005-0000-0000-0000A3200000}"/>
    <cellStyle name="Comma [0] 3111" xfId="8288" hidden="1" xr:uid="{00000000-0005-0000-0000-000081200000}"/>
    <cellStyle name="Comma [0] 3112" xfId="8260" hidden="1" xr:uid="{00000000-0005-0000-0000-000065200000}"/>
    <cellStyle name="Comma [0] 3113" xfId="8327" hidden="1" xr:uid="{00000000-0005-0000-0000-0000A8200000}"/>
    <cellStyle name="Comma [0] 3114" xfId="8284" hidden="1" xr:uid="{00000000-0005-0000-0000-00007D200000}"/>
    <cellStyle name="Comma [0] 3115" xfId="8318" hidden="1" xr:uid="{00000000-0005-0000-0000-00009F200000}"/>
    <cellStyle name="Comma [0] 3116" xfId="8331" hidden="1" xr:uid="{00000000-0005-0000-0000-0000AC200000}"/>
    <cellStyle name="Comma [0] 3117" xfId="8333" hidden="1" xr:uid="{00000000-0005-0000-0000-0000AE200000}"/>
    <cellStyle name="Comma [0] 3118" xfId="8201" hidden="1" xr:uid="{00000000-0005-0000-0000-00002A200000}"/>
    <cellStyle name="Comma [0] 3119" xfId="8321" hidden="1" xr:uid="{00000000-0005-0000-0000-0000A2200000}"/>
    <cellStyle name="Comma [0] 312" xfId="2695" hidden="1" xr:uid="{00000000-0005-0000-0000-0000A80A0000}"/>
    <cellStyle name="Comma [0] 3120" xfId="8261" hidden="1" xr:uid="{00000000-0005-0000-0000-000066200000}"/>
    <cellStyle name="Comma [0] 3121" xfId="8295" hidden="1" xr:uid="{00000000-0005-0000-0000-000088200000}"/>
    <cellStyle name="Comma [0] 3122" xfId="8308" hidden="1" xr:uid="{00000000-0005-0000-0000-000095200000}"/>
    <cellStyle name="Comma [0] 3123" xfId="8336" hidden="1" xr:uid="{00000000-0005-0000-0000-0000B1200000}"/>
    <cellStyle name="Comma [0] 3124" xfId="8299" hidden="1" xr:uid="{00000000-0005-0000-0000-00008C200000}"/>
    <cellStyle name="Comma [0] 3125" xfId="8259" hidden="1" xr:uid="{00000000-0005-0000-0000-000064200000}"/>
    <cellStyle name="Comma [0] 3126" xfId="8338" hidden="1" xr:uid="{00000000-0005-0000-0000-0000B3200000}"/>
    <cellStyle name="Comma [0] 3127" xfId="8340" hidden="1" xr:uid="{00000000-0005-0000-0000-0000B5200000}"/>
    <cellStyle name="Comma [0] 3128" xfId="7852" hidden="1" xr:uid="{00000000-0005-0000-0000-0000CD1E0000}"/>
    <cellStyle name="Comma [0] 3129" xfId="7849" hidden="1" xr:uid="{00000000-0005-0000-0000-0000CA1E0000}"/>
    <cellStyle name="Comma [0] 313" xfId="2691" hidden="1" xr:uid="{00000000-0005-0000-0000-0000A40A0000}"/>
    <cellStyle name="Comma [0] 3130" xfId="8346" hidden="1" xr:uid="{00000000-0005-0000-0000-0000BB200000}"/>
    <cellStyle name="Comma [0] 3131" xfId="8352" hidden="1" xr:uid="{00000000-0005-0000-0000-0000C1200000}"/>
    <cellStyle name="Comma [0] 3132" xfId="8354" hidden="1" xr:uid="{00000000-0005-0000-0000-0000C3200000}"/>
    <cellStyle name="Comma [0] 3133" xfId="8345" hidden="1" xr:uid="{00000000-0005-0000-0000-0000BA200000}"/>
    <cellStyle name="Comma [0] 3134" xfId="8350" hidden="1" xr:uid="{00000000-0005-0000-0000-0000BF200000}"/>
    <cellStyle name="Comma [0] 3135" xfId="8356" hidden="1" xr:uid="{00000000-0005-0000-0000-0000C5200000}"/>
    <cellStyle name="Comma [0] 3136" xfId="8358" hidden="1" xr:uid="{00000000-0005-0000-0000-0000C7200000}"/>
    <cellStyle name="Comma [0] 3137" xfId="7875" hidden="1" xr:uid="{00000000-0005-0000-0000-0000E41E0000}"/>
    <cellStyle name="Comma [0] 3138" xfId="7877" hidden="1" xr:uid="{00000000-0005-0000-0000-0000E61E0000}"/>
    <cellStyle name="Comma [0] 3139" xfId="8369" hidden="1" xr:uid="{00000000-0005-0000-0000-0000D2200000}"/>
    <cellStyle name="Comma [0] 314" xfId="2762" hidden="1" xr:uid="{00000000-0005-0000-0000-0000EB0A0000}"/>
    <cellStyle name="Comma [0] 3140" xfId="8378" hidden="1" xr:uid="{00000000-0005-0000-0000-0000DB200000}"/>
    <cellStyle name="Comma [0] 3141" xfId="8389" hidden="1" xr:uid="{00000000-0005-0000-0000-0000E6200000}"/>
    <cellStyle name="Comma [0] 3142" xfId="8395" hidden="1" xr:uid="{00000000-0005-0000-0000-0000EC200000}"/>
    <cellStyle name="Comma [0] 3143" xfId="8377" hidden="1" xr:uid="{00000000-0005-0000-0000-0000DA200000}"/>
    <cellStyle name="Comma [0] 3144" xfId="8387" hidden="1" xr:uid="{00000000-0005-0000-0000-0000E4200000}"/>
    <cellStyle name="Comma [0] 3145" xfId="8407" hidden="1" xr:uid="{00000000-0005-0000-0000-0000F8200000}"/>
    <cellStyle name="Comma [0] 3146" xfId="8409" hidden="1" xr:uid="{00000000-0005-0000-0000-0000FA200000}"/>
    <cellStyle name="Comma [0] 3147" xfId="8360" hidden="1" xr:uid="{00000000-0005-0000-0000-0000C9200000}"/>
    <cellStyle name="Comma [0] 3148" xfId="7857" hidden="1" xr:uid="{00000000-0005-0000-0000-0000D21E0000}"/>
    <cellStyle name="Comma [0] 3149" xfId="8363" hidden="1" xr:uid="{00000000-0005-0000-0000-0000CC200000}"/>
    <cellStyle name="Comma [0] 315" xfId="2634" hidden="1" xr:uid="{00000000-0005-0000-0000-00006B0A0000}"/>
    <cellStyle name="Comma [0] 3150" xfId="7862" hidden="1" xr:uid="{00000000-0005-0000-0000-0000D71E0000}"/>
    <cellStyle name="Comma [0] 3151" xfId="7846" hidden="1" xr:uid="{00000000-0005-0000-0000-0000C71E0000}"/>
    <cellStyle name="Comma [0] 3152" xfId="8414" hidden="1" xr:uid="{00000000-0005-0000-0000-0000FF200000}"/>
    <cellStyle name="Comma [0] 3153" xfId="7855" hidden="1" xr:uid="{00000000-0005-0000-0000-0000D01E0000}"/>
    <cellStyle name="Comma [0] 3154" xfId="7876" hidden="1" xr:uid="{00000000-0005-0000-0000-0000E51E0000}"/>
    <cellStyle name="Comma [0] 3155" xfId="8426" hidden="1" xr:uid="{00000000-0005-0000-0000-00000B210000}"/>
    <cellStyle name="Comma [0] 3156" xfId="8428" hidden="1" xr:uid="{00000000-0005-0000-0000-00000D210000}"/>
    <cellStyle name="Comma [0] 3157" xfId="8417" hidden="1" xr:uid="{00000000-0005-0000-0000-000002210000}"/>
    <cellStyle name="Comma [0] 3158" xfId="8425" hidden="1" xr:uid="{00000000-0005-0000-0000-00000A210000}"/>
    <cellStyle name="Comma [0] 3159" xfId="7859" hidden="1" xr:uid="{00000000-0005-0000-0000-0000D41E0000}"/>
    <cellStyle name="Comma [0] 316" xfId="2069" hidden="1" xr:uid="{00000000-0005-0000-0000-000036080000}"/>
    <cellStyle name="Comma [0] 3160" xfId="8411" hidden="1" xr:uid="{00000000-0005-0000-0000-0000FC200000}"/>
    <cellStyle name="Comma [0] 3161" xfId="8444" hidden="1" xr:uid="{00000000-0005-0000-0000-00001D210000}"/>
    <cellStyle name="Comma [0] 3162" xfId="8452" hidden="1" xr:uid="{00000000-0005-0000-0000-000025210000}"/>
    <cellStyle name="Comma [0] 3163" xfId="8361" hidden="1" xr:uid="{00000000-0005-0000-0000-0000CA200000}"/>
    <cellStyle name="Comma [0] 3164" xfId="8440" hidden="1" xr:uid="{00000000-0005-0000-0000-000019210000}"/>
    <cellStyle name="Comma [0] 3165" xfId="8461" hidden="1" xr:uid="{00000000-0005-0000-0000-00002E210000}"/>
    <cellStyle name="Comma [0] 3166" xfId="8463" hidden="1" xr:uid="{00000000-0005-0000-0000-000030210000}"/>
    <cellStyle name="Comma [0] 3167" xfId="8422" hidden="1" xr:uid="{00000000-0005-0000-0000-000007210000}"/>
    <cellStyle name="Comma [0] 3168" xfId="8367" hidden="1" xr:uid="{00000000-0005-0000-0000-0000D0200000}"/>
    <cellStyle name="Comma [0] 3169" xfId="8420" hidden="1" xr:uid="{00000000-0005-0000-0000-000005210000}"/>
    <cellStyle name="Comma [0] 317" xfId="2770" hidden="1" xr:uid="{00000000-0005-0000-0000-0000F30A0000}"/>
    <cellStyle name="Comma [0] 3170" xfId="8404" hidden="1" xr:uid="{00000000-0005-0000-0000-0000F5200000}"/>
    <cellStyle name="Comma [0] 3171" xfId="8400" hidden="1" xr:uid="{00000000-0005-0000-0000-0000F1200000}"/>
    <cellStyle name="Comma [0] 3172" xfId="8471" hidden="1" xr:uid="{00000000-0005-0000-0000-000038210000}"/>
    <cellStyle name="Comma [0] 3173" xfId="8343" hidden="1" xr:uid="{00000000-0005-0000-0000-0000B8200000}"/>
    <cellStyle name="Comma [0] 3174" xfId="7825" hidden="1" xr:uid="{00000000-0005-0000-0000-0000B21E0000}"/>
    <cellStyle name="Comma [0] 3175" xfId="8479" hidden="1" xr:uid="{00000000-0005-0000-0000-000040210000}"/>
    <cellStyle name="Comma [0] 3176" xfId="8481" hidden="1" xr:uid="{00000000-0005-0000-0000-000042210000}"/>
    <cellStyle name="Comma [0] 3177" xfId="8430" hidden="1" xr:uid="{00000000-0005-0000-0000-00000F210000}"/>
    <cellStyle name="Comma [0] 3178" xfId="8406" hidden="1" xr:uid="{00000000-0005-0000-0000-0000F7200000}"/>
    <cellStyle name="Comma [0] 3179" xfId="8441" hidden="1" xr:uid="{00000000-0005-0000-0000-00001A210000}"/>
    <cellStyle name="Comma [0] 318" xfId="2772" hidden="1" xr:uid="{00000000-0005-0000-0000-0000F50A0000}"/>
    <cellStyle name="Comma [0] 3180" xfId="8373" hidden="1" xr:uid="{00000000-0005-0000-0000-0000D6200000}"/>
    <cellStyle name="Comma [0] 3181" xfId="8443" hidden="1" xr:uid="{00000000-0005-0000-0000-00001C210000}"/>
    <cellStyle name="Comma [0] 3182" xfId="8488" hidden="1" xr:uid="{00000000-0005-0000-0000-000049210000}"/>
    <cellStyle name="Comma [0] 3183" xfId="8431" hidden="1" xr:uid="{00000000-0005-0000-0000-000010210000}"/>
    <cellStyle name="Comma [0] 3184" xfId="8388" hidden="1" xr:uid="{00000000-0005-0000-0000-0000E5200000}"/>
    <cellStyle name="Comma [0] 3185" xfId="8494" hidden="1" xr:uid="{00000000-0005-0000-0000-00004F210000}"/>
    <cellStyle name="Comma [0] 3186" xfId="8496" hidden="1" xr:uid="{00000000-0005-0000-0000-000051210000}"/>
    <cellStyle name="Comma [0] 3187" xfId="8449" hidden="1" xr:uid="{00000000-0005-0000-0000-000022210000}"/>
    <cellStyle name="Comma [0] 3188" xfId="8455" hidden="1" xr:uid="{00000000-0005-0000-0000-000028210000}"/>
    <cellStyle name="Comma [0] 3189" xfId="8342" hidden="1" xr:uid="{00000000-0005-0000-0000-0000B7200000}"/>
    <cellStyle name="Comma [0] 319" xfId="2721" hidden="1" xr:uid="{00000000-0005-0000-0000-0000C20A0000}"/>
    <cellStyle name="Comma [0] 3190" xfId="8405" hidden="1" xr:uid="{00000000-0005-0000-0000-0000F6200000}"/>
    <cellStyle name="Comma [0] 3191" xfId="8413" hidden="1" xr:uid="{00000000-0005-0000-0000-0000FE200000}"/>
    <cellStyle name="Comma [0] 3192" xfId="8502" hidden="1" xr:uid="{00000000-0005-0000-0000-000057210000}"/>
    <cellStyle name="Comma [0] 3193" xfId="8416" hidden="1" xr:uid="{00000000-0005-0000-0000-000001210000}"/>
    <cellStyle name="Comma [0] 3194" xfId="8376" hidden="1" xr:uid="{00000000-0005-0000-0000-0000D9200000}"/>
    <cellStyle name="Comma [0] 3195" xfId="8507" hidden="1" xr:uid="{00000000-0005-0000-0000-00005C210000}"/>
    <cellStyle name="Comma [0] 3196" xfId="8509" hidden="1" xr:uid="{00000000-0005-0000-0000-00005E210000}"/>
    <cellStyle name="Comma [0] 3197" xfId="8468" hidden="1" xr:uid="{00000000-0005-0000-0000-000035210000}"/>
    <cellStyle name="Comma [0] 3198" xfId="8474" hidden="1" xr:uid="{00000000-0005-0000-0000-00003B210000}"/>
    <cellStyle name="Comma [0] 3199" xfId="8375" hidden="1" xr:uid="{00000000-0005-0000-0000-0000D8200000}"/>
    <cellStyle name="Comma [0] 32" xfId="78" hidden="1" xr:uid="{00000000-0005-0000-0000-00006E000000}"/>
    <cellStyle name="Comma [0] 320" xfId="2697" hidden="1" xr:uid="{00000000-0005-0000-0000-0000AA0A0000}"/>
    <cellStyle name="Comma [0] 3200" xfId="8456" hidden="1" xr:uid="{00000000-0005-0000-0000-000029210000}"/>
    <cellStyle name="Comma [0] 3201" xfId="8435" hidden="1" xr:uid="{00000000-0005-0000-0000-000014210000}"/>
    <cellStyle name="Comma [0] 3202" xfId="8513" hidden="1" xr:uid="{00000000-0005-0000-0000-000062210000}"/>
    <cellStyle name="Comma [0] 3203" xfId="8454" hidden="1" xr:uid="{00000000-0005-0000-0000-000027210000}"/>
    <cellStyle name="Comma [0] 3204" xfId="8392" hidden="1" xr:uid="{00000000-0005-0000-0000-0000E9200000}"/>
    <cellStyle name="Comma [0] 3205" xfId="8520" hidden="1" xr:uid="{00000000-0005-0000-0000-000069210000}"/>
    <cellStyle name="Comma [0] 3206" xfId="8522" hidden="1" xr:uid="{00000000-0005-0000-0000-00006B210000}"/>
    <cellStyle name="Comma [0] 3207" xfId="8486" hidden="1" xr:uid="{00000000-0005-0000-0000-000047210000}"/>
    <cellStyle name="Comma [0] 3208" xfId="8491" hidden="1" xr:uid="{00000000-0005-0000-0000-00004C210000}"/>
    <cellStyle name="Comma [0] 3209" xfId="7856" hidden="1" xr:uid="{00000000-0005-0000-0000-0000D11E0000}"/>
    <cellStyle name="Comma [0] 321" xfId="2732" hidden="1" xr:uid="{00000000-0005-0000-0000-0000CD0A0000}"/>
    <cellStyle name="Comma [0] 3210" xfId="8475" hidden="1" xr:uid="{00000000-0005-0000-0000-00003C210000}"/>
    <cellStyle name="Comma [0] 3211" xfId="8380" hidden="1" xr:uid="{00000000-0005-0000-0000-0000DD200000}"/>
    <cellStyle name="Comma [0] 3212" xfId="8526" hidden="1" xr:uid="{00000000-0005-0000-0000-00006F210000}"/>
    <cellStyle name="Comma [0] 3213" xfId="8473" hidden="1" xr:uid="{00000000-0005-0000-0000-00003A210000}"/>
    <cellStyle name="Comma [0] 3214" xfId="8412" hidden="1" xr:uid="{00000000-0005-0000-0000-0000FD200000}"/>
    <cellStyle name="Comma [0] 3215" xfId="8530" hidden="1" xr:uid="{00000000-0005-0000-0000-000073210000}"/>
    <cellStyle name="Comma [0] 3216" xfId="8532" hidden="1" xr:uid="{00000000-0005-0000-0000-000075210000}"/>
    <cellStyle name="Comma [0] 3217" xfId="8500" hidden="1" xr:uid="{00000000-0005-0000-0000-000055210000}"/>
    <cellStyle name="Comma [0] 3218" xfId="8504" hidden="1" xr:uid="{00000000-0005-0000-0000-000059210000}"/>
    <cellStyle name="Comma [0] 3219" xfId="8394" hidden="1" xr:uid="{00000000-0005-0000-0000-0000EB200000}"/>
    <cellStyle name="Comma [0] 322" xfId="2664" hidden="1" xr:uid="{00000000-0005-0000-0000-0000890A0000}"/>
    <cellStyle name="Comma [0] 3220" xfId="8492" hidden="1" xr:uid="{00000000-0005-0000-0000-00004D210000}"/>
    <cellStyle name="Comma [0] 3221" xfId="8384" hidden="1" xr:uid="{00000000-0005-0000-0000-0000E1200000}"/>
    <cellStyle name="Comma [0] 3222" xfId="8536" hidden="1" xr:uid="{00000000-0005-0000-0000-000079210000}"/>
    <cellStyle name="Comma [0] 3223" xfId="8490" hidden="1" xr:uid="{00000000-0005-0000-0000-00004B210000}"/>
    <cellStyle name="Comma [0] 3224" xfId="8459" hidden="1" xr:uid="{00000000-0005-0000-0000-00002C210000}"/>
    <cellStyle name="Comma [0] 3225" xfId="8540" hidden="1" xr:uid="{00000000-0005-0000-0000-00007D210000}"/>
    <cellStyle name="Comma [0] 3226" xfId="8542" hidden="1" xr:uid="{00000000-0005-0000-0000-00007F210000}"/>
    <cellStyle name="Comma [0] 3227" xfId="8528" hidden="1" xr:uid="{00000000-0005-0000-0000-000071210000}"/>
    <cellStyle name="Comma [0] 3228" xfId="8515" hidden="1" xr:uid="{00000000-0005-0000-0000-000064210000}"/>
    <cellStyle name="Comma [0] 3229" xfId="8539" hidden="1" xr:uid="{00000000-0005-0000-0000-00007C210000}"/>
    <cellStyle name="Comma [0] 323" xfId="2734" hidden="1" xr:uid="{00000000-0005-0000-0000-0000CF0A0000}"/>
    <cellStyle name="Comma [0] 3230" xfId="8505" hidden="1" xr:uid="{00000000-0005-0000-0000-00005A210000}"/>
    <cellStyle name="Comma [0] 3231" xfId="8477" hidden="1" xr:uid="{00000000-0005-0000-0000-00003E210000}"/>
    <cellStyle name="Comma [0] 3232" xfId="8544" hidden="1" xr:uid="{00000000-0005-0000-0000-000081210000}"/>
    <cellStyle name="Comma [0] 3233" xfId="8501" hidden="1" xr:uid="{00000000-0005-0000-0000-000056210000}"/>
    <cellStyle name="Comma [0] 3234" xfId="8535" hidden="1" xr:uid="{00000000-0005-0000-0000-000078210000}"/>
    <cellStyle name="Comma [0] 3235" xfId="8548" hidden="1" xr:uid="{00000000-0005-0000-0000-000085210000}"/>
    <cellStyle name="Comma [0] 3236" xfId="8550" hidden="1" xr:uid="{00000000-0005-0000-0000-000087210000}"/>
    <cellStyle name="Comma [0] 3237" xfId="8418" hidden="1" xr:uid="{00000000-0005-0000-0000-000003210000}"/>
    <cellStyle name="Comma [0] 3238" xfId="8538" hidden="1" xr:uid="{00000000-0005-0000-0000-00007B210000}"/>
    <cellStyle name="Comma [0] 3239" xfId="8478" hidden="1" xr:uid="{00000000-0005-0000-0000-00003F210000}"/>
    <cellStyle name="Comma [0] 324" xfId="2779" hidden="1" xr:uid="{00000000-0005-0000-0000-0000FC0A0000}"/>
    <cellStyle name="Comma [0] 3240" xfId="8512" hidden="1" xr:uid="{00000000-0005-0000-0000-000061210000}"/>
    <cellStyle name="Comma [0] 3241" xfId="8525" hidden="1" xr:uid="{00000000-0005-0000-0000-00006E210000}"/>
    <cellStyle name="Comma [0] 3242" xfId="8553" hidden="1" xr:uid="{00000000-0005-0000-0000-00008A210000}"/>
    <cellStyle name="Comma [0] 3243" xfId="8516" hidden="1" xr:uid="{00000000-0005-0000-0000-000065210000}"/>
    <cellStyle name="Comma [0] 3244" xfId="8476" hidden="1" xr:uid="{00000000-0005-0000-0000-00003D210000}"/>
    <cellStyle name="Comma [0] 3245" xfId="8555" hidden="1" xr:uid="{00000000-0005-0000-0000-00008C210000}"/>
    <cellStyle name="Comma [0] 3246" xfId="8557" hidden="1" xr:uid="{00000000-0005-0000-0000-00008E210000}"/>
    <cellStyle name="Comma [0] 3247" xfId="7910" hidden="1" xr:uid="{00000000-0005-0000-0000-0000071F0000}"/>
    <cellStyle name="Comma [0] 3248" xfId="7866" hidden="1" xr:uid="{00000000-0005-0000-0000-0000DB1E0000}"/>
    <cellStyle name="Comma [0] 3249" xfId="8563" hidden="1" xr:uid="{00000000-0005-0000-0000-000094210000}"/>
    <cellStyle name="Comma [0] 325" xfId="2722" hidden="1" xr:uid="{00000000-0005-0000-0000-0000C30A0000}"/>
    <cellStyle name="Comma [0] 3250" xfId="8569" hidden="1" xr:uid="{00000000-0005-0000-0000-00009A210000}"/>
    <cellStyle name="Comma [0] 3251" xfId="8571" hidden="1" xr:uid="{00000000-0005-0000-0000-00009C210000}"/>
    <cellStyle name="Comma [0] 3252" xfId="8562" hidden="1" xr:uid="{00000000-0005-0000-0000-000093210000}"/>
    <cellStyle name="Comma [0] 3253" xfId="8567" hidden="1" xr:uid="{00000000-0005-0000-0000-000098210000}"/>
    <cellStyle name="Comma [0] 3254" xfId="8573" hidden="1" xr:uid="{00000000-0005-0000-0000-00009E210000}"/>
    <cellStyle name="Comma [0] 3255" xfId="8575" hidden="1" xr:uid="{00000000-0005-0000-0000-0000A0210000}"/>
    <cellStyle name="Comma [0] 3256" xfId="7867" hidden="1" xr:uid="{00000000-0005-0000-0000-0000DC1E0000}"/>
    <cellStyle name="Comma [0] 3257" xfId="7845" hidden="1" xr:uid="{00000000-0005-0000-0000-0000C61E0000}"/>
    <cellStyle name="Comma [0] 3258" xfId="8586" hidden="1" xr:uid="{00000000-0005-0000-0000-0000AB210000}"/>
    <cellStyle name="Comma [0] 3259" xfId="8595" hidden="1" xr:uid="{00000000-0005-0000-0000-0000B4210000}"/>
    <cellStyle name="Comma [0] 326" xfId="2679" hidden="1" xr:uid="{00000000-0005-0000-0000-0000980A0000}"/>
    <cellStyle name="Comma [0] 3260" xfId="8606" hidden="1" xr:uid="{00000000-0005-0000-0000-0000BF210000}"/>
    <cellStyle name="Comma [0] 3261" xfId="8612" hidden="1" xr:uid="{00000000-0005-0000-0000-0000C5210000}"/>
    <cellStyle name="Comma [0] 3262" xfId="8594" hidden="1" xr:uid="{00000000-0005-0000-0000-0000B3210000}"/>
    <cellStyle name="Comma [0] 3263" xfId="8604" hidden="1" xr:uid="{00000000-0005-0000-0000-0000BD210000}"/>
    <cellStyle name="Comma [0] 3264" xfId="8624" hidden="1" xr:uid="{00000000-0005-0000-0000-0000D1210000}"/>
    <cellStyle name="Comma [0] 3265" xfId="8626" hidden="1" xr:uid="{00000000-0005-0000-0000-0000D3210000}"/>
    <cellStyle name="Comma [0] 3266" xfId="8577" hidden="1" xr:uid="{00000000-0005-0000-0000-0000A2210000}"/>
    <cellStyle name="Comma [0] 3267" xfId="7833" hidden="1" xr:uid="{00000000-0005-0000-0000-0000BA1E0000}"/>
    <cellStyle name="Comma [0] 3268" xfId="8580" hidden="1" xr:uid="{00000000-0005-0000-0000-0000A5210000}"/>
    <cellStyle name="Comma [0] 3269" xfId="7844" hidden="1" xr:uid="{00000000-0005-0000-0000-0000C51E0000}"/>
    <cellStyle name="Comma [0] 327" xfId="2785" hidden="1" xr:uid="{00000000-0005-0000-0000-0000020B0000}"/>
    <cellStyle name="Comma [0] 3270" xfId="7843" hidden="1" xr:uid="{00000000-0005-0000-0000-0000C41E0000}"/>
    <cellStyle name="Comma [0] 3271" xfId="8631" hidden="1" xr:uid="{00000000-0005-0000-0000-0000D8210000}"/>
    <cellStyle name="Comma [0] 3272" xfId="7919" hidden="1" xr:uid="{00000000-0005-0000-0000-0000101F0000}"/>
    <cellStyle name="Comma [0] 3273" xfId="8120" hidden="1" xr:uid="{00000000-0005-0000-0000-0000D91F0000}"/>
    <cellStyle name="Comma [0] 3274" xfId="8643" hidden="1" xr:uid="{00000000-0005-0000-0000-0000E4210000}"/>
    <cellStyle name="Comma [0] 3275" xfId="8645" hidden="1" xr:uid="{00000000-0005-0000-0000-0000E6210000}"/>
    <cellStyle name="Comma [0] 3276" xfId="8634" hidden="1" xr:uid="{00000000-0005-0000-0000-0000DB210000}"/>
    <cellStyle name="Comma [0] 3277" xfId="8642" hidden="1" xr:uid="{00000000-0005-0000-0000-0000E3210000}"/>
    <cellStyle name="Comma [0] 3278" xfId="8129" hidden="1" xr:uid="{00000000-0005-0000-0000-0000E21F0000}"/>
    <cellStyle name="Comma [0] 3279" xfId="8628" hidden="1" xr:uid="{00000000-0005-0000-0000-0000D5210000}"/>
    <cellStyle name="Comma [0] 328" xfId="2787" hidden="1" xr:uid="{00000000-0005-0000-0000-0000040B0000}"/>
    <cellStyle name="Comma [0] 3280" xfId="8661" hidden="1" xr:uid="{00000000-0005-0000-0000-0000F6210000}"/>
    <cellStyle name="Comma [0] 3281" xfId="8669" hidden="1" xr:uid="{00000000-0005-0000-0000-0000FE210000}"/>
    <cellStyle name="Comma [0] 3282" xfId="8578" hidden="1" xr:uid="{00000000-0005-0000-0000-0000A3210000}"/>
    <cellStyle name="Comma [0] 3283" xfId="8657" hidden="1" xr:uid="{00000000-0005-0000-0000-0000F2210000}"/>
    <cellStyle name="Comma [0] 3284" xfId="8678" hidden="1" xr:uid="{00000000-0005-0000-0000-000007220000}"/>
    <cellStyle name="Comma [0] 3285" xfId="8680" hidden="1" xr:uid="{00000000-0005-0000-0000-000009220000}"/>
    <cellStyle name="Comma [0] 3286" xfId="8639" hidden="1" xr:uid="{00000000-0005-0000-0000-0000E0210000}"/>
    <cellStyle name="Comma [0] 3287" xfId="8584" hidden="1" xr:uid="{00000000-0005-0000-0000-0000A9210000}"/>
    <cellStyle name="Comma [0] 3288" xfId="8637" hidden="1" xr:uid="{00000000-0005-0000-0000-0000DE210000}"/>
    <cellStyle name="Comma [0] 3289" xfId="8621" hidden="1" xr:uid="{00000000-0005-0000-0000-0000CE210000}"/>
    <cellStyle name="Comma [0] 329" xfId="2740" hidden="1" xr:uid="{00000000-0005-0000-0000-0000D50A0000}"/>
    <cellStyle name="Comma [0] 3290" xfId="8617" hidden="1" xr:uid="{00000000-0005-0000-0000-0000CA210000}"/>
    <cellStyle name="Comma [0] 3291" xfId="8688" hidden="1" xr:uid="{00000000-0005-0000-0000-000011220000}"/>
    <cellStyle name="Comma [0] 3292" xfId="8560" hidden="1" xr:uid="{00000000-0005-0000-0000-000091210000}"/>
    <cellStyle name="Comma [0] 3293" xfId="7868" hidden="1" xr:uid="{00000000-0005-0000-0000-0000DD1E0000}"/>
    <cellStyle name="Comma [0] 3294" xfId="8696" hidden="1" xr:uid="{00000000-0005-0000-0000-000019220000}"/>
    <cellStyle name="Comma [0] 3295" xfId="8698" hidden="1" xr:uid="{00000000-0005-0000-0000-00001B220000}"/>
    <cellStyle name="Comma [0] 3296" xfId="8647" hidden="1" xr:uid="{00000000-0005-0000-0000-0000E8210000}"/>
    <cellStyle name="Comma [0] 3297" xfId="8623" hidden="1" xr:uid="{00000000-0005-0000-0000-0000D0210000}"/>
    <cellStyle name="Comma [0] 3298" xfId="8658" hidden="1" xr:uid="{00000000-0005-0000-0000-0000F3210000}"/>
    <cellStyle name="Comma [0] 3299" xfId="8590" hidden="1" xr:uid="{00000000-0005-0000-0000-0000AF210000}"/>
    <cellStyle name="Comma [0] 33" xfId="80" hidden="1" xr:uid="{00000000-0005-0000-0000-000070000000}"/>
    <cellStyle name="Comma [0] 330" xfId="2746" hidden="1" xr:uid="{00000000-0005-0000-0000-0000DB0A0000}"/>
    <cellStyle name="Comma [0] 3300" xfId="8660" hidden="1" xr:uid="{00000000-0005-0000-0000-0000F5210000}"/>
    <cellStyle name="Comma [0] 3301" xfId="8705" hidden="1" xr:uid="{00000000-0005-0000-0000-000022220000}"/>
    <cellStyle name="Comma [0] 3302" xfId="8648" hidden="1" xr:uid="{00000000-0005-0000-0000-0000E9210000}"/>
    <cellStyle name="Comma [0] 3303" xfId="8605" hidden="1" xr:uid="{00000000-0005-0000-0000-0000BE210000}"/>
    <cellStyle name="Comma [0] 3304" xfId="8711" hidden="1" xr:uid="{00000000-0005-0000-0000-000028220000}"/>
    <cellStyle name="Comma [0] 3305" xfId="8713" hidden="1" xr:uid="{00000000-0005-0000-0000-00002A220000}"/>
    <cellStyle name="Comma [0] 3306" xfId="8666" hidden="1" xr:uid="{00000000-0005-0000-0000-0000FB210000}"/>
    <cellStyle name="Comma [0] 3307" xfId="8672" hidden="1" xr:uid="{00000000-0005-0000-0000-000001220000}"/>
    <cellStyle name="Comma [0] 3308" xfId="8559" hidden="1" xr:uid="{00000000-0005-0000-0000-000090210000}"/>
    <cellStyle name="Comma [0] 3309" xfId="8622" hidden="1" xr:uid="{00000000-0005-0000-0000-0000CF210000}"/>
    <cellStyle name="Comma [0] 331" xfId="2633" hidden="1" xr:uid="{00000000-0005-0000-0000-00006A0A0000}"/>
    <cellStyle name="Comma [0] 3310" xfId="8630" hidden="1" xr:uid="{00000000-0005-0000-0000-0000D7210000}"/>
    <cellStyle name="Comma [0] 3311" xfId="8719" hidden="1" xr:uid="{00000000-0005-0000-0000-000030220000}"/>
    <cellStyle name="Comma [0] 3312" xfId="8633" hidden="1" xr:uid="{00000000-0005-0000-0000-0000DA210000}"/>
    <cellStyle name="Comma [0] 3313" xfId="8593" hidden="1" xr:uid="{00000000-0005-0000-0000-0000B2210000}"/>
    <cellStyle name="Comma [0] 3314" xfId="8724" hidden="1" xr:uid="{00000000-0005-0000-0000-000035220000}"/>
    <cellStyle name="Comma [0] 3315" xfId="8726" hidden="1" xr:uid="{00000000-0005-0000-0000-000037220000}"/>
    <cellStyle name="Comma [0] 3316" xfId="8685" hidden="1" xr:uid="{00000000-0005-0000-0000-00000E220000}"/>
    <cellStyle name="Comma [0] 3317" xfId="8691" hidden="1" xr:uid="{00000000-0005-0000-0000-000014220000}"/>
    <cellStyle name="Comma [0] 3318" xfId="8592" hidden="1" xr:uid="{00000000-0005-0000-0000-0000B1210000}"/>
    <cellStyle name="Comma [0] 3319" xfId="8673" hidden="1" xr:uid="{00000000-0005-0000-0000-000002220000}"/>
    <cellStyle name="Comma [0] 332" xfId="2696" hidden="1" xr:uid="{00000000-0005-0000-0000-0000A90A0000}"/>
    <cellStyle name="Comma [0] 3320" xfId="8652" hidden="1" xr:uid="{00000000-0005-0000-0000-0000ED210000}"/>
    <cellStyle name="Comma [0] 3321" xfId="8730" hidden="1" xr:uid="{00000000-0005-0000-0000-00003B220000}"/>
    <cellStyle name="Comma [0] 3322" xfId="8671" hidden="1" xr:uid="{00000000-0005-0000-0000-000000220000}"/>
    <cellStyle name="Comma [0] 3323" xfId="8609" hidden="1" xr:uid="{00000000-0005-0000-0000-0000C2210000}"/>
    <cellStyle name="Comma [0] 3324" xfId="8737" hidden="1" xr:uid="{00000000-0005-0000-0000-000042220000}"/>
    <cellStyle name="Comma [0] 3325" xfId="8739" hidden="1" xr:uid="{00000000-0005-0000-0000-000044220000}"/>
    <cellStyle name="Comma [0] 3326" xfId="8703" hidden="1" xr:uid="{00000000-0005-0000-0000-000020220000}"/>
    <cellStyle name="Comma [0] 3327" xfId="8708" hidden="1" xr:uid="{00000000-0005-0000-0000-000025220000}"/>
    <cellStyle name="Comma [0] 3328" xfId="8138" hidden="1" xr:uid="{00000000-0005-0000-0000-0000EB1F0000}"/>
    <cellStyle name="Comma [0] 3329" xfId="8692" hidden="1" xr:uid="{00000000-0005-0000-0000-000015220000}"/>
    <cellStyle name="Comma [0] 333" xfId="2704" hidden="1" xr:uid="{00000000-0005-0000-0000-0000B10A0000}"/>
    <cellStyle name="Comma [0] 3330" xfId="8597" hidden="1" xr:uid="{00000000-0005-0000-0000-0000B6210000}"/>
    <cellStyle name="Comma [0] 3331" xfId="8743" hidden="1" xr:uid="{00000000-0005-0000-0000-000048220000}"/>
    <cellStyle name="Comma [0] 3332" xfId="8690" hidden="1" xr:uid="{00000000-0005-0000-0000-000013220000}"/>
    <cellStyle name="Comma [0] 3333" xfId="8629" hidden="1" xr:uid="{00000000-0005-0000-0000-0000D6210000}"/>
    <cellStyle name="Comma [0] 3334" xfId="8747" hidden="1" xr:uid="{00000000-0005-0000-0000-00004C220000}"/>
    <cellStyle name="Comma [0] 3335" xfId="8749" hidden="1" xr:uid="{00000000-0005-0000-0000-00004E220000}"/>
    <cellStyle name="Comma [0] 3336" xfId="8717" hidden="1" xr:uid="{00000000-0005-0000-0000-00002E220000}"/>
    <cellStyle name="Comma [0] 3337" xfId="8721" hidden="1" xr:uid="{00000000-0005-0000-0000-000032220000}"/>
    <cellStyle name="Comma [0] 3338" xfId="8611" hidden="1" xr:uid="{00000000-0005-0000-0000-0000C4210000}"/>
    <cellStyle name="Comma [0] 3339" xfId="8709" hidden="1" xr:uid="{00000000-0005-0000-0000-000026220000}"/>
    <cellStyle name="Comma [0] 334" xfId="2793" hidden="1" xr:uid="{00000000-0005-0000-0000-00000A0B0000}"/>
    <cellStyle name="Comma [0] 3340" xfId="8601" hidden="1" xr:uid="{00000000-0005-0000-0000-0000BA210000}"/>
    <cellStyle name="Comma [0] 3341" xfId="8753" hidden="1" xr:uid="{00000000-0005-0000-0000-000052220000}"/>
    <cellStyle name="Comma [0] 3342" xfId="8707" hidden="1" xr:uid="{00000000-0005-0000-0000-000024220000}"/>
    <cellStyle name="Comma [0] 3343" xfId="8676" hidden="1" xr:uid="{00000000-0005-0000-0000-000005220000}"/>
    <cellStyle name="Comma [0] 3344" xfId="8757" hidden="1" xr:uid="{00000000-0005-0000-0000-000056220000}"/>
    <cellStyle name="Comma [0] 3345" xfId="8759" hidden="1" xr:uid="{00000000-0005-0000-0000-000058220000}"/>
    <cellStyle name="Comma [0] 3346" xfId="8745" hidden="1" xr:uid="{00000000-0005-0000-0000-00004A220000}"/>
    <cellStyle name="Comma [0] 3347" xfId="8732" hidden="1" xr:uid="{00000000-0005-0000-0000-00003D220000}"/>
    <cellStyle name="Comma [0] 3348" xfId="8756" hidden="1" xr:uid="{00000000-0005-0000-0000-000055220000}"/>
    <cellStyle name="Comma [0] 3349" xfId="8722" hidden="1" xr:uid="{00000000-0005-0000-0000-000033220000}"/>
    <cellStyle name="Comma [0] 335" xfId="2707" hidden="1" xr:uid="{00000000-0005-0000-0000-0000B40A0000}"/>
    <cellStyle name="Comma [0] 3350" xfId="8694" hidden="1" xr:uid="{00000000-0005-0000-0000-000017220000}"/>
    <cellStyle name="Comma [0] 3351" xfId="8761" hidden="1" xr:uid="{00000000-0005-0000-0000-00005A220000}"/>
    <cellStyle name="Comma [0] 3352" xfId="8718" hidden="1" xr:uid="{00000000-0005-0000-0000-00002F220000}"/>
    <cellStyle name="Comma [0] 3353" xfId="8752" hidden="1" xr:uid="{00000000-0005-0000-0000-000051220000}"/>
    <cellStyle name="Comma [0] 3354" xfId="8765" hidden="1" xr:uid="{00000000-0005-0000-0000-00005E220000}"/>
    <cellStyle name="Comma [0] 3355" xfId="8767" hidden="1" xr:uid="{00000000-0005-0000-0000-000060220000}"/>
    <cellStyle name="Comma [0] 3356" xfId="8635" hidden="1" xr:uid="{00000000-0005-0000-0000-0000DC210000}"/>
    <cellStyle name="Comma [0] 3357" xfId="8755" hidden="1" xr:uid="{00000000-0005-0000-0000-000054220000}"/>
    <cellStyle name="Comma [0] 3358" xfId="8695" hidden="1" xr:uid="{00000000-0005-0000-0000-000018220000}"/>
    <cellStyle name="Comma [0] 3359" xfId="8729" hidden="1" xr:uid="{00000000-0005-0000-0000-00003A220000}"/>
    <cellStyle name="Comma [0] 336" xfId="2667" hidden="1" xr:uid="{00000000-0005-0000-0000-00008C0A0000}"/>
    <cellStyle name="Comma [0] 3360" xfId="8742" hidden="1" xr:uid="{00000000-0005-0000-0000-000047220000}"/>
    <cellStyle name="Comma [0] 3361" xfId="8770" hidden="1" xr:uid="{00000000-0005-0000-0000-000063220000}"/>
    <cellStyle name="Comma [0] 3362" xfId="8733" hidden="1" xr:uid="{00000000-0005-0000-0000-00003E220000}"/>
    <cellStyle name="Comma [0] 3363" xfId="8693" hidden="1" xr:uid="{00000000-0005-0000-0000-000016220000}"/>
    <cellStyle name="Comma [0] 3364" xfId="8772" hidden="1" xr:uid="{00000000-0005-0000-0000-000065220000}"/>
    <cellStyle name="Comma [0] 3365" xfId="8774" hidden="1" xr:uid="{00000000-0005-0000-0000-000067220000}"/>
    <cellStyle name="Comma [0] 3366" xfId="5254" hidden="1" xr:uid="{00000000-0005-0000-0000-0000A7140000}"/>
    <cellStyle name="Comma [0] 3367" xfId="5206" hidden="1" xr:uid="{00000000-0005-0000-0000-000077140000}"/>
    <cellStyle name="Comma [0] 3368" xfId="5202" hidden="1" xr:uid="{00000000-0005-0000-0000-000073140000}"/>
    <cellStyle name="Comma [0] 3369" xfId="8779" hidden="1" xr:uid="{00000000-0005-0000-0000-00006C220000}"/>
    <cellStyle name="Comma [0] 337" xfId="2798" hidden="1" xr:uid="{00000000-0005-0000-0000-00000F0B0000}"/>
    <cellStyle name="Comma [0] 3370" xfId="8781" hidden="1" xr:uid="{00000000-0005-0000-0000-00006E220000}"/>
    <cellStyle name="Comma [0] 3371" xfId="5231" hidden="1" xr:uid="{00000000-0005-0000-0000-000090140000}"/>
    <cellStyle name="Comma [0] 3372" xfId="8777" hidden="1" xr:uid="{00000000-0005-0000-0000-00006A220000}"/>
    <cellStyle name="Comma [0] 3373" xfId="8783" hidden="1" xr:uid="{00000000-0005-0000-0000-000070220000}"/>
    <cellStyle name="Comma [0] 3374" xfId="8785" hidden="1" xr:uid="{00000000-0005-0000-0000-000072220000}"/>
    <cellStyle name="Comma [0] 3375" xfId="5272" hidden="1" xr:uid="{00000000-0005-0000-0000-0000B9140000}"/>
    <cellStyle name="Comma [0] 3376" xfId="7822" hidden="1" xr:uid="{00000000-0005-0000-0000-0000AF1E0000}"/>
    <cellStyle name="Comma [0] 3377" xfId="8796" hidden="1" xr:uid="{00000000-0005-0000-0000-00007D220000}"/>
    <cellStyle name="Comma [0] 3378" xfId="8805" hidden="1" xr:uid="{00000000-0005-0000-0000-000086220000}"/>
    <cellStyle name="Comma [0] 3379" xfId="8816" hidden="1" xr:uid="{00000000-0005-0000-0000-000091220000}"/>
    <cellStyle name="Comma [0] 338" xfId="2800" hidden="1" xr:uid="{00000000-0005-0000-0000-0000110B0000}"/>
    <cellStyle name="Comma [0] 3380" xfId="8822" hidden="1" xr:uid="{00000000-0005-0000-0000-000097220000}"/>
    <cellStyle name="Comma [0] 3381" xfId="8804" hidden="1" xr:uid="{00000000-0005-0000-0000-000085220000}"/>
    <cellStyle name="Comma [0] 3382" xfId="8814" hidden="1" xr:uid="{00000000-0005-0000-0000-00008F220000}"/>
    <cellStyle name="Comma [0] 3383" xfId="8834" hidden="1" xr:uid="{00000000-0005-0000-0000-0000A3220000}"/>
    <cellStyle name="Comma [0] 3384" xfId="8836" hidden="1" xr:uid="{00000000-0005-0000-0000-0000A5220000}"/>
    <cellStyle name="Comma [0] 3385" xfId="8787" hidden="1" xr:uid="{00000000-0005-0000-0000-000074220000}"/>
    <cellStyle name="Comma [0] 3386" xfId="6443" hidden="1" xr:uid="{00000000-0005-0000-0000-00004C190000}"/>
    <cellStyle name="Comma [0] 3387" xfId="8790" hidden="1" xr:uid="{00000000-0005-0000-0000-000077220000}"/>
    <cellStyle name="Comma [0] 3388" xfId="5274" hidden="1" xr:uid="{00000000-0005-0000-0000-0000BB140000}"/>
    <cellStyle name="Comma [0] 3389" xfId="5256" hidden="1" xr:uid="{00000000-0005-0000-0000-0000A9140000}"/>
    <cellStyle name="Comma [0] 339" xfId="2759" hidden="1" xr:uid="{00000000-0005-0000-0000-0000E80A0000}"/>
    <cellStyle name="Comma [0] 3390" xfId="8841" hidden="1" xr:uid="{00000000-0005-0000-0000-0000AA220000}"/>
    <cellStyle name="Comma [0] 3391" xfId="7823" hidden="1" xr:uid="{00000000-0005-0000-0000-0000B01E0000}"/>
    <cellStyle name="Comma [0] 3392" xfId="6657" hidden="1" xr:uid="{00000000-0005-0000-0000-0000221A0000}"/>
    <cellStyle name="Comma [0] 3393" xfId="8853" hidden="1" xr:uid="{00000000-0005-0000-0000-0000B6220000}"/>
    <cellStyle name="Comma [0] 3394" xfId="8855" hidden="1" xr:uid="{00000000-0005-0000-0000-0000B8220000}"/>
    <cellStyle name="Comma [0] 3395" xfId="8844" hidden="1" xr:uid="{00000000-0005-0000-0000-0000AD220000}"/>
    <cellStyle name="Comma [0] 3396" xfId="8852" hidden="1" xr:uid="{00000000-0005-0000-0000-0000B5220000}"/>
    <cellStyle name="Comma [0] 3397" xfId="5273" hidden="1" xr:uid="{00000000-0005-0000-0000-0000BA140000}"/>
    <cellStyle name="Comma [0] 3398" xfId="8838" hidden="1" xr:uid="{00000000-0005-0000-0000-0000A7220000}"/>
    <cellStyle name="Comma [0] 3399" xfId="8871" hidden="1" xr:uid="{00000000-0005-0000-0000-0000C8220000}"/>
    <cellStyle name="Comma [0] 34" xfId="82" hidden="1" xr:uid="{00000000-0005-0000-0000-000072000000}"/>
    <cellStyle name="Comma [0] 340" xfId="2765" hidden="1" xr:uid="{00000000-0005-0000-0000-0000EE0A0000}"/>
    <cellStyle name="Comma [0] 3400" xfId="8879" hidden="1" xr:uid="{00000000-0005-0000-0000-0000D0220000}"/>
    <cellStyle name="Comma [0] 3401" xfId="8788" hidden="1" xr:uid="{00000000-0005-0000-0000-000075220000}"/>
    <cellStyle name="Comma [0] 3402" xfId="8867" hidden="1" xr:uid="{00000000-0005-0000-0000-0000C4220000}"/>
    <cellStyle name="Comma [0] 3403" xfId="8888" hidden="1" xr:uid="{00000000-0005-0000-0000-0000D9220000}"/>
    <cellStyle name="Comma [0] 3404" xfId="8890" hidden="1" xr:uid="{00000000-0005-0000-0000-0000DB220000}"/>
    <cellStyle name="Comma [0] 3405" xfId="8849" hidden="1" xr:uid="{00000000-0005-0000-0000-0000B2220000}"/>
    <cellStyle name="Comma [0] 3406" xfId="8794" hidden="1" xr:uid="{00000000-0005-0000-0000-00007B220000}"/>
    <cellStyle name="Comma [0] 3407" xfId="8847" hidden="1" xr:uid="{00000000-0005-0000-0000-0000B0220000}"/>
    <cellStyle name="Comma [0] 3408" xfId="8831" hidden="1" xr:uid="{00000000-0005-0000-0000-0000A0220000}"/>
    <cellStyle name="Comma [0] 3409" xfId="8827" hidden="1" xr:uid="{00000000-0005-0000-0000-00009C220000}"/>
    <cellStyle name="Comma [0] 341" xfId="2666" hidden="1" xr:uid="{00000000-0005-0000-0000-00008B0A0000}"/>
    <cellStyle name="Comma [0] 3410" xfId="8898" hidden="1" xr:uid="{00000000-0005-0000-0000-0000E3220000}"/>
    <cellStyle name="Comma [0] 3411" xfId="5283" hidden="1" xr:uid="{00000000-0005-0000-0000-0000C4140000}"/>
    <cellStyle name="Comma [0] 3412" xfId="5204" hidden="1" xr:uid="{00000000-0005-0000-0000-000075140000}"/>
    <cellStyle name="Comma [0] 3413" xfId="8906" hidden="1" xr:uid="{00000000-0005-0000-0000-0000EB220000}"/>
    <cellStyle name="Comma [0] 3414" xfId="8908" hidden="1" xr:uid="{00000000-0005-0000-0000-0000ED220000}"/>
    <cellStyle name="Comma [0] 3415" xfId="8857" hidden="1" xr:uid="{00000000-0005-0000-0000-0000BA220000}"/>
    <cellStyle name="Comma [0] 3416" xfId="8833" hidden="1" xr:uid="{00000000-0005-0000-0000-0000A2220000}"/>
    <cellStyle name="Comma [0] 3417" xfId="8868" hidden="1" xr:uid="{00000000-0005-0000-0000-0000C5220000}"/>
    <cellStyle name="Comma [0] 3418" xfId="8800" hidden="1" xr:uid="{00000000-0005-0000-0000-000081220000}"/>
    <cellStyle name="Comma [0] 3419" xfId="8870" hidden="1" xr:uid="{00000000-0005-0000-0000-0000C7220000}"/>
    <cellStyle name="Comma [0] 342" xfId="2747" hidden="1" xr:uid="{00000000-0005-0000-0000-0000DC0A0000}"/>
    <cellStyle name="Comma [0] 3420" xfId="8915" hidden="1" xr:uid="{00000000-0005-0000-0000-0000F4220000}"/>
    <cellStyle name="Comma [0] 3421" xfId="8858" hidden="1" xr:uid="{00000000-0005-0000-0000-0000BB220000}"/>
    <cellStyle name="Comma [0] 3422" xfId="8815" hidden="1" xr:uid="{00000000-0005-0000-0000-000090220000}"/>
    <cellStyle name="Comma [0] 3423" xfId="8921" hidden="1" xr:uid="{00000000-0005-0000-0000-0000FA220000}"/>
    <cellStyle name="Comma [0] 3424" xfId="8923" hidden="1" xr:uid="{00000000-0005-0000-0000-0000FC220000}"/>
    <cellStyle name="Comma [0] 3425" xfId="8876" hidden="1" xr:uid="{00000000-0005-0000-0000-0000CD220000}"/>
    <cellStyle name="Comma [0] 3426" xfId="8882" hidden="1" xr:uid="{00000000-0005-0000-0000-0000D3220000}"/>
    <cellStyle name="Comma [0] 3427" xfId="5222" hidden="1" xr:uid="{00000000-0005-0000-0000-000087140000}"/>
    <cellStyle name="Comma [0] 3428" xfId="8832" hidden="1" xr:uid="{00000000-0005-0000-0000-0000A1220000}"/>
    <cellStyle name="Comma [0] 3429" xfId="8840" hidden="1" xr:uid="{00000000-0005-0000-0000-0000A9220000}"/>
    <cellStyle name="Comma [0] 343" xfId="2726" hidden="1" xr:uid="{00000000-0005-0000-0000-0000C70A0000}"/>
    <cellStyle name="Comma [0] 3430" xfId="8929" hidden="1" xr:uid="{00000000-0005-0000-0000-000002230000}"/>
    <cellStyle name="Comma [0] 3431" xfId="8843" hidden="1" xr:uid="{00000000-0005-0000-0000-0000AC220000}"/>
    <cellStyle name="Comma [0] 3432" xfId="8803" hidden="1" xr:uid="{00000000-0005-0000-0000-000084220000}"/>
    <cellStyle name="Comma [0] 3433" xfId="8934" hidden="1" xr:uid="{00000000-0005-0000-0000-000007230000}"/>
    <cellStyle name="Comma [0] 3434" xfId="8936" hidden="1" xr:uid="{00000000-0005-0000-0000-000009230000}"/>
    <cellStyle name="Comma [0] 3435" xfId="8895" hidden="1" xr:uid="{00000000-0005-0000-0000-0000E0220000}"/>
    <cellStyle name="Comma [0] 3436" xfId="8901" hidden="1" xr:uid="{00000000-0005-0000-0000-0000E6220000}"/>
    <cellStyle name="Comma [0] 3437" xfId="8802" hidden="1" xr:uid="{00000000-0005-0000-0000-000083220000}"/>
    <cellStyle name="Comma [0] 3438" xfId="8883" hidden="1" xr:uid="{00000000-0005-0000-0000-0000D4220000}"/>
    <cellStyle name="Comma [0] 3439" xfId="8862" hidden="1" xr:uid="{00000000-0005-0000-0000-0000BF220000}"/>
    <cellStyle name="Comma [0] 344" xfId="2804" hidden="1" xr:uid="{00000000-0005-0000-0000-0000150B0000}"/>
    <cellStyle name="Comma [0] 3440" xfId="8940" hidden="1" xr:uid="{00000000-0005-0000-0000-00000D230000}"/>
    <cellStyle name="Comma [0] 3441" xfId="8881" hidden="1" xr:uid="{00000000-0005-0000-0000-0000D2220000}"/>
    <cellStyle name="Comma [0] 3442" xfId="8819" hidden="1" xr:uid="{00000000-0005-0000-0000-000094220000}"/>
    <cellStyle name="Comma [0] 3443" xfId="8947" hidden="1" xr:uid="{00000000-0005-0000-0000-000014230000}"/>
    <cellStyle name="Comma [0] 3444" xfId="8949" hidden="1" xr:uid="{00000000-0005-0000-0000-000016230000}"/>
    <cellStyle name="Comma [0] 3445" xfId="8913" hidden="1" xr:uid="{00000000-0005-0000-0000-0000F2220000}"/>
    <cellStyle name="Comma [0] 3446" xfId="8918" hidden="1" xr:uid="{00000000-0005-0000-0000-0000F7220000}"/>
    <cellStyle name="Comma [0] 3447" xfId="5269" hidden="1" xr:uid="{00000000-0005-0000-0000-0000B6140000}"/>
    <cellStyle name="Comma [0] 3448" xfId="8902" hidden="1" xr:uid="{00000000-0005-0000-0000-0000E7220000}"/>
    <cellStyle name="Comma [0] 3449" xfId="8807" hidden="1" xr:uid="{00000000-0005-0000-0000-000088220000}"/>
    <cellStyle name="Comma [0] 345" xfId="2745" hidden="1" xr:uid="{00000000-0005-0000-0000-0000DA0A0000}"/>
    <cellStyle name="Comma [0] 3450" xfId="8953" hidden="1" xr:uid="{00000000-0005-0000-0000-00001A230000}"/>
    <cellStyle name="Comma [0] 3451" xfId="8900" hidden="1" xr:uid="{00000000-0005-0000-0000-0000E5220000}"/>
    <cellStyle name="Comma [0] 3452" xfId="8839" hidden="1" xr:uid="{00000000-0005-0000-0000-0000A8220000}"/>
    <cellStyle name="Comma [0] 3453" xfId="8957" hidden="1" xr:uid="{00000000-0005-0000-0000-00001E230000}"/>
    <cellStyle name="Comma [0] 3454" xfId="8959" hidden="1" xr:uid="{00000000-0005-0000-0000-000020230000}"/>
    <cellStyle name="Comma [0] 3455" xfId="8927" hidden="1" xr:uid="{00000000-0005-0000-0000-000000230000}"/>
    <cellStyle name="Comma [0] 3456" xfId="8931" hidden="1" xr:uid="{00000000-0005-0000-0000-000004230000}"/>
    <cellStyle name="Comma [0] 3457" xfId="8821" hidden="1" xr:uid="{00000000-0005-0000-0000-000096220000}"/>
    <cellStyle name="Comma [0] 3458" xfId="8919" hidden="1" xr:uid="{00000000-0005-0000-0000-0000F8220000}"/>
    <cellStyle name="Comma [0] 3459" xfId="8811" hidden="1" xr:uid="{00000000-0005-0000-0000-00008C220000}"/>
    <cellStyle name="Comma [0] 346" xfId="2683" hidden="1" xr:uid="{00000000-0005-0000-0000-00009C0A0000}"/>
    <cellStyle name="Comma [0] 3460" xfId="8963" hidden="1" xr:uid="{00000000-0005-0000-0000-000024230000}"/>
    <cellStyle name="Comma [0] 3461" xfId="8917" hidden="1" xr:uid="{00000000-0005-0000-0000-0000F6220000}"/>
    <cellStyle name="Comma [0] 3462" xfId="8886" hidden="1" xr:uid="{00000000-0005-0000-0000-0000D7220000}"/>
    <cellStyle name="Comma [0] 3463" xfId="8967" hidden="1" xr:uid="{00000000-0005-0000-0000-000028230000}"/>
    <cellStyle name="Comma [0] 3464" xfId="8969" hidden="1" xr:uid="{00000000-0005-0000-0000-00002A230000}"/>
    <cellStyle name="Comma [0] 3465" xfId="8955" hidden="1" xr:uid="{00000000-0005-0000-0000-00001C230000}"/>
    <cellStyle name="Comma [0] 3466" xfId="8942" hidden="1" xr:uid="{00000000-0005-0000-0000-00000F230000}"/>
    <cellStyle name="Comma [0] 3467" xfId="8966" hidden="1" xr:uid="{00000000-0005-0000-0000-000027230000}"/>
    <cellStyle name="Comma [0] 3468" xfId="8932" hidden="1" xr:uid="{00000000-0005-0000-0000-000005230000}"/>
    <cellStyle name="Comma [0] 3469" xfId="8904" hidden="1" xr:uid="{00000000-0005-0000-0000-0000E9220000}"/>
    <cellStyle name="Comma [0] 347" xfId="2811" hidden="1" xr:uid="{00000000-0005-0000-0000-00001C0B0000}"/>
    <cellStyle name="Comma [0] 3470" xfId="8971" hidden="1" xr:uid="{00000000-0005-0000-0000-00002C230000}"/>
    <cellStyle name="Comma [0] 3471" xfId="8928" hidden="1" xr:uid="{00000000-0005-0000-0000-000001230000}"/>
    <cellStyle name="Comma [0] 3472" xfId="8962" hidden="1" xr:uid="{00000000-0005-0000-0000-000023230000}"/>
    <cellStyle name="Comma [0] 3473" xfId="8975" hidden="1" xr:uid="{00000000-0005-0000-0000-000030230000}"/>
    <cellStyle name="Comma [0] 3474" xfId="8977" hidden="1" xr:uid="{00000000-0005-0000-0000-000032230000}"/>
    <cellStyle name="Comma [0] 3475" xfId="8845" hidden="1" xr:uid="{00000000-0005-0000-0000-0000AE220000}"/>
    <cellStyle name="Comma [0] 3476" xfId="8965" hidden="1" xr:uid="{00000000-0005-0000-0000-000026230000}"/>
    <cellStyle name="Comma [0] 3477" xfId="8905" hidden="1" xr:uid="{00000000-0005-0000-0000-0000EA220000}"/>
    <cellStyle name="Comma [0] 3478" xfId="8939" hidden="1" xr:uid="{00000000-0005-0000-0000-00000C230000}"/>
    <cellStyle name="Comma [0] 3479" xfId="8952" hidden="1" xr:uid="{00000000-0005-0000-0000-000019230000}"/>
    <cellStyle name="Comma [0] 348" xfId="2813" hidden="1" xr:uid="{00000000-0005-0000-0000-00001E0B0000}"/>
    <cellStyle name="Comma [0] 3480" xfId="8980" hidden="1" xr:uid="{00000000-0005-0000-0000-000035230000}"/>
    <cellStyle name="Comma [0] 3481" xfId="8943" hidden="1" xr:uid="{00000000-0005-0000-0000-000010230000}"/>
    <cellStyle name="Comma [0] 3482" xfId="8903" hidden="1" xr:uid="{00000000-0005-0000-0000-0000E8220000}"/>
    <cellStyle name="Comma [0] 3483" xfId="8982" hidden="1" xr:uid="{00000000-0005-0000-0000-000037230000}"/>
    <cellStyle name="Comma [0] 3484" xfId="8984" hidden="1" xr:uid="{00000000-0005-0000-0000-000039230000}"/>
    <cellStyle name="Comma [0] 3485" xfId="9041" hidden="1" xr:uid="{00000000-0005-0000-0000-000072230000}"/>
    <cellStyle name="Comma [0] 3486" xfId="9060" hidden="1" xr:uid="{00000000-0005-0000-0000-000085230000}"/>
    <cellStyle name="Comma [0] 3487" xfId="9067" hidden="1" xr:uid="{00000000-0005-0000-0000-00008C230000}"/>
    <cellStyle name="Comma [0] 3488" xfId="9074" hidden="1" xr:uid="{00000000-0005-0000-0000-000093230000}"/>
    <cellStyle name="Comma [0] 3489" xfId="9079" hidden="1" xr:uid="{00000000-0005-0000-0000-000098230000}"/>
    <cellStyle name="Comma [0] 349" xfId="2777" hidden="1" xr:uid="{00000000-0005-0000-0000-0000FA0A0000}"/>
    <cellStyle name="Comma [0] 3490" xfId="9066" hidden="1" xr:uid="{00000000-0005-0000-0000-00008B230000}"/>
    <cellStyle name="Comma [0] 3491" xfId="9071" hidden="1" xr:uid="{00000000-0005-0000-0000-000090230000}"/>
    <cellStyle name="Comma [0] 3492" xfId="9083" hidden="1" xr:uid="{00000000-0005-0000-0000-00009C230000}"/>
    <cellStyle name="Comma [0] 3493" xfId="9085" hidden="1" xr:uid="{00000000-0005-0000-0000-00009E230000}"/>
    <cellStyle name="Comma [0] 3494" xfId="9056" hidden="1" xr:uid="{00000000-0005-0000-0000-000081230000}"/>
    <cellStyle name="Comma [0] 3495" xfId="9045" hidden="1" xr:uid="{00000000-0005-0000-0000-000076230000}"/>
    <cellStyle name="Comma [0] 3496" xfId="9096" hidden="1" xr:uid="{00000000-0005-0000-0000-0000A9230000}"/>
    <cellStyle name="Comma [0] 3497" xfId="9105" hidden="1" xr:uid="{00000000-0005-0000-0000-0000B2230000}"/>
    <cellStyle name="Comma [0] 3498" xfId="9116" hidden="1" xr:uid="{00000000-0005-0000-0000-0000BD230000}"/>
    <cellStyle name="Comma [0] 3499" xfId="9122" hidden="1" xr:uid="{00000000-0005-0000-0000-0000C3230000}"/>
    <cellStyle name="Comma [0] 35" xfId="84" hidden="1" xr:uid="{00000000-0005-0000-0000-000074000000}"/>
    <cellStyle name="Comma [0] 350" xfId="2782" hidden="1" xr:uid="{00000000-0005-0000-0000-0000FF0A0000}"/>
    <cellStyle name="Comma [0] 3500" xfId="9104" hidden="1" xr:uid="{00000000-0005-0000-0000-0000B1230000}"/>
    <cellStyle name="Comma [0] 3501" xfId="9114" hidden="1" xr:uid="{00000000-0005-0000-0000-0000BB230000}"/>
    <cellStyle name="Comma [0] 3502" xfId="9134" hidden="1" xr:uid="{00000000-0005-0000-0000-0000CF230000}"/>
    <cellStyle name="Comma [0] 3503" xfId="9136" hidden="1" xr:uid="{00000000-0005-0000-0000-0000D1230000}"/>
    <cellStyle name="Comma [0] 3504" xfId="9087" hidden="1" xr:uid="{00000000-0005-0000-0000-0000A0230000}"/>
    <cellStyle name="Comma [0] 3505" xfId="9048" hidden="1" xr:uid="{00000000-0005-0000-0000-000079230000}"/>
    <cellStyle name="Comma [0] 3506" xfId="9090" hidden="1" xr:uid="{00000000-0005-0000-0000-0000A3230000}"/>
    <cellStyle name="Comma [0] 3507" xfId="9053" hidden="1" xr:uid="{00000000-0005-0000-0000-00007E230000}"/>
    <cellStyle name="Comma [0] 3508" xfId="9055" hidden="1" xr:uid="{00000000-0005-0000-0000-000080230000}"/>
    <cellStyle name="Comma [0] 3509" xfId="9141" hidden="1" xr:uid="{00000000-0005-0000-0000-0000D6230000}"/>
    <cellStyle name="Comma [0] 351" xfId="2214" hidden="1" xr:uid="{00000000-0005-0000-0000-0000C7080000}"/>
    <cellStyle name="Comma [0] 3510" xfId="9044" hidden="1" xr:uid="{00000000-0005-0000-0000-000075230000}"/>
    <cellStyle name="Comma [0] 3511" xfId="9052" hidden="1" xr:uid="{00000000-0005-0000-0000-00007D230000}"/>
    <cellStyle name="Comma [0] 3512" xfId="9153" hidden="1" xr:uid="{00000000-0005-0000-0000-0000E2230000}"/>
    <cellStyle name="Comma [0] 3513" xfId="9155" hidden="1" xr:uid="{00000000-0005-0000-0000-0000E4230000}"/>
    <cellStyle name="Comma [0] 3514" xfId="9144" hidden="1" xr:uid="{00000000-0005-0000-0000-0000D9230000}"/>
    <cellStyle name="Comma [0] 3515" xfId="9152" hidden="1" xr:uid="{00000000-0005-0000-0000-0000E1230000}"/>
    <cellStyle name="Comma [0] 3516" xfId="9050" hidden="1" xr:uid="{00000000-0005-0000-0000-00007B230000}"/>
    <cellStyle name="Comma [0] 3517" xfId="9138" hidden="1" xr:uid="{00000000-0005-0000-0000-0000D3230000}"/>
    <cellStyle name="Comma [0] 3518" xfId="9171" hidden="1" xr:uid="{00000000-0005-0000-0000-0000F4230000}"/>
    <cellStyle name="Comma [0] 3519" xfId="9179" hidden="1" xr:uid="{00000000-0005-0000-0000-0000FC230000}"/>
    <cellStyle name="Comma [0] 352" xfId="2766" hidden="1" xr:uid="{00000000-0005-0000-0000-0000EF0A0000}"/>
    <cellStyle name="Comma [0] 3520" xfId="9088" hidden="1" xr:uid="{00000000-0005-0000-0000-0000A1230000}"/>
    <cellStyle name="Comma [0] 3521" xfId="9167" hidden="1" xr:uid="{00000000-0005-0000-0000-0000F0230000}"/>
    <cellStyle name="Comma [0] 3522" xfId="9188" hidden="1" xr:uid="{00000000-0005-0000-0000-000005240000}"/>
    <cellStyle name="Comma [0] 3523" xfId="9190" hidden="1" xr:uid="{00000000-0005-0000-0000-000007240000}"/>
    <cellStyle name="Comma [0] 3524" xfId="9149" hidden="1" xr:uid="{00000000-0005-0000-0000-0000DE230000}"/>
    <cellStyle name="Comma [0] 3525" xfId="9094" hidden="1" xr:uid="{00000000-0005-0000-0000-0000A7230000}"/>
    <cellStyle name="Comma [0] 3526" xfId="9147" hidden="1" xr:uid="{00000000-0005-0000-0000-0000DC230000}"/>
    <cellStyle name="Comma [0] 3527" xfId="9131" hidden="1" xr:uid="{00000000-0005-0000-0000-0000CC230000}"/>
    <cellStyle name="Comma [0] 3528" xfId="9127" hidden="1" xr:uid="{00000000-0005-0000-0000-0000C8230000}"/>
    <cellStyle name="Comma [0] 3529" xfId="9198" hidden="1" xr:uid="{00000000-0005-0000-0000-00000F240000}"/>
    <cellStyle name="Comma [0] 353" xfId="2671" hidden="1" xr:uid="{00000000-0005-0000-0000-0000900A0000}"/>
    <cellStyle name="Comma [0] 3530" xfId="9064" hidden="1" xr:uid="{00000000-0005-0000-0000-000089230000}"/>
    <cellStyle name="Comma [0] 3531" xfId="9057" hidden="1" xr:uid="{00000000-0005-0000-0000-000082230000}"/>
    <cellStyle name="Comma [0] 3532" xfId="9206" hidden="1" xr:uid="{00000000-0005-0000-0000-000017240000}"/>
    <cellStyle name="Comma [0] 3533" xfId="9208" hidden="1" xr:uid="{00000000-0005-0000-0000-000019240000}"/>
    <cellStyle name="Comma [0] 3534" xfId="9157" hidden="1" xr:uid="{00000000-0005-0000-0000-0000E6230000}"/>
    <cellStyle name="Comma [0] 3535" xfId="9133" hidden="1" xr:uid="{00000000-0005-0000-0000-0000CE230000}"/>
    <cellStyle name="Comma [0] 3536" xfId="9168" hidden="1" xr:uid="{00000000-0005-0000-0000-0000F1230000}"/>
    <cellStyle name="Comma [0] 3537" xfId="9100" hidden="1" xr:uid="{00000000-0005-0000-0000-0000AD230000}"/>
    <cellStyle name="Comma [0] 3538" xfId="9170" hidden="1" xr:uid="{00000000-0005-0000-0000-0000F3230000}"/>
    <cellStyle name="Comma [0] 3539" xfId="9215" hidden="1" xr:uid="{00000000-0005-0000-0000-000020240000}"/>
    <cellStyle name="Comma [0] 354" xfId="2817" hidden="1" xr:uid="{00000000-0005-0000-0000-0000220B0000}"/>
    <cellStyle name="Comma [0] 3540" xfId="9158" hidden="1" xr:uid="{00000000-0005-0000-0000-0000E7230000}"/>
    <cellStyle name="Comma [0] 3541" xfId="9115" hidden="1" xr:uid="{00000000-0005-0000-0000-0000BC230000}"/>
    <cellStyle name="Comma [0] 3542" xfId="9221" hidden="1" xr:uid="{00000000-0005-0000-0000-000026240000}"/>
    <cellStyle name="Comma [0] 3543" xfId="9223" hidden="1" xr:uid="{00000000-0005-0000-0000-000028240000}"/>
    <cellStyle name="Comma [0] 3544" xfId="9176" hidden="1" xr:uid="{00000000-0005-0000-0000-0000F9230000}"/>
    <cellStyle name="Comma [0] 3545" xfId="9182" hidden="1" xr:uid="{00000000-0005-0000-0000-0000FF230000}"/>
    <cellStyle name="Comma [0] 3546" xfId="9063" hidden="1" xr:uid="{00000000-0005-0000-0000-000088230000}"/>
    <cellStyle name="Comma [0] 3547" xfId="9132" hidden="1" xr:uid="{00000000-0005-0000-0000-0000CD230000}"/>
    <cellStyle name="Comma [0] 3548" xfId="9140" hidden="1" xr:uid="{00000000-0005-0000-0000-0000D5230000}"/>
    <cellStyle name="Comma [0] 3549" xfId="9229" hidden="1" xr:uid="{00000000-0005-0000-0000-00002E240000}"/>
    <cellStyle name="Comma [0] 355" xfId="2764" hidden="1" xr:uid="{00000000-0005-0000-0000-0000ED0A0000}"/>
    <cellStyle name="Comma [0] 3550" xfId="9143" hidden="1" xr:uid="{00000000-0005-0000-0000-0000D8230000}"/>
    <cellStyle name="Comma [0] 3551" xfId="9103" hidden="1" xr:uid="{00000000-0005-0000-0000-0000B0230000}"/>
    <cellStyle name="Comma [0] 3552" xfId="9234" hidden="1" xr:uid="{00000000-0005-0000-0000-000033240000}"/>
    <cellStyle name="Comma [0] 3553" xfId="9236" hidden="1" xr:uid="{00000000-0005-0000-0000-000035240000}"/>
    <cellStyle name="Comma [0] 3554" xfId="9195" hidden="1" xr:uid="{00000000-0005-0000-0000-00000C240000}"/>
    <cellStyle name="Comma [0] 3555" xfId="9201" hidden="1" xr:uid="{00000000-0005-0000-0000-000012240000}"/>
    <cellStyle name="Comma [0] 3556" xfId="9102" hidden="1" xr:uid="{00000000-0005-0000-0000-0000AF230000}"/>
    <cellStyle name="Comma [0] 3557" xfId="9183" hidden="1" xr:uid="{00000000-0005-0000-0000-000000240000}"/>
    <cellStyle name="Comma [0] 3558" xfId="9162" hidden="1" xr:uid="{00000000-0005-0000-0000-0000EB230000}"/>
    <cellStyle name="Comma [0] 3559" xfId="9240" hidden="1" xr:uid="{00000000-0005-0000-0000-000039240000}"/>
    <cellStyle name="Comma [0] 356" xfId="2703" hidden="1" xr:uid="{00000000-0005-0000-0000-0000B00A0000}"/>
    <cellStyle name="Comma [0] 3560" xfId="9181" hidden="1" xr:uid="{00000000-0005-0000-0000-0000FE230000}"/>
    <cellStyle name="Comma [0] 3561" xfId="9119" hidden="1" xr:uid="{00000000-0005-0000-0000-0000C0230000}"/>
    <cellStyle name="Comma [0] 3562" xfId="9247" hidden="1" xr:uid="{00000000-0005-0000-0000-000040240000}"/>
    <cellStyle name="Comma [0] 3563" xfId="9249" hidden="1" xr:uid="{00000000-0005-0000-0000-000042240000}"/>
    <cellStyle name="Comma [0] 3564" xfId="9213" hidden="1" xr:uid="{00000000-0005-0000-0000-00001E240000}"/>
    <cellStyle name="Comma [0] 3565" xfId="9218" hidden="1" xr:uid="{00000000-0005-0000-0000-000023240000}"/>
    <cellStyle name="Comma [0] 3566" xfId="9047" hidden="1" xr:uid="{00000000-0005-0000-0000-000078230000}"/>
    <cellStyle name="Comma [0] 3567" xfId="9202" hidden="1" xr:uid="{00000000-0005-0000-0000-000013240000}"/>
    <cellStyle name="Comma [0] 3568" xfId="9107" hidden="1" xr:uid="{00000000-0005-0000-0000-0000B4230000}"/>
    <cellStyle name="Comma [0] 3569" xfId="9253" hidden="1" xr:uid="{00000000-0005-0000-0000-000046240000}"/>
    <cellStyle name="Comma [0] 357" xfId="2821" hidden="1" xr:uid="{00000000-0005-0000-0000-0000260B0000}"/>
    <cellStyle name="Comma [0] 3570" xfId="9200" hidden="1" xr:uid="{00000000-0005-0000-0000-000011240000}"/>
    <cellStyle name="Comma [0] 3571" xfId="9139" hidden="1" xr:uid="{00000000-0005-0000-0000-0000D4230000}"/>
    <cellStyle name="Comma [0] 3572" xfId="9257" hidden="1" xr:uid="{00000000-0005-0000-0000-00004A240000}"/>
    <cellStyle name="Comma [0] 3573" xfId="9259" hidden="1" xr:uid="{00000000-0005-0000-0000-00004C240000}"/>
    <cellStyle name="Comma [0] 3574" xfId="9227" hidden="1" xr:uid="{00000000-0005-0000-0000-00002C240000}"/>
    <cellStyle name="Comma [0] 3575" xfId="9231" hidden="1" xr:uid="{00000000-0005-0000-0000-000030240000}"/>
    <cellStyle name="Comma [0] 3576" xfId="9121" hidden="1" xr:uid="{00000000-0005-0000-0000-0000C2230000}"/>
    <cellStyle name="Comma [0] 3577" xfId="9219" hidden="1" xr:uid="{00000000-0005-0000-0000-000024240000}"/>
    <cellStyle name="Comma [0] 3578" xfId="9111" hidden="1" xr:uid="{00000000-0005-0000-0000-0000B8230000}"/>
    <cellStyle name="Comma [0] 3579" xfId="9263" hidden="1" xr:uid="{00000000-0005-0000-0000-000050240000}"/>
    <cellStyle name="Comma [0] 358" xfId="2823" hidden="1" xr:uid="{00000000-0005-0000-0000-0000280B0000}"/>
    <cellStyle name="Comma [0] 3580" xfId="9217" hidden="1" xr:uid="{00000000-0005-0000-0000-000022240000}"/>
    <cellStyle name="Comma [0] 3581" xfId="9186" hidden="1" xr:uid="{00000000-0005-0000-0000-000003240000}"/>
    <cellStyle name="Comma [0] 3582" xfId="9267" hidden="1" xr:uid="{00000000-0005-0000-0000-000054240000}"/>
    <cellStyle name="Comma [0] 3583" xfId="9269" hidden="1" xr:uid="{00000000-0005-0000-0000-000056240000}"/>
    <cellStyle name="Comma [0] 3584" xfId="9255" hidden="1" xr:uid="{00000000-0005-0000-0000-000048240000}"/>
    <cellStyle name="Comma [0] 3585" xfId="9242" hidden="1" xr:uid="{00000000-0005-0000-0000-00003B240000}"/>
    <cellStyle name="Comma [0] 3586" xfId="9266" hidden="1" xr:uid="{00000000-0005-0000-0000-000053240000}"/>
    <cellStyle name="Comma [0] 3587" xfId="9232" hidden="1" xr:uid="{00000000-0005-0000-0000-000031240000}"/>
    <cellStyle name="Comma [0] 3588" xfId="9204" hidden="1" xr:uid="{00000000-0005-0000-0000-000015240000}"/>
    <cellStyle name="Comma [0] 3589" xfId="9271" hidden="1" xr:uid="{00000000-0005-0000-0000-000058240000}"/>
    <cellStyle name="Comma [0] 359" xfId="2791" hidden="1" xr:uid="{00000000-0005-0000-0000-0000080B0000}"/>
    <cellStyle name="Comma [0] 3590" xfId="9228" hidden="1" xr:uid="{00000000-0005-0000-0000-00002D240000}"/>
    <cellStyle name="Comma [0] 3591" xfId="9262" hidden="1" xr:uid="{00000000-0005-0000-0000-00004F240000}"/>
    <cellStyle name="Comma [0] 3592" xfId="9275" hidden="1" xr:uid="{00000000-0005-0000-0000-00005C240000}"/>
    <cellStyle name="Comma [0] 3593" xfId="9277" hidden="1" xr:uid="{00000000-0005-0000-0000-00005E240000}"/>
    <cellStyle name="Comma [0] 3594" xfId="9145" hidden="1" xr:uid="{00000000-0005-0000-0000-0000DA230000}"/>
    <cellStyle name="Comma [0] 3595" xfId="9265" hidden="1" xr:uid="{00000000-0005-0000-0000-000052240000}"/>
    <cellStyle name="Comma [0] 3596" xfId="9205" hidden="1" xr:uid="{00000000-0005-0000-0000-000016240000}"/>
    <cellStyle name="Comma [0] 3597" xfId="9239" hidden="1" xr:uid="{00000000-0005-0000-0000-000038240000}"/>
    <cellStyle name="Comma [0] 3598" xfId="9252" hidden="1" xr:uid="{00000000-0005-0000-0000-000045240000}"/>
    <cellStyle name="Comma [0] 3599" xfId="9280" hidden="1" xr:uid="{00000000-0005-0000-0000-000061240000}"/>
    <cellStyle name="Comma [0] 36" xfId="86" hidden="1" xr:uid="{00000000-0005-0000-0000-000076000000}"/>
    <cellStyle name="Comma [0] 360" xfId="2795" hidden="1" xr:uid="{00000000-0005-0000-0000-00000C0B0000}"/>
    <cellStyle name="Comma [0] 3600" xfId="9243" hidden="1" xr:uid="{00000000-0005-0000-0000-00003C240000}"/>
    <cellStyle name="Comma [0] 3601" xfId="9203" hidden="1" xr:uid="{00000000-0005-0000-0000-000014240000}"/>
    <cellStyle name="Comma [0] 3602" xfId="9283" hidden="1" xr:uid="{00000000-0005-0000-0000-000064240000}"/>
    <cellStyle name="Comma [0] 3603" xfId="9285" hidden="1" xr:uid="{00000000-0005-0000-0000-000066240000}"/>
    <cellStyle name="Comma [0] 3604" xfId="9004" hidden="1" xr:uid="{00000000-0005-0000-0000-00004D230000}"/>
    <cellStyle name="Comma [0] 3605" xfId="8986" hidden="1" xr:uid="{00000000-0005-0000-0000-00003B230000}"/>
    <cellStyle name="Comma [0] 3606" xfId="9289" hidden="1" xr:uid="{00000000-0005-0000-0000-00006A240000}"/>
    <cellStyle name="Comma [0] 3607" xfId="9296" hidden="1" xr:uid="{00000000-0005-0000-0000-000071240000}"/>
    <cellStyle name="Comma [0] 3608" xfId="9298" hidden="1" xr:uid="{00000000-0005-0000-0000-000073240000}"/>
    <cellStyle name="Comma [0] 3609" xfId="9288" hidden="1" xr:uid="{00000000-0005-0000-0000-000069240000}"/>
    <cellStyle name="Comma [0] 361" xfId="2685" hidden="1" xr:uid="{00000000-0005-0000-0000-00009E0A0000}"/>
    <cellStyle name="Comma [0] 3610" xfId="9294" hidden="1" xr:uid="{00000000-0005-0000-0000-00006F240000}"/>
    <cellStyle name="Comma [0] 3611" xfId="9301" hidden="1" xr:uid="{00000000-0005-0000-0000-000076240000}"/>
    <cellStyle name="Comma [0] 3612" xfId="9303" hidden="1" xr:uid="{00000000-0005-0000-0000-000078240000}"/>
    <cellStyle name="Comma [0] 3613" xfId="9078" hidden="1" xr:uid="{00000000-0005-0000-0000-000097230000}"/>
    <cellStyle name="Comma [0] 3614" xfId="9034" hidden="1" xr:uid="{00000000-0005-0000-0000-00006B230000}"/>
    <cellStyle name="Comma [0] 3615" xfId="9314" hidden="1" xr:uid="{00000000-0005-0000-0000-000083240000}"/>
    <cellStyle name="Comma [0] 3616" xfId="9323" hidden="1" xr:uid="{00000000-0005-0000-0000-00008C240000}"/>
    <cellStyle name="Comma [0] 3617" xfId="9334" hidden="1" xr:uid="{00000000-0005-0000-0000-000097240000}"/>
    <cellStyle name="Comma [0] 3618" xfId="9340" hidden="1" xr:uid="{00000000-0005-0000-0000-00009D240000}"/>
    <cellStyle name="Comma [0] 3619" xfId="9322" hidden="1" xr:uid="{00000000-0005-0000-0000-00008B240000}"/>
    <cellStyle name="Comma [0] 362" xfId="2783" hidden="1" xr:uid="{00000000-0005-0000-0000-0000000B0000}"/>
    <cellStyle name="Comma [0] 3620" xfId="9332" hidden="1" xr:uid="{00000000-0005-0000-0000-000095240000}"/>
    <cellStyle name="Comma [0] 3621" xfId="9352" hidden="1" xr:uid="{00000000-0005-0000-0000-0000A9240000}"/>
    <cellStyle name="Comma [0] 3622" xfId="9354" hidden="1" xr:uid="{00000000-0005-0000-0000-0000AB240000}"/>
    <cellStyle name="Comma [0] 3623" xfId="9305" hidden="1" xr:uid="{00000000-0005-0000-0000-00007A240000}"/>
    <cellStyle name="Comma [0] 3624" xfId="8999" hidden="1" xr:uid="{00000000-0005-0000-0000-000048230000}"/>
    <cellStyle name="Comma [0] 3625" xfId="9308" hidden="1" xr:uid="{00000000-0005-0000-0000-00007D240000}"/>
    <cellStyle name="Comma [0] 3626" xfId="9033" hidden="1" xr:uid="{00000000-0005-0000-0000-00006A230000}"/>
    <cellStyle name="Comma [0] 3627" xfId="9032" hidden="1" xr:uid="{00000000-0005-0000-0000-000069230000}"/>
    <cellStyle name="Comma [0] 3628" xfId="9359" hidden="1" xr:uid="{00000000-0005-0000-0000-0000B0240000}"/>
    <cellStyle name="Comma [0] 3629" xfId="9001" hidden="1" xr:uid="{00000000-0005-0000-0000-00004A230000}"/>
    <cellStyle name="Comma [0] 363" xfId="2675" hidden="1" xr:uid="{00000000-0005-0000-0000-0000940A0000}"/>
    <cellStyle name="Comma [0] 3630" xfId="9035" hidden="1" xr:uid="{00000000-0005-0000-0000-00006C230000}"/>
    <cellStyle name="Comma [0] 3631" xfId="9371" hidden="1" xr:uid="{00000000-0005-0000-0000-0000BC240000}"/>
    <cellStyle name="Comma [0] 3632" xfId="9373" hidden="1" xr:uid="{00000000-0005-0000-0000-0000BE240000}"/>
    <cellStyle name="Comma [0] 3633" xfId="9362" hidden="1" xr:uid="{00000000-0005-0000-0000-0000B3240000}"/>
    <cellStyle name="Comma [0] 3634" xfId="9370" hidden="1" xr:uid="{00000000-0005-0000-0000-0000BB240000}"/>
    <cellStyle name="Comma [0] 3635" xfId="8997" hidden="1" xr:uid="{00000000-0005-0000-0000-000046230000}"/>
    <cellStyle name="Comma [0] 3636" xfId="9356" hidden="1" xr:uid="{00000000-0005-0000-0000-0000AD240000}"/>
    <cellStyle name="Comma [0] 3637" xfId="9389" hidden="1" xr:uid="{00000000-0005-0000-0000-0000CE240000}"/>
    <cellStyle name="Comma [0] 3638" xfId="9397" hidden="1" xr:uid="{00000000-0005-0000-0000-0000D6240000}"/>
    <cellStyle name="Comma [0] 3639" xfId="9306" hidden="1" xr:uid="{00000000-0005-0000-0000-00007B240000}"/>
    <cellStyle name="Comma [0] 364" xfId="2827" hidden="1" xr:uid="{00000000-0005-0000-0000-00002C0B0000}"/>
    <cellStyle name="Comma [0] 3640" xfId="9385" hidden="1" xr:uid="{00000000-0005-0000-0000-0000CA240000}"/>
    <cellStyle name="Comma [0] 3641" xfId="9406" hidden="1" xr:uid="{00000000-0005-0000-0000-0000DF240000}"/>
    <cellStyle name="Comma [0] 3642" xfId="9408" hidden="1" xr:uid="{00000000-0005-0000-0000-0000E1240000}"/>
    <cellStyle name="Comma [0] 3643" xfId="9367" hidden="1" xr:uid="{00000000-0005-0000-0000-0000B8240000}"/>
    <cellStyle name="Comma [0] 3644" xfId="9312" hidden="1" xr:uid="{00000000-0005-0000-0000-000081240000}"/>
    <cellStyle name="Comma [0] 3645" xfId="9365" hidden="1" xr:uid="{00000000-0005-0000-0000-0000B6240000}"/>
    <cellStyle name="Comma [0] 3646" xfId="9349" hidden="1" xr:uid="{00000000-0005-0000-0000-0000A6240000}"/>
    <cellStyle name="Comma [0] 3647" xfId="9345" hidden="1" xr:uid="{00000000-0005-0000-0000-0000A2240000}"/>
    <cellStyle name="Comma [0] 3648" xfId="9416" hidden="1" xr:uid="{00000000-0005-0000-0000-0000E9240000}"/>
    <cellStyle name="Comma [0] 3649" xfId="8989" hidden="1" xr:uid="{00000000-0005-0000-0000-00003E230000}"/>
    <cellStyle name="Comma [0] 365" xfId="2781" hidden="1" xr:uid="{00000000-0005-0000-0000-0000FE0A0000}"/>
    <cellStyle name="Comma [0] 3650" xfId="9077" hidden="1" xr:uid="{00000000-0005-0000-0000-000096230000}"/>
    <cellStyle name="Comma [0] 3651" xfId="9424" hidden="1" xr:uid="{00000000-0005-0000-0000-0000F1240000}"/>
    <cellStyle name="Comma [0] 3652" xfId="9426" hidden="1" xr:uid="{00000000-0005-0000-0000-0000F3240000}"/>
    <cellStyle name="Comma [0] 3653" xfId="9375" hidden="1" xr:uid="{00000000-0005-0000-0000-0000C0240000}"/>
    <cellStyle name="Comma [0] 3654" xfId="9351" hidden="1" xr:uid="{00000000-0005-0000-0000-0000A8240000}"/>
    <cellStyle name="Comma [0] 3655" xfId="9386" hidden="1" xr:uid="{00000000-0005-0000-0000-0000CB240000}"/>
    <cellStyle name="Comma [0] 3656" xfId="9318" hidden="1" xr:uid="{00000000-0005-0000-0000-000087240000}"/>
    <cellStyle name="Comma [0] 3657" xfId="9388" hidden="1" xr:uid="{00000000-0005-0000-0000-0000CD240000}"/>
    <cellStyle name="Comma [0] 3658" xfId="9433" hidden="1" xr:uid="{00000000-0005-0000-0000-0000FA240000}"/>
    <cellStyle name="Comma [0] 3659" xfId="9376" hidden="1" xr:uid="{00000000-0005-0000-0000-0000C1240000}"/>
    <cellStyle name="Comma [0] 366" xfId="2750" hidden="1" xr:uid="{00000000-0005-0000-0000-0000DF0A0000}"/>
    <cellStyle name="Comma [0] 3660" xfId="9333" hidden="1" xr:uid="{00000000-0005-0000-0000-000096240000}"/>
    <cellStyle name="Comma [0] 3661" xfId="9439" hidden="1" xr:uid="{00000000-0005-0000-0000-000000250000}"/>
    <cellStyle name="Comma [0] 3662" xfId="9441" hidden="1" xr:uid="{00000000-0005-0000-0000-000002250000}"/>
    <cellStyle name="Comma [0] 3663" xfId="9394" hidden="1" xr:uid="{00000000-0005-0000-0000-0000D3240000}"/>
    <cellStyle name="Comma [0] 3664" xfId="9400" hidden="1" xr:uid="{00000000-0005-0000-0000-0000D9240000}"/>
    <cellStyle name="Comma [0] 3665" xfId="9026" hidden="1" xr:uid="{00000000-0005-0000-0000-000063230000}"/>
    <cellStyle name="Comma [0] 3666" xfId="9350" hidden="1" xr:uid="{00000000-0005-0000-0000-0000A7240000}"/>
    <cellStyle name="Comma [0] 3667" xfId="9358" hidden="1" xr:uid="{00000000-0005-0000-0000-0000AF240000}"/>
    <cellStyle name="Comma [0] 3668" xfId="9447" hidden="1" xr:uid="{00000000-0005-0000-0000-000008250000}"/>
    <cellStyle name="Comma [0] 3669" xfId="9361" hidden="1" xr:uid="{00000000-0005-0000-0000-0000B2240000}"/>
    <cellStyle name="Comma [0] 367" xfId="2831" hidden="1" xr:uid="{00000000-0005-0000-0000-0000300B0000}"/>
    <cellStyle name="Comma [0] 3670" xfId="9321" hidden="1" xr:uid="{00000000-0005-0000-0000-00008A240000}"/>
    <cellStyle name="Comma [0] 3671" xfId="9452" hidden="1" xr:uid="{00000000-0005-0000-0000-00000D250000}"/>
    <cellStyle name="Comma [0] 3672" xfId="9454" hidden="1" xr:uid="{00000000-0005-0000-0000-00000F250000}"/>
    <cellStyle name="Comma [0] 3673" xfId="9413" hidden="1" xr:uid="{00000000-0005-0000-0000-0000E6240000}"/>
    <cellStyle name="Comma [0] 3674" xfId="9419" hidden="1" xr:uid="{00000000-0005-0000-0000-0000EC240000}"/>
    <cellStyle name="Comma [0] 3675" xfId="9320" hidden="1" xr:uid="{00000000-0005-0000-0000-000089240000}"/>
    <cellStyle name="Comma [0] 3676" xfId="9401" hidden="1" xr:uid="{00000000-0005-0000-0000-0000DA240000}"/>
    <cellStyle name="Comma [0] 3677" xfId="9380" hidden="1" xr:uid="{00000000-0005-0000-0000-0000C5240000}"/>
    <cellStyle name="Comma [0] 3678" xfId="9458" hidden="1" xr:uid="{00000000-0005-0000-0000-000013250000}"/>
    <cellStyle name="Comma [0] 3679" xfId="9399" hidden="1" xr:uid="{00000000-0005-0000-0000-0000D8240000}"/>
    <cellStyle name="Comma [0] 368" xfId="2833" hidden="1" xr:uid="{00000000-0005-0000-0000-0000320B0000}"/>
    <cellStyle name="Comma [0] 3680" xfId="9337" hidden="1" xr:uid="{00000000-0005-0000-0000-00009A240000}"/>
    <cellStyle name="Comma [0] 3681" xfId="9465" hidden="1" xr:uid="{00000000-0005-0000-0000-00001A250000}"/>
    <cellStyle name="Comma [0] 3682" xfId="9467" hidden="1" xr:uid="{00000000-0005-0000-0000-00001C250000}"/>
    <cellStyle name="Comma [0] 3683" xfId="9431" hidden="1" xr:uid="{00000000-0005-0000-0000-0000F8240000}"/>
    <cellStyle name="Comma [0] 3684" xfId="9436" hidden="1" xr:uid="{00000000-0005-0000-0000-0000FD240000}"/>
    <cellStyle name="Comma [0] 3685" xfId="9000" hidden="1" xr:uid="{00000000-0005-0000-0000-000049230000}"/>
    <cellStyle name="Comma [0] 3686" xfId="9420" hidden="1" xr:uid="{00000000-0005-0000-0000-0000ED240000}"/>
    <cellStyle name="Comma [0] 3687" xfId="9325" hidden="1" xr:uid="{00000000-0005-0000-0000-00008E240000}"/>
    <cellStyle name="Comma [0] 3688" xfId="9471" hidden="1" xr:uid="{00000000-0005-0000-0000-000020250000}"/>
    <cellStyle name="Comma [0] 3689" xfId="9418" hidden="1" xr:uid="{00000000-0005-0000-0000-0000EB240000}"/>
    <cellStyle name="Comma [0] 369" xfId="2819" hidden="1" xr:uid="{00000000-0005-0000-0000-0000240B0000}"/>
    <cellStyle name="Comma [0] 3690" xfId="9357" hidden="1" xr:uid="{00000000-0005-0000-0000-0000AE240000}"/>
    <cellStyle name="Comma [0] 3691" xfId="9475" hidden="1" xr:uid="{00000000-0005-0000-0000-000024250000}"/>
    <cellStyle name="Comma [0] 3692" xfId="9477" hidden="1" xr:uid="{00000000-0005-0000-0000-000026250000}"/>
    <cellStyle name="Comma [0] 3693" xfId="9445" hidden="1" xr:uid="{00000000-0005-0000-0000-000006250000}"/>
    <cellStyle name="Comma [0] 3694" xfId="9449" hidden="1" xr:uid="{00000000-0005-0000-0000-00000A250000}"/>
    <cellStyle name="Comma [0] 3695" xfId="9339" hidden="1" xr:uid="{00000000-0005-0000-0000-00009C240000}"/>
    <cellStyle name="Comma [0] 3696" xfId="9437" hidden="1" xr:uid="{00000000-0005-0000-0000-0000FE240000}"/>
    <cellStyle name="Comma [0] 3697" xfId="9329" hidden="1" xr:uid="{00000000-0005-0000-0000-000092240000}"/>
    <cellStyle name="Comma [0] 3698" xfId="9481" hidden="1" xr:uid="{00000000-0005-0000-0000-00002A250000}"/>
    <cellStyle name="Comma [0] 3699" xfId="9435" hidden="1" xr:uid="{00000000-0005-0000-0000-0000FC240000}"/>
    <cellStyle name="Comma [0] 37" xfId="88" hidden="1" xr:uid="{00000000-0005-0000-0000-000078000000}"/>
    <cellStyle name="Comma [0] 370" xfId="2806" hidden="1" xr:uid="{00000000-0005-0000-0000-0000170B0000}"/>
    <cellStyle name="Comma [0] 3700" xfId="9404" hidden="1" xr:uid="{00000000-0005-0000-0000-0000DD240000}"/>
    <cellStyle name="Comma [0] 3701" xfId="9485" hidden="1" xr:uid="{00000000-0005-0000-0000-00002E250000}"/>
    <cellStyle name="Comma [0] 3702" xfId="9487" hidden="1" xr:uid="{00000000-0005-0000-0000-000030250000}"/>
    <cellStyle name="Comma [0] 3703" xfId="9473" hidden="1" xr:uid="{00000000-0005-0000-0000-000022250000}"/>
    <cellStyle name="Comma [0] 3704" xfId="9460" hidden="1" xr:uid="{00000000-0005-0000-0000-000015250000}"/>
    <cellStyle name="Comma [0] 3705" xfId="9484" hidden="1" xr:uid="{00000000-0005-0000-0000-00002D250000}"/>
    <cellStyle name="Comma [0] 3706" xfId="9450" hidden="1" xr:uid="{00000000-0005-0000-0000-00000B250000}"/>
    <cellStyle name="Comma [0] 3707" xfId="9422" hidden="1" xr:uid="{00000000-0005-0000-0000-0000EF240000}"/>
    <cellStyle name="Comma [0] 3708" xfId="9489" hidden="1" xr:uid="{00000000-0005-0000-0000-000032250000}"/>
    <cellStyle name="Comma [0] 3709" xfId="9446" hidden="1" xr:uid="{00000000-0005-0000-0000-000007250000}"/>
    <cellStyle name="Comma [0] 371" xfId="2830" hidden="1" xr:uid="{00000000-0005-0000-0000-00002F0B0000}"/>
    <cellStyle name="Comma [0] 3710" xfId="9480" hidden="1" xr:uid="{00000000-0005-0000-0000-000029250000}"/>
    <cellStyle name="Comma [0] 3711" xfId="9493" hidden="1" xr:uid="{00000000-0005-0000-0000-000036250000}"/>
    <cellStyle name="Comma [0] 3712" xfId="9495" hidden="1" xr:uid="{00000000-0005-0000-0000-000038250000}"/>
    <cellStyle name="Comma [0] 3713" xfId="9363" hidden="1" xr:uid="{00000000-0005-0000-0000-0000B4240000}"/>
    <cellStyle name="Comma [0] 3714" xfId="9483" hidden="1" xr:uid="{00000000-0005-0000-0000-00002C250000}"/>
    <cellStyle name="Comma [0] 3715" xfId="9423" hidden="1" xr:uid="{00000000-0005-0000-0000-0000F0240000}"/>
    <cellStyle name="Comma [0] 3716" xfId="9457" hidden="1" xr:uid="{00000000-0005-0000-0000-000012250000}"/>
    <cellStyle name="Comma [0] 3717" xfId="9470" hidden="1" xr:uid="{00000000-0005-0000-0000-00001F250000}"/>
    <cellStyle name="Comma [0] 3718" xfId="9498" hidden="1" xr:uid="{00000000-0005-0000-0000-00003B250000}"/>
    <cellStyle name="Comma [0] 3719" xfId="9461" hidden="1" xr:uid="{00000000-0005-0000-0000-000016250000}"/>
    <cellStyle name="Comma [0] 372" xfId="2796" hidden="1" xr:uid="{00000000-0005-0000-0000-00000D0B0000}"/>
    <cellStyle name="Comma [0] 3720" xfId="9421" hidden="1" xr:uid="{00000000-0005-0000-0000-0000EE240000}"/>
    <cellStyle name="Comma [0] 3721" xfId="9500" hidden="1" xr:uid="{00000000-0005-0000-0000-00003D250000}"/>
    <cellStyle name="Comma [0] 3722" xfId="9502" hidden="1" xr:uid="{00000000-0005-0000-0000-00003F250000}"/>
    <cellStyle name="Comma [0] 3723" xfId="9014" hidden="1" xr:uid="{00000000-0005-0000-0000-000057230000}"/>
    <cellStyle name="Comma [0] 3724" xfId="9011" hidden="1" xr:uid="{00000000-0005-0000-0000-000054230000}"/>
    <cellStyle name="Comma [0] 3725" xfId="9508" hidden="1" xr:uid="{00000000-0005-0000-0000-000045250000}"/>
    <cellStyle name="Comma [0] 3726" xfId="9514" hidden="1" xr:uid="{00000000-0005-0000-0000-00004B250000}"/>
    <cellStyle name="Comma [0] 3727" xfId="9516" hidden="1" xr:uid="{00000000-0005-0000-0000-00004D250000}"/>
    <cellStyle name="Comma [0] 3728" xfId="9507" hidden="1" xr:uid="{00000000-0005-0000-0000-000044250000}"/>
    <cellStyle name="Comma [0] 3729" xfId="9512" hidden="1" xr:uid="{00000000-0005-0000-0000-000049250000}"/>
    <cellStyle name="Comma [0] 373" xfId="2768" hidden="1" xr:uid="{00000000-0005-0000-0000-0000F10A0000}"/>
    <cellStyle name="Comma [0] 3730" xfId="9518" hidden="1" xr:uid="{00000000-0005-0000-0000-00004F250000}"/>
    <cellStyle name="Comma [0] 3731" xfId="9520" hidden="1" xr:uid="{00000000-0005-0000-0000-000051250000}"/>
    <cellStyle name="Comma [0] 3732" xfId="9037" hidden="1" xr:uid="{00000000-0005-0000-0000-00006E230000}"/>
    <cellStyle name="Comma [0] 3733" xfId="9039" hidden="1" xr:uid="{00000000-0005-0000-0000-000070230000}"/>
    <cellStyle name="Comma [0] 3734" xfId="9531" hidden="1" xr:uid="{00000000-0005-0000-0000-00005C250000}"/>
    <cellStyle name="Comma [0] 3735" xfId="9540" hidden="1" xr:uid="{00000000-0005-0000-0000-000065250000}"/>
    <cellStyle name="Comma [0] 3736" xfId="9551" hidden="1" xr:uid="{00000000-0005-0000-0000-000070250000}"/>
    <cellStyle name="Comma [0] 3737" xfId="9557" hidden="1" xr:uid="{00000000-0005-0000-0000-000076250000}"/>
    <cellStyle name="Comma [0] 3738" xfId="9539" hidden="1" xr:uid="{00000000-0005-0000-0000-000064250000}"/>
    <cellStyle name="Comma [0] 3739" xfId="9549" hidden="1" xr:uid="{00000000-0005-0000-0000-00006E250000}"/>
    <cellStyle name="Comma [0] 374" xfId="2835" hidden="1" xr:uid="{00000000-0005-0000-0000-0000340B0000}"/>
    <cellStyle name="Comma [0] 3740" xfId="9569" hidden="1" xr:uid="{00000000-0005-0000-0000-000082250000}"/>
    <cellStyle name="Comma [0] 3741" xfId="9571" hidden="1" xr:uid="{00000000-0005-0000-0000-000084250000}"/>
    <cellStyle name="Comma [0] 3742" xfId="9522" hidden="1" xr:uid="{00000000-0005-0000-0000-000053250000}"/>
    <cellStyle name="Comma [0] 3743" xfId="9019" hidden="1" xr:uid="{00000000-0005-0000-0000-00005C230000}"/>
    <cellStyle name="Comma [0] 3744" xfId="9525" hidden="1" xr:uid="{00000000-0005-0000-0000-000056250000}"/>
    <cellStyle name="Comma [0] 3745" xfId="9024" hidden="1" xr:uid="{00000000-0005-0000-0000-000061230000}"/>
    <cellStyle name="Comma [0] 3746" xfId="9008" hidden="1" xr:uid="{00000000-0005-0000-0000-000051230000}"/>
    <cellStyle name="Comma [0] 3747" xfId="9576" hidden="1" xr:uid="{00000000-0005-0000-0000-000089250000}"/>
    <cellStyle name="Comma [0] 3748" xfId="9017" hidden="1" xr:uid="{00000000-0005-0000-0000-00005A230000}"/>
    <cellStyle name="Comma [0] 3749" xfId="9038" hidden="1" xr:uid="{00000000-0005-0000-0000-00006F230000}"/>
    <cellStyle name="Comma [0] 375" xfId="2792" hidden="1" xr:uid="{00000000-0005-0000-0000-0000090B0000}"/>
    <cellStyle name="Comma [0] 3750" xfId="9588" hidden="1" xr:uid="{00000000-0005-0000-0000-000095250000}"/>
    <cellStyle name="Comma [0] 3751" xfId="9590" hidden="1" xr:uid="{00000000-0005-0000-0000-000097250000}"/>
    <cellStyle name="Comma [0] 3752" xfId="9579" hidden="1" xr:uid="{00000000-0005-0000-0000-00008C250000}"/>
    <cellStyle name="Comma [0] 3753" xfId="9587" hidden="1" xr:uid="{00000000-0005-0000-0000-000094250000}"/>
    <cellStyle name="Comma [0] 3754" xfId="9021" hidden="1" xr:uid="{00000000-0005-0000-0000-00005E230000}"/>
    <cellStyle name="Comma [0] 3755" xfId="9573" hidden="1" xr:uid="{00000000-0005-0000-0000-000086250000}"/>
    <cellStyle name="Comma [0] 3756" xfId="9606" hidden="1" xr:uid="{00000000-0005-0000-0000-0000A7250000}"/>
    <cellStyle name="Comma [0] 3757" xfId="9614" hidden="1" xr:uid="{00000000-0005-0000-0000-0000AF250000}"/>
    <cellStyle name="Comma [0] 3758" xfId="9523" hidden="1" xr:uid="{00000000-0005-0000-0000-000054250000}"/>
    <cellStyle name="Comma [0] 3759" xfId="9602" hidden="1" xr:uid="{00000000-0005-0000-0000-0000A3250000}"/>
    <cellStyle name="Comma [0] 376" xfId="2826" hidden="1" xr:uid="{00000000-0005-0000-0000-00002B0B0000}"/>
    <cellStyle name="Comma [0] 3760" xfId="9623" hidden="1" xr:uid="{00000000-0005-0000-0000-0000B8250000}"/>
    <cellStyle name="Comma [0] 3761" xfId="9625" hidden="1" xr:uid="{00000000-0005-0000-0000-0000BA250000}"/>
    <cellStyle name="Comma [0] 3762" xfId="9584" hidden="1" xr:uid="{00000000-0005-0000-0000-000091250000}"/>
    <cellStyle name="Comma [0] 3763" xfId="9529" hidden="1" xr:uid="{00000000-0005-0000-0000-00005A250000}"/>
    <cellStyle name="Comma [0] 3764" xfId="9582" hidden="1" xr:uid="{00000000-0005-0000-0000-00008F250000}"/>
    <cellStyle name="Comma [0] 3765" xfId="9566" hidden="1" xr:uid="{00000000-0005-0000-0000-00007F250000}"/>
    <cellStyle name="Comma [0] 3766" xfId="9562" hidden="1" xr:uid="{00000000-0005-0000-0000-00007B250000}"/>
    <cellStyle name="Comma [0] 3767" xfId="9633" hidden="1" xr:uid="{00000000-0005-0000-0000-0000C2250000}"/>
    <cellStyle name="Comma [0] 3768" xfId="9505" hidden="1" xr:uid="{00000000-0005-0000-0000-000042250000}"/>
    <cellStyle name="Comma [0] 3769" xfId="8987" hidden="1" xr:uid="{00000000-0005-0000-0000-00003C230000}"/>
    <cellStyle name="Comma [0] 377" xfId="2839" hidden="1" xr:uid="{00000000-0005-0000-0000-0000380B0000}"/>
    <cellStyle name="Comma [0] 3770" xfId="9641" hidden="1" xr:uid="{00000000-0005-0000-0000-0000CA250000}"/>
    <cellStyle name="Comma [0] 3771" xfId="9643" hidden="1" xr:uid="{00000000-0005-0000-0000-0000CC250000}"/>
    <cellStyle name="Comma [0] 3772" xfId="9592" hidden="1" xr:uid="{00000000-0005-0000-0000-000099250000}"/>
    <cellStyle name="Comma [0] 3773" xfId="9568" hidden="1" xr:uid="{00000000-0005-0000-0000-000081250000}"/>
    <cellStyle name="Comma [0] 3774" xfId="9603" hidden="1" xr:uid="{00000000-0005-0000-0000-0000A4250000}"/>
    <cellStyle name="Comma [0] 3775" xfId="9535" hidden="1" xr:uid="{00000000-0005-0000-0000-000060250000}"/>
    <cellStyle name="Comma [0] 3776" xfId="9605" hidden="1" xr:uid="{00000000-0005-0000-0000-0000A6250000}"/>
    <cellStyle name="Comma [0] 3777" xfId="9650" hidden="1" xr:uid="{00000000-0005-0000-0000-0000D3250000}"/>
    <cellStyle name="Comma [0] 3778" xfId="9593" hidden="1" xr:uid="{00000000-0005-0000-0000-00009A250000}"/>
    <cellStyle name="Comma [0] 3779" xfId="9550" hidden="1" xr:uid="{00000000-0005-0000-0000-00006F250000}"/>
    <cellStyle name="Comma [0] 378" xfId="2841" hidden="1" xr:uid="{00000000-0005-0000-0000-00003A0B0000}"/>
    <cellStyle name="Comma [0] 3780" xfId="9656" hidden="1" xr:uid="{00000000-0005-0000-0000-0000D9250000}"/>
    <cellStyle name="Comma [0] 3781" xfId="9658" hidden="1" xr:uid="{00000000-0005-0000-0000-0000DB250000}"/>
    <cellStyle name="Comma [0] 3782" xfId="9611" hidden="1" xr:uid="{00000000-0005-0000-0000-0000AC250000}"/>
    <cellStyle name="Comma [0] 3783" xfId="9617" hidden="1" xr:uid="{00000000-0005-0000-0000-0000B2250000}"/>
    <cellStyle name="Comma [0] 3784" xfId="9504" hidden="1" xr:uid="{00000000-0005-0000-0000-000041250000}"/>
    <cellStyle name="Comma [0] 3785" xfId="9567" hidden="1" xr:uid="{00000000-0005-0000-0000-000080250000}"/>
    <cellStyle name="Comma [0] 3786" xfId="9575" hidden="1" xr:uid="{00000000-0005-0000-0000-000088250000}"/>
    <cellStyle name="Comma [0] 3787" xfId="9664" hidden="1" xr:uid="{00000000-0005-0000-0000-0000E1250000}"/>
    <cellStyle name="Comma [0] 3788" xfId="9578" hidden="1" xr:uid="{00000000-0005-0000-0000-00008B250000}"/>
    <cellStyle name="Comma [0] 3789" xfId="9538" hidden="1" xr:uid="{00000000-0005-0000-0000-000063250000}"/>
    <cellStyle name="Comma [0] 379" xfId="2709" hidden="1" xr:uid="{00000000-0005-0000-0000-0000B60A0000}"/>
    <cellStyle name="Comma [0] 3790" xfId="9669" hidden="1" xr:uid="{00000000-0005-0000-0000-0000E6250000}"/>
    <cellStyle name="Comma [0] 3791" xfId="9671" hidden="1" xr:uid="{00000000-0005-0000-0000-0000E8250000}"/>
    <cellStyle name="Comma [0] 3792" xfId="9630" hidden="1" xr:uid="{00000000-0005-0000-0000-0000BF250000}"/>
    <cellStyle name="Comma [0] 3793" xfId="9636" hidden="1" xr:uid="{00000000-0005-0000-0000-0000C5250000}"/>
    <cellStyle name="Comma [0] 3794" xfId="9537" hidden="1" xr:uid="{00000000-0005-0000-0000-000062250000}"/>
    <cellStyle name="Comma [0] 3795" xfId="9618" hidden="1" xr:uid="{00000000-0005-0000-0000-0000B3250000}"/>
    <cellStyle name="Comma [0] 3796" xfId="9597" hidden="1" xr:uid="{00000000-0005-0000-0000-00009E250000}"/>
    <cellStyle name="Comma [0] 3797" xfId="9675" hidden="1" xr:uid="{00000000-0005-0000-0000-0000EC250000}"/>
    <cellStyle name="Comma [0] 3798" xfId="9616" hidden="1" xr:uid="{00000000-0005-0000-0000-0000B1250000}"/>
    <cellStyle name="Comma [0] 3799" xfId="9554" hidden="1" xr:uid="{00000000-0005-0000-0000-000073250000}"/>
    <cellStyle name="Comma [0] 38" xfId="90" hidden="1" xr:uid="{00000000-0005-0000-0000-00007A000000}"/>
    <cellStyle name="Comma [0] 380" xfId="2829" hidden="1" xr:uid="{00000000-0005-0000-0000-00002E0B0000}"/>
    <cellStyle name="Comma [0] 3800" xfId="9682" hidden="1" xr:uid="{00000000-0005-0000-0000-0000F3250000}"/>
    <cellStyle name="Comma [0] 3801" xfId="9684" hidden="1" xr:uid="{00000000-0005-0000-0000-0000F5250000}"/>
    <cellStyle name="Comma [0] 3802" xfId="9648" hidden="1" xr:uid="{00000000-0005-0000-0000-0000D1250000}"/>
    <cellStyle name="Comma [0] 3803" xfId="9653" hidden="1" xr:uid="{00000000-0005-0000-0000-0000D6250000}"/>
    <cellStyle name="Comma [0] 3804" xfId="9018" hidden="1" xr:uid="{00000000-0005-0000-0000-00005B230000}"/>
    <cellStyle name="Comma [0] 3805" xfId="9637" hidden="1" xr:uid="{00000000-0005-0000-0000-0000C6250000}"/>
    <cellStyle name="Comma [0] 3806" xfId="9542" hidden="1" xr:uid="{00000000-0005-0000-0000-000067250000}"/>
    <cellStyle name="Comma [0] 3807" xfId="9688" hidden="1" xr:uid="{00000000-0005-0000-0000-0000F9250000}"/>
    <cellStyle name="Comma [0] 3808" xfId="9635" hidden="1" xr:uid="{00000000-0005-0000-0000-0000C4250000}"/>
    <cellStyle name="Comma [0] 3809" xfId="9574" hidden="1" xr:uid="{00000000-0005-0000-0000-000087250000}"/>
    <cellStyle name="Comma [0] 381" xfId="2769" hidden="1" xr:uid="{00000000-0005-0000-0000-0000F20A0000}"/>
    <cellStyle name="Comma [0] 3810" xfId="9692" hidden="1" xr:uid="{00000000-0005-0000-0000-0000FD250000}"/>
    <cellStyle name="Comma [0] 3811" xfId="9694" hidden="1" xr:uid="{00000000-0005-0000-0000-0000FF250000}"/>
    <cellStyle name="Comma [0] 3812" xfId="9662" hidden="1" xr:uid="{00000000-0005-0000-0000-0000DF250000}"/>
    <cellStyle name="Comma [0] 3813" xfId="9666" hidden="1" xr:uid="{00000000-0005-0000-0000-0000E3250000}"/>
    <cellStyle name="Comma [0] 3814" xfId="9556" hidden="1" xr:uid="{00000000-0005-0000-0000-000075250000}"/>
    <cellStyle name="Comma [0] 3815" xfId="9654" hidden="1" xr:uid="{00000000-0005-0000-0000-0000D7250000}"/>
    <cellStyle name="Comma [0] 3816" xfId="9546" hidden="1" xr:uid="{00000000-0005-0000-0000-00006B250000}"/>
    <cellStyle name="Comma [0] 3817" xfId="9698" hidden="1" xr:uid="{00000000-0005-0000-0000-000003260000}"/>
    <cellStyle name="Comma [0] 3818" xfId="9652" hidden="1" xr:uid="{00000000-0005-0000-0000-0000D5250000}"/>
    <cellStyle name="Comma [0] 3819" xfId="9621" hidden="1" xr:uid="{00000000-0005-0000-0000-0000B6250000}"/>
    <cellStyle name="Comma [0] 382" xfId="2803" hidden="1" xr:uid="{00000000-0005-0000-0000-0000140B0000}"/>
    <cellStyle name="Comma [0] 3820" xfId="9702" hidden="1" xr:uid="{00000000-0005-0000-0000-000007260000}"/>
    <cellStyle name="Comma [0] 3821" xfId="9704" hidden="1" xr:uid="{00000000-0005-0000-0000-000009260000}"/>
    <cellStyle name="Comma [0] 3822" xfId="9690" hidden="1" xr:uid="{00000000-0005-0000-0000-0000FB250000}"/>
    <cellStyle name="Comma [0] 3823" xfId="9677" hidden="1" xr:uid="{00000000-0005-0000-0000-0000EE250000}"/>
    <cellStyle name="Comma [0] 3824" xfId="9701" hidden="1" xr:uid="{00000000-0005-0000-0000-000006260000}"/>
    <cellStyle name="Comma [0] 3825" xfId="9667" hidden="1" xr:uid="{00000000-0005-0000-0000-0000E4250000}"/>
    <cellStyle name="Comma [0] 3826" xfId="9639" hidden="1" xr:uid="{00000000-0005-0000-0000-0000C8250000}"/>
    <cellStyle name="Comma [0] 3827" xfId="9706" hidden="1" xr:uid="{00000000-0005-0000-0000-00000B260000}"/>
    <cellStyle name="Comma [0] 3828" xfId="9663" hidden="1" xr:uid="{00000000-0005-0000-0000-0000E0250000}"/>
    <cellStyle name="Comma [0] 3829" xfId="9697" hidden="1" xr:uid="{00000000-0005-0000-0000-000002260000}"/>
    <cellStyle name="Comma [0] 383" xfId="2816" hidden="1" xr:uid="{00000000-0005-0000-0000-0000210B0000}"/>
    <cellStyle name="Comma [0] 3830" xfId="9710" hidden="1" xr:uid="{00000000-0005-0000-0000-00000F260000}"/>
    <cellStyle name="Comma [0] 3831" xfId="9712" hidden="1" xr:uid="{00000000-0005-0000-0000-000011260000}"/>
    <cellStyle name="Comma [0] 3832" xfId="9580" hidden="1" xr:uid="{00000000-0005-0000-0000-00008D250000}"/>
    <cellStyle name="Comma [0] 3833" xfId="9700" hidden="1" xr:uid="{00000000-0005-0000-0000-000005260000}"/>
    <cellStyle name="Comma [0] 3834" xfId="9640" hidden="1" xr:uid="{00000000-0005-0000-0000-0000C9250000}"/>
    <cellStyle name="Comma [0] 3835" xfId="9674" hidden="1" xr:uid="{00000000-0005-0000-0000-0000EB250000}"/>
    <cellStyle name="Comma [0] 3836" xfId="9687" hidden="1" xr:uid="{00000000-0005-0000-0000-0000F8250000}"/>
    <cellStyle name="Comma [0] 3837" xfId="9715" hidden="1" xr:uid="{00000000-0005-0000-0000-000014260000}"/>
    <cellStyle name="Comma [0] 3838" xfId="9678" hidden="1" xr:uid="{00000000-0005-0000-0000-0000EF250000}"/>
    <cellStyle name="Comma [0] 3839" xfId="9638" hidden="1" xr:uid="{00000000-0005-0000-0000-0000C7250000}"/>
    <cellStyle name="Comma [0] 384" xfId="2844" hidden="1" xr:uid="{00000000-0005-0000-0000-00003D0B0000}"/>
    <cellStyle name="Comma [0] 3840" xfId="9717" hidden="1" xr:uid="{00000000-0005-0000-0000-000016260000}"/>
    <cellStyle name="Comma [0] 3841" xfId="9719" hidden="1" xr:uid="{00000000-0005-0000-0000-000018260000}"/>
    <cellStyle name="Comma [0] 3842" xfId="9072" hidden="1" xr:uid="{00000000-0005-0000-0000-000091230000}"/>
    <cellStyle name="Comma [0] 3843" xfId="9028" hidden="1" xr:uid="{00000000-0005-0000-0000-000065230000}"/>
    <cellStyle name="Comma [0] 3844" xfId="9725" hidden="1" xr:uid="{00000000-0005-0000-0000-00001E260000}"/>
    <cellStyle name="Comma [0] 3845" xfId="9731" hidden="1" xr:uid="{00000000-0005-0000-0000-000024260000}"/>
    <cellStyle name="Comma [0] 3846" xfId="9733" hidden="1" xr:uid="{00000000-0005-0000-0000-000026260000}"/>
    <cellStyle name="Comma [0] 3847" xfId="9724" hidden="1" xr:uid="{00000000-0005-0000-0000-00001D260000}"/>
    <cellStyle name="Comma [0] 3848" xfId="9729" hidden="1" xr:uid="{00000000-0005-0000-0000-000022260000}"/>
    <cellStyle name="Comma [0] 3849" xfId="9735" hidden="1" xr:uid="{00000000-0005-0000-0000-000028260000}"/>
    <cellStyle name="Comma [0] 385" xfId="2807" hidden="1" xr:uid="{00000000-0005-0000-0000-0000180B0000}"/>
    <cellStyle name="Comma [0] 3850" xfId="9737" hidden="1" xr:uid="{00000000-0005-0000-0000-00002A260000}"/>
    <cellStyle name="Comma [0] 3851" xfId="9029" hidden="1" xr:uid="{00000000-0005-0000-0000-000066230000}"/>
    <cellStyle name="Comma [0] 3852" xfId="9007" hidden="1" xr:uid="{00000000-0005-0000-0000-000050230000}"/>
    <cellStyle name="Comma [0] 3853" xfId="9748" hidden="1" xr:uid="{00000000-0005-0000-0000-000035260000}"/>
    <cellStyle name="Comma [0] 3854" xfId="9757" hidden="1" xr:uid="{00000000-0005-0000-0000-00003E260000}"/>
    <cellStyle name="Comma [0] 3855" xfId="9768" hidden="1" xr:uid="{00000000-0005-0000-0000-000049260000}"/>
    <cellStyle name="Comma [0] 3856" xfId="9774" hidden="1" xr:uid="{00000000-0005-0000-0000-00004F260000}"/>
    <cellStyle name="Comma [0] 3857" xfId="9756" hidden="1" xr:uid="{00000000-0005-0000-0000-00003D260000}"/>
    <cellStyle name="Comma [0] 3858" xfId="9766" hidden="1" xr:uid="{00000000-0005-0000-0000-000047260000}"/>
    <cellStyle name="Comma [0] 3859" xfId="9786" hidden="1" xr:uid="{00000000-0005-0000-0000-00005B260000}"/>
    <cellStyle name="Comma [0] 386" xfId="2767" hidden="1" xr:uid="{00000000-0005-0000-0000-0000F00A0000}"/>
    <cellStyle name="Comma [0] 3860" xfId="9788" hidden="1" xr:uid="{00000000-0005-0000-0000-00005D260000}"/>
    <cellStyle name="Comma [0] 3861" xfId="9739" hidden="1" xr:uid="{00000000-0005-0000-0000-00002C260000}"/>
    <cellStyle name="Comma [0] 3862" xfId="8995" hidden="1" xr:uid="{00000000-0005-0000-0000-000044230000}"/>
    <cellStyle name="Comma [0] 3863" xfId="9742" hidden="1" xr:uid="{00000000-0005-0000-0000-00002F260000}"/>
    <cellStyle name="Comma [0] 3864" xfId="9006" hidden="1" xr:uid="{00000000-0005-0000-0000-00004F230000}"/>
    <cellStyle name="Comma [0] 3865" xfId="9005" hidden="1" xr:uid="{00000000-0005-0000-0000-00004E230000}"/>
    <cellStyle name="Comma [0] 3866" xfId="9793" hidden="1" xr:uid="{00000000-0005-0000-0000-000062260000}"/>
    <cellStyle name="Comma [0] 3867" xfId="9081" hidden="1" xr:uid="{00000000-0005-0000-0000-00009A230000}"/>
    <cellStyle name="Comma [0] 3868" xfId="9282" hidden="1" xr:uid="{00000000-0005-0000-0000-000063240000}"/>
    <cellStyle name="Comma [0] 3869" xfId="9805" hidden="1" xr:uid="{00000000-0005-0000-0000-00006E260000}"/>
    <cellStyle name="Comma [0] 387" xfId="2846" hidden="1" xr:uid="{00000000-0005-0000-0000-00003F0B0000}"/>
    <cellStyle name="Comma [0] 3870" xfId="9807" hidden="1" xr:uid="{00000000-0005-0000-0000-000070260000}"/>
    <cellStyle name="Comma [0] 3871" xfId="9796" hidden="1" xr:uid="{00000000-0005-0000-0000-000065260000}"/>
    <cellStyle name="Comma [0] 3872" xfId="9804" hidden="1" xr:uid="{00000000-0005-0000-0000-00006D260000}"/>
    <cellStyle name="Comma [0] 3873" xfId="9291" hidden="1" xr:uid="{00000000-0005-0000-0000-00006C240000}"/>
    <cellStyle name="Comma [0] 3874" xfId="9790" hidden="1" xr:uid="{00000000-0005-0000-0000-00005F260000}"/>
    <cellStyle name="Comma [0] 3875" xfId="9823" hidden="1" xr:uid="{00000000-0005-0000-0000-000080260000}"/>
    <cellStyle name="Comma [0] 3876" xfId="9831" hidden="1" xr:uid="{00000000-0005-0000-0000-000088260000}"/>
    <cellStyle name="Comma [0] 3877" xfId="9740" hidden="1" xr:uid="{00000000-0005-0000-0000-00002D260000}"/>
    <cellStyle name="Comma [0] 3878" xfId="9819" hidden="1" xr:uid="{00000000-0005-0000-0000-00007C260000}"/>
    <cellStyle name="Comma [0] 3879" xfId="9840" hidden="1" xr:uid="{00000000-0005-0000-0000-000091260000}"/>
    <cellStyle name="Comma [0] 388" xfId="2848" hidden="1" xr:uid="{00000000-0005-0000-0000-0000410B0000}"/>
    <cellStyle name="Comma [0] 3880" xfId="9842" hidden="1" xr:uid="{00000000-0005-0000-0000-000093260000}"/>
    <cellStyle name="Comma [0] 3881" xfId="9801" hidden="1" xr:uid="{00000000-0005-0000-0000-00006A260000}"/>
    <cellStyle name="Comma [0] 3882" xfId="9746" hidden="1" xr:uid="{00000000-0005-0000-0000-000033260000}"/>
    <cellStyle name="Comma [0] 3883" xfId="9799" hidden="1" xr:uid="{00000000-0005-0000-0000-000068260000}"/>
    <cellStyle name="Comma [0] 3884" xfId="9783" hidden="1" xr:uid="{00000000-0005-0000-0000-000058260000}"/>
    <cellStyle name="Comma [0] 3885" xfId="9779" hidden="1" xr:uid="{00000000-0005-0000-0000-000054260000}"/>
    <cellStyle name="Comma [0] 3886" xfId="9850" hidden="1" xr:uid="{00000000-0005-0000-0000-00009B260000}"/>
    <cellStyle name="Comma [0] 3887" xfId="9722" hidden="1" xr:uid="{00000000-0005-0000-0000-00001B260000}"/>
    <cellStyle name="Comma [0] 3888" xfId="9030" hidden="1" xr:uid="{00000000-0005-0000-0000-000067230000}"/>
    <cellStyle name="Comma [0] 3889" xfId="9858" hidden="1" xr:uid="{00000000-0005-0000-0000-0000A3260000}"/>
    <cellStyle name="Comma [0] 389" xfId="1296" hidden="1" xr:uid="{00000000-0005-0000-0000-000031050000}"/>
    <cellStyle name="Comma [0] 3890" xfId="9860" hidden="1" xr:uid="{00000000-0005-0000-0000-0000A5260000}"/>
    <cellStyle name="Comma [0] 3891" xfId="9809" hidden="1" xr:uid="{00000000-0005-0000-0000-000072260000}"/>
    <cellStyle name="Comma [0] 3892" xfId="9785" hidden="1" xr:uid="{00000000-0005-0000-0000-00005A260000}"/>
    <cellStyle name="Comma [0] 3893" xfId="9820" hidden="1" xr:uid="{00000000-0005-0000-0000-00007D260000}"/>
    <cellStyle name="Comma [0] 3894" xfId="9752" hidden="1" xr:uid="{00000000-0005-0000-0000-000039260000}"/>
    <cellStyle name="Comma [0] 3895" xfId="9822" hidden="1" xr:uid="{00000000-0005-0000-0000-00007F260000}"/>
    <cellStyle name="Comma [0] 3896" xfId="9867" hidden="1" xr:uid="{00000000-0005-0000-0000-0000AC260000}"/>
    <cellStyle name="Comma [0] 3897" xfId="9810" hidden="1" xr:uid="{00000000-0005-0000-0000-000073260000}"/>
    <cellStyle name="Comma [0] 3898" xfId="9767" hidden="1" xr:uid="{00000000-0005-0000-0000-000048260000}"/>
    <cellStyle name="Comma [0] 3899" xfId="9873" hidden="1" xr:uid="{00000000-0005-0000-0000-0000B2260000}"/>
    <cellStyle name="Comma [0] 39" xfId="92" hidden="1" xr:uid="{00000000-0005-0000-0000-00007C000000}"/>
    <cellStyle name="Comma [0] 390" xfId="1311" hidden="1" xr:uid="{00000000-0005-0000-0000-000040050000}"/>
    <cellStyle name="Comma [0] 3900" xfId="9875" hidden="1" xr:uid="{00000000-0005-0000-0000-0000B4260000}"/>
    <cellStyle name="Comma [0] 3901" xfId="9828" hidden="1" xr:uid="{00000000-0005-0000-0000-000085260000}"/>
    <cellStyle name="Comma [0] 3902" xfId="9834" hidden="1" xr:uid="{00000000-0005-0000-0000-00008B260000}"/>
    <cellStyle name="Comma [0] 3903" xfId="9721" hidden="1" xr:uid="{00000000-0005-0000-0000-00001A260000}"/>
    <cellStyle name="Comma [0] 3904" xfId="9784" hidden="1" xr:uid="{00000000-0005-0000-0000-000059260000}"/>
    <cellStyle name="Comma [0] 3905" xfId="9792" hidden="1" xr:uid="{00000000-0005-0000-0000-000061260000}"/>
    <cellStyle name="Comma [0] 3906" xfId="9881" hidden="1" xr:uid="{00000000-0005-0000-0000-0000BA260000}"/>
    <cellStyle name="Comma [0] 3907" xfId="9795" hidden="1" xr:uid="{00000000-0005-0000-0000-000064260000}"/>
    <cellStyle name="Comma [0] 3908" xfId="9755" hidden="1" xr:uid="{00000000-0005-0000-0000-00003C260000}"/>
    <cellStyle name="Comma [0] 3909" xfId="9886" hidden="1" xr:uid="{00000000-0005-0000-0000-0000BF260000}"/>
    <cellStyle name="Comma [0] 391" xfId="1315" hidden="1" xr:uid="{00000000-0005-0000-0000-000044050000}"/>
    <cellStyle name="Comma [0] 3910" xfId="9888" hidden="1" xr:uid="{00000000-0005-0000-0000-0000C1260000}"/>
    <cellStyle name="Comma [0] 3911" xfId="9847" hidden="1" xr:uid="{00000000-0005-0000-0000-000098260000}"/>
    <cellStyle name="Comma [0] 3912" xfId="9853" hidden="1" xr:uid="{00000000-0005-0000-0000-00009E260000}"/>
    <cellStyle name="Comma [0] 3913" xfId="9754" hidden="1" xr:uid="{00000000-0005-0000-0000-00003B260000}"/>
    <cellStyle name="Comma [0] 3914" xfId="9835" hidden="1" xr:uid="{00000000-0005-0000-0000-00008C260000}"/>
    <cellStyle name="Comma [0] 3915" xfId="9814" hidden="1" xr:uid="{00000000-0005-0000-0000-000077260000}"/>
    <cellStyle name="Comma [0] 3916" xfId="9892" hidden="1" xr:uid="{00000000-0005-0000-0000-0000C5260000}"/>
    <cellStyle name="Comma [0] 3917" xfId="9833" hidden="1" xr:uid="{00000000-0005-0000-0000-00008A260000}"/>
    <cellStyle name="Comma [0] 3918" xfId="9771" hidden="1" xr:uid="{00000000-0005-0000-0000-00004C260000}"/>
    <cellStyle name="Comma [0] 3919" xfId="9899" hidden="1" xr:uid="{00000000-0005-0000-0000-0000CC260000}"/>
    <cellStyle name="Comma [0] 392" xfId="2853" hidden="1" xr:uid="{00000000-0005-0000-0000-0000460B0000}"/>
    <cellStyle name="Comma [0] 3920" xfId="9901" hidden="1" xr:uid="{00000000-0005-0000-0000-0000CE260000}"/>
    <cellStyle name="Comma [0] 3921" xfId="9865" hidden="1" xr:uid="{00000000-0005-0000-0000-0000AA260000}"/>
    <cellStyle name="Comma [0] 3922" xfId="9870" hidden="1" xr:uid="{00000000-0005-0000-0000-0000AF260000}"/>
    <cellStyle name="Comma [0] 3923" xfId="9300" hidden="1" xr:uid="{00000000-0005-0000-0000-000075240000}"/>
    <cellStyle name="Comma [0] 3924" xfId="9854" hidden="1" xr:uid="{00000000-0005-0000-0000-00009F260000}"/>
    <cellStyle name="Comma [0] 3925" xfId="9759" hidden="1" xr:uid="{00000000-0005-0000-0000-000040260000}"/>
    <cellStyle name="Comma [0] 3926" xfId="9905" hidden="1" xr:uid="{00000000-0005-0000-0000-0000D2260000}"/>
    <cellStyle name="Comma [0] 3927" xfId="9852" hidden="1" xr:uid="{00000000-0005-0000-0000-00009D260000}"/>
    <cellStyle name="Comma [0] 3928" xfId="9791" hidden="1" xr:uid="{00000000-0005-0000-0000-000060260000}"/>
    <cellStyle name="Comma [0] 3929" xfId="9909" hidden="1" xr:uid="{00000000-0005-0000-0000-0000D6260000}"/>
    <cellStyle name="Comma [0] 393" xfId="2855" hidden="1" xr:uid="{00000000-0005-0000-0000-0000480B0000}"/>
    <cellStyle name="Comma [0] 3930" xfId="9911" hidden="1" xr:uid="{00000000-0005-0000-0000-0000D8260000}"/>
    <cellStyle name="Comma [0] 3931" xfId="9879" hidden="1" xr:uid="{00000000-0005-0000-0000-0000B8260000}"/>
    <cellStyle name="Comma [0] 3932" xfId="9883" hidden="1" xr:uid="{00000000-0005-0000-0000-0000BC260000}"/>
    <cellStyle name="Comma [0] 3933" xfId="9773" hidden="1" xr:uid="{00000000-0005-0000-0000-00004E260000}"/>
    <cellStyle name="Comma [0] 3934" xfId="9871" hidden="1" xr:uid="{00000000-0005-0000-0000-0000B0260000}"/>
    <cellStyle name="Comma [0] 3935" xfId="9763" hidden="1" xr:uid="{00000000-0005-0000-0000-000044260000}"/>
    <cellStyle name="Comma [0] 3936" xfId="9915" hidden="1" xr:uid="{00000000-0005-0000-0000-0000DC260000}"/>
    <cellStyle name="Comma [0] 3937" xfId="9869" hidden="1" xr:uid="{00000000-0005-0000-0000-0000AE260000}"/>
    <cellStyle name="Comma [0] 3938" xfId="9838" hidden="1" xr:uid="{00000000-0005-0000-0000-00008F260000}"/>
    <cellStyle name="Comma [0] 3939" xfId="9919" hidden="1" xr:uid="{00000000-0005-0000-0000-0000E0260000}"/>
    <cellStyle name="Comma [0] 394" xfId="1310" hidden="1" xr:uid="{00000000-0005-0000-0000-00003F050000}"/>
    <cellStyle name="Comma [0] 3940" xfId="9921" hidden="1" xr:uid="{00000000-0005-0000-0000-0000E2260000}"/>
    <cellStyle name="Comma [0] 3941" xfId="9907" hidden="1" xr:uid="{00000000-0005-0000-0000-0000D4260000}"/>
    <cellStyle name="Comma [0] 3942" xfId="9894" hidden="1" xr:uid="{00000000-0005-0000-0000-0000C7260000}"/>
    <cellStyle name="Comma [0] 3943" xfId="9918" hidden="1" xr:uid="{00000000-0005-0000-0000-0000DF260000}"/>
    <cellStyle name="Comma [0] 3944" xfId="9884" hidden="1" xr:uid="{00000000-0005-0000-0000-0000BD260000}"/>
    <cellStyle name="Comma [0] 3945" xfId="9856" hidden="1" xr:uid="{00000000-0005-0000-0000-0000A1260000}"/>
    <cellStyle name="Comma [0] 3946" xfId="9923" hidden="1" xr:uid="{00000000-0005-0000-0000-0000E4260000}"/>
    <cellStyle name="Comma [0] 3947" xfId="9880" hidden="1" xr:uid="{00000000-0005-0000-0000-0000B9260000}"/>
    <cellStyle name="Comma [0] 3948" xfId="9914" hidden="1" xr:uid="{00000000-0005-0000-0000-0000DB260000}"/>
    <cellStyle name="Comma [0] 3949" xfId="9927" hidden="1" xr:uid="{00000000-0005-0000-0000-0000E8260000}"/>
    <cellStyle name="Comma [0] 395" xfId="2851" hidden="1" xr:uid="{00000000-0005-0000-0000-0000440B0000}"/>
    <cellStyle name="Comma [0] 3950" xfId="9929" hidden="1" xr:uid="{00000000-0005-0000-0000-0000EA260000}"/>
    <cellStyle name="Comma [0] 3951" xfId="9797" hidden="1" xr:uid="{00000000-0005-0000-0000-000066260000}"/>
    <cellStyle name="Comma [0] 3952" xfId="9917" hidden="1" xr:uid="{00000000-0005-0000-0000-0000DE260000}"/>
    <cellStyle name="Comma [0] 3953" xfId="9857" hidden="1" xr:uid="{00000000-0005-0000-0000-0000A2260000}"/>
    <cellStyle name="Comma [0] 3954" xfId="9891" hidden="1" xr:uid="{00000000-0005-0000-0000-0000C4260000}"/>
    <cellStyle name="Comma [0] 3955" xfId="9904" hidden="1" xr:uid="{00000000-0005-0000-0000-0000D1260000}"/>
    <cellStyle name="Comma [0] 3956" xfId="9932" hidden="1" xr:uid="{00000000-0005-0000-0000-0000ED260000}"/>
    <cellStyle name="Comma [0] 3957" xfId="9895" hidden="1" xr:uid="{00000000-0005-0000-0000-0000C8260000}"/>
    <cellStyle name="Comma [0] 3958" xfId="9855" hidden="1" xr:uid="{00000000-0005-0000-0000-0000A0260000}"/>
    <cellStyle name="Comma [0] 3959" xfId="9934" hidden="1" xr:uid="{00000000-0005-0000-0000-0000EF260000}"/>
    <cellStyle name="Comma [0] 396" xfId="2857" hidden="1" xr:uid="{00000000-0005-0000-0000-00004A0B0000}"/>
    <cellStyle name="Comma [0] 3960" xfId="9936" hidden="1" xr:uid="{00000000-0005-0000-0000-0000F1260000}"/>
    <cellStyle name="Comma [0] 3961" xfId="9938" hidden="1" xr:uid="{00000000-0005-0000-0000-0000F3260000}"/>
    <cellStyle name="Comma [0] 3962" xfId="9941" hidden="1" xr:uid="{00000000-0005-0000-0000-0000F6260000}"/>
    <cellStyle name="Comma [0] 3963" xfId="9942" hidden="1" xr:uid="{00000000-0005-0000-0000-0000F7260000}"/>
    <cellStyle name="Comma [0] 3964" xfId="9960" hidden="1" xr:uid="{00000000-0005-0000-0000-000009270000}"/>
    <cellStyle name="Comma [0] 3965" xfId="9967" hidden="1" xr:uid="{00000000-0005-0000-0000-000010270000}"/>
    <cellStyle name="Comma [0] 3966" xfId="9973" hidden="1" xr:uid="{00000000-0005-0000-0000-000016270000}"/>
    <cellStyle name="Comma [0] 3967" xfId="9975" hidden="1" xr:uid="{00000000-0005-0000-0000-000018270000}"/>
    <cellStyle name="Comma [0] 3968" xfId="9966" hidden="1" xr:uid="{00000000-0005-0000-0000-00000F270000}"/>
    <cellStyle name="Comma [0] 3969" xfId="9971" hidden="1" xr:uid="{00000000-0005-0000-0000-000014270000}"/>
    <cellStyle name="Comma [0] 397" xfId="2859" hidden="1" xr:uid="{00000000-0005-0000-0000-00004C0B0000}"/>
    <cellStyle name="Comma [0] 3970" xfId="9977" hidden="1" xr:uid="{00000000-0005-0000-0000-00001A270000}"/>
    <cellStyle name="Comma [0] 3971" xfId="9979" hidden="1" xr:uid="{00000000-0005-0000-0000-00001C270000}"/>
    <cellStyle name="Comma [0] 3972" xfId="9957" hidden="1" xr:uid="{00000000-0005-0000-0000-000006270000}"/>
    <cellStyle name="Comma [0] 3973" xfId="9946" hidden="1" xr:uid="{00000000-0005-0000-0000-0000FB260000}"/>
    <cellStyle name="Comma [0] 3974" xfId="9990" hidden="1" xr:uid="{00000000-0005-0000-0000-000027270000}"/>
    <cellStyle name="Comma [0] 3975" xfId="9999" hidden="1" xr:uid="{00000000-0005-0000-0000-000030270000}"/>
    <cellStyle name="Comma [0] 3976" xfId="10010" hidden="1" xr:uid="{00000000-0005-0000-0000-00003B270000}"/>
    <cellStyle name="Comma [0] 3977" xfId="10016" hidden="1" xr:uid="{00000000-0005-0000-0000-000041270000}"/>
    <cellStyle name="Comma [0] 3978" xfId="9998" hidden="1" xr:uid="{00000000-0005-0000-0000-00002F270000}"/>
    <cellStyle name="Comma [0] 3979" xfId="10008" hidden="1" xr:uid="{00000000-0005-0000-0000-000039270000}"/>
    <cellStyle name="Comma [0] 398" xfId="1304" hidden="1" xr:uid="{00000000-0005-0000-0000-000039050000}"/>
    <cellStyle name="Comma [0] 3980" xfId="10028" hidden="1" xr:uid="{00000000-0005-0000-0000-00004D270000}"/>
    <cellStyle name="Comma [0] 3981" xfId="10030" hidden="1" xr:uid="{00000000-0005-0000-0000-00004F270000}"/>
    <cellStyle name="Comma [0] 3982" xfId="9981" hidden="1" xr:uid="{00000000-0005-0000-0000-00001E270000}"/>
    <cellStyle name="Comma [0] 3983" xfId="9949" hidden="1" xr:uid="{00000000-0005-0000-0000-0000FE260000}"/>
    <cellStyle name="Comma [0] 3984" xfId="9984" hidden="1" xr:uid="{00000000-0005-0000-0000-000021270000}"/>
    <cellStyle name="Comma [0] 3985" xfId="9954" hidden="1" xr:uid="{00000000-0005-0000-0000-000003270000}"/>
    <cellStyle name="Comma [0] 3986" xfId="9956" hidden="1" xr:uid="{00000000-0005-0000-0000-000005270000}"/>
    <cellStyle name="Comma [0] 3987" xfId="10035" hidden="1" xr:uid="{00000000-0005-0000-0000-000054270000}"/>
    <cellStyle name="Comma [0] 3988" xfId="9945" hidden="1" xr:uid="{00000000-0005-0000-0000-0000FA260000}"/>
    <cellStyle name="Comma [0] 3989" xfId="9953" hidden="1" xr:uid="{00000000-0005-0000-0000-000002270000}"/>
    <cellStyle name="Comma [0] 399" xfId="2025" hidden="1" xr:uid="{00000000-0005-0000-0000-00000A080000}"/>
    <cellStyle name="Comma [0] 3990" xfId="10047" hidden="1" xr:uid="{00000000-0005-0000-0000-000060270000}"/>
    <cellStyle name="Comma [0] 3991" xfId="10049" hidden="1" xr:uid="{00000000-0005-0000-0000-000062270000}"/>
    <cellStyle name="Comma [0] 3992" xfId="10038" hidden="1" xr:uid="{00000000-0005-0000-0000-000057270000}"/>
    <cellStyle name="Comma [0] 3993" xfId="10046" hidden="1" xr:uid="{00000000-0005-0000-0000-00005F270000}"/>
    <cellStyle name="Comma [0] 3994" xfId="9951" hidden="1" xr:uid="{00000000-0005-0000-0000-000000270000}"/>
    <cellStyle name="Comma [0] 3995" xfId="10032" hidden="1" xr:uid="{00000000-0005-0000-0000-000051270000}"/>
    <cellStyle name="Comma [0] 3996" xfId="10065" hidden="1" xr:uid="{00000000-0005-0000-0000-000072270000}"/>
    <cellStyle name="Comma [0] 3997" xfId="10073" hidden="1" xr:uid="{00000000-0005-0000-0000-00007A270000}"/>
    <cellStyle name="Comma [0] 3998" xfId="9982" hidden="1" xr:uid="{00000000-0005-0000-0000-00001F270000}"/>
    <cellStyle name="Comma [0] 3999" xfId="10061" hidden="1" xr:uid="{00000000-0005-0000-0000-00006E270000}"/>
    <cellStyle name="Comma [0] 4" xfId="70" hidden="1" xr:uid="{00000000-0005-0000-0000-000066000000}"/>
    <cellStyle name="Comma [0] 40" xfId="94" hidden="1" xr:uid="{00000000-0005-0000-0000-00007E000000}"/>
    <cellStyle name="Comma [0] 400" xfId="2870" hidden="1" xr:uid="{00000000-0005-0000-0000-0000570B0000}"/>
    <cellStyle name="Comma [0] 4000" xfId="10082" hidden="1" xr:uid="{00000000-0005-0000-0000-000083270000}"/>
    <cellStyle name="Comma [0] 4001" xfId="10084" hidden="1" xr:uid="{00000000-0005-0000-0000-000085270000}"/>
    <cellStyle name="Comma [0] 4002" xfId="10043" hidden="1" xr:uid="{00000000-0005-0000-0000-00005C270000}"/>
    <cellStyle name="Comma [0] 4003" xfId="9988" hidden="1" xr:uid="{00000000-0005-0000-0000-000025270000}"/>
    <cellStyle name="Comma [0] 4004" xfId="10041" hidden="1" xr:uid="{00000000-0005-0000-0000-00005A270000}"/>
    <cellStyle name="Comma [0] 4005" xfId="10025" hidden="1" xr:uid="{00000000-0005-0000-0000-00004A270000}"/>
    <cellStyle name="Comma [0] 4006" xfId="10021" hidden="1" xr:uid="{00000000-0005-0000-0000-000046270000}"/>
    <cellStyle name="Comma [0] 4007" xfId="10092" hidden="1" xr:uid="{00000000-0005-0000-0000-00008D270000}"/>
    <cellStyle name="Comma [0] 4008" xfId="9964" hidden="1" xr:uid="{00000000-0005-0000-0000-00000D270000}"/>
    <cellStyle name="Comma [0] 4009" xfId="9958" hidden="1" xr:uid="{00000000-0005-0000-0000-000007270000}"/>
    <cellStyle name="Comma [0] 401" xfId="2879" hidden="1" xr:uid="{00000000-0005-0000-0000-0000600B0000}"/>
    <cellStyle name="Comma [0] 4010" xfId="10100" hidden="1" xr:uid="{00000000-0005-0000-0000-000095270000}"/>
    <cellStyle name="Comma [0] 4011" xfId="10102" hidden="1" xr:uid="{00000000-0005-0000-0000-000097270000}"/>
    <cellStyle name="Comma [0] 4012" xfId="10051" hidden="1" xr:uid="{00000000-0005-0000-0000-000064270000}"/>
    <cellStyle name="Comma [0] 4013" xfId="10027" hidden="1" xr:uid="{00000000-0005-0000-0000-00004C270000}"/>
    <cellStyle name="Comma [0] 4014" xfId="10062" hidden="1" xr:uid="{00000000-0005-0000-0000-00006F270000}"/>
    <cellStyle name="Comma [0] 4015" xfId="9994" hidden="1" xr:uid="{00000000-0005-0000-0000-00002B270000}"/>
    <cellStyle name="Comma [0] 4016" xfId="10064" hidden="1" xr:uid="{00000000-0005-0000-0000-000071270000}"/>
    <cellStyle name="Comma [0] 4017" xfId="10109" hidden="1" xr:uid="{00000000-0005-0000-0000-00009E270000}"/>
    <cellStyle name="Comma [0] 4018" xfId="10052" hidden="1" xr:uid="{00000000-0005-0000-0000-000065270000}"/>
    <cellStyle name="Comma [0] 4019" xfId="10009" hidden="1" xr:uid="{00000000-0005-0000-0000-00003A270000}"/>
    <cellStyle name="Comma [0] 402" xfId="2890" hidden="1" xr:uid="{00000000-0005-0000-0000-00006B0B0000}"/>
    <cellStyle name="Comma [0] 4020" xfId="10115" hidden="1" xr:uid="{00000000-0005-0000-0000-0000A4270000}"/>
    <cellStyle name="Comma [0] 4021" xfId="10117" hidden="1" xr:uid="{00000000-0005-0000-0000-0000A6270000}"/>
    <cellStyle name="Comma [0] 4022" xfId="10070" hidden="1" xr:uid="{00000000-0005-0000-0000-000077270000}"/>
    <cellStyle name="Comma [0] 4023" xfId="10076" hidden="1" xr:uid="{00000000-0005-0000-0000-00007D270000}"/>
    <cellStyle name="Comma [0] 4024" xfId="9963" hidden="1" xr:uid="{00000000-0005-0000-0000-00000C270000}"/>
    <cellStyle name="Comma [0] 4025" xfId="10026" hidden="1" xr:uid="{00000000-0005-0000-0000-00004B270000}"/>
    <cellStyle name="Comma [0] 4026" xfId="10034" hidden="1" xr:uid="{00000000-0005-0000-0000-000053270000}"/>
    <cellStyle name="Comma [0] 4027" xfId="10123" hidden="1" xr:uid="{00000000-0005-0000-0000-0000AC270000}"/>
    <cellStyle name="Comma [0] 4028" xfId="10037" hidden="1" xr:uid="{00000000-0005-0000-0000-000056270000}"/>
    <cellStyle name="Comma [0] 4029" xfId="9997" hidden="1" xr:uid="{00000000-0005-0000-0000-00002E270000}"/>
    <cellStyle name="Comma [0] 403" xfId="2896" hidden="1" xr:uid="{00000000-0005-0000-0000-0000710B0000}"/>
    <cellStyle name="Comma [0] 4030" xfId="10128" hidden="1" xr:uid="{00000000-0005-0000-0000-0000B1270000}"/>
    <cellStyle name="Comma [0] 4031" xfId="10130" hidden="1" xr:uid="{00000000-0005-0000-0000-0000B3270000}"/>
    <cellStyle name="Comma [0] 4032" xfId="10089" hidden="1" xr:uid="{00000000-0005-0000-0000-00008A270000}"/>
    <cellStyle name="Comma [0] 4033" xfId="10095" hidden="1" xr:uid="{00000000-0005-0000-0000-000090270000}"/>
    <cellStyle name="Comma [0] 4034" xfId="9996" hidden="1" xr:uid="{00000000-0005-0000-0000-00002D270000}"/>
    <cellStyle name="Comma [0] 4035" xfId="10077" hidden="1" xr:uid="{00000000-0005-0000-0000-00007E270000}"/>
    <cellStyle name="Comma [0] 4036" xfId="10056" hidden="1" xr:uid="{00000000-0005-0000-0000-000069270000}"/>
    <cellStyle name="Comma [0] 4037" xfId="10134" hidden="1" xr:uid="{00000000-0005-0000-0000-0000B7270000}"/>
    <cellStyle name="Comma [0] 4038" xfId="10075" hidden="1" xr:uid="{00000000-0005-0000-0000-00007C270000}"/>
    <cellStyle name="Comma [0] 4039" xfId="10013" hidden="1" xr:uid="{00000000-0005-0000-0000-00003E270000}"/>
    <cellStyle name="Comma [0] 404" xfId="2878" hidden="1" xr:uid="{00000000-0005-0000-0000-00005F0B0000}"/>
    <cellStyle name="Comma [0] 4040" xfId="10141" hidden="1" xr:uid="{00000000-0005-0000-0000-0000BE270000}"/>
    <cellStyle name="Comma [0] 4041" xfId="10143" hidden="1" xr:uid="{00000000-0005-0000-0000-0000C0270000}"/>
    <cellStyle name="Comma [0] 4042" xfId="10107" hidden="1" xr:uid="{00000000-0005-0000-0000-00009C270000}"/>
    <cellStyle name="Comma [0] 4043" xfId="10112" hidden="1" xr:uid="{00000000-0005-0000-0000-0000A1270000}"/>
    <cellStyle name="Comma [0] 4044" xfId="9948" hidden="1" xr:uid="{00000000-0005-0000-0000-0000FD260000}"/>
    <cellStyle name="Comma [0] 4045" xfId="10096" hidden="1" xr:uid="{00000000-0005-0000-0000-000091270000}"/>
    <cellStyle name="Comma [0] 4046" xfId="10001" hidden="1" xr:uid="{00000000-0005-0000-0000-000032270000}"/>
    <cellStyle name="Comma [0] 4047" xfId="10147" hidden="1" xr:uid="{00000000-0005-0000-0000-0000C4270000}"/>
    <cellStyle name="Comma [0] 4048" xfId="10094" hidden="1" xr:uid="{00000000-0005-0000-0000-00008F270000}"/>
    <cellStyle name="Comma [0] 4049" xfId="10033" hidden="1" xr:uid="{00000000-0005-0000-0000-000052270000}"/>
    <cellStyle name="Comma [0] 405" xfId="2888" hidden="1" xr:uid="{00000000-0005-0000-0000-0000690B0000}"/>
    <cellStyle name="Comma [0] 4050" xfId="10151" hidden="1" xr:uid="{00000000-0005-0000-0000-0000C8270000}"/>
    <cellStyle name="Comma [0] 4051" xfId="10153" hidden="1" xr:uid="{00000000-0005-0000-0000-0000CA270000}"/>
    <cellStyle name="Comma [0] 4052" xfId="10121" hidden="1" xr:uid="{00000000-0005-0000-0000-0000AA270000}"/>
    <cellStyle name="Comma [0] 4053" xfId="10125" hidden="1" xr:uid="{00000000-0005-0000-0000-0000AE270000}"/>
    <cellStyle name="Comma [0] 4054" xfId="10015" hidden="1" xr:uid="{00000000-0005-0000-0000-000040270000}"/>
    <cellStyle name="Comma [0] 4055" xfId="10113" hidden="1" xr:uid="{00000000-0005-0000-0000-0000A2270000}"/>
    <cellStyle name="Comma [0] 4056" xfId="10005" hidden="1" xr:uid="{00000000-0005-0000-0000-000036270000}"/>
    <cellStyle name="Comma [0] 4057" xfId="10157" hidden="1" xr:uid="{00000000-0005-0000-0000-0000CE270000}"/>
    <cellStyle name="Comma [0] 4058" xfId="10111" hidden="1" xr:uid="{00000000-0005-0000-0000-0000A0270000}"/>
    <cellStyle name="Comma [0] 4059" xfId="10080" hidden="1" xr:uid="{00000000-0005-0000-0000-000081270000}"/>
    <cellStyle name="Comma [0] 406" xfId="2908" hidden="1" xr:uid="{00000000-0005-0000-0000-00007D0B0000}"/>
    <cellStyle name="Comma [0] 4060" xfId="10161" hidden="1" xr:uid="{00000000-0005-0000-0000-0000D2270000}"/>
    <cellStyle name="Comma [0] 4061" xfId="10163" hidden="1" xr:uid="{00000000-0005-0000-0000-0000D4270000}"/>
    <cellStyle name="Comma [0] 4062" xfId="10149" hidden="1" xr:uid="{00000000-0005-0000-0000-0000C6270000}"/>
    <cellStyle name="Comma [0] 4063" xfId="10136" hidden="1" xr:uid="{00000000-0005-0000-0000-0000B9270000}"/>
    <cellStyle name="Comma [0] 4064" xfId="10160" hidden="1" xr:uid="{00000000-0005-0000-0000-0000D1270000}"/>
    <cellStyle name="Comma [0] 4065" xfId="10126" hidden="1" xr:uid="{00000000-0005-0000-0000-0000AF270000}"/>
    <cellStyle name="Comma [0] 4066" xfId="10098" hidden="1" xr:uid="{00000000-0005-0000-0000-000093270000}"/>
    <cellStyle name="Comma [0] 4067" xfId="10165" hidden="1" xr:uid="{00000000-0005-0000-0000-0000D6270000}"/>
    <cellStyle name="Comma [0] 4068" xfId="10122" hidden="1" xr:uid="{00000000-0005-0000-0000-0000AB270000}"/>
    <cellStyle name="Comma [0] 4069" xfId="10156" hidden="1" xr:uid="{00000000-0005-0000-0000-0000CD270000}"/>
    <cellStyle name="Comma [0] 407" xfId="2910" hidden="1" xr:uid="{00000000-0005-0000-0000-00007F0B0000}"/>
    <cellStyle name="Comma [0] 4070" xfId="10169" hidden="1" xr:uid="{00000000-0005-0000-0000-0000DA270000}"/>
    <cellStyle name="Comma [0] 4071" xfId="10171" hidden="1" xr:uid="{00000000-0005-0000-0000-0000DC270000}"/>
    <cellStyle name="Comma [0] 4072" xfId="10039" hidden="1" xr:uid="{00000000-0005-0000-0000-000058270000}"/>
    <cellStyle name="Comma [0] 4073" xfId="10159" hidden="1" xr:uid="{00000000-0005-0000-0000-0000D0270000}"/>
    <cellStyle name="Comma [0] 4074" xfId="10099" hidden="1" xr:uid="{00000000-0005-0000-0000-000094270000}"/>
    <cellStyle name="Comma [0] 4075" xfId="10133" hidden="1" xr:uid="{00000000-0005-0000-0000-0000B6270000}"/>
    <cellStyle name="Comma [0] 4076" xfId="10146" hidden="1" xr:uid="{00000000-0005-0000-0000-0000C3270000}"/>
    <cellStyle name="Comma [0] 4077" xfId="10174" hidden="1" xr:uid="{00000000-0005-0000-0000-0000DF270000}"/>
    <cellStyle name="Comma [0] 4078" xfId="10137" hidden="1" xr:uid="{00000000-0005-0000-0000-0000BA270000}"/>
    <cellStyle name="Comma [0] 4079" xfId="10097" hidden="1" xr:uid="{00000000-0005-0000-0000-000092270000}"/>
    <cellStyle name="Comma [0] 408" xfId="2861" hidden="1" xr:uid="{00000000-0005-0000-0000-00004E0B0000}"/>
    <cellStyle name="Comma [0] 4080" xfId="10176" hidden="1" xr:uid="{00000000-0005-0000-0000-0000E1270000}"/>
    <cellStyle name="Comma [0] 4081" xfId="10178" hidden="1" xr:uid="{00000000-0005-0000-0000-0000E3270000}"/>
    <cellStyle name="Comma [0] 4082" xfId="10235" hidden="1" xr:uid="{00000000-0005-0000-0000-00001C280000}"/>
    <cellStyle name="Comma [0] 4083" xfId="10254" hidden="1" xr:uid="{00000000-0005-0000-0000-00002F280000}"/>
    <cellStyle name="Comma [0] 4084" xfId="10261" hidden="1" xr:uid="{00000000-0005-0000-0000-000036280000}"/>
    <cellStyle name="Comma [0] 4085" xfId="10268" hidden="1" xr:uid="{00000000-0005-0000-0000-00003D280000}"/>
    <cellStyle name="Comma [0] 4086" xfId="10273" hidden="1" xr:uid="{00000000-0005-0000-0000-000042280000}"/>
    <cellStyle name="Comma [0] 4087" xfId="10260" hidden="1" xr:uid="{00000000-0005-0000-0000-000035280000}"/>
    <cellStyle name="Comma [0] 4088" xfId="10265" hidden="1" xr:uid="{00000000-0005-0000-0000-00003A280000}"/>
    <cellStyle name="Comma [0] 4089" xfId="10277" hidden="1" xr:uid="{00000000-0005-0000-0000-000046280000}"/>
    <cellStyle name="Comma [0] 409" xfId="1330" hidden="1" xr:uid="{00000000-0005-0000-0000-000053050000}"/>
    <cellStyle name="Comma [0] 4090" xfId="10279" hidden="1" xr:uid="{00000000-0005-0000-0000-000048280000}"/>
    <cellStyle name="Comma [0] 4091" xfId="10250" hidden="1" xr:uid="{00000000-0005-0000-0000-00002B280000}"/>
    <cellStyle name="Comma [0] 4092" xfId="10239" hidden="1" xr:uid="{00000000-0005-0000-0000-000020280000}"/>
    <cellStyle name="Comma [0] 4093" xfId="10290" hidden="1" xr:uid="{00000000-0005-0000-0000-000053280000}"/>
    <cellStyle name="Comma [0] 4094" xfId="10299" hidden="1" xr:uid="{00000000-0005-0000-0000-00005C280000}"/>
    <cellStyle name="Comma [0] 4095" xfId="10310" hidden="1" xr:uid="{00000000-0005-0000-0000-000067280000}"/>
    <cellStyle name="Comma [0] 4096" xfId="10316" hidden="1" xr:uid="{00000000-0005-0000-0000-00006D280000}"/>
    <cellStyle name="Comma [0] 4097" xfId="10298" hidden="1" xr:uid="{00000000-0005-0000-0000-00005B280000}"/>
    <cellStyle name="Comma [0] 4098" xfId="10308" hidden="1" xr:uid="{00000000-0005-0000-0000-000065280000}"/>
    <cellStyle name="Comma [0] 4099" xfId="10328" hidden="1" xr:uid="{00000000-0005-0000-0000-000079280000}"/>
    <cellStyle name="Comma [0] 41" xfId="96" hidden="1" xr:uid="{00000000-0005-0000-0000-000080000000}"/>
    <cellStyle name="Comma [0] 410" xfId="2864" hidden="1" xr:uid="{00000000-0005-0000-0000-0000510B0000}"/>
    <cellStyle name="Comma [0] 4100" xfId="10330" hidden="1" xr:uid="{00000000-0005-0000-0000-00007B280000}"/>
    <cellStyle name="Comma [0] 4101" xfId="10281" hidden="1" xr:uid="{00000000-0005-0000-0000-00004A280000}"/>
    <cellStyle name="Comma [0] 4102" xfId="10242" hidden="1" xr:uid="{00000000-0005-0000-0000-000023280000}"/>
    <cellStyle name="Comma [0] 4103" xfId="10284" hidden="1" xr:uid="{00000000-0005-0000-0000-00004D280000}"/>
    <cellStyle name="Comma [0] 4104" xfId="10247" hidden="1" xr:uid="{00000000-0005-0000-0000-000028280000}"/>
    <cellStyle name="Comma [0] 4105" xfId="10249" hidden="1" xr:uid="{00000000-0005-0000-0000-00002A280000}"/>
    <cellStyle name="Comma [0] 4106" xfId="10335" hidden="1" xr:uid="{00000000-0005-0000-0000-000080280000}"/>
    <cellStyle name="Comma [0] 4107" xfId="10238" hidden="1" xr:uid="{00000000-0005-0000-0000-00001F280000}"/>
    <cellStyle name="Comma [0] 4108" xfId="10246" hidden="1" xr:uid="{00000000-0005-0000-0000-000027280000}"/>
    <cellStyle name="Comma [0] 4109" xfId="10347" hidden="1" xr:uid="{00000000-0005-0000-0000-00008C280000}"/>
    <cellStyle name="Comma [0] 411" xfId="1301" hidden="1" xr:uid="{00000000-0005-0000-0000-000036050000}"/>
    <cellStyle name="Comma [0] 4110" xfId="10349" hidden="1" xr:uid="{00000000-0005-0000-0000-00008E280000}"/>
    <cellStyle name="Comma [0] 4111" xfId="10338" hidden="1" xr:uid="{00000000-0005-0000-0000-000083280000}"/>
    <cellStyle name="Comma [0] 4112" xfId="10346" hidden="1" xr:uid="{00000000-0005-0000-0000-00008B280000}"/>
    <cellStyle name="Comma [0] 4113" xfId="10244" hidden="1" xr:uid="{00000000-0005-0000-0000-000025280000}"/>
    <cellStyle name="Comma [0] 4114" xfId="10332" hidden="1" xr:uid="{00000000-0005-0000-0000-00007D280000}"/>
    <cellStyle name="Comma [0] 4115" xfId="10365" hidden="1" xr:uid="{00000000-0005-0000-0000-00009E280000}"/>
    <cellStyle name="Comma [0] 4116" xfId="10373" hidden="1" xr:uid="{00000000-0005-0000-0000-0000A6280000}"/>
    <cellStyle name="Comma [0] 4117" xfId="10282" hidden="1" xr:uid="{00000000-0005-0000-0000-00004B280000}"/>
    <cellStyle name="Comma [0] 4118" xfId="10361" hidden="1" xr:uid="{00000000-0005-0000-0000-00009A280000}"/>
    <cellStyle name="Comma [0] 4119" xfId="10382" hidden="1" xr:uid="{00000000-0005-0000-0000-0000AF280000}"/>
    <cellStyle name="Comma [0] 412" xfId="1303" hidden="1" xr:uid="{00000000-0005-0000-0000-000038050000}"/>
    <cellStyle name="Comma [0] 4120" xfId="10384" hidden="1" xr:uid="{00000000-0005-0000-0000-0000B1280000}"/>
    <cellStyle name="Comma [0] 4121" xfId="10343" hidden="1" xr:uid="{00000000-0005-0000-0000-000088280000}"/>
    <cellStyle name="Comma [0] 4122" xfId="10288" hidden="1" xr:uid="{00000000-0005-0000-0000-000051280000}"/>
    <cellStyle name="Comma [0] 4123" xfId="10341" hidden="1" xr:uid="{00000000-0005-0000-0000-000086280000}"/>
    <cellStyle name="Comma [0] 4124" xfId="10325" hidden="1" xr:uid="{00000000-0005-0000-0000-000076280000}"/>
    <cellStyle name="Comma [0] 4125" xfId="10321" hidden="1" xr:uid="{00000000-0005-0000-0000-000072280000}"/>
    <cellStyle name="Comma [0] 4126" xfId="10392" hidden="1" xr:uid="{00000000-0005-0000-0000-0000B9280000}"/>
    <cellStyle name="Comma [0] 4127" xfId="10258" hidden="1" xr:uid="{00000000-0005-0000-0000-000033280000}"/>
    <cellStyle name="Comma [0] 4128" xfId="10251" hidden="1" xr:uid="{00000000-0005-0000-0000-00002C280000}"/>
    <cellStyle name="Comma [0] 4129" xfId="10400" hidden="1" xr:uid="{00000000-0005-0000-0000-0000C1280000}"/>
    <cellStyle name="Comma [0] 413" xfId="2915" hidden="1" xr:uid="{00000000-0005-0000-0000-0000840B0000}"/>
    <cellStyle name="Comma [0] 4130" xfId="10402" hidden="1" xr:uid="{00000000-0005-0000-0000-0000C3280000}"/>
    <cellStyle name="Comma [0] 4131" xfId="10351" hidden="1" xr:uid="{00000000-0005-0000-0000-000090280000}"/>
    <cellStyle name="Comma [0] 4132" xfId="10327" hidden="1" xr:uid="{00000000-0005-0000-0000-000078280000}"/>
    <cellStyle name="Comma [0] 4133" xfId="10362" hidden="1" xr:uid="{00000000-0005-0000-0000-00009B280000}"/>
    <cellStyle name="Comma [0] 4134" xfId="10294" hidden="1" xr:uid="{00000000-0005-0000-0000-000057280000}"/>
    <cellStyle name="Comma [0] 4135" xfId="10364" hidden="1" xr:uid="{00000000-0005-0000-0000-00009D280000}"/>
    <cellStyle name="Comma [0] 4136" xfId="10409" hidden="1" xr:uid="{00000000-0005-0000-0000-0000CA280000}"/>
    <cellStyle name="Comma [0] 4137" xfId="10352" hidden="1" xr:uid="{00000000-0005-0000-0000-000091280000}"/>
    <cellStyle name="Comma [0] 4138" xfId="10309" hidden="1" xr:uid="{00000000-0005-0000-0000-000066280000}"/>
    <cellStyle name="Comma [0] 4139" xfId="10415" hidden="1" xr:uid="{00000000-0005-0000-0000-0000D0280000}"/>
    <cellStyle name="Comma [0] 414" xfId="2026" hidden="1" xr:uid="{00000000-0005-0000-0000-00000B080000}"/>
    <cellStyle name="Comma [0] 4140" xfId="10417" hidden="1" xr:uid="{00000000-0005-0000-0000-0000D2280000}"/>
    <cellStyle name="Comma [0] 4141" xfId="10370" hidden="1" xr:uid="{00000000-0005-0000-0000-0000A3280000}"/>
    <cellStyle name="Comma [0] 4142" xfId="10376" hidden="1" xr:uid="{00000000-0005-0000-0000-0000A9280000}"/>
    <cellStyle name="Comma [0] 4143" xfId="10257" hidden="1" xr:uid="{00000000-0005-0000-0000-000032280000}"/>
    <cellStyle name="Comma [0] 4144" xfId="10326" hidden="1" xr:uid="{00000000-0005-0000-0000-000077280000}"/>
    <cellStyle name="Comma [0] 4145" xfId="10334" hidden="1" xr:uid="{00000000-0005-0000-0000-00007F280000}"/>
    <cellStyle name="Comma [0] 4146" xfId="10423" hidden="1" xr:uid="{00000000-0005-0000-0000-0000D8280000}"/>
    <cellStyle name="Comma [0] 4147" xfId="10337" hidden="1" xr:uid="{00000000-0005-0000-0000-000082280000}"/>
    <cellStyle name="Comma [0] 4148" xfId="10297" hidden="1" xr:uid="{00000000-0005-0000-0000-00005A280000}"/>
    <cellStyle name="Comma [0] 4149" xfId="10428" hidden="1" xr:uid="{00000000-0005-0000-0000-0000DD280000}"/>
    <cellStyle name="Comma [0] 415" xfId="1440" hidden="1" xr:uid="{00000000-0005-0000-0000-0000C1050000}"/>
    <cellStyle name="Comma [0] 4150" xfId="10430" hidden="1" xr:uid="{00000000-0005-0000-0000-0000DF280000}"/>
    <cellStyle name="Comma [0] 4151" xfId="10389" hidden="1" xr:uid="{00000000-0005-0000-0000-0000B6280000}"/>
    <cellStyle name="Comma [0] 4152" xfId="10395" hidden="1" xr:uid="{00000000-0005-0000-0000-0000BC280000}"/>
    <cellStyle name="Comma [0] 4153" xfId="10296" hidden="1" xr:uid="{00000000-0005-0000-0000-000059280000}"/>
    <cellStyle name="Comma [0] 4154" xfId="10377" hidden="1" xr:uid="{00000000-0005-0000-0000-0000AA280000}"/>
    <cellStyle name="Comma [0] 4155" xfId="10356" hidden="1" xr:uid="{00000000-0005-0000-0000-000095280000}"/>
    <cellStyle name="Comma [0] 4156" xfId="10434" hidden="1" xr:uid="{00000000-0005-0000-0000-0000E3280000}"/>
    <cellStyle name="Comma [0] 4157" xfId="10375" hidden="1" xr:uid="{00000000-0005-0000-0000-0000A8280000}"/>
    <cellStyle name="Comma [0] 4158" xfId="10313" hidden="1" xr:uid="{00000000-0005-0000-0000-00006A280000}"/>
    <cellStyle name="Comma [0] 4159" xfId="10441" hidden="1" xr:uid="{00000000-0005-0000-0000-0000EA280000}"/>
    <cellStyle name="Comma [0] 416" xfId="2927" hidden="1" xr:uid="{00000000-0005-0000-0000-0000900B0000}"/>
    <cellStyle name="Comma [0] 4160" xfId="10443" hidden="1" xr:uid="{00000000-0005-0000-0000-0000EC280000}"/>
    <cellStyle name="Comma [0] 4161" xfId="10407" hidden="1" xr:uid="{00000000-0005-0000-0000-0000C8280000}"/>
    <cellStyle name="Comma [0] 4162" xfId="10412" hidden="1" xr:uid="{00000000-0005-0000-0000-0000CD280000}"/>
    <cellStyle name="Comma [0] 4163" xfId="10241" hidden="1" xr:uid="{00000000-0005-0000-0000-000022280000}"/>
    <cellStyle name="Comma [0] 4164" xfId="10396" hidden="1" xr:uid="{00000000-0005-0000-0000-0000BD280000}"/>
    <cellStyle name="Comma [0] 4165" xfId="10301" hidden="1" xr:uid="{00000000-0005-0000-0000-00005E280000}"/>
    <cellStyle name="Comma [0] 4166" xfId="10447" hidden="1" xr:uid="{00000000-0005-0000-0000-0000F0280000}"/>
    <cellStyle name="Comma [0] 4167" xfId="10394" hidden="1" xr:uid="{00000000-0005-0000-0000-0000BB280000}"/>
    <cellStyle name="Comma [0] 4168" xfId="10333" hidden="1" xr:uid="{00000000-0005-0000-0000-00007E280000}"/>
    <cellStyle name="Comma [0] 4169" xfId="10451" hidden="1" xr:uid="{00000000-0005-0000-0000-0000F4280000}"/>
    <cellStyle name="Comma [0] 417" xfId="2929" hidden="1" xr:uid="{00000000-0005-0000-0000-0000920B0000}"/>
    <cellStyle name="Comma [0] 4170" xfId="10453" hidden="1" xr:uid="{00000000-0005-0000-0000-0000F6280000}"/>
    <cellStyle name="Comma [0] 4171" xfId="10421" hidden="1" xr:uid="{00000000-0005-0000-0000-0000D6280000}"/>
    <cellStyle name="Comma [0] 4172" xfId="10425" hidden="1" xr:uid="{00000000-0005-0000-0000-0000DA280000}"/>
    <cellStyle name="Comma [0] 4173" xfId="10315" hidden="1" xr:uid="{00000000-0005-0000-0000-00006C280000}"/>
    <cellStyle name="Comma [0] 4174" xfId="10413" hidden="1" xr:uid="{00000000-0005-0000-0000-0000CE280000}"/>
    <cellStyle name="Comma [0] 4175" xfId="10305" hidden="1" xr:uid="{00000000-0005-0000-0000-000062280000}"/>
    <cellStyle name="Comma [0] 4176" xfId="10457" hidden="1" xr:uid="{00000000-0005-0000-0000-0000FA280000}"/>
    <cellStyle name="Comma [0] 4177" xfId="10411" hidden="1" xr:uid="{00000000-0005-0000-0000-0000CC280000}"/>
    <cellStyle name="Comma [0] 4178" xfId="10380" hidden="1" xr:uid="{00000000-0005-0000-0000-0000AD280000}"/>
    <cellStyle name="Comma [0] 4179" xfId="10461" hidden="1" xr:uid="{00000000-0005-0000-0000-0000FE280000}"/>
    <cellStyle name="Comma [0] 418" xfId="2918" hidden="1" xr:uid="{00000000-0005-0000-0000-0000870B0000}"/>
    <cellStyle name="Comma [0] 4180" xfId="10463" hidden="1" xr:uid="{00000000-0005-0000-0000-000000290000}"/>
    <cellStyle name="Comma [0] 4181" xfId="10449" hidden="1" xr:uid="{00000000-0005-0000-0000-0000F2280000}"/>
    <cellStyle name="Comma [0] 4182" xfId="10436" hidden="1" xr:uid="{00000000-0005-0000-0000-0000E5280000}"/>
    <cellStyle name="Comma [0] 4183" xfId="10460" hidden="1" xr:uid="{00000000-0005-0000-0000-0000FD280000}"/>
    <cellStyle name="Comma [0] 4184" xfId="10426" hidden="1" xr:uid="{00000000-0005-0000-0000-0000DB280000}"/>
    <cellStyle name="Comma [0] 4185" xfId="10398" hidden="1" xr:uid="{00000000-0005-0000-0000-0000BF280000}"/>
    <cellStyle name="Comma [0] 4186" xfId="10465" hidden="1" xr:uid="{00000000-0005-0000-0000-000002290000}"/>
    <cellStyle name="Comma [0] 4187" xfId="10422" hidden="1" xr:uid="{00000000-0005-0000-0000-0000D7280000}"/>
    <cellStyle name="Comma [0] 4188" xfId="10456" hidden="1" xr:uid="{00000000-0005-0000-0000-0000F9280000}"/>
    <cellStyle name="Comma [0] 4189" xfId="10469" hidden="1" xr:uid="{00000000-0005-0000-0000-000006290000}"/>
    <cellStyle name="Comma [0] 419" xfId="2926" hidden="1" xr:uid="{00000000-0005-0000-0000-00008F0B0000}"/>
    <cellStyle name="Comma [0] 4190" xfId="10471" hidden="1" xr:uid="{00000000-0005-0000-0000-000008290000}"/>
    <cellStyle name="Comma [0] 4191" xfId="10339" hidden="1" xr:uid="{00000000-0005-0000-0000-000084280000}"/>
    <cellStyle name="Comma [0] 4192" xfId="10459" hidden="1" xr:uid="{00000000-0005-0000-0000-0000FC280000}"/>
    <cellStyle name="Comma [0] 4193" xfId="10399" hidden="1" xr:uid="{00000000-0005-0000-0000-0000C0280000}"/>
    <cellStyle name="Comma [0] 4194" xfId="10433" hidden="1" xr:uid="{00000000-0005-0000-0000-0000E2280000}"/>
    <cellStyle name="Comma [0] 4195" xfId="10446" hidden="1" xr:uid="{00000000-0005-0000-0000-0000EF280000}"/>
    <cellStyle name="Comma [0] 4196" xfId="10474" hidden="1" xr:uid="{00000000-0005-0000-0000-00000B290000}"/>
    <cellStyle name="Comma [0] 4197" xfId="10437" hidden="1" xr:uid="{00000000-0005-0000-0000-0000E6280000}"/>
    <cellStyle name="Comma [0] 4198" xfId="10397" hidden="1" xr:uid="{00000000-0005-0000-0000-0000BE280000}"/>
    <cellStyle name="Comma [0] 4199" xfId="10477" hidden="1" xr:uid="{00000000-0005-0000-0000-00000E290000}"/>
    <cellStyle name="Comma [0] 42" xfId="2073" hidden="1" xr:uid="{00000000-0005-0000-0000-00003A080000}"/>
    <cellStyle name="Comma [0] 420" xfId="1300" hidden="1" xr:uid="{00000000-0005-0000-0000-000035050000}"/>
    <cellStyle name="Comma [0] 4200" xfId="10479" hidden="1" xr:uid="{00000000-0005-0000-0000-000010290000}"/>
    <cellStyle name="Comma [0] 4201" xfId="10198" hidden="1" xr:uid="{00000000-0005-0000-0000-0000F7270000}"/>
    <cellStyle name="Comma [0] 4202" xfId="10180" hidden="1" xr:uid="{00000000-0005-0000-0000-0000E5270000}"/>
    <cellStyle name="Comma [0] 4203" xfId="10483" hidden="1" xr:uid="{00000000-0005-0000-0000-000014290000}"/>
    <cellStyle name="Comma [0] 4204" xfId="10490" hidden="1" xr:uid="{00000000-0005-0000-0000-00001B290000}"/>
    <cellStyle name="Comma [0] 4205" xfId="10492" hidden="1" xr:uid="{00000000-0005-0000-0000-00001D290000}"/>
    <cellStyle name="Comma [0] 4206" xfId="10482" hidden="1" xr:uid="{00000000-0005-0000-0000-000013290000}"/>
    <cellStyle name="Comma [0] 4207" xfId="10488" hidden="1" xr:uid="{00000000-0005-0000-0000-000019290000}"/>
    <cellStyle name="Comma [0] 4208" xfId="10495" hidden="1" xr:uid="{00000000-0005-0000-0000-000020290000}"/>
    <cellStyle name="Comma [0] 4209" xfId="10497" hidden="1" xr:uid="{00000000-0005-0000-0000-000022290000}"/>
    <cellStyle name="Comma [0] 421" xfId="2912" hidden="1" xr:uid="{00000000-0005-0000-0000-0000810B0000}"/>
    <cellStyle name="Comma [0] 4210" xfId="10272" hidden="1" xr:uid="{00000000-0005-0000-0000-000041280000}"/>
    <cellStyle name="Comma [0] 4211" xfId="10228" hidden="1" xr:uid="{00000000-0005-0000-0000-000015280000}"/>
    <cellStyle name="Comma [0] 4212" xfId="10508" hidden="1" xr:uid="{00000000-0005-0000-0000-00002D290000}"/>
    <cellStyle name="Comma [0] 4213" xfId="10517" hidden="1" xr:uid="{00000000-0005-0000-0000-000036290000}"/>
    <cellStyle name="Comma [0] 4214" xfId="10528" hidden="1" xr:uid="{00000000-0005-0000-0000-000041290000}"/>
    <cellStyle name="Comma [0] 4215" xfId="10534" hidden="1" xr:uid="{00000000-0005-0000-0000-000047290000}"/>
    <cellStyle name="Comma [0] 4216" xfId="10516" hidden="1" xr:uid="{00000000-0005-0000-0000-000035290000}"/>
    <cellStyle name="Comma [0] 4217" xfId="10526" hidden="1" xr:uid="{00000000-0005-0000-0000-00003F290000}"/>
    <cellStyle name="Comma [0] 4218" xfId="10546" hidden="1" xr:uid="{00000000-0005-0000-0000-000053290000}"/>
    <cellStyle name="Comma [0] 4219" xfId="10548" hidden="1" xr:uid="{00000000-0005-0000-0000-000055290000}"/>
    <cellStyle name="Comma [0] 422" xfId="2945" hidden="1" xr:uid="{00000000-0005-0000-0000-0000A20B0000}"/>
    <cellStyle name="Comma [0] 4220" xfId="10499" hidden="1" xr:uid="{00000000-0005-0000-0000-000024290000}"/>
    <cellStyle name="Comma [0] 4221" xfId="10193" hidden="1" xr:uid="{00000000-0005-0000-0000-0000F2270000}"/>
    <cellStyle name="Comma [0] 4222" xfId="10502" hidden="1" xr:uid="{00000000-0005-0000-0000-000027290000}"/>
    <cellStyle name="Comma [0] 4223" xfId="10227" hidden="1" xr:uid="{00000000-0005-0000-0000-000014280000}"/>
    <cellStyle name="Comma [0] 4224" xfId="10226" hidden="1" xr:uid="{00000000-0005-0000-0000-000013280000}"/>
    <cellStyle name="Comma [0] 4225" xfId="10553" hidden="1" xr:uid="{00000000-0005-0000-0000-00005A290000}"/>
    <cellStyle name="Comma [0] 4226" xfId="10195" hidden="1" xr:uid="{00000000-0005-0000-0000-0000F4270000}"/>
    <cellStyle name="Comma [0] 4227" xfId="10229" hidden="1" xr:uid="{00000000-0005-0000-0000-000016280000}"/>
    <cellStyle name="Comma [0] 4228" xfId="10565" hidden="1" xr:uid="{00000000-0005-0000-0000-000066290000}"/>
    <cellStyle name="Comma [0] 4229" xfId="10567" hidden="1" xr:uid="{00000000-0005-0000-0000-000068290000}"/>
    <cellStyle name="Comma [0] 423" xfId="2953" hidden="1" xr:uid="{00000000-0005-0000-0000-0000AA0B0000}"/>
    <cellStyle name="Comma [0] 4230" xfId="10556" hidden="1" xr:uid="{00000000-0005-0000-0000-00005D290000}"/>
    <cellStyle name="Comma [0] 4231" xfId="10564" hidden="1" xr:uid="{00000000-0005-0000-0000-000065290000}"/>
    <cellStyle name="Comma [0] 4232" xfId="10191" hidden="1" xr:uid="{00000000-0005-0000-0000-0000F0270000}"/>
    <cellStyle name="Comma [0] 4233" xfId="10550" hidden="1" xr:uid="{00000000-0005-0000-0000-000057290000}"/>
    <cellStyle name="Comma [0] 4234" xfId="10583" hidden="1" xr:uid="{00000000-0005-0000-0000-000078290000}"/>
    <cellStyle name="Comma [0] 4235" xfId="10591" hidden="1" xr:uid="{00000000-0005-0000-0000-000080290000}"/>
    <cellStyle name="Comma [0] 4236" xfId="10500" hidden="1" xr:uid="{00000000-0005-0000-0000-000025290000}"/>
    <cellStyle name="Comma [0] 4237" xfId="10579" hidden="1" xr:uid="{00000000-0005-0000-0000-000074290000}"/>
    <cellStyle name="Comma [0] 4238" xfId="10600" hidden="1" xr:uid="{00000000-0005-0000-0000-000089290000}"/>
    <cellStyle name="Comma [0] 4239" xfId="10602" hidden="1" xr:uid="{00000000-0005-0000-0000-00008B290000}"/>
    <cellStyle name="Comma [0] 424" xfId="2862" hidden="1" xr:uid="{00000000-0005-0000-0000-00004F0B0000}"/>
    <cellStyle name="Comma [0] 4240" xfId="10561" hidden="1" xr:uid="{00000000-0005-0000-0000-000062290000}"/>
    <cellStyle name="Comma [0] 4241" xfId="10506" hidden="1" xr:uid="{00000000-0005-0000-0000-00002B290000}"/>
    <cellStyle name="Comma [0] 4242" xfId="10559" hidden="1" xr:uid="{00000000-0005-0000-0000-000060290000}"/>
    <cellStyle name="Comma [0] 4243" xfId="10543" hidden="1" xr:uid="{00000000-0005-0000-0000-000050290000}"/>
    <cellStyle name="Comma [0] 4244" xfId="10539" hidden="1" xr:uid="{00000000-0005-0000-0000-00004C290000}"/>
    <cellStyle name="Comma [0] 4245" xfId="10610" hidden="1" xr:uid="{00000000-0005-0000-0000-000093290000}"/>
    <cellStyle name="Comma [0] 4246" xfId="10183" hidden="1" xr:uid="{00000000-0005-0000-0000-0000E8270000}"/>
    <cellStyle name="Comma [0] 4247" xfId="10271" hidden="1" xr:uid="{00000000-0005-0000-0000-000040280000}"/>
    <cellStyle name="Comma [0] 4248" xfId="10618" hidden="1" xr:uid="{00000000-0005-0000-0000-00009B290000}"/>
    <cellStyle name="Comma [0] 4249" xfId="10620" hidden="1" xr:uid="{00000000-0005-0000-0000-00009D290000}"/>
    <cellStyle name="Comma [0] 425" xfId="2941" hidden="1" xr:uid="{00000000-0005-0000-0000-00009E0B0000}"/>
    <cellStyle name="Comma [0] 4250" xfId="10569" hidden="1" xr:uid="{00000000-0005-0000-0000-00006A290000}"/>
    <cellStyle name="Comma [0] 4251" xfId="10545" hidden="1" xr:uid="{00000000-0005-0000-0000-000052290000}"/>
    <cellStyle name="Comma [0] 4252" xfId="10580" hidden="1" xr:uid="{00000000-0005-0000-0000-000075290000}"/>
    <cellStyle name="Comma [0] 4253" xfId="10512" hidden="1" xr:uid="{00000000-0005-0000-0000-000031290000}"/>
    <cellStyle name="Comma [0] 4254" xfId="10582" hidden="1" xr:uid="{00000000-0005-0000-0000-000077290000}"/>
    <cellStyle name="Comma [0] 4255" xfId="10627" hidden="1" xr:uid="{00000000-0005-0000-0000-0000A4290000}"/>
    <cellStyle name="Comma [0] 4256" xfId="10570" hidden="1" xr:uid="{00000000-0005-0000-0000-00006B290000}"/>
    <cellStyle name="Comma [0] 4257" xfId="10527" hidden="1" xr:uid="{00000000-0005-0000-0000-000040290000}"/>
    <cellStyle name="Comma [0] 4258" xfId="10633" hidden="1" xr:uid="{00000000-0005-0000-0000-0000AA290000}"/>
    <cellStyle name="Comma [0] 4259" xfId="10635" hidden="1" xr:uid="{00000000-0005-0000-0000-0000AC290000}"/>
    <cellStyle name="Comma [0] 426" xfId="2962" hidden="1" xr:uid="{00000000-0005-0000-0000-0000B30B0000}"/>
    <cellStyle name="Comma [0] 4260" xfId="10588" hidden="1" xr:uid="{00000000-0005-0000-0000-00007D290000}"/>
    <cellStyle name="Comma [0] 4261" xfId="10594" hidden="1" xr:uid="{00000000-0005-0000-0000-000083290000}"/>
    <cellStyle name="Comma [0] 4262" xfId="10220" hidden="1" xr:uid="{00000000-0005-0000-0000-00000D280000}"/>
    <cellStyle name="Comma [0] 4263" xfId="10544" hidden="1" xr:uid="{00000000-0005-0000-0000-000051290000}"/>
    <cellStyle name="Comma [0] 4264" xfId="10552" hidden="1" xr:uid="{00000000-0005-0000-0000-000059290000}"/>
    <cellStyle name="Comma [0] 4265" xfId="10641" hidden="1" xr:uid="{00000000-0005-0000-0000-0000B2290000}"/>
    <cellStyle name="Comma [0] 4266" xfId="10555" hidden="1" xr:uid="{00000000-0005-0000-0000-00005C290000}"/>
    <cellStyle name="Comma [0] 4267" xfId="10515" hidden="1" xr:uid="{00000000-0005-0000-0000-000034290000}"/>
    <cellStyle name="Comma [0] 4268" xfId="10646" hidden="1" xr:uid="{00000000-0005-0000-0000-0000B7290000}"/>
    <cellStyle name="Comma [0] 4269" xfId="10648" hidden="1" xr:uid="{00000000-0005-0000-0000-0000B9290000}"/>
    <cellStyle name="Comma [0] 427" xfId="2964" hidden="1" xr:uid="{00000000-0005-0000-0000-0000B50B0000}"/>
    <cellStyle name="Comma [0] 4270" xfId="10607" hidden="1" xr:uid="{00000000-0005-0000-0000-000090290000}"/>
    <cellStyle name="Comma [0] 4271" xfId="10613" hidden="1" xr:uid="{00000000-0005-0000-0000-000096290000}"/>
    <cellStyle name="Comma [0] 4272" xfId="10514" hidden="1" xr:uid="{00000000-0005-0000-0000-000033290000}"/>
    <cellStyle name="Comma [0] 4273" xfId="10595" hidden="1" xr:uid="{00000000-0005-0000-0000-000084290000}"/>
    <cellStyle name="Comma [0] 4274" xfId="10574" hidden="1" xr:uid="{00000000-0005-0000-0000-00006F290000}"/>
    <cellStyle name="Comma [0] 4275" xfId="10652" hidden="1" xr:uid="{00000000-0005-0000-0000-0000BD290000}"/>
    <cellStyle name="Comma [0] 4276" xfId="10593" hidden="1" xr:uid="{00000000-0005-0000-0000-000082290000}"/>
    <cellStyle name="Comma [0] 4277" xfId="10531" hidden="1" xr:uid="{00000000-0005-0000-0000-000044290000}"/>
    <cellStyle name="Comma [0] 4278" xfId="10659" hidden="1" xr:uid="{00000000-0005-0000-0000-0000C4290000}"/>
    <cellStyle name="Comma [0] 4279" xfId="10661" hidden="1" xr:uid="{00000000-0005-0000-0000-0000C6290000}"/>
    <cellStyle name="Comma [0] 428" xfId="2923" hidden="1" xr:uid="{00000000-0005-0000-0000-00008C0B0000}"/>
    <cellStyle name="Comma [0] 4280" xfId="10625" hidden="1" xr:uid="{00000000-0005-0000-0000-0000A2290000}"/>
    <cellStyle name="Comma [0] 4281" xfId="10630" hidden="1" xr:uid="{00000000-0005-0000-0000-0000A7290000}"/>
    <cellStyle name="Comma [0] 4282" xfId="10194" hidden="1" xr:uid="{00000000-0005-0000-0000-0000F3270000}"/>
    <cellStyle name="Comma [0] 4283" xfId="10614" hidden="1" xr:uid="{00000000-0005-0000-0000-000097290000}"/>
    <cellStyle name="Comma [0] 4284" xfId="10519" hidden="1" xr:uid="{00000000-0005-0000-0000-000038290000}"/>
    <cellStyle name="Comma [0] 4285" xfId="10665" hidden="1" xr:uid="{00000000-0005-0000-0000-0000CA290000}"/>
    <cellStyle name="Comma [0] 4286" xfId="10612" hidden="1" xr:uid="{00000000-0005-0000-0000-000095290000}"/>
    <cellStyle name="Comma [0] 4287" xfId="10551" hidden="1" xr:uid="{00000000-0005-0000-0000-000058290000}"/>
    <cellStyle name="Comma [0] 4288" xfId="10669" hidden="1" xr:uid="{00000000-0005-0000-0000-0000CE290000}"/>
    <cellStyle name="Comma [0] 4289" xfId="10671" hidden="1" xr:uid="{00000000-0005-0000-0000-0000D0290000}"/>
    <cellStyle name="Comma [0] 429" xfId="2868" hidden="1" xr:uid="{00000000-0005-0000-0000-0000550B0000}"/>
    <cellStyle name="Comma [0] 4290" xfId="10639" hidden="1" xr:uid="{00000000-0005-0000-0000-0000B0290000}"/>
    <cellStyle name="Comma [0] 4291" xfId="10643" hidden="1" xr:uid="{00000000-0005-0000-0000-0000B4290000}"/>
    <cellStyle name="Comma [0] 4292" xfId="10533" hidden="1" xr:uid="{00000000-0005-0000-0000-000046290000}"/>
    <cellStyle name="Comma [0] 4293" xfId="10631" hidden="1" xr:uid="{00000000-0005-0000-0000-0000A8290000}"/>
    <cellStyle name="Comma [0] 4294" xfId="10523" hidden="1" xr:uid="{00000000-0005-0000-0000-00003C290000}"/>
    <cellStyle name="Comma [0] 4295" xfId="10675" hidden="1" xr:uid="{00000000-0005-0000-0000-0000D4290000}"/>
    <cellStyle name="Comma [0] 4296" xfId="10629" hidden="1" xr:uid="{00000000-0005-0000-0000-0000A6290000}"/>
    <cellStyle name="Comma [0] 4297" xfId="10598" hidden="1" xr:uid="{00000000-0005-0000-0000-000087290000}"/>
    <cellStyle name="Comma [0] 4298" xfId="10679" hidden="1" xr:uid="{00000000-0005-0000-0000-0000D8290000}"/>
    <cellStyle name="Comma [0] 4299" xfId="10681" hidden="1" xr:uid="{00000000-0005-0000-0000-0000DA290000}"/>
    <cellStyle name="Comma [0] 43" xfId="2226" hidden="1" xr:uid="{00000000-0005-0000-0000-0000D3080000}"/>
    <cellStyle name="Comma [0] 430" xfId="2921" hidden="1" xr:uid="{00000000-0005-0000-0000-00008A0B0000}"/>
    <cellStyle name="Comma [0] 4300" xfId="10667" hidden="1" xr:uid="{00000000-0005-0000-0000-0000CC290000}"/>
    <cellStyle name="Comma [0] 4301" xfId="10654" hidden="1" xr:uid="{00000000-0005-0000-0000-0000BF290000}"/>
    <cellStyle name="Comma [0] 4302" xfId="10678" hidden="1" xr:uid="{00000000-0005-0000-0000-0000D7290000}"/>
    <cellStyle name="Comma [0] 4303" xfId="10644" hidden="1" xr:uid="{00000000-0005-0000-0000-0000B5290000}"/>
    <cellStyle name="Comma [0] 4304" xfId="10616" hidden="1" xr:uid="{00000000-0005-0000-0000-000099290000}"/>
    <cellStyle name="Comma [0] 4305" xfId="10683" hidden="1" xr:uid="{00000000-0005-0000-0000-0000DC290000}"/>
    <cellStyle name="Comma [0] 4306" xfId="10640" hidden="1" xr:uid="{00000000-0005-0000-0000-0000B1290000}"/>
    <cellStyle name="Comma [0] 4307" xfId="10674" hidden="1" xr:uid="{00000000-0005-0000-0000-0000D3290000}"/>
    <cellStyle name="Comma [0] 4308" xfId="10687" hidden="1" xr:uid="{00000000-0005-0000-0000-0000E0290000}"/>
    <cellStyle name="Comma [0] 4309" xfId="10689" hidden="1" xr:uid="{00000000-0005-0000-0000-0000E2290000}"/>
    <cellStyle name="Comma [0] 431" xfId="2905" hidden="1" xr:uid="{00000000-0005-0000-0000-00007A0B0000}"/>
    <cellStyle name="Comma [0] 4310" xfId="10557" hidden="1" xr:uid="{00000000-0005-0000-0000-00005E290000}"/>
    <cellStyle name="Comma [0] 4311" xfId="10677" hidden="1" xr:uid="{00000000-0005-0000-0000-0000D6290000}"/>
    <cellStyle name="Comma [0] 4312" xfId="10617" hidden="1" xr:uid="{00000000-0005-0000-0000-00009A290000}"/>
    <cellStyle name="Comma [0] 4313" xfId="10651" hidden="1" xr:uid="{00000000-0005-0000-0000-0000BC290000}"/>
    <cellStyle name="Comma [0] 4314" xfId="10664" hidden="1" xr:uid="{00000000-0005-0000-0000-0000C9290000}"/>
    <cellStyle name="Comma [0] 4315" xfId="10692" hidden="1" xr:uid="{00000000-0005-0000-0000-0000E5290000}"/>
    <cellStyle name="Comma [0] 4316" xfId="10655" hidden="1" xr:uid="{00000000-0005-0000-0000-0000C0290000}"/>
    <cellStyle name="Comma [0] 4317" xfId="10615" hidden="1" xr:uid="{00000000-0005-0000-0000-000098290000}"/>
    <cellStyle name="Comma [0] 4318" xfId="10694" hidden="1" xr:uid="{00000000-0005-0000-0000-0000E7290000}"/>
    <cellStyle name="Comma [0] 4319" xfId="10696" hidden="1" xr:uid="{00000000-0005-0000-0000-0000E9290000}"/>
    <cellStyle name="Comma [0] 432" xfId="2901" hidden="1" xr:uid="{00000000-0005-0000-0000-0000760B0000}"/>
    <cellStyle name="Comma [0] 4320" xfId="10208" hidden="1" xr:uid="{00000000-0005-0000-0000-000001280000}"/>
    <cellStyle name="Comma [0] 4321" xfId="10205" hidden="1" xr:uid="{00000000-0005-0000-0000-0000FE270000}"/>
    <cellStyle name="Comma [0] 4322" xfId="10702" hidden="1" xr:uid="{00000000-0005-0000-0000-0000EF290000}"/>
    <cellStyle name="Comma [0] 4323" xfId="10708" hidden="1" xr:uid="{00000000-0005-0000-0000-0000F5290000}"/>
    <cellStyle name="Comma [0] 4324" xfId="10710" hidden="1" xr:uid="{00000000-0005-0000-0000-0000F7290000}"/>
    <cellStyle name="Comma [0] 4325" xfId="10701" hidden="1" xr:uid="{00000000-0005-0000-0000-0000EE290000}"/>
    <cellStyle name="Comma [0] 4326" xfId="10706" hidden="1" xr:uid="{00000000-0005-0000-0000-0000F3290000}"/>
    <cellStyle name="Comma [0] 4327" xfId="10712" hidden="1" xr:uid="{00000000-0005-0000-0000-0000F9290000}"/>
    <cellStyle name="Comma [0] 4328" xfId="10714" hidden="1" xr:uid="{00000000-0005-0000-0000-0000FB290000}"/>
    <cellStyle name="Comma [0] 4329" xfId="10231" hidden="1" xr:uid="{00000000-0005-0000-0000-000018280000}"/>
    <cellStyle name="Comma [0] 433" xfId="2972" hidden="1" xr:uid="{00000000-0005-0000-0000-0000BD0B0000}"/>
    <cellStyle name="Comma [0] 4330" xfId="10233" hidden="1" xr:uid="{00000000-0005-0000-0000-00001A280000}"/>
    <cellStyle name="Comma [0] 4331" xfId="10725" hidden="1" xr:uid="{00000000-0005-0000-0000-0000062A0000}"/>
    <cellStyle name="Comma [0] 4332" xfId="10734" hidden="1" xr:uid="{00000000-0005-0000-0000-00000F2A0000}"/>
    <cellStyle name="Comma [0] 4333" xfId="10745" hidden="1" xr:uid="{00000000-0005-0000-0000-00001A2A0000}"/>
    <cellStyle name="Comma [0] 4334" xfId="10751" hidden="1" xr:uid="{00000000-0005-0000-0000-0000202A0000}"/>
    <cellStyle name="Comma [0] 4335" xfId="10733" hidden="1" xr:uid="{00000000-0005-0000-0000-00000E2A0000}"/>
    <cellStyle name="Comma [0] 4336" xfId="10743" hidden="1" xr:uid="{00000000-0005-0000-0000-0000182A0000}"/>
    <cellStyle name="Comma [0] 4337" xfId="10763" hidden="1" xr:uid="{00000000-0005-0000-0000-00002C2A0000}"/>
    <cellStyle name="Comma [0] 4338" xfId="10765" hidden="1" xr:uid="{00000000-0005-0000-0000-00002E2A0000}"/>
    <cellStyle name="Comma [0] 4339" xfId="10716" hidden="1" xr:uid="{00000000-0005-0000-0000-0000FD290000}"/>
    <cellStyle name="Comma [0] 434" xfId="1308" hidden="1" xr:uid="{00000000-0005-0000-0000-00003D050000}"/>
    <cellStyle name="Comma [0] 4340" xfId="10213" hidden="1" xr:uid="{00000000-0005-0000-0000-000006280000}"/>
    <cellStyle name="Comma [0] 4341" xfId="10719" hidden="1" xr:uid="{00000000-0005-0000-0000-0000002A0000}"/>
    <cellStyle name="Comma [0] 4342" xfId="10218" hidden="1" xr:uid="{00000000-0005-0000-0000-00000B280000}"/>
    <cellStyle name="Comma [0] 4343" xfId="10202" hidden="1" xr:uid="{00000000-0005-0000-0000-0000FB270000}"/>
    <cellStyle name="Comma [0] 4344" xfId="10770" hidden="1" xr:uid="{00000000-0005-0000-0000-0000332A0000}"/>
    <cellStyle name="Comma [0] 4345" xfId="10211" hidden="1" xr:uid="{00000000-0005-0000-0000-000004280000}"/>
    <cellStyle name="Comma [0] 4346" xfId="10232" hidden="1" xr:uid="{00000000-0005-0000-0000-000019280000}"/>
    <cellStyle name="Comma [0] 4347" xfId="10782" hidden="1" xr:uid="{00000000-0005-0000-0000-00003F2A0000}"/>
    <cellStyle name="Comma [0] 4348" xfId="10784" hidden="1" xr:uid="{00000000-0005-0000-0000-0000412A0000}"/>
    <cellStyle name="Comma [0] 4349" xfId="10773" hidden="1" xr:uid="{00000000-0005-0000-0000-0000362A0000}"/>
    <cellStyle name="Comma [0] 435" xfId="1313" hidden="1" xr:uid="{00000000-0005-0000-0000-000042050000}"/>
    <cellStyle name="Comma [0] 4350" xfId="10781" hidden="1" xr:uid="{00000000-0005-0000-0000-00003E2A0000}"/>
    <cellStyle name="Comma [0] 4351" xfId="10215" hidden="1" xr:uid="{00000000-0005-0000-0000-000008280000}"/>
    <cellStyle name="Comma [0] 4352" xfId="10767" hidden="1" xr:uid="{00000000-0005-0000-0000-0000302A0000}"/>
    <cellStyle name="Comma [0] 4353" xfId="10800" hidden="1" xr:uid="{00000000-0005-0000-0000-0000512A0000}"/>
    <cellStyle name="Comma [0] 4354" xfId="10808" hidden="1" xr:uid="{00000000-0005-0000-0000-0000592A0000}"/>
    <cellStyle name="Comma [0] 4355" xfId="10717" hidden="1" xr:uid="{00000000-0005-0000-0000-0000FE290000}"/>
    <cellStyle name="Comma [0] 4356" xfId="10796" hidden="1" xr:uid="{00000000-0005-0000-0000-00004D2A0000}"/>
    <cellStyle name="Comma [0] 4357" xfId="10817" hidden="1" xr:uid="{00000000-0005-0000-0000-0000622A0000}"/>
    <cellStyle name="Comma [0] 4358" xfId="10819" hidden="1" xr:uid="{00000000-0005-0000-0000-0000642A0000}"/>
    <cellStyle name="Comma [0] 4359" xfId="10778" hidden="1" xr:uid="{00000000-0005-0000-0000-00003B2A0000}"/>
    <cellStyle name="Comma [0] 436" xfId="2980" hidden="1" xr:uid="{00000000-0005-0000-0000-0000C50B0000}"/>
    <cellStyle name="Comma [0] 4360" xfId="10723" hidden="1" xr:uid="{00000000-0005-0000-0000-0000042A0000}"/>
    <cellStyle name="Comma [0] 4361" xfId="10776" hidden="1" xr:uid="{00000000-0005-0000-0000-0000392A0000}"/>
    <cellStyle name="Comma [0] 4362" xfId="10760" hidden="1" xr:uid="{00000000-0005-0000-0000-0000292A0000}"/>
    <cellStyle name="Comma [0] 4363" xfId="10756" hidden="1" xr:uid="{00000000-0005-0000-0000-0000252A0000}"/>
    <cellStyle name="Comma [0] 4364" xfId="10827" hidden="1" xr:uid="{00000000-0005-0000-0000-00006C2A0000}"/>
    <cellStyle name="Comma [0] 4365" xfId="10699" hidden="1" xr:uid="{00000000-0005-0000-0000-0000EC290000}"/>
    <cellStyle name="Comma [0] 4366" xfId="10181" hidden="1" xr:uid="{00000000-0005-0000-0000-0000E6270000}"/>
    <cellStyle name="Comma [0] 4367" xfId="10835" hidden="1" xr:uid="{00000000-0005-0000-0000-0000742A0000}"/>
    <cellStyle name="Comma [0] 4368" xfId="10837" hidden="1" xr:uid="{00000000-0005-0000-0000-0000762A0000}"/>
    <cellStyle name="Comma [0] 4369" xfId="10786" hidden="1" xr:uid="{00000000-0005-0000-0000-0000432A0000}"/>
    <cellStyle name="Comma [0] 437" xfId="2982" hidden="1" xr:uid="{00000000-0005-0000-0000-0000C70B0000}"/>
    <cellStyle name="Comma [0] 4370" xfId="10762" hidden="1" xr:uid="{00000000-0005-0000-0000-00002B2A0000}"/>
    <cellStyle name="Comma [0] 4371" xfId="10797" hidden="1" xr:uid="{00000000-0005-0000-0000-00004E2A0000}"/>
    <cellStyle name="Comma [0] 4372" xfId="10729" hidden="1" xr:uid="{00000000-0005-0000-0000-00000A2A0000}"/>
    <cellStyle name="Comma [0] 4373" xfId="10799" hidden="1" xr:uid="{00000000-0005-0000-0000-0000502A0000}"/>
    <cellStyle name="Comma [0] 4374" xfId="10844" hidden="1" xr:uid="{00000000-0005-0000-0000-00007D2A0000}"/>
    <cellStyle name="Comma [0] 4375" xfId="10787" hidden="1" xr:uid="{00000000-0005-0000-0000-0000442A0000}"/>
    <cellStyle name="Comma [0] 4376" xfId="10744" hidden="1" xr:uid="{00000000-0005-0000-0000-0000192A0000}"/>
    <cellStyle name="Comma [0] 4377" xfId="10850" hidden="1" xr:uid="{00000000-0005-0000-0000-0000832A0000}"/>
    <cellStyle name="Comma [0] 4378" xfId="10852" hidden="1" xr:uid="{00000000-0005-0000-0000-0000852A0000}"/>
    <cellStyle name="Comma [0] 4379" xfId="10805" hidden="1" xr:uid="{00000000-0005-0000-0000-0000562A0000}"/>
    <cellStyle name="Comma [0] 438" xfId="2931" hidden="1" xr:uid="{00000000-0005-0000-0000-0000940B0000}"/>
    <cellStyle name="Comma [0] 4380" xfId="10811" hidden="1" xr:uid="{00000000-0005-0000-0000-00005C2A0000}"/>
    <cellStyle name="Comma [0] 4381" xfId="10698" hidden="1" xr:uid="{00000000-0005-0000-0000-0000EB290000}"/>
    <cellStyle name="Comma [0] 4382" xfId="10761" hidden="1" xr:uid="{00000000-0005-0000-0000-00002A2A0000}"/>
    <cellStyle name="Comma [0] 4383" xfId="10769" hidden="1" xr:uid="{00000000-0005-0000-0000-0000322A0000}"/>
    <cellStyle name="Comma [0] 4384" xfId="10858" hidden="1" xr:uid="{00000000-0005-0000-0000-00008B2A0000}"/>
    <cellStyle name="Comma [0] 4385" xfId="10772" hidden="1" xr:uid="{00000000-0005-0000-0000-0000352A0000}"/>
    <cellStyle name="Comma [0] 4386" xfId="10732" hidden="1" xr:uid="{00000000-0005-0000-0000-00000D2A0000}"/>
    <cellStyle name="Comma [0] 4387" xfId="10863" hidden="1" xr:uid="{00000000-0005-0000-0000-0000902A0000}"/>
    <cellStyle name="Comma [0] 4388" xfId="10865" hidden="1" xr:uid="{00000000-0005-0000-0000-0000922A0000}"/>
    <cellStyle name="Comma [0] 4389" xfId="10824" hidden="1" xr:uid="{00000000-0005-0000-0000-0000692A0000}"/>
    <cellStyle name="Comma [0] 439" xfId="2907" hidden="1" xr:uid="{00000000-0005-0000-0000-00007C0B0000}"/>
    <cellStyle name="Comma [0] 4390" xfId="10830" hidden="1" xr:uid="{00000000-0005-0000-0000-00006F2A0000}"/>
    <cellStyle name="Comma [0] 4391" xfId="10731" hidden="1" xr:uid="{00000000-0005-0000-0000-00000C2A0000}"/>
    <cellStyle name="Comma [0] 4392" xfId="10812" hidden="1" xr:uid="{00000000-0005-0000-0000-00005D2A0000}"/>
    <cellStyle name="Comma [0] 4393" xfId="10791" hidden="1" xr:uid="{00000000-0005-0000-0000-0000482A0000}"/>
    <cellStyle name="Comma [0] 4394" xfId="10869" hidden="1" xr:uid="{00000000-0005-0000-0000-0000962A0000}"/>
    <cellStyle name="Comma [0] 4395" xfId="10810" hidden="1" xr:uid="{00000000-0005-0000-0000-00005B2A0000}"/>
    <cellStyle name="Comma [0] 4396" xfId="10748" hidden="1" xr:uid="{00000000-0005-0000-0000-00001D2A0000}"/>
    <cellStyle name="Comma [0] 4397" xfId="10876" hidden="1" xr:uid="{00000000-0005-0000-0000-00009D2A0000}"/>
    <cellStyle name="Comma [0] 4398" xfId="10878" hidden="1" xr:uid="{00000000-0005-0000-0000-00009F2A0000}"/>
    <cellStyle name="Comma [0] 4399" xfId="10842" hidden="1" xr:uid="{00000000-0005-0000-0000-00007B2A0000}"/>
    <cellStyle name="Comma [0] 44" xfId="2235" hidden="1" xr:uid="{00000000-0005-0000-0000-0000DC080000}"/>
    <cellStyle name="Comma [0] 440" xfId="2942" hidden="1" xr:uid="{00000000-0005-0000-0000-00009F0B0000}"/>
    <cellStyle name="Comma [0] 4400" xfId="10847" hidden="1" xr:uid="{00000000-0005-0000-0000-0000802A0000}"/>
    <cellStyle name="Comma [0] 4401" xfId="10212" hidden="1" xr:uid="{00000000-0005-0000-0000-000005280000}"/>
    <cellStyle name="Comma [0] 4402" xfId="10831" hidden="1" xr:uid="{00000000-0005-0000-0000-0000702A0000}"/>
    <cellStyle name="Comma [0] 4403" xfId="10736" hidden="1" xr:uid="{00000000-0005-0000-0000-0000112A0000}"/>
    <cellStyle name="Comma [0] 4404" xfId="10882" hidden="1" xr:uid="{00000000-0005-0000-0000-0000A32A0000}"/>
    <cellStyle name="Comma [0] 4405" xfId="10829" hidden="1" xr:uid="{00000000-0005-0000-0000-00006E2A0000}"/>
    <cellStyle name="Comma [0] 4406" xfId="10768" hidden="1" xr:uid="{00000000-0005-0000-0000-0000312A0000}"/>
    <cellStyle name="Comma [0] 4407" xfId="10886" hidden="1" xr:uid="{00000000-0005-0000-0000-0000A72A0000}"/>
    <cellStyle name="Comma [0] 4408" xfId="10888" hidden="1" xr:uid="{00000000-0005-0000-0000-0000A92A0000}"/>
    <cellStyle name="Comma [0] 4409" xfId="10856" hidden="1" xr:uid="{00000000-0005-0000-0000-0000892A0000}"/>
    <cellStyle name="Comma [0] 441" xfId="2874" hidden="1" xr:uid="{00000000-0005-0000-0000-00005B0B0000}"/>
    <cellStyle name="Comma [0] 4410" xfId="10860" hidden="1" xr:uid="{00000000-0005-0000-0000-00008D2A0000}"/>
    <cellStyle name="Comma [0] 4411" xfId="10750" hidden="1" xr:uid="{00000000-0005-0000-0000-00001F2A0000}"/>
    <cellStyle name="Comma [0] 4412" xfId="10848" hidden="1" xr:uid="{00000000-0005-0000-0000-0000812A0000}"/>
    <cellStyle name="Comma [0] 4413" xfId="10740" hidden="1" xr:uid="{00000000-0005-0000-0000-0000152A0000}"/>
    <cellStyle name="Comma [0] 4414" xfId="10892" hidden="1" xr:uid="{00000000-0005-0000-0000-0000AD2A0000}"/>
    <cellStyle name="Comma [0] 4415" xfId="10846" hidden="1" xr:uid="{00000000-0005-0000-0000-00007F2A0000}"/>
    <cellStyle name="Comma [0] 4416" xfId="10815" hidden="1" xr:uid="{00000000-0005-0000-0000-0000602A0000}"/>
    <cellStyle name="Comma [0] 4417" xfId="10896" hidden="1" xr:uid="{00000000-0005-0000-0000-0000B12A0000}"/>
    <cellStyle name="Comma [0] 4418" xfId="10898" hidden="1" xr:uid="{00000000-0005-0000-0000-0000B32A0000}"/>
    <cellStyle name="Comma [0] 4419" xfId="10884" hidden="1" xr:uid="{00000000-0005-0000-0000-0000A52A0000}"/>
    <cellStyle name="Comma [0] 442" xfId="2944" hidden="1" xr:uid="{00000000-0005-0000-0000-0000A10B0000}"/>
    <cellStyle name="Comma [0] 4420" xfId="10871" hidden="1" xr:uid="{00000000-0005-0000-0000-0000982A0000}"/>
    <cellStyle name="Comma [0] 4421" xfId="10895" hidden="1" xr:uid="{00000000-0005-0000-0000-0000B02A0000}"/>
    <cellStyle name="Comma [0] 4422" xfId="10861" hidden="1" xr:uid="{00000000-0005-0000-0000-00008E2A0000}"/>
    <cellStyle name="Comma [0] 4423" xfId="10833" hidden="1" xr:uid="{00000000-0005-0000-0000-0000722A0000}"/>
    <cellStyle name="Comma [0] 4424" xfId="10900" hidden="1" xr:uid="{00000000-0005-0000-0000-0000B52A0000}"/>
    <cellStyle name="Comma [0] 4425" xfId="10857" hidden="1" xr:uid="{00000000-0005-0000-0000-00008A2A0000}"/>
    <cellStyle name="Comma [0] 4426" xfId="10891" hidden="1" xr:uid="{00000000-0005-0000-0000-0000AC2A0000}"/>
    <cellStyle name="Comma [0] 4427" xfId="10904" hidden="1" xr:uid="{00000000-0005-0000-0000-0000B92A0000}"/>
    <cellStyle name="Comma [0] 4428" xfId="10906" hidden="1" xr:uid="{00000000-0005-0000-0000-0000BB2A0000}"/>
    <cellStyle name="Comma [0] 4429" xfId="10774" hidden="1" xr:uid="{00000000-0005-0000-0000-0000372A0000}"/>
    <cellStyle name="Comma [0] 443" xfId="2989" hidden="1" xr:uid="{00000000-0005-0000-0000-0000CE0B0000}"/>
    <cellStyle name="Comma [0] 4430" xfId="10894" hidden="1" xr:uid="{00000000-0005-0000-0000-0000AF2A0000}"/>
    <cellStyle name="Comma [0] 4431" xfId="10834" hidden="1" xr:uid="{00000000-0005-0000-0000-0000732A0000}"/>
    <cellStyle name="Comma [0] 4432" xfId="10868" hidden="1" xr:uid="{00000000-0005-0000-0000-0000952A0000}"/>
    <cellStyle name="Comma [0] 4433" xfId="10881" hidden="1" xr:uid="{00000000-0005-0000-0000-0000A22A0000}"/>
    <cellStyle name="Comma [0] 4434" xfId="10909" hidden="1" xr:uid="{00000000-0005-0000-0000-0000BE2A0000}"/>
    <cellStyle name="Comma [0] 4435" xfId="10872" hidden="1" xr:uid="{00000000-0005-0000-0000-0000992A0000}"/>
    <cellStyle name="Comma [0] 4436" xfId="10832" hidden="1" xr:uid="{00000000-0005-0000-0000-0000712A0000}"/>
    <cellStyle name="Comma [0] 4437" xfId="10911" hidden="1" xr:uid="{00000000-0005-0000-0000-0000C02A0000}"/>
    <cellStyle name="Comma [0] 4438" xfId="10913" hidden="1" xr:uid="{00000000-0005-0000-0000-0000C22A0000}"/>
    <cellStyle name="Comma [0] 4439" xfId="10266" hidden="1" xr:uid="{00000000-0005-0000-0000-00003B280000}"/>
    <cellStyle name="Comma [0] 444" xfId="2932" hidden="1" xr:uid="{00000000-0005-0000-0000-0000950B0000}"/>
    <cellStyle name="Comma [0] 4440" xfId="10222" hidden="1" xr:uid="{00000000-0005-0000-0000-00000F280000}"/>
    <cellStyle name="Comma [0] 4441" xfId="10919" hidden="1" xr:uid="{00000000-0005-0000-0000-0000C82A0000}"/>
    <cellStyle name="Comma [0] 4442" xfId="10925" hidden="1" xr:uid="{00000000-0005-0000-0000-0000CE2A0000}"/>
    <cellStyle name="Comma [0] 4443" xfId="10927" hidden="1" xr:uid="{00000000-0005-0000-0000-0000D02A0000}"/>
    <cellStyle name="Comma [0] 4444" xfId="10918" hidden="1" xr:uid="{00000000-0005-0000-0000-0000C72A0000}"/>
    <cellStyle name="Comma [0] 4445" xfId="10923" hidden="1" xr:uid="{00000000-0005-0000-0000-0000CC2A0000}"/>
    <cellStyle name="Comma [0] 4446" xfId="10929" hidden="1" xr:uid="{00000000-0005-0000-0000-0000D22A0000}"/>
    <cellStyle name="Comma [0] 4447" xfId="10931" hidden="1" xr:uid="{00000000-0005-0000-0000-0000D42A0000}"/>
    <cellStyle name="Comma [0] 4448" xfId="10223" hidden="1" xr:uid="{00000000-0005-0000-0000-000010280000}"/>
    <cellStyle name="Comma [0] 4449" xfId="10201" hidden="1" xr:uid="{00000000-0005-0000-0000-0000FA270000}"/>
    <cellStyle name="Comma [0] 445" xfId="2889" hidden="1" xr:uid="{00000000-0005-0000-0000-00006A0B0000}"/>
    <cellStyle name="Comma [0] 4450" xfId="10942" hidden="1" xr:uid="{00000000-0005-0000-0000-0000DF2A0000}"/>
    <cellStyle name="Comma [0] 4451" xfId="10951" hidden="1" xr:uid="{00000000-0005-0000-0000-0000E82A0000}"/>
    <cellStyle name="Comma [0] 4452" xfId="10962" hidden="1" xr:uid="{00000000-0005-0000-0000-0000F32A0000}"/>
    <cellStyle name="Comma [0] 4453" xfId="10968" hidden="1" xr:uid="{00000000-0005-0000-0000-0000F92A0000}"/>
    <cellStyle name="Comma [0] 4454" xfId="10950" hidden="1" xr:uid="{00000000-0005-0000-0000-0000E72A0000}"/>
    <cellStyle name="Comma [0] 4455" xfId="10960" hidden="1" xr:uid="{00000000-0005-0000-0000-0000F12A0000}"/>
    <cellStyle name="Comma [0] 4456" xfId="10980" hidden="1" xr:uid="{00000000-0005-0000-0000-0000052B0000}"/>
    <cellStyle name="Comma [0] 4457" xfId="10982" hidden="1" xr:uid="{00000000-0005-0000-0000-0000072B0000}"/>
    <cellStyle name="Comma [0] 4458" xfId="10933" hidden="1" xr:uid="{00000000-0005-0000-0000-0000D62A0000}"/>
    <cellStyle name="Comma [0] 4459" xfId="10189" hidden="1" xr:uid="{00000000-0005-0000-0000-0000EE270000}"/>
    <cellStyle name="Comma [0] 446" xfId="2995" hidden="1" xr:uid="{00000000-0005-0000-0000-0000D40B0000}"/>
    <cellStyle name="Comma [0] 4460" xfId="10936" hidden="1" xr:uid="{00000000-0005-0000-0000-0000D92A0000}"/>
    <cellStyle name="Comma [0] 4461" xfId="10200" hidden="1" xr:uid="{00000000-0005-0000-0000-0000F9270000}"/>
    <cellStyle name="Comma [0] 4462" xfId="10199" hidden="1" xr:uid="{00000000-0005-0000-0000-0000F8270000}"/>
    <cellStyle name="Comma [0] 4463" xfId="10987" hidden="1" xr:uid="{00000000-0005-0000-0000-00000C2B0000}"/>
    <cellStyle name="Comma [0] 4464" xfId="10275" hidden="1" xr:uid="{00000000-0005-0000-0000-000044280000}"/>
    <cellStyle name="Comma [0] 4465" xfId="10476" hidden="1" xr:uid="{00000000-0005-0000-0000-00000D290000}"/>
    <cellStyle name="Comma [0] 4466" xfId="10999" hidden="1" xr:uid="{00000000-0005-0000-0000-0000182B0000}"/>
    <cellStyle name="Comma [0] 4467" xfId="11001" hidden="1" xr:uid="{00000000-0005-0000-0000-00001A2B0000}"/>
    <cellStyle name="Comma [0] 4468" xfId="10990" hidden="1" xr:uid="{00000000-0005-0000-0000-00000F2B0000}"/>
    <cellStyle name="Comma [0] 4469" xfId="10998" hidden="1" xr:uid="{00000000-0005-0000-0000-0000172B0000}"/>
    <cellStyle name="Comma [0] 447" xfId="2997" hidden="1" xr:uid="{00000000-0005-0000-0000-0000D60B0000}"/>
    <cellStyle name="Comma [0] 4470" xfId="10485" hidden="1" xr:uid="{00000000-0005-0000-0000-000016290000}"/>
    <cellStyle name="Comma [0] 4471" xfId="10984" hidden="1" xr:uid="{00000000-0005-0000-0000-0000092B0000}"/>
    <cellStyle name="Comma [0] 4472" xfId="11017" hidden="1" xr:uid="{00000000-0005-0000-0000-00002A2B0000}"/>
    <cellStyle name="Comma [0] 4473" xfId="11025" hidden="1" xr:uid="{00000000-0005-0000-0000-0000322B0000}"/>
    <cellStyle name="Comma [0] 4474" xfId="10934" hidden="1" xr:uid="{00000000-0005-0000-0000-0000D72A0000}"/>
    <cellStyle name="Comma [0] 4475" xfId="11013" hidden="1" xr:uid="{00000000-0005-0000-0000-0000262B0000}"/>
    <cellStyle name="Comma [0] 4476" xfId="11034" hidden="1" xr:uid="{00000000-0005-0000-0000-00003B2B0000}"/>
    <cellStyle name="Comma [0] 4477" xfId="11036" hidden="1" xr:uid="{00000000-0005-0000-0000-00003D2B0000}"/>
    <cellStyle name="Comma [0] 4478" xfId="10995" hidden="1" xr:uid="{00000000-0005-0000-0000-0000142B0000}"/>
    <cellStyle name="Comma [0] 4479" xfId="10940" hidden="1" xr:uid="{00000000-0005-0000-0000-0000DD2A0000}"/>
    <cellStyle name="Comma [0] 448" xfId="2950" hidden="1" xr:uid="{00000000-0005-0000-0000-0000A70B0000}"/>
    <cellStyle name="Comma [0] 4480" xfId="10993" hidden="1" xr:uid="{00000000-0005-0000-0000-0000122B0000}"/>
    <cellStyle name="Comma [0] 4481" xfId="10977" hidden="1" xr:uid="{00000000-0005-0000-0000-0000022B0000}"/>
    <cellStyle name="Comma [0] 4482" xfId="10973" hidden="1" xr:uid="{00000000-0005-0000-0000-0000FE2A0000}"/>
    <cellStyle name="Comma [0] 4483" xfId="11044" hidden="1" xr:uid="{00000000-0005-0000-0000-0000452B0000}"/>
    <cellStyle name="Comma [0] 4484" xfId="10916" hidden="1" xr:uid="{00000000-0005-0000-0000-0000C52A0000}"/>
    <cellStyle name="Comma [0] 4485" xfId="10224" hidden="1" xr:uid="{00000000-0005-0000-0000-000011280000}"/>
    <cellStyle name="Comma [0] 4486" xfId="11052" hidden="1" xr:uid="{00000000-0005-0000-0000-00004D2B0000}"/>
    <cellStyle name="Comma [0] 4487" xfId="11054" hidden="1" xr:uid="{00000000-0005-0000-0000-00004F2B0000}"/>
    <cellStyle name="Comma [0] 4488" xfId="11003" hidden="1" xr:uid="{00000000-0005-0000-0000-00001C2B0000}"/>
    <cellStyle name="Comma [0] 4489" xfId="10979" hidden="1" xr:uid="{00000000-0005-0000-0000-0000042B0000}"/>
    <cellStyle name="Comma [0] 449" xfId="2956" hidden="1" xr:uid="{00000000-0005-0000-0000-0000AD0B0000}"/>
    <cellStyle name="Comma [0] 4490" xfId="11014" hidden="1" xr:uid="{00000000-0005-0000-0000-0000272B0000}"/>
    <cellStyle name="Comma [0] 4491" xfId="10946" hidden="1" xr:uid="{00000000-0005-0000-0000-0000E32A0000}"/>
    <cellStyle name="Comma [0] 4492" xfId="11016" hidden="1" xr:uid="{00000000-0005-0000-0000-0000292B0000}"/>
    <cellStyle name="Comma [0] 4493" xfId="11061" hidden="1" xr:uid="{00000000-0005-0000-0000-0000562B0000}"/>
    <cellStyle name="Comma [0] 4494" xfId="11004" hidden="1" xr:uid="{00000000-0005-0000-0000-00001D2B0000}"/>
    <cellStyle name="Comma [0] 4495" xfId="10961" hidden="1" xr:uid="{00000000-0005-0000-0000-0000F22A0000}"/>
    <cellStyle name="Comma [0] 4496" xfId="11067" hidden="1" xr:uid="{00000000-0005-0000-0000-00005C2B0000}"/>
    <cellStyle name="Comma [0] 4497" xfId="11069" hidden="1" xr:uid="{00000000-0005-0000-0000-00005E2B0000}"/>
    <cellStyle name="Comma [0] 4498" xfId="11022" hidden="1" xr:uid="{00000000-0005-0000-0000-00002F2B0000}"/>
    <cellStyle name="Comma [0] 4499" xfId="11028" hidden="1" xr:uid="{00000000-0005-0000-0000-0000352B0000}"/>
    <cellStyle name="Comma [0] 45" xfId="2246" hidden="1" xr:uid="{00000000-0005-0000-0000-0000E7080000}"/>
    <cellStyle name="Comma [0] 450" xfId="1306" hidden="1" xr:uid="{00000000-0005-0000-0000-00003B050000}"/>
    <cellStyle name="Comma [0] 4500" xfId="10915" hidden="1" xr:uid="{00000000-0005-0000-0000-0000C42A0000}"/>
    <cellStyle name="Comma [0] 4501" xfId="10978" hidden="1" xr:uid="{00000000-0005-0000-0000-0000032B0000}"/>
    <cellStyle name="Comma [0] 4502" xfId="10986" hidden="1" xr:uid="{00000000-0005-0000-0000-00000B2B0000}"/>
    <cellStyle name="Comma [0] 4503" xfId="11075" hidden="1" xr:uid="{00000000-0005-0000-0000-0000642B0000}"/>
    <cellStyle name="Comma [0] 4504" xfId="10989" hidden="1" xr:uid="{00000000-0005-0000-0000-00000E2B0000}"/>
    <cellStyle name="Comma [0] 4505" xfId="10949" hidden="1" xr:uid="{00000000-0005-0000-0000-0000E62A0000}"/>
    <cellStyle name="Comma [0] 4506" xfId="11080" hidden="1" xr:uid="{00000000-0005-0000-0000-0000692B0000}"/>
    <cellStyle name="Comma [0] 4507" xfId="11082" hidden="1" xr:uid="{00000000-0005-0000-0000-00006B2B0000}"/>
    <cellStyle name="Comma [0] 4508" xfId="11041" hidden="1" xr:uid="{00000000-0005-0000-0000-0000422B0000}"/>
    <cellStyle name="Comma [0] 4509" xfId="11047" hidden="1" xr:uid="{00000000-0005-0000-0000-0000482B0000}"/>
    <cellStyle name="Comma [0] 451" xfId="2906" hidden="1" xr:uid="{00000000-0005-0000-0000-00007B0B0000}"/>
    <cellStyle name="Comma [0] 4510" xfId="10948" hidden="1" xr:uid="{00000000-0005-0000-0000-0000E52A0000}"/>
    <cellStyle name="Comma [0] 4511" xfId="11029" hidden="1" xr:uid="{00000000-0005-0000-0000-0000362B0000}"/>
    <cellStyle name="Comma [0] 4512" xfId="11008" hidden="1" xr:uid="{00000000-0005-0000-0000-0000212B0000}"/>
    <cellStyle name="Comma [0] 4513" xfId="11086" hidden="1" xr:uid="{00000000-0005-0000-0000-00006F2B0000}"/>
    <cellStyle name="Comma [0] 4514" xfId="11027" hidden="1" xr:uid="{00000000-0005-0000-0000-0000342B0000}"/>
    <cellStyle name="Comma [0] 4515" xfId="10965" hidden="1" xr:uid="{00000000-0005-0000-0000-0000F62A0000}"/>
    <cellStyle name="Comma [0] 4516" xfId="11093" hidden="1" xr:uid="{00000000-0005-0000-0000-0000762B0000}"/>
    <cellStyle name="Comma [0] 4517" xfId="11095" hidden="1" xr:uid="{00000000-0005-0000-0000-0000782B0000}"/>
    <cellStyle name="Comma [0] 4518" xfId="11059" hidden="1" xr:uid="{00000000-0005-0000-0000-0000542B0000}"/>
    <cellStyle name="Comma [0] 4519" xfId="11064" hidden="1" xr:uid="{00000000-0005-0000-0000-0000592B0000}"/>
    <cellStyle name="Comma [0] 452" xfId="2914" hidden="1" xr:uid="{00000000-0005-0000-0000-0000830B0000}"/>
    <cellStyle name="Comma [0] 4520" xfId="10494" hidden="1" xr:uid="{00000000-0005-0000-0000-00001F290000}"/>
    <cellStyle name="Comma [0] 4521" xfId="11048" hidden="1" xr:uid="{00000000-0005-0000-0000-0000492B0000}"/>
    <cellStyle name="Comma [0] 4522" xfId="10953" hidden="1" xr:uid="{00000000-0005-0000-0000-0000EA2A0000}"/>
    <cellStyle name="Comma [0] 4523" xfId="11099" hidden="1" xr:uid="{00000000-0005-0000-0000-00007C2B0000}"/>
    <cellStyle name="Comma [0] 4524" xfId="11046" hidden="1" xr:uid="{00000000-0005-0000-0000-0000472B0000}"/>
    <cellStyle name="Comma [0] 4525" xfId="10985" hidden="1" xr:uid="{00000000-0005-0000-0000-00000A2B0000}"/>
    <cellStyle name="Comma [0] 4526" xfId="11103" hidden="1" xr:uid="{00000000-0005-0000-0000-0000802B0000}"/>
    <cellStyle name="Comma [0] 4527" xfId="11105" hidden="1" xr:uid="{00000000-0005-0000-0000-0000822B0000}"/>
    <cellStyle name="Comma [0] 4528" xfId="11073" hidden="1" xr:uid="{00000000-0005-0000-0000-0000622B0000}"/>
    <cellStyle name="Comma [0] 4529" xfId="11077" hidden="1" xr:uid="{00000000-0005-0000-0000-0000662B0000}"/>
    <cellStyle name="Comma [0] 453" xfId="3003" hidden="1" xr:uid="{00000000-0005-0000-0000-0000DC0B0000}"/>
    <cellStyle name="Comma [0] 4530" xfId="10967" hidden="1" xr:uid="{00000000-0005-0000-0000-0000F82A0000}"/>
    <cellStyle name="Comma [0] 4531" xfId="11065" hidden="1" xr:uid="{00000000-0005-0000-0000-00005A2B0000}"/>
    <cellStyle name="Comma [0] 4532" xfId="10957" hidden="1" xr:uid="{00000000-0005-0000-0000-0000EE2A0000}"/>
    <cellStyle name="Comma [0] 4533" xfId="11109" hidden="1" xr:uid="{00000000-0005-0000-0000-0000862B0000}"/>
    <cellStyle name="Comma [0] 4534" xfId="11063" hidden="1" xr:uid="{00000000-0005-0000-0000-0000582B0000}"/>
    <cellStyle name="Comma [0] 4535" xfId="11032" hidden="1" xr:uid="{00000000-0005-0000-0000-0000392B0000}"/>
    <cellStyle name="Comma [0] 4536" xfId="11113" hidden="1" xr:uid="{00000000-0005-0000-0000-00008A2B0000}"/>
    <cellStyle name="Comma [0] 4537" xfId="11115" hidden="1" xr:uid="{00000000-0005-0000-0000-00008C2B0000}"/>
    <cellStyle name="Comma [0] 4538" xfId="11101" hidden="1" xr:uid="{00000000-0005-0000-0000-00007E2B0000}"/>
    <cellStyle name="Comma [0] 4539" xfId="11088" hidden="1" xr:uid="{00000000-0005-0000-0000-0000712B0000}"/>
    <cellStyle name="Comma [0] 454" xfId="2917" hidden="1" xr:uid="{00000000-0005-0000-0000-0000860B0000}"/>
    <cellStyle name="Comma [0] 4540" xfId="11112" hidden="1" xr:uid="{00000000-0005-0000-0000-0000892B0000}"/>
    <cellStyle name="Comma [0] 4541" xfId="11078" hidden="1" xr:uid="{00000000-0005-0000-0000-0000672B0000}"/>
    <cellStyle name="Comma [0] 4542" xfId="11050" hidden="1" xr:uid="{00000000-0005-0000-0000-00004B2B0000}"/>
    <cellStyle name="Comma [0] 4543" xfId="11117" hidden="1" xr:uid="{00000000-0005-0000-0000-00008E2B0000}"/>
    <cellStyle name="Comma [0] 4544" xfId="11074" hidden="1" xr:uid="{00000000-0005-0000-0000-0000632B0000}"/>
    <cellStyle name="Comma [0] 4545" xfId="11108" hidden="1" xr:uid="{00000000-0005-0000-0000-0000852B0000}"/>
    <cellStyle name="Comma [0] 4546" xfId="11121" hidden="1" xr:uid="{00000000-0005-0000-0000-0000922B0000}"/>
    <cellStyle name="Comma [0] 4547" xfId="11123" hidden="1" xr:uid="{00000000-0005-0000-0000-0000942B0000}"/>
    <cellStyle name="Comma [0] 4548" xfId="10991" hidden="1" xr:uid="{00000000-0005-0000-0000-0000102B0000}"/>
    <cellStyle name="Comma [0] 4549" xfId="11111" hidden="1" xr:uid="{00000000-0005-0000-0000-0000882B0000}"/>
    <cellStyle name="Comma [0] 455" xfId="2877" hidden="1" xr:uid="{00000000-0005-0000-0000-00005E0B0000}"/>
    <cellStyle name="Comma [0] 4550" xfId="11051" hidden="1" xr:uid="{00000000-0005-0000-0000-00004C2B0000}"/>
    <cellStyle name="Comma [0] 4551" xfId="11085" hidden="1" xr:uid="{00000000-0005-0000-0000-00006E2B0000}"/>
    <cellStyle name="Comma [0] 4552" xfId="11098" hidden="1" xr:uid="{00000000-0005-0000-0000-00007B2B0000}"/>
    <cellStyle name="Comma [0] 4553" xfId="11126" hidden="1" xr:uid="{00000000-0005-0000-0000-0000972B0000}"/>
    <cellStyle name="Comma [0] 4554" xfId="11089" hidden="1" xr:uid="{00000000-0005-0000-0000-0000722B0000}"/>
    <cellStyle name="Comma [0] 4555" xfId="11049" hidden="1" xr:uid="{00000000-0005-0000-0000-00004A2B0000}"/>
    <cellStyle name="Comma [0] 4556" xfId="11128" hidden="1" xr:uid="{00000000-0005-0000-0000-0000992B0000}"/>
    <cellStyle name="Comma [0] 4557" xfId="11130" hidden="1" xr:uid="{00000000-0005-0000-0000-00009B2B0000}"/>
    <cellStyle name="Comma [0] 4558" xfId="11177" hidden="1" xr:uid="{00000000-0005-0000-0000-0000CA2B0000}"/>
    <cellStyle name="Comma [0] 4559" xfId="11197" hidden="1" xr:uid="{00000000-0005-0000-0000-0000DE2B0000}"/>
    <cellStyle name="Comma [0] 456" xfId="3008" hidden="1" xr:uid="{00000000-0005-0000-0000-0000E10B0000}"/>
    <cellStyle name="Comma [0] 4560" xfId="11204" hidden="1" xr:uid="{00000000-0005-0000-0000-0000E52B0000}"/>
    <cellStyle name="Comma [0] 4561" xfId="11212" hidden="1" xr:uid="{00000000-0005-0000-0000-0000ED2B0000}"/>
    <cellStyle name="Comma [0] 4562" xfId="11215" hidden="1" xr:uid="{00000000-0005-0000-0000-0000F02B0000}"/>
    <cellStyle name="Comma [0] 4563" xfId="11203" hidden="1" xr:uid="{00000000-0005-0000-0000-0000E42B0000}"/>
    <cellStyle name="Comma [0] 4564" xfId="11210" hidden="1" xr:uid="{00000000-0005-0000-0000-0000EB2B0000}"/>
    <cellStyle name="Comma [0] 4565" xfId="11217" hidden="1" xr:uid="{00000000-0005-0000-0000-0000F22B0000}"/>
    <cellStyle name="Comma [0] 4566" xfId="11219" hidden="1" xr:uid="{00000000-0005-0000-0000-0000F42B0000}"/>
    <cellStyle name="Comma [0] 4567" xfId="11193" hidden="1" xr:uid="{00000000-0005-0000-0000-0000DA2B0000}"/>
    <cellStyle name="Comma [0] 4568" xfId="11181" hidden="1" xr:uid="{00000000-0005-0000-0000-0000CE2B0000}"/>
    <cellStyle name="Comma [0] 4569" xfId="11230" hidden="1" xr:uid="{00000000-0005-0000-0000-0000FF2B0000}"/>
    <cellStyle name="Comma [0] 457" xfId="3010" hidden="1" xr:uid="{00000000-0005-0000-0000-0000E30B0000}"/>
    <cellStyle name="Comma [0] 4570" xfId="11239" hidden="1" xr:uid="{00000000-0005-0000-0000-0000082C0000}"/>
    <cellStyle name="Comma [0] 4571" xfId="11250" hidden="1" xr:uid="{00000000-0005-0000-0000-0000132C0000}"/>
    <cellStyle name="Comma [0] 4572" xfId="11256" hidden="1" xr:uid="{00000000-0005-0000-0000-0000192C0000}"/>
    <cellStyle name="Comma [0] 4573" xfId="11238" hidden="1" xr:uid="{00000000-0005-0000-0000-0000072C0000}"/>
    <cellStyle name="Comma [0] 4574" xfId="11248" hidden="1" xr:uid="{00000000-0005-0000-0000-0000112C0000}"/>
    <cellStyle name="Comma [0] 4575" xfId="11268" hidden="1" xr:uid="{00000000-0005-0000-0000-0000252C0000}"/>
    <cellStyle name="Comma [0] 4576" xfId="11270" hidden="1" xr:uid="{00000000-0005-0000-0000-0000272C0000}"/>
    <cellStyle name="Comma [0] 4577" xfId="11221" hidden="1" xr:uid="{00000000-0005-0000-0000-0000F62B0000}"/>
    <cellStyle name="Comma [0] 4578" xfId="11184" hidden="1" xr:uid="{00000000-0005-0000-0000-0000D12B0000}"/>
    <cellStyle name="Comma [0] 4579" xfId="11224" hidden="1" xr:uid="{00000000-0005-0000-0000-0000F92B0000}"/>
    <cellStyle name="Comma [0] 458" xfId="2969" hidden="1" xr:uid="{00000000-0005-0000-0000-0000BA0B0000}"/>
    <cellStyle name="Comma [0] 4580" xfId="11190" hidden="1" xr:uid="{00000000-0005-0000-0000-0000D72B0000}"/>
    <cellStyle name="Comma [0] 4581" xfId="11192" hidden="1" xr:uid="{00000000-0005-0000-0000-0000D92B0000}"/>
    <cellStyle name="Comma [0] 4582" xfId="11275" hidden="1" xr:uid="{00000000-0005-0000-0000-00002C2C0000}"/>
    <cellStyle name="Comma [0] 4583" xfId="11180" hidden="1" xr:uid="{00000000-0005-0000-0000-0000CD2B0000}"/>
    <cellStyle name="Comma [0] 4584" xfId="11188" hidden="1" xr:uid="{00000000-0005-0000-0000-0000D52B0000}"/>
    <cellStyle name="Comma [0] 4585" xfId="11287" hidden="1" xr:uid="{00000000-0005-0000-0000-0000382C0000}"/>
    <cellStyle name="Comma [0] 4586" xfId="11289" hidden="1" xr:uid="{00000000-0005-0000-0000-00003A2C0000}"/>
    <cellStyle name="Comma [0] 4587" xfId="11278" hidden="1" xr:uid="{00000000-0005-0000-0000-00002F2C0000}"/>
    <cellStyle name="Comma [0] 4588" xfId="11286" hidden="1" xr:uid="{00000000-0005-0000-0000-0000372C0000}"/>
    <cellStyle name="Comma [0] 4589" xfId="11186" hidden="1" xr:uid="{00000000-0005-0000-0000-0000D32B0000}"/>
    <cellStyle name="Comma [0] 459" xfId="2975" hidden="1" xr:uid="{00000000-0005-0000-0000-0000C00B0000}"/>
    <cellStyle name="Comma [0] 4590" xfId="11272" hidden="1" xr:uid="{00000000-0005-0000-0000-0000292C0000}"/>
    <cellStyle name="Comma [0] 4591" xfId="11305" hidden="1" xr:uid="{00000000-0005-0000-0000-00004A2C0000}"/>
    <cellStyle name="Comma [0] 4592" xfId="11313" hidden="1" xr:uid="{00000000-0005-0000-0000-0000522C0000}"/>
    <cellStyle name="Comma [0] 4593" xfId="11222" hidden="1" xr:uid="{00000000-0005-0000-0000-0000F72B0000}"/>
    <cellStyle name="Comma [0] 4594" xfId="11301" hidden="1" xr:uid="{00000000-0005-0000-0000-0000462C0000}"/>
    <cellStyle name="Comma [0] 4595" xfId="11322" hidden="1" xr:uid="{00000000-0005-0000-0000-00005B2C0000}"/>
    <cellStyle name="Comma [0] 4596" xfId="11324" hidden="1" xr:uid="{00000000-0005-0000-0000-00005D2C0000}"/>
    <cellStyle name="Comma [0] 4597" xfId="11283" hidden="1" xr:uid="{00000000-0005-0000-0000-0000342C0000}"/>
    <cellStyle name="Comma [0] 4598" xfId="11228" hidden="1" xr:uid="{00000000-0005-0000-0000-0000FD2B0000}"/>
    <cellStyle name="Comma [0] 4599" xfId="11281" hidden="1" xr:uid="{00000000-0005-0000-0000-0000322C0000}"/>
    <cellStyle name="Comma [0] 46" xfId="2252" hidden="1" xr:uid="{00000000-0005-0000-0000-0000ED080000}"/>
    <cellStyle name="Comma [0] 460" xfId="2876" hidden="1" xr:uid="{00000000-0005-0000-0000-00005D0B0000}"/>
    <cellStyle name="Comma [0] 4600" xfId="11265" hidden="1" xr:uid="{00000000-0005-0000-0000-0000222C0000}"/>
    <cellStyle name="Comma [0] 4601" xfId="11261" hidden="1" xr:uid="{00000000-0005-0000-0000-00001E2C0000}"/>
    <cellStyle name="Comma [0] 4602" xfId="11332" hidden="1" xr:uid="{00000000-0005-0000-0000-0000652C0000}"/>
    <cellStyle name="Comma [0] 4603" xfId="11201" hidden="1" xr:uid="{00000000-0005-0000-0000-0000E22B0000}"/>
    <cellStyle name="Comma [0] 4604" xfId="11194" hidden="1" xr:uid="{00000000-0005-0000-0000-0000DB2B0000}"/>
    <cellStyle name="Comma [0] 4605" xfId="11340" hidden="1" xr:uid="{00000000-0005-0000-0000-00006D2C0000}"/>
    <cellStyle name="Comma [0] 4606" xfId="11342" hidden="1" xr:uid="{00000000-0005-0000-0000-00006F2C0000}"/>
    <cellStyle name="Comma [0] 4607" xfId="11291" hidden="1" xr:uid="{00000000-0005-0000-0000-00003C2C0000}"/>
    <cellStyle name="Comma [0] 4608" xfId="11267" hidden="1" xr:uid="{00000000-0005-0000-0000-0000242C0000}"/>
    <cellStyle name="Comma [0] 4609" xfId="11302" hidden="1" xr:uid="{00000000-0005-0000-0000-0000472C0000}"/>
    <cellStyle name="Comma [0] 461" xfId="2957" hidden="1" xr:uid="{00000000-0005-0000-0000-0000AE0B0000}"/>
    <cellStyle name="Comma [0] 4610" xfId="11234" hidden="1" xr:uid="{00000000-0005-0000-0000-0000032C0000}"/>
    <cellStyle name="Comma [0] 4611" xfId="11304" hidden="1" xr:uid="{00000000-0005-0000-0000-0000492C0000}"/>
    <cellStyle name="Comma [0] 4612" xfId="11349" hidden="1" xr:uid="{00000000-0005-0000-0000-0000762C0000}"/>
    <cellStyle name="Comma [0] 4613" xfId="11292" hidden="1" xr:uid="{00000000-0005-0000-0000-00003D2C0000}"/>
    <cellStyle name="Comma [0] 4614" xfId="11249" hidden="1" xr:uid="{00000000-0005-0000-0000-0000122C0000}"/>
    <cellStyle name="Comma [0] 4615" xfId="11355" hidden="1" xr:uid="{00000000-0005-0000-0000-00007C2C0000}"/>
    <cellStyle name="Comma [0] 4616" xfId="11357" hidden="1" xr:uid="{00000000-0005-0000-0000-00007E2C0000}"/>
    <cellStyle name="Comma [0] 4617" xfId="11310" hidden="1" xr:uid="{00000000-0005-0000-0000-00004F2C0000}"/>
    <cellStyle name="Comma [0] 4618" xfId="11316" hidden="1" xr:uid="{00000000-0005-0000-0000-0000552C0000}"/>
    <cellStyle name="Comma [0] 4619" xfId="11200" hidden="1" xr:uid="{00000000-0005-0000-0000-0000E12B0000}"/>
    <cellStyle name="Comma [0] 462" xfId="2936" hidden="1" xr:uid="{00000000-0005-0000-0000-0000990B0000}"/>
    <cellStyle name="Comma [0] 4620" xfId="11266" hidden="1" xr:uid="{00000000-0005-0000-0000-0000232C0000}"/>
    <cellStyle name="Comma [0] 4621" xfId="11274" hidden="1" xr:uid="{00000000-0005-0000-0000-00002B2C0000}"/>
    <cellStyle name="Comma [0] 4622" xfId="11363" hidden="1" xr:uid="{00000000-0005-0000-0000-0000842C0000}"/>
    <cellStyle name="Comma [0] 4623" xfId="11277" hidden="1" xr:uid="{00000000-0005-0000-0000-00002E2C0000}"/>
    <cellStyle name="Comma [0] 4624" xfId="11237" hidden="1" xr:uid="{00000000-0005-0000-0000-0000062C0000}"/>
    <cellStyle name="Comma [0] 4625" xfId="11368" hidden="1" xr:uid="{00000000-0005-0000-0000-0000892C0000}"/>
    <cellStyle name="Comma [0] 4626" xfId="11370" hidden="1" xr:uid="{00000000-0005-0000-0000-00008B2C0000}"/>
    <cellStyle name="Comma [0] 4627" xfId="11329" hidden="1" xr:uid="{00000000-0005-0000-0000-0000622C0000}"/>
    <cellStyle name="Comma [0] 4628" xfId="11335" hidden="1" xr:uid="{00000000-0005-0000-0000-0000682C0000}"/>
    <cellStyle name="Comma [0] 4629" xfId="11236" hidden="1" xr:uid="{00000000-0005-0000-0000-0000052C0000}"/>
    <cellStyle name="Comma [0] 463" xfId="3014" hidden="1" xr:uid="{00000000-0005-0000-0000-0000E70B0000}"/>
    <cellStyle name="Comma [0] 4630" xfId="11317" hidden="1" xr:uid="{00000000-0005-0000-0000-0000562C0000}"/>
    <cellStyle name="Comma [0] 4631" xfId="11296" hidden="1" xr:uid="{00000000-0005-0000-0000-0000412C0000}"/>
    <cellStyle name="Comma [0] 4632" xfId="11374" hidden="1" xr:uid="{00000000-0005-0000-0000-00008F2C0000}"/>
    <cellStyle name="Comma [0] 4633" xfId="11315" hidden="1" xr:uid="{00000000-0005-0000-0000-0000542C0000}"/>
    <cellStyle name="Comma [0] 4634" xfId="11253" hidden="1" xr:uid="{00000000-0005-0000-0000-0000162C0000}"/>
    <cellStyle name="Comma [0] 4635" xfId="11381" hidden="1" xr:uid="{00000000-0005-0000-0000-0000962C0000}"/>
    <cellStyle name="Comma [0] 4636" xfId="11383" hidden="1" xr:uid="{00000000-0005-0000-0000-0000982C0000}"/>
    <cellStyle name="Comma [0] 4637" xfId="11347" hidden="1" xr:uid="{00000000-0005-0000-0000-0000742C0000}"/>
    <cellStyle name="Comma [0] 4638" xfId="11352" hidden="1" xr:uid="{00000000-0005-0000-0000-0000792C0000}"/>
    <cellStyle name="Comma [0] 4639" xfId="11183" hidden="1" xr:uid="{00000000-0005-0000-0000-0000D02B0000}"/>
    <cellStyle name="Comma [0] 464" xfId="2955" hidden="1" xr:uid="{00000000-0005-0000-0000-0000AC0B0000}"/>
    <cellStyle name="Comma [0] 4640" xfId="11336" hidden="1" xr:uid="{00000000-0005-0000-0000-0000692C0000}"/>
    <cellStyle name="Comma [0] 4641" xfId="11241" hidden="1" xr:uid="{00000000-0005-0000-0000-00000A2C0000}"/>
    <cellStyle name="Comma [0] 4642" xfId="11387" hidden="1" xr:uid="{00000000-0005-0000-0000-00009C2C0000}"/>
    <cellStyle name="Comma [0] 4643" xfId="11334" hidden="1" xr:uid="{00000000-0005-0000-0000-0000672C0000}"/>
    <cellStyle name="Comma [0] 4644" xfId="11273" hidden="1" xr:uid="{00000000-0005-0000-0000-00002A2C0000}"/>
    <cellStyle name="Comma [0] 4645" xfId="11391" hidden="1" xr:uid="{00000000-0005-0000-0000-0000A02C0000}"/>
    <cellStyle name="Comma [0] 4646" xfId="11393" hidden="1" xr:uid="{00000000-0005-0000-0000-0000A22C0000}"/>
    <cellStyle name="Comma [0] 4647" xfId="11361" hidden="1" xr:uid="{00000000-0005-0000-0000-0000822C0000}"/>
    <cellStyle name="Comma [0] 4648" xfId="11365" hidden="1" xr:uid="{00000000-0005-0000-0000-0000862C0000}"/>
    <cellStyle name="Comma [0] 4649" xfId="11255" hidden="1" xr:uid="{00000000-0005-0000-0000-0000182C0000}"/>
    <cellStyle name="Comma [0] 465" xfId="2893" hidden="1" xr:uid="{00000000-0005-0000-0000-00006E0B0000}"/>
    <cellStyle name="Comma [0] 4650" xfId="11353" hidden="1" xr:uid="{00000000-0005-0000-0000-00007A2C0000}"/>
    <cellStyle name="Comma [0] 4651" xfId="11245" hidden="1" xr:uid="{00000000-0005-0000-0000-00000E2C0000}"/>
    <cellStyle name="Comma [0] 4652" xfId="11397" hidden="1" xr:uid="{00000000-0005-0000-0000-0000A62C0000}"/>
    <cellStyle name="Comma [0] 4653" xfId="11351" hidden="1" xr:uid="{00000000-0005-0000-0000-0000782C0000}"/>
    <cellStyle name="Comma [0] 4654" xfId="11320" hidden="1" xr:uid="{00000000-0005-0000-0000-0000592C0000}"/>
    <cellStyle name="Comma [0] 4655" xfId="11401" hidden="1" xr:uid="{00000000-0005-0000-0000-0000AA2C0000}"/>
    <cellStyle name="Comma [0] 4656" xfId="11403" hidden="1" xr:uid="{00000000-0005-0000-0000-0000AC2C0000}"/>
    <cellStyle name="Comma [0] 4657" xfId="11389" hidden="1" xr:uid="{00000000-0005-0000-0000-00009E2C0000}"/>
    <cellStyle name="Comma [0] 4658" xfId="11376" hidden="1" xr:uid="{00000000-0005-0000-0000-0000912C0000}"/>
    <cellStyle name="Comma [0] 4659" xfId="11400" hidden="1" xr:uid="{00000000-0005-0000-0000-0000A92C0000}"/>
    <cellStyle name="Comma [0] 466" xfId="3021" hidden="1" xr:uid="{00000000-0005-0000-0000-0000EE0B0000}"/>
    <cellStyle name="Comma [0] 4660" xfId="11366" hidden="1" xr:uid="{00000000-0005-0000-0000-0000872C0000}"/>
    <cellStyle name="Comma [0] 4661" xfId="11338" hidden="1" xr:uid="{00000000-0005-0000-0000-00006B2C0000}"/>
    <cellStyle name="Comma [0] 4662" xfId="11405" hidden="1" xr:uid="{00000000-0005-0000-0000-0000AE2C0000}"/>
    <cellStyle name="Comma [0] 4663" xfId="11362" hidden="1" xr:uid="{00000000-0005-0000-0000-0000832C0000}"/>
    <cellStyle name="Comma [0] 4664" xfId="11396" hidden="1" xr:uid="{00000000-0005-0000-0000-0000A52C0000}"/>
    <cellStyle name="Comma [0] 4665" xfId="11409" hidden="1" xr:uid="{00000000-0005-0000-0000-0000B22C0000}"/>
    <cellStyle name="Comma [0] 4666" xfId="11411" hidden="1" xr:uid="{00000000-0005-0000-0000-0000B42C0000}"/>
    <cellStyle name="Comma [0] 4667" xfId="11279" hidden="1" xr:uid="{00000000-0005-0000-0000-0000302C0000}"/>
    <cellStyle name="Comma [0] 4668" xfId="11399" hidden="1" xr:uid="{00000000-0005-0000-0000-0000A82C0000}"/>
    <cellStyle name="Comma [0] 4669" xfId="11339" hidden="1" xr:uid="{00000000-0005-0000-0000-00006C2C0000}"/>
    <cellStyle name="Comma [0] 467" xfId="3023" hidden="1" xr:uid="{00000000-0005-0000-0000-0000F00B0000}"/>
    <cellStyle name="Comma [0] 4670" xfId="11373" hidden="1" xr:uid="{00000000-0005-0000-0000-00008E2C0000}"/>
    <cellStyle name="Comma [0] 4671" xfId="11386" hidden="1" xr:uid="{00000000-0005-0000-0000-00009B2C0000}"/>
    <cellStyle name="Comma [0] 4672" xfId="11414" hidden="1" xr:uid="{00000000-0005-0000-0000-0000B72C0000}"/>
    <cellStyle name="Comma [0] 4673" xfId="11377" hidden="1" xr:uid="{00000000-0005-0000-0000-0000922C0000}"/>
    <cellStyle name="Comma [0] 4674" xfId="11337" hidden="1" xr:uid="{00000000-0005-0000-0000-00006A2C0000}"/>
    <cellStyle name="Comma [0] 4675" xfId="11416" hidden="1" xr:uid="{00000000-0005-0000-0000-0000B92C0000}"/>
    <cellStyle name="Comma [0] 4676" xfId="11418" hidden="1" xr:uid="{00000000-0005-0000-0000-0000BB2C0000}"/>
    <cellStyle name="Comma [0] 4677" xfId="11478" hidden="1" xr:uid="{00000000-0005-0000-0000-0000F72C0000}"/>
    <cellStyle name="Comma [0] 4678" xfId="11497" hidden="1" xr:uid="{00000000-0005-0000-0000-00000A2D0000}"/>
    <cellStyle name="Comma [0] 4679" xfId="11504" hidden="1" xr:uid="{00000000-0005-0000-0000-0000112D0000}"/>
    <cellStyle name="Comma [0] 468" xfId="2987" hidden="1" xr:uid="{00000000-0005-0000-0000-0000CC0B0000}"/>
    <cellStyle name="Comma [0] 4680" xfId="11511" hidden="1" xr:uid="{00000000-0005-0000-0000-0000182D0000}"/>
    <cellStyle name="Comma [0] 4681" xfId="11516" hidden="1" xr:uid="{00000000-0005-0000-0000-00001D2D0000}"/>
    <cellStyle name="Comma [0] 4682" xfId="11503" hidden="1" xr:uid="{00000000-0005-0000-0000-0000102D0000}"/>
    <cellStyle name="Comma [0] 4683" xfId="11508" hidden="1" xr:uid="{00000000-0005-0000-0000-0000152D0000}"/>
    <cellStyle name="Comma [0] 4684" xfId="11520" hidden="1" xr:uid="{00000000-0005-0000-0000-0000212D0000}"/>
    <cellStyle name="Comma [0] 4685" xfId="11522" hidden="1" xr:uid="{00000000-0005-0000-0000-0000232D0000}"/>
    <cellStyle name="Comma [0] 4686" xfId="11493" hidden="1" xr:uid="{00000000-0005-0000-0000-0000062D0000}"/>
    <cellStyle name="Comma [0] 4687" xfId="11482" hidden="1" xr:uid="{00000000-0005-0000-0000-0000FB2C0000}"/>
    <cellStyle name="Comma [0] 4688" xfId="11533" hidden="1" xr:uid="{00000000-0005-0000-0000-00002E2D0000}"/>
    <cellStyle name="Comma [0] 4689" xfId="11542" hidden="1" xr:uid="{00000000-0005-0000-0000-0000372D0000}"/>
    <cellStyle name="Comma [0] 469" xfId="2992" hidden="1" xr:uid="{00000000-0005-0000-0000-0000D10B0000}"/>
    <cellStyle name="Comma [0] 4690" xfId="11553" hidden="1" xr:uid="{00000000-0005-0000-0000-0000422D0000}"/>
    <cellStyle name="Comma [0] 4691" xfId="11559" hidden="1" xr:uid="{00000000-0005-0000-0000-0000482D0000}"/>
    <cellStyle name="Comma [0] 4692" xfId="11541" hidden="1" xr:uid="{00000000-0005-0000-0000-0000362D0000}"/>
    <cellStyle name="Comma [0] 4693" xfId="11551" hidden="1" xr:uid="{00000000-0005-0000-0000-0000402D0000}"/>
    <cellStyle name="Comma [0] 4694" xfId="11571" hidden="1" xr:uid="{00000000-0005-0000-0000-0000542D0000}"/>
    <cellStyle name="Comma [0] 4695" xfId="11573" hidden="1" xr:uid="{00000000-0005-0000-0000-0000562D0000}"/>
    <cellStyle name="Comma [0] 4696" xfId="11524" hidden="1" xr:uid="{00000000-0005-0000-0000-0000252D0000}"/>
    <cellStyle name="Comma [0] 4697" xfId="11485" hidden="1" xr:uid="{00000000-0005-0000-0000-0000FE2C0000}"/>
    <cellStyle name="Comma [0] 4698" xfId="11527" hidden="1" xr:uid="{00000000-0005-0000-0000-0000282D0000}"/>
    <cellStyle name="Comma [0] 4699" xfId="11490" hidden="1" xr:uid="{00000000-0005-0000-0000-0000032D0000}"/>
    <cellStyle name="Comma [0] 47" xfId="2234" hidden="1" xr:uid="{00000000-0005-0000-0000-0000DB080000}"/>
    <cellStyle name="Comma [0] 470" xfId="1298" hidden="1" xr:uid="{00000000-0005-0000-0000-000033050000}"/>
    <cellStyle name="Comma [0] 4700" xfId="11492" hidden="1" xr:uid="{00000000-0005-0000-0000-0000052D0000}"/>
    <cellStyle name="Comma [0] 4701" xfId="11578" hidden="1" xr:uid="{00000000-0005-0000-0000-00005B2D0000}"/>
    <cellStyle name="Comma [0] 4702" xfId="11481" hidden="1" xr:uid="{00000000-0005-0000-0000-0000FA2C0000}"/>
    <cellStyle name="Comma [0] 4703" xfId="11489" hidden="1" xr:uid="{00000000-0005-0000-0000-0000022D0000}"/>
    <cellStyle name="Comma [0] 4704" xfId="11590" hidden="1" xr:uid="{00000000-0005-0000-0000-0000672D0000}"/>
    <cellStyle name="Comma [0] 4705" xfId="11592" hidden="1" xr:uid="{00000000-0005-0000-0000-0000692D0000}"/>
    <cellStyle name="Comma [0] 4706" xfId="11581" hidden="1" xr:uid="{00000000-0005-0000-0000-00005E2D0000}"/>
    <cellStyle name="Comma [0] 4707" xfId="11589" hidden="1" xr:uid="{00000000-0005-0000-0000-0000662D0000}"/>
    <cellStyle name="Comma [0] 4708" xfId="11487" hidden="1" xr:uid="{00000000-0005-0000-0000-0000002D0000}"/>
    <cellStyle name="Comma [0] 4709" xfId="11575" hidden="1" xr:uid="{00000000-0005-0000-0000-0000582D0000}"/>
    <cellStyle name="Comma [0] 471" xfId="2976" hidden="1" xr:uid="{00000000-0005-0000-0000-0000C10B0000}"/>
    <cellStyle name="Comma [0] 4710" xfId="11608" hidden="1" xr:uid="{00000000-0005-0000-0000-0000792D0000}"/>
    <cellStyle name="Comma [0] 4711" xfId="11616" hidden="1" xr:uid="{00000000-0005-0000-0000-0000812D0000}"/>
    <cellStyle name="Comma [0] 4712" xfId="11525" hidden="1" xr:uid="{00000000-0005-0000-0000-0000262D0000}"/>
    <cellStyle name="Comma [0] 4713" xfId="11604" hidden="1" xr:uid="{00000000-0005-0000-0000-0000752D0000}"/>
    <cellStyle name="Comma [0] 4714" xfId="11625" hidden="1" xr:uid="{00000000-0005-0000-0000-00008A2D0000}"/>
    <cellStyle name="Comma [0] 4715" xfId="11627" hidden="1" xr:uid="{00000000-0005-0000-0000-00008C2D0000}"/>
    <cellStyle name="Comma [0] 4716" xfId="11586" hidden="1" xr:uid="{00000000-0005-0000-0000-0000632D0000}"/>
    <cellStyle name="Comma [0] 4717" xfId="11531" hidden="1" xr:uid="{00000000-0005-0000-0000-00002C2D0000}"/>
    <cellStyle name="Comma [0] 4718" xfId="11584" hidden="1" xr:uid="{00000000-0005-0000-0000-0000612D0000}"/>
    <cellStyle name="Comma [0] 4719" xfId="11568" hidden="1" xr:uid="{00000000-0005-0000-0000-0000512D0000}"/>
    <cellStyle name="Comma [0] 472" xfId="2881" hidden="1" xr:uid="{00000000-0005-0000-0000-0000620B0000}"/>
    <cellStyle name="Comma [0] 4720" xfId="11564" hidden="1" xr:uid="{00000000-0005-0000-0000-00004D2D0000}"/>
    <cellStyle name="Comma [0] 4721" xfId="11635" hidden="1" xr:uid="{00000000-0005-0000-0000-0000942D0000}"/>
    <cellStyle name="Comma [0] 4722" xfId="11501" hidden="1" xr:uid="{00000000-0005-0000-0000-00000E2D0000}"/>
    <cellStyle name="Comma [0] 4723" xfId="11494" hidden="1" xr:uid="{00000000-0005-0000-0000-0000072D0000}"/>
    <cellStyle name="Comma [0] 4724" xfId="11643" hidden="1" xr:uid="{00000000-0005-0000-0000-00009C2D0000}"/>
    <cellStyle name="Comma [0] 4725" xfId="11645" hidden="1" xr:uid="{00000000-0005-0000-0000-00009E2D0000}"/>
    <cellStyle name="Comma [0] 4726" xfId="11594" hidden="1" xr:uid="{00000000-0005-0000-0000-00006B2D0000}"/>
    <cellStyle name="Comma [0] 4727" xfId="11570" hidden="1" xr:uid="{00000000-0005-0000-0000-0000532D0000}"/>
    <cellStyle name="Comma [0] 4728" xfId="11605" hidden="1" xr:uid="{00000000-0005-0000-0000-0000762D0000}"/>
    <cellStyle name="Comma [0] 4729" xfId="11537" hidden="1" xr:uid="{00000000-0005-0000-0000-0000322D0000}"/>
    <cellStyle name="Comma [0] 473" xfId="3027" hidden="1" xr:uid="{00000000-0005-0000-0000-0000F40B0000}"/>
    <cellStyle name="Comma [0] 4730" xfId="11607" hidden="1" xr:uid="{00000000-0005-0000-0000-0000782D0000}"/>
    <cellStyle name="Comma [0] 4731" xfId="11652" hidden="1" xr:uid="{00000000-0005-0000-0000-0000A52D0000}"/>
    <cellStyle name="Comma [0] 4732" xfId="11595" hidden="1" xr:uid="{00000000-0005-0000-0000-00006C2D0000}"/>
    <cellStyle name="Comma [0] 4733" xfId="11552" hidden="1" xr:uid="{00000000-0005-0000-0000-0000412D0000}"/>
    <cellStyle name="Comma [0] 4734" xfId="11658" hidden="1" xr:uid="{00000000-0005-0000-0000-0000AB2D0000}"/>
    <cellStyle name="Comma [0] 4735" xfId="11660" hidden="1" xr:uid="{00000000-0005-0000-0000-0000AD2D0000}"/>
    <cellStyle name="Comma [0] 4736" xfId="11613" hidden="1" xr:uid="{00000000-0005-0000-0000-00007E2D0000}"/>
    <cellStyle name="Comma [0] 4737" xfId="11619" hidden="1" xr:uid="{00000000-0005-0000-0000-0000842D0000}"/>
    <cellStyle name="Comma [0] 4738" xfId="11500" hidden="1" xr:uid="{00000000-0005-0000-0000-00000D2D0000}"/>
    <cellStyle name="Comma [0] 4739" xfId="11569" hidden="1" xr:uid="{00000000-0005-0000-0000-0000522D0000}"/>
    <cellStyle name="Comma [0] 474" xfId="2974" hidden="1" xr:uid="{00000000-0005-0000-0000-0000BF0B0000}"/>
    <cellStyle name="Comma [0] 4740" xfId="11577" hidden="1" xr:uid="{00000000-0005-0000-0000-00005A2D0000}"/>
    <cellStyle name="Comma [0] 4741" xfId="11666" hidden="1" xr:uid="{00000000-0005-0000-0000-0000B32D0000}"/>
    <cellStyle name="Comma [0] 4742" xfId="11580" hidden="1" xr:uid="{00000000-0005-0000-0000-00005D2D0000}"/>
    <cellStyle name="Comma [0] 4743" xfId="11540" hidden="1" xr:uid="{00000000-0005-0000-0000-0000352D0000}"/>
    <cellStyle name="Comma [0] 4744" xfId="11671" hidden="1" xr:uid="{00000000-0005-0000-0000-0000B82D0000}"/>
    <cellStyle name="Comma [0] 4745" xfId="11673" hidden="1" xr:uid="{00000000-0005-0000-0000-0000BA2D0000}"/>
    <cellStyle name="Comma [0] 4746" xfId="11632" hidden="1" xr:uid="{00000000-0005-0000-0000-0000912D0000}"/>
    <cellStyle name="Comma [0] 4747" xfId="11638" hidden="1" xr:uid="{00000000-0005-0000-0000-0000972D0000}"/>
    <cellStyle name="Comma [0] 4748" xfId="11539" hidden="1" xr:uid="{00000000-0005-0000-0000-0000342D0000}"/>
    <cellStyle name="Comma [0] 4749" xfId="11620" hidden="1" xr:uid="{00000000-0005-0000-0000-0000852D0000}"/>
    <cellStyle name="Comma [0] 475" xfId="2913" hidden="1" xr:uid="{00000000-0005-0000-0000-0000820B0000}"/>
    <cellStyle name="Comma [0] 4750" xfId="11599" hidden="1" xr:uid="{00000000-0005-0000-0000-0000702D0000}"/>
    <cellStyle name="Comma [0] 4751" xfId="11677" hidden="1" xr:uid="{00000000-0005-0000-0000-0000BE2D0000}"/>
    <cellStyle name="Comma [0] 4752" xfId="11618" hidden="1" xr:uid="{00000000-0005-0000-0000-0000832D0000}"/>
    <cellStyle name="Comma [0] 4753" xfId="11556" hidden="1" xr:uid="{00000000-0005-0000-0000-0000452D0000}"/>
    <cellStyle name="Comma [0] 4754" xfId="11684" hidden="1" xr:uid="{00000000-0005-0000-0000-0000C52D0000}"/>
    <cellStyle name="Comma [0] 4755" xfId="11686" hidden="1" xr:uid="{00000000-0005-0000-0000-0000C72D0000}"/>
    <cellStyle name="Comma [0] 4756" xfId="11650" hidden="1" xr:uid="{00000000-0005-0000-0000-0000A32D0000}"/>
    <cellStyle name="Comma [0] 4757" xfId="11655" hidden="1" xr:uid="{00000000-0005-0000-0000-0000A82D0000}"/>
    <cellStyle name="Comma [0] 4758" xfId="11484" hidden="1" xr:uid="{00000000-0005-0000-0000-0000FD2C0000}"/>
    <cellStyle name="Comma [0] 4759" xfId="11639" hidden="1" xr:uid="{00000000-0005-0000-0000-0000982D0000}"/>
    <cellStyle name="Comma [0] 476" xfId="3031" hidden="1" xr:uid="{00000000-0005-0000-0000-0000F80B0000}"/>
    <cellStyle name="Comma [0] 4760" xfId="11544" hidden="1" xr:uid="{00000000-0005-0000-0000-0000392D0000}"/>
    <cellStyle name="Comma [0] 4761" xfId="11690" hidden="1" xr:uid="{00000000-0005-0000-0000-0000CB2D0000}"/>
    <cellStyle name="Comma [0] 4762" xfId="11637" hidden="1" xr:uid="{00000000-0005-0000-0000-0000962D0000}"/>
    <cellStyle name="Comma [0] 4763" xfId="11576" hidden="1" xr:uid="{00000000-0005-0000-0000-0000592D0000}"/>
    <cellStyle name="Comma [0] 4764" xfId="11694" hidden="1" xr:uid="{00000000-0005-0000-0000-0000CF2D0000}"/>
    <cellStyle name="Comma [0] 4765" xfId="11696" hidden="1" xr:uid="{00000000-0005-0000-0000-0000D12D0000}"/>
    <cellStyle name="Comma [0] 4766" xfId="11664" hidden="1" xr:uid="{00000000-0005-0000-0000-0000B12D0000}"/>
    <cellStyle name="Comma [0] 4767" xfId="11668" hidden="1" xr:uid="{00000000-0005-0000-0000-0000B52D0000}"/>
    <cellStyle name="Comma [0] 4768" xfId="11558" hidden="1" xr:uid="{00000000-0005-0000-0000-0000472D0000}"/>
    <cellStyle name="Comma [0] 4769" xfId="11656" hidden="1" xr:uid="{00000000-0005-0000-0000-0000A92D0000}"/>
    <cellStyle name="Comma [0] 477" xfId="3033" hidden="1" xr:uid="{00000000-0005-0000-0000-0000FA0B0000}"/>
    <cellStyle name="Comma [0] 4770" xfId="11548" hidden="1" xr:uid="{00000000-0005-0000-0000-00003D2D0000}"/>
    <cellStyle name="Comma [0] 4771" xfId="11700" hidden="1" xr:uid="{00000000-0005-0000-0000-0000D52D0000}"/>
    <cellStyle name="Comma [0] 4772" xfId="11654" hidden="1" xr:uid="{00000000-0005-0000-0000-0000A72D0000}"/>
    <cellStyle name="Comma [0] 4773" xfId="11623" hidden="1" xr:uid="{00000000-0005-0000-0000-0000882D0000}"/>
    <cellStyle name="Comma [0] 4774" xfId="11704" hidden="1" xr:uid="{00000000-0005-0000-0000-0000D92D0000}"/>
    <cellStyle name="Comma [0] 4775" xfId="11706" hidden="1" xr:uid="{00000000-0005-0000-0000-0000DB2D0000}"/>
    <cellStyle name="Comma [0] 4776" xfId="11692" hidden="1" xr:uid="{00000000-0005-0000-0000-0000CD2D0000}"/>
    <cellStyle name="Comma [0] 4777" xfId="11679" hidden="1" xr:uid="{00000000-0005-0000-0000-0000C02D0000}"/>
    <cellStyle name="Comma [0] 4778" xfId="11703" hidden="1" xr:uid="{00000000-0005-0000-0000-0000D82D0000}"/>
    <cellStyle name="Comma [0] 4779" xfId="11669" hidden="1" xr:uid="{00000000-0005-0000-0000-0000B62D0000}"/>
    <cellStyle name="Comma [0] 478" xfId="3001" hidden="1" xr:uid="{00000000-0005-0000-0000-0000DA0B0000}"/>
    <cellStyle name="Comma [0] 4780" xfId="11641" hidden="1" xr:uid="{00000000-0005-0000-0000-00009A2D0000}"/>
    <cellStyle name="Comma [0] 4781" xfId="11708" hidden="1" xr:uid="{00000000-0005-0000-0000-0000DD2D0000}"/>
    <cellStyle name="Comma [0] 4782" xfId="11665" hidden="1" xr:uid="{00000000-0005-0000-0000-0000B22D0000}"/>
    <cellStyle name="Comma [0] 4783" xfId="11699" hidden="1" xr:uid="{00000000-0005-0000-0000-0000D42D0000}"/>
    <cellStyle name="Comma [0] 4784" xfId="11712" hidden="1" xr:uid="{00000000-0005-0000-0000-0000E12D0000}"/>
    <cellStyle name="Comma [0] 4785" xfId="11714" hidden="1" xr:uid="{00000000-0005-0000-0000-0000E32D0000}"/>
    <cellStyle name="Comma [0] 4786" xfId="11582" hidden="1" xr:uid="{00000000-0005-0000-0000-00005F2D0000}"/>
    <cellStyle name="Comma [0] 4787" xfId="11702" hidden="1" xr:uid="{00000000-0005-0000-0000-0000D72D0000}"/>
    <cellStyle name="Comma [0] 4788" xfId="11642" hidden="1" xr:uid="{00000000-0005-0000-0000-00009B2D0000}"/>
    <cellStyle name="Comma [0] 4789" xfId="11676" hidden="1" xr:uid="{00000000-0005-0000-0000-0000BD2D0000}"/>
    <cellStyle name="Comma [0] 479" xfId="3005" hidden="1" xr:uid="{00000000-0005-0000-0000-0000DE0B0000}"/>
    <cellStyle name="Comma [0] 4790" xfId="11689" hidden="1" xr:uid="{00000000-0005-0000-0000-0000CA2D0000}"/>
    <cellStyle name="Comma [0] 4791" xfId="11717" hidden="1" xr:uid="{00000000-0005-0000-0000-0000E62D0000}"/>
    <cellStyle name="Comma [0] 4792" xfId="11680" hidden="1" xr:uid="{00000000-0005-0000-0000-0000C12D0000}"/>
    <cellStyle name="Comma [0] 4793" xfId="11640" hidden="1" xr:uid="{00000000-0005-0000-0000-0000992D0000}"/>
    <cellStyle name="Comma [0] 4794" xfId="11720" hidden="1" xr:uid="{00000000-0005-0000-0000-0000E92D0000}"/>
    <cellStyle name="Comma [0] 4795" xfId="11722" hidden="1" xr:uid="{00000000-0005-0000-0000-0000EB2D0000}"/>
    <cellStyle name="Comma [0] 4796" xfId="11441" hidden="1" xr:uid="{00000000-0005-0000-0000-0000D22C0000}"/>
    <cellStyle name="Comma [0] 4797" xfId="11423" hidden="1" xr:uid="{00000000-0005-0000-0000-0000C02C0000}"/>
    <cellStyle name="Comma [0] 4798" xfId="11726" hidden="1" xr:uid="{00000000-0005-0000-0000-0000EF2D0000}"/>
    <cellStyle name="Comma [0] 4799" xfId="11733" hidden="1" xr:uid="{00000000-0005-0000-0000-0000F62D0000}"/>
    <cellStyle name="Comma [0] 48" xfId="2244" hidden="1" xr:uid="{00000000-0005-0000-0000-0000E5080000}"/>
    <cellStyle name="Comma [0] 480" xfId="2895" hidden="1" xr:uid="{00000000-0005-0000-0000-0000700B0000}"/>
    <cellStyle name="Comma [0] 4800" xfId="11735" hidden="1" xr:uid="{00000000-0005-0000-0000-0000F82D0000}"/>
    <cellStyle name="Comma [0] 4801" xfId="11725" hidden="1" xr:uid="{00000000-0005-0000-0000-0000EE2D0000}"/>
    <cellStyle name="Comma [0] 4802" xfId="11731" hidden="1" xr:uid="{00000000-0005-0000-0000-0000F42D0000}"/>
    <cellStyle name="Comma [0] 4803" xfId="11738" hidden="1" xr:uid="{00000000-0005-0000-0000-0000FB2D0000}"/>
    <cellStyle name="Comma [0] 4804" xfId="11740" hidden="1" xr:uid="{00000000-0005-0000-0000-0000FD2D0000}"/>
    <cellStyle name="Comma [0] 4805" xfId="11515" hidden="1" xr:uid="{00000000-0005-0000-0000-00001C2D0000}"/>
    <cellStyle name="Comma [0] 4806" xfId="11471" hidden="1" xr:uid="{00000000-0005-0000-0000-0000F02C0000}"/>
    <cellStyle name="Comma [0] 4807" xfId="11751" hidden="1" xr:uid="{00000000-0005-0000-0000-0000082E0000}"/>
    <cellStyle name="Comma [0] 4808" xfId="11760" hidden="1" xr:uid="{00000000-0005-0000-0000-0000112E0000}"/>
    <cellStyle name="Comma [0] 4809" xfId="11771" hidden="1" xr:uid="{00000000-0005-0000-0000-00001C2E0000}"/>
    <cellStyle name="Comma [0] 481" xfId="2993" hidden="1" xr:uid="{00000000-0005-0000-0000-0000D20B0000}"/>
    <cellStyle name="Comma [0] 4810" xfId="11777" hidden="1" xr:uid="{00000000-0005-0000-0000-0000222E0000}"/>
    <cellStyle name="Comma [0] 4811" xfId="11759" hidden="1" xr:uid="{00000000-0005-0000-0000-0000102E0000}"/>
    <cellStyle name="Comma [0] 4812" xfId="11769" hidden="1" xr:uid="{00000000-0005-0000-0000-00001A2E0000}"/>
    <cellStyle name="Comma [0] 4813" xfId="11789" hidden="1" xr:uid="{00000000-0005-0000-0000-00002E2E0000}"/>
    <cellStyle name="Comma [0] 4814" xfId="11791" hidden="1" xr:uid="{00000000-0005-0000-0000-0000302E0000}"/>
    <cellStyle name="Comma [0] 4815" xfId="11742" hidden="1" xr:uid="{00000000-0005-0000-0000-0000FF2D0000}"/>
    <cellStyle name="Comma [0] 4816" xfId="11436" hidden="1" xr:uid="{00000000-0005-0000-0000-0000CD2C0000}"/>
    <cellStyle name="Comma [0] 4817" xfId="11745" hidden="1" xr:uid="{00000000-0005-0000-0000-0000022E0000}"/>
    <cellStyle name="Comma [0] 4818" xfId="11470" hidden="1" xr:uid="{00000000-0005-0000-0000-0000EF2C0000}"/>
    <cellStyle name="Comma [0] 4819" xfId="11469" hidden="1" xr:uid="{00000000-0005-0000-0000-0000EE2C0000}"/>
    <cellStyle name="Comma [0] 482" xfId="2885" hidden="1" xr:uid="{00000000-0005-0000-0000-0000660B0000}"/>
    <cellStyle name="Comma [0] 4820" xfId="11796" hidden="1" xr:uid="{00000000-0005-0000-0000-0000352E0000}"/>
    <cellStyle name="Comma [0] 4821" xfId="11438" hidden="1" xr:uid="{00000000-0005-0000-0000-0000CF2C0000}"/>
    <cellStyle name="Comma [0] 4822" xfId="11472" hidden="1" xr:uid="{00000000-0005-0000-0000-0000F12C0000}"/>
    <cellStyle name="Comma [0] 4823" xfId="11808" hidden="1" xr:uid="{00000000-0005-0000-0000-0000412E0000}"/>
    <cellStyle name="Comma [0] 4824" xfId="11810" hidden="1" xr:uid="{00000000-0005-0000-0000-0000432E0000}"/>
    <cellStyle name="Comma [0] 4825" xfId="11799" hidden="1" xr:uid="{00000000-0005-0000-0000-0000382E0000}"/>
    <cellStyle name="Comma [0] 4826" xfId="11807" hidden="1" xr:uid="{00000000-0005-0000-0000-0000402E0000}"/>
    <cellStyle name="Comma [0] 4827" xfId="11434" hidden="1" xr:uid="{00000000-0005-0000-0000-0000CB2C0000}"/>
    <cellStyle name="Comma [0] 4828" xfId="11793" hidden="1" xr:uid="{00000000-0005-0000-0000-0000322E0000}"/>
    <cellStyle name="Comma [0] 4829" xfId="11826" hidden="1" xr:uid="{00000000-0005-0000-0000-0000532E0000}"/>
    <cellStyle name="Comma [0] 483" xfId="3037" hidden="1" xr:uid="{00000000-0005-0000-0000-0000FE0B0000}"/>
    <cellStyle name="Comma [0] 4830" xfId="11834" hidden="1" xr:uid="{00000000-0005-0000-0000-00005B2E0000}"/>
    <cellStyle name="Comma [0] 4831" xfId="11743" hidden="1" xr:uid="{00000000-0005-0000-0000-0000002E0000}"/>
    <cellStyle name="Comma [0] 4832" xfId="11822" hidden="1" xr:uid="{00000000-0005-0000-0000-00004F2E0000}"/>
    <cellStyle name="Comma [0] 4833" xfId="11843" hidden="1" xr:uid="{00000000-0005-0000-0000-0000642E0000}"/>
    <cellStyle name="Comma [0] 4834" xfId="11845" hidden="1" xr:uid="{00000000-0005-0000-0000-0000662E0000}"/>
    <cellStyle name="Comma [0] 4835" xfId="11804" hidden="1" xr:uid="{00000000-0005-0000-0000-00003D2E0000}"/>
    <cellStyle name="Comma [0] 4836" xfId="11749" hidden="1" xr:uid="{00000000-0005-0000-0000-0000062E0000}"/>
    <cellStyle name="Comma [0] 4837" xfId="11802" hidden="1" xr:uid="{00000000-0005-0000-0000-00003B2E0000}"/>
    <cellStyle name="Comma [0] 4838" xfId="11786" hidden="1" xr:uid="{00000000-0005-0000-0000-00002B2E0000}"/>
    <cellStyle name="Comma [0] 4839" xfId="11782" hidden="1" xr:uid="{00000000-0005-0000-0000-0000272E0000}"/>
    <cellStyle name="Comma [0] 484" xfId="2991" hidden="1" xr:uid="{00000000-0005-0000-0000-0000D00B0000}"/>
    <cellStyle name="Comma [0] 4840" xfId="11853" hidden="1" xr:uid="{00000000-0005-0000-0000-00006E2E0000}"/>
    <cellStyle name="Comma [0] 4841" xfId="11426" hidden="1" xr:uid="{00000000-0005-0000-0000-0000C32C0000}"/>
    <cellStyle name="Comma [0] 4842" xfId="11514" hidden="1" xr:uid="{00000000-0005-0000-0000-00001B2D0000}"/>
    <cellStyle name="Comma [0] 4843" xfId="11861" hidden="1" xr:uid="{00000000-0005-0000-0000-0000762E0000}"/>
    <cellStyle name="Comma [0] 4844" xfId="11863" hidden="1" xr:uid="{00000000-0005-0000-0000-0000782E0000}"/>
    <cellStyle name="Comma [0] 4845" xfId="11812" hidden="1" xr:uid="{00000000-0005-0000-0000-0000452E0000}"/>
    <cellStyle name="Comma [0] 4846" xfId="11788" hidden="1" xr:uid="{00000000-0005-0000-0000-00002D2E0000}"/>
    <cellStyle name="Comma [0] 4847" xfId="11823" hidden="1" xr:uid="{00000000-0005-0000-0000-0000502E0000}"/>
    <cellStyle name="Comma [0] 4848" xfId="11755" hidden="1" xr:uid="{00000000-0005-0000-0000-00000C2E0000}"/>
    <cellStyle name="Comma [0] 4849" xfId="11825" hidden="1" xr:uid="{00000000-0005-0000-0000-0000522E0000}"/>
    <cellStyle name="Comma [0] 485" xfId="2960" hidden="1" xr:uid="{00000000-0005-0000-0000-0000B10B0000}"/>
    <cellStyle name="Comma [0] 4850" xfId="11870" hidden="1" xr:uid="{00000000-0005-0000-0000-00007F2E0000}"/>
    <cellStyle name="Comma [0] 4851" xfId="11813" hidden="1" xr:uid="{00000000-0005-0000-0000-0000462E0000}"/>
    <cellStyle name="Comma [0] 4852" xfId="11770" hidden="1" xr:uid="{00000000-0005-0000-0000-00001B2E0000}"/>
    <cellStyle name="Comma [0] 4853" xfId="11876" hidden="1" xr:uid="{00000000-0005-0000-0000-0000852E0000}"/>
    <cellStyle name="Comma [0] 4854" xfId="11878" hidden="1" xr:uid="{00000000-0005-0000-0000-0000872E0000}"/>
    <cellStyle name="Comma [0] 4855" xfId="11831" hidden="1" xr:uid="{00000000-0005-0000-0000-0000582E0000}"/>
    <cellStyle name="Comma [0] 4856" xfId="11837" hidden="1" xr:uid="{00000000-0005-0000-0000-00005E2E0000}"/>
    <cellStyle name="Comma [0] 4857" xfId="11463" hidden="1" xr:uid="{00000000-0005-0000-0000-0000E82C0000}"/>
    <cellStyle name="Comma [0] 4858" xfId="11787" hidden="1" xr:uid="{00000000-0005-0000-0000-00002C2E0000}"/>
    <cellStyle name="Comma [0] 4859" xfId="11795" hidden="1" xr:uid="{00000000-0005-0000-0000-0000342E0000}"/>
    <cellStyle name="Comma [0] 486" xfId="3041" hidden="1" xr:uid="{00000000-0005-0000-0000-0000020C0000}"/>
    <cellStyle name="Comma [0] 4860" xfId="11884" hidden="1" xr:uid="{00000000-0005-0000-0000-00008D2E0000}"/>
    <cellStyle name="Comma [0] 4861" xfId="11798" hidden="1" xr:uid="{00000000-0005-0000-0000-0000372E0000}"/>
    <cellStyle name="Comma [0] 4862" xfId="11758" hidden="1" xr:uid="{00000000-0005-0000-0000-00000F2E0000}"/>
    <cellStyle name="Comma [0] 4863" xfId="11889" hidden="1" xr:uid="{00000000-0005-0000-0000-0000922E0000}"/>
    <cellStyle name="Comma [0] 4864" xfId="11891" hidden="1" xr:uid="{00000000-0005-0000-0000-0000942E0000}"/>
    <cellStyle name="Comma [0] 4865" xfId="11850" hidden="1" xr:uid="{00000000-0005-0000-0000-00006B2E0000}"/>
    <cellStyle name="Comma [0] 4866" xfId="11856" hidden="1" xr:uid="{00000000-0005-0000-0000-0000712E0000}"/>
    <cellStyle name="Comma [0] 4867" xfId="11757" hidden="1" xr:uid="{00000000-0005-0000-0000-00000E2E0000}"/>
    <cellStyle name="Comma [0] 4868" xfId="11838" hidden="1" xr:uid="{00000000-0005-0000-0000-00005F2E0000}"/>
    <cellStyle name="Comma [0] 4869" xfId="11817" hidden="1" xr:uid="{00000000-0005-0000-0000-00004A2E0000}"/>
    <cellStyle name="Comma [0] 487" xfId="3043" hidden="1" xr:uid="{00000000-0005-0000-0000-0000040C0000}"/>
    <cellStyle name="Comma [0] 4870" xfId="11895" hidden="1" xr:uid="{00000000-0005-0000-0000-0000982E0000}"/>
    <cellStyle name="Comma [0] 4871" xfId="11836" hidden="1" xr:uid="{00000000-0005-0000-0000-00005D2E0000}"/>
    <cellStyle name="Comma [0] 4872" xfId="11774" hidden="1" xr:uid="{00000000-0005-0000-0000-00001F2E0000}"/>
    <cellStyle name="Comma [0] 4873" xfId="11902" hidden="1" xr:uid="{00000000-0005-0000-0000-00009F2E0000}"/>
    <cellStyle name="Comma [0] 4874" xfId="11904" hidden="1" xr:uid="{00000000-0005-0000-0000-0000A12E0000}"/>
    <cellStyle name="Comma [0] 4875" xfId="11868" hidden="1" xr:uid="{00000000-0005-0000-0000-00007D2E0000}"/>
    <cellStyle name="Comma [0] 4876" xfId="11873" hidden="1" xr:uid="{00000000-0005-0000-0000-0000822E0000}"/>
    <cellStyle name="Comma [0] 4877" xfId="11437" hidden="1" xr:uid="{00000000-0005-0000-0000-0000CE2C0000}"/>
    <cellStyle name="Comma [0] 4878" xfId="11857" hidden="1" xr:uid="{00000000-0005-0000-0000-0000722E0000}"/>
    <cellStyle name="Comma [0] 4879" xfId="11762" hidden="1" xr:uid="{00000000-0005-0000-0000-0000132E0000}"/>
    <cellStyle name="Comma [0] 488" xfId="3029" hidden="1" xr:uid="{00000000-0005-0000-0000-0000F60B0000}"/>
    <cellStyle name="Comma [0] 4880" xfId="11908" hidden="1" xr:uid="{00000000-0005-0000-0000-0000A52E0000}"/>
    <cellStyle name="Comma [0] 4881" xfId="11855" hidden="1" xr:uid="{00000000-0005-0000-0000-0000702E0000}"/>
    <cellStyle name="Comma [0] 4882" xfId="11794" hidden="1" xr:uid="{00000000-0005-0000-0000-0000332E0000}"/>
    <cellStyle name="Comma [0] 4883" xfId="11912" hidden="1" xr:uid="{00000000-0005-0000-0000-0000A92E0000}"/>
    <cellStyle name="Comma [0] 4884" xfId="11914" hidden="1" xr:uid="{00000000-0005-0000-0000-0000AB2E0000}"/>
    <cellStyle name="Comma [0] 4885" xfId="11882" hidden="1" xr:uid="{00000000-0005-0000-0000-00008B2E0000}"/>
    <cellStyle name="Comma [0] 4886" xfId="11886" hidden="1" xr:uid="{00000000-0005-0000-0000-00008F2E0000}"/>
    <cellStyle name="Comma [0] 4887" xfId="11776" hidden="1" xr:uid="{00000000-0005-0000-0000-0000212E0000}"/>
    <cellStyle name="Comma [0] 4888" xfId="11874" hidden="1" xr:uid="{00000000-0005-0000-0000-0000832E0000}"/>
    <cellStyle name="Comma [0] 4889" xfId="11766" hidden="1" xr:uid="{00000000-0005-0000-0000-0000172E0000}"/>
    <cellStyle name="Comma [0] 489" xfId="3016" hidden="1" xr:uid="{00000000-0005-0000-0000-0000E90B0000}"/>
    <cellStyle name="Comma [0] 4890" xfId="11918" hidden="1" xr:uid="{00000000-0005-0000-0000-0000AF2E0000}"/>
    <cellStyle name="Comma [0] 4891" xfId="11872" hidden="1" xr:uid="{00000000-0005-0000-0000-0000812E0000}"/>
    <cellStyle name="Comma [0] 4892" xfId="11841" hidden="1" xr:uid="{00000000-0005-0000-0000-0000622E0000}"/>
    <cellStyle name="Comma [0] 4893" xfId="11922" hidden="1" xr:uid="{00000000-0005-0000-0000-0000B32E0000}"/>
    <cellStyle name="Comma [0] 4894" xfId="11924" hidden="1" xr:uid="{00000000-0005-0000-0000-0000B52E0000}"/>
    <cellStyle name="Comma [0] 4895" xfId="11910" hidden="1" xr:uid="{00000000-0005-0000-0000-0000A72E0000}"/>
    <cellStyle name="Comma [0] 4896" xfId="11897" hidden="1" xr:uid="{00000000-0005-0000-0000-00009A2E0000}"/>
    <cellStyle name="Comma [0] 4897" xfId="11921" hidden="1" xr:uid="{00000000-0005-0000-0000-0000B22E0000}"/>
    <cellStyle name="Comma [0] 4898" xfId="11887" hidden="1" xr:uid="{00000000-0005-0000-0000-0000902E0000}"/>
    <cellStyle name="Comma [0] 4899" xfId="11859" hidden="1" xr:uid="{00000000-0005-0000-0000-0000742E0000}"/>
    <cellStyle name="Comma [0] 49" xfId="2264" hidden="1" xr:uid="{00000000-0005-0000-0000-0000F9080000}"/>
    <cellStyle name="Comma [0] 490" xfId="3040" hidden="1" xr:uid="{00000000-0005-0000-0000-0000010C0000}"/>
    <cellStyle name="Comma [0] 4900" xfId="11926" hidden="1" xr:uid="{00000000-0005-0000-0000-0000B72E0000}"/>
    <cellStyle name="Comma [0] 4901" xfId="11883" hidden="1" xr:uid="{00000000-0005-0000-0000-00008C2E0000}"/>
    <cellStyle name="Comma [0] 4902" xfId="11917" hidden="1" xr:uid="{00000000-0005-0000-0000-0000AE2E0000}"/>
    <cellStyle name="Comma [0] 4903" xfId="11930" hidden="1" xr:uid="{00000000-0005-0000-0000-0000BB2E0000}"/>
    <cellStyle name="Comma [0] 4904" xfId="11932" hidden="1" xr:uid="{00000000-0005-0000-0000-0000BD2E0000}"/>
    <cellStyle name="Comma [0] 4905" xfId="11800" hidden="1" xr:uid="{00000000-0005-0000-0000-0000392E0000}"/>
    <cellStyle name="Comma [0] 4906" xfId="11920" hidden="1" xr:uid="{00000000-0005-0000-0000-0000B12E0000}"/>
    <cellStyle name="Comma [0] 4907" xfId="11860" hidden="1" xr:uid="{00000000-0005-0000-0000-0000752E0000}"/>
    <cellStyle name="Comma [0] 4908" xfId="11894" hidden="1" xr:uid="{00000000-0005-0000-0000-0000972E0000}"/>
    <cellStyle name="Comma [0] 4909" xfId="11907" hidden="1" xr:uid="{00000000-0005-0000-0000-0000A42E0000}"/>
    <cellStyle name="Comma [0] 491" xfId="3006" hidden="1" xr:uid="{00000000-0005-0000-0000-0000DF0B0000}"/>
    <cellStyle name="Comma [0] 4910" xfId="11935" hidden="1" xr:uid="{00000000-0005-0000-0000-0000C02E0000}"/>
    <cellStyle name="Comma [0] 4911" xfId="11898" hidden="1" xr:uid="{00000000-0005-0000-0000-00009B2E0000}"/>
    <cellStyle name="Comma [0] 4912" xfId="11858" hidden="1" xr:uid="{00000000-0005-0000-0000-0000732E0000}"/>
    <cellStyle name="Comma [0] 4913" xfId="11937" hidden="1" xr:uid="{00000000-0005-0000-0000-0000C22E0000}"/>
    <cellStyle name="Comma [0] 4914" xfId="11939" hidden="1" xr:uid="{00000000-0005-0000-0000-0000C42E0000}"/>
    <cellStyle name="Comma [0] 4915" xfId="11451" hidden="1" xr:uid="{00000000-0005-0000-0000-0000DC2C0000}"/>
    <cellStyle name="Comma [0] 4916" xfId="11448" hidden="1" xr:uid="{00000000-0005-0000-0000-0000D92C0000}"/>
    <cellStyle name="Comma [0] 4917" xfId="11945" hidden="1" xr:uid="{00000000-0005-0000-0000-0000CA2E0000}"/>
    <cellStyle name="Comma [0] 4918" xfId="11951" hidden="1" xr:uid="{00000000-0005-0000-0000-0000D02E0000}"/>
    <cellStyle name="Comma [0] 4919" xfId="11953" hidden="1" xr:uid="{00000000-0005-0000-0000-0000D22E0000}"/>
    <cellStyle name="Comma [0] 492" xfId="2978" hidden="1" xr:uid="{00000000-0005-0000-0000-0000C30B0000}"/>
    <cellStyle name="Comma [0] 4920" xfId="11944" hidden="1" xr:uid="{00000000-0005-0000-0000-0000C92E0000}"/>
    <cellStyle name="Comma [0] 4921" xfId="11949" hidden="1" xr:uid="{00000000-0005-0000-0000-0000CE2E0000}"/>
    <cellStyle name="Comma [0] 4922" xfId="11955" hidden="1" xr:uid="{00000000-0005-0000-0000-0000D42E0000}"/>
    <cellStyle name="Comma [0] 4923" xfId="11957" hidden="1" xr:uid="{00000000-0005-0000-0000-0000D62E0000}"/>
    <cellStyle name="Comma [0] 4924" xfId="11474" hidden="1" xr:uid="{00000000-0005-0000-0000-0000F32C0000}"/>
    <cellStyle name="Comma [0] 4925" xfId="11476" hidden="1" xr:uid="{00000000-0005-0000-0000-0000F52C0000}"/>
    <cellStyle name="Comma [0] 4926" xfId="11968" hidden="1" xr:uid="{00000000-0005-0000-0000-0000E12E0000}"/>
    <cellStyle name="Comma [0] 4927" xfId="11977" hidden="1" xr:uid="{00000000-0005-0000-0000-0000EA2E0000}"/>
    <cellStyle name="Comma [0] 4928" xfId="11988" hidden="1" xr:uid="{00000000-0005-0000-0000-0000F52E0000}"/>
    <cellStyle name="Comma [0] 4929" xfId="11994" hidden="1" xr:uid="{00000000-0005-0000-0000-0000FB2E0000}"/>
    <cellStyle name="Comma [0] 493" xfId="3045" hidden="1" xr:uid="{00000000-0005-0000-0000-0000060C0000}"/>
    <cellStyle name="Comma [0] 4930" xfId="11976" hidden="1" xr:uid="{00000000-0005-0000-0000-0000E92E0000}"/>
    <cellStyle name="Comma [0] 4931" xfId="11986" hidden="1" xr:uid="{00000000-0005-0000-0000-0000F32E0000}"/>
    <cellStyle name="Comma [0] 4932" xfId="12006" hidden="1" xr:uid="{00000000-0005-0000-0000-0000072F0000}"/>
    <cellStyle name="Comma [0] 4933" xfId="12008" hidden="1" xr:uid="{00000000-0005-0000-0000-0000092F0000}"/>
    <cellStyle name="Comma [0] 4934" xfId="11959" hidden="1" xr:uid="{00000000-0005-0000-0000-0000D82E0000}"/>
    <cellStyle name="Comma [0] 4935" xfId="11456" hidden="1" xr:uid="{00000000-0005-0000-0000-0000E12C0000}"/>
    <cellStyle name="Comma [0] 4936" xfId="11962" hidden="1" xr:uid="{00000000-0005-0000-0000-0000DB2E0000}"/>
    <cellStyle name="Comma [0] 4937" xfId="11461" hidden="1" xr:uid="{00000000-0005-0000-0000-0000E62C0000}"/>
    <cellStyle name="Comma [0] 4938" xfId="11445" hidden="1" xr:uid="{00000000-0005-0000-0000-0000D62C0000}"/>
    <cellStyle name="Comma [0] 4939" xfId="12013" hidden="1" xr:uid="{00000000-0005-0000-0000-00000E2F0000}"/>
    <cellStyle name="Comma [0] 494" xfId="3002" hidden="1" xr:uid="{00000000-0005-0000-0000-0000DB0B0000}"/>
    <cellStyle name="Comma [0] 4940" xfId="11454" hidden="1" xr:uid="{00000000-0005-0000-0000-0000DF2C0000}"/>
    <cellStyle name="Comma [0] 4941" xfId="11475" hidden="1" xr:uid="{00000000-0005-0000-0000-0000F42C0000}"/>
    <cellStyle name="Comma [0] 4942" xfId="12025" hidden="1" xr:uid="{00000000-0005-0000-0000-00001A2F0000}"/>
    <cellStyle name="Comma [0] 4943" xfId="12027" hidden="1" xr:uid="{00000000-0005-0000-0000-00001C2F0000}"/>
    <cellStyle name="Comma [0] 4944" xfId="12016" hidden="1" xr:uid="{00000000-0005-0000-0000-0000112F0000}"/>
    <cellStyle name="Comma [0] 4945" xfId="12024" hidden="1" xr:uid="{00000000-0005-0000-0000-0000192F0000}"/>
    <cellStyle name="Comma [0] 4946" xfId="11458" hidden="1" xr:uid="{00000000-0005-0000-0000-0000E32C0000}"/>
    <cellStyle name="Comma [0] 4947" xfId="12010" hidden="1" xr:uid="{00000000-0005-0000-0000-00000B2F0000}"/>
    <cellStyle name="Comma [0] 4948" xfId="12043" hidden="1" xr:uid="{00000000-0005-0000-0000-00002C2F0000}"/>
    <cellStyle name="Comma [0] 4949" xfId="12051" hidden="1" xr:uid="{00000000-0005-0000-0000-0000342F0000}"/>
    <cellStyle name="Comma [0] 495" xfId="3036" hidden="1" xr:uid="{00000000-0005-0000-0000-0000FD0B0000}"/>
    <cellStyle name="Comma [0] 4950" xfId="11960" hidden="1" xr:uid="{00000000-0005-0000-0000-0000D92E0000}"/>
    <cellStyle name="Comma [0] 4951" xfId="12039" hidden="1" xr:uid="{00000000-0005-0000-0000-0000282F0000}"/>
    <cellStyle name="Comma [0] 4952" xfId="12060" hidden="1" xr:uid="{00000000-0005-0000-0000-00003D2F0000}"/>
    <cellStyle name="Comma [0] 4953" xfId="12062" hidden="1" xr:uid="{00000000-0005-0000-0000-00003F2F0000}"/>
    <cellStyle name="Comma [0] 4954" xfId="12021" hidden="1" xr:uid="{00000000-0005-0000-0000-0000162F0000}"/>
    <cellStyle name="Comma [0] 4955" xfId="11966" hidden="1" xr:uid="{00000000-0005-0000-0000-0000DF2E0000}"/>
    <cellStyle name="Comma [0] 4956" xfId="12019" hidden="1" xr:uid="{00000000-0005-0000-0000-0000142F0000}"/>
    <cellStyle name="Comma [0] 4957" xfId="12003" hidden="1" xr:uid="{00000000-0005-0000-0000-0000042F0000}"/>
    <cellStyle name="Comma [0] 4958" xfId="11999" hidden="1" xr:uid="{00000000-0005-0000-0000-0000002F0000}"/>
    <cellStyle name="Comma [0] 4959" xfId="12070" hidden="1" xr:uid="{00000000-0005-0000-0000-0000472F0000}"/>
    <cellStyle name="Comma [0] 496" xfId="3049" hidden="1" xr:uid="{00000000-0005-0000-0000-00000A0C0000}"/>
    <cellStyle name="Comma [0] 4960" xfId="11942" hidden="1" xr:uid="{00000000-0005-0000-0000-0000C72E0000}"/>
    <cellStyle name="Comma [0] 4961" xfId="11424" hidden="1" xr:uid="{00000000-0005-0000-0000-0000C12C0000}"/>
    <cellStyle name="Comma [0] 4962" xfId="12078" hidden="1" xr:uid="{00000000-0005-0000-0000-00004F2F0000}"/>
    <cellStyle name="Comma [0] 4963" xfId="12080" hidden="1" xr:uid="{00000000-0005-0000-0000-0000512F0000}"/>
    <cellStyle name="Comma [0] 4964" xfId="12029" hidden="1" xr:uid="{00000000-0005-0000-0000-00001E2F0000}"/>
    <cellStyle name="Comma [0] 4965" xfId="12005" hidden="1" xr:uid="{00000000-0005-0000-0000-0000062F0000}"/>
    <cellStyle name="Comma [0] 4966" xfId="12040" hidden="1" xr:uid="{00000000-0005-0000-0000-0000292F0000}"/>
    <cellStyle name="Comma [0] 4967" xfId="11972" hidden="1" xr:uid="{00000000-0005-0000-0000-0000E52E0000}"/>
    <cellStyle name="Comma [0] 4968" xfId="12042" hidden="1" xr:uid="{00000000-0005-0000-0000-00002B2F0000}"/>
    <cellStyle name="Comma [0] 4969" xfId="12087" hidden="1" xr:uid="{00000000-0005-0000-0000-0000582F0000}"/>
    <cellStyle name="Comma [0] 497" xfId="3051" hidden="1" xr:uid="{00000000-0005-0000-0000-00000C0C0000}"/>
    <cellStyle name="Comma [0] 4970" xfId="12030" hidden="1" xr:uid="{00000000-0005-0000-0000-00001F2F0000}"/>
    <cellStyle name="Comma [0] 4971" xfId="11987" hidden="1" xr:uid="{00000000-0005-0000-0000-0000F42E0000}"/>
    <cellStyle name="Comma [0] 4972" xfId="12093" hidden="1" xr:uid="{00000000-0005-0000-0000-00005E2F0000}"/>
    <cellStyle name="Comma [0] 4973" xfId="12095" hidden="1" xr:uid="{00000000-0005-0000-0000-0000602F0000}"/>
    <cellStyle name="Comma [0] 4974" xfId="12048" hidden="1" xr:uid="{00000000-0005-0000-0000-0000312F0000}"/>
    <cellStyle name="Comma [0] 4975" xfId="12054" hidden="1" xr:uid="{00000000-0005-0000-0000-0000372F0000}"/>
    <cellStyle name="Comma [0] 4976" xfId="11941" hidden="1" xr:uid="{00000000-0005-0000-0000-0000C62E0000}"/>
    <cellStyle name="Comma [0] 4977" xfId="12004" hidden="1" xr:uid="{00000000-0005-0000-0000-0000052F0000}"/>
    <cellStyle name="Comma [0] 4978" xfId="12012" hidden="1" xr:uid="{00000000-0005-0000-0000-00000D2F0000}"/>
    <cellStyle name="Comma [0] 4979" xfId="12101" hidden="1" xr:uid="{00000000-0005-0000-0000-0000662F0000}"/>
    <cellStyle name="Comma [0] 498" xfId="2919" hidden="1" xr:uid="{00000000-0005-0000-0000-0000880B0000}"/>
    <cellStyle name="Comma [0] 4980" xfId="12015" hidden="1" xr:uid="{00000000-0005-0000-0000-0000102F0000}"/>
    <cellStyle name="Comma [0] 4981" xfId="11975" hidden="1" xr:uid="{00000000-0005-0000-0000-0000E82E0000}"/>
    <cellStyle name="Comma [0] 4982" xfId="12106" hidden="1" xr:uid="{00000000-0005-0000-0000-00006B2F0000}"/>
    <cellStyle name="Comma [0] 4983" xfId="12108" hidden="1" xr:uid="{00000000-0005-0000-0000-00006D2F0000}"/>
    <cellStyle name="Comma [0] 4984" xfId="12067" hidden="1" xr:uid="{00000000-0005-0000-0000-0000442F0000}"/>
    <cellStyle name="Comma [0] 4985" xfId="12073" hidden="1" xr:uid="{00000000-0005-0000-0000-00004A2F0000}"/>
    <cellStyle name="Comma [0] 4986" xfId="11974" hidden="1" xr:uid="{00000000-0005-0000-0000-0000E72E0000}"/>
    <cellStyle name="Comma [0] 4987" xfId="12055" hidden="1" xr:uid="{00000000-0005-0000-0000-0000382F0000}"/>
    <cellStyle name="Comma [0] 4988" xfId="12034" hidden="1" xr:uid="{00000000-0005-0000-0000-0000232F0000}"/>
    <cellStyle name="Comma [0] 4989" xfId="12112" hidden="1" xr:uid="{00000000-0005-0000-0000-0000712F0000}"/>
    <cellStyle name="Comma [0] 499" xfId="3039" hidden="1" xr:uid="{00000000-0005-0000-0000-0000000C0000}"/>
    <cellStyle name="Comma [0] 4990" xfId="12053" hidden="1" xr:uid="{00000000-0005-0000-0000-0000362F0000}"/>
    <cellStyle name="Comma [0] 4991" xfId="11991" hidden="1" xr:uid="{00000000-0005-0000-0000-0000F82E0000}"/>
    <cellStyle name="Comma [0] 4992" xfId="12119" hidden="1" xr:uid="{00000000-0005-0000-0000-0000782F0000}"/>
    <cellStyle name="Comma [0] 4993" xfId="12121" hidden="1" xr:uid="{00000000-0005-0000-0000-00007A2F0000}"/>
    <cellStyle name="Comma [0] 4994" xfId="12085" hidden="1" xr:uid="{00000000-0005-0000-0000-0000562F0000}"/>
    <cellStyle name="Comma [0] 4995" xfId="12090" hidden="1" xr:uid="{00000000-0005-0000-0000-00005B2F0000}"/>
    <cellStyle name="Comma [0] 4996" xfId="11455" hidden="1" xr:uid="{00000000-0005-0000-0000-0000E02C0000}"/>
    <cellStyle name="Comma [0] 4997" xfId="12074" hidden="1" xr:uid="{00000000-0005-0000-0000-00004B2F0000}"/>
    <cellStyle name="Comma [0] 4998" xfId="11979" hidden="1" xr:uid="{00000000-0005-0000-0000-0000EC2E0000}"/>
    <cellStyle name="Comma [0] 4999" xfId="12125" hidden="1" xr:uid="{00000000-0005-0000-0000-00007E2F0000}"/>
    <cellStyle name="Comma [0] 5" xfId="68" hidden="1" xr:uid="{00000000-0005-0000-0000-000064000000}"/>
    <cellStyle name="Comma [0] 50" xfId="2266" hidden="1" xr:uid="{00000000-0005-0000-0000-0000FB080000}"/>
    <cellStyle name="Comma [0] 500" xfId="2979" hidden="1" xr:uid="{00000000-0005-0000-0000-0000C40B0000}"/>
    <cellStyle name="Comma [0] 5000" xfId="12072" hidden="1" xr:uid="{00000000-0005-0000-0000-0000492F0000}"/>
    <cellStyle name="Comma [0] 5001" xfId="12011" hidden="1" xr:uid="{00000000-0005-0000-0000-00000C2F0000}"/>
    <cellStyle name="Comma [0] 5002" xfId="12129" hidden="1" xr:uid="{00000000-0005-0000-0000-0000822F0000}"/>
    <cellStyle name="Comma [0] 5003" xfId="12131" hidden="1" xr:uid="{00000000-0005-0000-0000-0000842F0000}"/>
    <cellStyle name="Comma [0] 5004" xfId="12099" hidden="1" xr:uid="{00000000-0005-0000-0000-0000642F0000}"/>
    <cellStyle name="Comma [0] 5005" xfId="12103" hidden="1" xr:uid="{00000000-0005-0000-0000-0000682F0000}"/>
    <cellStyle name="Comma [0] 5006" xfId="11993" hidden="1" xr:uid="{00000000-0005-0000-0000-0000FA2E0000}"/>
    <cellStyle name="Comma [0] 5007" xfId="12091" hidden="1" xr:uid="{00000000-0005-0000-0000-00005C2F0000}"/>
    <cellStyle name="Comma [0] 5008" xfId="11983" hidden="1" xr:uid="{00000000-0005-0000-0000-0000F02E0000}"/>
    <cellStyle name="Comma [0] 5009" xfId="12135" hidden="1" xr:uid="{00000000-0005-0000-0000-0000882F0000}"/>
    <cellStyle name="Comma [0] 501" xfId="3013" hidden="1" xr:uid="{00000000-0005-0000-0000-0000E60B0000}"/>
    <cellStyle name="Comma [0] 5010" xfId="12089" hidden="1" xr:uid="{00000000-0005-0000-0000-00005A2F0000}"/>
    <cellStyle name="Comma [0] 5011" xfId="12058" hidden="1" xr:uid="{00000000-0005-0000-0000-00003B2F0000}"/>
    <cellStyle name="Comma [0] 5012" xfId="12139" hidden="1" xr:uid="{00000000-0005-0000-0000-00008C2F0000}"/>
    <cellStyle name="Comma [0] 5013" xfId="12141" hidden="1" xr:uid="{00000000-0005-0000-0000-00008E2F0000}"/>
    <cellStyle name="Comma [0] 5014" xfId="12127" hidden="1" xr:uid="{00000000-0005-0000-0000-0000802F0000}"/>
    <cellStyle name="Comma [0] 5015" xfId="12114" hidden="1" xr:uid="{00000000-0005-0000-0000-0000732F0000}"/>
    <cellStyle name="Comma [0] 5016" xfId="12138" hidden="1" xr:uid="{00000000-0005-0000-0000-00008B2F0000}"/>
    <cellStyle name="Comma [0] 5017" xfId="12104" hidden="1" xr:uid="{00000000-0005-0000-0000-0000692F0000}"/>
    <cellStyle name="Comma [0] 5018" xfId="12076" hidden="1" xr:uid="{00000000-0005-0000-0000-00004D2F0000}"/>
    <cellStyle name="Comma [0] 5019" xfId="12143" hidden="1" xr:uid="{00000000-0005-0000-0000-0000902F0000}"/>
    <cellStyle name="Comma [0] 502" xfId="3026" hidden="1" xr:uid="{00000000-0005-0000-0000-0000F30B0000}"/>
    <cellStyle name="Comma [0] 5020" xfId="12100" hidden="1" xr:uid="{00000000-0005-0000-0000-0000652F0000}"/>
    <cellStyle name="Comma [0] 5021" xfId="12134" hidden="1" xr:uid="{00000000-0005-0000-0000-0000872F0000}"/>
    <cellStyle name="Comma [0] 5022" xfId="12147" hidden="1" xr:uid="{00000000-0005-0000-0000-0000942F0000}"/>
    <cellStyle name="Comma [0] 5023" xfId="12149" hidden="1" xr:uid="{00000000-0005-0000-0000-0000962F0000}"/>
    <cellStyle name="Comma [0] 5024" xfId="12017" hidden="1" xr:uid="{00000000-0005-0000-0000-0000122F0000}"/>
    <cellStyle name="Comma [0] 5025" xfId="12137" hidden="1" xr:uid="{00000000-0005-0000-0000-00008A2F0000}"/>
    <cellStyle name="Comma [0] 5026" xfId="12077" hidden="1" xr:uid="{00000000-0005-0000-0000-00004E2F0000}"/>
    <cellStyle name="Comma [0] 5027" xfId="12111" hidden="1" xr:uid="{00000000-0005-0000-0000-0000702F0000}"/>
    <cellStyle name="Comma [0] 5028" xfId="12124" hidden="1" xr:uid="{00000000-0005-0000-0000-00007D2F0000}"/>
    <cellStyle name="Comma [0] 5029" xfId="12152" hidden="1" xr:uid="{00000000-0005-0000-0000-0000992F0000}"/>
    <cellStyle name="Comma [0] 503" xfId="3054" hidden="1" xr:uid="{00000000-0005-0000-0000-00000F0C0000}"/>
    <cellStyle name="Comma [0] 5030" xfId="12115" hidden="1" xr:uid="{00000000-0005-0000-0000-0000742F0000}"/>
    <cellStyle name="Comma [0] 5031" xfId="12075" hidden="1" xr:uid="{00000000-0005-0000-0000-00004C2F0000}"/>
    <cellStyle name="Comma [0] 5032" xfId="12154" hidden="1" xr:uid="{00000000-0005-0000-0000-00009B2F0000}"/>
    <cellStyle name="Comma [0] 5033" xfId="12156" hidden="1" xr:uid="{00000000-0005-0000-0000-00009D2F0000}"/>
    <cellStyle name="Comma [0] 5034" xfId="11509" hidden="1" xr:uid="{00000000-0005-0000-0000-0000162D0000}"/>
    <cellStyle name="Comma [0] 5035" xfId="11465" hidden="1" xr:uid="{00000000-0005-0000-0000-0000EA2C0000}"/>
    <cellStyle name="Comma [0] 5036" xfId="12162" hidden="1" xr:uid="{00000000-0005-0000-0000-0000A32F0000}"/>
    <cellStyle name="Comma [0] 5037" xfId="12168" hidden="1" xr:uid="{00000000-0005-0000-0000-0000A92F0000}"/>
    <cellStyle name="Comma [0] 5038" xfId="12170" hidden="1" xr:uid="{00000000-0005-0000-0000-0000AB2F0000}"/>
    <cellStyle name="Comma [0] 5039" xfId="12161" hidden="1" xr:uid="{00000000-0005-0000-0000-0000A22F0000}"/>
    <cellStyle name="Comma [0] 504" xfId="3017" hidden="1" xr:uid="{00000000-0005-0000-0000-0000EA0B0000}"/>
    <cellStyle name="Comma [0] 5040" xfId="12166" hidden="1" xr:uid="{00000000-0005-0000-0000-0000A72F0000}"/>
    <cellStyle name="Comma [0] 5041" xfId="12172" hidden="1" xr:uid="{00000000-0005-0000-0000-0000AD2F0000}"/>
    <cellStyle name="Comma [0] 5042" xfId="12174" hidden="1" xr:uid="{00000000-0005-0000-0000-0000AF2F0000}"/>
    <cellStyle name="Comma [0] 5043" xfId="11466" hidden="1" xr:uid="{00000000-0005-0000-0000-0000EB2C0000}"/>
    <cellStyle name="Comma [0] 5044" xfId="11444" hidden="1" xr:uid="{00000000-0005-0000-0000-0000D52C0000}"/>
    <cellStyle name="Comma [0] 5045" xfId="12185" hidden="1" xr:uid="{00000000-0005-0000-0000-0000BA2F0000}"/>
    <cellStyle name="Comma [0] 5046" xfId="12194" hidden="1" xr:uid="{00000000-0005-0000-0000-0000C32F0000}"/>
    <cellStyle name="Comma [0] 5047" xfId="12205" hidden="1" xr:uid="{00000000-0005-0000-0000-0000CE2F0000}"/>
    <cellStyle name="Comma [0] 5048" xfId="12211" hidden="1" xr:uid="{00000000-0005-0000-0000-0000D42F0000}"/>
    <cellStyle name="Comma [0] 5049" xfId="12193" hidden="1" xr:uid="{00000000-0005-0000-0000-0000C22F0000}"/>
    <cellStyle name="Comma [0] 505" xfId="2977" hidden="1" xr:uid="{00000000-0005-0000-0000-0000C20B0000}"/>
    <cellStyle name="Comma [0] 5050" xfId="12203" hidden="1" xr:uid="{00000000-0005-0000-0000-0000CC2F0000}"/>
    <cellStyle name="Comma [0] 5051" xfId="12223" hidden="1" xr:uid="{00000000-0005-0000-0000-0000E02F0000}"/>
    <cellStyle name="Comma [0] 5052" xfId="12225" hidden="1" xr:uid="{00000000-0005-0000-0000-0000E22F0000}"/>
    <cellStyle name="Comma [0] 5053" xfId="12176" hidden="1" xr:uid="{00000000-0005-0000-0000-0000B12F0000}"/>
    <cellStyle name="Comma [0] 5054" xfId="11432" hidden="1" xr:uid="{00000000-0005-0000-0000-0000C92C0000}"/>
    <cellStyle name="Comma [0] 5055" xfId="12179" hidden="1" xr:uid="{00000000-0005-0000-0000-0000B42F0000}"/>
    <cellStyle name="Comma [0] 5056" xfId="11443" hidden="1" xr:uid="{00000000-0005-0000-0000-0000D42C0000}"/>
    <cellStyle name="Comma [0] 5057" xfId="11442" hidden="1" xr:uid="{00000000-0005-0000-0000-0000D32C0000}"/>
    <cellStyle name="Comma [0] 5058" xfId="12230" hidden="1" xr:uid="{00000000-0005-0000-0000-0000E72F0000}"/>
    <cellStyle name="Comma [0] 5059" xfId="11518" hidden="1" xr:uid="{00000000-0005-0000-0000-00001F2D0000}"/>
    <cellStyle name="Comma [0] 506" xfId="3056" hidden="1" xr:uid="{00000000-0005-0000-0000-0000110C0000}"/>
    <cellStyle name="Comma [0] 5060" xfId="11719" hidden="1" xr:uid="{00000000-0005-0000-0000-0000E82D0000}"/>
    <cellStyle name="Comma [0] 5061" xfId="12242" hidden="1" xr:uid="{00000000-0005-0000-0000-0000F32F0000}"/>
    <cellStyle name="Comma [0] 5062" xfId="12244" hidden="1" xr:uid="{00000000-0005-0000-0000-0000F52F0000}"/>
    <cellStyle name="Comma [0] 5063" xfId="12233" hidden="1" xr:uid="{00000000-0005-0000-0000-0000EA2F0000}"/>
    <cellStyle name="Comma [0] 5064" xfId="12241" hidden="1" xr:uid="{00000000-0005-0000-0000-0000F22F0000}"/>
    <cellStyle name="Comma [0] 5065" xfId="11728" hidden="1" xr:uid="{00000000-0005-0000-0000-0000F12D0000}"/>
    <cellStyle name="Comma [0] 5066" xfId="12227" hidden="1" xr:uid="{00000000-0005-0000-0000-0000E42F0000}"/>
    <cellStyle name="Comma [0] 5067" xfId="12260" hidden="1" xr:uid="{00000000-0005-0000-0000-000005300000}"/>
    <cellStyle name="Comma [0] 5068" xfId="12268" hidden="1" xr:uid="{00000000-0005-0000-0000-00000D300000}"/>
    <cellStyle name="Comma [0] 5069" xfId="12177" hidden="1" xr:uid="{00000000-0005-0000-0000-0000B22F0000}"/>
    <cellStyle name="Comma [0] 507" xfId="3058" hidden="1" xr:uid="{00000000-0005-0000-0000-0000130C0000}"/>
    <cellStyle name="Comma [0] 5070" xfId="12256" hidden="1" xr:uid="{00000000-0005-0000-0000-000001300000}"/>
    <cellStyle name="Comma [0] 5071" xfId="12277" hidden="1" xr:uid="{00000000-0005-0000-0000-000016300000}"/>
    <cellStyle name="Comma [0] 5072" xfId="12279" hidden="1" xr:uid="{00000000-0005-0000-0000-000018300000}"/>
    <cellStyle name="Comma [0] 5073" xfId="12238" hidden="1" xr:uid="{00000000-0005-0000-0000-0000EF2F0000}"/>
    <cellStyle name="Comma [0] 5074" xfId="12183" hidden="1" xr:uid="{00000000-0005-0000-0000-0000B82F0000}"/>
    <cellStyle name="Comma [0] 5075" xfId="12236" hidden="1" xr:uid="{00000000-0005-0000-0000-0000ED2F0000}"/>
    <cellStyle name="Comma [0] 5076" xfId="12220" hidden="1" xr:uid="{00000000-0005-0000-0000-0000DD2F0000}"/>
    <cellStyle name="Comma [0] 5077" xfId="12216" hidden="1" xr:uid="{00000000-0005-0000-0000-0000D92F0000}"/>
    <cellStyle name="Comma [0] 5078" xfId="12287" hidden="1" xr:uid="{00000000-0005-0000-0000-000020300000}"/>
    <cellStyle name="Comma [0] 5079" xfId="12159" hidden="1" xr:uid="{00000000-0005-0000-0000-0000A02F0000}"/>
    <cellStyle name="Comma [0] 508" xfId="3115" hidden="1" xr:uid="{00000000-0005-0000-0000-00004C0C0000}"/>
    <cellStyle name="Comma [0] 5080" xfId="11467" hidden="1" xr:uid="{00000000-0005-0000-0000-0000EC2C0000}"/>
    <cellStyle name="Comma [0] 5081" xfId="12295" hidden="1" xr:uid="{00000000-0005-0000-0000-000028300000}"/>
    <cellStyle name="Comma [0] 5082" xfId="12297" hidden="1" xr:uid="{00000000-0005-0000-0000-00002A300000}"/>
    <cellStyle name="Comma [0] 5083" xfId="12246" hidden="1" xr:uid="{00000000-0005-0000-0000-0000F72F0000}"/>
    <cellStyle name="Comma [0] 5084" xfId="12222" hidden="1" xr:uid="{00000000-0005-0000-0000-0000DF2F0000}"/>
    <cellStyle name="Comma [0] 5085" xfId="12257" hidden="1" xr:uid="{00000000-0005-0000-0000-000002300000}"/>
    <cellStyle name="Comma [0] 5086" xfId="12189" hidden="1" xr:uid="{00000000-0005-0000-0000-0000BE2F0000}"/>
    <cellStyle name="Comma [0] 5087" xfId="12259" hidden="1" xr:uid="{00000000-0005-0000-0000-000004300000}"/>
    <cellStyle name="Comma [0] 5088" xfId="12304" hidden="1" xr:uid="{00000000-0005-0000-0000-000031300000}"/>
    <cellStyle name="Comma [0] 5089" xfId="12247" hidden="1" xr:uid="{00000000-0005-0000-0000-0000F82F0000}"/>
    <cellStyle name="Comma [0] 509" xfId="3134" hidden="1" xr:uid="{00000000-0005-0000-0000-00005F0C0000}"/>
    <cellStyle name="Comma [0] 5090" xfId="12204" hidden="1" xr:uid="{00000000-0005-0000-0000-0000CD2F0000}"/>
    <cellStyle name="Comma [0] 5091" xfId="12310" hidden="1" xr:uid="{00000000-0005-0000-0000-000037300000}"/>
    <cellStyle name="Comma [0] 5092" xfId="12312" hidden="1" xr:uid="{00000000-0005-0000-0000-000039300000}"/>
    <cellStyle name="Comma [0] 5093" xfId="12265" hidden="1" xr:uid="{00000000-0005-0000-0000-00000A300000}"/>
    <cellStyle name="Comma [0] 5094" xfId="12271" hidden="1" xr:uid="{00000000-0005-0000-0000-000010300000}"/>
    <cellStyle name="Comma [0] 5095" xfId="12158" hidden="1" xr:uid="{00000000-0005-0000-0000-00009F2F0000}"/>
    <cellStyle name="Comma [0] 5096" xfId="12221" hidden="1" xr:uid="{00000000-0005-0000-0000-0000DE2F0000}"/>
    <cellStyle name="Comma [0] 5097" xfId="12229" hidden="1" xr:uid="{00000000-0005-0000-0000-0000E62F0000}"/>
    <cellStyle name="Comma [0] 5098" xfId="12318" hidden="1" xr:uid="{00000000-0005-0000-0000-00003F300000}"/>
    <cellStyle name="Comma [0] 5099" xfId="12232" hidden="1" xr:uid="{00000000-0005-0000-0000-0000E92F0000}"/>
    <cellStyle name="Comma [0] 51" xfId="2217" hidden="1" xr:uid="{00000000-0005-0000-0000-0000CA080000}"/>
    <cellStyle name="Comma [0] 510" xfId="3141" hidden="1" xr:uid="{00000000-0005-0000-0000-0000660C0000}"/>
    <cellStyle name="Comma [0] 5100" xfId="12192" hidden="1" xr:uid="{00000000-0005-0000-0000-0000C12F0000}"/>
    <cellStyle name="Comma [0] 5101" xfId="12323" hidden="1" xr:uid="{00000000-0005-0000-0000-000044300000}"/>
    <cellStyle name="Comma [0] 5102" xfId="12325" hidden="1" xr:uid="{00000000-0005-0000-0000-000046300000}"/>
    <cellStyle name="Comma [0] 5103" xfId="12284" hidden="1" xr:uid="{00000000-0005-0000-0000-00001D300000}"/>
    <cellStyle name="Comma [0] 5104" xfId="12290" hidden="1" xr:uid="{00000000-0005-0000-0000-000023300000}"/>
    <cellStyle name="Comma [0] 5105" xfId="12191" hidden="1" xr:uid="{00000000-0005-0000-0000-0000C02F0000}"/>
    <cellStyle name="Comma [0] 5106" xfId="12272" hidden="1" xr:uid="{00000000-0005-0000-0000-000011300000}"/>
    <cellStyle name="Comma [0] 5107" xfId="12251" hidden="1" xr:uid="{00000000-0005-0000-0000-0000FC2F0000}"/>
    <cellStyle name="Comma [0] 5108" xfId="12329" hidden="1" xr:uid="{00000000-0005-0000-0000-00004A300000}"/>
    <cellStyle name="Comma [0] 5109" xfId="12270" hidden="1" xr:uid="{00000000-0005-0000-0000-00000F300000}"/>
    <cellStyle name="Comma [0] 511" xfId="3148" hidden="1" xr:uid="{00000000-0005-0000-0000-00006D0C0000}"/>
    <cellStyle name="Comma [0] 5110" xfId="12208" hidden="1" xr:uid="{00000000-0005-0000-0000-0000D12F0000}"/>
    <cellStyle name="Comma [0] 5111" xfId="12336" hidden="1" xr:uid="{00000000-0005-0000-0000-000051300000}"/>
    <cellStyle name="Comma [0] 5112" xfId="12338" hidden="1" xr:uid="{00000000-0005-0000-0000-000053300000}"/>
    <cellStyle name="Comma [0] 5113" xfId="12302" hidden="1" xr:uid="{00000000-0005-0000-0000-00002F300000}"/>
    <cellStyle name="Comma [0] 5114" xfId="12307" hidden="1" xr:uid="{00000000-0005-0000-0000-000034300000}"/>
    <cellStyle name="Comma [0] 5115" xfId="11737" hidden="1" xr:uid="{00000000-0005-0000-0000-0000FA2D0000}"/>
    <cellStyle name="Comma [0] 5116" xfId="12291" hidden="1" xr:uid="{00000000-0005-0000-0000-000024300000}"/>
    <cellStyle name="Comma [0] 5117" xfId="12196" hidden="1" xr:uid="{00000000-0005-0000-0000-0000C52F0000}"/>
    <cellStyle name="Comma [0] 5118" xfId="12342" hidden="1" xr:uid="{00000000-0005-0000-0000-000057300000}"/>
    <cellStyle name="Comma [0] 5119" xfId="12289" hidden="1" xr:uid="{00000000-0005-0000-0000-000022300000}"/>
    <cellStyle name="Comma [0] 512" xfId="3153" hidden="1" xr:uid="{00000000-0005-0000-0000-0000720C0000}"/>
    <cellStyle name="Comma [0] 5120" xfId="12228" hidden="1" xr:uid="{00000000-0005-0000-0000-0000E52F0000}"/>
    <cellStyle name="Comma [0] 5121" xfId="12346" hidden="1" xr:uid="{00000000-0005-0000-0000-00005B300000}"/>
    <cellStyle name="Comma [0] 5122" xfId="12348" hidden="1" xr:uid="{00000000-0005-0000-0000-00005D300000}"/>
    <cellStyle name="Comma [0] 5123" xfId="12316" hidden="1" xr:uid="{00000000-0005-0000-0000-00003D300000}"/>
    <cellStyle name="Comma [0] 5124" xfId="12320" hidden="1" xr:uid="{00000000-0005-0000-0000-000041300000}"/>
    <cellStyle name="Comma [0] 5125" xfId="12210" hidden="1" xr:uid="{00000000-0005-0000-0000-0000D32F0000}"/>
    <cellStyle name="Comma [0] 5126" xfId="12308" hidden="1" xr:uid="{00000000-0005-0000-0000-000035300000}"/>
    <cellStyle name="Comma [0] 5127" xfId="12200" hidden="1" xr:uid="{00000000-0005-0000-0000-0000C92F0000}"/>
    <cellStyle name="Comma [0] 5128" xfId="12352" hidden="1" xr:uid="{00000000-0005-0000-0000-000061300000}"/>
    <cellStyle name="Comma [0] 5129" xfId="12306" hidden="1" xr:uid="{00000000-0005-0000-0000-000033300000}"/>
    <cellStyle name="Comma [0] 513" xfId="3140" hidden="1" xr:uid="{00000000-0005-0000-0000-0000650C0000}"/>
    <cellStyle name="Comma [0] 5130" xfId="12275" hidden="1" xr:uid="{00000000-0005-0000-0000-000014300000}"/>
    <cellStyle name="Comma [0] 5131" xfId="12356" hidden="1" xr:uid="{00000000-0005-0000-0000-000065300000}"/>
    <cellStyle name="Comma [0] 5132" xfId="12358" hidden="1" xr:uid="{00000000-0005-0000-0000-000067300000}"/>
    <cellStyle name="Comma [0] 5133" xfId="12344" hidden="1" xr:uid="{00000000-0005-0000-0000-000059300000}"/>
    <cellStyle name="Comma [0] 5134" xfId="12331" hidden="1" xr:uid="{00000000-0005-0000-0000-00004C300000}"/>
    <cellStyle name="Comma [0] 5135" xfId="12355" hidden="1" xr:uid="{00000000-0005-0000-0000-000064300000}"/>
    <cellStyle name="Comma [0] 5136" xfId="12321" hidden="1" xr:uid="{00000000-0005-0000-0000-000042300000}"/>
    <cellStyle name="Comma [0] 5137" xfId="12293" hidden="1" xr:uid="{00000000-0005-0000-0000-000026300000}"/>
    <cellStyle name="Comma [0] 5138" xfId="12360" hidden="1" xr:uid="{00000000-0005-0000-0000-000069300000}"/>
    <cellStyle name="Comma [0] 5139" xfId="12317" hidden="1" xr:uid="{00000000-0005-0000-0000-00003E300000}"/>
    <cellStyle name="Comma [0] 514" xfId="3145" hidden="1" xr:uid="{00000000-0005-0000-0000-00006A0C0000}"/>
    <cellStyle name="Comma [0] 5140" xfId="12351" hidden="1" xr:uid="{00000000-0005-0000-0000-000060300000}"/>
    <cellStyle name="Comma [0] 5141" xfId="12364" hidden="1" xr:uid="{00000000-0005-0000-0000-00006D300000}"/>
    <cellStyle name="Comma [0] 5142" xfId="12366" hidden="1" xr:uid="{00000000-0005-0000-0000-00006F300000}"/>
    <cellStyle name="Comma [0] 5143" xfId="12234" hidden="1" xr:uid="{00000000-0005-0000-0000-0000EB2F0000}"/>
    <cellStyle name="Comma [0] 5144" xfId="12354" hidden="1" xr:uid="{00000000-0005-0000-0000-000063300000}"/>
    <cellStyle name="Comma [0] 5145" xfId="12294" hidden="1" xr:uid="{00000000-0005-0000-0000-000027300000}"/>
    <cellStyle name="Comma [0] 5146" xfId="12328" hidden="1" xr:uid="{00000000-0005-0000-0000-000049300000}"/>
    <cellStyle name="Comma [0] 5147" xfId="12341" hidden="1" xr:uid="{00000000-0005-0000-0000-000056300000}"/>
    <cellStyle name="Comma [0] 5148" xfId="12369" hidden="1" xr:uid="{00000000-0005-0000-0000-000072300000}"/>
    <cellStyle name="Comma [0] 5149" xfId="12332" hidden="1" xr:uid="{00000000-0005-0000-0000-00004D300000}"/>
    <cellStyle name="Comma [0] 515" xfId="3157" hidden="1" xr:uid="{00000000-0005-0000-0000-0000760C0000}"/>
    <cellStyle name="Comma [0] 5150" xfId="12292" hidden="1" xr:uid="{00000000-0005-0000-0000-000025300000}"/>
    <cellStyle name="Comma [0] 5151" xfId="12371" hidden="1" xr:uid="{00000000-0005-0000-0000-000074300000}"/>
    <cellStyle name="Comma [0] 5152" xfId="12373" hidden="1" xr:uid="{00000000-0005-0000-0000-000076300000}"/>
    <cellStyle name="Comma [0] 5153" xfId="11154" hidden="1" xr:uid="{00000000-0005-0000-0000-0000B32B0000}"/>
    <cellStyle name="Comma [0] 5154" xfId="11141" hidden="1" xr:uid="{00000000-0005-0000-0000-0000A62B0000}"/>
    <cellStyle name="Comma [0] 5155" xfId="11135" hidden="1" xr:uid="{00000000-0005-0000-0000-0000A02B0000}"/>
    <cellStyle name="Comma [0] 5156" xfId="12378" hidden="1" xr:uid="{00000000-0005-0000-0000-00007B300000}"/>
    <cellStyle name="Comma [0] 5157" xfId="12381" hidden="1" xr:uid="{00000000-0005-0000-0000-00007E300000}"/>
    <cellStyle name="Comma [0] 5158" xfId="11136" hidden="1" xr:uid="{00000000-0005-0000-0000-0000A12B0000}"/>
    <cellStyle name="Comma [0] 5159" xfId="12376" hidden="1" xr:uid="{00000000-0005-0000-0000-000079300000}"/>
    <cellStyle name="Comma [0] 516" xfId="3159" hidden="1" xr:uid="{00000000-0005-0000-0000-0000780C0000}"/>
    <cellStyle name="Comma [0] 5160" xfId="12383" hidden="1" xr:uid="{00000000-0005-0000-0000-000080300000}"/>
    <cellStyle name="Comma [0] 5161" xfId="12385" hidden="1" xr:uid="{00000000-0005-0000-0000-000082300000}"/>
    <cellStyle name="Comma [0] 5162" xfId="11144" hidden="1" xr:uid="{00000000-0005-0000-0000-0000A92B0000}"/>
    <cellStyle name="Comma [0] 5163" xfId="11420" hidden="1" xr:uid="{00000000-0005-0000-0000-0000BD2C0000}"/>
    <cellStyle name="Comma [0] 5164" xfId="12396" hidden="1" xr:uid="{00000000-0005-0000-0000-00008D300000}"/>
    <cellStyle name="Comma [0] 5165" xfId="12405" hidden="1" xr:uid="{00000000-0005-0000-0000-000096300000}"/>
    <cellStyle name="Comma [0] 5166" xfId="12416" hidden="1" xr:uid="{00000000-0005-0000-0000-0000A1300000}"/>
    <cellStyle name="Comma [0] 5167" xfId="12422" hidden="1" xr:uid="{00000000-0005-0000-0000-0000A7300000}"/>
    <cellStyle name="Comma [0] 5168" xfId="12404" hidden="1" xr:uid="{00000000-0005-0000-0000-000095300000}"/>
    <cellStyle name="Comma [0] 5169" xfId="12414" hidden="1" xr:uid="{00000000-0005-0000-0000-00009F300000}"/>
    <cellStyle name="Comma [0] 517" xfId="3130" hidden="1" xr:uid="{00000000-0005-0000-0000-00005B0C0000}"/>
    <cellStyle name="Comma [0] 5170" xfId="12434" hidden="1" xr:uid="{00000000-0005-0000-0000-0000B3300000}"/>
    <cellStyle name="Comma [0] 5171" xfId="12436" hidden="1" xr:uid="{00000000-0005-0000-0000-0000B5300000}"/>
    <cellStyle name="Comma [0] 5172" xfId="12387" hidden="1" xr:uid="{00000000-0005-0000-0000-000084300000}"/>
    <cellStyle name="Comma [0] 5173" xfId="11170" hidden="1" xr:uid="{00000000-0005-0000-0000-0000C32B0000}"/>
    <cellStyle name="Comma [0] 5174" xfId="12390" hidden="1" xr:uid="{00000000-0005-0000-0000-000087300000}"/>
    <cellStyle name="Comma [0] 5175" xfId="11147" hidden="1" xr:uid="{00000000-0005-0000-0000-0000AC2B0000}"/>
    <cellStyle name="Comma [0] 5176" xfId="11145" hidden="1" xr:uid="{00000000-0005-0000-0000-0000AA2B0000}"/>
    <cellStyle name="Comma [0] 5177" xfId="12441" hidden="1" xr:uid="{00000000-0005-0000-0000-0000BA300000}"/>
    <cellStyle name="Comma [0] 5178" xfId="11422" hidden="1" xr:uid="{00000000-0005-0000-0000-0000BF2C0000}"/>
    <cellStyle name="Comma [0] 5179" xfId="11149" hidden="1" xr:uid="{00000000-0005-0000-0000-0000AE2B0000}"/>
    <cellStyle name="Comma [0] 518" xfId="3119" hidden="1" xr:uid="{00000000-0005-0000-0000-0000500C0000}"/>
    <cellStyle name="Comma [0] 5180" xfId="12453" hidden="1" xr:uid="{00000000-0005-0000-0000-0000C6300000}"/>
    <cellStyle name="Comma [0] 5181" xfId="12455" hidden="1" xr:uid="{00000000-0005-0000-0000-0000C8300000}"/>
    <cellStyle name="Comma [0] 5182" xfId="12444" hidden="1" xr:uid="{00000000-0005-0000-0000-0000BD300000}"/>
    <cellStyle name="Comma [0] 5183" xfId="12452" hidden="1" xr:uid="{00000000-0005-0000-0000-0000C5300000}"/>
    <cellStyle name="Comma [0] 5184" xfId="11150" hidden="1" xr:uid="{00000000-0005-0000-0000-0000AF2B0000}"/>
    <cellStyle name="Comma [0] 5185" xfId="12438" hidden="1" xr:uid="{00000000-0005-0000-0000-0000B7300000}"/>
    <cellStyle name="Comma [0] 5186" xfId="12471" hidden="1" xr:uid="{00000000-0005-0000-0000-0000D8300000}"/>
    <cellStyle name="Comma [0] 5187" xfId="12479" hidden="1" xr:uid="{00000000-0005-0000-0000-0000E0300000}"/>
    <cellStyle name="Comma [0] 5188" xfId="12388" hidden="1" xr:uid="{00000000-0005-0000-0000-000085300000}"/>
    <cellStyle name="Comma [0] 5189" xfId="12467" hidden="1" xr:uid="{00000000-0005-0000-0000-0000D4300000}"/>
    <cellStyle name="Comma [0] 519" xfId="3170" hidden="1" xr:uid="{00000000-0005-0000-0000-0000830C0000}"/>
    <cellStyle name="Comma [0] 5190" xfId="12488" hidden="1" xr:uid="{00000000-0005-0000-0000-0000E9300000}"/>
    <cellStyle name="Comma [0] 5191" xfId="12490" hidden="1" xr:uid="{00000000-0005-0000-0000-0000EB300000}"/>
    <cellStyle name="Comma [0] 5192" xfId="12449" hidden="1" xr:uid="{00000000-0005-0000-0000-0000C2300000}"/>
    <cellStyle name="Comma [0] 5193" xfId="12394" hidden="1" xr:uid="{00000000-0005-0000-0000-00008B300000}"/>
    <cellStyle name="Comma [0] 5194" xfId="12447" hidden="1" xr:uid="{00000000-0005-0000-0000-0000C0300000}"/>
    <cellStyle name="Comma [0] 5195" xfId="12431" hidden="1" xr:uid="{00000000-0005-0000-0000-0000B0300000}"/>
    <cellStyle name="Comma [0] 5196" xfId="12427" hidden="1" xr:uid="{00000000-0005-0000-0000-0000AC300000}"/>
    <cellStyle name="Comma [0] 5197" xfId="12498" hidden="1" xr:uid="{00000000-0005-0000-0000-0000F3300000}"/>
    <cellStyle name="Comma [0] 5198" xfId="11138" hidden="1" xr:uid="{00000000-0005-0000-0000-0000A32B0000}"/>
    <cellStyle name="Comma [0] 5199" xfId="11143" hidden="1" xr:uid="{00000000-0005-0000-0000-0000A82B0000}"/>
    <cellStyle name="Comma [0] 52" xfId="2039" hidden="1" xr:uid="{00000000-0005-0000-0000-000018080000}"/>
    <cellStyle name="Comma [0] 520" xfId="3179" hidden="1" xr:uid="{00000000-0005-0000-0000-00008C0C0000}"/>
    <cellStyle name="Comma [0] 5200" xfId="12506" hidden="1" xr:uid="{00000000-0005-0000-0000-0000FB300000}"/>
    <cellStyle name="Comma [0] 5201" xfId="12508" hidden="1" xr:uid="{00000000-0005-0000-0000-0000FD300000}"/>
    <cellStyle name="Comma [0] 5202" xfId="12457" hidden="1" xr:uid="{00000000-0005-0000-0000-0000CA300000}"/>
    <cellStyle name="Comma [0] 5203" xfId="12433" hidden="1" xr:uid="{00000000-0005-0000-0000-0000B2300000}"/>
    <cellStyle name="Comma [0] 5204" xfId="12468" hidden="1" xr:uid="{00000000-0005-0000-0000-0000D5300000}"/>
    <cellStyle name="Comma [0] 5205" xfId="12400" hidden="1" xr:uid="{00000000-0005-0000-0000-000091300000}"/>
    <cellStyle name="Comma [0] 5206" xfId="12470" hidden="1" xr:uid="{00000000-0005-0000-0000-0000D7300000}"/>
    <cellStyle name="Comma [0] 5207" xfId="12515" hidden="1" xr:uid="{00000000-0005-0000-0000-000004310000}"/>
    <cellStyle name="Comma [0] 5208" xfId="12458" hidden="1" xr:uid="{00000000-0005-0000-0000-0000CB300000}"/>
    <cellStyle name="Comma [0] 5209" xfId="12415" hidden="1" xr:uid="{00000000-0005-0000-0000-0000A0300000}"/>
    <cellStyle name="Comma [0] 521" xfId="3190" hidden="1" xr:uid="{00000000-0005-0000-0000-0000970C0000}"/>
    <cellStyle name="Comma [0] 5210" xfId="12521" hidden="1" xr:uid="{00000000-0005-0000-0000-00000A310000}"/>
    <cellStyle name="Comma [0] 5211" xfId="12523" hidden="1" xr:uid="{00000000-0005-0000-0000-00000C310000}"/>
    <cellStyle name="Comma [0] 5212" xfId="12476" hidden="1" xr:uid="{00000000-0005-0000-0000-0000DD300000}"/>
    <cellStyle name="Comma [0] 5213" xfId="12482" hidden="1" xr:uid="{00000000-0005-0000-0000-0000E3300000}"/>
    <cellStyle name="Comma [0] 5214" xfId="11139" hidden="1" xr:uid="{00000000-0005-0000-0000-0000A42B0000}"/>
    <cellStyle name="Comma [0] 5215" xfId="12432" hidden="1" xr:uid="{00000000-0005-0000-0000-0000B1300000}"/>
    <cellStyle name="Comma [0] 5216" xfId="12440" hidden="1" xr:uid="{00000000-0005-0000-0000-0000B9300000}"/>
    <cellStyle name="Comma [0] 5217" xfId="12529" hidden="1" xr:uid="{00000000-0005-0000-0000-000012310000}"/>
    <cellStyle name="Comma [0] 5218" xfId="12443" hidden="1" xr:uid="{00000000-0005-0000-0000-0000BC300000}"/>
    <cellStyle name="Comma [0] 5219" xfId="12403" hidden="1" xr:uid="{00000000-0005-0000-0000-000094300000}"/>
    <cellStyle name="Comma [0] 522" xfId="3196" hidden="1" xr:uid="{00000000-0005-0000-0000-00009D0C0000}"/>
    <cellStyle name="Comma [0] 5220" xfId="12534" hidden="1" xr:uid="{00000000-0005-0000-0000-000017310000}"/>
    <cellStyle name="Comma [0] 5221" xfId="12536" hidden="1" xr:uid="{00000000-0005-0000-0000-000019310000}"/>
    <cellStyle name="Comma [0] 5222" xfId="12495" hidden="1" xr:uid="{00000000-0005-0000-0000-0000F0300000}"/>
    <cellStyle name="Comma [0] 5223" xfId="12501" hidden="1" xr:uid="{00000000-0005-0000-0000-0000F6300000}"/>
    <cellStyle name="Comma [0] 5224" xfId="12402" hidden="1" xr:uid="{00000000-0005-0000-0000-000093300000}"/>
    <cellStyle name="Comma [0] 5225" xfId="12483" hidden="1" xr:uid="{00000000-0005-0000-0000-0000E4300000}"/>
    <cellStyle name="Comma [0] 5226" xfId="12462" hidden="1" xr:uid="{00000000-0005-0000-0000-0000CF300000}"/>
    <cellStyle name="Comma [0] 5227" xfId="12540" hidden="1" xr:uid="{00000000-0005-0000-0000-00001D310000}"/>
    <cellStyle name="Comma [0] 5228" xfId="12481" hidden="1" xr:uid="{00000000-0005-0000-0000-0000E2300000}"/>
    <cellStyle name="Comma [0] 5229" xfId="12419" hidden="1" xr:uid="{00000000-0005-0000-0000-0000A4300000}"/>
    <cellStyle name="Comma [0] 523" xfId="3178" hidden="1" xr:uid="{00000000-0005-0000-0000-00008B0C0000}"/>
    <cellStyle name="Comma [0] 5230" xfId="12547" hidden="1" xr:uid="{00000000-0005-0000-0000-000024310000}"/>
    <cellStyle name="Comma [0] 5231" xfId="12549" hidden="1" xr:uid="{00000000-0005-0000-0000-000026310000}"/>
    <cellStyle name="Comma [0] 5232" xfId="12513" hidden="1" xr:uid="{00000000-0005-0000-0000-000002310000}"/>
    <cellStyle name="Comma [0] 5233" xfId="12518" hidden="1" xr:uid="{00000000-0005-0000-0000-000007310000}"/>
    <cellStyle name="Comma [0] 5234" xfId="11152" hidden="1" xr:uid="{00000000-0005-0000-0000-0000B12B0000}"/>
    <cellStyle name="Comma [0] 5235" xfId="12502" hidden="1" xr:uid="{00000000-0005-0000-0000-0000F7300000}"/>
    <cellStyle name="Comma [0] 5236" xfId="12407" hidden="1" xr:uid="{00000000-0005-0000-0000-000098300000}"/>
    <cellStyle name="Comma [0] 5237" xfId="12553" hidden="1" xr:uid="{00000000-0005-0000-0000-00002A310000}"/>
    <cellStyle name="Comma [0] 5238" xfId="12500" hidden="1" xr:uid="{00000000-0005-0000-0000-0000F5300000}"/>
    <cellStyle name="Comma [0] 5239" xfId="12439" hidden="1" xr:uid="{00000000-0005-0000-0000-0000B8300000}"/>
    <cellStyle name="Comma [0] 524" xfId="3188" hidden="1" xr:uid="{00000000-0005-0000-0000-0000950C0000}"/>
    <cellStyle name="Comma [0] 5240" xfId="12557" hidden="1" xr:uid="{00000000-0005-0000-0000-00002E310000}"/>
    <cellStyle name="Comma [0] 5241" xfId="12559" hidden="1" xr:uid="{00000000-0005-0000-0000-000030310000}"/>
    <cellStyle name="Comma [0] 5242" xfId="12527" hidden="1" xr:uid="{00000000-0005-0000-0000-000010310000}"/>
    <cellStyle name="Comma [0] 5243" xfId="12531" hidden="1" xr:uid="{00000000-0005-0000-0000-000014310000}"/>
    <cellStyle name="Comma [0] 5244" xfId="12421" hidden="1" xr:uid="{00000000-0005-0000-0000-0000A6300000}"/>
    <cellStyle name="Comma [0] 5245" xfId="12519" hidden="1" xr:uid="{00000000-0005-0000-0000-000008310000}"/>
    <cellStyle name="Comma [0] 5246" xfId="12411" hidden="1" xr:uid="{00000000-0005-0000-0000-00009C300000}"/>
    <cellStyle name="Comma [0] 5247" xfId="12563" hidden="1" xr:uid="{00000000-0005-0000-0000-000034310000}"/>
    <cellStyle name="Comma [0] 5248" xfId="12517" hidden="1" xr:uid="{00000000-0005-0000-0000-000006310000}"/>
    <cellStyle name="Comma [0] 5249" xfId="12486" hidden="1" xr:uid="{00000000-0005-0000-0000-0000E7300000}"/>
    <cellStyle name="Comma [0] 525" xfId="3208" hidden="1" xr:uid="{00000000-0005-0000-0000-0000A90C0000}"/>
    <cellStyle name="Comma [0] 5250" xfId="12567" hidden="1" xr:uid="{00000000-0005-0000-0000-000038310000}"/>
    <cellStyle name="Comma [0] 5251" xfId="12569" hidden="1" xr:uid="{00000000-0005-0000-0000-00003A310000}"/>
    <cellStyle name="Comma [0] 5252" xfId="12555" hidden="1" xr:uid="{00000000-0005-0000-0000-00002C310000}"/>
    <cellStyle name="Comma [0] 5253" xfId="12542" hidden="1" xr:uid="{00000000-0005-0000-0000-00001F310000}"/>
    <cellStyle name="Comma [0] 5254" xfId="12566" hidden="1" xr:uid="{00000000-0005-0000-0000-000037310000}"/>
    <cellStyle name="Comma [0] 5255" xfId="12532" hidden="1" xr:uid="{00000000-0005-0000-0000-000015310000}"/>
    <cellStyle name="Comma [0] 5256" xfId="12504" hidden="1" xr:uid="{00000000-0005-0000-0000-0000F9300000}"/>
    <cellStyle name="Comma [0] 5257" xfId="12571" hidden="1" xr:uid="{00000000-0005-0000-0000-00003C310000}"/>
    <cellStyle name="Comma [0] 5258" xfId="12528" hidden="1" xr:uid="{00000000-0005-0000-0000-000011310000}"/>
    <cellStyle name="Comma [0] 5259" xfId="12562" hidden="1" xr:uid="{00000000-0005-0000-0000-000033310000}"/>
    <cellStyle name="Comma [0] 526" xfId="3210" hidden="1" xr:uid="{00000000-0005-0000-0000-0000AB0C0000}"/>
    <cellStyle name="Comma [0] 5260" xfId="12575" hidden="1" xr:uid="{00000000-0005-0000-0000-000040310000}"/>
    <cellStyle name="Comma [0] 5261" xfId="12577" hidden="1" xr:uid="{00000000-0005-0000-0000-000042310000}"/>
    <cellStyle name="Comma [0] 5262" xfId="12445" hidden="1" xr:uid="{00000000-0005-0000-0000-0000BE300000}"/>
    <cellStyle name="Comma [0] 5263" xfId="12565" hidden="1" xr:uid="{00000000-0005-0000-0000-000036310000}"/>
    <cellStyle name="Comma [0] 5264" xfId="12505" hidden="1" xr:uid="{00000000-0005-0000-0000-0000FA300000}"/>
    <cellStyle name="Comma [0] 5265" xfId="12539" hidden="1" xr:uid="{00000000-0005-0000-0000-00001C310000}"/>
    <cellStyle name="Comma [0] 5266" xfId="12552" hidden="1" xr:uid="{00000000-0005-0000-0000-000029310000}"/>
    <cellStyle name="Comma [0] 5267" xfId="12580" hidden="1" xr:uid="{00000000-0005-0000-0000-000045310000}"/>
    <cellStyle name="Comma [0] 5268" xfId="12543" hidden="1" xr:uid="{00000000-0005-0000-0000-000020310000}"/>
    <cellStyle name="Comma [0] 5269" xfId="12503" hidden="1" xr:uid="{00000000-0005-0000-0000-0000F8300000}"/>
    <cellStyle name="Comma [0] 527" xfId="3161" hidden="1" xr:uid="{00000000-0005-0000-0000-00007A0C0000}"/>
    <cellStyle name="Comma [0] 5270" xfId="12582" hidden="1" xr:uid="{00000000-0005-0000-0000-000047310000}"/>
    <cellStyle name="Comma [0] 5271" xfId="12584" hidden="1" xr:uid="{00000000-0005-0000-0000-000049310000}"/>
    <cellStyle name="Comma [0] 5272" xfId="12643" hidden="1" xr:uid="{00000000-0005-0000-0000-000084310000}"/>
    <cellStyle name="Comma [0] 5273" xfId="12662" hidden="1" xr:uid="{00000000-0005-0000-0000-000097310000}"/>
    <cellStyle name="Comma [0] 5274" xfId="12669" hidden="1" xr:uid="{00000000-0005-0000-0000-00009E310000}"/>
    <cellStyle name="Comma [0] 5275" xfId="12676" hidden="1" xr:uid="{00000000-0005-0000-0000-0000A5310000}"/>
    <cellStyle name="Comma [0] 5276" xfId="12681" hidden="1" xr:uid="{00000000-0005-0000-0000-0000AA310000}"/>
    <cellStyle name="Comma [0] 5277" xfId="12668" hidden="1" xr:uid="{00000000-0005-0000-0000-00009D310000}"/>
    <cellStyle name="Comma [0] 5278" xfId="12673" hidden="1" xr:uid="{00000000-0005-0000-0000-0000A2310000}"/>
    <cellStyle name="Comma [0] 5279" xfId="12685" hidden="1" xr:uid="{00000000-0005-0000-0000-0000AE310000}"/>
    <cellStyle name="Comma [0] 528" xfId="3122" hidden="1" xr:uid="{00000000-0005-0000-0000-0000530C0000}"/>
    <cellStyle name="Comma [0] 5280" xfId="12687" hidden="1" xr:uid="{00000000-0005-0000-0000-0000B0310000}"/>
    <cellStyle name="Comma [0] 5281" xfId="12658" hidden="1" xr:uid="{00000000-0005-0000-0000-000093310000}"/>
    <cellStyle name="Comma [0] 5282" xfId="12647" hidden="1" xr:uid="{00000000-0005-0000-0000-000088310000}"/>
    <cellStyle name="Comma [0] 5283" xfId="12698" hidden="1" xr:uid="{00000000-0005-0000-0000-0000BB310000}"/>
    <cellStyle name="Comma [0] 5284" xfId="12707" hidden="1" xr:uid="{00000000-0005-0000-0000-0000C4310000}"/>
    <cellStyle name="Comma [0] 5285" xfId="12718" hidden="1" xr:uid="{00000000-0005-0000-0000-0000CF310000}"/>
    <cellStyle name="Comma [0] 5286" xfId="12724" hidden="1" xr:uid="{00000000-0005-0000-0000-0000D5310000}"/>
    <cellStyle name="Comma [0] 5287" xfId="12706" hidden="1" xr:uid="{00000000-0005-0000-0000-0000C3310000}"/>
    <cellStyle name="Comma [0] 5288" xfId="12716" hidden="1" xr:uid="{00000000-0005-0000-0000-0000CD310000}"/>
    <cellStyle name="Comma [0] 5289" xfId="12736" hidden="1" xr:uid="{00000000-0005-0000-0000-0000E1310000}"/>
    <cellStyle name="Comma [0] 529" xfId="3164" hidden="1" xr:uid="{00000000-0005-0000-0000-00007D0C0000}"/>
    <cellStyle name="Comma [0] 5290" xfId="12738" hidden="1" xr:uid="{00000000-0005-0000-0000-0000E3310000}"/>
    <cellStyle name="Comma [0] 5291" xfId="12689" hidden="1" xr:uid="{00000000-0005-0000-0000-0000B2310000}"/>
    <cellStyle name="Comma [0] 5292" xfId="12650" hidden="1" xr:uid="{00000000-0005-0000-0000-00008B310000}"/>
    <cellStyle name="Comma [0] 5293" xfId="12692" hidden="1" xr:uid="{00000000-0005-0000-0000-0000B5310000}"/>
    <cellStyle name="Comma [0] 5294" xfId="12655" hidden="1" xr:uid="{00000000-0005-0000-0000-000090310000}"/>
    <cellStyle name="Comma [0] 5295" xfId="12657" hidden="1" xr:uid="{00000000-0005-0000-0000-000092310000}"/>
    <cellStyle name="Comma [0] 5296" xfId="12743" hidden="1" xr:uid="{00000000-0005-0000-0000-0000E8310000}"/>
    <cellStyle name="Comma [0] 5297" xfId="12646" hidden="1" xr:uid="{00000000-0005-0000-0000-000087310000}"/>
    <cellStyle name="Comma [0] 5298" xfId="12654" hidden="1" xr:uid="{00000000-0005-0000-0000-00008F310000}"/>
    <cellStyle name="Comma [0] 5299" xfId="12755" hidden="1" xr:uid="{00000000-0005-0000-0000-0000F4310000}"/>
    <cellStyle name="Comma [0] 53" xfId="2220" hidden="1" xr:uid="{00000000-0005-0000-0000-0000CD080000}"/>
    <cellStyle name="Comma [0] 530" xfId="3127" hidden="1" xr:uid="{00000000-0005-0000-0000-0000580C0000}"/>
    <cellStyle name="Comma [0] 5300" xfId="12757" hidden="1" xr:uid="{00000000-0005-0000-0000-0000F6310000}"/>
    <cellStyle name="Comma [0] 5301" xfId="12746" hidden="1" xr:uid="{00000000-0005-0000-0000-0000EB310000}"/>
    <cellStyle name="Comma [0] 5302" xfId="12754" hidden="1" xr:uid="{00000000-0005-0000-0000-0000F3310000}"/>
    <cellStyle name="Comma [0] 5303" xfId="12652" hidden="1" xr:uid="{00000000-0005-0000-0000-00008D310000}"/>
    <cellStyle name="Comma [0] 5304" xfId="12740" hidden="1" xr:uid="{00000000-0005-0000-0000-0000E5310000}"/>
    <cellStyle name="Comma [0] 5305" xfId="12773" hidden="1" xr:uid="{00000000-0005-0000-0000-000006320000}"/>
    <cellStyle name="Comma [0] 5306" xfId="12781" hidden="1" xr:uid="{00000000-0005-0000-0000-00000E320000}"/>
    <cellStyle name="Comma [0] 5307" xfId="12690" hidden="1" xr:uid="{00000000-0005-0000-0000-0000B3310000}"/>
    <cellStyle name="Comma [0] 5308" xfId="12769" hidden="1" xr:uid="{00000000-0005-0000-0000-000002320000}"/>
    <cellStyle name="Comma [0] 5309" xfId="12790" hidden="1" xr:uid="{00000000-0005-0000-0000-000017320000}"/>
    <cellStyle name="Comma [0] 531" xfId="3129" hidden="1" xr:uid="{00000000-0005-0000-0000-00005A0C0000}"/>
    <cellStyle name="Comma [0] 5310" xfId="12792" hidden="1" xr:uid="{00000000-0005-0000-0000-000019320000}"/>
    <cellStyle name="Comma [0] 5311" xfId="12751" hidden="1" xr:uid="{00000000-0005-0000-0000-0000F0310000}"/>
    <cellStyle name="Comma [0] 5312" xfId="12696" hidden="1" xr:uid="{00000000-0005-0000-0000-0000B9310000}"/>
    <cellStyle name="Comma [0] 5313" xfId="12749" hidden="1" xr:uid="{00000000-0005-0000-0000-0000EE310000}"/>
    <cellStyle name="Comma [0] 5314" xfId="12733" hidden="1" xr:uid="{00000000-0005-0000-0000-0000DE310000}"/>
    <cellStyle name="Comma [0] 5315" xfId="12729" hidden="1" xr:uid="{00000000-0005-0000-0000-0000DA310000}"/>
    <cellStyle name="Comma [0] 5316" xfId="12800" hidden="1" xr:uid="{00000000-0005-0000-0000-000021320000}"/>
    <cellStyle name="Comma [0] 5317" xfId="12666" hidden="1" xr:uid="{00000000-0005-0000-0000-00009B310000}"/>
    <cellStyle name="Comma [0] 5318" xfId="12659" hidden="1" xr:uid="{00000000-0005-0000-0000-000094310000}"/>
    <cellStyle name="Comma [0] 5319" xfId="12808" hidden="1" xr:uid="{00000000-0005-0000-0000-000029320000}"/>
    <cellStyle name="Comma [0] 532" xfId="3215" hidden="1" xr:uid="{00000000-0005-0000-0000-0000B00C0000}"/>
    <cellStyle name="Comma [0] 5320" xfId="12810" hidden="1" xr:uid="{00000000-0005-0000-0000-00002B320000}"/>
    <cellStyle name="Comma [0] 5321" xfId="12759" hidden="1" xr:uid="{00000000-0005-0000-0000-0000F8310000}"/>
    <cellStyle name="Comma [0] 5322" xfId="12735" hidden="1" xr:uid="{00000000-0005-0000-0000-0000E0310000}"/>
    <cellStyle name="Comma [0] 5323" xfId="12770" hidden="1" xr:uid="{00000000-0005-0000-0000-000003320000}"/>
    <cellStyle name="Comma [0] 5324" xfId="12702" hidden="1" xr:uid="{00000000-0005-0000-0000-0000BF310000}"/>
    <cellStyle name="Comma [0] 5325" xfId="12772" hidden="1" xr:uid="{00000000-0005-0000-0000-000005320000}"/>
    <cellStyle name="Comma [0] 5326" xfId="12817" hidden="1" xr:uid="{00000000-0005-0000-0000-000032320000}"/>
    <cellStyle name="Comma [0] 5327" xfId="12760" hidden="1" xr:uid="{00000000-0005-0000-0000-0000F9310000}"/>
    <cellStyle name="Comma [0] 5328" xfId="12717" hidden="1" xr:uid="{00000000-0005-0000-0000-0000CE310000}"/>
    <cellStyle name="Comma [0] 5329" xfId="12823" hidden="1" xr:uid="{00000000-0005-0000-0000-000038320000}"/>
    <cellStyle name="Comma [0] 533" xfId="3118" hidden="1" xr:uid="{00000000-0005-0000-0000-00004F0C0000}"/>
    <cellStyle name="Comma [0] 5330" xfId="12825" hidden="1" xr:uid="{00000000-0005-0000-0000-00003A320000}"/>
    <cellStyle name="Comma [0] 5331" xfId="12778" hidden="1" xr:uid="{00000000-0005-0000-0000-00000B320000}"/>
    <cellStyle name="Comma [0] 5332" xfId="12784" hidden="1" xr:uid="{00000000-0005-0000-0000-000011320000}"/>
    <cellStyle name="Comma [0] 5333" xfId="12665" hidden="1" xr:uid="{00000000-0005-0000-0000-00009A310000}"/>
    <cellStyle name="Comma [0] 5334" xfId="12734" hidden="1" xr:uid="{00000000-0005-0000-0000-0000DF310000}"/>
    <cellStyle name="Comma [0] 5335" xfId="12742" hidden="1" xr:uid="{00000000-0005-0000-0000-0000E7310000}"/>
    <cellStyle name="Comma [0] 5336" xfId="12831" hidden="1" xr:uid="{00000000-0005-0000-0000-000040320000}"/>
    <cellStyle name="Comma [0] 5337" xfId="12745" hidden="1" xr:uid="{00000000-0005-0000-0000-0000EA310000}"/>
    <cellStyle name="Comma [0] 5338" xfId="12705" hidden="1" xr:uid="{00000000-0005-0000-0000-0000C2310000}"/>
    <cellStyle name="Comma [0] 5339" xfId="12836" hidden="1" xr:uid="{00000000-0005-0000-0000-000045320000}"/>
    <cellStyle name="Comma [0] 534" xfId="3126" hidden="1" xr:uid="{00000000-0005-0000-0000-0000570C0000}"/>
    <cellStyle name="Comma [0] 5340" xfId="12838" hidden="1" xr:uid="{00000000-0005-0000-0000-000047320000}"/>
    <cellStyle name="Comma [0] 5341" xfId="12797" hidden="1" xr:uid="{00000000-0005-0000-0000-00001E320000}"/>
    <cellStyle name="Comma [0] 5342" xfId="12803" hidden="1" xr:uid="{00000000-0005-0000-0000-000024320000}"/>
    <cellStyle name="Comma [0] 5343" xfId="12704" hidden="1" xr:uid="{00000000-0005-0000-0000-0000C1310000}"/>
    <cellStyle name="Comma [0] 5344" xfId="12785" hidden="1" xr:uid="{00000000-0005-0000-0000-000012320000}"/>
    <cellStyle name="Comma [0] 5345" xfId="12764" hidden="1" xr:uid="{00000000-0005-0000-0000-0000FD310000}"/>
    <cellStyle name="Comma [0] 5346" xfId="12842" hidden="1" xr:uid="{00000000-0005-0000-0000-00004B320000}"/>
    <cellStyle name="Comma [0] 5347" xfId="12783" hidden="1" xr:uid="{00000000-0005-0000-0000-000010320000}"/>
    <cellStyle name="Comma [0] 5348" xfId="12721" hidden="1" xr:uid="{00000000-0005-0000-0000-0000D2310000}"/>
    <cellStyle name="Comma [0] 5349" xfId="12849" hidden="1" xr:uid="{00000000-0005-0000-0000-000052320000}"/>
    <cellStyle name="Comma [0] 535" xfId="3227" hidden="1" xr:uid="{00000000-0005-0000-0000-0000BC0C0000}"/>
    <cellStyle name="Comma [0] 5350" xfId="12851" hidden="1" xr:uid="{00000000-0005-0000-0000-000054320000}"/>
    <cellStyle name="Comma [0] 5351" xfId="12815" hidden="1" xr:uid="{00000000-0005-0000-0000-000030320000}"/>
    <cellStyle name="Comma [0] 5352" xfId="12820" hidden="1" xr:uid="{00000000-0005-0000-0000-000035320000}"/>
    <cellStyle name="Comma [0] 5353" xfId="12649" hidden="1" xr:uid="{00000000-0005-0000-0000-00008A310000}"/>
    <cellStyle name="Comma [0] 5354" xfId="12804" hidden="1" xr:uid="{00000000-0005-0000-0000-000025320000}"/>
    <cellStyle name="Comma [0] 5355" xfId="12709" hidden="1" xr:uid="{00000000-0005-0000-0000-0000C6310000}"/>
    <cellStyle name="Comma [0] 5356" xfId="12855" hidden="1" xr:uid="{00000000-0005-0000-0000-000058320000}"/>
    <cellStyle name="Comma [0] 5357" xfId="12802" hidden="1" xr:uid="{00000000-0005-0000-0000-000023320000}"/>
    <cellStyle name="Comma [0] 5358" xfId="12741" hidden="1" xr:uid="{00000000-0005-0000-0000-0000E6310000}"/>
    <cellStyle name="Comma [0] 5359" xfId="12859" hidden="1" xr:uid="{00000000-0005-0000-0000-00005C320000}"/>
    <cellStyle name="Comma [0] 536" xfId="3229" hidden="1" xr:uid="{00000000-0005-0000-0000-0000BE0C0000}"/>
    <cellStyle name="Comma [0] 5360" xfId="12861" hidden="1" xr:uid="{00000000-0005-0000-0000-00005E320000}"/>
    <cellStyle name="Comma [0] 5361" xfId="12829" hidden="1" xr:uid="{00000000-0005-0000-0000-00003E320000}"/>
    <cellStyle name="Comma [0] 5362" xfId="12833" hidden="1" xr:uid="{00000000-0005-0000-0000-000042320000}"/>
    <cellStyle name="Comma [0] 5363" xfId="12723" hidden="1" xr:uid="{00000000-0005-0000-0000-0000D4310000}"/>
    <cellStyle name="Comma [0] 5364" xfId="12821" hidden="1" xr:uid="{00000000-0005-0000-0000-000036320000}"/>
    <cellStyle name="Comma [0] 5365" xfId="12713" hidden="1" xr:uid="{00000000-0005-0000-0000-0000CA310000}"/>
    <cellStyle name="Comma [0] 5366" xfId="12865" hidden="1" xr:uid="{00000000-0005-0000-0000-000062320000}"/>
    <cellStyle name="Comma [0] 5367" xfId="12819" hidden="1" xr:uid="{00000000-0005-0000-0000-000034320000}"/>
    <cellStyle name="Comma [0] 5368" xfId="12788" hidden="1" xr:uid="{00000000-0005-0000-0000-000015320000}"/>
    <cellStyle name="Comma [0] 5369" xfId="12869" hidden="1" xr:uid="{00000000-0005-0000-0000-000066320000}"/>
    <cellStyle name="Comma [0] 537" xfId="3218" hidden="1" xr:uid="{00000000-0005-0000-0000-0000B30C0000}"/>
    <cellStyle name="Comma [0] 5370" xfId="12871" hidden="1" xr:uid="{00000000-0005-0000-0000-000068320000}"/>
    <cellStyle name="Comma [0] 5371" xfId="12857" hidden="1" xr:uid="{00000000-0005-0000-0000-00005A320000}"/>
    <cellStyle name="Comma [0] 5372" xfId="12844" hidden="1" xr:uid="{00000000-0005-0000-0000-00004D320000}"/>
    <cellStyle name="Comma [0] 5373" xfId="12868" hidden="1" xr:uid="{00000000-0005-0000-0000-000065320000}"/>
    <cellStyle name="Comma [0] 5374" xfId="12834" hidden="1" xr:uid="{00000000-0005-0000-0000-000043320000}"/>
    <cellStyle name="Comma [0] 5375" xfId="12806" hidden="1" xr:uid="{00000000-0005-0000-0000-000027320000}"/>
    <cellStyle name="Comma [0] 5376" xfId="12873" hidden="1" xr:uid="{00000000-0005-0000-0000-00006A320000}"/>
    <cellStyle name="Comma [0] 5377" xfId="12830" hidden="1" xr:uid="{00000000-0005-0000-0000-00003F320000}"/>
    <cellStyle name="Comma [0] 5378" xfId="12864" hidden="1" xr:uid="{00000000-0005-0000-0000-000061320000}"/>
    <cellStyle name="Comma [0] 5379" xfId="12877" hidden="1" xr:uid="{00000000-0005-0000-0000-00006E320000}"/>
    <cellStyle name="Comma [0] 538" xfId="3226" hidden="1" xr:uid="{00000000-0005-0000-0000-0000BB0C0000}"/>
    <cellStyle name="Comma [0] 5380" xfId="12879" hidden="1" xr:uid="{00000000-0005-0000-0000-000070320000}"/>
    <cellStyle name="Comma [0] 5381" xfId="12747" hidden="1" xr:uid="{00000000-0005-0000-0000-0000EC310000}"/>
    <cellStyle name="Comma [0] 5382" xfId="12867" hidden="1" xr:uid="{00000000-0005-0000-0000-000064320000}"/>
    <cellStyle name="Comma [0] 5383" xfId="12807" hidden="1" xr:uid="{00000000-0005-0000-0000-000028320000}"/>
    <cellStyle name="Comma [0] 5384" xfId="12841" hidden="1" xr:uid="{00000000-0005-0000-0000-00004A320000}"/>
    <cellStyle name="Comma [0] 5385" xfId="12854" hidden="1" xr:uid="{00000000-0005-0000-0000-000057320000}"/>
    <cellStyle name="Comma [0] 5386" xfId="12882" hidden="1" xr:uid="{00000000-0005-0000-0000-000073320000}"/>
    <cellStyle name="Comma [0] 5387" xfId="12845" hidden="1" xr:uid="{00000000-0005-0000-0000-00004E320000}"/>
    <cellStyle name="Comma [0] 5388" xfId="12805" hidden="1" xr:uid="{00000000-0005-0000-0000-000026320000}"/>
    <cellStyle name="Comma [0] 5389" xfId="12885" hidden="1" xr:uid="{00000000-0005-0000-0000-000076320000}"/>
    <cellStyle name="Comma [0] 539" xfId="3124" hidden="1" xr:uid="{00000000-0005-0000-0000-0000550C0000}"/>
    <cellStyle name="Comma [0] 5390" xfId="12887" hidden="1" xr:uid="{00000000-0005-0000-0000-000078320000}"/>
    <cellStyle name="Comma [0] 5391" xfId="12606" hidden="1" xr:uid="{00000000-0005-0000-0000-00005F310000}"/>
    <cellStyle name="Comma [0] 5392" xfId="12588" hidden="1" xr:uid="{00000000-0005-0000-0000-00004D310000}"/>
    <cellStyle name="Comma [0] 5393" xfId="12891" hidden="1" xr:uid="{00000000-0005-0000-0000-00007C320000}"/>
    <cellStyle name="Comma [0] 5394" xfId="12898" hidden="1" xr:uid="{00000000-0005-0000-0000-000083320000}"/>
    <cellStyle name="Comma [0] 5395" xfId="12900" hidden="1" xr:uid="{00000000-0005-0000-0000-000085320000}"/>
    <cellStyle name="Comma [0] 5396" xfId="12890" hidden="1" xr:uid="{00000000-0005-0000-0000-00007B320000}"/>
    <cellStyle name="Comma [0] 5397" xfId="12896" hidden="1" xr:uid="{00000000-0005-0000-0000-000081320000}"/>
    <cellStyle name="Comma [0] 5398" xfId="12903" hidden="1" xr:uid="{00000000-0005-0000-0000-000088320000}"/>
    <cellStyle name="Comma [0] 5399" xfId="12905" hidden="1" xr:uid="{00000000-0005-0000-0000-00008A320000}"/>
    <cellStyle name="Comma [0] 54" xfId="2072" hidden="1" xr:uid="{00000000-0005-0000-0000-000039080000}"/>
    <cellStyle name="Comma [0] 540" xfId="3212" hidden="1" xr:uid="{00000000-0005-0000-0000-0000AD0C0000}"/>
    <cellStyle name="Comma [0] 5400" xfId="12680" hidden="1" xr:uid="{00000000-0005-0000-0000-0000A9310000}"/>
    <cellStyle name="Comma [0] 5401" xfId="12636" hidden="1" xr:uid="{00000000-0005-0000-0000-00007D310000}"/>
    <cellStyle name="Comma [0] 5402" xfId="12916" hidden="1" xr:uid="{00000000-0005-0000-0000-000095320000}"/>
    <cellStyle name="Comma [0] 5403" xfId="12925" hidden="1" xr:uid="{00000000-0005-0000-0000-00009E320000}"/>
    <cellStyle name="Comma [0] 5404" xfId="12936" hidden="1" xr:uid="{00000000-0005-0000-0000-0000A9320000}"/>
    <cellStyle name="Comma [0] 5405" xfId="12942" hidden="1" xr:uid="{00000000-0005-0000-0000-0000AF320000}"/>
    <cellStyle name="Comma [0] 5406" xfId="12924" hidden="1" xr:uid="{00000000-0005-0000-0000-00009D320000}"/>
    <cellStyle name="Comma [0] 5407" xfId="12934" hidden="1" xr:uid="{00000000-0005-0000-0000-0000A7320000}"/>
    <cellStyle name="Comma [0] 5408" xfId="12954" hidden="1" xr:uid="{00000000-0005-0000-0000-0000BB320000}"/>
    <cellStyle name="Comma [0] 5409" xfId="12956" hidden="1" xr:uid="{00000000-0005-0000-0000-0000BD320000}"/>
    <cellStyle name="Comma [0] 541" xfId="3245" hidden="1" xr:uid="{00000000-0005-0000-0000-0000CE0C0000}"/>
    <cellStyle name="Comma [0] 5410" xfId="12907" hidden="1" xr:uid="{00000000-0005-0000-0000-00008C320000}"/>
    <cellStyle name="Comma [0] 5411" xfId="12601" hidden="1" xr:uid="{00000000-0005-0000-0000-00005A310000}"/>
    <cellStyle name="Comma [0] 5412" xfId="12910" hidden="1" xr:uid="{00000000-0005-0000-0000-00008F320000}"/>
    <cellStyle name="Comma [0] 5413" xfId="12635" hidden="1" xr:uid="{00000000-0005-0000-0000-00007C310000}"/>
    <cellStyle name="Comma [0] 5414" xfId="12634" hidden="1" xr:uid="{00000000-0005-0000-0000-00007B310000}"/>
    <cellStyle name="Comma [0] 5415" xfId="12961" hidden="1" xr:uid="{00000000-0005-0000-0000-0000C2320000}"/>
    <cellStyle name="Comma [0] 5416" xfId="12603" hidden="1" xr:uid="{00000000-0005-0000-0000-00005C310000}"/>
    <cellStyle name="Comma [0] 5417" xfId="12637" hidden="1" xr:uid="{00000000-0005-0000-0000-00007E310000}"/>
    <cellStyle name="Comma [0] 5418" xfId="12973" hidden="1" xr:uid="{00000000-0005-0000-0000-0000CE320000}"/>
    <cellStyle name="Comma [0] 5419" xfId="12975" hidden="1" xr:uid="{00000000-0005-0000-0000-0000D0320000}"/>
    <cellStyle name="Comma [0] 542" xfId="3253" hidden="1" xr:uid="{00000000-0005-0000-0000-0000D60C0000}"/>
    <cellStyle name="Comma [0] 5420" xfId="12964" hidden="1" xr:uid="{00000000-0005-0000-0000-0000C5320000}"/>
    <cellStyle name="Comma [0] 5421" xfId="12972" hidden="1" xr:uid="{00000000-0005-0000-0000-0000CD320000}"/>
    <cellStyle name="Comma [0] 5422" xfId="12599" hidden="1" xr:uid="{00000000-0005-0000-0000-000058310000}"/>
    <cellStyle name="Comma [0] 5423" xfId="12958" hidden="1" xr:uid="{00000000-0005-0000-0000-0000BF320000}"/>
    <cellStyle name="Comma [0] 5424" xfId="12991" hidden="1" xr:uid="{00000000-0005-0000-0000-0000E0320000}"/>
    <cellStyle name="Comma [0] 5425" xfId="12999" hidden="1" xr:uid="{00000000-0005-0000-0000-0000E8320000}"/>
    <cellStyle name="Comma [0] 5426" xfId="12908" hidden="1" xr:uid="{00000000-0005-0000-0000-00008D320000}"/>
    <cellStyle name="Comma [0] 5427" xfId="12987" hidden="1" xr:uid="{00000000-0005-0000-0000-0000DC320000}"/>
    <cellStyle name="Comma [0] 5428" xfId="13008" hidden="1" xr:uid="{00000000-0005-0000-0000-0000F1320000}"/>
    <cellStyle name="Comma [0] 5429" xfId="13010" hidden="1" xr:uid="{00000000-0005-0000-0000-0000F3320000}"/>
    <cellStyle name="Comma [0] 543" xfId="3162" hidden="1" xr:uid="{00000000-0005-0000-0000-00007B0C0000}"/>
    <cellStyle name="Comma [0] 5430" xfId="12969" hidden="1" xr:uid="{00000000-0005-0000-0000-0000CA320000}"/>
    <cellStyle name="Comma [0] 5431" xfId="12914" hidden="1" xr:uid="{00000000-0005-0000-0000-000093320000}"/>
    <cellStyle name="Comma [0] 5432" xfId="12967" hidden="1" xr:uid="{00000000-0005-0000-0000-0000C8320000}"/>
    <cellStyle name="Comma [0] 5433" xfId="12951" hidden="1" xr:uid="{00000000-0005-0000-0000-0000B8320000}"/>
    <cellStyle name="Comma [0] 5434" xfId="12947" hidden="1" xr:uid="{00000000-0005-0000-0000-0000B4320000}"/>
    <cellStyle name="Comma [0] 5435" xfId="13018" hidden="1" xr:uid="{00000000-0005-0000-0000-0000FB320000}"/>
    <cellStyle name="Comma [0] 5436" xfId="12591" hidden="1" xr:uid="{00000000-0005-0000-0000-000050310000}"/>
    <cellStyle name="Comma [0] 5437" xfId="12679" hidden="1" xr:uid="{00000000-0005-0000-0000-0000A8310000}"/>
    <cellStyle name="Comma [0] 5438" xfId="13026" hidden="1" xr:uid="{00000000-0005-0000-0000-000003330000}"/>
    <cellStyle name="Comma [0] 5439" xfId="13028" hidden="1" xr:uid="{00000000-0005-0000-0000-000005330000}"/>
    <cellStyle name="Comma [0] 544" xfId="3241" hidden="1" xr:uid="{00000000-0005-0000-0000-0000CA0C0000}"/>
    <cellStyle name="Comma [0] 5440" xfId="12977" hidden="1" xr:uid="{00000000-0005-0000-0000-0000D2320000}"/>
    <cellStyle name="Comma [0] 5441" xfId="12953" hidden="1" xr:uid="{00000000-0005-0000-0000-0000BA320000}"/>
    <cellStyle name="Comma [0] 5442" xfId="12988" hidden="1" xr:uid="{00000000-0005-0000-0000-0000DD320000}"/>
    <cellStyle name="Comma [0] 5443" xfId="12920" hidden="1" xr:uid="{00000000-0005-0000-0000-000099320000}"/>
    <cellStyle name="Comma [0] 5444" xfId="12990" hidden="1" xr:uid="{00000000-0005-0000-0000-0000DF320000}"/>
    <cellStyle name="Comma [0] 5445" xfId="13035" hidden="1" xr:uid="{00000000-0005-0000-0000-00000C330000}"/>
    <cellStyle name="Comma [0] 5446" xfId="12978" hidden="1" xr:uid="{00000000-0005-0000-0000-0000D3320000}"/>
    <cellStyle name="Comma [0] 5447" xfId="12935" hidden="1" xr:uid="{00000000-0005-0000-0000-0000A8320000}"/>
    <cellStyle name="Comma [0] 5448" xfId="13041" hidden="1" xr:uid="{00000000-0005-0000-0000-000012330000}"/>
    <cellStyle name="Comma [0] 5449" xfId="13043" hidden="1" xr:uid="{00000000-0005-0000-0000-000014330000}"/>
    <cellStyle name="Comma [0] 545" xfId="3262" hidden="1" xr:uid="{00000000-0005-0000-0000-0000DF0C0000}"/>
    <cellStyle name="Comma [0] 5450" xfId="12996" hidden="1" xr:uid="{00000000-0005-0000-0000-0000E5320000}"/>
    <cellStyle name="Comma [0] 5451" xfId="13002" hidden="1" xr:uid="{00000000-0005-0000-0000-0000EB320000}"/>
    <cellStyle name="Comma [0] 5452" xfId="12628" hidden="1" xr:uid="{00000000-0005-0000-0000-000075310000}"/>
    <cellStyle name="Comma [0] 5453" xfId="12952" hidden="1" xr:uid="{00000000-0005-0000-0000-0000B9320000}"/>
    <cellStyle name="Comma [0] 5454" xfId="12960" hidden="1" xr:uid="{00000000-0005-0000-0000-0000C1320000}"/>
    <cellStyle name="Comma [0] 5455" xfId="13049" hidden="1" xr:uid="{00000000-0005-0000-0000-00001A330000}"/>
    <cellStyle name="Comma [0] 5456" xfId="12963" hidden="1" xr:uid="{00000000-0005-0000-0000-0000C4320000}"/>
    <cellStyle name="Comma [0] 5457" xfId="12923" hidden="1" xr:uid="{00000000-0005-0000-0000-00009C320000}"/>
    <cellStyle name="Comma [0] 5458" xfId="13054" hidden="1" xr:uid="{00000000-0005-0000-0000-00001F330000}"/>
    <cellStyle name="Comma [0] 5459" xfId="13056" hidden="1" xr:uid="{00000000-0005-0000-0000-000021330000}"/>
    <cellStyle name="Comma [0] 546" xfId="3264" hidden="1" xr:uid="{00000000-0005-0000-0000-0000E10C0000}"/>
    <cellStyle name="Comma [0] 5460" xfId="13015" hidden="1" xr:uid="{00000000-0005-0000-0000-0000F8320000}"/>
    <cellStyle name="Comma [0] 5461" xfId="13021" hidden="1" xr:uid="{00000000-0005-0000-0000-0000FE320000}"/>
    <cellStyle name="Comma [0] 5462" xfId="12922" hidden="1" xr:uid="{00000000-0005-0000-0000-00009B320000}"/>
    <cellStyle name="Comma [0] 5463" xfId="13003" hidden="1" xr:uid="{00000000-0005-0000-0000-0000EC320000}"/>
    <cellStyle name="Comma [0] 5464" xfId="12982" hidden="1" xr:uid="{00000000-0005-0000-0000-0000D7320000}"/>
    <cellStyle name="Comma [0] 5465" xfId="13060" hidden="1" xr:uid="{00000000-0005-0000-0000-000025330000}"/>
    <cellStyle name="Comma [0] 5466" xfId="13001" hidden="1" xr:uid="{00000000-0005-0000-0000-0000EA320000}"/>
    <cellStyle name="Comma [0] 5467" xfId="12939" hidden="1" xr:uid="{00000000-0005-0000-0000-0000AC320000}"/>
    <cellStyle name="Comma [0] 5468" xfId="13067" hidden="1" xr:uid="{00000000-0005-0000-0000-00002C330000}"/>
    <cellStyle name="Comma [0] 5469" xfId="13069" hidden="1" xr:uid="{00000000-0005-0000-0000-00002E330000}"/>
    <cellStyle name="Comma [0] 547" xfId="3223" hidden="1" xr:uid="{00000000-0005-0000-0000-0000B80C0000}"/>
    <cellStyle name="Comma [0] 5470" xfId="13033" hidden="1" xr:uid="{00000000-0005-0000-0000-00000A330000}"/>
    <cellStyle name="Comma [0] 5471" xfId="13038" hidden="1" xr:uid="{00000000-0005-0000-0000-00000F330000}"/>
    <cellStyle name="Comma [0] 5472" xfId="12602" hidden="1" xr:uid="{00000000-0005-0000-0000-00005B310000}"/>
    <cellStyle name="Comma [0] 5473" xfId="13022" hidden="1" xr:uid="{00000000-0005-0000-0000-0000FF320000}"/>
    <cellStyle name="Comma [0] 5474" xfId="12927" hidden="1" xr:uid="{00000000-0005-0000-0000-0000A0320000}"/>
    <cellStyle name="Comma [0] 5475" xfId="13073" hidden="1" xr:uid="{00000000-0005-0000-0000-000032330000}"/>
    <cellStyle name="Comma [0] 5476" xfId="13020" hidden="1" xr:uid="{00000000-0005-0000-0000-0000FD320000}"/>
    <cellStyle name="Comma [0] 5477" xfId="12959" hidden="1" xr:uid="{00000000-0005-0000-0000-0000C0320000}"/>
    <cellStyle name="Comma [0] 5478" xfId="13077" hidden="1" xr:uid="{00000000-0005-0000-0000-000036330000}"/>
    <cellStyle name="Comma [0] 5479" xfId="13079" hidden="1" xr:uid="{00000000-0005-0000-0000-000038330000}"/>
    <cellStyle name="Comma [0] 548" xfId="3168" hidden="1" xr:uid="{00000000-0005-0000-0000-0000810C0000}"/>
    <cellStyle name="Comma [0] 5480" xfId="13047" hidden="1" xr:uid="{00000000-0005-0000-0000-000018330000}"/>
    <cellStyle name="Comma [0] 5481" xfId="13051" hidden="1" xr:uid="{00000000-0005-0000-0000-00001C330000}"/>
    <cellStyle name="Comma [0] 5482" xfId="12941" hidden="1" xr:uid="{00000000-0005-0000-0000-0000AE320000}"/>
    <cellStyle name="Comma [0] 5483" xfId="13039" hidden="1" xr:uid="{00000000-0005-0000-0000-000010330000}"/>
    <cellStyle name="Comma [0] 5484" xfId="12931" hidden="1" xr:uid="{00000000-0005-0000-0000-0000A4320000}"/>
    <cellStyle name="Comma [0] 5485" xfId="13083" hidden="1" xr:uid="{00000000-0005-0000-0000-00003C330000}"/>
    <cellStyle name="Comma [0] 5486" xfId="13037" hidden="1" xr:uid="{00000000-0005-0000-0000-00000E330000}"/>
    <cellStyle name="Comma [0] 5487" xfId="13006" hidden="1" xr:uid="{00000000-0005-0000-0000-0000EF320000}"/>
    <cellStyle name="Comma [0] 5488" xfId="13087" hidden="1" xr:uid="{00000000-0005-0000-0000-000040330000}"/>
    <cellStyle name="Comma [0] 5489" xfId="13089" hidden="1" xr:uid="{00000000-0005-0000-0000-000042330000}"/>
    <cellStyle name="Comma [0] 549" xfId="3221" hidden="1" xr:uid="{00000000-0005-0000-0000-0000B60C0000}"/>
    <cellStyle name="Comma [0] 5490" xfId="13075" hidden="1" xr:uid="{00000000-0005-0000-0000-000034330000}"/>
    <cellStyle name="Comma [0] 5491" xfId="13062" hidden="1" xr:uid="{00000000-0005-0000-0000-000027330000}"/>
    <cellStyle name="Comma [0] 5492" xfId="13086" hidden="1" xr:uid="{00000000-0005-0000-0000-00003F330000}"/>
    <cellStyle name="Comma [0] 5493" xfId="13052" hidden="1" xr:uid="{00000000-0005-0000-0000-00001D330000}"/>
    <cellStyle name="Comma [0] 5494" xfId="13024" hidden="1" xr:uid="{00000000-0005-0000-0000-000001330000}"/>
    <cellStyle name="Comma [0] 5495" xfId="13091" hidden="1" xr:uid="{00000000-0005-0000-0000-000044330000}"/>
    <cellStyle name="Comma [0] 5496" xfId="13048" hidden="1" xr:uid="{00000000-0005-0000-0000-000019330000}"/>
    <cellStyle name="Comma [0] 5497" xfId="13082" hidden="1" xr:uid="{00000000-0005-0000-0000-00003B330000}"/>
    <cellStyle name="Comma [0] 5498" xfId="13095" hidden="1" xr:uid="{00000000-0005-0000-0000-000048330000}"/>
    <cellStyle name="Comma [0] 5499" xfId="13097" hidden="1" xr:uid="{00000000-0005-0000-0000-00004A330000}"/>
    <cellStyle name="Comma [0] 55" xfId="2071" hidden="1" xr:uid="{00000000-0005-0000-0000-000038080000}"/>
    <cellStyle name="Comma [0] 550" xfId="3205" hidden="1" xr:uid="{00000000-0005-0000-0000-0000A60C0000}"/>
    <cellStyle name="Comma [0] 5500" xfId="12965" hidden="1" xr:uid="{00000000-0005-0000-0000-0000C6320000}"/>
    <cellStyle name="Comma [0] 5501" xfId="13085" hidden="1" xr:uid="{00000000-0005-0000-0000-00003E330000}"/>
    <cellStyle name="Comma [0] 5502" xfId="13025" hidden="1" xr:uid="{00000000-0005-0000-0000-000002330000}"/>
    <cellStyle name="Comma [0] 5503" xfId="13059" hidden="1" xr:uid="{00000000-0005-0000-0000-000024330000}"/>
    <cellStyle name="Comma [0] 5504" xfId="13072" hidden="1" xr:uid="{00000000-0005-0000-0000-000031330000}"/>
    <cellStyle name="Comma [0] 5505" xfId="13100" hidden="1" xr:uid="{00000000-0005-0000-0000-00004D330000}"/>
    <cellStyle name="Comma [0] 5506" xfId="13063" hidden="1" xr:uid="{00000000-0005-0000-0000-000028330000}"/>
    <cellStyle name="Comma [0] 5507" xfId="13023" hidden="1" xr:uid="{00000000-0005-0000-0000-000000330000}"/>
    <cellStyle name="Comma [0] 5508" xfId="13102" hidden="1" xr:uid="{00000000-0005-0000-0000-00004F330000}"/>
    <cellStyle name="Comma [0] 5509" xfId="13104" hidden="1" xr:uid="{00000000-0005-0000-0000-000051330000}"/>
    <cellStyle name="Comma [0] 551" xfId="3201" hidden="1" xr:uid="{00000000-0005-0000-0000-0000A20C0000}"/>
    <cellStyle name="Comma [0] 5510" xfId="12616" hidden="1" xr:uid="{00000000-0005-0000-0000-000069310000}"/>
    <cellStyle name="Comma [0] 5511" xfId="12613" hidden="1" xr:uid="{00000000-0005-0000-0000-000066310000}"/>
    <cellStyle name="Comma [0] 5512" xfId="13110" hidden="1" xr:uid="{00000000-0005-0000-0000-000057330000}"/>
    <cellStyle name="Comma [0] 5513" xfId="13116" hidden="1" xr:uid="{00000000-0005-0000-0000-00005D330000}"/>
    <cellStyle name="Comma [0] 5514" xfId="13118" hidden="1" xr:uid="{00000000-0005-0000-0000-00005F330000}"/>
    <cellStyle name="Comma [0] 5515" xfId="13109" hidden="1" xr:uid="{00000000-0005-0000-0000-000056330000}"/>
    <cellStyle name="Comma [0] 5516" xfId="13114" hidden="1" xr:uid="{00000000-0005-0000-0000-00005B330000}"/>
    <cellStyle name="Comma [0] 5517" xfId="13120" hidden="1" xr:uid="{00000000-0005-0000-0000-000061330000}"/>
    <cellStyle name="Comma [0] 5518" xfId="13122" hidden="1" xr:uid="{00000000-0005-0000-0000-000063330000}"/>
    <cellStyle name="Comma [0] 5519" xfId="12639" hidden="1" xr:uid="{00000000-0005-0000-0000-000080310000}"/>
    <cellStyle name="Comma [0] 552" xfId="3272" hidden="1" xr:uid="{00000000-0005-0000-0000-0000E90C0000}"/>
    <cellStyle name="Comma [0] 5520" xfId="12641" hidden="1" xr:uid="{00000000-0005-0000-0000-000082310000}"/>
    <cellStyle name="Comma [0] 5521" xfId="13133" hidden="1" xr:uid="{00000000-0005-0000-0000-00006E330000}"/>
    <cellStyle name="Comma [0] 5522" xfId="13142" hidden="1" xr:uid="{00000000-0005-0000-0000-000077330000}"/>
    <cellStyle name="Comma [0] 5523" xfId="13153" hidden="1" xr:uid="{00000000-0005-0000-0000-000082330000}"/>
    <cellStyle name="Comma [0] 5524" xfId="13159" hidden="1" xr:uid="{00000000-0005-0000-0000-000088330000}"/>
    <cellStyle name="Comma [0] 5525" xfId="13141" hidden="1" xr:uid="{00000000-0005-0000-0000-000076330000}"/>
    <cellStyle name="Comma [0] 5526" xfId="13151" hidden="1" xr:uid="{00000000-0005-0000-0000-000080330000}"/>
    <cellStyle name="Comma [0] 5527" xfId="13171" hidden="1" xr:uid="{00000000-0005-0000-0000-000094330000}"/>
    <cellStyle name="Comma [0] 5528" xfId="13173" hidden="1" xr:uid="{00000000-0005-0000-0000-000096330000}"/>
    <cellStyle name="Comma [0] 5529" xfId="13124" hidden="1" xr:uid="{00000000-0005-0000-0000-000065330000}"/>
    <cellStyle name="Comma [0] 553" xfId="3138" hidden="1" xr:uid="{00000000-0005-0000-0000-0000630C0000}"/>
    <cellStyle name="Comma [0] 5530" xfId="12621" hidden="1" xr:uid="{00000000-0005-0000-0000-00006E310000}"/>
    <cellStyle name="Comma [0] 5531" xfId="13127" hidden="1" xr:uid="{00000000-0005-0000-0000-000068330000}"/>
    <cellStyle name="Comma [0] 5532" xfId="12626" hidden="1" xr:uid="{00000000-0005-0000-0000-000073310000}"/>
    <cellStyle name="Comma [0] 5533" xfId="12610" hidden="1" xr:uid="{00000000-0005-0000-0000-000063310000}"/>
    <cellStyle name="Comma [0] 5534" xfId="13178" hidden="1" xr:uid="{00000000-0005-0000-0000-00009B330000}"/>
    <cellStyle name="Comma [0] 5535" xfId="12619" hidden="1" xr:uid="{00000000-0005-0000-0000-00006C310000}"/>
    <cellStyle name="Comma [0] 5536" xfId="12640" hidden="1" xr:uid="{00000000-0005-0000-0000-000081310000}"/>
    <cellStyle name="Comma [0] 5537" xfId="13190" hidden="1" xr:uid="{00000000-0005-0000-0000-0000A7330000}"/>
    <cellStyle name="Comma [0] 5538" xfId="13192" hidden="1" xr:uid="{00000000-0005-0000-0000-0000A9330000}"/>
    <cellStyle name="Comma [0] 5539" xfId="13181" hidden="1" xr:uid="{00000000-0005-0000-0000-00009E330000}"/>
    <cellStyle name="Comma [0] 554" xfId="3131" hidden="1" xr:uid="{00000000-0005-0000-0000-00005C0C0000}"/>
    <cellStyle name="Comma [0] 5540" xfId="13189" hidden="1" xr:uid="{00000000-0005-0000-0000-0000A6330000}"/>
    <cellStyle name="Comma [0] 5541" xfId="12623" hidden="1" xr:uid="{00000000-0005-0000-0000-000070310000}"/>
    <cellStyle name="Comma [0] 5542" xfId="13175" hidden="1" xr:uid="{00000000-0005-0000-0000-000098330000}"/>
    <cellStyle name="Comma [0] 5543" xfId="13208" hidden="1" xr:uid="{00000000-0005-0000-0000-0000B9330000}"/>
    <cellStyle name="Comma [0] 5544" xfId="13216" hidden="1" xr:uid="{00000000-0005-0000-0000-0000C1330000}"/>
    <cellStyle name="Comma [0] 5545" xfId="13125" hidden="1" xr:uid="{00000000-0005-0000-0000-000066330000}"/>
    <cellStyle name="Comma [0] 5546" xfId="13204" hidden="1" xr:uid="{00000000-0005-0000-0000-0000B5330000}"/>
    <cellStyle name="Comma [0] 5547" xfId="13225" hidden="1" xr:uid="{00000000-0005-0000-0000-0000CA330000}"/>
    <cellStyle name="Comma [0] 5548" xfId="13227" hidden="1" xr:uid="{00000000-0005-0000-0000-0000CC330000}"/>
    <cellStyle name="Comma [0] 5549" xfId="13186" hidden="1" xr:uid="{00000000-0005-0000-0000-0000A3330000}"/>
    <cellStyle name="Comma [0] 555" xfId="3280" hidden="1" xr:uid="{00000000-0005-0000-0000-0000F10C0000}"/>
    <cellStyle name="Comma [0] 5550" xfId="13131" hidden="1" xr:uid="{00000000-0005-0000-0000-00006C330000}"/>
    <cellStyle name="Comma [0] 5551" xfId="13184" hidden="1" xr:uid="{00000000-0005-0000-0000-0000A1330000}"/>
    <cellStyle name="Comma [0] 5552" xfId="13168" hidden="1" xr:uid="{00000000-0005-0000-0000-000091330000}"/>
    <cellStyle name="Comma [0] 5553" xfId="13164" hidden="1" xr:uid="{00000000-0005-0000-0000-00008D330000}"/>
    <cellStyle name="Comma [0] 5554" xfId="13235" hidden="1" xr:uid="{00000000-0005-0000-0000-0000D4330000}"/>
    <cellStyle name="Comma [0] 5555" xfId="13107" hidden="1" xr:uid="{00000000-0005-0000-0000-000054330000}"/>
    <cellStyle name="Comma [0] 5556" xfId="12589" hidden="1" xr:uid="{00000000-0005-0000-0000-00004E310000}"/>
    <cellStyle name="Comma [0] 5557" xfId="13243" hidden="1" xr:uid="{00000000-0005-0000-0000-0000DC330000}"/>
    <cellStyle name="Comma [0] 5558" xfId="13245" hidden="1" xr:uid="{00000000-0005-0000-0000-0000DE330000}"/>
    <cellStyle name="Comma [0] 5559" xfId="13194" hidden="1" xr:uid="{00000000-0005-0000-0000-0000AB330000}"/>
    <cellStyle name="Comma [0] 556" xfId="3282" hidden="1" xr:uid="{00000000-0005-0000-0000-0000F30C0000}"/>
    <cellStyle name="Comma [0] 5560" xfId="13170" hidden="1" xr:uid="{00000000-0005-0000-0000-000093330000}"/>
    <cellStyle name="Comma [0] 5561" xfId="13205" hidden="1" xr:uid="{00000000-0005-0000-0000-0000B6330000}"/>
    <cellStyle name="Comma [0] 5562" xfId="13137" hidden="1" xr:uid="{00000000-0005-0000-0000-000072330000}"/>
    <cellStyle name="Comma [0] 5563" xfId="13207" hidden="1" xr:uid="{00000000-0005-0000-0000-0000B8330000}"/>
    <cellStyle name="Comma [0] 5564" xfId="13252" hidden="1" xr:uid="{00000000-0005-0000-0000-0000E5330000}"/>
    <cellStyle name="Comma [0] 5565" xfId="13195" hidden="1" xr:uid="{00000000-0005-0000-0000-0000AC330000}"/>
    <cellStyle name="Comma [0] 5566" xfId="13152" hidden="1" xr:uid="{00000000-0005-0000-0000-000081330000}"/>
    <cellStyle name="Comma [0] 5567" xfId="13258" hidden="1" xr:uid="{00000000-0005-0000-0000-0000EB330000}"/>
    <cellStyle name="Comma [0] 5568" xfId="13260" hidden="1" xr:uid="{00000000-0005-0000-0000-0000ED330000}"/>
    <cellStyle name="Comma [0] 5569" xfId="13213" hidden="1" xr:uid="{00000000-0005-0000-0000-0000BE330000}"/>
    <cellStyle name="Comma [0] 557" xfId="3231" hidden="1" xr:uid="{00000000-0005-0000-0000-0000C00C0000}"/>
    <cellStyle name="Comma [0] 5570" xfId="13219" hidden="1" xr:uid="{00000000-0005-0000-0000-0000C4330000}"/>
    <cellStyle name="Comma [0] 5571" xfId="13106" hidden="1" xr:uid="{00000000-0005-0000-0000-000053330000}"/>
    <cellStyle name="Comma [0] 5572" xfId="13169" hidden="1" xr:uid="{00000000-0005-0000-0000-000092330000}"/>
    <cellStyle name="Comma [0] 5573" xfId="13177" hidden="1" xr:uid="{00000000-0005-0000-0000-00009A330000}"/>
    <cellStyle name="Comma [0] 5574" xfId="13266" hidden="1" xr:uid="{00000000-0005-0000-0000-0000F3330000}"/>
    <cellStyle name="Comma [0] 5575" xfId="13180" hidden="1" xr:uid="{00000000-0005-0000-0000-00009D330000}"/>
    <cellStyle name="Comma [0] 5576" xfId="13140" hidden="1" xr:uid="{00000000-0005-0000-0000-000075330000}"/>
    <cellStyle name="Comma [0] 5577" xfId="13271" hidden="1" xr:uid="{00000000-0005-0000-0000-0000F8330000}"/>
    <cellStyle name="Comma [0] 5578" xfId="13273" hidden="1" xr:uid="{00000000-0005-0000-0000-0000FA330000}"/>
    <cellStyle name="Comma [0] 5579" xfId="13232" hidden="1" xr:uid="{00000000-0005-0000-0000-0000D1330000}"/>
    <cellStyle name="Comma [0] 558" xfId="3207" hidden="1" xr:uid="{00000000-0005-0000-0000-0000A80C0000}"/>
    <cellStyle name="Comma [0] 5580" xfId="13238" hidden="1" xr:uid="{00000000-0005-0000-0000-0000D7330000}"/>
    <cellStyle name="Comma [0] 5581" xfId="13139" hidden="1" xr:uid="{00000000-0005-0000-0000-000074330000}"/>
    <cellStyle name="Comma [0] 5582" xfId="13220" hidden="1" xr:uid="{00000000-0005-0000-0000-0000C5330000}"/>
    <cellStyle name="Comma [0] 5583" xfId="13199" hidden="1" xr:uid="{00000000-0005-0000-0000-0000B0330000}"/>
    <cellStyle name="Comma [0] 5584" xfId="13277" hidden="1" xr:uid="{00000000-0005-0000-0000-0000FE330000}"/>
    <cellStyle name="Comma [0] 5585" xfId="13218" hidden="1" xr:uid="{00000000-0005-0000-0000-0000C3330000}"/>
    <cellStyle name="Comma [0] 5586" xfId="13156" hidden="1" xr:uid="{00000000-0005-0000-0000-000085330000}"/>
    <cellStyle name="Comma [0] 5587" xfId="13284" hidden="1" xr:uid="{00000000-0005-0000-0000-000005340000}"/>
    <cellStyle name="Comma [0] 5588" xfId="13286" hidden="1" xr:uid="{00000000-0005-0000-0000-000007340000}"/>
    <cellStyle name="Comma [0] 5589" xfId="13250" hidden="1" xr:uid="{00000000-0005-0000-0000-0000E3330000}"/>
    <cellStyle name="Comma [0] 559" xfId="3242" hidden="1" xr:uid="{00000000-0005-0000-0000-0000CB0C0000}"/>
    <cellStyle name="Comma [0] 5590" xfId="13255" hidden="1" xr:uid="{00000000-0005-0000-0000-0000E8330000}"/>
    <cellStyle name="Comma [0] 5591" xfId="12620" hidden="1" xr:uid="{00000000-0005-0000-0000-00006D310000}"/>
    <cellStyle name="Comma [0] 5592" xfId="13239" hidden="1" xr:uid="{00000000-0005-0000-0000-0000D8330000}"/>
    <cellStyle name="Comma [0] 5593" xfId="13144" hidden="1" xr:uid="{00000000-0005-0000-0000-000079330000}"/>
    <cellStyle name="Comma [0] 5594" xfId="13290" hidden="1" xr:uid="{00000000-0005-0000-0000-00000B340000}"/>
    <cellStyle name="Comma [0] 5595" xfId="13237" hidden="1" xr:uid="{00000000-0005-0000-0000-0000D6330000}"/>
    <cellStyle name="Comma [0] 5596" xfId="13176" hidden="1" xr:uid="{00000000-0005-0000-0000-000099330000}"/>
    <cellStyle name="Comma [0] 5597" xfId="13294" hidden="1" xr:uid="{00000000-0005-0000-0000-00000F340000}"/>
    <cellStyle name="Comma [0] 5598" xfId="13296" hidden="1" xr:uid="{00000000-0005-0000-0000-000011340000}"/>
    <cellStyle name="Comma [0] 5599" xfId="13264" hidden="1" xr:uid="{00000000-0005-0000-0000-0000F1330000}"/>
    <cellStyle name="Comma [0] 56" xfId="2271" hidden="1" xr:uid="{00000000-0005-0000-0000-000000090000}"/>
    <cellStyle name="Comma [0] 560" xfId="3174" hidden="1" xr:uid="{00000000-0005-0000-0000-0000870C0000}"/>
    <cellStyle name="Comma [0] 5600" xfId="13268" hidden="1" xr:uid="{00000000-0005-0000-0000-0000F5330000}"/>
    <cellStyle name="Comma [0] 5601" xfId="13158" hidden="1" xr:uid="{00000000-0005-0000-0000-000087330000}"/>
    <cellStyle name="Comma [0] 5602" xfId="13256" hidden="1" xr:uid="{00000000-0005-0000-0000-0000E9330000}"/>
    <cellStyle name="Comma [0] 5603" xfId="13148" hidden="1" xr:uid="{00000000-0005-0000-0000-00007D330000}"/>
    <cellStyle name="Comma [0] 5604" xfId="13300" hidden="1" xr:uid="{00000000-0005-0000-0000-000015340000}"/>
    <cellStyle name="Comma [0] 5605" xfId="13254" hidden="1" xr:uid="{00000000-0005-0000-0000-0000E7330000}"/>
    <cellStyle name="Comma [0] 5606" xfId="13223" hidden="1" xr:uid="{00000000-0005-0000-0000-0000C8330000}"/>
    <cellStyle name="Comma [0] 5607" xfId="13304" hidden="1" xr:uid="{00000000-0005-0000-0000-000019340000}"/>
    <cellStyle name="Comma [0] 5608" xfId="13306" hidden="1" xr:uid="{00000000-0005-0000-0000-00001B340000}"/>
    <cellStyle name="Comma [0] 5609" xfId="13292" hidden="1" xr:uid="{00000000-0005-0000-0000-00000D340000}"/>
    <cellStyle name="Comma [0] 561" xfId="3244" hidden="1" xr:uid="{00000000-0005-0000-0000-0000CD0C0000}"/>
    <cellStyle name="Comma [0] 5610" xfId="13279" hidden="1" xr:uid="{00000000-0005-0000-0000-000000340000}"/>
    <cellStyle name="Comma [0] 5611" xfId="13303" hidden="1" xr:uid="{00000000-0005-0000-0000-000018340000}"/>
    <cellStyle name="Comma [0] 5612" xfId="13269" hidden="1" xr:uid="{00000000-0005-0000-0000-0000F6330000}"/>
    <cellStyle name="Comma [0] 5613" xfId="13241" hidden="1" xr:uid="{00000000-0005-0000-0000-0000DA330000}"/>
    <cellStyle name="Comma [0] 5614" xfId="13308" hidden="1" xr:uid="{00000000-0005-0000-0000-00001D340000}"/>
    <cellStyle name="Comma [0] 5615" xfId="13265" hidden="1" xr:uid="{00000000-0005-0000-0000-0000F2330000}"/>
    <cellStyle name="Comma [0] 5616" xfId="13299" hidden="1" xr:uid="{00000000-0005-0000-0000-000014340000}"/>
    <cellStyle name="Comma [0] 5617" xfId="13312" hidden="1" xr:uid="{00000000-0005-0000-0000-000021340000}"/>
    <cellStyle name="Comma [0] 5618" xfId="13314" hidden="1" xr:uid="{00000000-0005-0000-0000-000023340000}"/>
    <cellStyle name="Comma [0] 5619" xfId="13182" hidden="1" xr:uid="{00000000-0005-0000-0000-00009F330000}"/>
    <cellStyle name="Comma [0] 562" xfId="3289" hidden="1" xr:uid="{00000000-0005-0000-0000-0000FA0C0000}"/>
    <cellStyle name="Comma [0] 5620" xfId="13302" hidden="1" xr:uid="{00000000-0005-0000-0000-000017340000}"/>
    <cellStyle name="Comma [0] 5621" xfId="13242" hidden="1" xr:uid="{00000000-0005-0000-0000-0000DB330000}"/>
    <cellStyle name="Comma [0] 5622" xfId="13276" hidden="1" xr:uid="{00000000-0005-0000-0000-0000FD330000}"/>
    <cellStyle name="Comma [0] 5623" xfId="13289" hidden="1" xr:uid="{00000000-0005-0000-0000-00000A340000}"/>
    <cellStyle name="Comma [0] 5624" xfId="13317" hidden="1" xr:uid="{00000000-0005-0000-0000-000026340000}"/>
    <cellStyle name="Comma [0] 5625" xfId="13280" hidden="1" xr:uid="{00000000-0005-0000-0000-000001340000}"/>
    <cellStyle name="Comma [0] 5626" xfId="13240" hidden="1" xr:uid="{00000000-0005-0000-0000-0000D9330000}"/>
    <cellStyle name="Comma [0] 5627" xfId="13319" hidden="1" xr:uid="{00000000-0005-0000-0000-000028340000}"/>
    <cellStyle name="Comma [0] 5628" xfId="13321" hidden="1" xr:uid="{00000000-0005-0000-0000-00002A340000}"/>
    <cellStyle name="Comma [0] 5629" xfId="12674" hidden="1" xr:uid="{00000000-0005-0000-0000-0000A3310000}"/>
    <cellStyle name="Comma [0] 563" xfId="3232" hidden="1" xr:uid="{00000000-0005-0000-0000-0000C10C0000}"/>
    <cellStyle name="Comma [0] 5630" xfId="12630" hidden="1" xr:uid="{00000000-0005-0000-0000-000077310000}"/>
    <cellStyle name="Comma [0] 5631" xfId="13327" hidden="1" xr:uid="{00000000-0005-0000-0000-000030340000}"/>
    <cellStyle name="Comma [0] 5632" xfId="13333" hidden="1" xr:uid="{00000000-0005-0000-0000-000036340000}"/>
    <cellStyle name="Comma [0] 5633" xfId="13335" hidden="1" xr:uid="{00000000-0005-0000-0000-000038340000}"/>
    <cellStyle name="Comma [0] 5634" xfId="13326" hidden="1" xr:uid="{00000000-0005-0000-0000-00002F340000}"/>
    <cellStyle name="Comma [0] 5635" xfId="13331" hidden="1" xr:uid="{00000000-0005-0000-0000-000034340000}"/>
    <cellStyle name="Comma [0] 5636" xfId="13337" hidden="1" xr:uid="{00000000-0005-0000-0000-00003A340000}"/>
    <cellStyle name="Comma [0] 5637" xfId="13339" hidden="1" xr:uid="{00000000-0005-0000-0000-00003C340000}"/>
    <cellStyle name="Comma [0] 5638" xfId="12631" hidden="1" xr:uid="{00000000-0005-0000-0000-000078310000}"/>
    <cellStyle name="Comma [0] 5639" xfId="12609" hidden="1" xr:uid="{00000000-0005-0000-0000-000062310000}"/>
    <cellStyle name="Comma [0] 564" xfId="3189" hidden="1" xr:uid="{00000000-0005-0000-0000-0000960C0000}"/>
    <cellStyle name="Comma [0] 5640" xfId="13350" hidden="1" xr:uid="{00000000-0005-0000-0000-000047340000}"/>
    <cellStyle name="Comma [0] 5641" xfId="13359" hidden="1" xr:uid="{00000000-0005-0000-0000-000050340000}"/>
    <cellStyle name="Comma [0] 5642" xfId="13370" hidden="1" xr:uid="{00000000-0005-0000-0000-00005B340000}"/>
    <cellStyle name="Comma [0] 5643" xfId="13376" hidden="1" xr:uid="{00000000-0005-0000-0000-000061340000}"/>
    <cellStyle name="Comma [0] 5644" xfId="13358" hidden="1" xr:uid="{00000000-0005-0000-0000-00004F340000}"/>
    <cellStyle name="Comma [0] 5645" xfId="13368" hidden="1" xr:uid="{00000000-0005-0000-0000-000059340000}"/>
    <cellStyle name="Comma [0] 5646" xfId="13388" hidden="1" xr:uid="{00000000-0005-0000-0000-00006D340000}"/>
    <cellStyle name="Comma [0] 5647" xfId="13390" hidden="1" xr:uid="{00000000-0005-0000-0000-00006F340000}"/>
    <cellStyle name="Comma [0] 5648" xfId="13341" hidden="1" xr:uid="{00000000-0005-0000-0000-00003E340000}"/>
    <cellStyle name="Comma [0] 5649" xfId="12597" hidden="1" xr:uid="{00000000-0005-0000-0000-000056310000}"/>
    <cellStyle name="Comma [0] 565" xfId="3295" hidden="1" xr:uid="{00000000-0005-0000-0000-0000000D0000}"/>
    <cellStyle name="Comma [0] 5650" xfId="13344" hidden="1" xr:uid="{00000000-0005-0000-0000-000041340000}"/>
    <cellStyle name="Comma [0] 5651" xfId="12608" hidden="1" xr:uid="{00000000-0005-0000-0000-000061310000}"/>
    <cellStyle name="Comma [0] 5652" xfId="12607" hidden="1" xr:uid="{00000000-0005-0000-0000-000060310000}"/>
    <cellStyle name="Comma [0] 5653" xfId="13395" hidden="1" xr:uid="{00000000-0005-0000-0000-000074340000}"/>
    <cellStyle name="Comma [0] 5654" xfId="12683" hidden="1" xr:uid="{00000000-0005-0000-0000-0000AC310000}"/>
    <cellStyle name="Comma [0] 5655" xfId="12884" hidden="1" xr:uid="{00000000-0005-0000-0000-000075320000}"/>
    <cellStyle name="Comma [0] 5656" xfId="13407" hidden="1" xr:uid="{00000000-0005-0000-0000-000080340000}"/>
    <cellStyle name="Comma [0] 5657" xfId="13409" hidden="1" xr:uid="{00000000-0005-0000-0000-000082340000}"/>
    <cellStyle name="Comma [0] 5658" xfId="13398" hidden="1" xr:uid="{00000000-0005-0000-0000-000077340000}"/>
    <cellStyle name="Comma [0] 5659" xfId="13406" hidden="1" xr:uid="{00000000-0005-0000-0000-00007F340000}"/>
    <cellStyle name="Comma [0] 566" xfId="3297" hidden="1" xr:uid="{00000000-0005-0000-0000-0000020D0000}"/>
    <cellStyle name="Comma [0] 5660" xfId="12893" hidden="1" xr:uid="{00000000-0005-0000-0000-00007E320000}"/>
    <cellStyle name="Comma [0] 5661" xfId="13392" hidden="1" xr:uid="{00000000-0005-0000-0000-000071340000}"/>
    <cellStyle name="Comma [0] 5662" xfId="13425" hidden="1" xr:uid="{00000000-0005-0000-0000-000092340000}"/>
    <cellStyle name="Comma [0] 5663" xfId="13433" hidden="1" xr:uid="{00000000-0005-0000-0000-00009A340000}"/>
    <cellStyle name="Comma [0] 5664" xfId="13342" hidden="1" xr:uid="{00000000-0005-0000-0000-00003F340000}"/>
    <cellStyle name="Comma [0] 5665" xfId="13421" hidden="1" xr:uid="{00000000-0005-0000-0000-00008E340000}"/>
    <cellStyle name="Comma [0] 5666" xfId="13442" hidden="1" xr:uid="{00000000-0005-0000-0000-0000A3340000}"/>
    <cellStyle name="Comma [0] 5667" xfId="13444" hidden="1" xr:uid="{00000000-0005-0000-0000-0000A5340000}"/>
    <cellStyle name="Comma [0] 5668" xfId="13403" hidden="1" xr:uid="{00000000-0005-0000-0000-00007C340000}"/>
    <cellStyle name="Comma [0] 5669" xfId="13348" hidden="1" xr:uid="{00000000-0005-0000-0000-000045340000}"/>
    <cellStyle name="Comma [0] 567" xfId="3250" hidden="1" xr:uid="{00000000-0005-0000-0000-0000D30C0000}"/>
    <cellStyle name="Comma [0] 5670" xfId="13401" hidden="1" xr:uid="{00000000-0005-0000-0000-00007A340000}"/>
    <cellStyle name="Comma [0] 5671" xfId="13385" hidden="1" xr:uid="{00000000-0005-0000-0000-00006A340000}"/>
    <cellStyle name="Comma [0] 5672" xfId="13381" hidden="1" xr:uid="{00000000-0005-0000-0000-000066340000}"/>
    <cellStyle name="Comma [0] 5673" xfId="13452" hidden="1" xr:uid="{00000000-0005-0000-0000-0000AD340000}"/>
    <cellStyle name="Comma [0] 5674" xfId="13324" hidden="1" xr:uid="{00000000-0005-0000-0000-00002D340000}"/>
    <cellStyle name="Comma [0] 5675" xfId="12632" hidden="1" xr:uid="{00000000-0005-0000-0000-000079310000}"/>
    <cellStyle name="Comma [0] 5676" xfId="13460" hidden="1" xr:uid="{00000000-0005-0000-0000-0000B5340000}"/>
    <cellStyle name="Comma [0] 5677" xfId="13462" hidden="1" xr:uid="{00000000-0005-0000-0000-0000B7340000}"/>
    <cellStyle name="Comma [0] 5678" xfId="13411" hidden="1" xr:uid="{00000000-0005-0000-0000-000084340000}"/>
    <cellStyle name="Comma [0] 5679" xfId="13387" hidden="1" xr:uid="{00000000-0005-0000-0000-00006C340000}"/>
    <cellStyle name="Comma [0] 568" xfId="3256" hidden="1" xr:uid="{00000000-0005-0000-0000-0000D90C0000}"/>
    <cellStyle name="Comma [0] 5680" xfId="13422" hidden="1" xr:uid="{00000000-0005-0000-0000-00008F340000}"/>
    <cellStyle name="Comma [0] 5681" xfId="13354" hidden="1" xr:uid="{00000000-0005-0000-0000-00004B340000}"/>
    <cellStyle name="Comma [0] 5682" xfId="13424" hidden="1" xr:uid="{00000000-0005-0000-0000-000091340000}"/>
    <cellStyle name="Comma [0] 5683" xfId="13469" hidden="1" xr:uid="{00000000-0005-0000-0000-0000BE340000}"/>
    <cellStyle name="Comma [0] 5684" xfId="13412" hidden="1" xr:uid="{00000000-0005-0000-0000-000085340000}"/>
    <cellStyle name="Comma [0] 5685" xfId="13369" hidden="1" xr:uid="{00000000-0005-0000-0000-00005A340000}"/>
    <cellStyle name="Comma [0] 5686" xfId="13475" hidden="1" xr:uid="{00000000-0005-0000-0000-0000C4340000}"/>
    <cellStyle name="Comma [0] 5687" xfId="13477" hidden="1" xr:uid="{00000000-0005-0000-0000-0000C6340000}"/>
    <cellStyle name="Comma [0] 5688" xfId="13430" hidden="1" xr:uid="{00000000-0005-0000-0000-000097340000}"/>
    <cellStyle name="Comma [0] 5689" xfId="13436" hidden="1" xr:uid="{00000000-0005-0000-0000-00009D340000}"/>
    <cellStyle name="Comma [0] 569" xfId="3137" hidden="1" xr:uid="{00000000-0005-0000-0000-0000620C0000}"/>
    <cellStyle name="Comma [0] 5690" xfId="13323" hidden="1" xr:uid="{00000000-0005-0000-0000-00002C340000}"/>
    <cellStyle name="Comma [0] 5691" xfId="13386" hidden="1" xr:uid="{00000000-0005-0000-0000-00006B340000}"/>
    <cellStyle name="Comma [0] 5692" xfId="13394" hidden="1" xr:uid="{00000000-0005-0000-0000-000073340000}"/>
    <cellStyle name="Comma [0] 5693" xfId="13483" hidden="1" xr:uid="{00000000-0005-0000-0000-0000CC340000}"/>
    <cellStyle name="Comma [0] 5694" xfId="13397" hidden="1" xr:uid="{00000000-0005-0000-0000-000076340000}"/>
    <cellStyle name="Comma [0] 5695" xfId="13357" hidden="1" xr:uid="{00000000-0005-0000-0000-00004E340000}"/>
    <cellStyle name="Comma [0] 5696" xfId="13488" hidden="1" xr:uid="{00000000-0005-0000-0000-0000D1340000}"/>
    <cellStyle name="Comma [0] 5697" xfId="13490" hidden="1" xr:uid="{00000000-0005-0000-0000-0000D3340000}"/>
    <cellStyle name="Comma [0] 5698" xfId="13449" hidden="1" xr:uid="{00000000-0005-0000-0000-0000AA340000}"/>
    <cellStyle name="Comma [0] 5699" xfId="13455" hidden="1" xr:uid="{00000000-0005-0000-0000-0000B0340000}"/>
    <cellStyle name="Comma [0] 57" xfId="2041" hidden="1" xr:uid="{00000000-0005-0000-0000-00001A080000}"/>
    <cellStyle name="Comma [0] 570" xfId="3206" hidden="1" xr:uid="{00000000-0005-0000-0000-0000A70C0000}"/>
    <cellStyle name="Comma [0] 5700" xfId="13356" hidden="1" xr:uid="{00000000-0005-0000-0000-00004D340000}"/>
    <cellStyle name="Comma [0] 5701" xfId="13437" hidden="1" xr:uid="{00000000-0005-0000-0000-00009E340000}"/>
    <cellStyle name="Comma [0] 5702" xfId="13416" hidden="1" xr:uid="{00000000-0005-0000-0000-000089340000}"/>
    <cellStyle name="Comma [0] 5703" xfId="13494" hidden="1" xr:uid="{00000000-0005-0000-0000-0000D7340000}"/>
    <cellStyle name="Comma [0] 5704" xfId="13435" hidden="1" xr:uid="{00000000-0005-0000-0000-00009C340000}"/>
    <cellStyle name="Comma [0] 5705" xfId="13373" hidden="1" xr:uid="{00000000-0005-0000-0000-00005E340000}"/>
    <cellStyle name="Comma [0] 5706" xfId="13501" hidden="1" xr:uid="{00000000-0005-0000-0000-0000DE340000}"/>
    <cellStyle name="Comma [0] 5707" xfId="13503" hidden="1" xr:uid="{00000000-0005-0000-0000-0000E0340000}"/>
    <cellStyle name="Comma [0] 5708" xfId="13467" hidden="1" xr:uid="{00000000-0005-0000-0000-0000BC340000}"/>
    <cellStyle name="Comma [0] 5709" xfId="13472" hidden="1" xr:uid="{00000000-0005-0000-0000-0000C1340000}"/>
    <cellStyle name="Comma [0] 571" xfId="3214" hidden="1" xr:uid="{00000000-0005-0000-0000-0000AF0C0000}"/>
    <cellStyle name="Comma [0] 5710" xfId="12902" hidden="1" xr:uid="{00000000-0005-0000-0000-000087320000}"/>
    <cellStyle name="Comma [0] 5711" xfId="13456" hidden="1" xr:uid="{00000000-0005-0000-0000-0000B1340000}"/>
    <cellStyle name="Comma [0] 5712" xfId="13361" hidden="1" xr:uid="{00000000-0005-0000-0000-000052340000}"/>
    <cellStyle name="Comma [0] 5713" xfId="13507" hidden="1" xr:uid="{00000000-0005-0000-0000-0000E4340000}"/>
    <cellStyle name="Comma [0] 5714" xfId="13454" hidden="1" xr:uid="{00000000-0005-0000-0000-0000AF340000}"/>
    <cellStyle name="Comma [0] 5715" xfId="13393" hidden="1" xr:uid="{00000000-0005-0000-0000-000072340000}"/>
    <cellStyle name="Comma [0] 5716" xfId="13511" hidden="1" xr:uid="{00000000-0005-0000-0000-0000E8340000}"/>
    <cellStyle name="Comma [0] 5717" xfId="13513" hidden="1" xr:uid="{00000000-0005-0000-0000-0000EA340000}"/>
    <cellStyle name="Comma [0] 5718" xfId="13481" hidden="1" xr:uid="{00000000-0005-0000-0000-0000CA340000}"/>
    <cellStyle name="Comma [0] 5719" xfId="13485" hidden="1" xr:uid="{00000000-0005-0000-0000-0000CE340000}"/>
    <cellStyle name="Comma [0] 572" xfId="3303" hidden="1" xr:uid="{00000000-0005-0000-0000-0000080D0000}"/>
    <cellStyle name="Comma [0] 5720" xfId="13375" hidden="1" xr:uid="{00000000-0005-0000-0000-000060340000}"/>
    <cellStyle name="Comma [0] 5721" xfId="13473" hidden="1" xr:uid="{00000000-0005-0000-0000-0000C2340000}"/>
    <cellStyle name="Comma [0] 5722" xfId="13365" hidden="1" xr:uid="{00000000-0005-0000-0000-000056340000}"/>
    <cellStyle name="Comma [0] 5723" xfId="13517" hidden="1" xr:uid="{00000000-0005-0000-0000-0000EE340000}"/>
    <cellStyle name="Comma [0] 5724" xfId="13471" hidden="1" xr:uid="{00000000-0005-0000-0000-0000C0340000}"/>
    <cellStyle name="Comma [0] 5725" xfId="13440" hidden="1" xr:uid="{00000000-0005-0000-0000-0000A1340000}"/>
    <cellStyle name="Comma [0] 5726" xfId="13521" hidden="1" xr:uid="{00000000-0005-0000-0000-0000F2340000}"/>
    <cellStyle name="Comma [0] 5727" xfId="13523" hidden="1" xr:uid="{00000000-0005-0000-0000-0000F4340000}"/>
    <cellStyle name="Comma [0] 5728" xfId="13509" hidden="1" xr:uid="{00000000-0005-0000-0000-0000E6340000}"/>
    <cellStyle name="Comma [0] 5729" xfId="13496" hidden="1" xr:uid="{00000000-0005-0000-0000-0000D9340000}"/>
    <cellStyle name="Comma [0] 573" xfId="3217" hidden="1" xr:uid="{00000000-0005-0000-0000-0000B20C0000}"/>
    <cellStyle name="Comma [0] 5730" xfId="13520" hidden="1" xr:uid="{00000000-0005-0000-0000-0000F1340000}"/>
    <cellStyle name="Comma [0] 5731" xfId="13486" hidden="1" xr:uid="{00000000-0005-0000-0000-0000CF340000}"/>
    <cellStyle name="Comma [0] 5732" xfId="13458" hidden="1" xr:uid="{00000000-0005-0000-0000-0000B3340000}"/>
    <cellStyle name="Comma [0] 5733" xfId="13525" hidden="1" xr:uid="{00000000-0005-0000-0000-0000F6340000}"/>
    <cellStyle name="Comma [0] 5734" xfId="13482" hidden="1" xr:uid="{00000000-0005-0000-0000-0000CB340000}"/>
    <cellStyle name="Comma [0] 5735" xfId="13516" hidden="1" xr:uid="{00000000-0005-0000-0000-0000ED340000}"/>
    <cellStyle name="Comma [0] 5736" xfId="13529" hidden="1" xr:uid="{00000000-0005-0000-0000-0000FA340000}"/>
    <cellStyle name="Comma [0] 5737" xfId="13531" hidden="1" xr:uid="{00000000-0005-0000-0000-0000FC340000}"/>
    <cellStyle name="Comma [0] 5738" xfId="13399" hidden="1" xr:uid="{00000000-0005-0000-0000-000078340000}"/>
    <cellStyle name="Comma [0] 5739" xfId="13519" hidden="1" xr:uid="{00000000-0005-0000-0000-0000F0340000}"/>
    <cellStyle name="Comma [0] 574" xfId="3177" hidden="1" xr:uid="{00000000-0005-0000-0000-00008A0C0000}"/>
    <cellStyle name="Comma [0] 5740" xfId="13459" hidden="1" xr:uid="{00000000-0005-0000-0000-0000B4340000}"/>
    <cellStyle name="Comma [0] 5741" xfId="13493" hidden="1" xr:uid="{00000000-0005-0000-0000-0000D6340000}"/>
    <cellStyle name="Comma [0] 5742" xfId="13506" hidden="1" xr:uid="{00000000-0005-0000-0000-0000E3340000}"/>
    <cellStyle name="Comma [0] 5743" xfId="13534" hidden="1" xr:uid="{00000000-0005-0000-0000-0000FF340000}"/>
    <cellStyle name="Comma [0] 5744" xfId="13497" hidden="1" xr:uid="{00000000-0005-0000-0000-0000DA340000}"/>
    <cellStyle name="Comma [0] 5745" xfId="13457" hidden="1" xr:uid="{00000000-0005-0000-0000-0000B2340000}"/>
    <cellStyle name="Comma [0] 5746" xfId="13536" hidden="1" xr:uid="{00000000-0005-0000-0000-000001350000}"/>
    <cellStyle name="Comma [0] 5747" xfId="13538" hidden="1" xr:uid="{00000000-0005-0000-0000-000003350000}"/>
    <cellStyle name="Comma [0] 5748" xfId="11156" hidden="1" xr:uid="{00000000-0005-0000-0000-0000B52B0000}"/>
    <cellStyle name="Comma [0] 5749" xfId="11172" hidden="1" xr:uid="{00000000-0005-0000-0000-0000C52B0000}"/>
    <cellStyle name="Comma [0] 575" xfId="3308" hidden="1" xr:uid="{00000000-0005-0000-0000-00000D0D0000}"/>
    <cellStyle name="Comma [0] 5750" xfId="11176" hidden="1" xr:uid="{00000000-0005-0000-0000-0000C92B0000}"/>
    <cellStyle name="Comma [0] 5751" xfId="13543" hidden="1" xr:uid="{00000000-0005-0000-0000-000008350000}"/>
    <cellStyle name="Comma [0] 5752" xfId="13545" hidden="1" xr:uid="{00000000-0005-0000-0000-00000A350000}"/>
    <cellStyle name="Comma [0] 5753" xfId="11171" hidden="1" xr:uid="{00000000-0005-0000-0000-0000C42B0000}"/>
    <cellStyle name="Comma [0] 5754" xfId="13541" hidden="1" xr:uid="{00000000-0005-0000-0000-000006350000}"/>
    <cellStyle name="Comma [0] 5755" xfId="13547" hidden="1" xr:uid="{00000000-0005-0000-0000-00000C350000}"/>
    <cellStyle name="Comma [0] 5756" xfId="13549" hidden="1" xr:uid="{00000000-0005-0000-0000-00000E350000}"/>
    <cellStyle name="Comma [0] 5757" xfId="11164" hidden="1" xr:uid="{00000000-0005-0000-0000-0000BD2B0000}"/>
    <cellStyle name="Comma [0] 5758" xfId="12586" hidden="1" xr:uid="{00000000-0005-0000-0000-00004B310000}"/>
    <cellStyle name="Comma [0] 5759" xfId="13560" hidden="1" xr:uid="{00000000-0005-0000-0000-000019350000}"/>
    <cellStyle name="Comma [0] 576" xfId="3310" hidden="1" xr:uid="{00000000-0005-0000-0000-00000F0D0000}"/>
    <cellStyle name="Comma [0] 5760" xfId="13569" hidden="1" xr:uid="{00000000-0005-0000-0000-000022350000}"/>
    <cellStyle name="Comma [0] 5761" xfId="13580" hidden="1" xr:uid="{00000000-0005-0000-0000-00002D350000}"/>
    <cellStyle name="Comma [0] 5762" xfId="13586" hidden="1" xr:uid="{00000000-0005-0000-0000-000033350000}"/>
    <cellStyle name="Comma [0] 5763" xfId="13568" hidden="1" xr:uid="{00000000-0005-0000-0000-000021350000}"/>
    <cellStyle name="Comma [0] 5764" xfId="13578" hidden="1" xr:uid="{00000000-0005-0000-0000-00002B350000}"/>
    <cellStyle name="Comma [0] 5765" xfId="13598" hidden="1" xr:uid="{00000000-0005-0000-0000-00003F350000}"/>
    <cellStyle name="Comma [0] 5766" xfId="13600" hidden="1" xr:uid="{00000000-0005-0000-0000-000041350000}"/>
    <cellStyle name="Comma [0] 5767" xfId="13551" hidden="1" xr:uid="{00000000-0005-0000-0000-000010350000}"/>
    <cellStyle name="Comma [0] 5768" xfId="11207" hidden="1" xr:uid="{00000000-0005-0000-0000-0000E82B0000}"/>
    <cellStyle name="Comma [0] 5769" xfId="13554" hidden="1" xr:uid="{00000000-0005-0000-0000-000013350000}"/>
    <cellStyle name="Comma [0] 577" xfId="3269" hidden="1" xr:uid="{00000000-0005-0000-0000-0000E60C0000}"/>
    <cellStyle name="Comma [0] 5770" xfId="11161" hidden="1" xr:uid="{00000000-0005-0000-0000-0000BA2B0000}"/>
    <cellStyle name="Comma [0] 5771" xfId="11163" hidden="1" xr:uid="{00000000-0005-0000-0000-0000BC2B0000}"/>
    <cellStyle name="Comma [0] 5772" xfId="13605" hidden="1" xr:uid="{00000000-0005-0000-0000-000046350000}"/>
    <cellStyle name="Comma [0] 5773" xfId="12587" hidden="1" xr:uid="{00000000-0005-0000-0000-00004C310000}"/>
    <cellStyle name="Comma [0] 5774" xfId="11421" hidden="1" xr:uid="{00000000-0005-0000-0000-0000BE2C0000}"/>
    <cellStyle name="Comma [0] 5775" xfId="13617" hidden="1" xr:uid="{00000000-0005-0000-0000-000052350000}"/>
    <cellStyle name="Comma [0] 5776" xfId="13619" hidden="1" xr:uid="{00000000-0005-0000-0000-000054350000}"/>
    <cellStyle name="Comma [0] 5777" xfId="13608" hidden="1" xr:uid="{00000000-0005-0000-0000-000049350000}"/>
    <cellStyle name="Comma [0] 5778" xfId="13616" hidden="1" xr:uid="{00000000-0005-0000-0000-000051350000}"/>
    <cellStyle name="Comma [0] 5779" xfId="11160" hidden="1" xr:uid="{00000000-0005-0000-0000-0000B92B0000}"/>
    <cellStyle name="Comma [0] 578" xfId="3275" hidden="1" xr:uid="{00000000-0005-0000-0000-0000EC0C0000}"/>
    <cellStyle name="Comma [0] 5780" xfId="13602" hidden="1" xr:uid="{00000000-0005-0000-0000-000043350000}"/>
    <cellStyle name="Comma [0] 5781" xfId="13635" hidden="1" xr:uid="{00000000-0005-0000-0000-000064350000}"/>
    <cellStyle name="Comma [0] 5782" xfId="13643" hidden="1" xr:uid="{00000000-0005-0000-0000-00006C350000}"/>
    <cellStyle name="Comma [0] 5783" xfId="13552" hidden="1" xr:uid="{00000000-0005-0000-0000-000011350000}"/>
    <cellStyle name="Comma [0] 5784" xfId="13631" hidden="1" xr:uid="{00000000-0005-0000-0000-000060350000}"/>
    <cellStyle name="Comma [0] 5785" xfId="13652" hidden="1" xr:uid="{00000000-0005-0000-0000-000075350000}"/>
    <cellStyle name="Comma [0] 5786" xfId="13654" hidden="1" xr:uid="{00000000-0005-0000-0000-000077350000}"/>
    <cellStyle name="Comma [0] 5787" xfId="13613" hidden="1" xr:uid="{00000000-0005-0000-0000-00004E350000}"/>
    <cellStyle name="Comma [0] 5788" xfId="13558" hidden="1" xr:uid="{00000000-0005-0000-0000-000017350000}"/>
    <cellStyle name="Comma [0] 5789" xfId="13611" hidden="1" xr:uid="{00000000-0005-0000-0000-00004C350000}"/>
    <cellStyle name="Comma [0] 579" xfId="3176" hidden="1" xr:uid="{00000000-0005-0000-0000-0000890C0000}"/>
    <cellStyle name="Comma [0] 5790" xfId="13595" hidden="1" xr:uid="{00000000-0005-0000-0000-00003C350000}"/>
    <cellStyle name="Comma [0] 5791" xfId="13591" hidden="1" xr:uid="{00000000-0005-0000-0000-000038350000}"/>
    <cellStyle name="Comma [0] 5792" xfId="13662" hidden="1" xr:uid="{00000000-0005-0000-0000-00007F350000}"/>
    <cellStyle name="Comma [0] 5793" xfId="11168" hidden="1" xr:uid="{00000000-0005-0000-0000-0000C12B0000}"/>
    <cellStyle name="Comma [0] 5794" xfId="11174" hidden="1" xr:uid="{00000000-0005-0000-0000-0000C72B0000}"/>
    <cellStyle name="Comma [0] 5795" xfId="13670" hidden="1" xr:uid="{00000000-0005-0000-0000-000087350000}"/>
    <cellStyle name="Comma [0] 5796" xfId="13672" hidden="1" xr:uid="{00000000-0005-0000-0000-000089350000}"/>
    <cellStyle name="Comma [0] 5797" xfId="13621" hidden="1" xr:uid="{00000000-0005-0000-0000-000056350000}"/>
    <cellStyle name="Comma [0] 5798" xfId="13597" hidden="1" xr:uid="{00000000-0005-0000-0000-00003E350000}"/>
    <cellStyle name="Comma [0] 5799" xfId="13632" hidden="1" xr:uid="{00000000-0005-0000-0000-000061350000}"/>
    <cellStyle name="Comma [0] 58" xfId="2074" hidden="1" xr:uid="{00000000-0005-0000-0000-00003B080000}"/>
    <cellStyle name="Comma [0] 580" xfId="3257" hidden="1" xr:uid="{00000000-0005-0000-0000-0000DA0C0000}"/>
    <cellStyle name="Comma [0] 5800" xfId="13564" hidden="1" xr:uid="{00000000-0005-0000-0000-00001D350000}"/>
    <cellStyle name="Comma [0] 5801" xfId="13634" hidden="1" xr:uid="{00000000-0005-0000-0000-000063350000}"/>
    <cellStyle name="Comma [0] 5802" xfId="13679" hidden="1" xr:uid="{00000000-0005-0000-0000-000090350000}"/>
    <cellStyle name="Comma [0] 5803" xfId="13622" hidden="1" xr:uid="{00000000-0005-0000-0000-000057350000}"/>
    <cellStyle name="Comma [0] 5804" xfId="13579" hidden="1" xr:uid="{00000000-0005-0000-0000-00002C350000}"/>
    <cellStyle name="Comma [0] 5805" xfId="13685" hidden="1" xr:uid="{00000000-0005-0000-0000-000096350000}"/>
    <cellStyle name="Comma [0] 5806" xfId="13687" hidden="1" xr:uid="{00000000-0005-0000-0000-000098350000}"/>
    <cellStyle name="Comma [0] 5807" xfId="13640" hidden="1" xr:uid="{00000000-0005-0000-0000-000069350000}"/>
    <cellStyle name="Comma [0] 5808" xfId="13646" hidden="1" xr:uid="{00000000-0005-0000-0000-00006F350000}"/>
    <cellStyle name="Comma [0] 5809" xfId="11166" hidden="1" xr:uid="{00000000-0005-0000-0000-0000BF2B0000}"/>
    <cellStyle name="Comma [0] 581" xfId="3236" hidden="1" xr:uid="{00000000-0005-0000-0000-0000C50C0000}"/>
    <cellStyle name="Comma [0] 5810" xfId="13596" hidden="1" xr:uid="{00000000-0005-0000-0000-00003D350000}"/>
    <cellStyle name="Comma [0] 5811" xfId="13604" hidden="1" xr:uid="{00000000-0005-0000-0000-000045350000}"/>
    <cellStyle name="Comma [0] 5812" xfId="13693" hidden="1" xr:uid="{00000000-0005-0000-0000-00009E350000}"/>
    <cellStyle name="Comma [0] 5813" xfId="13607" hidden="1" xr:uid="{00000000-0005-0000-0000-000048350000}"/>
    <cellStyle name="Comma [0] 5814" xfId="13567" hidden="1" xr:uid="{00000000-0005-0000-0000-000020350000}"/>
    <cellStyle name="Comma [0] 5815" xfId="13698" hidden="1" xr:uid="{00000000-0005-0000-0000-0000A3350000}"/>
    <cellStyle name="Comma [0] 5816" xfId="13700" hidden="1" xr:uid="{00000000-0005-0000-0000-0000A5350000}"/>
    <cellStyle name="Comma [0] 5817" xfId="13659" hidden="1" xr:uid="{00000000-0005-0000-0000-00007C350000}"/>
    <cellStyle name="Comma [0] 5818" xfId="13665" hidden="1" xr:uid="{00000000-0005-0000-0000-000082350000}"/>
    <cellStyle name="Comma [0] 5819" xfId="13566" hidden="1" xr:uid="{00000000-0005-0000-0000-00001F350000}"/>
    <cellStyle name="Comma [0] 582" xfId="3314" hidden="1" xr:uid="{00000000-0005-0000-0000-0000130D0000}"/>
    <cellStyle name="Comma [0] 5820" xfId="13647" hidden="1" xr:uid="{00000000-0005-0000-0000-000070350000}"/>
    <cellStyle name="Comma [0] 5821" xfId="13626" hidden="1" xr:uid="{00000000-0005-0000-0000-00005B350000}"/>
    <cellStyle name="Comma [0] 5822" xfId="13704" hidden="1" xr:uid="{00000000-0005-0000-0000-0000A9350000}"/>
    <cellStyle name="Comma [0] 5823" xfId="13645" hidden="1" xr:uid="{00000000-0005-0000-0000-00006E350000}"/>
    <cellStyle name="Comma [0] 5824" xfId="13583" hidden="1" xr:uid="{00000000-0005-0000-0000-000030350000}"/>
    <cellStyle name="Comma [0] 5825" xfId="13711" hidden="1" xr:uid="{00000000-0005-0000-0000-0000B0350000}"/>
    <cellStyle name="Comma [0] 5826" xfId="13713" hidden="1" xr:uid="{00000000-0005-0000-0000-0000B2350000}"/>
    <cellStyle name="Comma [0] 5827" xfId="13677" hidden="1" xr:uid="{00000000-0005-0000-0000-00008E350000}"/>
    <cellStyle name="Comma [0] 5828" xfId="13682" hidden="1" xr:uid="{00000000-0005-0000-0000-000093350000}"/>
    <cellStyle name="Comma [0] 5829" xfId="11158" hidden="1" xr:uid="{00000000-0005-0000-0000-0000B72B0000}"/>
    <cellStyle name="Comma [0] 583" xfId="3255" hidden="1" xr:uid="{00000000-0005-0000-0000-0000D80C0000}"/>
    <cellStyle name="Comma [0] 5830" xfId="13666" hidden="1" xr:uid="{00000000-0005-0000-0000-000083350000}"/>
    <cellStyle name="Comma [0] 5831" xfId="13571" hidden="1" xr:uid="{00000000-0005-0000-0000-000024350000}"/>
    <cellStyle name="Comma [0] 5832" xfId="13717" hidden="1" xr:uid="{00000000-0005-0000-0000-0000B6350000}"/>
    <cellStyle name="Comma [0] 5833" xfId="13664" hidden="1" xr:uid="{00000000-0005-0000-0000-000081350000}"/>
    <cellStyle name="Comma [0] 5834" xfId="13603" hidden="1" xr:uid="{00000000-0005-0000-0000-000044350000}"/>
    <cellStyle name="Comma [0] 5835" xfId="13721" hidden="1" xr:uid="{00000000-0005-0000-0000-0000BA350000}"/>
    <cellStyle name="Comma [0] 5836" xfId="13723" hidden="1" xr:uid="{00000000-0005-0000-0000-0000BC350000}"/>
    <cellStyle name="Comma [0] 5837" xfId="13691" hidden="1" xr:uid="{00000000-0005-0000-0000-00009C350000}"/>
    <cellStyle name="Comma [0] 5838" xfId="13695" hidden="1" xr:uid="{00000000-0005-0000-0000-0000A0350000}"/>
    <cellStyle name="Comma [0] 5839" xfId="13585" hidden="1" xr:uid="{00000000-0005-0000-0000-000032350000}"/>
    <cellStyle name="Comma [0] 584" xfId="3193" hidden="1" xr:uid="{00000000-0005-0000-0000-00009A0C0000}"/>
    <cellStyle name="Comma [0] 5840" xfId="13683" hidden="1" xr:uid="{00000000-0005-0000-0000-000094350000}"/>
    <cellStyle name="Comma [0] 5841" xfId="13575" hidden="1" xr:uid="{00000000-0005-0000-0000-000028350000}"/>
    <cellStyle name="Comma [0] 5842" xfId="13727" hidden="1" xr:uid="{00000000-0005-0000-0000-0000C0350000}"/>
    <cellStyle name="Comma [0] 5843" xfId="13681" hidden="1" xr:uid="{00000000-0005-0000-0000-000092350000}"/>
    <cellStyle name="Comma [0] 5844" xfId="13650" hidden="1" xr:uid="{00000000-0005-0000-0000-000073350000}"/>
    <cellStyle name="Comma [0] 5845" xfId="13731" hidden="1" xr:uid="{00000000-0005-0000-0000-0000C4350000}"/>
    <cellStyle name="Comma [0] 5846" xfId="13733" hidden="1" xr:uid="{00000000-0005-0000-0000-0000C6350000}"/>
    <cellStyle name="Comma [0] 5847" xfId="13719" hidden="1" xr:uid="{00000000-0005-0000-0000-0000B8350000}"/>
    <cellStyle name="Comma [0] 5848" xfId="13706" hidden="1" xr:uid="{00000000-0005-0000-0000-0000AB350000}"/>
    <cellStyle name="Comma [0] 5849" xfId="13730" hidden="1" xr:uid="{00000000-0005-0000-0000-0000C3350000}"/>
    <cellStyle name="Comma [0] 585" xfId="3321" hidden="1" xr:uid="{00000000-0005-0000-0000-00001A0D0000}"/>
    <cellStyle name="Comma [0] 5850" xfId="13696" hidden="1" xr:uid="{00000000-0005-0000-0000-0000A1350000}"/>
    <cellStyle name="Comma [0] 5851" xfId="13668" hidden="1" xr:uid="{00000000-0005-0000-0000-000085350000}"/>
    <cellStyle name="Comma [0] 5852" xfId="13735" hidden="1" xr:uid="{00000000-0005-0000-0000-0000C8350000}"/>
    <cellStyle name="Comma [0] 5853" xfId="13692" hidden="1" xr:uid="{00000000-0005-0000-0000-00009D350000}"/>
    <cellStyle name="Comma [0] 5854" xfId="13726" hidden="1" xr:uid="{00000000-0005-0000-0000-0000BF350000}"/>
    <cellStyle name="Comma [0] 5855" xfId="13739" hidden="1" xr:uid="{00000000-0005-0000-0000-0000CC350000}"/>
    <cellStyle name="Comma [0] 5856" xfId="13741" hidden="1" xr:uid="{00000000-0005-0000-0000-0000CE350000}"/>
    <cellStyle name="Comma [0] 5857" xfId="13609" hidden="1" xr:uid="{00000000-0005-0000-0000-00004A350000}"/>
    <cellStyle name="Comma [0] 5858" xfId="13729" hidden="1" xr:uid="{00000000-0005-0000-0000-0000C2350000}"/>
    <cellStyle name="Comma [0] 5859" xfId="13669" hidden="1" xr:uid="{00000000-0005-0000-0000-000086350000}"/>
    <cellStyle name="Comma [0] 586" xfId="3323" hidden="1" xr:uid="{00000000-0005-0000-0000-00001C0D0000}"/>
    <cellStyle name="Comma [0] 5860" xfId="13703" hidden="1" xr:uid="{00000000-0005-0000-0000-0000A8350000}"/>
    <cellStyle name="Comma [0] 5861" xfId="13716" hidden="1" xr:uid="{00000000-0005-0000-0000-0000B5350000}"/>
    <cellStyle name="Comma [0] 5862" xfId="13744" hidden="1" xr:uid="{00000000-0005-0000-0000-0000D1350000}"/>
    <cellStyle name="Comma [0] 5863" xfId="13707" hidden="1" xr:uid="{00000000-0005-0000-0000-0000AC350000}"/>
    <cellStyle name="Comma [0] 5864" xfId="13667" hidden="1" xr:uid="{00000000-0005-0000-0000-000084350000}"/>
    <cellStyle name="Comma [0] 5865" xfId="13746" hidden="1" xr:uid="{00000000-0005-0000-0000-0000D3350000}"/>
    <cellStyle name="Comma [0] 5866" xfId="13748" hidden="1" xr:uid="{00000000-0005-0000-0000-0000D5350000}"/>
    <cellStyle name="Comma [0] 5867" xfId="13805" hidden="1" xr:uid="{00000000-0005-0000-0000-00000E360000}"/>
    <cellStyle name="Comma [0] 5868" xfId="13824" hidden="1" xr:uid="{00000000-0005-0000-0000-000021360000}"/>
    <cellStyle name="Comma [0] 5869" xfId="13831" hidden="1" xr:uid="{00000000-0005-0000-0000-000028360000}"/>
    <cellStyle name="Comma [0] 587" xfId="3287" hidden="1" xr:uid="{00000000-0005-0000-0000-0000F80C0000}"/>
    <cellStyle name="Comma [0] 5870" xfId="13838" hidden="1" xr:uid="{00000000-0005-0000-0000-00002F360000}"/>
    <cellStyle name="Comma [0] 5871" xfId="13843" hidden="1" xr:uid="{00000000-0005-0000-0000-000034360000}"/>
    <cellStyle name="Comma [0] 5872" xfId="13830" hidden="1" xr:uid="{00000000-0005-0000-0000-000027360000}"/>
    <cellStyle name="Comma [0] 5873" xfId="13835" hidden="1" xr:uid="{00000000-0005-0000-0000-00002C360000}"/>
    <cellStyle name="Comma [0] 5874" xfId="13847" hidden="1" xr:uid="{00000000-0005-0000-0000-000038360000}"/>
    <cellStyle name="Comma [0] 5875" xfId="13849" hidden="1" xr:uid="{00000000-0005-0000-0000-00003A360000}"/>
    <cellStyle name="Comma [0] 5876" xfId="13820" hidden="1" xr:uid="{00000000-0005-0000-0000-00001D360000}"/>
    <cellStyle name="Comma [0] 5877" xfId="13809" hidden="1" xr:uid="{00000000-0005-0000-0000-000012360000}"/>
    <cellStyle name="Comma [0] 5878" xfId="13860" hidden="1" xr:uid="{00000000-0005-0000-0000-000045360000}"/>
    <cellStyle name="Comma [0] 5879" xfId="13869" hidden="1" xr:uid="{00000000-0005-0000-0000-00004E360000}"/>
    <cellStyle name="Comma [0] 588" xfId="3292" hidden="1" xr:uid="{00000000-0005-0000-0000-0000FD0C0000}"/>
    <cellStyle name="Comma [0] 5880" xfId="13880" hidden="1" xr:uid="{00000000-0005-0000-0000-000059360000}"/>
    <cellStyle name="Comma [0] 5881" xfId="13886" hidden="1" xr:uid="{00000000-0005-0000-0000-00005F360000}"/>
    <cellStyle name="Comma [0] 5882" xfId="13868" hidden="1" xr:uid="{00000000-0005-0000-0000-00004D360000}"/>
    <cellStyle name="Comma [0] 5883" xfId="13878" hidden="1" xr:uid="{00000000-0005-0000-0000-000057360000}"/>
    <cellStyle name="Comma [0] 5884" xfId="13898" hidden="1" xr:uid="{00000000-0005-0000-0000-00006B360000}"/>
    <cellStyle name="Comma [0] 5885" xfId="13900" hidden="1" xr:uid="{00000000-0005-0000-0000-00006D360000}"/>
    <cellStyle name="Comma [0] 5886" xfId="13851" hidden="1" xr:uid="{00000000-0005-0000-0000-00003C360000}"/>
    <cellStyle name="Comma [0] 5887" xfId="13812" hidden="1" xr:uid="{00000000-0005-0000-0000-000015360000}"/>
    <cellStyle name="Comma [0] 5888" xfId="13854" hidden="1" xr:uid="{00000000-0005-0000-0000-00003F360000}"/>
    <cellStyle name="Comma [0] 5889" xfId="13817" hidden="1" xr:uid="{00000000-0005-0000-0000-00001A360000}"/>
    <cellStyle name="Comma [0] 589" xfId="3121" hidden="1" xr:uid="{00000000-0005-0000-0000-0000520C0000}"/>
    <cellStyle name="Comma [0] 5890" xfId="13819" hidden="1" xr:uid="{00000000-0005-0000-0000-00001C360000}"/>
    <cellStyle name="Comma [0] 5891" xfId="13905" hidden="1" xr:uid="{00000000-0005-0000-0000-000072360000}"/>
    <cellStyle name="Comma [0] 5892" xfId="13808" hidden="1" xr:uid="{00000000-0005-0000-0000-000011360000}"/>
    <cellStyle name="Comma [0] 5893" xfId="13816" hidden="1" xr:uid="{00000000-0005-0000-0000-000019360000}"/>
    <cellStyle name="Comma [0] 5894" xfId="13917" hidden="1" xr:uid="{00000000-0005-0000-0000-00007E360000}"/>
    <cellStyle name="Comma [0] 5895" xfId="13919" hidden="1" xr:uid="{00000000-0005-0000-0000-000080360000}"/>
    <cellStyle name="Comma [0] 5896" xfId="13908" hidden="1" xr:uid="{00000000-0005-0000-0000-000075360000}"/>
    <cellStyle name="Comma [0] 5897" xfId="13916" hidden="1" xr:uid="{00000000-0005-0000-0000-00007D360000}"/>
    <cellStyle name="Comma [0] 5898" xfId="13814" hidden="1" xr:uid="{00000000-0005-0000-0000-000017360000}"/>
    <cellStyle name="Comma [0] 5899" xfId="13902" hidden="1" xr:uid="{00000000-0005-0000-0000-00006F360000}"/>
    <cellStyle name="Comma [0] 59" xfId="2283" hidden="1" xr:uid="{00000000-0005-0000-0000-00000C090000}"/>
    <cellStyle name="Comma [0] 590" xfId="3276" hidden="1" xr:uid="{00000000-0005-0000-0000-0000ED0C0000}"/>
    <cellStyle name="Comma [0] 5900" xfId="13935" hidden="1" xr:uid="{00000000-0005-0000-0000-000090360000}"/>
    <cellStyle name="Comma [0] 5901" xfId="13943" hidden="1" xr:uid="{00000000-0005-0000-0000-000098360000}"/>
    <cellStyle name="Comma [0] 5902" xfId="13852" hidden="1" xr:uid="{00000000-0005-0000-0000-00003D360000}"/>
    <cellStyle name="Comma [0] 5903" xfId="13931" hidden="1" xr:uid="{00000000-0005-0000-0000-00008C360000}"/>
    <cellStyle name="Comma [0] 5904" xfId="13952" hidden="1" xr:uid="{00000000-0005-0000-0000-0000A1360000}"/>
    <cellStyle name="Comma [0] 5905" xfId="13954" hidden="1" xr:uid="{00000000-0005-0000-0000-0000A3360000}"/>
    <cellStyle name="Comma [0] 5906" xfId="13913" hidden="1" xr:uid="{00000000-0005-0000-0000-00007A360000}"/>
    <cellStyle name="Comma [0] 5907" xfId="13858" hidden="1" xr:uid="{00000000-0005-0000-0000-000043360000}"/>
    <cellStyle name="Comma [0] 5908" xfId="13911" hidden="1" xr:uid="{00000000-0005-0000-0000-000078360000}"/>
    <cellStyle name="Comma [0] 5909" xfId="13895" hidden="1" xr:uid="{00000000-0005-0000-0000-000068360000}"/>
    <cellStyle name="Comma [0] 591" xfId="3181" hidden="1" xr:uid="{00000000-0005-0000-0000-00008E0C0000}"/>
    <cellStyle name="Comma [0] 5910" xfId="13891" hidden="1" xr:uid="{00000000-0005-0000-0000-000064360000}"/>
    <cellStyle name="Comma [0] 5911" xfId="13962" hidden="1" xr:uid="{00000000-0005-0000-0000-0000AB360000}"/>
    <cellStyle name="Comma [0] 5912" xfId="13828" hidden="1" xr:uid="{00000000-0005-0000-0000-000025360000}"/>
    <cellStyle name="Comma [0] 5913" xfId="13821" hidden="1" xr:uid="{00000000-0005-0000-0000-00001E360000}"/>
    <cellStyle name="Comma [0] 5914" xfId="13970" hidden="1" xr:uid="{00000000-0005-0000-0000-0000B3360000}"/>
    <cellStyle name="Comma [0] 5915" xfId="13972" hidden="1" xr:uid="{00000000-0005-0000-0000-0000B5360000}"/>
    <cellStyle name="Comma [0] 5916" xfId="13921" hidden="1" xr:uid="{00000000-0005-0000-0000-000082360000}"/>
    <cellStyle name="Comma [0] 5917" xfId="13897" hidden="1" xr:uid="{00000000-0005-0000-0000-00006A360000}"/>
    <cellStyle name="Comma [0] 5918" xfId="13932" hidden="1" xr:uid="{00000000-0005-0000-0000-00008D360000}"/>
    <cellStyle name="Comma [0] 5919" xfId="13864" hidden="1" xr:uid="{00000000-0005-0000-0000-000049360000}"/>
    <cellStyle name="Comma [0] 592" xfId="3327" hidden="1" xr:uid="{00000000-0005-0000-0000-0000200D0000}"/>
    <cellStyle name="Comma [0] 5920" xfId="13934" hidden="1" xr:uid="{00000000-0005-0000-0000-00008F360000}"/>
    <cellStyle name="Comma [0] 5921" xfId="13979" hidden="1" xr:uid="{00000000-0005-0000-0000-0000BC360000}"/>
    <cellStyle name="Comma [0] 5922" xfId="13922" hidden="1" xr:uid="{00000000-0005-0000-0000-000083360000}"/>
    <cellStyle name="Comma [0] 5923" xfId="13879" hidden="1" xr:uid="{00000000-0005-0000-0000-000058360000}"/>
    <cellStyle name="Comma [0] 5924" xfId="13985" hidden="1" xr:uid="{00000000-0005-0000-0000-0000C2360000}"/>
    <cellStyle name="Comma [0] 5925" xfId="13987" hidden="1" xr:uid="{00000000-0005-0000-0000-0000C4360000}"/>
    <cellStyle name="Comma [0] 5926" xfId="13940" hidden="1" xr:uid="{00000000-0005-0000-0000-000095360000}"/>
    <cellStyle name="Comma [0] 5927" xfId="13946" hidden="1" xr:uid="{00000000-0005-0000-0000-00009B360000}"/>
    <cellStyle name="Comma [0] 5928" xfId="13827" hidden="1" xr:uid="{00000000-0005-0000-0000-000024360000}"/>
    <cellStyle name="Comma [0] 5929" xfId="13896" hidden="1" xr:uid="{00000000-0005-0000-0000-000069360000}"/>
    <cellStyle name="Comma [0] 593" xfId="3274" hidden="1" xr:uid="{00000000-0005-0000-0000-0000EB0C0000}"/>
    <cellStyle name="Comma [0] 5930" xfId="13904" hidden="1" xr:uid="{00000000-0005-0000-0000-000071360000}"/>
    <cellStyle name="Comma [0] 5931" xfId="13993" hidden="1" xr:uid="{00000000-0005-0000-0000-0000CA360000}"/>
    <cellStyle name="Comma [0] 5932" xfId="13907" hidden="1" xr:uid="{00000000-0005-0000-0000-000074360000}"/>
    <cellStyle name="Comma [0] 5933" xfId="13867" hidden="1" xr:uid="{00000000-0005-0000-0000-00004C360000}"/>
    <cellStyle name="Comma [0] 5934" xfId="13998" hidden="1" xr:uid="{00000000-0005-0000-0000-0000CF360000}"/>
    <cellStyle name="Comma [0] 5935" xfId="14000" hidden="1" xr:uid="{00000000-0005-0000-0000-0000D1360000}"/>
    <cellStyle name="Comma [0] 5936" xfId="13959" hidden="1" xr:uid="{00000000-0005-0000-0000-0000A8360000}"/>
    <cellStyle name="Comma [0] 5937" xfId="13965" hidden="1" xr:uid="{00000000-0005-0000-0000-0000AE360000}"/>
    <cellStyle name="Comma [0] 5938" xfId="13866" hidden="1" xr:uid="{00000000-0005-0000-0000-00004B360000}"/>
    <cellStyle name="Comma [0] 5939" xfId="13947" hidden="1" xr:uid="{00000000-0005-0000-0000-00009C360000}"/>
    <cellStyle name="Comma [0] 594" xfId="3213" hidden="1" xr:uid="{00000000-0005-0000-0000-0000AE0C0000}"/>
    <cellStyle name="Comma [0] 5940" xfId="13926" hidden="1" xr:uid="{00000000-0005-0000-0000-000087360000}"/>
    <cellStyle name="Comma [0] 5941" xfId="14004" hidden="1" xr:uid="{00000000-0005-0000-0000-0000D5360000}"/>
    <cellStyle name="Comma [0] 5942" xfId="13945" hidden="1" xr:uid="{00000000-0005-0000-0000-00009A360000}"/>
    <cellStyle name="Comma [0] 5943" xfId="13883" hidden="1" xr:uid="{00000000-0005-0000-0000-00005C360000}"/>
    <cellStyle name="Comma [0] 5944" xfId="14011" hidden="1" xr:uid="{00000000-0005-0000-0000-0000DC360000}"/>
    <cellStyle name="Comma [0] 5945" xfId="14013" hidden="1" xr:uid="{00000000-0005-0000-0000-0000DE360000}"/>
    <cellStyle name="Comma [0] 5946" xfId="13977" hidden="1" xr:uid="{00000000-0005-0000-0000-0000BA360000}"/>
    <cellStyle name="Comma [0] 5947" xfId="13982" hidden="1" xr:uid="{00000000-0005-0000-0000-0000BF360000}"/>
    <cellStyle name="Comma [0] 5948" xfId="13811" hidden="1" xr:uid="{00000000-0005-0000-0000-000014360000}"/>
    <cellStyle name="Comma [0] 5949" xfId="13966" hidden="1" xr:uid="{00000000-0005-0000-0000-0000AF360000}"/>
    <cellStyle name="Comma [0] 595" xfId="3331" hidden="1" xr:uid="{00000000-0005-0000-0000-0000240D0000}"/>
    <cellStyle name="Comma [0] 5950" xfId="13871" hidden="1" xr:uid="{00000000-0005-0000-0000-000050360000}"/>
    <cellStyle name="Comma [0] 5951" xfId="14017" hidden="1" xr:uid="{00000000-0005-0000-0000-0000E2360000}"/>
    <cellStyle name="Comma [0] 5952" xfId="13964" hidden="1" xr:uid="{00000000-0005-0000-0000-0000AD360000}"/>
    <cellStyle name="Comma [0] 5953" xfId="13903" hidden="1" xr:uid="{00000000-0005-0000-0000-000070360000}"/>
    <cellStyle name="Comma [0] 5954" xfId="14021" hidden="1" xr:uid="{00000000-0005-0000-0000-0000E6360000}"/>
    <cellStyle name="Comma [0] 5955" xfId="14023" hidden="1" xr:uid="{00000000-0005-0000-0000-0000E8360000}"/>
    <cellStyle name="Comma [0] 5956" xfId="13991" hidden="1" xr:uid="{00000000-0005-0000-0000-0000C8360000}"/>
    <cellStyle name="Comma [0] 5957" xfId="13995" hidden="1" xr:uid="{00000000-0005-0000-0000-0000CC360000}"/>
    <cellStyle name="Comma [0] 5958" xfId="13885" hidden="1" xr:uid="{00000000-0005-0000-0000-00005E360000}"/>
    <cellStyle name="Comma [0] 5959" xfId="13983" hidden="1" xr:uid="{00000000-0005-0000-0000-0000C0360000}"/>
    <cellStyle name="Comma [0] 596" xfId="3333" hidden="1" xr:uid="{00000000-0005-0000-0000-0000260D0000}"/>
    <cellStyle name="Comma [0] 5960" xfId="13875" hidden="1" xr:uid="{00000000-0005-0000-0000-000054360000}"/>
    <cellStyle name="Comma [0] 5961" xfId="14027" hidden="1" xr:uid="{00000000-0005-0000-0000-0000EC360000}"/>
    <cellStyle name="Comma [0] 5962" xfId="13981" hidden="1" xr:uid="{00000000-0005-0000-0000-0000BE360000}"/>
    <cellStyle name="Comma [0] 5963" xfId="13950" hidden="1" xr:uid="{00000000-0005-0000-0000-00009F360000}"/>
    <cellStyle name="Comma [0] 5964" xfId="14031" hidden="1" xr:uid="{00000000-0005-0000-0000-0000F0360000}"/>
    <cellStyle name="Comma [0] 5965" xfId="14033" hidden="1" xr:uid="{00000000-0005-0000-0000-0000F2360000}"/>
    <cellStyle name="Comma [0] 5966" xfId="14019" hidden="1" xr:uid="{00000000-0005-0000-0000-0000E4360000}"/>
    <cellStyle name="Comma [0] 5967" xfId="14006" hidden="1" xr:uid="{00000000-0005-0000-0000-0000D7360000}"/>
    <cellStyle name="Comma [0] 5968" xfId="14030" hidden="1" xr:uid="{00000000-0005-0000-0000-0000EF360000}"/>
    <cellStyle name="Comma [0] 5969" xfId="13996" hidden="1" xr:uid="{00000000-0005-0000-0000-0000CD360000}"/>
    <cellStyle name="Comma [0] 597" xfId="3301" hidden="1" xr:uid="{00000000-0005-0000-0000-0000060D0000}"/>
    <cellStyle name="Comma [0] 5970" xfId="13968" hidden="1" xr:uid="{00000000-0005-0000-0000-0000B1360000}"/>
    <cellStyle name="Comma [0] 5971" xfId="14035" hidden="1" xr:uid="{00000000-0005-0000-0000-0000F4360000}"/>
    <cellStyle name="Comma [0] 5972" xfId="13992" hidden="1" xr:uid="{00000000-0005-0000-0000-0000C9360000}"/>
    <cellStyle name="Comma [0] 5973" xfId="14026" hidden="1" xr:uid="{00000000-0005-0000-0000-0000EB360000}"/>
    <cellStyle name="Comma [0] 5974" xfId="14039" hidden="1" xr:uid="{00000000-0005-0000-0000-0000F8360000}"/>
    <cellStyle name="Comma [0] 5975" xfId="14041" hidden="1" xr:uid="{00000000-0005-0000-0000-0000FA360000}"/>
    <cellStyle name="Comma [0] 5976" xfId="13909" hidden="1" xr:uid="{00000000-0005-0000-0000-000076360000}"/>
    <cellStyle name="Comma [0] 5977" xfId="14029" hidden="1" xr:uid="{00000000-0005-0000-0000-0000EE360000}"/>
    <cellStyle name="Comma [0] 5978" xfId="13969" hidden="1" xr:uid="{00000000-0005-0000-0000-0000B2360000}"/>
    <cellStyle name="Comma [0] 5979" xfId="14003" hidden="1" xr:uid="{00000000-0005-0000-0000-0000D4360000}"/>
    <cellStyle name="Comma [0] 598" xfId="3305" hidden="1" xr:uid="{00000000-0005-0000-0000-00000A0D0000}"/>
    <cellStyle name="Comma [0] 5980" xfId="14016" hidden="1" xr:uid="{00000000-0005-0000-0000-0000E1360000}"/>
    <cellStyle name="Comma [0] 5981" xfId="14044" hidden="1" xr:uid="{00000000-0005-0000-0000-0000FD360000}"/>
    <cellStyle name="Comma [0] 5982" xfId="14007" hidden="1" xr:uid="{00000000-0005-0000-0000-0000D8360000}"/>
    <cellStyle name="Comma [0] 5983" xfId="13967" hidden="1" xr:uid="{00000000-0005-0000-0000-0000B0360000}"/>
    <cellStyle name="Comma [0] 5984" xfId="14047" hidden="1" xr:uid="{00000000-0005-0000-0000-000000370000}"/>
    <cellStyle name="Comma [0] 5985" xfId="14049" hidden="1" xr:uid="{00000000-0005-0000-0000-000002370000}"/>
    <cellStyle name="Comma [0] 5986" xfId="13768" hidden="1" xr:uid="{00000000-0005-0000-0000-0000E9350000}"/>
    <cellStyle name="Comma [0] 5987" xfId="13750" hidden="1" xr:uid="{00000000-0005-0000-0000-0000D7350000}"/>
    <cellStyle name="Comma [0] 5988" xfId="14053" hidden="1" xr:uid="{00000000-0005-0000-0000-000006370000}"/>
    <cellStyle name="Comma [0] 5989" xfId="14060" hidden="1" xr:uid="{00000000-0005-0000-0000-00000D370000}"/>
    <cellStyle name="Comma [0] 599" xfId="3195" hidden="1" xr:uid="{00000000-0005-0000-0000-00009C0C0000}"/>
    <cellStyle name="Comma [0] 5990" xfId="14062" hidden="1" xr:uid="{00000000-0005-0000-0000-00000F370000}"/>
    <cellStyle name="Comma [0] 5991" xfId="14052" hidden="1" xr:uid="{00000000-0005-0000-0000-000005370000}"/>
    <cellStyle name="Comma [0] 5992" xfId="14058" hidden="1" xr:uid="{00000000-0005-0000-0000-00000B370000}"/>
    <cellStyle name="Comma [0] 5993" xfId="14065" hidden="1" xr:uid="{00000000-0005-0000-0000-000012370000}"/>
    <cellStyle name="Comma [0] 5994" xfId="14067" hidden="1" xr:uid="{00000000-0005-0000-0000-000014370000}"/>
    <cellStyle name="Comma [0] 5995" xfId="13842" hidden="1" xr:uid="{00000000-0005-0000-0000-000033360000}"/>
    <cellStyle name="Comma [0] 5996" xfId="13798" hidden="1" xr:uid="{00000000-0005-0000-0000-000007360000}"/>
    <cellStyle name="Comma [0] 5997" xfId="14078" hidden="1" xr:uid="{00000000-0005-0000-0000-00001F370000}"/>
    <cellStyle name="Comma [0] 5998" xfId="14087" hidden="1" xr:uid="{00000000-0005-0000-0000-000028370000}"/>
    <cellStyle name="Comma [0] 5999" xfId="14098" hidden="1" xr:uid="{00000000-0005-0000-0000-000033370000}"/>
    <cellStyle name="Comma [0] 6" xfId="66" hidden="1" xr:uid="{00000000-0005-0000-0000-000062000000}"/>
    <cellStyle name="Comma [0] 60" xfId="2285" hidden="1" xr:uid="{00000000-0005-0000-0000-00000E090000}"/>
    <cellStyle name="Comma [0] 600" xfId="3293" hidden="1" xr:uid="{00000000-0005-0000-0000-0000FE0C0000}"/>
    <cellStyle name="Comma [0] 6000" xfId="14104" hidden="1" xr:uid="{00000000-0005-0000-0000-000039370000}"/>
    <cellStyle name="Comma [0] 6001" xfId="14086" hidden="1" xr:uid="{00000000-0005-0000-0000-000027370000}"/>
    <cellStyle name="Comma [0] 6002" xfId="14096" hidden="1" xr:uid="{00000000-0005-0000-0000-000031370000}"/>
    <cellStyle name="Comma [0] 6003" xfId="14116" hidden="1" xr:uid="{00000000-0005-0000-0000-000045370000}"/>
    <cellStyle name="Comma [0] 6004" xfId="14118" hidden="1" xr:uid="{00000000-0005-0000-0000-000047370000}"/>
    <cellStyle name="Comma [0] 6005" xfId="14069" hidden="1" xr:uid="{00000000-0005-0000-0000-000016370000}"/>
    <cellStyle name="Comma [0] 6006" xfId="13763" hidden="1" xr:uid="{00000000-0005-0000-0000-0000E4350000}"/>
    <cellStyle name="Comma [0] 6007" xfId="14072" hidden="1" xr:uid="{00000000-0005-0000-0000-000019370000}"/>
    <cellStyle name="Comma [0] 6008" xfId="13797" hidden="1" xr:uid="{00000000-0005-0000-0000-000006360000}"/>
    <cellStyle name="Comma [0] 6009" xfId="13796" hidden="1" xr:uid="{00000000-0005-0000-0000-000005360000}"/>
    <cellStyle name="Comma [0] 601" xfId="3185" hidden="1" xr:uid="{00000000-0005-0000-0000-0000920C0000}"/>
    <cellStyle name="Comma [0] 6010" xfId="14123" hidden="1" xr:uid="{00000000-0005-0000-0000-00004C370000}"/>
    <cellStyle name="Comma [0] 6011" xfId="13765" hidden="1" xr:uid="{00000000-0005-0000-0000-0000E6350000}"/>
    <cellStyle name="Comma [0] 6012" xfId="13799" hidden="1" xr:uid="{00000000-0005-0000-0000-000008360000}"/>
    <cellStyle name="Comma [0] 6013" xfId="14135" hidden="1" xr:uid="{00000000-0005-0000-0000-000058370000}"/>
    <cellStyle name="Comma [0] 6014" xfId="14137" hidden="1" xr:uid="{00000000-0005-0000-0000-00005A370000}"/>
    <cellStyle name="Comma [0] 6015" xfId="14126" hidden="1" xr:uid="{00000000-0005-0000-0000-00004F370000}"/>
    <cellStyle name="Comma [0] 6016" xfId="14134" hidden="1" xr:uid="{00000000-0005-0000-0000-000057370000}"/>
    <cellStyle name="Comma [0] 6017" xfId="13761" hidden="1" xr:uid="{00000000-0005-0000-0000-0000E2350000}"/>
    <cellStyle name="Comma [0] 6018" xfId="14120" hidden="1" xr:uid="{00000000-0005-0000-0000-000049370000}"/>
    <cellStyle name="Comma [0] 6019" xfId="14153" hidden="1" xr:uid="{00000000-0005-0000-0000-00006A370000}"/>
    <cellStyle name="Comma [0] 602" xfId="3337" hidden="1" xr:uid="{00000000-0005-0000-0000-00002A0D0000}"/>
    <cellStyle name="Comma [0] 6020" xfId="14161" hidden="1" xr:uid="{00000000-0005-0000-0000-000072370000}"/>
    <cellStyle name="Comma [0] 6021" xfId="14070" hidden="1" xr:uid="{00000000-0005-0000-0000-000017370000}"/>
    <cellStyle name="Comma [0] 6022" xfId="14149" hidden="1" xr:uid="{00000000-0005-0000-0000-000066370000}"/>
    <cellStyle name="Comma [0] 6023" xfId="14170" hidden="1" xr:uid="{00000000-0005-0000-0000-00007B370000}"/>
    <cellStyle name="Comma [0] 6024" xfId="14172" hidden="1" xr:uid="{00000000-0005-0000-0000-00007D370000}"/>
    <cellStyle name="Comma [0] 6025" xfId="14131" hidden="1" xr:uid="{00000000-0005-0000-0000-000054370000}"/>
    <cellStyle name="Comma [0] 6026" xfId="14076" hidden="1" xr:uid="{00000000-0005-0000-0000-00001D370000}"/>
    <cellStyle name="Comma [0] 6027" xfId="14129" hidden="1" xr:uid="{00000000-0005-0000-0000-000052370000}"/>
    <cellStyle name="Comma [0] 6028" xfId="14113" hidden="1" xr:uid="{00000000-0005-0000-0000-000042370000}"/>
    <cellStyle name="Comma [0] 6029" xfId="14109" hidden="1" xr:uid="{00000000-0005-0000-0000-00003E370000}"/>
    <cellStyle name="Comma [0] 603" xfId="3291" hidden="1" xr:uid="{00000000-0005-0000-0000-0000FC0C0000}"/>
    <cellStyle name="Comma [0] 6030" xfId="14180" hidden="1" xr:uid="{00000000-0005-0000-0000-000085370000}"/>
    <cellStyle name="Comma [0] 6031" xfId="13753" hidden="1" xr:uid="{00000000-0005-0000-0000-0000DA350000}"/>
    <cellStyle name="Comma [0] 6032" xfId="13841" hidden="1" xr:uid="{00000000-0005-0000-0000-000032360000}"/>
    <cellStyle name="Comma [0] 6033" xfId="14188" hidden="1" xr:uid="{00000000-0005-0000-0000-00008D370000}"/>
    <cellStyle name="Comma [0] 6034" xfId="14190" hidden="1" xr:uid="{00000000-0005-0000-0000-00008F370000}"/>
    <cellStyle name="Comma [0] 6035" xfId="14139" hidden="1" xr:uid="{00000000-0005-0000-0000-00005C370000}"/>
    <cellStyle name="Comma [0] 6036" xfId="14115" hidden="1" xr:uid="{00000000-0005-0000-0000-000044370000}"/>
    <cellStyle name="Comma [0] 6037" xfId="14150" hidden="1" xr:uid="{00000000-0005-0000-0000-000067370000}"/>
    <cellStyle name="Comma [0] 6038" xfId="14082" hidden="1" xr:uid="{00000000-0005-0000-0000-000023370000}"/>
    <cellStyle name="Comma [0] 6039" xfId="14152" hidden="1" xr:uid="{00000000-0005-0000-0000-000069370000}"/>
    <cellStyle name="Comma [0] 604" xfId="3260" hidden="1" xr:uid="{00000000-0005-0000-0000-0000DD0C0000}"/>
    <cellStyle name="Comma [0] 6040" xfId="14197" hidden="1" xr:uid="{00000000-0005-0000-0000-000096370000}"/>
    <cellStyle name="Comma [0] 6041" xfId="14140" hidden="1" xr:uid="{00000000-0005-0000-0000-00005D370000}"/>
    <cellStyle name="Comma [0] 6042" xfId="14097" hidden="1" xr:uid="{00000000-0005-0000-0000-000032370000}"/>
    <cellStyle name="Comma [0] 6043" xfId="14203" hidden="1" xr:uid="{00000000-0005-0000-0000-00009C370000}"/>
    <cellStyle name="Comma [0] 6044" xfId="14205" hidden="1" xr:uid="{00000000-0005-0000-0000-00009E370000}"/>
    <cellStyle name="Comma [0] 6045" xfId="14158" hidden="1" xr:uid="{00000000-0005-0000-0000-00006F370000}"/>
    <cellStyle name="Comma [0] 6046" xfId="14164" hidden="1" xr:uid="{00000000-0005-0000-0000-000075370000}"/>
    <cellStyle name="Comma [0] 6047" xfId="13790" hidden="1" xr:uid="{00000000-0005-0000-0000-0000FF350000}"/>
    <cellStyle name="Comma [0] 6048" xfId="14114" hidden="1" xr:uid="{00000000-0005-0000-0000-000043370000}"/>
    <cellStyle name="Comma [0] 6049" xfId="14122" hidden="1" xr:uid="{00000000-0005-0000-0000-00004B370000}"/>
    <cellStyle name="Comma [0] 605" xfId="3341" hidden="1" xr:uid="{00000000-0005-0000-0000-00002E0D0000}"/>
    <cellStyle name="Comma [0] 6050" xfId="14211" hidden="1" xr:uid="{00000000-0005-0000-0000-0000A4370000}"/>
    <cellStyle name="Comma [0] 6051" xfId="14125" hidden="1" xr:uid="{00000000-0005-0000-0000-00004E370000}"/>
    <cellStyle name="Comma [0] 6052" xfId="14085" hidden="1" xr:uid="{00000000-0005-0000-0000-000026370000}"/>
    <cellStyle name="Comma [0] 6053" xfId="14216" hidden="1" xr:uid="{00000000-0005-0000-0000-0000A9370000}"/>
    <cellStyle name="Comma [0] 6054" xfId="14218" hidden="1" xr:uid="{00000000-0005-0000-0000-0000AB370000}"/>
    <cellStyle name="Comma [0] 6055" xfId="14177" hidden="1" xr:uid="{00000000-0005-0000-0000-000082370000}"/>
    <cellStyle name="Comma [0] 6056" xfId="14183" hidden="1" xr:uid="{00000000-0005-0000-0000-000088370000}"/>
    <cellStyle name="Comma [0] 6057" xfId="14084" hidden="1" xr:uid="{00000000-0005-0000-0000-000025370000}"/>
    <cellStyle name="Comma [0] 6058" xfId="14165" hidden="1" xr:uid="{00000000-0005-0000-0000-000076370000}"/>
    <cellStyle name="Comma [0] 6059" xfId="14144" hidden="1" xr:uid="{00000000-0005-0000-0000-000061370000}"/>
    <cellStyle name="Comma [0] 606" xfId="3343" hidden="1" xr:uid="{00000000-0005-0000-0000-0000300D0000}"/>
    <cellStyle name="Comma [0] 6060" xfId="14222" hidden="1" xr:uid="{00000000-0005-0000-0000-0000AF370000}"/>
    <cellStyle name="Comma [0] 6061" xfId="14163" hidden="1" xr:uid="{00000000-0005-0000-0000-000074370000}"/>
    <cellStyle name="Comma [0] 6062" xfId="14101" hidden="1" xr:uid="{00000000-0005-0000-0000-000036370000}"/>
    <cellStyle name="Comma [0] 6063" xfId="14229" hidden="1" xr:uid="{00000000-0005-0000-0000-0000B6370000}"/>
    <cellStyle name="Comma [0] 6064" xfId="14231" hidden="1" xr:uid="{00000000-0005-0000-0000-0000B8370000}"/>
    <cellStyle name="Comma [0] 6065" xfId="14195" hidden="1" xr:uid="{00000000-0005-0000-0000-000094370000}"/>
    <cellStyle name="Comma [0] 6066" xfId="14200" hidden="1" xr:uid="{00000000-0005-0000-0000-000099370000}"/>
    <cellStyle name="Comma [0] 6067" xfId="13764" hidden="1" xr:uid="{00000000-0005-0000-0000-0000E5350000}"/>
    <cellStyle name="Comma [0] 6068" xfId="14184" hidden="1" xr:uid="{00000000-0005-0000-0000-000089370000}"/>
    <cellStyle name="Comma [0] 6069" xfId="14089" hidden="1" xr:uid="{00000000-0005-0000-0000-00002A370000}"/>
    <cellStyle name="Comma [0] 607" xfId="3329" hidden="1" xr:uid="{00000000-0005-0000-0000-0000220D0000}"/>
    <cellStyle name="Comma [0] 6070" xfId="14235" hidden="1" xr:uid="{00000000-0005-0000-0000-0000BC370000}"/>
    <cellStyle name="Comma [0] 6071" xfId="14182" hidden="1" xr:uid="{00000000-0005-0000-0000-000087370000}"/>
    <cellStyle name="Comma [0] 6072" xfId="14121" hidden="1" xr:uid="{00000000-0005-0000-0000-00004A370000}"/>
    <cellStyle name="Comma [0] 6073" xfId="14239" hidden="1" xr:uid="{00000000-0005-0000-0000-0000C0370000}"/>
    <cellStyle name="Comma [0] 6074" xfId="14241" hidden="1" xr:uid="{00000000-0005-0000-0000-0000C2370000}"/>
    <cellStyle name="Comma [0] 6075" xfId="14209" hidden="1" xr:uid="{00000000-0005-0000-0000-0000A2370000}"/>
    <cellStyle name="Comma [0] 6076" xfId="14213" hidden="1" xr:uid="{00000000-0005-0000-0000-0000A6370000}"/>
    <cellStyle name="Comma [0] 6077" xfId="14103" hidden="1" xr:uid="{00000000-0005-0000-0000-000038370000}"/>
    <cellStyle name="Comma [0] 6078" xfId="14201" hidden="1" xr:uid="{00000000-0005-0000-0000-00009A370000}"/>
    <cellStyle name="Comma [0] 6079" xfId="14093" hidden="1" xr:uid="{00000000-0005-0000-0000-00002E370000}"/>
    <cellStyle name="Comma [0] 608" xfId="3316" hidden="1" xr:uid="{00000000-0005-0000-0000-0000150D0000}"/>
    <cellStyle name="Comma [0] 6080" xfId="14245" hidden="1" xr:uid="{00000000-0005-0000-0000-0000C6370000}"/>
    <cellStyle name="Comma [0] 6081" xfId="14199" hidden="1" xr:uid="{00000000-0005-0000-0000-000098370000}"/>
    <cellStyle name="Comma [0] 6082" xfId="14168" hidden="1" xr:uid="{00000000-0005-0000-0000-000079370000}"/>
    <cellStyle name="Comma [0] 6083" xfId="14249" hidden="1" xr:uid="{00000000-0005-0000-0000-0000CA370000}"/>
    <cellStyle name="Comma [0] 6084" xfId="14251" hidden="1" xr:uid="{00000000-0005-0000-0000-0000CC370000}"/>
    <cellStyle name="Comma [0] 6085" xfId="14237" hidden="1" xr:uid="{00000000-0005-0000-0000-0000BE370000}"/>
    <cellStyle name="Comma [0] 6086" xfId="14224" hidden="1" xr:uid="{00000000-0005-0000-0000-0000B1370000}"/>
    <cellStyle name="Comma [0] 6087" xfId="14248" hidden="1" xr:uid="{00000000-0005-0000-0000-0000C9370000}"/>
    <cellStyle name="Comma [0] 6088" xfId="14214" hidden="1" xr:uid="{00000000-0005-0000-0000-0000A7370000}"/>
    <cellStyle name="Comma [0] 6089" xfId="14186" hidden="1" xr:uid="{00000000-0005-0000-0000-00008B370000}"/>
    <cellStyle name="Comma [0] 609" xfId="3340" hidden="1" xr:uid="{00000000-0005-0000-0000-00002D0D0000}"/>
    <cellStyle name="Comma [0] 6090" xfId="14253" hidden="1" xr:uid="{00000000-0005-0000-0000-0000CE370000}"/>
    <cellStyle name="Comma [0] 6091" xfId="14210" hidden="1" xr:uid="{00000000-0005-0000-0000-0000A3370000}"/>
    <cellStyle name="Comma [0] 6092" xfId="14244" hidden="1" xr:uid="{00000000-0005-0000-0000-0000C5370000}"/>
    <cellStyle name="Comma [0] 6093" xfId="14257" hidden="1" xr:uid="{00000000-0005-0000-0000-0000D2370000}"/>
    <cellStyle name="Comma [0] 6094" xfId="14259" hidden="1" xr:uid="{00000000-0005-0000-0000-0000D4370000}"/>
    <cellStyle name="Comma [0] 6095" xfId="14127" hidden="1" xr:uid="{00000000-0005-0000-0000-000050370000}"/>
    <cellStyle name="Comma [0] 6096" xfId="14247" hidden="1" xr:uid="{00000000-0005-0000-0000-0000C8370000}"/>
    <cellStyle name="Comma [0] 6097" xfId="14187" hidden="1" xr:uid="{00000000-0005-0000-0000-00008C370000}"/>
    <cellStyle name="Comma [0] 6098" xfId="14221" hidden="1" xr:uid="{00000000-0005-0000-0000-0000AE370000}"/>
    <cellStyle name="Comma [0] 6099" xfId="14234" hidden="1" xr:uid="{00000000-0005-0000-0000-0000BB370000}"/>
    <cellStyle name="Comma [0] 61" xfId="2274" hidden="1" xr:uid="{00000000-0005-0000-0000-000003090000}"/>
    <cellStyle name="Comma [0] 610" xfId="3306" hidden="1" xr:uid="{00000000-0005-0000-0000-00000B0D0000}"/>
    <cellStyle name="Comma [0] 6100" xfId="14262" hidden="1" xr:uid="{00000000-0005-0000-0000-0000D7370000}"/>
    <cellStyle name="Comma [0] 6101" xfId="14225" hidden="1" xr:uid="{00000000-0005-0000-0000-0000B2370000}"/>
    <cellStyle name="Comma [0] 6102" xfId="14185" hidden="1" xr:uid="{00000000-0005-0000-0000-00008A370000}"/>
    <cellStyle name="Comma [0] 6103" xfId="14264" hidden="1" xr:uid="{00000000-0005-0000-0000-0000D9370000}"/>
    <cellStyle name="Comma [0] 6104" xfId="14266" hidden="1" xr:uid="{00000000-0005-0000-0000-0000DB370000}"/>
    <cellStyle name="Comma [0] 6105" xfId="13778" hidden="1" xr:uid="{00000000-0005-0000-0000-0000F3350000}"/>
    <cellStyle name="Comma [0] 6106" xfId="13775" hidden="1" xr:uid="{00000000-0005-0000-0000-0000F0350000}"/>
    <cellStyle name="Comma [0] 6107" xfId="14272" hidden="1" xr:uid="{00000000-0005-0000-0000-0000E1370000}"/>
    <cellStyle name="Comma [0] 6108" xfId="14278" hidden="1" xr:uid="{00000000-0005-0000-0000-0000E7370000}"/>
    <cellStyle name="Comma [0] 6109" xfId="14280" hidden="1" xr:uid="{00000000-0005-0000-0000-0000E9370000}"/>
    <cellStyle name="Comma [0] 611" xfId="3278" hidden="1" xr:uid="{00000000-0005-0000-0000-0000EF0C0000}"/>
    <cellStyle name="Comma [0] 6110" xfId="14271" hidden="1" xr:uid="{00000000-0005-0000-0000-0000E0370000}"/>
    <cellStyle name="Comma [0] 6111" xfId="14276" hidden="1" xr:uid="{00000000-0005-0000-0000-0000E5370000}"/>
    <cellStyle name="Comma [0] 6112" xfId="14282" hidden="1" xr:uid="{00000000-0005-0000-0000-0000EB370000}"/>
    <cellStyle name="Comma [0] 6113" xfId="14284" hidden="1" xr:uid="{00000000-0005-0000-0000-0000ED370000}"/>
    <cellStyle name="Comma [0] 6114" xfId="13801" hidden="1" xr:uid="{00000000-0005-0000-0000-00000A360000}"/>
    <cellStyle name="Comma [0] 6115" xfId="13803" hidden="1" xr:uid="{00000000-0005-0000-0000-00000C360000}"/>
    <cellStyle name="Comma [0] 6116" xfId="14295" hidden="1" xr:uid="{00000000-0005-0000-0000-0000F8370000}"/>
    <cellStyle name="Comma [0] 6117" xfId="14304" hidden="1" xr:uid="{00000000-0005-0000-0000-000001380000}"/>
    <cellStyle name="Comma [0] 6118" xfId="14315" hidden="1" xr:uid="{00000000-0005-0000-0000-00000C380000}"/>
    <cellStyle name="Comma [0] 6119" xfId="14321" hidden="1" xr:uid="{00000000-0005-0000-0000-000012380000}"/>
    <cellStyle name="Comma [0] 612" xfId="3345" hidden="1" xr:uid="{00000000-0005-0000-0000-0000320D0000}"/>
    <cellStyle name="Comma [0] 6120" xfId="14303" hidden="1" xr:uid="{00000000-0005-0000-0000-000000380000}"/>
    <cellStyle name="Comma [0] 6121" xfId="14313" hidden="1" xr:uid="{00000000-0005-0000-0000-00000A380000}"/>
    <cellStyle name="Comma [0] 6122" xfId="14333" hidden="1" xr:uid="{00000000-0005-0000-0000-00001E380000}"/>
    <cellStyle name="Comma [0] 6123" xfId="14335" hidden="1" xr:uid="{00000000-0005-0000-0000-000020380000}"/>
    <cellStyle name="Comma [0] 6124" xfId="14286" hidden="1" xr:uid="{00000000-0005-0000-0000-0000EF370000}"/>
    <cellStyle name="Comma [0] 6125" xfId="13783" hidden="1" xr:uid="{00000000-0005-0000-0000-0000F8350000}"/>
    <cellStyle name="Comma [0] 6126" xfId="14289" hidden="1" xr:uid="{00000000-0005-0000-0000-0000F2370000}"/>
    <cellStyle name="Comma [0] 6127" xfId="13788" hidden="1" xr:uid="{00000000-0005-0000-0000-0000FD350000}"/>
    <cellStyle name="Comma [0] 6128" xfId="13772" hidden="1" xr:uid="{00000000-0005-0000-0000-0000ED350000}"/>
    <cellStyle name="Comma [0] 6129" xfId="14340" hidden="1" xr:uid="{00000000-0005-0000-0000-000025380000}"/>
    <cellStyle name="Comma [0] 613" xfId="3302" hidden="1" xr:uid="{00000000-0005-0000-0000-0000070D0000}"/>
    <cellStyle name="Comma [0] 6130" xfId="13781" hidden="1" xr:uid="{00000000-0005-0000-0000-0000F6350000}"/>
    <cellStyle name="Comma [0] 6131" xfId="13802" hidden="1" xr:uid="{00000000-0005-0000-0000-00000B360000}"/>
    <cellStyle name="Comma [0] 6132" xfId="14352" hidden="1" xr:uid="{00000000-0005-0000-0000-000031380000}"/>
    <cellStyle name="Comma [0] 6133" xfId="14354" hidden="1" xr:uid="{00000000-0005-0000-0000-000033380000}"/>
    <cellStyle name="Comma [0] 6134" xfId="14343" hidden="1" xr:uid="{00000000-0005-0000-0000-000028380000}"/>
    <cellStyle name="Comma [0] 6135" xfId="14351" hidden="1" xr:uid="{00000000-0005-0000-0000-000030380000}"/>
    <cellStyle name="Comma [0] 6136" xfId="13785" hidden="1" xr:uid="{00000000-0005-0000-0000-0000FA350000}"/>
    <cellStyle name="Comma [0] 6137" xfId="14337" hidden="1" xr:uid="{00000000-0005-0000-0000-000022380000}"/>
    <cellStyle name="Comma [0] 6138" xfId="14370" hidden="1" xr:uid="{00000000-0005-0000-0000-000043380000}"/>
    <cellStyle name="Comma [0] 6139" xfId="14378" hidden="1" xr:uid="{00000000-0005-0000-0000-00004B380000}"/>
    <cellStyle name="Comma [0] 614" xfId="3336" hidden="1" xr:uid="{00000000-0005-0000-0000-0000290D0000}"/>
    <cellStyle name="Comma [0] 6140" xfId="14287" hidden="1" xr:uid="{00000000-0005-0000-0000-0000F0370000}"/>
    <cellStyle name="Comma [0] 6141" xfId="14366" hidden="1" xr:uid="{00000000-0005-0000-0000-00003F380000}"/>
    <cellStyle name="Comma [0] 6142" xfId="14387" hidden="1" xr:uid="{00000000-0005-0000-0000-000054380000}"/>
    <cellStyle name="Comma [0] 6143" xfId="14389" hidden="1" xr:uid="{00000000-0005-0000-0000-000056380000}"/>
    <cellStyle name="Comma [0] 6144" xfId="14348" hidden="1" xr:uid="{00000000-0005-0000-0000-00002D380000}"/>
    <cellStyle name="Comma [0] 6145" xfId="14293" hidden="1" xr:uid="{00000000-0005-0000-0000-0000F6370000}"/>
    <cellStyle name="Comma [0] 6146" xfId="14346" hidden="1" xr:uid="{00000000-0005-0000-0000-00002B380000}"/>
    <cellStyle name="Comma [0] 6147" xfId="14330" hidden="1" xr:uid="{00000000-0005-0000-0000-00001B380000}"/>
    <cellStyle name="Comma [0] 6148" xfId="14326" hidden="1" xr:uid="{00000000-0005-0000-0000-000017380000}"/>
    <cellStyle name="Comma [0] 6149" xfId="14397" hidden="1" xr:uid="{00000000-0005-0000-0000-00005E380000}"/>
    <cellStyle name="Comma [0] 615" xfId="3349" hidden="1" xr:uid="{00000000-0005-0000-0000-0000360D0000}"/>
    <cellStyle name="Comma [0] 6150" xfId="14269" hidden="1" xr:uid="{00000000-0005-0000-0000-0000DE370000}"/>
    <cellStyle name="Comma [0] 6151" xfId="13751" hidden="1" xr:uid="{00000000-0005-0000-0000-0000D8350000}"/>
    <cellStyle name="Comma [0] 6152" xfId="14405" hidden="1" xr:uid="{00000000-0005-0000-0000-000066380000}"/>
    <cellStyle name="Comma [0] 6153" xfId="14407" hidden="1" xr:uid="{00000000-0005-0000-0000-000068380000}"/>
    <cellStyle name="Comma [0] 6154" xfId="14356" hidden="1" xr:uid="{00000000-0005-0000-0000-000035380000}"/>
    <cellStyle name="Comma [0] 6155" xfId="14332" hidden="1" xr:uid="{00000000-0005-0000-0000-00001D380000}"/>
    <cellStyle name="Comma [0] 6156" xfId="14367" hidden="1" xr:uid="{00000000-0005-0000-0000-000040380000}"/>
    <cellStyle name="Comma [0] 6157" xfId="14299" hidden="1" xr:uid="{00000000-0005-0000-0000-0000FC370000}"/>
    <cellStyle name="Comma [0] 6158" xfId="14369" hidden="1" xr:uid="{00000000-0005-0000-0000-000042380000}"/>
    <cellStyle name="Comma [0] 6159" xfId="14414" hidden="1" xr:uid="{00000000-0005-0000-0000-00006F380000}"/>
    <cellStyle name="Comma [0] 616" xfId="3351" hidden="1" xr:uid="{00000000-0005-0000-0000-0000380D0000}"/>
    <cellStyle name="Comma [0] 6160" xfId="14357" hidden="1" xr:uid="{00000000-0005-0000-0000-000036380000}"/>
    <cellStyle name="Comma [0] 6161" xfId="14314" hidden="1" xr:uid="{00000000-0005-0000-0000-00000B380000}"/>
    <cellStyle name="Comma [0] 6162" xfId="14420" hidden="1" xr:uid="{00000000-0005-0000-0000-000075380000}"/>
    <cellStyle name="Comma [0] 6163" xfId="14422" hidden="1" xr:uid="{00000000-0005-0000-0000-000077380000}"/>
    <cellStyle name="Comma [0] 6164" xfId="14375" hidden="1" xr:uid="{00000000-0005-0000-0000-000048380000}"/>
    <cellStyle name="Comma [0] 6165" xfId="14381" hidden="1" xr:uid="{00000000-0005-0000-0000-00004E380000}"/>
    <cellStyle name="Comma [0] 6166" xfId="14268" hidden="1" xr:uid="{00000000-0005-0000-0000-0000DD370000}"/>
    <cellStyle name="Comma [0] 6167" xfId="14331" hidden="1" xr:uid="{00000000-0005-0000-0000-00001C380000}"/>
    <cellStyle name="Comma [0] 6168" xfId="14339" hidden="1" xr:uid="{00000000-0005-0000-0000-000024380000}"/>
    <cellStyle name="Comma [0] 6169" xfId="14428" hidden="1" xr:uid="{00000000-0005-0000-0000-00007D380000}"/>
    <cellStyle name="Comma [0] 617" xfId="3219" hidden="1" xr:uid="{00000000-0005-0000-0000-0000B40C0000}"/>
    <cellStyle name="Comma [0] 6170" xfId="14342" hidden="1" xr:uid="{00000000-0005-0000-0000-000027380000}"/>
    <cellStyle name="Comma [0] 6171" xfId="14302" hidden="1" xr:uid="{00000000-0005-0000-0000-0000FF370000}"/>
    <cellStyle name="Comma [0] 6172" xfId="14433" hidden="1" xr:uid="{00000000-0005-0000-0000-000082380000}"/>
    <cellStyle name="Comma [0] 6173" xfId="14435" hidden="1" xr:uid="{00000000-0005-0000-0000-000084380000}"/>
    <cellStyle name="Comma [0] 6174" xfId="14394" hidden="1" xr:uid="{00000000-0005-0000-0000-00005B380000}"/>
    <cellStyle name="Comma [0] 6175" xfId="14400" hidden="1" xr:uid="{00000000-0005-0000-0000-000061380000}"/>
    <cellStyle name="Comma [0] 6176" xfId="14301" hidden="1" xr:uid="{00000000-0005-0000-0000-0000FE370000}"/>
    <cellStyle name="Comma [0] 6177" xfId="14382" hidden="1" xr:uid="{00000000-0005-0000-0000-00004F380000}"/>
    <cellStyle name="Comma [0] 6178" xfId="14361" hidden="1" xr:uid="{00000000-0005-0000-0000-00003A380000}"/>
    <cellStyle name="Comma [0] 6179" xfId="14439" hidden="1" xr:uid="{00000000-0005-0000-0000-000088380000}"/>
    <cellStyle name="Comma [0] 618" xfId="3339" hidden="1" xr:uid="{00000000-0005-0000-0000-00002C0D0000}"/>
    <cellStyle name="Comma [0] 6180" xfId="14380" hidden="1" xr:uid="{00000000-0005-0000-0000-00004D380000}"/>
    <cellStyle name="Comma [0] 6181" xfId="14318" hidden="1" xr:uid="{00000000-0005-0000-0000-00000F380000}"/>
    <cellStyle name="Comma [0] 6182" xfId="14446" hidden="1" xr:uid="{00000000-0005-0000-0000-00008F380000}"/>
    <cellStyle name="Comma [0] 6183" xfId="14448" hidden="1" xr:uid="{00000000-0005-0000-0000-000091380000}"/>
    <cellStyle name="Comma [0] 6184" xfId="14412" hidden="1" xr:uid="{00000000-0005-0000-0000-00006D380000}"/>
    <cellStyle name="Comma [0] 6185" xfId="14417" hidden="1" xr:uid="{00000000-0005-0000-0000-000072380000}"/>
    <cellStyle name="Comma [0] 6186" xfId="13782" hidden="1" xr:uid="{00000000-0005-0000-0000-0000F7350000}"/>
    <cellStyle name="Comma [0] 6187" xfId="14401" hidden="1" xr:uid="{00000000-0005-0000-0000-000062380000}"/>
    <cellStyle name="Comma [0] 6188" xfId="14306" hidden="1" xr:uid="{00000000-0005-0000-0000-000003380000}"/>
    <cellStyle name="Comma [0] 6189" xfId="14452" hidden="1" xr:uid="{00000000-0005-0000-0000-000095380000}"/>
    <cellStyle name="Comma [0] 619" xfId="3279" hidden="1" xr:uid="{00000000-0005-0000-0000-0000F00C0000}"/>
    <cellStyle name="Comma [0] 6190" xfId="14399" hidden="1" xr:uid="{00000000-0005-0000-0000-000060380000}"/>
    <cellStyle name="Comma [0] 6191" xfId="14338" hidden="1" xr:uid="{00000000-0005-0000-0000-000023380000}"/>
    <cellStyle name="Comma [0] 6192" xfId="14456" hidden="1" xr:uid="{00000000-0005-0000-0000-000099380000}"/>
    <cellStyle name="Comma [0] 6193" xfId="14458" hidden="1" xr:uid="{00000000-0005-0000-0000-00009B380000}"/>
    <cellStyle name="Comma [0] 6194" xfId="14426" hidden="1" xr:uid="{00000000-0005-0000-0000-00007B380000}"/>
    <cellStyle name="Comma [0] 6195" xfId="14430" hidden="1" xr:uid="{00000000-0005-0000-0000-00007F380000}"/>
    <cellStyle name="Comma [0] 6196" xfId="14320" hidden="1" xr:uid="{00000000-0005-0000-0000-000011380000}"/>
    <cellStyle name="Comma [0] 6197" xfId="14418" hidden="1" xr:uid="{00000000-0005-0000-0000-000073380000}"/>
    <cellStyle name="Comma [0] 6198" xfId="14310" hidden="1" xr:uid="{00000000-0005-0000-0000-000007380000}"/>
    <cellStyle name="Comma [0] 6199" xfId="14462" hidden="1" xr:uid="{00000000-0005-0000-0000-00009F380000}"/>
    <cellStyle name="Comma [0] 62" xfId="2282" hidden="1" xr:uid="{00000000-0005-0000-0000-00000B090000}"/>
    <cellStyle name="Comma [0] 620" xfId="3313" hidden="1" xr:uid="{00000000-0005-0000-0000-0000120D0000}"/>
    <cellStyle name="Comma [0] 6200" xfId="14416" hidden="1" xr:uid="{00000000-0005-0000-0000-000071380000}"/>
    <cellStyle name="Comma [0] 6201" xfId="14385" hidden="1" xr:uid="{00000000-0005-0000-0000-000052380000}"/>
    <cellStyle name="Comma [0] 6202" xfId="14466" hidden="1" xr:uid="{00000000-0005-0000-0000-0000A3380000}"/>
    <cellStyle name="Comma [0] 6203" xfId="14468" hidden="1" xr:uid="{00000000-0005-0000-0000-0000A5380000}"/>
    <cellStyle name="Comma [0] 6204" xfId="14454" hidden="1" xr:uid="{00000000-0005-0000-0000-000097380000}"/>
    <cellStyle name="Comma [0] 6205" xfId="14441" hidden="1" xr:uid="{00000000-0005-0000-0000-00008A380000}"/>
    <cellStyle name="Comma [0] 6206" xfId="14465" hidden="1" xr:uid="{00000000-0005-0000-0000-0000A2380000}"/>
    <cellStyle name="Comma [0] 6207" xfId="14431" hidden="1" xr:uid="{00000000-0005-0000-0000-000080380000}"/>
    <cellStyle name="Comma [0] 6208" xfId="14403" hidden="1" xr:uid="{00000000-0005-0000-0000-000064380000}"/>
    <cellStyle name="Comma [0] 6209" xfId="14470" hidden="1" xr:uid="{00000000-0005-0000-0000-0000A7380000}"/>
    <cellStyle name="Comma [0] 621" xfId="3326" hidden="1" xr:uid="{00000000-0005-0000-0000-00001F0D0000}"/>
    <cellStyle name="Comma [0] 6210" xfId="14427" hidden="1" xr:uid="{00000000-0005-0000-0000-00007C380000}"/>
    <cellStyle name="Comma [0] 6211" xfId="14461" hidden="1" xr:uid="{00000000-0005-0000-0000-00009E380000}"/>
    <cellStyle name="Comma [0] 6212" xfId="14474" hidden="1" xr:uid="{00000000-0005-0000-0000-0000AB380000}"/>
    <cellStyle name="Comma [0] 6213" xfId="14476" hidden="1" xr:uid="{00000000-0005-0000-0000-0000AD380000}"/>
    <cellStyle name="Comma [0] 6214" xfId="14344" hidden="1" xr:uid="{00000000-0005-0000-0000-000029380000}"/>
    <cellStyle name="Comma [0] 6215" xfId="14464" hidden="1" xr:uid="{00000000-0005-0000-0000-0000A1380000}"/>
    <cellStyle name="Comma [0] 6216" xfId="14404" hidden="1" xr:uid="{00000000-0005-0000-0000-000065380000}"/>
    <cellStyle name="Comma [0] 6217" xfId="14438" hidden="1" xr:uid="{00000000-0005-0000-0000-000087380000}"/>
    <cellStyle name="Comma [0] 6218" xfId="14451" hidden="1" xr:uid="{00000000-0005-0000-0000-000094380000}"/>
    <cellStyle name="Comma [0] 6219" xfId="14479" hidden="1" xr:uid="{00000000-0005-0000-0000-0000B0380000}"/>
    <cellStyle name="Comma [0] 622" xfId="3354" hidden="1" xr:uid="{00000000-0005-0000-0000-00003B0D0000}"/>
    <cellStyle name="Comma [0] 6220" xfId="14442" hidden="1" xr:uid="{00000000-0005-0000-0000-00008B380000}"/>
    <cellStyle name="Comma [0] 6221" xfId="14402" hidden="1" xr:uid="{00000000-0005-0000-0000-000063380000}"/>
    <cellStyle name="Comma [0] 6222" xfId="14481" hidden="1" xr:uid="{00000000-0005-0000-0000-0000B2380000}"/>
    <cellStyle name="Comma [0] 6223" xfId="14483" hidden="1" xr:uid="{00000000-0005-0000-0000-0000B4380000}"/>
    <cellStyle name="Comma [0] 6224" xfId="13836" hidden="1" xr:uid="{00000000-0005-0000-0000-00002D360000}"/>
    <cellStyle name="Comma [0] 6225" xfId="13792" hidden="1" xr:uid="{00000000-0005-0000-0000-000001360000}"/>
    <cellStyle name="Comma [0] 6226" xfId="14489" hidden="1" xr:uid="{00000000-0005-0000-0000-0000BA380000}"/>
    <cellStyle name="Comma [0] 6227" xfId="14495" hidden="1" xr:uid="{00000000-0005-0000-0000-0000C0380000}"/>
    <cellStyle name="Comma [0] 6228" xfId="14497" hidden="1" xr:uid="{00000000-0005-0000-0000-0000C2380000}"/>
    <cellStyle name="Comma [0] 6229" xfId="14488" hidden="1" xr:uid="{00000000-0005-0000-0000-0000B9380000}"/>
    <cellStyle name="Comma [0] 623" xfId="3317" hidden="1" xr:uid="{00000000-0005-0000-0000-0000160D0000}"/>
    <cellStyle name="Comma [0] 6230" xfId="14493" hidden="1" xr:uid="{00000000-0005-0000-0000-0000BE380000}"/>
    <cellStyle name="Comma [0] 6231" xfId="14499" hidden="1" xr:uid="{00000000-0005-0000-0000-0000C4380000}"/>
    <cellStyle name="Comma [0] 6232" xfId="14501" hidden="1" xr:uid="{00000000-0005-0000-0000-0000C6380000}"/>
    <cellStyle name="Comma [0] 6233" xfId="13793" hidden="1" xr:uid="{00000000-0005-0000-0000-000002360000}"/>
    <cellStyle name="Comma [0] 6234" xfId="13771" hidden="1" xr:uid="{00000000-0005-0000-0000-0000EC350000}"/>
    <cellStyle name="Comma [0] 6235" xfId="14512" hidden="1" xr:uid="{00000000-0005-0000-0000-0000D1380000}"/>
    <cellStyle name="Comma [0] 6236" xfId="14521" hidden="1" xr:uid="{00000000-0005-0000-0000-0000DA380000}"/>
    <cellStyle name="Comma [0] 6237" xfId="14532" hidden="1" xr:uid="{00000000-0005-0000-0000-0000E5380000}"/>
    <cellStyle name="Comma [0] 6238" xfId="14538" hidden="1" xr:uid="{00000000-0005-0000-0000-0000EB380000}"/>
    <cellStyle name="Comma [0] 6239" xfId="14520" hidden="1" xr:uid="{00000000-0005-0000-0000-0000D9380000}"/>
    <cellStyle name="Comma [0] 624" xfId="3277" hidden="1" xr:uid="{00000000-0005-0000-0000-0000EE0C0000}"/>
    <cellStyle name="Comma [0] 6240" xfId="14530" hidden="1" xr:uid="{00000000-0005-0000-0000-0000E3380000}"/>
    <cellStyle name="Comma [0] 6241" xfId="14550" hidden="1" xr:uid="{00000000-0005-0000-0000-0000F7380000}"/>
    <cellStyle name="Comma [0] 6242" xfId="14552" hidden="1" xr:uid="{00000000-0005-0000-0000-0000F9380000}"/>
    <cellStyle name="Comma [0] 6243" xfId="14503" hidden="1" xr:uid="{00000000-0005-0000-0000-0000C8380000}"/>
    <cellStyle name="Comma [0] 6244" xfId="13759" hidden="1" xr:uid="{00000000-0005-0000-0000-0000E0350000}"/>
    <cellStyle name="Comma [0] 6245" xfId="14506" hidden="1" xr:uid="{00000000-0005-0000-0000-0000CB380000}"/>
    <cellStyle name="Comma [0] 6246" xfId="13770" hidden="1" xr:uid="{00000000-0005-0000-0000-0000EB350000}"/>
    <cellStyle name="Comma [0] 6247" xfId="13769" hidden="1" xr:uid="{00000000-0005-0000-0000-0000EA350000}"/>
    <cellStyle name="Comma [0] 6248" xfId="14557" hidden="1" xr:uid="{00000000-0005-0000-0000-0000FE380000}"/>
    <cellStyle name="Comma [0] 6249" xfId="13845" hidden="1" xr:uid="{00000000-0005-0000-0000-000036360000}"/>
    <cellStyle name="Comma [0] 625" xfId="3357" hidden="1" xr:uid="{00000000-0005-0000-0000-00003E0D0000}"/>
    <cellStyle name="Comma [0] 6250" xfId="14046" hidden="1" xr:uid="{00000000-0005-0000-0000-0000FF360000}"/>
    <cellStyle name="Comma [0] 6251" xfId="14569" hidden="1" xr:uid="{00000000-0005-0000-0000-00000A390000}"/>
    <cellStyle name="Comma [0] 6252" xfId="14571" hidden="1" xr:uid="{00000000-0005-0000-0000-00000C390000}"/>
    <cellStyle name="Comma [0] 6253" xfId="14560" hidden="1" xr:uid="{00000000-0005-0000-0000-000001390000}"/>
    <cellStyle name="Comma [0] 6254" xfId="14568" hidden="1" xr:uid="{00000000-0005-0000-0000-000009390000}"/>
    <cellStyle name="Comma [0] 6255" xfId="14055" hidden="1" xr:uid="{00000000-0005-0000-0000-000008370000}"/>
    <cellStyle name="Comma [0] 6256" xfId="14554" hidden="1" xr:uid="{00000000-0005-0000-0000-0000FB380000}"/>
    <cellStyle name="Comma [0] 6257" xfId="14587" hidden="1" xr:uid="{00000000-0005-0000-0000-00001C390000}"/>
    <cellStyle name="Comma [0] 6258" xfId="14595" hidden="1" xr:uid="{00000000-0005-0000-0000-000024390000}"/>
    <cellStyle name="Comma [0] 6259" xfId="14504" hidden="1" xr:uid="{00000000-0005-0000-0000-0000C9380000}"/>
    <cellStyle name="Comma [0] 626" xfId="3359" hidden="1" xr:uid="{00000000-0005-0000-0000-0000400D0000}"/>
    <cellStyle name="Comma [0] 6260" xfId="14583" hidden="1" xr:uid="{00000000-0005-0000-0000-000018390000}"/>
    <cellStyle name="Comma [0] 6261" xfId="14604" hidden="1" xr:uid="{00000000-0005-0000-0000-00002D390000}"/>
    <cellStyle name="Comma [0] 6262" xfId="14606" hidden="1" xr:uid="{00000000-0005-0000-0000-00002F390000}"/>
    <cellStyle name="Comma [0] 6263" xfId="14565" hidden="1" xr:uid="{00000000-0005-0000-0000-000006390000}"/>
    <cellStyle name="Comma [0] 6264" xfId="14510" hidden="1" xr:uid="{00000000-0005-0000-0000-0000CF380000}"/>
    <cellStyle name="Comma [0] 6265" xfId="14563" hidden="1" xr:uid="{00000000-0005-0000-0000-000004390000}"/>
    <cellStyle name="Comma [0] 6266" xfId="14547" hidden="1" xr:uid="{00000000-0005-0000-0000-0000F4380000}"/>
    <cellStyle name="Comma [0] 6267" xfId="14543" hidden="1" xr:uid="{00000000-0005-0000-0000-0000F0380000}"/>
    <cellStyle name="Comma [0] 6268" xfId="14614" hidden="1" xr:uid="{00000000-0005-0000-0000-000037390000}"/>
    <cellStyle name="Comma [0] 6269" xfId="14486" hidden="1" xr:uid="{00000000-0005-0000-0000-0000B7380000}"/>
    <cellStyle name="Comma [0] 627" xfId="3078" hidden="1" xr:uid="{00000000-0005-0000-0000-0000270C0000}"/>
    <cellStyle name="Comma [0] 6270" xfId="13794" hidden="1" xr:uid="{00000000-0005-0000-0000-000003360000}"/>
    <cellStyle name="Comma [0] 6271" xfId="14622" hidden="1" xr:uid="{00000000-0005-0000-0000-00003F390000}"/>
    <cellStyle name="Comma [0] 6272" xfId="14624" hidden="1" xr:uid="{00000000-0005-0000-0000-000041390000}"/>
    <cellStyle name="Comma [0] 6273" xfId="14573" hidden="1" xr:uid="{00000000-0005-0000-0000-00000E390000}"/>
    <cellStyle name="Comma [0] 6274" xfId="14549" hidden="1" xr:uid="{00000000-0005-0000-0000-0000F6380000}"/>
    <cellStyle name="Comma [0] 6275" xfId="14584" hidden="1" xr:uid="{00000000-0005-0000-0000-000019390000}"/>
    <cellStyle name="Comma [0] 6276" xfId="14516" hidden="1" xr:uid="{00000000-0005-0000-0000-0000D5380000}"/>
    <cellStyle name="Comma [0] 6277" xfId="14586" hidden="1" xr:uid="{00000000-0005-0000-0000-00001B390000}"/>
    <cellStyle name="Comma [0] 6278" xfId="14631" hidden="1" xr:uid="{00000000-0005-0000-0000-000048390000}"/>
    <cellStyle name="Comma [0] 6279" xfId="14574" hidden="1" xr:uid="{00000000-0005-0000-0000-00000F390000}"/>
    <cellStyle name="Comma [0] 628" xfId="3060" hidden="1" xr:uid="{00000000-0005-0000-0000-0000150C0000}"/>
    <cellStyle name="Comma [0] 6280" xfId="14531" hidden="1" xr:uid="{00000000-0005-0000-0000-0000E4380000}"/>
    <cellStyle name="Comma [0] 6281" xfId="14637" hidden="1" xr:uid="{00000000-0005-0000-0000-00004E390000}"/>
    <cellStyle name="Comma [0] 6282" xfId="14639" hidden="1" xr:uid="{00000000-0005-0000-0000-000050390000}"/>
    <cellStyle name="Comma [0] 6283" xfId="14592" hidden="1" xr:uid="{00000000-0005-0000-0000-000021390000}"/>
    <cellStyle name="Comma [0] 6284" xfId="14598" hidden="1" xr:uid="{00000000-0005-0000-0000-000027390000}"/>
    <cellStyle name="Comma [0] 6285" xfId="14485" hidden="1" xr:uid="{00000000-0005-0000-0000-0000B6380000}"/>
    <cellStyle name="Comma [0] 6286" xfId="14548" hidden="1" xr:uid="{00000000-0005-0000-0000-0000F5380000}"/>
    <cellStyle name="Comma [0] 6287" xfId="14556" hidden="1" xr:uid="{00000000-0005-0000-0000-0000FD380000}"/>
    <cellStyle name="Comma [0] 6288" xfId="14645" hidden="1" xr:uid="{00000000-0005-0000-0000-000056390000}"/>
    <cellStyle name="Comma [0] 6289" xfId="14559" hidden="1" xr:uid="{00000000-0005-0000-0000-000000390000}"/>
    <cellStyle name="Comma [0] 629" xfId="3363" hidden="1" xr:uid="{00000000-0005-0000-0000-0000440D0000}"/>
    <cellStyle name="Comma [0] 6290" xfId="14519" hidden="1" xr:uid="{00000000-0005-0000-0000-0000D8380000}"/>
    <cellStyle name="Comma [0] 6291" xfId="14650" hidden="1" xr:uid="{00000000-0005-0000-0000-00005B390000}"/>
    <cellStyle name="Comma [0] 6292" xfId="14652" hidden="1" xr:uid="{00000000-0005-0000-0000-00005D390000}"/>
    <cellStyle name="Comma [0] 6293" xfId="14611" hidden="1" xr:uid="{00000000-0005-0000-0000-000034390000}"/>
    <cellStyle name="Comma [0] 6294" xfId="14617" hidden="1" xr:uid="{00000000-0005-0000-0000-00003A390000}"/>
    <cellStyle name="Comma [0] 6295" xfId="14518" hidden="1" xr:uid="{00000000-0005-0000-0000-0000D7380000}"/>
    <cellStyle name="Comma [0] 6296" xfId="14599" hidden="1" xr:uid="{00000000-0005-0000-0000-000028390000}"/>
    <cellStyle name="Comma [0] 6297" xfId="14578" hidden="1" xr:uid="{00000000-0005-0000-0000-000013390000}"/>
    <cellStyle name="Comma [0] 6298" xfId="14656" hidden="1" xr:uid="{00000000-0005-0000-0000-000061390000}"/>
    <cellStyle name="Comma [0] 6299" xfId="14597" hidden="1" xr:uid="{00000000-0005-0000-0000-000026390000}"/>
    <cellStyle name="Comma [0] 63" xfId="2037" hidden="1" xr:uid="{00000000-0005-0000-0000-000016080000}"/>
    <cellStyle name="Comma [0] 630" xfId="3370" hidden="1" xr:uid="{00000000-0005-0000-0000-00004B0D0000}"/>
    <cellStyle name="Comma [0] 6300" xfId="14535" hidden="1" xr:uid="{00000000-0005-0000-0000-0000E8380000}"/>
    <cellStyle name="Comma [0] 6301" xfId="14663" hidden="1" xr:uid="{00000000-0005-0000-0000-000068390000}"/>
    <cellStyle name="Comma [0] 6302" xfId="14665" hidden="1" xr:uid="{00000000-0005-0000-0000-00006A390000}"/>
    <cellStyle name="Comma [0] 6303" xfId="14629" hidden="1" xr:uid="{00000000-0005-0000-0000-000046390000}"/>
    <cellStyle name="Comma [0] 6304" xfId="14634" hidden="1" xr:uid="{00000000-0005-0000-0000-00004B390000}"/>
    <cellStyle name="Comma [0] 6305" xfId="14064" hidden="1" xr:uid="{00000000-0005-0000-0000-000011370000}"/>
    <cellStyle name="Comma [0] 6306" xfId="14618" hidden="1" xr:uid="{00000000-0005-0000-0000-00003B390000}"/>
    <cellStyle name="Comma [0] 6307" xfId="14523" hidden="1" xr:uid="{00000000-0005-0000-0000-0000DC380000}"/>
    <cellStyle name="Comma [0] 6308" xfId="14669" hidden="1" xr:uid="{00000000-0005-0000-0000-00006E390000}"/>
    <cellStyle name="Comma [0] 6309" xfId="14616" hidden="1" xr:uid="{00000000-0005-0000-0000-000039390000}"/>
    <cellStyle name="Comma [0] 631" xfId="3372" hidden="1" xr:uid="{00000000-0005-0000-0000-00004D0D0000}"/>
    <cellStyle name="Comma [0] 6310" xfId="14555" hidden="1" xr:uid="{00000000-0005-0000-0000-0000FC380000}"/>
    <cellStyle name="Comma [0] 6311" xfId="14673" hidden="1" xr:uid="{00000000-0005-0000-0000-000072390000}"/>
    <cellStyle name="Comma [0] 6312" xfId="14675" hidden="1" xr:uid="{00000000-0005-0000-0000-000074390000}"/>
    <cellStyle name="Comma [0] 6313" xfId="14643" hidden="1" xr:uid="{00000000-0005-0000-0000-000054390000}"/>
    <cellStyle name="Comma [0] 6314" xfId="14647" hidden="1" xr:uid="{00000000-0005-0000-0000-000058390000}"/>
    <cellStyle name="Comma [0] 6315" xfId="14537" hidden="1" xr:uid="{00000000-0005-0000-0000-0000EA380000}"/>
    <cellStyle name="Comma [0] 6316" xfId="14635" hidden="1" xr:uid="{00000000-0005-0000-0000-00004C390000}"/>
    <cellStyle name="Comma [0] 6317" xfId="14527" hidden="1" xr:uid="{00000000-0005-0000-0000-0000E0380000}"/>
    <cellStyle name="Comma [0] 6318" xfId="14679" hidden="1" xr:uid="{00000000-0005-0000-0000-000078390000}"/>
    <cellStyle name="Comma [0] 6319" xfId="14633" hidden="1" xr:uid="{00000000-0005-0000-0000-00004A390000}"/>
    <cellStyle name="Comma [0] 632" xfId="3362" hidden="1" xr:uid="{00000000-0005-0000-0000-0000430D0000}"/>
    <cellStyle name="Comma [0] 6320" xfId="14602" hidden="1" xr:uid="{00000000-0005-0000-0000-00002B390000}"/>
    <cellStyle name="Comma [0] 6321" xfId="14683" hidden="1" xr:uid="{00000000-0005-0000-0000-00007C390000}"/>
    <cellStyle name="Comma [0] 6322" xfId="14685" hidden="1" xr:uid="{00000000-0005-0000-0000-00007E390000}"/>
    <cellStyle name="Comma [0] 6323" xfId="14671" hidden="1" xr:uid="{00000000-0005-0000-0000-000070390000}"/>
    <cellStyle name="Comma [0] 6324" xfId="14658" hidden="1" xr:uid="{00000000-0005-0000-0000-000063390000}"/>
    <cellStyle name="Comma [0] 6325" xfId="14682" hidden="1" xr:uid="{00000000-0005-0000-0000-00007B390000}"/>
    <cellStyle name="Comma [0] 6326" xfId="14648" hidden="1" xr:uid="{00000000-0005-0000-0000-000059390000}"/>
    <cellStyle name="Comma [0] 6327" xfId="14620" hidden="1" xr:uid="{00000000-0005-0000-0000-00003D390000}"/>
    <cellStyle name="Comma [0] 6328" xfId="14687" hidden="1" xr:uid="{00000000-0005-0000-0000-000080390000}"/>
    <cellStyle name="Comma [0] 6329" xfId="14644" hidden="1" xr:uid="{00000000-0005-0000-0000-000055390000}"/>
    <cellStyle name="Comma [0] 633" xfId="3368" hidden="1" xr:uid="{00000000-0005-0000-0000-0000490D0000}"/>
    <cellStyle name="Comma [0] 6330" xfId="14678" hidden="1" xr:uid="{00000000-0005-0000-0000-000077390000}"/>
    <cellStyle name="Comma [0] 6331" xfId="14691" hidden="1" xr:uid="{00000000-0005-0000-0000-000084390000}"/>
    <cellStyle name="Comma [0] 6332" xfId="14693" hidden="1" xr:uid="{00000000-0005-0000-0000-000086390000}"/>
    <cellStyle name="Comma [0] 6333" xfId="14561" hidden="1" xr:uid="{00000000-0005-0000-0000-000002390000}"/>
    <cellStyle name="Comma [0] 6334" xfId="14681" hidden="1" xr:uid="{00000000-0005-0000-0000-00007A390000}"/>
    <cellStyle name="Comma [0] 6335" xfId="14621" hidden="1" xr:uid="{00000000-0005-0000-0000-00003E390000}"/>
    <cellStyle name="Comma [0] 6336" xfId="14655" hidden="1" xr:uid="{00000000-0005-0000-0000-000060390000}"/>
    <cellStyle name="Comma [0] 6337" xfId="14668" hidden="1" xr:uid="{00000000-0005-0000-0000-00006D390000}"/>
    <cellStyle name="Comma [0] 6338" xfId="14696" hidden="1" xr:uid="{00000000-0005-0000-0000-000089390000}"/>
    <cellStyle name="Comma [0] 6339" xfId="14659" hidden="1" xr:uid="{00000000-0005-0000-0000-000064390000}"/>
    <cellStyle name="Comma [0] 634" xfId="3375" hidden="1" xr:uid="{00000000-0005-0000-0000-0000500D0000}"/>
    <cellStyle name="Comma [0] 6340" xfId="14619" hidden="1" xr:uid="{00000000-0005-0000-0000-00003C390000}"/>
    <cellStyle name="Comma [0] 6341" xfId="14698" hidden="1" xr:uid="{00000000-0005-0000-0000-00008B390000}"/>
    <cellStyle name="Comma [0] 6342" xfId="14700" hidden="1" xr:uid="{00000000-0005-0000-0000-00008D390000}"/>
    <cellStyle name="Comma [0] 6343" xfId="98" hidden="1" xr:uid="{00000000-0005-0000-0000-000083000000}"/>
    <cellStyle name="Comma [0] 6344" xfId="14702" hidden="1" xr:uid="{00000000-0005-0000-0000-00008F390000}"/>
    <cellStyle name="Comma [0] 6345" xfId="14704" hidden="1" xr:uid="{00000000-0005-0000-0000-000091390000}"/>
    <cellStyle name="Comma [0] 6346" xfId="14706" hidden="1" xr:uid="{00000000-0005-0000-0000-000093390000}"/>
    <cellStyle name="Comma [0] 6347" xfId="14708" hidden="1" xr:uid="{00000000-0005-0000-0000-000095390000}"/>
    <cellStyle name="Comma [0] 6348" xfId="14710" hidden="1" xr:uid="{00000000-0005-0000-0000-000097390000}"/>
    <cellStyle name="Comma [0] 6349" xfId="16843" hidden="1" xr:uid="{00000000-0005-0000-0000-0000EC410000}"/>
    <cellStyle name="Comma [0] 635" xfId="3377" hidden="1" xr:uid="{00000000-0005-0000-0000-0000520D0000}"/>
    <cellStyle name="Comma [0] 6350" xfId="16846" hidden="1" xr:uid="{00000000-0005-0000-0000-0000EF410000}"/>
    <cellStyle name="Comma [0] 6351" xfId="16781" hidden="1" xr:uid="{00000000-0005-0000-0000-0000AE410000}"/>
    <cellStyle name="Comma [0] 6352" xfId="16837" hidden="1" xr:uid="{00000000-0005-0000-0000-0000E6410000}"/>
    <cellStyle name="Comma [0] 6353" xfId="16775" hidden="1" xr:uid="{00000000-0005-0000-0000-0000A8410000}"/>
    <cellStyle name="Comma [0] 6354" xfId="16870" hidden="1" xr:uid="{00000000-0005-0000-0000-000007420000}"/>
    <cellStyle name="Comma [0] 6355" xfId="16836" hidden="1" xr:uid="{00000000-0005-0000-0000-0000E5410000}"/>
    <cellStyle name="Comma [0] 6356" xfId="16816" hidden="1" xr:uid="{00000000-0005-0000-0000-0000D1410000}"/>
    <cellStyle name="Comma [0] 6357" xfId="16874" hidden="1" xr:uid="{00000000-0005-0000-0000-00000B420000}"/>
    <cellStyle name="Comma [0] 6358" xfId="16876" hidden="1" xr:uid="{00000000-0005-0000-0000-00000D420000}"/>
    <cellStyle name="Comma [0] 6359" xfId="16864" hidden="1" xr:uid="{00000000-0005-0000-0000-000001420000}"/>
    <cellStyle name="Comma [0] 636" xfId="3152" hidden="1" xr:uid="{00000000-0005-0000-0000-0000710C0000}"/>
    <cellStyle name="Comma [0] 6360" xfId="16854" hidden="1" xr:uid="{00000000-0005-0000-0000-0000F7410000}"/>
    <cellStyle name="Comma [0] 6361" xfId="16873" hidden="1" xr:uid="{00000000-0005-0000-0000-00000A420000}"/>
    <cellStyle name="Comma [0] 6362" xfId="16847" hidden="1" xr:uid="{00000000-0005-0000-0000-0000F0410000}"/>
    <cellStyle name="Comma [0] 6363" xfId="16827" hidden="1" xr:uid="{00000000-0005-0000-0000-0000DC410000}"/>
    <cellStyle name="Comma [0] 6364" xfId="16878" hidden="1" xr:uid="{00000000-0005-0000-0000-00000F420000}"/>
    <cellStyle name="Comma [0] 6365" xfId="16844" hidden="1" xr:uid="{00000000-0005-0000-0000-0000ED410000}"/>
    <cellStyle name="Comma [0] 6366" xfId="16869" hidden="1" xr:uid="{00000000-0005-0000-0000-000006420000}"/>
    <cellStyle name="Comma [0] 6367" xfId="16882" hidden="1" xr:uid="{00000000-0005-0000-0000-000013420000}"/>
    <cellStyle name="Comma [0] 6368" xfId="16884" hidden="1" xr:uid="{00000000-0005-0000-0000-000015420000}"/>
    <cellStyle name="Comma [0] 6369" xfId="16792" hidden="1" xr:uid="{00000000-0005-0000-0000-0000B9410000}"/>
    <cellStyle name="Comma [0] 637" xfId="3108" hidden="1" xr:uid="{00000000-0005-0000-0000-0000450C0000}"/>
    <cellStyle name="Comma [0] 6370" xfId="16872" hidden="1" xr:uid="{00000000-0005-0000-0000-000009420000}"/>
    <cellStyle name="Comma [0] 6371" xfId="16828" hidden="1" xr:uid="{00000000-0005-0000-0000-0000DD410000}"/>
    <cellStyle name="Comma [0] 6372" xfId="16852" hidden="1" xr:uid="{00000000-0005-0000-0000-0000F5410000}"/>
    <cellStyle name="Comma [0] 6373" xfId="16862" hidden="1" xr:uid="{00000000-0005-0000-0000-0000FF410000}"/>
    <cellStyle name="Comma [0] 6374" xfId="16887" hidden="1" xr:uid="{00000000-0005-0000-0000-000018420000}"/>
    <cellStyle name="Comma [0] 6375" xfId="16855" hidden="1" xr:uid="{00000000-0005-0000-0000-0000F8410000}"/>
    <cellStyle name="Comma [0] 6376" xfId="16826" hidden="1" xr:uid="{00000000-0005-0000-0000-0000DB410000}"/>
    <cellStyle name="Comma [0] 6377" xfId="16890" hidden="1" xr:uid="{00000000-0005-0000-0000-00001B420000}"/>
    <cellStyle name="Comma [0] 6378" xfId="16892" hidden="1" xr:uid="{00000000-0005-0000-0000-00001D420000}"/>
    <cellStyle name="Comma [0] 6379" xfId="16700" hidden="1" xr:uid="{00000000-0005-0000-0000-00005D410000}"/>
    <cellStyle name="Comma [0] 638" xfId="3388" hidden="1" xr:uid="{00000000-0005-0000-0000-00005D0D0000}"/>
    <cellStyle name="Comma [0] 6380" xfId="16682" hidden="1" xr:uid="{00000000-0005-0000-0000-00004B410000}"/>
    <cellStyle name="Comma [0] 6381" xfId="16896" hidden="1" xr:uid="{00000000-0005-0000-0000-000021420000}"/>
    <cellStyle name="Comma [0] 6382" xfId="16903" hidden="1" xr:uid="{00000000-0005-0000-0000-000028420000}"/>
    <cellStyle name="Comma [0] 6383" xfId="16905" hidden="1" xr:uid="{00000000-0005-0000-0000-00002A420000}"/>
    <cellStyle name="Comma [0] 6384" xfId="16895" hidden="1" xr:uid="{00000000-0005-0000-0000-000020420000}"/>
    <cellStyle name="Comma [0] 6385" xfId="16901" hidden="1" xr:uid="{00000000-0005-0000-0000-000026420000}"/>
    <cellStyle name="Comma [0] 6386" xfId="16908" hidden="1" xr:uid="{00000000-0005-0000-0000-00002D420000}"/>
    <cellStyle name="Comma [0] 6387" xfId="16910" hidden="1" xr:uid="{00000000-0005-0000-0000-00002F420000}"/>
    <cellStyle name="Comma [0] 6388" xfId="16756" hidden="1" xr:uid="{00000000-0005-0000-0000-000095410000}"/>
    <cellStyle name="Comma [0] 6389" xfId="16730" hidden="1" xr:uid="{00000000-0005-0000-0000-00007B410000}"/>
    <cellStyle name="Comma [0] 639" xfId="3397" hidden="1" xr:uid="{00000000-0005-0000-0000-0000660D0000}"/>
    <cellStyle name="Comma [0] 6390" xfId="16921" hidden="1" xr:uid="{00000000-0005-0000-0000-00003A420000}"/>
    <cellStyle name="Comma [0] 6391" xfId="16930" hidden="1" xr:uid="{00000000-0005-0000-0000-000043420000}"/>
    <cellStyle name="Comma [0] 6392" xfId="16941" hidden="1" xr:uid="{00000000-0005-0000-0000-00004E420000}"/>
    <cellStyle name="Comma [0] 6393" xfId="16947" hidden="1" xr:uid="{00000000-0005-0000-0000-000054420000}"/>
    <cellStyle name="Comma [0] 6394" xfId="16929" hidden="1" xr:uid="{00000000-0005-0000-0000-000042420000}"/>
    <cellStyle name="Comma [0] 6395" xfId="16939" hidden="1" xr:uid="{00000000-0005-0000-0000-00004C420000}"/>
    <cellStyle name="Comma [0] 6396" xfId="16959" hidden="1" xr:uid="{00000000-0005-0000-0000-000060420000}"/>
    <cellStyle name="Comma [0] 6397" xfId="16961" hidden="1" xr:uid="{00000000-0005-0000-0000-000062420000}"/>
    <cellStyle name="Comma [0] 6398" xfId="16912" hidden="1" xr:uid="{00000000-0005-0000-0000-000031420000}"/>
    <cellStyle name="Comma [0] 6399" xfId="16695" hidden="1" xr:uid="{00000000-0005-0000-0000-000058410000}"/>
    <cellStyle name="Comma [0] 64" xfId="2268" hidden="1" xr:uid="{00000000-0005-0000-0000-0000FD080000}"/>
    <cellStyle name="Comma [0] 640" xfId="3408" hidden="1" xr:uid="{00000000-0005-0000-0000-0000710D0000}"/>
    <cellStyle name="Comma [0] 6400" xfId="16915" hidden="1" xr:uid="{00000000-0005-0000-0000-000034420000}"/>
    <cellStyle name="Comma [0] 6401" xfId="16729" hidden="1" xr:uid="{00000000-0005-0000-0000-00007A410000}"/>
    <cellStyle name="Comma [0] 6402" xfId="16728" hidden="1" xr:uid="{00000000-0005-0000-0000-000079410000}"/>
    <cellStyle name="Comma [0] 6403" xfId="16966" hidden="1" xr:uid="{00000000-0005-0000-0000-000067420000}"/>
    <cellStyle name="Comma [0] 6404" xfId="16697" hidden="1" xr:uid="{00000000-0005-0000-0000-00005A410000}"/>
    <cellStyle name="Comma [0] 6405" xfId="16731" hidden="1" xr:uid="{00000000-0005-0000-0000-00007C410000}"/>
    <cellStyle name="Comma [0] 6406" xfId="16978" hidden="1" xr:uid="{00000000-0005-0000-0000-000073420000}"/>
    <cellStyle name="Comma [0] 6407" xfId="16980" hidden="1" xr:uid="{00000000-0005-0000-0000-000075420000}"/>
    <cellStyle name="Comma [0] 6408" xfId="16969" hidden="1" xr:uid="{00000000-0005-0000-0000-00006A420000}"/>
    <cellStyle name="Comma [0] 6409" xfId="16977" hidden="1" xr:uid="{00000000-0005-0000-0000-000072420000}"/>
    <cellStyle name="Comma [0] 641" xfId="3414" hidden="1" xr:uid="{00000000-0005-0000-0000-0000770D0000}"/>
    <cellStyle name="Comma [0] 6410" xfId="16693" hidden="1" xr:uid="{00000000-0005-0000-0000-000056410000}"/>
    <cellStyle name="Comma [0] 6411" xfId="16963" hidden="1" xr:uid="{00000000-0005-0000-0000-000064420000}"/>
    <cellStyle name="Comma [0] 6412" xfId="16996" hidden="1" xr:uid="{00000000-0005-0000-0000-000085420000}"/>
    <cellStyle name="Comma [0] 6413" xfId="17004" hidden="1" xr:uid="{00000000-0005-0000-0000-00008D420000}"/>
    <cellStyle name="Comma [0] 6414" xfId="16913" hidden="1" xr:uid="{00000000-0005-0000-0000-000032420000}"/>
    <cellStyle name="Comma [0] 6415" xfId="16992" hidden="1" xr:uid="{00000000-0005-0000-0000-000081420000}"/>
    <cellStyle name="Comma [0] 6416" xfId="17013" hidden="1" xr:uid="{00000000-0005-0000-0000-000096420000}"/>
    <cellStyle name="Comma [0] 6417" xfId="17015" hidden="1" xr:uid="{00000000-0005-0000-0000-000098420000}"/>
    <cellStyle name="Comma [0] 6418" xfId="16974" hidden="1" xr:uid="{00000000-0005-0000-0000-00006F420000}"/>
    <cellStyle name="Comma [0] 6419" xfId="16919" hidden="1" xr:uid="{00000000-0005-0000-0000-000038420000}"/>
    <cellStyle name="Comma [0] 642" xfId="3396" hidden="1" xr:uid="{00000000-0005-0000-0000-0000650D0000}"/>
    <cellStyle name="Comma [0] 6420" xfId="16972" hidden="1" xr:uid="{00000000-0005-0000-0000-00006D420000}"/>
    <cellStyle name="Comma [0] 6421" xfId="16956" hidden="1" xr:uid="{00000000-0005-0000-0000-00005D420000}"/>
    <cellStyle name="Comma [0] 6422" xfId="16952" hidden="1" xr:uid="{00000000-0005-0000-0000-000059420000}"/>
    <cellStyle name="Comma [0] 6423" xfId="17023" hidden="1" xr:uid="{00000000-0005-0000-0000-0000A0420000}"/>
    <cellStyle name="Comma [0] 6424" xfId="16685" hidden="1" xr:uid="{00000000-0005-0000-0000-00004E410000}"/>
    <cellStyle name="Comma [0] 6425" xfId="16755" hidden="1" xr:uid="{00000000-0005-0000-0000-000094410000}"/>
    <cellStyle name="Comma [0] 6426" xfId="17031" hidden="1" xr:uid="{00000000-0005-0000-0000-0000A8420000}"/>
    <cellStyle name="Comma [0] 6427" xfId="17033" hidden="1" xr:uid="{00000000-0005-0000-0000-0000AA420000}"/>
    <cellStyle name="Comma [0] 6428" xfId="16982" hidden="1" xr:uid="{00000000-0005-0000-0000-000077420000}"/>
    <cellStyle name="Comma [0] 6429" xfId="16958" hidden="1" xr:uid="{00000000-0005-0000-0000-00005F420000}"/>
    <cellStyle name="Comma [0] 643" xfId="3406" hidden="1" xr:uid="{00000000-0005-0000-0000-00006F0D0000}"/>
    <cellStyle name="Comma [0] 6430" xfId="16993" hidden="1" xr:uid="{00000000-0005-0000-0000-000082420000}"/>
    <cellStyle name="Comma [0] 6431" xfId="16925" hidden="1" xr:uid="{00000000-0005-0000-0000-00003E420000}"/>
    <cellStyle name="Comma [0] 6432" xfId="16995" hidden="1" xr:uid="{00000000-0005-0000-0000-000084420000}"/>
    <cellStyle name="Comma [0] 6433" xfId="17040" hidden="1" xr:uid="{00000000-0005-0000-0000-0000B1420000}"/>
    <cellStyle name="Comma [0] 6434" xfId="16983" hidden="1" xr:uid="{00000000-0005-0000-0000-000078420000}"/>
    <cellStyle name="Comma [0] 6435" xfId="16940" hidden="1" xr:uid="{00000000-0005-0000-0000-00004D420000}"/>
    <cellStyle name="Comma [0] 6436" xfId="17046" hidden="1" xr:uid="{00000000-0005-0000-0000-0000B7420000}"/>
    <cellStyle name="Comma [0] 6437" xfId="17048" hidden="1" xr:uid="{00000000-0005-0000-0000-0000B9420000}"/>
    <cellStyle name="Comma [0] 6438" xfId="17001" hidden="1" xr:uid="{00000000-0005-0000-0000-00008A420000}"/>
    <cellStyle name="Comma [0] 6439" xfId="17007" hidden="1" xr:uid="{00000000-0005-0000-0000-000090420000}"/>
    <cellStyle name="Comma [0] 644" xfId="3426" hidden="1" xr:uid="{00000000-0005-0000-0000-0000830D0000}"/>
    <cellStyle name="Comma [0] 6440" xfId="16722" hidden="1" xr:uid="{00000000-0005-0000-0000-000073410000}"/>
    <cellStyle name="Comma [0] 6441" xfId="16957" hidden="1" xr:uid="{00000000-0005-0000-0000-00005E420000}"/>
    <cellStyle name="Comma [0] 6442" xfId="16965" hidden="1" xr:uid="{00000000-0005-0000-0000-000066420000}"/>
    <cellStyle name="Comma [0] 6443" xfId="17054" hidden="1" xr:uid="{00000000-0005-0000-0000-0000BF420000}"/>
    <cellStyle name="Comma [0] 6444" xfId="16968" hidden="1" xr:uid="{00000000-0005-0000-0000-000069420000}"/>
    <cellStyle name="Comma [0] 6445" xfId="16928" hidden="1" xr:uid="{00000000-0005-0000-0000-000041420000}"/>
    <cellStyle name="Comma [0] 6446" xfId="17059" hidden="1" xr:uid="{00000000-0005-0000-0000-0000C4420000}"/>
    <cellStyle name="Comma [0] 6447" xfId="17061" hidden="1" xr:uid="{00000000-0005-0000-0000-0000C6420000}"/>
    <cellStyle name="Comma [0] 6448" xfId="17020" hidden="1" xr:uid="{00000000-0005-0000-0000-00009D420000}"/>
    <cellStyle name="Comma [0] 6449" xfId="17026" hidden="1" xr:uid="{00000000-0005-0000-0000-0000A3420000}"/>
    <cellStyle name="Comma [0] 645" xfId="3428" hidden="1" xr:uid="{00000000-0005-0000-0000-0000850D0000}"/>
    <cellStyle name="Comma [0] 6450" xfId="16927" hidden="1" xr:uid="{00000000-0005-0000-0000-000040420000}"/>
    <cellStyle name="Comma [0] 6451" xfId="17008" hidden="1" xr:uid="{00000000-0005-0000-0000-000091420000}"/>
    <cellStyle name="Comma [0] 6452" xfId="16987" hidden="1" xr:uid="{00000000-0005-0000-0000-00007C420000}"/>
    <cellStyle name="Comma [0] 6453" xfId="17065" hidden="1" xr:uid="{00000000-0005-0000-0000-0000CA420000}"/>
    <cellStyle name="Comma [0] 6454" xfId="17006" hidden="1" xr:uid="{00000000-0005-0000-0000-00008F420000}"/>
    <cellStyle name="Comma [0] 6455" xfId="16944" hidden="1" xr:uid="{00000000-0005-0000-0000-000051420000}"/>
    <cellStyle name="Comma [0] 6456" xfId="17072" hidden="1" xr:uid="{00000000-0005-0000-0000-0000D1420000}"/>
    <cellStyle name="Comma [0] 6457" xfId="17074" hidden="1" xr:uid="{00000000-0005-0000-0000-0000D3420000}"/>
    <cellStyle name="Comma [0] 6458" xfId="17038" hidden="1" xr:uid="{00000000-0005-0000-0000-0000AF420000}"/>
    <cellStyle name="Comma [0] 6459" xfId="17043" hidden="1" xr:uid="{00000000-0005-0000-0000-0000B4420000}"/>
    <cellStyle name="Comma [0] 646" xfId="3379" hidden="1" xr:uid="{00000000-0005-0000-0000-0000540D0000}"/>
    <cellStyle name="Comma [0] 6460" xfId="16696" hidden="1" xr:uid="{00000000-0005-0000-0000-000059410000}"/>
    <cellStyle name="Comma [0] 6461" xfId="17027" hidden="1" xr:uid="{00000000-0005-0000-0000-0000A4420000}"/>
    <cellStyle name="Comma [0] 6462" xfId="16932" hidden="1" xr:uid="{00000000-0005-0000-0000-000045420000}"/>
    <cellStyle name="Comma [0] 6463" xfId="17078" hidden="1" xr:uid="{00000000-0005-0000-0000-0000D7420000}"/>
    <cellStyle name="Comma [0] 6464" xfId="17025" hidden="1" xr:uid="{00000000-0005-0000-0000-0000A2420000}"/>
    <cellStyle name="Comma [0] 6465" xfId="16964" hidden="1" xr:uid="{00000000-0005-0000-0000-000065420000}"/>
    <cellStyle name="Comma [0] 6466" xfId="17082" hidden="1" xr:uid="{00000000-0005-0000-0000-0000DB420000}"/>
    <cellStyle name="Comma [0] 6467" xfId="17084" hidden="1" xr:uid="{00000000-0005-0000-0000-0000DD420000}"/>
    <cellStyle name="Comma [0] 6468" xfId="17052" hidden="1" xr:uid="{00000000-0005-0000-0000-0000BD420000}"/>
    <cellStyle name="Comma [0] 6469" xfId="17056" hidden="1" xr:uid="{00000000-0005-0000-0000-0000C1420000}"/>
    <cellStyle name="Comma [0] 647" xfId="3073" hidden="1" xr:uid="{00000000-0005-0000-0000-0000220C0000}"/>
    <cellStyle name="Comma [0] 6470" xfId="16946" hidden="1" xr:uid="{00000000-0005-0000-0000-000053420000}"/>
    <cellStyle name="Comma [0] 6471" xfId="17044" hidden="1" xr:uid="{00000000-0005-0000-0000-0000B5420000}"/>
    <cellStyle name="Comma [0] 6472" xfId="16936" hidden="1" xr:uid="{00000000-0005-0000-0000-000049420000}"/>
    <cellStyle name="Comma [0] 6473" xfId="17088" hidden="1" xr:uid="{00000000-0005-0000-0000-0000E1420000}"/>
    <cellStyle name="Comma [0] 6474" xfId="17042" hidden="1" xr:uid="{00000000-0005-0000-0000-0000B3420000}"/>
    <cellStyle name="Comma [0] 6475" xfId="17011" hidden="1" xr:uid="{00000000-0005-0000-0000-000094420000}"/>
    <cellStyle name="Comma [0] 6476" xfId="17092" hidden="1" xr:uid="{00000000-0005-0000-0000-0000E5420000}"/>
    <cellStyle name="Comma [0] 6477" xfId="17094" hidden="1" xr:uid="{00000000-0005-0000-0000-0000E7420000}"/>
    <cellStyle name="Comma [0] 6478" xfId="17080" hidden="1" xr:uid="{00000000-0005-0000-0000-0000D9420000}"/>
    <cellStyle name="Comma [0] 6479" xfId="17067" hidden="1" xr:uid="{00000000-0005-0000-0000-0000CC420000}"/>
    <cellStyle name="Comma [0] 648" xfId="3382" hidden="1" xr:uid="{00000000-0005-0000-0000-0000570D0000}"/>
    <cellStyle name="Comma [0] 6480" xfId="17091" hidden="1" xr:uid="{00000000-0005-0000-0000-0000E4420000}"/>
    <cellStyle name="Comma [0] 6481" xfId="17057" hidden="1" xr:uid="{00000000-0005-0000-0000-0000C2420000}"/>
    <cellStyle name="Comma [0] 6482" xfId="17029" hidden="1" xr:uid="{00000000-0005-0000-0000-0000A6420000}"/>
    <cellStyle name="Comma [0] 6483" xfId="17096" hidden="1" xr:uid="{00000000-0005-0000-0000-0000E9420000}"/>
    <cellStyle name="Comma [0] 6484" xfId="17053" hidden="1" xr:uid="{00000000-0005-0000-0000-0000BE420000}"/>
    <cellStyle name="Comma [0] 6485" xfId="17087" hidden="1" xr:uid="{00000000-0005-0000-0000-0000E0420000}"/>
    <cellStyle name="Comma [0] 6486" xfId="17100" hidden="1" xr:uid="{00000000-0005-0000-0000-0000ED420000}"/>
    <cellStyle name="Comma [0] 6487" xfId="17102" hidden="1" xr:uid="{00000000-0005-0000-0000-0000EF420000}"/>
    <cellStyle name="Comma [0] 6488" xfId="16970" hidden="1" xr:uid="{00000000-0005-0000-0000-00006B420000}"/>
    <cellStyle name="Comma [0] 6489" xfId="17090" hidden="1" xr:uid="{00000000-0005-0000-0000-0000E3420000}"/>
    <cellStyle name="Comma [0] 649" xfId="3107" hidden="1" xr:uid="{00000000-0005-0000-0000-0000440C0000}"/>
    <cellStyle name="Comma [0] 6490" xfId="17030" hidden="1" xr:uid="{00000000-0005-0000-0000-0000A7420000}"/>
    <cellStyle name="Comma [0] 6491" xfId="17064" hidden="1" xr:uid="{00000000-0005-0000-0000-0000C9420000}"/>
    <cellStyle name="Comma [0] 6492" xfId="17077" hidden="1" xr:uid="{00000000-0005-0000-0000-0000D6420000}"/>
    <cellStyle name="Comma [0] 6493" xfId="17105" hidden="1" xr:uid="{00000000-0005-0000-0000-0000F2420000}"/>
    <cellStyle name="Comma [0] 6494" xfId="17068" hidden="1" xr:uid="{00000000-0005-0000-0000-0000CD420000}"/>
    <cellStyle name="Comma [0] 6495" xfId="17028" hidden="1" xr:uid="{00000000-0005-0000-0000-0000A5420000}"/>
    <cellStyle name="Comma [0] 6496" xfId="17107" hidden="1" xr:uid="{00000000-0005-0000-0000-0000F4420000}"/>
    <cellStyle name="Comma [0] 6497" xfId="17109" hidden="1" xr:uid="{00000000-0005-0000-0000-0000F6420000}"/>
    <cellStyle name="Comma [0] 6498" xfId="16710" hidden="1" xr:uid="{00000000-0005-0000-0000-000067410000}"/>
    <cellStyle name="Comma [0] 6499" xfId="16707" hidden="1" xr:uid="{00000000-0005-0000-0000-000064410000}"/>
    <cellStyle name="Comma [0] 65" xfId="2301" hidden="1" xr:uid="{00000000-0005-0000-0000-00001E090000}"/>
    <cellStyle name="Comma [0] 650" xfId="3106" hidden="1" xr:uid="{00000000-0005-0000-0000-0000430C0000}"/>
    <cellStyle name="Comma [0] 6500" xfId="17115" hidden="1" xr:uid="{00000000-0005-0000-0000-0000FC420000}"/>
    <cellStyle name="Comma [0] 6501" xfId="17121" hidden="1" xr:uid="{00000000-0005-0000-0000-000002430000}"/>
    <cellStyle name="Comma [0] 6502" xfId="17123" hidden="1" xr:uid="{00000000-0005-0000-0000-000004430000}"/>
    <cellStyle name="Comma [0] 6503" xfId="17114" hidden="1" xr:uid="{00000000-0005-0000-0000-0000FB420000}"/>
    <cellStyle name="Comma [0] 6504" xfId="17119" hidden="1" xr:uid="{00000000-0005-0000-0000-000000430000}"/>
    <cellStyle name="Comma [0] 6505" xfId="17125" hidden="1" xr:uid="{00000000-0005-0000-0000-000006430000}"/>
    <cellStyle name="Comma [0] 6506" xfId="17127" hidden="1" xr:uid="{00000000-0005-0000-0000-000008430000}"/>
    <cellStyle name="Comma [0] 6507" xfId="16733" hidden="1" xr:uid="{00000000-0005-0000-0000-00007E410000}"/>
    <cellStyle name="Comma [0] 6508" xfId="16735" hidden="1" xr:uid="{00000000-0005-0000-0000-000080410000}"/>
    <cellStyle name="Comma [0] 6509" xfId="17138" hidden="1" xr:uid="{00000000-0005-0000-0000-000013430000}"/>
    <cellStyle name="Comma [0] 651" xfId="3433" hidden="1" xr:uid="{00000000-0005-0000-0000-00008A0D0000}"/>
    <cellStyle name="Comma [0] 6510" xfId="17147" hidden="1" xr:uid="{00000000-0005-0000-0000-00001C430000}"/>
    <cellStyle name="Comma [0] 6511" xfId="17158" hidden="1" xr:uid="{00000000-0005-0000-0000-000027430000}"/>
    <cellStyle name="Comma [0] 6512" xfId="17164" hidden="1" xr:uid="{00000000-0005-0000-0000-00002D430000}"/>
    <cellStyle name="Comma [0] 6513" xfId="17146" hidden="1" xr:uid="{00000000-0005-0000-0000-00001B430000}"/>
    <cellStyle name="Comma [0] 6514" xfId="17156" hidden="1" xr:uid="{00000000-0005-0000-0000-000025430000}"/>
    <cellStyle name="Comma [0] 6515" xfId="17176" hidden="1" xr:uid="{00000000-0005-0000-0000-000039430000}"/>
    <cellStyle name="Comma [0] 6516" xfId="17178" hidden="1" xr:uid="{00000000-0005-0000-0000-00003B430000}"/>
    <cellStyle name="Comma [0] 6517" xfId="17129" hidden="1" xr:uid="{00000000-0005-0000-0000-00000A430000}"/>
    <cellStyle name="Comma [0] 6518" xfId="16715" hidden="1" xr:uid="{00000000-0005-0000-0000-00006C410000}"/>
    <cellStyle name="Comma [0] 6519" xfId="17132" hidden="1" xr:uid="{00000000-0005-0000-0000-00000D430000}"/>
    <cellStyle name="Comma [0] 652" xfId="3075" hidden="1" xr:uid="{00000000-0005-0000-0000-0000240C0000}"/>
    <cellStyle name="Comma [0] 6520" xfId="16720" hidden="1" xr:uid="{00000000-0005-0000-0000-000071410000}"/>
    <cellStyle name="Comma [0] 6521" xfId="16704" hidden="1" xr:uid="{00000000-0005-0000-0000-000061410000}"/>
    <cellStyle name="Comma [0] 6522" xfId="17183" hidden="1" xr:uid="{00000000-0005-0000-0000-000040430000}"/>
    <cellStyle name="Comma [0] 6523" xfId="16713" hidden="1" xr:uid="{00000000-0005-0000-0000-00006A410000}"/>
    <cellStyle name="Comma [0] 6524" xfId="16734" hidden="1" xr:uid="{00000000-0005-0000-0000-00007F410000}"/>
    <cellStyle name="Comma [0] 6525" xfId="17195" hidden="1" xr:uid="{00000000-0005-0000-0000-00004C430000}"/>
    <cellStyle name="Comma [0] 6526" xfId="17197" hidden="1" xr:uid="{00000000-0005-0000-0000-00004E430000}"/>
    <cellStyle name="Comma [0] 6527" xfId="17186" hidden="1" xr:uid="{00000000-0005-0000-0000-000043430000}"/>
    <cellStyle name="Comma [0] 6528" xfId="17194" hidden="1" xr:uid="{00000000-0005-0000-0000-00004B430000}"/>
    <cellStyle name="Comma [0] 6529" xfId="16717" hidden="1" xr:uid="{00000000-0005-0000-0000-00006E410000}"/>
    <cellStyle name="Comma [0] 653" xfId="3109" hidden="1" xr:uid="{00000000-0005-0000-0000-0000460C0000}"/>
    <cellStyle name="Comma [0] 6530" xfId="17180" hidden="1" xr:uid="{00000000-0005-0000-0000-00003D430000}"/>
    <cellStyle name="Comma [0] 6531" xfId="17213" hidden="1" xr:uid="{00000000-0005-0000-0000-00005E430000}"/>
    <cellStyle name="Comma [0] 6532" xfId="17221" hidden="1" xr:uid="{00000000-0005-0000-0000-000066430000}"/>
    <cellStyle name="Comma [0] 6533" xfId="17130" hidden="1" xr:uid="{00000000-0005-0000-0000-00000B430000}"/>
    <cellStyle name="Comma [0] 6534" xfId="17209" hidden="1" xr:uid="{00000000-0005-0000-0000-00005A430000}"/>
    <cellStyle name="Comma [0] 6535" xfId="17230" hidden="1" xr:uid="{00000000-0005-0000-0000-00006F430000}"/>
    <cellStyle name="Comma [0] 6536" xfId="17232" hidden="1" xr:uid="{00000000-0005-0000-0000-000071430000}"/>
    <cellStyle name="Comma [0] 6537" xfId="17191" hidden="1" xr:uid="{00000000-0005-0000-0000-000048430000}"/>
    <cellStyle name="Comma [0] 6538" xfId="17136" hidden="1" xr:uid="{00000000-0005-0000-0000-000011430000}"/>
    <cellStyle name="Comma [0] 6539" xfId="17189" hidden="1" xr:uid="{00000000-0005-0000-0000-000046430000}"/>
    <cellStyle name="Comma [0] 654" xfId="3445" hidden="1" xr:uid="{00000000-0005-0000-0000-0000960D0000}"/>
    <cellStyle name="Comma [0] 6540" xfId="17173" hidden="1" xr:uid="{00000000-0005-0000-0000-000036430000}"/>
    <cellStyle name="Comma [0] 6541" xfId="17169" hidden="1" xr:uid="{00000000-0005-0000-0000-000032430000}"/>
    <cellStyle name="Comma [0] 6542" xfId="17240" hidden="1" xr:uid="{00000000-0005-0000-0000-000079430000}"/>
    <cellStyle name="Comma [0] 6543" xfId="17112" hidden="1" xr:uid="{00000000-0005-0000-0000-0000F9420000}"/>
    <cellStyle name="Comma [0] 6544" xfId="16683" hidden="1" xr:uid="{00000000-0005-0000-0000-00004C410000}"/>
    <cellStyle name="Comma [0] 6545" xfId="17248" hidden="1" xr:uid="{00000000-0005-0000-0000-000081430000}"/>
    <cellStyle name="Comma [0] 6546" xfId="17250" hidden="1" xr:uid="{00000000-0005-0000-0000-000083430000}"/>
    <cellStyle name="Comma [0] 6547" xfId="17199" hidden="1" xr:uid="{00000000-0005-0000-0000-000050430000}"/>
    <cellStyle name="Comma [0] 6548" xfId="17175" hidden="1" xr:uid="{00000000-0005-0000-0000-000038430000}"/>
    <cellStyle name="Comma [0] 6549" xfId="17210" hidden="1" xr:uid="{00000000-0005-0000-0000-00005B430000}"/>
    <cellStyle name="Comma [0] 655" xfId="3447" hidden="1" xr:uid="{00000000-0005-0000-0000-0000980D0000}"/>
    <cellStyle name="Comma [0] 6550" xfId="17142" hidden="1" xr:uid="{00000000-0005-0000-0000-000017430000}"/>
    <cellStyle name="Comma [0] 6551" xfId="17212" hidden="1" xr:uid="{00000000-0005-0000-0000-00005D430000}"/>
    <cellStyle name="Comma [0] 6552" xfId="17257" hidden="1" xr:uid="{00000000-0005-0000-0000-00008A430000}"/>
    <cellStyle name="Comma [0] 6553" xfId="17200" hidden="1" xr:uid="{00000000-0005-0000-0000-000051430000}"/>
    <cellStyle name="Comma [0] 6554" xfId="17157" hidden="1" xr:uid="{00000000-0005-0000-0000-000026430000}"/>
    <cellStyle name="Comma [0] 6555" xfId="17263" hidden="1" xr:uid="{00000000-0005-0000-0000-000090430000}"/>
    <cellStyle name="Comma [0] 6556" xfId="17265" hidden="1" xr:uid="{00000000-0005-0000-0000-000092430000}"/>
    <cellStyle name="Comma [0] 6557" xfId="17218" hidden="1" xr:uid="{00000000-0005-0000-0000-000063430000}"/>
    <cellStyle name="Comma [0] 6558" xfId="17224" hidden="1" xr:uid="{00000000-0005-0000-0000-000069430000}"/>
    <cellStyle name="Comma [0] 6559" xfId="17111" hidden="1" xr:uid="{00000000-0005-0000-0000-0000F8420000}"/>
    <cellStyle name="Comma [0] 656" xfId="3436" hidden="1" xr:uid="{00000000-0005-0000-0000-00008D0D0000}"/>
    <cellStyle name="Comma [0] 6560" xfId="17174" hidden="1" xr:uid="{00000000-0005-0000-0000-000037430000}"/>
    <cellStyle name="Comma [0] 6561" xfId="17182" hidden="1" xr:uid="{00000000-0005-0000-0000-00003F430000}"/>
    <cellStyle name="Comma [0] 6562" xfId="17271" hidden="1" xr:uid="{00000000-0005-0000-0000-000098430000}"/>
    <cellStyle name="Comma [0] 6563" xfId="17185" hidden="1" xr:uid="{00000000-0005-0000-0000-000042430000}"/>
    <cellStyle name="Comma [0] 6564" xfId="17145" hidden="1" xr:uid="{00000000-0005-0000-0000-00001A430000}"/>
    <cellStyle name="Comma [0] 6565" xfId="17276" hidden="1" xr:uid="{00000000-0005-0000-0000-00009D430000}"/>
    <cellStyle name="Comma [0] 6566" xfId="17278" hidden="1" xr:uid="{00000000-0005-0000-0000-00009F430000}"/>
    <cellStyle name="Comma [0] 6567" xfId="17237" hidden="1" xr:uid="{00000000-0005-0000-0000-000076430000}"/>
    <cellStyle name="Comma [0] 6568" xfId="17243" hidden="1" xr:uid="{00000000-0005-0000-0000-00007C430000}"/>
    <cellStyle name="Comma [0] 6569" xfId="17144" hidden="1" xr:uid="{00000000-0005-0000-0000-000019430000}"/>
    <cellStyle name="Comma [0] 657" xfId="3444" hidden="1" xr:uid="{00000000-0005-0000-0000-0000950D0000}"/>
    <cellStyle name="Comma [0] 6570" xfId="17225" hidden="1" xr:uid="{00000000-0005-0000-0000-00006A430000}"/>
    <cellStyle name="Comma [0] 6571" xfId="17204" hidden="1" xr:uid="{00000000-0005-0000-0000-000055430000}"/>
    <cellStyle name="Comma [0] 6572" xfId="17282" hidden="1" xr:uid="{00000000-0005-0000-0000-0000A3430000}"/>
    <cellStyle name="Comma [0] 6573" xfId="17223" hidden="1" xr:uid="{00000000-0005-0000-0000-000068430000}"/>
    <cellStyle name="Comma [0] 6574" xfId="17161" hidden="1" xr:uid="{00000000-0005-0000-0000-00002A430000}"/>
    <cellStyle name="Comma [0] 6575" xfId="17289" hidden="1" xr:uid="{00000000-0005-0000-0000-0000AA430000}"/>
    <cellStyle name="Comma [0] 6576" xfId="17291" hidden="1" xr:uid="{00000000-0005-0000-0000-0000AC430000}"/>
    <cellStyle name="Comma [0] 6577" xfId="17255" hidden="1" xr:uid="{00000000-0005-0000-0000-000088430000}"/>
    <cellStyle name="Comma [0] 6578" xfId="17260" hidden="1" xr:uid="{00000000-0005-0000-0000-00008D430000}"/>
    <cellStyle name="Comma [0] 6579" xfId="16714" hidden="1" xr:uid="{00000000-0005-0000-0000-00006B410000}"/>
    <cellStyle name="Comma [0] 658" xfId="3071" hidden="1" xr:uid="{00000000-0005-0000-0000-0000200C0000}"/>
    <cellStyle name="Comma [0] 6580" xfId="17244" hidden="1" xr:uid="{00000000-0005-0000-0000-00007D430000}"/>
    <cellStyle name="Comma [0] 6581" xfId="17149" hidden="1" xr:uid="{00000000-0005-0000-0000-00001E430000}"/>
    <cellStyle name="Comma [0] 6582" xfId="17295" hidden="1" xr:uid="{00000000-0005-0000-0000-0000B0430000}"/>
    <cellStyle name="Comma [0] 6583" xfId="17242" hidden="1" xr:uid="{00000000-0005-0000-0000-00007B430000}"/>
    <cellStyle name="Comma [0] 6584" xfId="17181" hidden="1" xr:uid="{00000000-0005-0000-0000-00003E430000}"/>
    <cellStyle name="Comma [0] 6585" xfId="17299" hidden="1" xr:uid="{00000000-0005-0000-0000-0000B4430000}"/>
    <cellStyle name="Comma [0] 6586" xfId="17301" hidden="1" xr:uid="{00000000-0005-0000-0000-0000B6430000}"/>
    <cellStyle name="Comma [0] 6587" xfId="17269" hidden="1" xr:uid="{00000000-0005-0000-0000-000096430000}"/>
    <cellStyle name="Comma [0] 6588" xfId="17273" hidden="1" xr:uid="{00000000-0005-0000-0000-00009A430000}"/>
    <cellStyle name="Comma [0] 6589" xfId="17163" hidden="1" xr:uid="{00000000-0005-0000-0000-00002C430000}"/>
    <cellStyle name="Comma [0] 659" xfId="3430" hidden="1" xr:uid="{00000000-0005-0000-0000-0000870D0000}"/>
    <cellStyle name="Comma [0] 6590" xfId="17261" hidden="1" xr:uid="{00000000-0005-0000-0000-00008E430000}"/>
    <cellStyle name="Comma [0] 6591" xfId="17153" hidden="1" xr:uid="{00000000-0005-0000-0000-000022430000}"/>
    <cellStyle name="Comma [0] 6592" xfId="17305" hidden="1" xr:uid="{00000000-0005-0000-0000-0000BA430000}"/>
    <cellStyle name="Comma [0] 6593" xfId="17259" hidden="1" xr:uid="{00000000-0005-0000-0000-00008C430000}"/>
    <cellStyle name="Comma [0] 6594" xfId="17228" hidden="1" xr:uid="{00000000-0005-0000-0000-00006D430000}"/>
    <cellStyle name="Comma [0] 6595" xfId="17309" hidden="1" xr:uid="{00000000-0005-0000-0000-0000BE430000}"/>
    <cellStyle name="Comma [0] 6596" xfId="17311" hidden="1" xr:uid="{00000000-0005-0000-0000-0000C0430000}"/>
    <cellStyle name="Comma [0] 6597" xfId="17297" hidden="1" xr:uid="{00000000-0005-0000-0000-0000B2430000}"/>
    <cellStyle name="Comma [0] 6598" xfId="17284" hidden="1" xr:uid="{00000000-0005-0000-0000-0000A5430000}"/>
    <cellStyle name="Comma [0] 6599" xfId="17308" hidden="1" xr:uid="{00000000-0005-0000-0000-0000BD430000}"/>
    <cellStyle name="Comma [0] 66" xfId="2309" hidden="1" xr:uid="{00000000-0005-0000-0000-000026090000}"/>
    <cellStyle name="Comma [0] 660" xfId="3463" hidden="1" xr:uid="{00000000-0005-0000-0000-0000A80D0000}"/>
    <cellStyle name="Comma [0] 6600" xfId="17274" hidden="1" xr:uid="{00000000-0005-0000-0000-00009B430000}"/>
    <cellStyle name="Comma [0] 6601" xfId="17246" hidden="1" xr:uid="{00000000-0005-0000-0000-00007F430000}"/>
    <cellStyle name="Comma [0] 6602" xfId="17313" hidden="1" xr:uid="{00000000-0005-0000-0000-0000C2430000}"/>
    <cellStyle name="Comma [0] 6603" xfId="17270" hidden="1" xr:uid="{00000000-0005-0000-0000-000097430000}"/>
    <cellStyle name="Comma [0] 6604" xfId="17304" hidden="1" xr:uid="{00000000-0005-0000-0000-0000B9430000}"/>
    <cellStyle name="Comma [0] 6605" xfId="17317" hidden="1" xr:uid="{00000000-0005-0000-0000-0000C6430000}"/>
    <cellStyle name="Comma [0] 6606" xfId="17319" hidden="1" xr:uid="{00000000-0005-0000-0000-0000C8430000}"/>
    <cellStyle name="Comma [0] 6607" xfId="17187" hidden="1" xr:uid="{00000000-0005-0000-0000-000044430000}"/>
    <cellStyle name="Comma [0] 6608" xfId="17307" hidden="1" xr:uid="{00000000-0005-0000-0000-0000BC430000}"/>
    <cellStyle name="Comma [0] 6609" xfId="17247" hidden="1" xr:uid="{00000000-0005-0000-0000-000080430000}"/>
    <cellStyle name="Comma [0] 661" xfId="3471" hidden="1" xr:uid="{00000000-0005-0000-0000-0000B00D0000}"/>
    <cellStyle name="Comma [0] 6610" xfId="17281" hidden="1" xr:uid="{00000000-0005-0000-0000-0000A2430000}"/>
    <cellStyle name="Comma [0] 6611" xfId="17294" hidden="1" xr:uid="{00000000-0005-0000-0000-0000AF430000}"/>
    <cellStyle name="Comma [0] 6612" xfId="17322" hidden="1" xr:uid="{00000000-0005-0000-0000-0000CB430000}"/>
    <cellStyle name="Comma [0] 6613" xfId="17285" hidden="1" xr:uid="{00000000-0005-0000-0000-0000A6430000}"/>
    <cellStyle name="Comma [0] 6614" xfId="17245" hidden="1" xr:uid="{00000000-0005-0000-0000-00007E430000}"/>
    <cellStyle name="Comma [0] 6615" xfId="17324" hidden="1" xr:uid="{00000000-0005-0000-0000-0000CD430000}"/>
    <cellStyle name="Comma [0] 6616" xfId="17326" hidden="1" xr:uid="{00000000-0005-0000-0000-0000CF430000}"/>
    <cellStyle name="Comma [0] 6617" xfId="16751" hidden="1" xr:uid="{00000000-0005-0000-0000-000090410000}"/>
    <cellStyle name="Comma [0] 6618" xfId="16724" hidden="1" xr:uid="{00000000-0005-0000-0000-000075410000}"/>
    <cellStyle name="Comma [0] 6619" xfId="17332" hidden="1" xr:uid="{00000000-0005-0000-0000-0000D5430000}"/>
    <cellStyle name="Comma [0] 662" xfId="3380" hidden="1" xr:uid="{00000000-0005-0000-0000-0000550D0000}"/>
    <cellStyle name="Comma [0] 6620" xfId="17338" hidden="1" xr:uid="{00000000-0005-0000-0000-0000DB430000}"/>
    <cellStyle name="Comma [0] 6621" xfId="17340" hidden="1" xr:uid="{00000000-0005-0000-0000-0000DD430000}"/>
    <cellStyle name="Comma [0] 6622" xfId="17331" hidden="1" xr:uid="{00000000-0005-0000-0000-0000D4430000}"/>
    <cellStyle name="Comma [0] 6623" xfId="17336" hidden="1" xr:uid="{00000000-0005-0000-0000-0000D9430000}"/>
    <cellStyle name="Comma [0] 6624" xfId="17342" hidden="1" xr:uid="{00000000-0005-0000-0000-0000DF430000}"/>
    <cellStyle name="Comma [0] 6625" xfId="17344" hidden="1" xr:uid="{00000000-0005-0000-0000-0000E1430000}"/>
    <cellStyle name="Comma [0] 6626" xfId="16725" hidden="1" xr:uid="{00000000-0005-0000-0000-000076410000}"/>
    <cellStyle name="Comma [0] 6627" xfId="16703" hidden="1" xr:uid="{00000000-0005-0000-0000-000060410000}"/>
    <cellStyle name="Comma [0] 6628" xfId="17355" hidden="1" xr:uid="{00000000-0005-0000-0000-0000EC430000}"/>
    <cellStyle name="Comma [0] 6629" xfId="17364" hidden="1" xr:uid="{00000000-0005-0000-0000-0000F5430000}"/>
    <cellStyle name="Comma [0] 663" xfId="3459" hidden="1" xr:uid="{00000000-0005-0000-0000-0000A40D0000}"/>
    <cellStyle name="Comma [0] 6630" xfId="17375" hidden="1" xr:uid="{00000000-0005-0000-0000-000000440000}"/>
    <cellStyle name="Comma [0] 6631" xfId="17381" hidden="1" xr:uid="{00000000-0005-0000-0000-000006440000}"/>
    <cellStyle name="Comma [0] 6632" xfId="17363" hidden="1" xr:uid="{00000000-0005-0000-0000-0000F4430000}"/>
    <cellStyle name="Comma [0] 6633" xfId="17373" hidden="1" xr:uid="{00000000-0005-0000-0000-0000FE430000}"/>
    <cellStyle name="Comma [0] 6634" xfId="17393" hidden="1" xr:uid="{00000000-0005-0000-0000-000012440000}"/>
    <cellStyle name="Comma [0] 6635" xfId="17395" hidden="1" xr:uid="{00000000-0005-0000-0000-000014440000}"/>
    <cellStyle name="Comma [0] 6636" xfId="17346" hidden="1" xr:uid="{00000000-0005-0000-0000-0000E3430000}"/>
    <cellStyle name="Comma [0] 6637" xfId="16691" hidden="1" xr:uid="{00000000-0005-0000-0000-000054410000}"/>
    <cellStyle name="Comma [0] 6638" xfId="17349" hidden="1" xr:uid="{00000000-0005-0000-0000-0000E6430000}"/>
    <cellStyle name="Comma [0] 6639" xfId="16702" hidden="1" xr:uid="{00000000-0005-0000-0000-00005F410000}"/>
    <cellStyle name="Comma [0] 664" xfId="3480" hidden="1" xr:uid="{00000000-0005-0000-0000-0000B90D0000}"/>
    <cellStyle name="Comma [0] 6640" xfId="16701" hidden="1" xr:uid="{00000000-0005-0000-0000-00005E410000}"/>
    <cellStyle name="Comma [0] 6641" xfId="17400" hidden="1" xr:uid="{00000000-0005-0000-0000-000019440000}"/>
    <cellStyle name="Comma [0] 6642" xfId="16758" hidden="1" xr:uid="{00000000-0005-0000-0000-000097410000}"/>
    <cellStyle name="Comma [0] 6643" xfId="16889" hidden="1" xr:uid="{00000000-0005-0000-0000-00001A420000}"/>
    <cellStyle name="Comma [0] 6644" xfId="17412" hidden="1" xr:uid="{00000000-0005-0000-0000-000025440000}"/>
    <cellStyle name="Comma [0] 6645" xfId="17414" hidden="1" xr:uid="{00000000-0005-0000-0000-000027440000}"/>
    <cellStyle name="Comma [0] 6646" xfId="17403" hidden="1" xr:uid="{00000000-0005-0000-0000-00001C440000}"/>
    <cellStyle name="Comma [0] 6647" xfId="17411" hidden="1" xr:uid="{00000000-0005-0000-0000-000024440000}"/>
    <cellStyle name="Comma [0] 6648" xfId="16898" hidden="1" xr:uid="{00000000-0005-0000-0000-000023420000}"/>
    <cellStyle name="Comma [0] 6649" xfId="17397" hidden="1" xr:uid="{00000000-0005-0000-0000-000016440000}"/>
    <cellStyle name="Comma [0] 665" xfId="3482" hidden="1" xr:uid="{00000000-0005-0000-0000-0000BB0D0000}"/>
    <cellStyle name="Comma [0] 6650" xfId="17430" hidden="1" xr:uid="{00000000-0005-0000-0000-000037440000}"/>
    <cellStyle name="Comma [0] 6651" xfId="17438" hidden="1" xr:uid="{00000000-0005-0000-0000-00003F440000}"/>
    <cellStyle name="Comma [0] 6652" xfId="17347" hidden="1" xr:uid="{00000000-0005-0000-0000-0000E4430000}"/>
    <cellStyle name="Comma [0] 6653" xfId="17426" hidden="1" xr:uid="{00000000-0005-0000-0000-000033440000}"/>
    <cellStyle name="Comma [0] 6654" xfId="17447" hidden="1" xr:uid="{00000000-0005-0000-0000-000048440000}"/>
    <cellStyle name="Comma [0] 6655" xfId="17449" hidden="1" xr:uid="{00000000-0005-0000-0000-00004A440000}"/>
    <cellStyle name="Comma [0] 6656" xfId="17408" hidden="1" xr:uid="{00000000-0005-0000-0000-000021440000}"/>
    <cellStyle name="Comma [0] 6657" xfId="17353" hidden="1" xr:uid="{00000000-0005-0000-0000-0000EA430000}"/>
    <cellStyle name="Comma [0] 6658" xfId="17406" hidden="1" xr:uid="{00000000-0005-0000-0000-00001F440000}"/>
    <cellStyle name="Comma [0] 6659" xfId="17390" hidden="1" xr:uid="{00000000-0005-0000-0000-00000F440000}"/>
    <cellStyle name="Comma [0] 666" xfId="3441" hidden="1" xr:uid="{00000000-0005-0000-0000-0000920D0000}"/>
    <cellStyle name="Comma [0] 6660" xfId="17386" hidden="1" xr:uid="{00000000-0005-0000-0000-00000B440000}"/>
    <cellStyle name="Comma [0] 6661" xfId="17457" hidden="1" xr:uid="{00000000-0005-0000-0000-000052440000}"/>
    <cellStyle name="Comma [0] 6662" xfId="17329" hidden="1" xr:uid="{00000000-0005-0000-0000-0000D2430000}"/>
    <cellStyle name="Comma [0] 6663" xfId="16726" hidden="1" xr:uid="{00000000-0005-0000-0000-000077410000}"/>
    <cellStyle name="Comma [0] 6664" xfId="17465" hidden="1" xr:uid="{00000000-0005-0000-0000-00005A440000}"/>
    <cellStyle name="Comma [0] 6665" xfId="17467" hidden="1" xr:uid="{00000000-0005-0000-0000-00005C440000}"/>
    <cellStyle name="Comma [0] 6666" xfId="17416" hidden="1" xr:uid="{00000000-0005-0000-0000-000029440000}"/>
    <cellStyle name="Comma [0] 6667" xfId="17392" hidden="1" xr:uid="{00000000-0005-0000-0000-000011440000}"/>
    <cellStyle name="Comma [0] 6668" xfId="17427" hidden="1" xr:uid="{00000000-0005-0000-0000-000034440000}"/>
    <cellStyle name="Comma [0] 6669" xfId="17359" hidden="1" xr:uid="{00000000-0005-0000-0000-0000F0430000}"/>
    <cellStyle name="Comma [0] 667" xfId="3386" hidden="1" xr:uid="{00000000-0005-0000-0000-00005B0D0000}"/>
    <cellStyle name="Comma [0] 6670" xfId="17429" hidden="1" xr:uid="{00000000-0005-0000-0000-000036440000}"/>
    <cellStyle name="Comma [0] 6671" xfId="17474" hidden="1" xr:uid="{00000000-0005-0000-0000-000063440000}"/>
    <cellStyle name="Comma [0] 6672" xfId="17417" hidden="1" xr:uid="{00000000-0005-0000-0000-00002A440000}"/>
    <cellStyle name="Comma [0] 6673" xfId="17374" hidden="1" xr:uid="{00000000-0005-0000-0000-0000FF430000}"/>
    <cellStyle name="Comma [0] 6674" xfId="17480" hidden="1" xr:uid="{00000000-0005-0000-0000-000069440000}"/>
    <cellStyle name="Comma [0] 6675" xfId="17482" hidden="1" xr:uid="{00000000-0005-0000-0000-00006B440000}"/>
    <cellStyle name="Comma [0] 6676" xfId="17435" hidden="1" xr:uid="{00000000-0005-0000-0000-00003C440000}"/>
    <cellStyle name="Comma [0] 6677" xfId="17441" hidden="1" xr:uid="{00000000-0005-0000-0000-000042440000}"/>
    <cellStyle name="Comma [0] 6678" xfId="17328" hidden="1" xr:uid="{00000000-0005-0000-0000-0000D1430000}"/>
    <cellStyle name="Comma [0] 6679" xfId="17391" hidden="1" xr:uid="{00000000-0005-0000-0000-000010440000}"/>
    <cellStyle name="Comma [0] 668" xfId="3439" hidden="1" xr:uid="{00000000-0005-0000-0000-0000900D0000}"/>
    <cellStyle name="Comma [0] 6680" xfId="17399" hidden="1" xr:uid="{00000000-0005-0000-0000-000018440000}"/>
    <cellStyle name="Comma [0] 6681" xfId="17488" hidden="1" xr:uid="{00000000-0005-0000-0000-000071440000}"/>
    <cellStyle name="Comma [0] 6682" xfId="17402" hidden="1" xr:uid="{00000000-0005-0000-0000-00001B440000}"/>
    <cellStyle name="Comma [0] 6683" xfId="17362" hidden="1" xr:uid="{00000000-0005-0000-0000-0000F3430000}"/>
    <cellStyle name="Comma [0] 6684" xfId="17493" hidden="1" xr:uid="{00000000-0005-0000-0000-000076440000}"/>
    <cellStyle name="Comma [0] 6685" xfId="17495" hidden="1" xr:uid="{00000000-0005-0000-0000-000078440000}"/>
    <cellStyle name="Comma [0] 6686" xfId="17454" hidden="1" xr:uid="{00000000-0005-0000-0000-00004F440000}"/>
    <cellStyle name="Comma [0] 6687" xfId="17460" hidden="1" xr:uid="{00000000-0005-0000-0000-000055440000}"/>
    <cellStyle name="Comma [0] 6688" xfId="17361" hidden="1" xr:uid="{00000000-0005-0000-0000-0000F2430000}"/>
    <cellStyle name="Comma [0] 6689" xfId="17442" hidden="1" xr:uid="{00000000-0005-0000-0000-000043440000}"/>
    <cellStyle name="Comma [0] 669" xfId="3423" hidden="1" xr:uid="{00000000-0005-0000-0000-0000800D0000}"/>
    <cellStyle name="Comma [0] 6690" xfId="17421" hidden="1" xr:uid="{00000000-0005-0000-0000-00002E440000}"/>
    <cellStyle name="Comma [0] 6691" xfId="17499" hidden="1" xr:uid="{00000000-0005-0000-0000-00007C440000}"/>
    <cellStyle name="Comma [0] 6692" xfId="17440" hidden="1" xr:uid="{00000000-0005-0000-0000-000041440000}"/>
    <cellStyle name="Comma [0] 6693" xfId="17378" hidden="1" xr:uid="{00000000-0005-0000-0000-000003440000}"/>
    <cellStyle name="Comma [0] 6694" xfId="17506" hidden="1" xr:uid="{00000000-0005-0000-0000-000083440000}"/>
    <cellStyle name="Comma [0] 6695" xfId="17508" hidden="1" xr:uid="{00000000-0005-0000-0000-000085440000}"/>
    <cellStyle name="Comma [0] 6696" xfId="17472" hidden="1" xr:uid="{00000000-0005-0000-0000-000061440000}"/>
    <cellStyle name="Comma [0] 6697" xfId="17477" hidden="1" xr:uid="{00000000-0005-0000-0000-000066440000}"/>
    <cellStyle name="Comma [0] 6698" xfId="16907" hidden="1" xr:uid="{00000000-0005-0000-0000-00002C420000}"/>
    <cellStyle name="Comma [0] 6699" xfId="17461" hidden="1" xr:uid="{00000000-0005-0000-0000-000056440000}"/>
    <cellStyle name="Comma [0] 67" xfId="2218" hidden="1" xr:uid="{00000000-0005-0000-0000-0000CB080000}"/>
    <cellStyle name="Comma [0] 670" xfId="3419" hidden="1" xr:uid="{00000000-0005-0000-0000-00007C0D0000}"/>
    <cellStyle name="Comma [0] 6700" xfId="17366" hidden="1" xr:uid="{00000000-0005-0000-0000-0000F7430000}"/>
    <cellStyle name="Comma [0] 6701" xfId="17512" hidden="1" xr:uid="{00000000-0005-0000-0000-000089440000}"/>
    <cellStyle name="Comma [0] 6702" xfId="17459" hidden="1" xr:uid="{00000000-0005-0000-0000-000054440000}"/>
    <cellStyle name="Comma [0] 6703" xfId="17398" hidden="1" xr:uid="{00000000-0005-0000-0000-000017440000}"/>
    <cellStyle name="Comma [0] 6704" xfId="17516" hidden="1" xr:uid="{00000000-0005-0000-0000-00008D440000}"/>
    <cellStyle name="Comma [0] 6705" xfId="17518" hidden="1" xr:uid="{00000000-0005-0000-0000-00008F440000}"/>
    <cellStyle name="Comma [0] 6706" xfId="17486" hidden="1" xr:uid="{00000000-0005-0000-0000-00006F440000}"/>
    <cellStyle name="Comma [0] 6707" xfId="17490" hidden="1" xr:uid="{00000000-0005-0000-0000-000073440000}"/>
    <cellStyle name="Comma [0] 6708" xfId="17380" hidden="1" xr:uid="{00000000-0005-0000-0000-000005440000}"/>
    <cellStyle name="Comma [0] 6709" xfId="17478" hidden="1" xr:uid="{00000000-0005-0000-0000-000067440000}"/>
    <cellStyle name="Comma [0] 671" xfId="3490" hidden="1" xr:uid="{00000000-0005-0000-0000-0000C30D0000}"/>
    <cellStyle name="Comma [0] 6710" xfId="17370" hidden="1" xr:uid="{00000000-0005-0000-0000-0000FB430000}"/>
    <cellStyle name="Comma [0] 6711" xfId="17522" hidden="1" xr:uid="{00000000-0005-0000-0000-000093440000}"/>
    <cellStyle name="Comma [0] 6712" xfId="17476" hidden="1" xr:uid="{00000000-0005-0000-0000-000065440000}"/>
    <cellStyle name="Comma [0] 6713" xfId="17445" hidden="1" xr:uid="{00000000-0005-0000-0000-000046440000}"/>
    <cellStyle name="Comma [0] 6714" xfId="17526" hidden="1" xr:uid="{00000000-0005-0000-0000-000097440000}"/>
    <cellStyle name="Comma [0] 6715" xfId="17528" hidden="1" xr:uid="{00000000-0005-0000-0000-000099440000}"/>
    <cellStyle name="Comma [0] 6716" xfId="17514" hidden="1" xr:uid="{00000000-0005-0000-0000-00008B440000}"/>
    <cellStyle name="Comma [0] 6717" xfId="17501" hidden="1" xr:uid="{00000000-0005-0000-0000-00007E440000}"/>
    <cellStyle name="Comma [0] 6718" xfId="17525" hidden="1" xr:uid="{00000000-0005-0000-0000-000096440000}"/>
    <cellStyle name="Comma [0] 6719" xfId="17491" hidden="1" xr:uid="{00000000-0005-0000-0000-000074440000}"/>
    <cellStyle name="Comma [0] 672" xfId="3063" hidden="1" xr:uid="{00000000-0005-0000-0000-0000180C0000}"/>
    <cellStyle name="Comma [0] 6720" xfId="17463" hidden="1" xr:uid="{00000000-0005-0000-0000-000058440000}"/>
    <cellStyle name="Comma [0] 6721" xfId="17530" hidden="1" xr:uid="{00000000-0005-0000-0000-00009B440000}"/>
    <cellStyle name="Comma [0] 6722" xfId="17487" hidden="1" xr:uid="{00000000-0005-0000-0000-000070440000}"/>
    <cellStyle name="Comma [0] 6723" xfId="17521" hidden="1" xr:uid="{00000000-0005-0000-0000-000092440000}"/>
    <cellStyle name="Comma [0] 6724" xfId="17534" hidden="1" xr:uid="{00000000-0005-0000-0000-00009F440000}"/>
    <cellStyle name="Comma [0] 6725" xfId="17536" hidden="1" xr:uid="{00000000-0005-0000-0000-0000A1440000}"/>
    <cellStyle name="Comma [0] 6726" xfId="17404" hidden="1" xr:uid="{00000000-0005-0000-0000-00001D440000}"/>
    <cellStyle name="Comma [0] 6727" xfId="17524" hidden="1" xr:uid="{00000000-0005-0000-0000-000095440000}"/>
    <cellStyle name="Comma [0] 6728" xfId="17464" hidden="1" xr:uid="{00000000-0005-0000-0000-000059440000}"/>
    <cellStyle name="Comma [0] 6729" xfId="17498" hidden="1" xr:uid="{00000000-0005-0000-0000-00007B440000}"/>
    <cellStyle name="Comma [0] 673" xfId="3151" hidden="1" xr:uid="{00000000-0005-0000-0000-0000700C0000}"/>
    <cellStyle name="Comma [0] 6730" xfId="17511" hidden="1" xr:uid="{00000000-0005-0000-0000-000088440000}"/>
    <cellStyle name="Comma [0] 6731" xfId="17539" hidden="1" xr:uid="{00000000-0005-0000-0000-0000A4440000}"/>
    <cellStyle name="Comma [0] 6732" xfId="17502" hidden="1" xr:uid="{00000000-0005-0000-0000-00007F440000}"/>
    <cellStyle name="Comma [0] 6733" xfId="17462" hidden="1" xr:uid="{00000000-0005-0000-0000-000057440000}"/>
    <cellStyle name="Comma [0] 6734" xfId="17541" hidden="1" xr:uid="{00000000-0005-0000-0000-0000A6440000}"/>
    <cellStyle name="Comma [0] 6735" xfId="17543" hidden="1" xr:uid="{00000000-0005-0000-0000-0000A8440000}"/>
    <cellStyle name="Comma [0] 6736" xfId="15951" hidden="1" xr:uid="{00000000-0005-0000-0000-0000703E0000}"/>
    <cellStyle name="Comma [0] 6737" xfId="15966" hidden="1" xr:uid="{00000000-0005-0000-0000-00007F3E0000}"/>
    <cellStyle name="Comma [0] 6738" xfId="15970" hidden="1" xr:uid="{00000000-0005-0000-0000-0000833E0000}"/>
    <cellStyle name="Comma [0] 6739" xfId="17548" hidden="1" xr:uid="{00000000-0005-0000-0000-0000AD440000}"/>
    <cellStyle name="Comma [0] 674" xfId="3498" hidden="1" xr:uid="{00000000-0005-0000-0000-0000CB0D0000}"/>
    <cellStyle name="Comma [0] 6740" xfId="17550" hidden="1" xr:uid="{00000000-0005-0000-0000-0000AF440000}"/>
    <cellStyle name="Comma [0] 6741" xfId="15965" hidden="1" xr:uid="{00000000-0005-0000-0000-00007E3E0000}"/>
    <cellStyle name="Comma [0] 6742" xfId="17546" hidden="1" xr:uid="{00000000-0005-0000-0000-0000AB440000}"/>
    <cellStyle name="Comma [0] 6743" xfId="17552" hidden="1" xr:uid="{00000000-0005-0000-0000-0000B1440000}"/>
    <cellStyle name="Comma [0] 6744" xfId="17554" hidden="1" xr:uid="{00000000-0005-0000-0000-0000B3440000}"/>
    <cellStyle name="Comma [0] 6745" xfId="15959" hidden="1" xr:uid="{00000000-0005-0000-0000-0000783E0000}"/>
    <cellStyle name="Comma [0] 6746" xfId="16680" hidden="1" xr:uid="{00000000-0005-0000-0000-000049410000}"/>
    <cellStyle name="Comma [0] 6747" xfId="17565" hidden="1" xr:uid="{00000000-0005-0000-0000-0000BE440000}"/>
    <cellStyle name="Comma [0] 6748" xfId="17574" hidden="1" xr:uid="{00000000-0005-0000-0000-0000C7440000}"/>
    <cellStyle name="Comma [0] 6749" xfId="17585" hidden="1" xr:uid="{00000000-0005-0000-0000-0000D2440000}"/>
    <cellStyle name="Comma [0] 675" xfId="3500" hidden="1" xr:uid="{00000000-0005-0000-0000-0000CD0D0000}"/>
    <cellStyle name="Comma [0] 6750" xfId="17591" hidden="1" xr:uid="{00000000-0005-0000-0000-0000D8440000}"/>
    <cellStyle name="Comma [0] 6751" xfId="17573" hidden="1" xr:uid="{00000000-0005-0000-0000-0000C6440000}"/>
    <cellStyle name="Comma [0] 6752" xfId="17583" hidden="1" xr:uid="{00000000-0005-0000-0000-0000D0440000}"/>
    <cellStyle name="Comma [0] 6753" xfId="17603" hidden="1" xr:uid="{00000000-0005-0000-0000-0000E4440000}"/>
    <cellStyle name="Comma [0] 6754" xfId="17605" hidden="1" xr:uid="{00000000-0005-0000-0000-0000E6440000}"/>
    <cellStyle name="Comma [0] 6755" xfId="17556" hidden="1" xr:uid="{00000000-0005-0000-0000-0000B5440000}"/>
    <cellStyle name="Comma [0] 6756" xfId="15985" hidden="1" xr:uid="{00000000-0005-0000-0000-0000923E0000}"/>
    <cellStyle name="Comma [0] 6757" xfId="17559" hidden="1" xr:uid="{00000000-0005-0000-0000-0000B8440000}"/>
    <cellStyle name="Comma [0] 6758" xfId="15956" hidden="1" xr:uid="{00000000-0005-0000-0000-0000753E0000}"/>
    <cellStyle name="Comma [0] 6759" xfId="15958" hidden="1" xr:uid="{00000000-0005-0000-0000-0000773E0000}"/>
    <cellStyle name="Comma [0] 676" xfId="3449" hidden="1" xr:uid="{00000000-0005-0000-0000-00009A0D0000}"/>
    <cellStyle name="Comma [0] 6760" xfId="17610" hidden="1" xr:uid="{00000000-0005-0000-0000-0000EB440000}"/>
    <cellStyle name="Comma [0] 6761" xfId="16681" hidden="1" xr:uid="{00000000-0005-0000-0000-00004A410000}"/>
    <cellStyle name="Comma [0] 6762" xfId="16095" hidden="1" xr:uid="{00000000-0005-0000-0000-0000003F0000}"/>
    <cellStyle name="Comma [0] 6763" xfId="17622" hidden="1" xr:uid="{00000000-0005-0000-0000-0000F7440000}"/>
    <cellStyle name="Comma [0] 6764" xfId="17624" hidden="1" xr:uid="{00000000-0005-0000-0000-0000F9440000}"/>
    <cellStyle name="Comma [0] 6765" xfId="17613" hidden="1" xr:uid="{00000000-0005-0000-0000-0000EE440000}"/>
    <cellStyle name="Comma [0] 6766" xfId="17621" hidden="1" xr:uid="{00000000-0005-0000-0000-0000F6440000}"/>
    <cellStyle name="Comma [0] 6767" xfId="15955" hidden="1" xr:uid="{00000000-0005-0000-0000-0000743E0000}"/>
    <cellStyle name="Comma [0] 6768" xfId="17607" hidden="1" xr:uid="{00000000-0005-0000-0000-0000E8440000}"/>
    <cellStyle name="Comma [0] 6769" xfId="17640" hidden="1" xr:uid="{00000000-0005-0000-0000-000009450000}"/>
    <cellStyle name="Comma [0] 677" xfId="3425" hidden="1" xr:uid="{00000000-0005-0000-0000-0000820D0000}"/>
    <cellStyle name="Comma [0] 6770" xfId="17648" hidden="1" xr:uid="{00000000-0005-0000-0000-000011450000}"/>
    <cellStyle name="Comma [0] 6771" xfId="17557" hidden="1" xr:uid="{00000000-0005-0000-0000-0000B6440000}"/>
    <cellStyle name="Comma [0] 6772" xfId="17636" hidden="1" xr:uid="{00000000-0005-0000-0000-000005450000}"/>
    <cellStyle name="Comma [0] 6773" xfId="17657" hidden="1" xr:uid="{00000000-0005-0000-0000-00001A450000}"/>
    <cellStyle name="Comma [0] 6774" xfId="17659" hidden="1" xr:uid="{00000000-0005-0000-0000-00001C450000}"/>
    <cellStyle name="Comma [0] 6775" xfId="17618" hidden="1" xr:uid="{00000000-0005-0000-0000-0000F3440000}"/>
    <cellStyle name="Comma [0] 6776" xfId="17563" hidden="1" xr:uid="{00000000-0005-0000-0000-0000BC440000}"/>
    <cellStyle name="Comma [0] 6777" xfId="17616" hidden="1" xr:uid="{00000000-0005-0000-0000-0000F1440000}"/>
    <cellStyle name="Comma [0] 6778" xfId="17600" hidden="1" xr:uid="{00000000-0005-0000-0000-0000E1440000}"/>
    <cellStyle name="Comma [0] 6779" xfId="17596" hidden="1" xr:uid="{00000000-0005-0000-0000-0000DD440000}"/>
    <cellStyle name="Comma [0] 678" xfId="3460" hidden="1" xr:uid="{00000000-0005-0000-0000-0000A50D0000}"/>
    <cellStyle name="Comma [0] 6780" xfId="17667" hidden="1" xr:uid="{00000000-0005-0000-0000-000024450000}"/>
    <cellStyle name="Comma [0] 6781" xfId="15963" hidden="1" xr:uid="{00000000-0005-0000-0000-00007C3E0000}"/>
    <cellStyle name="Comma [0] 6782" xfId="15968" hidden="1" xr:uid="{00000000-0005-0000-0000-0000813E0000}"/>
    <cellStyle name="Comma [0] 6783" xfId="17675" hidden="1" xr:uid="{00000000-0005-0000-0000-00002C450000}"/>
    <cellStyle name="Comma [0] 6784" xfId="17677" hidden="1" xr:uid="{00000000-0005-0000-0000-00002E450000}"/>
    <cellStyle name="Comma [0] 6785" xfId="17626" hidden="1" xr:uid="{00000000-0005-0000-0000-0000FB440000}"/>
    <cellStyle name="Comma [0] 6786" xfId="17602" hidden="1" xr:uid="{00000000-0005-0000-0000-0000E3440000}"/>
    <cellStyle name="Comma [0] 6787" xfId="17637" hidden="1" xr:uid="{00000000-0005-0000-0000-000006450000}"/>
    <cellStyle name="Comma [0] 6788" xfId="17569" hidden="1" xr:uid="{00000000-0005-0000-0000-0000C2440000}"/>
    <cellStyle name="Comma [0] 6789" xfId="17639" hidden="1" xr:uid="{00000000-0005-0000-0000-000008450000}"/>
    <cellStyle name="Comma [0] 679" xfId="3392" hidden="1" xr:uid="{00000000-0005-0000-0000-0000610D0000}"/>
    <cellStyle name="Comma [0] 6790" xfId="17684" hidden="1" xr:uid="{00000000-0005-0000-0000-000035450000}"/>
    <cellStyle name="Comma [0] 6791" xfId="17627" hidden="1" xr:uid="{00000000-0005-0000-0000-0000FC440000}"/>
    <cellStyle name="Comma [0] 6792" xfId="17584" hidden="1" xr:uid="{00000000-0005-0000-0000-0000D1440000}"/>
    <cellStyle name="Comma [0] 6793" xfId="17690" hidden="1" xr:uid="{00000000-0005-0000-0000-00003B450000}"/>
    <cellStyle name="Comma [0] 6794" xfId="17692" hidden="1" xr:uid="{00000000-0005-0000-0000-00003D450000}"/>
    <cellStyle name="Comma [0] 6795" xfId="17645" hidden="1" xr:uid="{00000000-0005-0000-0000-00000E450000}"/>
    <cellStyle name="Comma [0] 6796" xfId="17651" hidden="1" xr:uid="{00000000-0005-0000-0000-000014450000}"/>
    <cellStyle name="Comma [0] 6797" xfId="15961" hidden="1" xr:uid="{00000000-0005-0000-0000-00007A3E0000}"/>
    <cellStyle name="Comma [0] 6798" xfId="17601" hidden="1" xr:uid="{00000000-0005-0000-0000-0000E2440000}"/>
    <cellStyle name="Comma [0] 6799" xfId="17609" hidden="1" xr:uid="{00000000-0005-0000-0000-0000EA440000}"/>
    <cellStyle name="Comma [0] 68" xfId="2297" hidden="1" xr:uid="{00000000-0005-0000-0000-00001A090000}"/>
    <cellStyle name="Comma [0] 680" xfId="3462" hidden="1" xr:uid="{00000000-0005-0000-0000-0000A70D0000}"/>
    <cellStyle name="Comma [0] 6800" xfId="17698" hidden="1" xr:uid="{00000000-0005-0000-0000-000043450000}"/>
    <cellStyle name="Comma [0] 6801" xfId="17612" hidden="1" xr:uid="{00000000-0005-0000-0000-0000ED440000}"/>
    <cellStyle name="Comma [0] 6802" xfId="17572" hidden="1" xr:uid="{00000000-0005-0000-0000-0000C5440000}"/>
    <cellStyle name="Comma [0] 6803" xfId="17703" hidden="1" xr:uid="{00000000-0005-0000-0000-000048450000}"/>
    <cellStyle name="Comma [0] 6804" xfId="17705" hidden="1" xr:uid="{00000000-0005-0000-0000-00004A450000}"/>
    <cellStyle name="Comma [0] 6805" xfId="17664" hidden="1" xr:uid="{00000000-0005-0000-0000-000021450000}"/>
    <cellStyle name="Comma [0] 6806" xfId="17670" hidden="1" xr:uid="{00000000-0005-0000-0000-000027450000}"/>
    <cellStyle name="Comma [0] 6807" xfId="17571" hidden="1" xr:uid="{00000000-0005-0000-0000-0000C4440000}"/>
    <cellStyle name="Comma [0] 6808" xfId="17652" hidden="1" xr:uid="{00000000-0005-0000-0000-000015450000}"/>
    <cellStyle name="Comma [0] 6809" xfId="17631" hidden="1" xr:uid="{00000000-0005-0000-0000-000000450000}"/>
    <cellStyle name="Comma [0] 681" xfId="3507" hidden="1" xr:uid="{00000000-0005-0000-0000-0000D40D0000}"/>
    <cellStyle name="Comma [0] 6810" xfId="17709" hidden="1" xr:uid="{00000000-0005-0000-0000-00004E450000}"/>
    <cellStyle name="Comma [0] 6811" xfId="17650" hidden="1" xr:uid="{00000000-0005-0000-0000-000013450000}"/>
    <cellStyle name="Comma [0] 6812" xfId="17588" hidden="1" xr:uid="{00000000-0005-0000-0000-0000D5440000}"/>
    <cellStyle name="Comma [0] 6813" xfId="17716" hidden="1" xr:uid="{00000000-0005-0000-0000-000055450000}"/>
    <cellStyle name="Comma [0] 6814" xfId="17718" hidden="1" xr:uid="{00000000-0005-0000-0000-000057450000}"/>
    <cellStyle name="Comma [0] 6815" xfId="17682" hidden="1" xr:uid="{00000000-0005-0000-0000-000033450000}"/>
    <cellStyle name="Comma [0] 6816" xfId="17687" hidden="1" xr:uid="{00000000-0005-0000-0000-000038450000}"/>
    <cellStyle name="Comma [0] 6817" xfId="15953" hidden="1" xr:uid="{00000000-0005-0000-0000-0000723E0000}"/>
    <cellStyle name="Comma [0] 6818" xfId="17671" hidden="1" xr:uid="{00000000-0005-0000-0000-000028450000}"/>
    <cellStyle name="Comma [0] 6819" xfId="17576" hidden="1" xr:uid="{00000000-0005-0000-0000-0000C9440000}"/>
    <cellStyle name="Comma [0] 682" xfId="3450" hidden="1" xr:uid="{00000000-0005-0000-0000-00009B0D0000}"/>
    <cellStyle name="Comma [0] 6820" xfId="17722" hidden="1" xr:uid="{00000000-0005-0000-0000-00005B450000}"/>
    <cellStyle name="Comma [0] 6821" xfId="17669" hidden="1" xr:uid="{00000000-0005-0000-0000-000026450000}"/>
    <cellStyle name="Comma [0] 6822" xfId="17608" hidden="1" xr:uid="{00000000-0005-0000-0000-0000E9440000}"/>
    <cellStyle name="Comma [0] 6823" xfId="17726" hidden="1" xr:uid="{00000000-0005-0000-0000-00005F450000}"/>
    <cellStyle name="Comma [0] 6824" xfId="17728" hidden="1" xr:uid="{00000000-0005-0000-0000-000061450000}"/>
    <cellStyle name="Comma [0] 6825" xfId="17696" hidden="1" xr:uid="{00000000-0005-0000-0000-000041450000}"/>
    <cellStyle name="Comma [0] 6826" xfId="17700" hidden="1" xr:uid="{00000000-0005-0000-0000-000045450000}"/>
    <cellStyle name="Comma [0] 6827" xfId="17590" hidden="1" xr:uid="{00000000-0005-0000-0000-0000D7440000}"/>
    <cellStyle name="Comma [0] 6828" xfId="17688" hidden="1" xr:uid="{00000000-0005-0000-0000-000039450000}"/>
    <cellStyle name="Comma [0] 6829" xfId="17580" hidden="1" xr:uid="{00000000-0005-0000-0000-0000CD440000}"/>
    <cellStyle name="Comma [0] 683" xfId="3407" hidden="1" xr:uid="{00000000-0005-0000-0000-0000700D0000}"/>
    <cellStyle name="Comma [0] 6830" xfId="17732" hidden="1" xr:uid="{00000000-0005-0000-0000-000065450000}"/>
    <cellStyle name="Comma [0] 6831" xfId="17686" hidden="1" xr:uid="{00000000-0005-0000-0000-000037450000}"/>
    <cellStyle name="Comma [0] 6832" xfId="17655" hidden="1" xr:uid="{00000000-0005-0000-0000-000018450000}"/>
    <cellStyle name="Comma [0] 6833" xfId="17736" hidden="1" xr:uid="{00000000-0005-0000-0000-000069450000}"/>
    <cellStyle name="Comma [0] 6834" xfId="17738" hidden="1" xr:uid="{00000000-0005-0000-0000-00006B450000}"/>
    <cellStyle name="Comma [0] 6835" xfId="17724" hidden="1" xr:uid="{00000000-0005-0000-0000-00005D450000}"/>
    <cellStyle name="Comma [0] 6836" xfId="17711" hidden="1" xr:uid="{00000000-0005-0000-0000-000050450000}"/>
    <cellStyle name="Comma [0] 6837" xfId="17735" hidden="1" xr:uid="{00000000-0005-0000-0000-000068450000}"/>
    <cellStyle name="Comma [0] 6838" xfId="17701" hidden="1" xr:uid="{00000000-0005-0000-0000-000046450000}"/>
    <cellStyle name="Comma [0] 6839" xfId="17673" hidden="1" xr:uid="{00000000-0005-0000-0000-00002A450000}"/>
    <cellStyle name="Comma [0] 684" xfId="3513" hidden="1" xr:uid="{00000000-0005-0000-0000-0000DA0D0000}"/>
    <cellStyle name="Comma [0] 6840" xfId="17740" hidden="1" xr:uid="{00000000-0005-0000-0000-00006D450000}"/>
    <cellStyle name="Comma [0] 6841" xfId="17697" hidden="1" xr:uid="{00000000-0005-0000-0000-000042450000}"/>
    <cellStyle name="Comma [0] 6842" xfId="17731" hidden="1" xr:uid="{00000000-0005-0000-0000-000064450000}"/>
    <cellStyle name="Comma [0] 6843" xfId="17744" hidden="1" xr:uid="{00000000-0005-0000-0000-000071450000}"/>
    <cellStyle name="Comma [0] 6844" xfId="17746" hidden="1" xr:uid="{00000000-0005-0000-0000-000073450000}"/>
    <cellStyle name="Comma [0] 6845" xfId="17614" hidden="1" xr:uid="{00000000-0005-0000-0000-0000EF440000}"/>
    <cellStyle name="Comma [0] 6846" xfId="17734" hidden="1" xr:uid="{00000000-0005-0000-0000-000067450000}"/>
    <cellStyle name="Comma [0] 6847" xfId="17674" hidden="1" xr:uid="{00000000-0005-0000-0000-00002B450000}"/>
    <cellStyle name="Comma [0] 6848" xfId="17708" hidden="1" xr:uid="{00000000-0005-0000-0000-00004D450000}"/>
    <cellStyle name="Comma [0] 6849" xfId="17721" hidden="1" xr:uid="{00000000-0005-0000-0000-00005A450000}"/>
    <cellStyle name="Comma [0] 685" xfId="3515" hidden="1" xr:uid="{00000000-0005-0000-0000-0000DC0D0000}"/>
    <cellStyle name="Comma [0] 6850" xfId="17749" hidden="1" xr:uid="{00000000-0005-0000-0000-000076450000}"/>
    <cellStyle name="Comma [0] 6851" xfId="17712" hidden="1" xr:uid="{00000000-0005-0000-0000-000051450000}"/>
    <cellStyle name="Comma [0] 6852" xfId="17672" hidden="1" xr:uid="{00000000-0005-0000-0000-000029450000}"/>
    <cellStyle name="Comma [0] 6853" xfId="17751" hidden="1" xr:uid="{00000000-0005-0000-0000-000078450000}"/>
    <cellStyle name="Comma [0] 6854" xfId="17753" hidden="1" xr:uid="{00000000-0005-0000-0000-00007A450000}"/>
    <cellStyle name="Comma [0] 6855" xfId="17810" hidden="1" xr:uid="{00000000-0005-0000-0000-0000B3450000}"/>
    <cellStyle name="Comma [0] 6856" xfId="17829" hidden="1" xr:uid="{00000000-0005-0000-0000-0000C6450000}"/>
    <cellStyle name="Comma [0] 6857" xfId="17836" hidden="1" xr:uid="{00000000-0005-0000-0000-0000CD450000}"/>
    <cellStyle name="Comma [0] 6858" xfId="17843" hidden="1" xr:uid="{00000000-0005-0000-0000-0000D4450000}"/>
    <cellStyle name="Comma [0] 6859" xfId="17848" hidden="1" xr:uid="{00000000-0005-0000-0000-0000D9450000}"/>
    <cellStyle name="Comma [0] 686" xfId="3468" hidden="1" xr:uid="{00000000-0005-0000-0000-0000AD0D0000}"/>
    <cellStyle name="Comma [0] 6860" xfId="17835" hidden="1" xr:uid="{00000000-0005-0000-0000-0000CC450000}"/>
    <cellStyle name="Comma [0] 6861" xfId="17840" hidden="1" xr:uid="{00000000-0005-0000-0000-0000D1450000}"/>
    <cellStyle name="Comma [0] 6862" xfId="17852" hidden="1" xr:uid="{00000000-0005-0000-0000-0000DD450000}"/>
    <cellStyle name="Comma [0] 6863" xfId="17854" hidden="1" xr:uid="{00000000-0005-0000-0000-0000DF450000}"/>
    <cellStyle name="Comma [0] 6864" xfId="17825" hidden="1" xr:uid="{00000000-0005-0000-0000-0000C2450000}"/>
    <cellStyle name="Comma [0] 6865" xfId="17814" hidden="1" xr:uid="{00000000-0005-0000-0000-0000B7450000}"/>
    <cellStyle name="Comma [0] 6866" xfId="17865" hidden="1" xr:uid="{00000000-0005-0000-0000-0000EA450000}"/>
    <cellStyle name="Comma [0] 6867" xfId="17874" hidden="1" xr:uid="{00000000-0005-0000-0000-0000F3450000}"/>
    <cellStyle name="Comma [0] 6868" xfId="17885" hidden="1" xr:uid="{00000000-0005-0000-0000-0000FE450000}"/>
    <cellStyle name="Comma [0] 6869" xfId="17891" hidden="1" xr:uid="{00000000-0005-0000-0000-000004460000}"/>
    <cellStyle name="Comma [0] 687" xfId="3474" hidden="1" xr:uid="{00000000-0005-0000-0000-0000B30D0000}"/>
    <cellStyle name="Comma [0] 6870" xfId="17873" hidden="1" xr:uid="{00000000-0005-0000-0000-0000F2450000}"/>
    <cellStyle name="Comma [0] 6871" xfId="17883" hidden="1" xr:uid="{00000000-0005-0000-0000-0000FC450000}"/>
    <cellStyle name="Comma [0] 6872" xfId="17903" hidden="1" xr:uid="{00000000-0005-0000-0000-000010460000}"/>
    <cellStyle name="Comma [0] 6873" xfId="17905" hidden="1" xr:uid="{00000000-0005-0000-0000-000012460000}"/>
    <cellStyle name="Comma [0] 6874" xfId="17856" hidden="1" xr:uid="{00000000-0005-0000-0000-0000E1450000}"/>
    <cellStyle name="Comma [0] 6875" xfId="17817" hidden="1" xr:uid="{00000000-0005-0000-0000-0000BA450000}"/>
    <cellStyle name="Comma [0] 6876" xfId="17859" hidden="1" xr:uid="{00000000-0005-0000-0000-0000E4450000}"/>
    <cellStyle name="Comma [0] 6877" xfId="17822" hidden="1" xr:uid="{00000000-0005-0000-0000-0000BF450000}"/>
    <cellStyle name="Comma [0] 6878" xfId="17824" hidden="1" xr:uid="{00000000-0005-0000-0000-0000C1450000}"/>
    <cellStyle name="Comma [0] 6879" xfId="17910" hidden="1" xr:uid="{00000000-0005-0000-0000-000017460000}"/>
    <cellStyle name="Comma [0] 688" xfId="3100" hidden="1" xr:uid="{00000000-0005-0000-0000-00003D0C0000}"/>
    <cellStyle name="Comma [0] 6880" xfId="17813" hidden="1" xr:uid="{00000000-0005-0000-0000-0000B6450000}"/>
    <cellStyle name="Comma [0] 6881" xfId="17821" hidden="1" xr:uid="{00000000-0005-0000-0000-0000BE450000}"/>
    <cellStyle name="Comma [0] 6882" xfId="17922" hidden="1" xr:uid="{00000000-0005-0000-0000-000023460000}"/>
    <cellStyle name="Comma [0] 6883" xfId="17924" hidden="1" xr:uid="{00000000-0005-0000-0000-000025460000}"/>
    <cellStyle name="Comma [0] 6884" xfId="17913" hidden="1" xr:uid="{00000000-0005-0000-0000-00001A460000}"/>
    <cellStyle name="Comma [0] 6885" xfId="17921" hidden="1" xr:uid="{00000000-0005-0000-0000-000022460000}"/>
    <cellStyle name="Comma [0] 6886" xfId="17819" hidden="1" xr:uid="{00000000-0005-0000-0000-0000BC450000}"/>
    <cellStyle name="Comma [0] 6887" xfId="17907" hidden="1" xr:uid="{00000000-0005-0000-0000-000014460000}"/>
    <cellStyle name="Comma [0] 6888" xfId="17940" hidden="1" xr:uid="{00000000-0005-0000-0000-000035460000}"/>
    <cellStyle name="Comma [0] 6889" xfId="17948" hidden="1" xr:uid="{00000000-0005-0000-0000-00003D460000}"/>
    <cellStyle name="Comma [0] 689" xfId="3424" hidden="1" xr:uid="{00000000-0005-0000-0000-0000810D0000}"/>
    <cellStyle name="Comma [0] 6890" xfId="17857" hidden="1" xr:uid="{00000000-0005-0000-0000-0000E2450000}"/>
    <cellStyle name="Comma [0] 6891" xfId="17936" hidden="1" xr:uid="{00000000-0005-0000-0000-000031460000}"/>
    <cellStyle name="Comma [0] 6892" xfId="17957" hidden="1" xr:uid="{00000000-0005-0000-0000-000046460000}"/>
    <cellStyle name="Comma [0] 6893" xfId="17959" hidden="1" xr:uid="{00000000-0005-0000-0000-000048460000}"/>
    <cellStyle name="Comma [0] 6894" xfId="17918" hidden="1" xr:uid="{00000000-0005-0000-0000-00001F460000}"/>
    <cellStyle name="Comma [0] 6895" xfId="17863" hidden="1" xr:uid="{00000000-0005-0000-0000-0000E8450000}"/>
    <cellStyle name="Comma [0] 6896" xfId="17916" hidden="1" xr:uid="{00000000-0005-0000-0000-00001D460000}"/>
    <cellStyle name="Comma [0] 6897" xfId="17900" hidden="1" xr:uid="{00000000-0005-0000-0000-00000D460000}"/>
    <cellStyle name="Comma [0] 6898" xfId="17896" hidden="1" xr:uid="{00000000-0005-0000-0000-000009460000}"/>
    <cellStyle name="Comma [0] 6899" xfId="17967" hidden="1" xr:uid="{00000000-0005-0000-0000-000050460000}"/>
    <cellStyle name="Comma [0] 69" xfId="2318" hidden="1" xr:uid="{00000000-0005-0000-0000-00002F090000}"/>
    <cellStyle name="Comma [0] 690" xfId="3432" hidden="1" xr:uid="{00000000-0005-0000-0000-0000890D0000}"/>
    <cellStyle name="Comma [0] 6900" xfId="17833" hidden="1" xr:uid="{00000000-0005-0000-0000-0000CA450000}"/>
    <cellStyle name="Comma [0] 6901" xfId="17826" hidden="1" xr:uid="{00000000-0005-0000-0000-0000C3450000}"/>
    <cellStyle name="Comma [0] 6902" xfId="17975" hidden="1" xr:uid="{00000000-0005-0000-0000-000058460000}"/>
    <cellStyle name="Comma [0] 6903" xfId="17977" hidden="1" xr:uid="{00000000-0005-0000-0000-00005A460000}"/>
    <cellStyle name="Comma [0] 6904" xfId="17926" hidden="1" xr:uid="{00000000-0005-0000-0000-000027460000}"/>
    <cellStyle name="Comma [0] 6905" xfId="17902" hidden="1" xr:uid="{00000000-0005-0000-0000-00000F460000}"/>
    <cellStyle name="Comma [0] 6906" xfId="17937" hidden="1" xr:uid="{00000000-0005-0000-0000-000032460000}"/>
    <cellStyle name="Comma [0] 6907" xfId="17869" hidden="1" xr:uid="{00000000-0005-0000-0000-0000EE450000}"/>
    <cellStyle name="Comma [0] 6908" xfId="17939" hidden="1" xr:uid="{00000000-0005-0000-0000-000034460000}"/>
    <cellStyle name="Comma [0] 6909" xfId="17984" hidden="1" xr:uid="{00000000-0005-0000-0000-000061460000}"/>
    <cellStyle name="Comma [0] 691" xfId="3521" hidden="1" xr:uid="{00000000-0005-0000-0000-0000E20D0000}"/>
    <cellStyle name="Comma [0] 6910" xfId="17927" hidden="1" xr:uid="{00000000-0005-0000-0000-000028460000}"/>
    <cellStyle name="Comma [0] 6911" xfId="17884" hidden="1" xr:uid="{00000000-0005-0000-0000-0000FD450000}"/>
    <cellStyle name="Comma [0] 6912" xfId="17990" hidden="1" xr:uid="{00000000-0005-0000-0000-000067460000}"/>
    <cellStyle name="Comma [0] 6913" xfId="17992" hidden="1" xr:uid="{00000000-0005-0000-0000-000069460000}"/>
    <cellStyle name="Comma [0] 6914" xfId="17945" hidden="1" xr:uid="{00000000-0005-0000-0000-00003A460000}"/>
    <cellStyle name="Comma [0] 6915" xfId="17951" hidden="1" xr:uid="{00000000-0005-0000-0000-000040460000}"/>
    <cellStyle name="Comma [0] 6916" xfId="17832" hidden="1" xr:uid="{00000000-0005-0000-0000-0000C9450000}"/>
    <cellStyle name="Comma [0] 6917" xfId="17901" hidden="1" xr:uid="{00000000-0005-0000-0000-00000E460000}"/>
    <cellStyle name="Comma [0] 6918" xfId="17909" hidden="1" xr:uid="{00000000-0005-0000-0000-000016460000}"/>
    <cellStyle name="Comma [0] 6919" xfId="17998" hidden="1" xr:uid="{00000000-0005-0000-0000-00006F460000}"/>
    <cellStyle name="Comma [0] 692" xfId="3435" hidden="1" xr:uid="{00000000-0005-0000-0000-00008C0D0000}"/>
    <cellStyle name="Comma [0] 6920" xfId="17912" hidden="1" xr:uid="{00000000-0005-0000-0000-000019460000}"/>
    <cellStyle name="Comma [0] 6921" xfId="17872" hidden="1" xr:uid="{00000000-0005-0000-0000-0000F1450000}"/>
    <cellStyle name="Comma [0] 6922" xfId="18003" hidden="1" xr:uid="{00000000-0005-0000-0000-000074460000}"/>
    <cellStyle name="Comma [0] 6923" xfId="18005" hidden="1" xr:uid="{00000000-0005-0000-0000-000076460000}"/>
    <cellStyle name="Comma [0] 6924" xfId="17964" hidden="1" xr:uid="{00000000-0005-0000-0000-00004D460000}"/>
    <cellStyle name="Comma [0] 6925" xfId="17970" hidden="1" xr:uid="{00000000-0005-0000-0000-000053460000}"/>
    <cellStyle name="Comma [0] 6926" xfId="17871" hidden="1" xr:uid="{00000000-0005-0000-0000-0000F0450000}"/>
    <cellStyle name="Comma [0] 6927" xfId="17952" hidden="1" xr:uid="{00000000-0005-0000-0000-000041460000}"/>
    <cellStyle name="Comma [0] 6928" xfId="17931" hidden="1" xr:uid="{00000000-0005-0000-0000-00002C460000}"/>
    <cellStyle name="Comma [0] 6929" xfId="18009" hidden="1" xr:uid="{00000000-0005-0000-0000-00007A460000}"/>
    <cellStyle name="Comma [0] 693" xfId="3395" hidden="1" xr:uid="{00000000-0005-0000-0000-0000640D0000}"/>
    <cellStyle name="Comma [0] 6930" xfId="17950" hidden="1" xr:uid="{00000000-0005-0000-0000-00003F460000}"/>
    <cellStyle name="Comma [0] 6931" xfId="17888" hidden="1" xr:uid="{00000000-0005-0000-0000-000001460000}"/>
    <cellStyle name="Comma [0] 6932" xfId="18016" hidden="1" xr:uid="{00000000-0005-0000-0000-000081460000}"/>
    <cellStyle name="Comma [0] 6933" xfId="18018" hidden="1" xr:uid="{00000000-0005-0000-0000-000083460000}"/>
    <cellStyle name="Comma [0] 6934" xfId="17982" hidden="1" xr:uid="{00000000-0005-0000-0000-00005F460000}"/>
    <cellStyle name="Comma [0] 6935" xfId="17987" hidden="1" xr:uid="{00000000-0005-0000-0000-000064460000}"/>
    <cellStyle name="Comma [0] 6936" xfId="17816" hidden="1" xr:uid="{00000000-0005-0000-0000-0000B9450000}"/>
    <cellStyle name="Comma [0] 6937" xfId="17971" hidden="1" xr:uid="{00000000-0005-0000-0000-000054460000}"/>
    <cellStyle name="Comma [0] 6938" xfId="17876" hidden="1" xr:uid="{00000000-0005-0000-0000-0000F5450000}"/>
    <cellStyle name="Comma [0] 6939" xfId="18022" hidden="1" xr:uid="{00000000-0005-0000-0000-000087460000}"/>
    <cellStyle name="Comma [0] 694" xfId="3526" hidden="1" xr:uid="{00000000-0005-0000-0000-0000E70D0000}"/>
    <cellStyle name="Comma [0] 6940" xfId="17969" hidden="1" xr:uid="{00000000-0005-0000-0000-000052460000}"/>
    <cellStyle name="Comma [0] 6941" xfId="17908" hidden="1" xr:uid="{00000000-0005-0000-0000-000015460000}"/>
    <cellStyle name="Comma [0] 6942" xfId="18026" hidden="1" xr:uid="{00000000-0005-0000-0000-00008B460000}"/>
    <cellStyle name="Comma [0] 6943" xfId="18028" hidden="1" xr:uid="{00000000-0005-0000-0000-00008D460000}"/>
    <cellStyle name="Comma [0] 6944" xfId="17996" hidden="1" xr:uid="{00000000-0005-0000-0000-00006D460000}"/>
    <cellStyle name="Comma [0] 6945" xfId="18000" hidden="1" xr:uid="{00000000-0005-0000-0000-000071460000}"/>
    <cellStyle name="Comma [0] 6946" xfId="17890" hidden="1" xr:uid="{00000000-0005-0000-0000-000003460000}"/>
    <cellStyle name="Comma [0] 6947" xfId="17988" hidden="1" xr:uid="{00000000-0005-0000-0000-000065460000}"/>
    <cellStyle name="Comma [0] 6948" xfId="17880" hidden="1" xr:uid="{00000000-0005-0000-0000-0000F9450000}"/>
    <cellStyle name="Comma [0] 6949" xfId="18032" hidden="1" xr:uid="{00000000-0005-0000-0000-000091460000}"/>
    <cellStyle name="Comma [0] 695" xfId="3528" hidden="1" xr:uid="{00000000-0005-0000-0000-0000E90D0000}"/>
    <cellStyle name="Comma [0] 6950" xfId="17986" hidden="1" xr:uid="{00000000-0005-0000-0000-000063460000}"/>
    <cellStyle name="Comma [0] 6951" xfId="17955" hidden="1" xr:uid="{00000000-0005-0000-0000-000044460000}"/>
    <cellStyle name="Comma [0] 6952" xfId="18036" hidden="1" xr:uid="{00000000-0005-0000-0000-000095460000}"/>
    <cellStyle name="Comma [0] 6953" xfId="18038" hidden="1" xr:uid="{00000000-0005-0000-0000-000097460000}"/>
    <cellStyle name="Comma [0] 6954" xfId="18024" hidden="1" xr:uid="{00000000-0005-0000-0000-000089460000}"/>
    <cellStyle name="Comma [0] 6955" xfId="18011" hidden="1" xr:uid="{00000000-0005-0000-0000-00007C460000}"/>
    <cellStyle name="Comma [0] 6956" xfId="18035" hidden="1" xr:uid="{00000000-0005-0000-0000-000094460000}"/>
    <cellStyle name="Comma [0] 6957" xfId="18001" hidden="1" xr:uid="{00000000-0005-0000-0000-000072460000}"/>
    <cellStyle name="Comma [0] 6958" xfId="17973" hidden="1" xr:uid="{00000000-0005-0000-0000-000056460000}"/>
    <cellStyle name="Comma [0] 6959" xfId="18040" hidden="1" xr:uid="{00000000-0005-0000-0000-000099460000}"/>
    <cellStyle name="Comma [0] 696" xfId="3487" hidden="1" xr:uid="{00000000-0005-0000-0000-0000C00D0000}"/>
    <cellStyle name="Comma [0] 6960" xfId="17997" hidden="1" xr:uid="{00000000-0005-0000-0000-00006E460000}"/>
    <cellStyle name="Comma [0] 6961" xfId="18031" hidden="1" xr:uid="{00000000-0005-0000-0000-000090460000}"/>
    <cellStyle name="Comma [0] 6962" xfId="18044" hidden="1" xr:uid="{00000000-0005-0000-0000-00009D460000}"/>
    <cellStyle name="Comma [0] 6963" xfId="18046" hidden="1" xr:uid="{00000000-0005-0000-0000-00009F460000}"/>
    <cellStyle name="Comma [0] 6964" xfId="17914" hidden="1" xr:uid="{00000000-0005-0000-0000-00001B460000}"/>
    <cellStyle name="Comma [0] 6965" xfId="18034" hidden="1" xr:uid="{00000000-0005-0000-0000-000093460000}"/>
    <cellStyle name="Comma [0] 6966" xfId="17974" hidden="1" xr:uid="{00000000-0005-0000-0000-000057460000}"/>
    <cellStyle name="Comma [0] 6967" xfId="18008" hidden="1" xr:uid="{00000000-0005-0000-0000-000079460000}"/>
    <cellStyle name="Comma [0] 6968" xfId="18021" hidden="1" xr:uid="{00000000-0005-0000-0000-000086460000}"/>
    <cellStyle name="Comma [0] 6969" xfId="18049" hidden="1" xr:uid="{00000000-0005-0000-0000-0000A2460000}"/>
    <cellStyle name="Comma [0] 697" xfId="3493" hidden="1" xr:uid="{00000000-0005-0000-0000-0000C60D0000}"/>
    <cellStyle name="Comma [0] 6970" xfId="18012" hidden="1" xr:uid="{00000000-0005-0000-0000-00007D460000}"/>
    <cellStyle name="Comma [0] 6971" xfId="17972" hidden="1" xr:uid="{00000000-0005-0000-0000-000055460000}"/>
    <cellStyle name="Comma [0] 6972" xfId="18052" hidden="1" xr:uid="{00000000-0005-0000-0000-0000A5460000}"/>
    <cellStyle name="Comma [0] 6973" xfId="18054" hidden="1" xr:uid="{00000000-0005-0000-0000-0000A7460000}"/>
    <cellStyle name="Comma [0] 6974" xfId="17773" hidden="1" xr:uid="{00000000-0005-0000-0000-00008E450000}"/>
    <cellStyle name="Comma [0] 6975" xfId="17755" hidden="1" xr:uid="{00000000-0005-0000-0000-00007C450000}"/>
    <cellStyle name="Comma [0] 6976" xfId="18058" hidden="1" xr:uid="{00000000-0005-0000-0000-0000AB460000}"/>
    <cellStyle name="Comma [0] 6977" xfId="18065" hidden="1" xr:uid="{00000000-0005-0000-0000-0000B2460000}"/>
    <cellStyle name="Comma [0] 6978" xfId="18067" hidden="1" xr:uid="{00000000-0005-0000-0000-0000B4460000}"/>
    <cellStyle name="Comma [0] 6979" xfId="18057" hidden="1" xr:uid="{00000000-0005-0000-0000-0000AA460000}"/>
    <cellStyle name="Comma [0] 698" xfId="3394" hidden="1" xr:uid="{00000000-0005-0000-0000-0000630D0000}"/>
    <cellStyle name="Comma [0] 6980" xfId="18063" hidden="1" xr:uid="{00000000-0005-0000-0000-0000B0460000}"/>
    <cellStyle name="Comma [0] 6981" xfId="18070" hidden="1" xr:uid="{00000000-0005-0000-0000-0000B7460000}"/>
    <cellStyle name="Comma [0] 6982" xfId="18072" hidden="1" xr:uid="{00000000-0005-0000-0000-0000B9460000}"/>
    <cellStyle name="Comma [0] 6983" xfId="17847" hidden="1" xr:uid="{00000000-0005-0000-0000-0000D8450000}"/>
    <cellStyle name="Comma [0] 6984" xfId="17803" hidden="1" xr:uid="{00000000-0005-0000-0000-0000AC450000}"/>
    <cellStyle name="Comma [0] 6985" xfId="18083" hidden="1" xr:uid="{00000000-0005-0000-0000-0000C4460000}"/>
    <cellStyle name="Comma [0] 6986" xfId="18092" hidden="1" xr:uid="{00000000-0005-0000-0000-0000CD460000}"/>
    <cellStyle name="Comma [0] 6987" xfId="18103" hidden="1" xr:uid="{00000000-0005-0000-0000-0000D8460000}"/>
    <cellStyle name="Comma [0] 6988" xfId="18109" hidden="1" xr:uid="{00000000-0005-0000-0000-0000DE460000}"/>
    <cellStyle name="Comma [0] 6989" xfId="18091" hidden="1" xr:uid="{00000000-0005-0000-0000-0000CC460000}"/>
    <cellStyle name="Comma [0] 699" xfId="3475" hidden="1" xr:uid="{00000000-0005-0000-0000-0000B40D0000}"/>
    <cellStyle name="Comma [0] 6990" xfId="18101" hidden="1" xr:uid="{00000000-0005-0000-0000-0000D6460000}"/>
    <cellStyle name="Comma [0] 6991" xfId="18121" hidden="1" xr:uid="{00000000-0005-0000-0000-0000EA460000}"/>
    <cellStyle name="Comma [0] 6992" xfId="18123" hidden="1" xr:uid="{00000000-0005-0000-0000-0000EC460000}"/>
    <cellStyle name="Comma [0] 6993" xfId="18074" hidden="1" xr:uid="{00000000-0005-0000-0000-0000BB460000}"/>
    <cellStyle name="Comma [0] 6994" xfId="17768" hidden="1" xr:uid="{00000000-0005-0000-0000-000089450000}"/>
    <cellStyle name="Comma [0] 6995" xfId="18077" hidden="1" xr:uid="{00000000-0005-0000-0000-0000BE460000}"/>
    <cellStyle name="Comma [0] 6996" xfId="17802" hidden="1" xr:uid="{00000000-0005-0000-0000-0000AB450000}"/>
    <cellStyle name="Comma [0] 6997" xfId="17801" hidden="1" xr:uid="{00000000-0005-0000-0000-0000AA450000}"/>
    <cellStyle name="Comma [0] 6998" xfId="18128" hidden="1" xr:uid="{00000000-0005-0000-0000-0000F1460000}"/>
    <cellStyle name="Comma [0] 6999" xfId="17770" hidden="1" xr:uid="{00000000-0005-0000-0000-00008B450000}"/>
    <cellStyle name="Comma [0] 7" xfId="64" hidden="1" xr:uid="{00000000-0005-0000-0000-000060000000}"/>
    <cellStyle name="Comma [0] 70" xfId="2320" hidden="1" xr:uid="{00000000-0005-0000-0000-000031090000}"/>
    <cellStyle name="Comma [0] 700" xfId="3454" hidden="1" xr:uid="{00000000-0005-0000-0000-00009F0D0000}"/>
    <cellStyle name="Comma [0] 7000" xfId="17804" hidden="1" xr:uid="{00000000-0005-0000-0000-0000AD450000}"/>
    <cellStyle name="Comma [0] 7001" xfId="18140" hidden="1" xr:uid="{00000000-0005-0000-0000-0000FD460000}"/>
    <cellStyle name="Comma [0] 7002" xfId="18142" hidden="1" xr:uid="{00000000-0005-0000-0000-0000FF460000}"/>
    <cellStyle name="Comma [0] 7003" xfId="18131" hidden="1" xr:uid="{00000000-0005-0000-0000-0000F4460000}"/>
    <cellStyle name="Comma [0] 7004" xfId="18139" hidden="1" xr:uid="{00000000-0005-0000-0000-0000FC460000}"/>
    <cellStyle name="Comma [0] 7005" xfId="17766" hidden="1" xr:uid="{00000000-0005-0000-0000-000087450000}"/>
    <cellStyle name="Comma [0] 7006" xfId="18125" hidden="1" xr:uid="{00000000-0005-0000-0000-0000EE460000}"/>
    <cellStyle name="Comma [0] 7007" xfId="18158" hidden="1" xr:uid="{00000000-0005-0000-0000-00000F470000}"/>
    <cellStyle name="Comma [0] 7008" xfId="18166" hidden="1" xr:uid="{00000000-0005-0000-0000-000017470000}"/>
    <cellStyle name="Comma [0] 7009" xfId="18075" hidden="1" xr:uid="{00000000-0005-0000-0000-0000BC460000}"/>
    <cellStyle name="Comma [0] 701" xfId="3532" hidden="1" xr:uid="{00000000-0005-0000-0000-0000ED0D0000}"/>
    <cellStyle name="Comma [0] 7010" xfId="18154" hidden="1" xr:uid="{00000000-0005-0000-0000-00000B470000}"/>
    <cellStyle name="Comma [0] 7011" xfId="18175" hidden="1" xr:uid="{00000000-0005-0000-0000-000020470000}"/>
    <cellStyle name="Comma [0] 7012" xfId="18177" hidden="1" xr:uid="{00000000-0005-0000-0000-000022470000}"/>
    <cellStyle name="Comma [0] 7013" xfId="18136" hidden="1" xr:uid="{00000000-0005-0000-0000-0000F9460000}"/>
    <cellStyle name="Comma [0] 7014" xfId="18081" hidden="1" xr:uid="{00000000-0005-0000-0000-0000C2460000}"/>
    <cellStyle name="Comma [0] 7015" xfId="18134" hidden="1" xr:uid="{00000000-0005-0000-0000-0000F7460000}"/>
    <cellStyle name="Comma [0] 7016" xfId="18118" hidden="1" xr:uid="{00000000-0005-0000-0000-0000E7460000}"/>
    <cellStyle name="Comma [0] 7017" xfId="18114" hidden="1" xr:uid="{00000000-0005-0000-0000-0000E3460000}"/>
    <cellStyle name="Comma [0] 7018" xfId="18185" hidden="1" xr:uid="{00000000-0005-0000-0000-00002A470000}"/>
    <cellStyle name="Comma [0] 7019" xfId="17758" hidden="1" xr:uid="{00000000-0005-0000-0000-00007F450000}"/>
    <cellStyle name="Comma [0] 702" xfId="3473" hidden="1" xr:uid="{00000000-0005-0000-0000-0000B20D0000}"/>
    <cellStyle name="Comma [0] 7020" xfId="17846" hidden="1" xr:uid="{00000000-0005-0000-0000-0000D7450000}"/>
    <cellStyle name="Comma [0] 7021" xfId="18193" hidden="1" xr:uid="{00000000-0005-0000-0000-000032470000}"/>
    <cellStyle name="Comma [0] 7022" xfId="18195" hidden="1" xr:uid="{00000000-0005-0000-0000-000034470000}"/>
    <cellStyle name="Comma [0] 7023" xfId="18144" hidden="1" xr:uid="{00000000-0005-0000-0000-000001470000}"/>
    <cellStyle name="Comma [0] 7024" xfId="18120" hidden="1" xr:uid="{00000000-0005-0000-0000-0000E9460000}"/>
    <cellStyle name="Comma [0] 7025" xfId="18155" hidden="1" xr:uid="{00000000-0005-0000-0000-00000C470000}"/>
    <cellStyle name="Comma [0] 7026" xfId="18087" hidden="1" xr:uid="{00000000-0005-0000-0000-0000C8460000}"/>
    <cellStyle name="Comma [0] 7027" xfId="18157" hidden="1" xr:uid="{00000000-0005-0000-0000-00000E470000}"/>
    <cellStyle name="Comma [0] 7028" xfId="18202" hidden="1" xr:uid="{00000000-0005-0000-0000-00003B470000}"/>
    <cellStyle name="Comma [0] 7029" xfId="18145" hidden="1" xr:uid="{00000000-0005-0000-0000-000002470000}"/>
    <cellStyle name="Comma [0] 703" xfId="3411" hidden="1" xr:uid="{00000000-0005-0000-0000-0000740D0000}"/>
    <cellStyle name="Comma [0] 7030" xfId="18102" hidden="1" xr:uid="{00000000-0005-0000-0000-0000D7460000}"/>
    <cellStyle name="Comma [0] 7031" xfId="18208" hidden="1" xr:uid="{00000000-0005-0000-0000-000041470000}"/>
    <cellStyle name="Comma [0] 7032" xfId="18210" hidden="1" xr:uid="{00000000-0005-0000-0000-000043470000}"/>
    <cellStyle name="Comma [0] 7033" xfId="18163" hidden="1" xr:uid="{00000000-0005-0000-0000-000014470000}"/>
    <cellStyle name="Comma [0] 7034" xfId="18169" hidden="1" xr:uid="{00000000-0005-0000-0000-00001A470000}"/>
    <cellStyle name="Comma [0] 7035" xfId="17795" hidden="1" xr:uid="{00000000-0005-0000-0000-0000A4450000}"/>
    <cellStyle name="Comma [0] 7036" xfId="18119" hidden="1" xr:uid="{00000000-0005-0000-0000-0000E8460000}"/>
    <cellStyle name="Comma [0] 7037" xfId="18127" hidden="1" xr:uid="{00000000-0005-0000-0000-0000F0460000}"/>
    <cellStyle name="Comma [0] 7038" xfId="18216" hidden="1" xr:uid="{00000000-0005-0000-0000-000049470000}"/>
    <cellStyle name="Comma [0] 7039" xfId="18130" hidden="1" xr:uid="{00000000-0005-0000-0000-0000F3460000}"/>
    <cellStyle name="Comma [0] 704" xfId="3539" hidden="1" xr:uid="{00000000-0005-0000-0000-0000F40D0000}"/>
    <cellStyle name="Comma [0] 7040" xfId="18090" hidden="1" xr:uid="{00000000-0005-0000-0000-0000CB460000}"/>
    <cellStyle name="Comma [0] 7041" xfId="18221" hidden="1" xr:uid="{00000000-0005-0000-0000-00004E470000}"/>
    <cellStyle name="Comma [0] 7042" xfId="18223" hidden="1" xr:uid="{00000000-0005-0000-0000-000050470000}"/>
    <cellStyle name="Comma [0] 7043" xfId="18182" hidden="1" xr:uid="{00000000-0005-0000-0000-000027470000}"/>
    <cellStyle name="Comma [0] 7044" xfId="18188" hidden="1" xr:uid="{00000000-0005-0000-0000-00002D470000}"/>
    <cellStyle name="Comma [0] 7045" xfId="18089" hidden="1" xr:uid="{00000000-0005-0000-0000-0000CA460000}"/>
    <cellStyle name="Comma [0] 7046" xfId="18170" hidden="1" xr:uid="{00000000-0005-0000-0000-00001B470000}"/>
    <cellStyle name="Comma [0] 7047" xfId="18149" hidden="1" xr:uid="{00000000-0005-0000-0000-000006470000}"/>
    <cellStyle name="Comma [0] 7048" xfId="18227" hidden="1" xr:uid="{00000000-0005-0000-0000-000054470000}"/>
    <cellStyle name="Comma [0] 7049" xfId="18168" hidden="1" xr:uid="{00000000-0005-0000-0000-000019470000}"/>
    <cellStyle name="Comma [0] 705" xfId="3541" hidden="1" xr:uid="{00000000-0005-0000-0000-0000F60D0000}"/>
    <cellStyle name="Comma [0] 7050" xfId="18106" hidden="1" xr:uid="{00000000-0005-0000-0000-0000DB460000}"/>
    <cellStyle name="Comma [0] 7051" xfId="18234" hidden="1" xr:uid="{00000000-0005-0000-0000-00005B470000}"/>
    <cellStyle name="Comma [0] 7052" xfId="18236" hidden="1" xr:uid="{00000000-0005-0000-0000-00005D470000}"/>
    <cellStyle name="Comma [0] 7053" xfId="18200" hidden="1" xr:uid="{00000000-0005-0000-0000-000039470000}"/>
    <cellStyle name="Comma [0] 7054" xfId="18205" hidden="1" xr:uid="{00000000-0005-0000-0000-00003E470000}"/>
    <cellStyle name="Comma [0] 7055" xfId="17769" hidden="1" xr:uid="{00000000-0005-0000-0000-00008A450000}"/>
    <cellStyle name="Comma [0] 7056" xfId="18189" hidden="1" xr:uid="{00000000-0005-0000-0000-00002E470000}"/>
    <cellStyle name="Comma [0] 7057" xfId="18094" hidden="1" xr:uid="{00000000-0005-0000-0000-0000CF460000}"/>
    <cellStyle name="Comma [0] 7058" xfId="18240" hidden="1" xr:uid="{00000000-0005-0000-0000-000061470000}"/>
    <cellStyle name="Comma [0] 7059" xfId="18187" hidden="1" xr:uid="{00000000-0005-0000-0000-00002C470000}"/>
    <cellStyle name="Comma [0] 706" xfId="3505" hidden="1" xr:uid="{00000000-0005-0000-0000-0000D20D0000}"/>
    <cellStyle name="Comma [0] 7060" xfId="18126" hidden="1" xr:uid="{00000000-0005-0000-0000-0000EF460000}"/>
    <cellStyle name="Comma [0] 7061" xfId="18244" hidden="1" xr:uid="{00000000-0005-0000-0000-000065470000}"/>
    <cellStyle name="Comma [0] 7062" xfId="18246" hidden="1" xr:uid="{00000000-0005-0000-0000-000067470000}"/>
    <cellStyle name="Comma [0] 7063" xfId="18214" hidden="1" xr:uid="{00000000-0005-0000-0000-000047470000}"/>
    <cellStyle name="Comma [0] 7064" xfId="18218" hidden="1" xr:uid="{00000000-0005-0000-0000-00004B470000}"/>
    <cellStyle name="Comma [0] 7065" xfId="18108" hidden="1" xr:uid="{00000000-0005-0000-0000-0000DD460000}"/>
    <cellStyle name="Comma [0] 7066" xfId="18206" hidden="1" xr:uid="{00000000-0005-0000-0000-00003F470000}"/>
    <cellStyle name="Comma [0] 7067" xfId="18098" hidden="1" xr:uid="{00000000-0005-0000-0000-0000D3460000}"/>
    <cellStyle name="Comma [0] 7068" xfId="18250" hidden="1" xr:uid="{00000000-0005-0000-0000-00006B470000}"/>
    <cellStyle name="Comma [0] 7069" xfId="18204" hidden="1" xr:uid="{00000000-0005-0000-0000-00003D470000}"/>
    <cellStyle name="Comma [0] 707" xfId="3510" hidden="1" xr:uid="{00000000-0005-0000-0000-0000D70D0000}"/>
    <cellStyle name="Comma [0] 7070" xfId="18173" hidden="1" xr:uid="{00000000-0005-0000-0000-00001E470000}"/>
    <cellStyle name="Comma [0] 7071" xfId="18254" hidden="1" xr:uid="{00000000-0005-0000-0000-00006F470000}"/>
    <cellStyle name="Comma [0] 7072" xfId="18256" hidden="1" xr:uid="{00000000-0005-0000-0000-000071470000}"/>
    <cellStyle name="Comma [0] 7073" xfId="18242" hidden="1" xr:uid="{00000000-0005-0000-0000-000063470000}"/>
    <cellStyle name="Comma [0] 7074" xfId="18229" hidden="1" xr:uid="{00000000-0005-0000-0000-000056470000}"/>
    <cellStyle name="Comma [0] 7075" xfId="18253" hidden="1" xr:uid="{00000000-0005-0000-0000-00006E470000}"/>
    <cellStyle name="Comma [0] 7076" xfId="18219" hidden="1" xr:uid="{00000000-0005-0000-0000-00004C470000}"/>
    <cellStyle name="Comma [0] 7077" xfId="18191" hidden="1" xr:uid="{00000000-0005-0000-0000-000030470000}"/>
    <cellStyle name="Comma [0] 7078" xfId="18258" hidden="1" xr:uid="{00000000-0005-0000-0000-000073470000}"/>
    <cellStyle name="Comma [0] 7079" xfId="18215" hidden="1" xr:uid="{00000000-0005-0000-0000-000048470000}"/>
    <cellStyle name="Comma [0] 708" xfId="3074" hidden="1" xr:uid="{00000000-0005-0000-0000-0000230C0000}"/>
    <cellStyle name="Comma [0] 7080" xfId="18249" hidden="1" xr:uid="{00000000-0005-0000-0000-00006A470000}"/>
    <cellStyle name="Comma [0] 7081" xfId="18262" hidden="1" xr:uid="{00000000-0005-0000-0000-000077470000}"/>
    <cellStyle name="Comma [0] 7082" xfId="18264" hidden="1" xr:uid="{00000000-0005-0000-0000-000079470000}"/>
    <cellStyle name="Comma [0] 7083" xfId="18132" hidden="1" xr:uid="{00000000-0005-0000-0000-0000F5460000}"/>
    <cellStyle name="Comma [0] 7084" xfId="18252" hidden="1" xr:uid="{00000000-0005-0000-0000-00006D470000}"/>
    <cellStyle name="Comma [0] 7085" xfId="18192" hidden="1" xr:uid="{00000000-0005-0000-0000-000031470000}"/>
    <cellStyle name="Comma [0] 7086" xfId="18226" hidden="1" xr:uid="{00000000-0005-0000-0000-000053470000}"/>
    <cellStyle name="Comma [0] 7087" xfId="18239" hidden="1" xr:uid="{00000000-0005-0000-0000-000060470000}"/>
    <cellStyle name="Comma [0] 7088" xfId="18267" hidden="1" xr:uid="{00000000-0005-0000-0000-00007C470000}"/>
    <cellStyle name="Comma [0] 7089" xfId="18230" hidden="1" xr:uid="{00000000-0005-0000-0000-000057470000}"/>
    <cellStyle name="Comma [0] 709" xfId="3494" hidden="1" xr:uid="{00000000-0005-0000-0000-0000C70D0000}"/>
    <cellStyle name="Comma [0] 7090" xfId="18190" hidden="1" xr:uid="{00000000-0005-0000-0000-00002F470000}"/>
    <cellStyle name="Comma [0] 7091" xfId="18269" hidden="1" xr:uid="{00000000-0005-0000-0000-00007E470000}"/>
    <cellStyle name="Comma [0] 7092" xfId="18271" hidden="1" xr:uid="{00000000-0005-0000-0000-000080470000}"/>
    <cellStyle name="Comma [0] 7093" xfId="17783" hidden="1" xr:uid="{00000000-0005-0000-0000-000098450000}"/>
    <cellStyle name="Comma [0] 7094" xfId="17780" hidden="1" xr:uid="{00000000-0005-0000-0000-000095450000}"/>
    <cellStyle name="Comma [0] 7095" xfId="18277" hidden="1" xr:uid="{00000000-0005-0000-0000-000086470000}"/>
    <cellStyle name="Comma [0] 7096" xfId="18283" hidden="1" xr:uid="{00000000-0005-0000-0000-00008C470000}"/>
    <cellStyle name="Comma [0] 7097" xfId="18285" hidden="1" xr:uid="{00000000-0005-0000-0000-00008E470000}"/>
    <cellStyle name="Comma [0] 7098" xfId="18276" hidden="1" xr:uid="{00000000-0005-0000-0000-000085470000}"/>
    <cellStyle name="Comma [0] 7099" xfId="18281" hidden="1" xr:uid="{00000000-0005-0000-0000-00008A470000}"/>
    <cellStyle name="Comma [0] 71" xfId="2279" hidden="1" xr:uid="{00000000-0005-0000-0000-000008090000}"/>
    <cellStyle name="Comma [0] 710" xfId="3399" hidden="1" xr:uid="{00000000-0005-0000-0000-0000680D0000}"/>
    <cellStyle name="Comma [0] 7100" xfId="18287" hidden="1" xr:uid="{00000000-0005-0000-0000-000090470000}"/>
    <cellStyle name="Comma [0] 7101" xfId="18289" hidden="1" xr:uid="{00000000-0005-0000-0000-000092470000}"/>
    <cellStyle name="Comma [0] 7102" xfId="17806" hidden="1" xr:uid="{00000000-0005-0000-0000-0000AF450000}"/>
    <cellStyle name="Comma [0] 7103" xfId="17808" hidden="1" xr:uid="{00000000-0005-0000-0000-0000B1450000}"/>
    <cellStyle name="Comma [0] 7104" xfId="18300" hidden="1" xr:uid="{00000000-0005-0000-0000-00009D470000}"/>
    <cellStyle name="Comma [0] 7105" xfId="18309" hidden="1" xr:uid="{00000000-0005-0000-0000-0000A6470000}"/>
    <cellStyle name="Comma [0] 7106" xfId="18320" hidden="1" xr:uid="{00000000-0005-0000-0000-0000B1470000}"/>
    <cellStyle name="Comma [0] 7107" xfId="18326" hidden="1" xr:uid="{00000000-0005-0000-0000-0000B7470000}"/>
    <cellStyle name="Comma [0] 7108" xfId="18308" hidden="1" xr:uid="{00000000-0005-0000-0000-0000A5470000}"/>
    <cellStyle name="Comma [0] 7109" xfId="18318" hidden="1" xr:uid="{00000000-0005-0000-0000-0000AF470000}"/>
    <cellStyle name="Comma [0] 711" xfId="3545" hidden="1" xr:uid="{00000000-0005-0000-0000-0000FA0D0000}"/>
    <cellStyle name="Comma [0] 7110" xfId="18338" hidden="1" xr:uid="{00000000-0005-0000-0000-0000C3470000}"/>
    <cellStyle name="Comma [0] 7111" xfId="18340" hidden="1" xr:uid="{00000000-0005-0000-0000-0000C5470000}"/>
    <cellStyle name="Comma [0] 7112" xfId="18291" hidden="1" xr:uid="{00000000-0005-0000-0000-000094470000}"/>
    <cellStyle name="Comma [0] 7113" xfId="17788" hidden="1" xr:uid="{00000000-0005-0000-0000-00009D450000}"/>
    <cellStyle name="Comma [0] 7114" xfId="18294" hidden="1" xr:uid="{00000000-0005-0000-0000-000097470000}"/>
    <cellStyle name="Comma [0] 7115" xfId="17793" hidden="1" xr:uid="{00000000-0005-0000-0000-0000A2450000}"/>
    <cellStyle name="Comma [0] 7116" xfId="17777" hidden="1" xr:uid="{00000000-0005-0000-0000-000092450000}"/>
    <cellStyle name="Comma [0] 7117" xfId="18345" hidden="1" xr:uid="{00000000-0005-0000-0000-0000CA470000}"/>
    <cellStyle name="Comma [0] 7118" xfId="17786" hidden="1" xr:uid="{00000000-0005-0000-0000-00009B450000}"/>
    <cellStyle name="Comma [0] 7119" xfId="17807" hidden="1" xr:uid="{00000000-0005-0000-0000-0000B0450000}"/>
    <cellStyle name="Comma [0] 712" xfId="3492" hidden="1" xr:uid="{00000000-0005-0000-0000-0000C50D0000}"/>
    <cellStyle name="Comma [0] 7120" xfId="18357" hidden="1" xr:uid="{00000000-0005-0000-0000-0000D6470000}"/>
    <cellStyle name="Comma [0] 7121" xfId="18359" hidden="1" xr:uid="{00000000-0005-0000-0000-0000D8470000}"/>
    <cellStyle name="Comma [0] 7122" xfId="18348" hidden="1" xr:uid="{00000000-0005-0000-0000-0000CD470000}"/>
    <cellStyle name="Comma [0] 7123" xfId="18356" hidden="1" xr:uid="{00000000-0005-0000-0000-0000D5470000}"/>
    <cellStyle name="Comma [0] 7124" xfId="17790" hidden="1" xr:uid="{00000000-0005-0000-0000-00009F450000}"/>
    <cellStyle name="Comma [0] 7125" xfId="18342" hidden="1" xr:uid="{00000000-0005-0000-0000-0000C7470000}"/>
    <cellStyle name="Comma [0] 7126" xfId="18375" hidden="1" xr:uid="{00000000-0005-0000-0000-0000E8470000}"/>
    <cellStyle name="Comma [0] 7127" xfId="18383" hidden="1" xr:uid="{00000000-0005-0000-0000-0000F0470000}"/>
    <cellStyle name="Comma [0] 7128" xfId="18292" hidden="1" xr:uid="{00000000-0005-0000-0000-000095470000}"/>
    <cellStyle name="Comma [0] 7129" xfId="18371" hidden="1" xr:uid="{00000000-0005-0000-0000-0000E4470000}"/>
    <cellStyle name="Comma [0] 713" xfId="3431" hidden="1" xr:uid="{00000000-0005-0000-0000-0000880D0000}"/>
    <cellStyle name="Comma [0] 7130" xfId="18392" hidden="1" xr:uid="{00000000-0005-0000-0000-0000F9470000}"/>
    <cellStyle name="Comma [0] 7131" xfId="18394" hidden="1" xr:uid="{00000000-0005-0000-0000-0000FB470000}"/>
    <cellStyle name="Comma [0] 7132" xfId="18353" hidden="1" xr:uid="{00000000-0005-0000-0000-0000D2470000}"/>
    <cellStyle name="Comma [0] 7133" xfId="18298" hidden="1" xr:uid="{00000000-0005-0000-0000-00009B470000}"/>
    <cellStyle name="Comma [0] 7134" xfId="18351" hidden="1" xr:uid="{00000000-0005-0000-0000-0000D0470000}"/>
    <cellStyle name="Comma [0] 7135" xfId="18335" hidden="1" xr:uid="{00000000-0005-0000-0000-0000C0470000}"/>
    <cellStyle name="Comma [0] 7136" xfId="18331" hidden="1" xr:uid="{00000000-0005-0000-0000-0000BC470000}"/>
    <cellStyle name="Comma [0] 7137" xfId="18402" hidden="1" xr:uid="{00000000-0005-0000-0000-000003480000}"/>
    <cellStyle name="Comma [0] 7138" xfId="18274" hidden="1" xr:uid="{00000000-0005-0000-0000-000083470000}"/>
    <cellStyle name="Comma [0] 7139" xfId="17756" hidden="1" xr:uid="{00000000-0005-0000-0000-00007D450000}"/>
    <cellStyle name="Comma [0] 714" xfId="3549" hidden="1" xr:uid="{00000000-0005-0000-0000-0000FE0D0000}"/>
    <cellStyle name="Comma [0] 7140" xfId="18410" hidden="1" xr:uid="{00000000-0005-0000-0000-00000B480000}"/>
    <cellStyle name="Comma [0] 7141" xfId="18412" hidden="1" xr:uid="{00000000-0005-0000-0000-00000D480000}"/>
    <cellStyle name="Comma [0] 7142" xfId="18361" hidden="1" xr:uid="{00000000-0005-0000-0000-0000DA470000}"/>
    <cellStyle name="Comma [0] 7143" xfId="18337" hidden="1" xr:uid="{00000000-0005-0000-0000-0000C2470000}"/>
    <cellStyle name="Comma [0] 7144" xfId="18372" hidden="1" xr:uid="{00000000-0005-0000-0000-0000E5470000}"/>
    <cellStyle name="Comma [0] 7145" xfId="18304" hidden="1" xr:uid="{00000000-0005-0000-0000-0000A1470000}"/>
    <cellStyle name="Comma [0] 7146" xfId="18374" hidden="1" xr:uid="{00000000-0005-0000-0000-0000E7470000}"/>
    <cellStyle name="Comma [0] 7147" xfId="18419" hidden="1" xr:uid="{00000000-0005-0000-0000-000014480000}"/>
    <cellStyle name="Comma [0] 7148" xfId="18362" hidden="1" xr:uid="{00000000-0005-0000-0000-0000DB470000}"/>
    <cellStyle name="Comma [0] 7149" xfId="18319" hidden="1" xr:uid="{00000000-0005-0000-0000-0000B0470000}"/>
    <cellStyle name="Comma [0] 715" xfId="3551" hidden="1" xr:uid="{00000000-0005-0000-0000-0000000E0000}"/>
    <cellStyle name="Comma [0] 7150" xfId="18425" hidden="1" xr:uid="{00000000-0005-0000-0000-00001A480000}"/>
    <cellStyle name="Comma [0] 7151" xfId="18427" hidden="1" xr:uid="{00000000-0005-0000-0000-00001C480000}"/>
    <cellStyle name="Comma [0] 7152" xfId="18380" hidden="1" xr:uid="{00000000-0005-0000-0000-0000ED470000}"/>
    <cellStyle name="Comma [0] 7153" xfId="18386" hidden="1" xr:uid="{00000000-0005-0000-0000-0000F3470000}"/>
    <cellStyle name="Comma [0] 7154" xfId="18273" hidden="1" xr:uid="{00000000-0005-0000-0000-000082470000}"/>
    <cellStyle name="Comma [0] 7155" xfId="18336" hidden="1" xr:uid="{00000000-0005-0000-0000-0000C1470000}"/>
    <cellStyle name="Comma [0] 7156" xfId="18344" hidden="1" xr:uid="{00000000-0005-0000-0000-0000C9470000}"/>
    <cellStyle name="Comma [0] 7157" xfId="18433" hidden="1" xr:uid="{00000000-0005-0000-0000-000022480000}"/>
    <cellStyle name="Comma [0] 7158" xfId="18347" hidden="1" xr:uid="{00000000-0005-0000-0000-0000CC470000}"/>
    <cellStyle name="Comma [0] 7159" xfId="18307" hidden="1" xr:uid="{00000000-0005-0000-0000-0000A4470000}"/>
    <cellStyle name="Comma [0] 716" xfId="3519" hidden="1" xr:uid="{00000000-0005-0000-0000-0000E00D0000}"/>
    <cellStyle name="Comma [0] 7160" xfId="18438" hidden="1" xr:uid="{00000000-0005-0000-0000-000027480000}"/>
    <cellStyle name="Comma [0] 7161" xfId="18440" hidden="1" xr:uid="{00000000-0005-0000-0000-000029480000}"/>
    <cellStyle name="Comma [0] 7162" xfId="18399" hidden="1" xr:uid="{00000000-0005-0000-0000-000000480000}"/>
    <cellStyle name="Comma [0] 7163" xfId="18405" hidden="1" xr:uid="{00000000-0005-0000-0000-000006480000}"/>
    <cellStyle name="Comma [0] 7164" xfId="18306" hidden="1" xr:uid="{00000000-0005-0000-0000-0000A3470000}"/>
    <cellStyle name="Comma [0] 7165" xfId="18387" hidden="1" xr:uid="{00000000-0005-0000-0000-0000F4470000}"/>
    <cellStyle name="Comma [0] 7166" xfId="18366" hidden="1" xr:uid="{00000000-0005-0000-0000-0000DF470000}"/>
    <cellStyle name="Comma [0] 7167" xfId="18444" hidden="1" xr:uid="{00000000-0005-0000-0000-00002D480000}"/>
    <cellStyle name="Comma [0] 7168" xfId="18385" hidden="1" xr:uid="{00000000-0005-0000-0000-0000F2470000}"/>
    <cellStyle name="Comma [0] 7169" xfId="18323" hidden="1" xr:uid="{00000000-0005-0000-0000-0000B4470000}"/>
    <cellStyle name="Comma [0] 717" xfId="3523" hidden="1" xr:uid="{00000000-0005-0000-0000-0000E40D0000}"/>
    <cellStyle name="Comma [0] 7170" xfId="18451" hidden="1" xr:uid="{00000000-0005-0000-0000-000034480000}"/>
    <cellStyle name="Comma [0] 7171" xfId="18453" hidden="1" xr:uid="{00000000-0005-0000-0000-000036480000}"/>
    <cellStyle name="Comma [0] 7172" xfId="18417" hidden="1" xr:uid="{00000000-0005-0000-0000-000012480000}"/>
    <cellStyle name="Comma [0] 7173" xfId="18422" hidden="1" xr:uid="{00000000-0005-0000-0000-000017480000}"/>
    <cellStyle name="Comma [0] 7174" xfId="17787" hidden="1" xr:uid="{00000000-0005-0000-0000-00009C450000}"/>
    <cellStyle name="Comma [0] 7175" xfId="18406" hidden="1" xr:uid="{00000000-0005-0000-0000-000007480000}"/>
    <cellStyle name="Comma [0] 7176" xfId="18311" hidden="1" xr:uid="{00000000-0005-0000-0000-0000A8470000}"/>
    <cellStyle name="Comma [0] 7177" xfId="18457" hidden="1" xr:uid="{00000000-0005-0000-0000-00003A480000}"/>
    <cellStyle name="Comma [0] 7178" xfId="18404" hidden="1" xr:uid="{00000000-0005-0000-0000-000005480000}"/>
    <cellStyle name="Comma [0] 7179" xfId="18343" hidden="1" xr:uid="{00000000-0005-0000-0000-0000C8470000}"/>
    <cellStyle name="Comma [0] 718" xfId="3413" hidden="1" xr:uid="{00000000-0005-0000-0000-0000760D0000}"/>
    <cellStyle name="Comma [0] 7180" xfId="18461" hidden="1" xr:uid="{00000000-0005-0000-0000-00003E480000}"/>
    <cellStyle name="Comma [0] 7181" xfId="18463" hidden="1" xr:uid="{00000000-0005-0000-0000-000040480000}"/>
    <cellStyle name="Comma [0] 7182" xfId="18431" hidden="1" xr:uid="{00000000-0005-0000-0000-000020480000}"/>
    <cellStyle name="Comma [0] 7183" xfId="18435" hidden="1" xr:uid="{00000000-0005-0000-0000-000024480000}"/>
    <cellStyle name="Comma [0] 7184" xfId="18325" hidden="1" xr:uid="{00000000-0005-0000-0000-0000B6470000}"/>
    <cellStyle name="Comma [0] 7185" xfId="18423" hidden="1" xr:uid="{00000000-0005-0000-0000-000018480000}"/>
    <cellStyle name="Comma [0] 7186" xfId="18315" hidden="1" xr:uid="{00000000-0005-0000-0000-0000AC470000}"/>
    <cellStyle name="Comma [0] 7187" xfId="18467" hidden="1" xr:uid="{00000000-0005-0000-0000-000044480000}"/>
    <cellStyle name="Comma [0] 7188" xfId="18421" hidden="1" xr:uid="{00000000-0005-0000-0000-000016480000}"/>
    <cellStyle name="Comma [0] 7189" xfId="18390" hidden="1" xr:uid="{00000000-0005-0000-0000-0000F7470000}"/>
    <cellStyle name="Comma [0] 719" xfId="3511" hidden="1" xr:uid="{00000000-0005-0000-0000-0000D80D0000}"/>
    <cellStyle name="Comma [0] 7190" xfId="18471" hidden="1" xr:uid="{00000000-0005-0000-0000-000048480000}"/>
    <cellStyle name="Comma [0] 7191" xfId="18473" hidden="1" xr:uid="{00000000-0005-0000-0000-00004A480000}"/>
    <cellStyle name="Comma [0] 7192" xfId="18459" hidden="1" xr:uid="{00000000-0005-0000-0000-00003C480000}"/>
    <cellStyle name="Comma [0] 7193" xfId="18446" hidden="1" xr:uid="{00000000-0005-0000-0000-00002F480000}"/>
    <cellStyle name="Comma [0] 7194" xfId="18470" hidden="1" xr:uid="{00000000-0005-0000-0000-000047480000}"/>
    <cellStyle name="Comma [0] 7195" xfId="18436" hidden="1" xr:uid="{00000000-0005-0000-0000-000025480000}"/>
    <cellStyle name="Comma [0] 7196" xfId="18408" hidden="1" xr:uid="{00000000-0005-0000-0000-000009480000}"/>
    <cellStyle name="Comma [0] 7197" xfId="18475" hidden="1" xr:uid="{00000000-0005-0000-0000-00004C480000}"/>
    <cellStyle name="Comma [0] 7198" xfId="18432" hidden="1" xr:uid="{00000000-0005-0000-0000-000021480000}"/>
    <cellStyle name="Comma [0] 7199" xfId="18466" hidden="1" xr:uid="{00000000-0005-0000-0000-000043480000}"/>
    <cellStyle name="Comma [0] 72" xfId="2224" hidden="1" xr:uid="{00000000-0005-0000-0000-0000D1080000}"/>
    <cellStyle name="Comma [0] 720" xfId="3403" hidden="1" xr:uid="{00000000-0005-0000-0000-00006C0D0000}"/>
    <cellStyle name="Comma [0] 7200" xfId="18479" hidden="1" xr:uid="{00000000-0005-0000-0000-000050480000}"/>
    <cellStyle name="Comma [0] 7201" xfId="18481" hidden="1" xr:uid="{00000000-0005-0000-0000-000052480000}"/>
    <cellStyle name="Comma [0] 7202" xfId="18349" hidden="1" xr:uid="{00000000-0005-0000-0000-0000CE470000}"/>
    <cellStyle name="Comma [0] 7203" xfId="18469" hidden="1" xr:uid="{00000000-0005-0000-0000-000046480000}"/>
    <cellStyle name="Comma [0] 7204" xfId="18409" hidden="1" xr:uid="{00000000-0005-0000-0000-00000A480000}"/>
    <cellStyle name="Comma [0] 7205" xfId="18443" hidden="1" xr:uid="{00000000-0005-0000-0000-00002C480000}"/>
    <cellStyle name="Comma [0] 7206" xfId="18456" hidden="1" xr:uid="{00000000-0005-0000-0000-000039480000}"/>
    <cellStyle name="Comma [0] 7207" xfId="18484" hidden="1" xr:uid="{00000000-0005-0000-0000-000055480000}"/>
    <cellStyle name="Comma [0] 7208" xfId="18447" hidden="1" xr:uid="{00000000-0005-0000-0000-000030480000}"/>
    <cellStyle name="Comma [0] 7209" xfId="18407" hidden="1" xr:uid="{00000000-0005-0000-0000-000008480000}"/>
    <cellStyle name="Comma [0] 721" xfId="3555" hidden="1" xr:uid="{00000000-0005-0000-0000-0000040E0000}"/>
    <cellStyle name="Comma [0] 7210" xfId="18486" hidden="1" xr:uid="{00000000-0005-0000-0000-000057480000}"/>
    <cellStyle name="Comma [0] 7211" xfId="18488" hidden="1" xr:uid="{00000000-0005-0000-0000-000059480000}"/>
    <cellStyle name="Comma [0] 7212" xfId="17841" hidden="1" xr:uid="{00000000-0005-0000-0000-0000D2450000}"/>
    <cellStyle name="Comma [0] 7213" xfId="17797" hidden="1" xr:uid="{00000000-0005-0000-0000-0000A6450000}"/>
    <cellStyle name="Comma [0] 7214" xfId="18494" hidden="1" xr:uid="{00000000-0005-0000-0000-00005F480000}"/>
    <cellStyle name="Comma [0] 7215" xfId="18500" hidden="1" xr:uid="{00000000-0005-0000-0000-000065480000}"/>
    <cellStyle name="Comma [0] 7216" xfId="18502" hidden="1" xr:uid="{00000000-0005-0000-0000-000067480000}"/>
    <cellStyle name="Comma [0] 7217" xfId="18493" hidden="1" xr:uid="{00000000-0005-0000-0000-00005E480000}"/>
    <cellStyle name="Comma [0] 7218" xfId="18498" hidden="1" xr:uid="{00000000-0005-0000-0000-000063480000}"/>
    <cellStyle name="Comma [0] 7219" xfId="18504" hidden="1" xr:uid="{00000000-0005-0000-0000-000069480000}"/>
    <cellStyle name="Comma [0] 722" xfId="3509" hidden="1" xr:uid="{00000000-0005-0000-0000-0000D60D0000}"/>
    <cellStyle name="Comma [0] 7220" xfId="18506" hidden="1" xr:uid="{00000000-0005-0000-0000-00006B480000}"/>
    <cellStyle name="Comma [0] 7221" xfId="17798" hidden="1" xr:uid="{00000000-0005-0000-0000-0000A7450000}"/>
    <cellStyle name="Comma [0] 7222" xfId="17776" hidden="1" xr:uid="{00000000-0005-0000-0000-000091450000}"/>
    <cellStyle name="Comma [0] 7223" xfId="18517" hidden="1" xr:uid="{00000000-0005-0000-0000-000076480000}"/>
    <cellStyle name="Comma [0] 7224" xfId="18526" hidden="1" xr:uid="{00000000-0005-0000-0000-00007F480000}"/>
    <cellStyle name="Comma [0] 7225" xfId="18537" hidden="1" xr:uid="{00000000-0005-0000-0000-00008A480000}"/>
    <cellStyle name="Comma [0] 7226" xfId="18543" hidden="1" xr:uid="{00000000-0005-0000-0000-000090480000}"/>
    <cellStyle name="Comma [0] 7227" xfId="18525" hidden="1" xr:uid="{00000000-0005-0000-0000-00007E480000}"/>
    <cellStyle name="Comma [0] 7228" xfId="18535" hidden="1" xr:uid="{00000000-0005-0000-0000-000088480000}"/>
    <cellStyle name="Comma [0] 7229" xfId="18555" hidden="1" xr:uid="{00000000-0005-0000-0000-00009C480000}"/>
    <cellStyle name="Comma [0] 723" xfId="3478" hidden="1" xr:uid="{00000000-0005-0000-0000-0000B70D0000}"/>
    <cellStyle name="Comma [0] 7230" xfId="18557" hidden="1" xr:uid="{00000000-0005-0000-0000-00009E480000}"/>
    <cellStyle name="Comma [0] 7231" xfId="18508" hidden="1" xr:uid="{00000000-0005-0000-0000-00006D480000}"/>
    <cellStyle name="Comma [0] 7232" xfId="17764" hidden="1" xr:uid="{00000000-0005-0000-0000-000085450000}"/>
    <cellStyle name="Comma [0] 7233" xfId="18511" hidden="1" xr:uid="{00000000-0005-0000-0000-000070480000}"/>
    <cellStyle name="Comma [0] 7234" xfId="17775" hidden="1" xr:uid="{00000000-0005-0000-0000-000090450000}"/>
    <cellStyle name="Comma [0] 7235" xfId="17774" hidden="1" xr:uid="{00000000-0005-0000-0000-00008F450000}"/>
    <cellStyle name="Comma [0] 7236" xfId="18562" hidden="1" xr:uid="{00000000-0005-0000-0000-0000A3480000}"/>
    <cellStyle name="Comma [0] 7237" xfId="17850" hidden="1" xr:uid="{00000000-0005-0000-0000-0000DB450000}"/>
    <cellStyle name="Comma [0] 7238" xfId="18051" hidden="1" xr:uid="{00000000-0005-0000-0000-0000A4460000}"/>
    <cellStyle name="Comma [0] 7239" xfId="18574" hidden="1" xr:uid="{00000000-0005-0000-0000-0000AF480000}"/>
    <cellStyle name="Comma [0] 724" xfId="3559" hidden="1" xr:uid="{00000000-0005-0000-0000-0000080E0000}"/>
    <cellStyle name="Comma [0] 7240" xfId="18576" hidden="1" xr:uid="{00000000-0005-0000-0000-0000B1480000}"/>
    <cellStyle name="Comma [0] 7241" xfId="18565" hidden="1" xr:uid="{00000000-0005-0000-0000-0000A6480000}"/>
    <cellStyle name="Comma [0] 7242" xfId="18573" hidden="1" xr:uid="{00000000-0005-0000-0000-0000AE480000}"/>
    <cellStyle name="Comma [0] 7243" xfId="18060" hidden="1" xr:uid="{00000000-0005-0000-0000-0000AD460000}"/>
    <cellStyle name="Comma [0] 7244" xfId="18559" hidden="1" xr:uid="{00000000-0005-0000-0000-0000A0480000}"/>
    <cellStyle name="Comma [0] 7245" xfId="18592" hidden="1" xr:uid="{00000000-0005-0000-0000-0000C1480000}"/>
    <cellStyle name="Comma [0] 7246" xfId="18600" hidden="1" xr:uid="{00000000-0005-0000-0000-0000C9480000}"/>
    <cellStyle name="Comma [0] 7247" xfId="18509" hidden="1" xr:uid="{00000000-0005-0000-0000-00006E480000}"/>
    <cellStyle name="Comma [0] 7248" xfId="18588" hidden="1" xr:uid="{00000000-0005-0000-0000-0000BD480000}"/>
    <cellStyle name="Comma [0] 7249" xfId="18609" hidden="1" xr:uid="{00000000-0005-0000-0000-0000D2480000}"/>
    <cellStyle name="Comma [0] 725" xfId="3561" hidden="1" xr:uid="{00000000-0005-0000-0000-00000A0E0000}"/>
    <cellStyle name="Comma [0] 7250" xfId="18611" hidden="1" xr:uid="{00000000-0005-0000-0000-0000D4480000}"/>
    <cellStyle name="Comma [0] 7251" xfId="18570" hidden="1" xr:uid="{00000000-0005-0000-0000-0000AB480000}"/>
    <cellStyle name="Comma [0] 7252" xfId="18515" hidden="1" xr:uid="{00000000-0005-0000-0000-000074480000}"/>
    <cellStyle name="Comma [0] 7253" xfId="18568" hidden="1" xr:uid="{00000000-0005-0000-0000-0000A9480000}"/>
    <cellStyle name="Comma [0] 7254" xfId="18552" hidden="1" xr:uid="{00000000-0005-0000-0000-000099480000}"/>
    <cellStyle name="Comma [0] 7255" xfId="18548" hidden="1" xr:uid="{00000000-0005-0000-0000-000095480000}"/>
    <cellStyle name="Comma [0] 7256" xfId="18619" hidden="1" xr:uid="{00000000-0005-0000-0000-0000DC480000}"/>
    <cellStyle name="Comma [0] 7257" xfId="18491" hidden="1" xr:uid="{00000000-0005-0000-0000-00005C480000}"/>
    <cellStyle name="Comma [0] 7258" xfId="17799" hidden="1" xr:uid="{00000000-0005-0000-0000-0000A8450000}"/>
    <cellStyle name="Comma [0] 7259" xfId="18627" hidden="1" xr:uid="{00000000-0005-0000-0000-0000E4480000}"/>
    <cellStyle name="Comma [0] 726" xfId="3547" hidden="1" xr:uid="{00000000-0005-0000-0000-0000FC0D0000}"/>
    <cellStyle name="Comma [0] 7260" xfId="18629" hidden="1" xr:uid="{00000000-0005-0000-0000-0000E6480000}"/>
    <cellStyle name="Comma [0] 7261" xfId="18578" hidden="1" xr:uid="{00000000-0005-0000-0000-0000B3480000}"/>
    <cellStyle name="Comma [0] 7262" xfId="18554" hidden="1" xr:uid="{00000000-0005-0000-0000-00009B480000}"/>
    <cellStyle name="Comma [0] 7263" xfId="18589" hidden="1" xr:uid="{00000000-0005-0000-0000-0000BE480000}"/>
    <cellStyle name="Comma [0] 7264" xfId="18521" hidden="1" xr:uid="{00000000-0005-0000-0000-00007A480000}"/>
    <cellStyle name="Comma [0] 7265" xfId="18591" hidden="1" xr:uid="{00000000-0005-0000-0000-0000C0480000}"/>
    <cellStyle name="Comma [0] 7266" xfId="18636" hidden="1" xr:uid="{00000000-0005-0000-0000-0000ED480000}"/>
    <cellStyle name="Comma [0] 7267" xfId="18579" hidden="1" xr:uid="{00000000-0005-0000-0000-0000B4480000}"/>
    <cellStyle name="Comma [0] 7268" xfId="18536" hidden="1" xr:uid="{00000000-0005-0000-0000-000089480000}"/>
    <cellStyle name="Comma [0] 7269" xfId="18642" hidden="1" xr:uid="{00000000-0005-0000-0000-0000F3480000}"/>
    <cellStyle name="Comma [0] 727" xfId="3534" hidden="1" xr:uid="{00000000-0005-0000-0000-0000EF0D0000}"/>
    <cellStyle name="Comma [0] 7270" xfId="18644" hidden="1" xr:uid="{00000000-0005-0000-0000-0000F5480000}"/>
    <cellStyle name="Comma [0] 7271" xfId="18597" hidden="1" xr:uid="{00000000-0005-0000-0000-0000C6480000}"/>
    <cellStyle name="Comma [0] 7272" xfId="18603" hidden="1" xr:uid="{00000000-0005-0000-0000-0000CC480000}"/>
    <cellStyle name="Comma [0] 7273" xfId="18490" hidden="1" xr:uid="{00000000-0005-0000-0000-00005B480000}"/>
    <cellStyle name="Comma [0] 7274" xfId="18553" hidden="1" xr:uid="{00000000-0005-0000-0000-00009A480000}"/>
    <cellStyle name="Comma [0] 7275" xfId="18561" hidden="1" xr:uid="{00000000-0005-0000-0000-0000A2480000}"/>
    <cellStyle name="Comma [0] 7276" xfId="18650" hidden="1" xr:uid="{00000000-0005-0000-0000-0000FB480000}"/>
    <cellStyle name="Comma [0] 7277" xfId="18564" hidden="1" xr:uid="{00000000-0005-0000-0000-0000A5480000}"/>
    <cellStyle name="Comma [0] 7278" xfId="18524" hidden="1" xr:uid="{00000000-0005-0000-0000-00007D480000}"/>
    <cellStyle name="Comma [0] 7279" xfId="18655" hidden="1" xr:uid="{00000000-0005-0000-0000-000000490000}"/>
    <cellStyle name="Comma [0] 728" xfId="3558" hidden="1" xr:uid="{00000000-0005-0000-0000-0000070E0000}"/>
    <cellStyle name="Comma [0] 7280" xfId="18657" hidden="1" xr:uid="{00000000-0005-0000-0000-000002490000}"/>
    <cellStyle name="Comma [0] 7281" xfId="18616" hidden="1" xr:uid="{00000000-0005-0000-0000-0000D9480000}"/>
    <cellStyle name="Comma [0] 7282" xfId="18622" hidden="1" xr:uid="{00000000-0005-0000-0000-0000DF480000}"/>
    <cellStyle name="Comma [0] 7283" xfId="18523" hidden="1" xr:uid="{00000000-0005-0000-0000-00007C480000}"/>
    <cellStyle name="Comma [0] 7284" xfId="18604" hidden="1" xr:uid="{00000000-0005-0000-0000-0000CD480000}"/>
    <cellStyle name="Comma [0] 7285" xfId="18583" hidden="1" xr:uid="{00000000-0005-0000-0000-0000B8480000}"/>
    <cellStyle name="Comma [0] 7286" xfId="18661" hidden="1" xr:uid="{00000000-0005-0000-0000-000006490000}"/>
    <cellStyle name="Comma [0] 7287" xfId="18602" hidden="1" xr:uid="{00000000-0005-0000-0000-0000CB480000}"/>
    <cellStyle name="Comma [0] 7288" xfId="18540" hidden="1" xr:uid="{00000000-0005-0000-0000-00008D480000}"/>
    <cellStyle name="Comma [0] 7289" xfId="18668" hidden="1" xr:uid="{00000000-0005-0000-0000-00000D490000}"/>
    <cellStyle name="Comma [0] 729" xfId="3524" hidden="1" xr:uid="{00000000-0005-0000-0000-0000E50D0000}"/>
    <cellStyle name="Comma [0] 7290" xfId="18670" hidden="1" xr:uid="{00000000-0005-0000-0000-00000F490000}"/>
    <cellStyle name="Comma [0] 7291" xfId="18634" hidden="1" xr:uid="{00000000-0005-0000-0000-0000EB480000}"/>
    <cellStyle name="Comma [0] 7292" xfId="18639" hidden="1" xr:uid="{00000000-0005-0000-0000-0000F0480000}"/>
    <cellStyle name="Comma [0] 7293" xfId="18069" hidden="1" xr:uid="{00000000-0005-0000-0000-0000B6460000}"/>
    <cellStyle name="Comma [0] 7294" xfId="18623" hidden="1" xr:uid="{00000000-0005-0000-0000-0000E0480000}"/>
    <cellStyle name="Comma [0] 7295" xfId="18528" hidden="1" xr:uid="{00000000-0005-0000-0000-000081480000}"/>
    <cellStyle name="Comma [0] 7296" xfId="18674" hidden="1" xr:uid="{00000000-0005-0000-0000-000013490000}"/>
    <cellStyle name="Comma [0] 7297" xfId="18621" hidden="1" xr:uid="{00000000-0005-0000-0000-0000DE480000}"/>
    <cellStyle name="Comma [0] 7298" xfId="18560" hidden="1" xr:uid="{00000000-0005-0000-0000-0000A1480000}"/>
    <cellStyle name="Comma [0] 7299" xfId="18678" hidden="1" xr:uid="{00000000-0005-0000-0000-000017490000}"/>
    <cellStyle name="Comma [0] 73" xfId="2277" hidden="1" xr:uid="{00000000-0005-0000-0000-000006090000}"/>
    <cellStyle name="Comma [0] 730" xfId="3496" hidden="1" xr:uid="{00000000-0005-0000-0000-0000C90D0000}"/>
    <cellStyle name="Comma [0] 7300" xfId="18680" hidden="1" xr:uid="{00000000-0005-0000-0000-000019490000}"/>
    <cellStyle name="Comma [0] 7301" xfId="18648" hidden="1" xr:uid="{00000000-0005-0000-0000-0000F9480000}"/>
    <cellStyle name="Comma [0] 7302" xfId="18652" hidden="1" xr:uid="{00000000-0005-0000-0000-0000FD480000}"/>
    <cellStyle name="Comma [0] 7303" xfId="18542" hidden="1" xr:uid="{00000000-0005-0000-0000-00008F480000}"/>
    <cellStyle name="Comma [0] 7304" xfId="18640" hidden="1" xr:uid="{00000000-0005-0000-0000-0000F1480000}"/>
    <cellStyle name="Comma [0] 7305" xfId="18532" hidden="1" xr:uid="{00000000-0005-0000-0000-000085480000}"/>
    <cellStyle name="Comma [0] 7306" xfId="18684" hidden="1" xr:uid="{00000000-0005-0000-0000-00001D490000}"/>
    <cellStyle name="Comma [0] 7307" xfId="18638" hidden="1" xr:uid="{00000000-0005-0000-0000-0000EF480000}"/>
    <cellStyle name="Comma [0] 7308" xfId="18607" hidden="1" xr:uid="{00000000-0005-0000-0000-0000D0480000}"/>
    <cellStyle name="Comma [0] 7309" xfId="18688" hidden="1" xr:uid="{00000000-0005-0000-0000-000021490000}"/>
    <cellStyle name="Comma [0] 731" xfId="3563" hidden="1" xr:uid="{00000000-0005-0000-0000-00000C0E0000}"/>
    <cellStyle name="Comma [0] 7310" xfId="18690" hidden="1" xr:uid="{00000000-0005-0000-0000-000023490000}"/>
    <cellStyle name="Comma [0] 7311" xfId="18676" hidden="1" xr:uid="{00000000-0005-0000-0000-000015490000}"/>
    <cellStyle name="Comma [0] 7312" xfId="18663" hidden="1" xr:uid="{00000000-0005-0000-0000-000008490000}"/>
    <cellStyle name="Comma [0] 7313" xfId="18687" hidden="1" xr:uid="{00000000-0005-0000-0000-000020490000}"/>
    <cellStyle name="Comma [0] 7314" xfId="18653" hidden="1" xr:uid="{00000000-0005-0000-0000-0000FE480000}"/>
    <cellStyle name="Comma [0] 7315" xfId="18625" hidden="1" xr:uid="{00000000-0005-0000-0000-0000E2480000}"/>
    <cellStyle name="Comma [0] 7316" xfId="18692" hidden="1" xr:uid="{00000000-0005-0000-0000-000025490000}"/>
    <cellStyle name="Comma [0] 7317" xfId="18649" hidden="1" xr:uid="{00000000-0005-0000-0000-0000FA480000}"/>
    <cellStyle name="Comma [0] 7318" xfId="18683" hidden="1" xr:uid="{00000000-0005-0000-0000-00001C490000}"/>
    <cellStyle name="Comma [0] 7319" xfId="18696" hidden="1" xr:uid="{00000000-0005-0000-0000-000029490000}"/>
    <cellStyle name="Comma [0] 732" xfId="3520" hidden="1" xr:uid="{00000000-0005-0000-0000-0000E10D0000}"/>
    <cellStyle name="Comma [0] 7320" xfId="18698" hidden="1" xr:uid="{00000000-0005-0000-0000-00002B490000}"/>
    <cellStyle name="Comma [0] 7321" xfId="18566" hidden="1" xr:uid="{00000000-0005-0000-0000-0000A7480000}"/>
    <cellStyle name="Comma [0] 7322" xfId="18686" hidden="1" xr:uid="{00000000-0005-0000-0000-00001F490000}"/>
    <cellStyle name="Comma [0] 7323" xfId="18626" hidden="1" xr:uid="{00000000-0005-0000-0000-0000E3480000}"/>
    <cellStyle name="Comma [0] 7324" xfId="18660" hidden="1" xr:uid="{00000000-0005-0000-0000-000005490000}"/>
    <cellStyle name="Comma [0] 7325" xfId="18673" hidden="1" xr:uid="{00000000-0005-0000-0000-000012490000}"/>
    <cellStyle name="Comma [0] 7326" xfId="18701" hidden="1" xr:uid="{00000000-0005-0000-0000-00002E490000}"/>
    <cellStyle name="Comma [0] 7327" xfId="18664" hidden="1" xr:uid="{00000000-0005-0000-0000-000009490000}"/>
    <cellStyle name="Comma [0] 7328" xfId="18624" hidden="1" xr:uid="{00000000-0005-0000-0000-0000E1480000}"/>
    <cellStyle name="Comma [0] 7329" xfId="18703" hidden="1" xr:uid="{00000000-0005-0000-0000-000030490000}"/>
    <cellStyle name="Comma [0] 733" xfId="3554" hidden="1" xr:uid="{00000000-0005-0000-0000-0000030E0000}"/>
    <cellStyle name="Comma [0] 7330" xfId="18705" hidden="1" xr:uid="{00000000-0005-0000-0000-000032490000}"/>
    <cellStyle name="Comma [0] 7331" xfId="15336" hidden="1" xr:uid="{00000000-0005-0000-0000-0000093C0000}"/>
    <cellStyle name="Comma [0] 7332" xfId="15341" hidden="1" xr:uid="{00000000-0005-0000-0000-00000E3C0000}"/>
    <cellStyle name="Comma [0] 7333" xfId="15334" hidden="1" xr:uid="{00000000-0005-0000-0000-0000073C0000}"/>
    <cellStyle name="Comma [0] 7334" xfId="15315" hidden="1" xr:uid="{00000000-0005-0000-0000-0000F43B0000}"/>
    <cellStyle name="Comma [0] 7335" xfId="18708" hidden="1" xr:uid="{00000000-0005-0000-0000-000035490000}"/>
    <cellStyle name="Comma [0] 7336" xfId="18714" hidden="1" xr:uid="{00000000-0005-0000-0000-00003B490000}"/>
    <cellStyle name="Comma [0] 7337" xfId="18716" hidden="1" xr:uid="{00000000-0005-0000-0000-00003D490000}"/>
    <cellStyle name="Comma [0] 7338" xfId="18707" hidden="1" xr:uid="{00000000-0005-0000-0000-000034490000}"/>
    <cellStyle name="Comma [0] 7339" xfId="18712" hidden="1" xr:uid="{00000000-0005-0000-0000-000039490000}"/>
    <cellStyle name="Comma [0] 734" xfId="3567" hidden="1" xr:uid="{00000000-0005-0000-0000-0000100E0000}"/>
    <cellStyle name="Comma [0] 7340" xfId="18718" hidden="1" xr:uid="{00000000-0005-0000-0000-00003F490000}"/>
    <cellStyle name="Comma [0] 7341" xfId="18720" hidden="1" xr:uid="{00000000-0005-0000-0000-000041490000}"/>
    <cellStyle name="Comma [0] 7342" xfId="15322" hidden="1" xr:uid="{00000000-0005-0000-0000-0000FB3B0000}"/>
    <cellStyle name="Comma [0] 7343" xfId="15330" hidden="1" xr:uid="{00000000-0005-0000-0000-0000033C0000}"/>
    <cellStyle name="Comma [0] 7344" xfId="18731" hidden="1" xr:uid="{00000000-0005-0000-0000-00004C490000}"/>
    <cellStyle name="Comma [0] 7345" xfId="18740" hidden="1" xr:uid="{00000000-0005-0000-0000-000055490000}"/>
    <cellStyle name="Comma [0] 7346" xfId="18751" hidden="1" xr:uid="{00000000-0005-0000-0000-000060490000}"/>
    <cellStyle name="Comma [0] 7347" xfId="18757" hidden="1" xr:uid="{00000000-0005-0000-0000-000066490000}"/>
    <cellStyle name="Comma [0] 7348" xfId="18739" hidden="1" xr:uid="{00000000-0005-0000-0000-000054490000}"/>
    <cellStyle name="Comma [0] 7349" xfId="18749" hidden="1" xr:uid="{00000000-0005-0000-0000-00005E490000}"/>
    <cellStyle name="Comma [0] 735" xfId="3569" hidden="1" xr:uid="{00000000-0005-0000-0000-0000120E0000}"/>
    <cellStyle name="Comma [0] 7350" xfId="18769" hidden="1" xr:uid="{00000000-0005-0000-0000-000072490000}"/>
    <cellStyle name="Comma [0] 7351" xfId="18771" hidden="1" xr:uid="{00000000-0005-0000-0000-000074490000}"/>
    <cellStyle name="Comma [0] 7352" xfId="18722" hidden="1" xr:uid="{00000000-0005-0000-0000-000043490000}"/>
    <cellStyle name="Comma [0] 7353" xfId="15328" hidden="1" xr:uid="{00000000-0005-0000-0000-0000013C0000}"/>
    <cellStyle name="Comma [0] 7354" xfId="18725" hidden="1" xr:uid="{00000000-0005-0000-0000-000046490000}"/>
    <cellStyle name="Comma [0] 7355" xfId="15324" hidden="1" xr:uid="{00000000-0005-0000-0000-0000FD3B0000}"/>
    <cellStyle name="Comma [0] 7356" xfId="15323" hidden="1" xr:uid="{00000000-0005-0000-0000-0000FC3B0000}"/>
    <cellStyle name="Comma [0] 7357" xfId="18776" hidden="1" xr:uid="{00000000-0005-0000-0000-000079490000}"/>
    <cellStyle name="Comma [0] 7358" xfId="15331" hidden="1" xr:uid="{00000000-0005-0000-0000-0000043C0000}"/>
    <cellStyle name="Comma [0] 7359" xfId="15325" hidden="1" xr:uid="{00000000-0005-0000-0000-0000FE3B0000}"/>
    <cellStyle name="Comma [0] 736" xfId="3437" hidden="1" xr:uid="{00000000-0005-0000-0000-00008E0D0000}"/>
    <cellStyle name="Comma [0] 7360" xfId="18788" hidden="1" xr:uid="{00000000-0005-0000-0000-000085490000}"/>
    <cellStyle name="Comma [0] 7361" xfId="18790" hidden="1" xr:uid="{00000000-0005-0000-0000-000087490000}"/>
    <cellStyle name="Comma [0] 7362" xfId="18779" hidden="1" xr:uid="{00000000-0005-0000-0000-00007C490000}"/>
    <cellStyle name="Comma [0] 7363" xfId="18787" hidden="1" xr:uid="{00000000-0005-0000-0000-000084490000}"/>
    <cellStyle name="Comma [0] 7364" xfId="15327" hidden="1" xr:uid="{00000000-0005-0000-0000-0000003C0000}"/>
    <cellStyle name="Comma [0] 7365" xfId="18773" hidden="1" xr:uid="{00000000-0005-0000-0000-000076490000}"/>
    <cellStyle name="Comma [0] 7366" xfId="18806" hidden="1" xr:uid="{00000000-0005-0000-0000-000097490000}"/>
    <cellStyle name="Comma [0] 7367" xfId="18814" hidden="1" xr:uid="{00000000-0005-0000-0000-00009F490000}"/>
    <cellStyle name="Comma [0] 7368" xfId="18723" hidden="1" xr:uid="{00000000-0005-0000-0000-000044490000}"/>
    <cellStyle name="Comma [0] 7369" xfId="18802" hidden="1" xr:uid="{00000000-0005-0000-0000-000093490000}"/>
    <cellStyle name="Comma [0] 737" xfId="3557" hidden="1" xr:uid="{00000000-0005-0000-0000-0000060E0000}"/>
    <cellStyle name="Comma [0] 7370" xfId="18823" hidden="1" xr:uid="{00000000-0005-0000-0000-0000A8490000}"/>
    <cellStyle name="Comma [0] 7371" xfId="18825" hidden="1" xr:uid="{00000000-0005-0000-0000-0000AA490000}"/>
    <cellStyle name="Comma [0] 7372" xfId="18784" hidden="1" xr:uid="{00000000-0005-0000-0000-000081490000}"/>
    <cellStyle name="Comma [0] 7373" xfId="18729" hidden="1" xr:uid="{00000000-0005-0000-0000-00004A490000}"/>
    <cellStyle name="Comma [0] 7374" xfId="18782" hidden="1" xr:uid="{00000000-0005-0000-0000-00007F490000}"/>
    <cellStyle name="Comma [0] 7375" xfId="18766" hidden="1" xr:uid="{00000000-0005-0000-0000-00006F490000}"/>
    <cellStyle name="Comma [0] 7376" xfId="18762" hidden="1" xr:uid="{00000000-0005-0000-0000-00006B490000}"/>
    <cellStyle name="Comma [0] 7377" xfId="18833" hidden="1" xr:uid="{00000000-0005-0000-0000-0000B2490000}"/>
    <cellStyle name="Comma [0] 7378" xfId="15319" hidden="1" xr:uid="{00000000-0005-0000-0000-0000F83B0000}"/>
    <cellStyle name="Comma [0] 7379" xfId="15359" hidden="1" xr:uid="{00000000-0005-0000-0000-0000203C0000}"/>
    <cellStyle name="Comma [0] 738" xfId="3497" hidden="1" xr:uid="{00000000-0005-0000-0000-0000CA0D0000}"/>
    <cellStyle name="Comma [0] 7380" xfId="18841" hidden="1" xr:uid="{00000000-0005-0000-0000-0000BA490000}"/>
    <cellStyle name="Comma [0] 7381" xfId="18843" hidden="1" xr:uid="{00000000-0005-0000-0000-0000BC490000}"/>
    <cellStyle name="Comma [0] 7382" xfId="18792" hidden="1" xr:uid="{00000000-0005-0000-0000-000089490000}"/>
    <cellStyle name="Comma [0] 7383" xfId="18768" hidden="1" xr:uid="{00000000-0005-0000-0000-000071490000}"/>
    <cellStyle name="Comma [0] 7384" xfId="18803" hidden="1" xr:uid="{00000000-0005-0000-0000-000094490000}"/>
    <cellStyle name="Comma [0] 7385" xfId="18735" hidden="1" xr:uid="{00000000-0005-0000-0000-000050490000}"/>
    <cellStyle name="Comma [0] 7386" xfId="18805" hidden="1" xr:uid="{00000000-0005-0000-0000-000096490000}"/>
    <cellStyle name="Comma [0] 7387" xfId="18850" hidden="1" xr:uid="{00000000-0005-0000-0000-0000C3490000}"/>
    <cellStyle name="Comma [0] 7388" xfId="18793" hidden="1" xr:uid="{00000000-0005-0000-0000-00008A490000}"/>
    <cellStyle name="Comma [0] 7389" xfId="18750" hidden="1" xr:uid="{00000000-0005-0000-0000-00005F490000}"/>
    <cellStyle name="Comma [0] 739" xfId="3531" hidden="1" xr:uid="{00000000-0005-0000-0000-0000EC0D0000}"/>
    <cellStyle name="Comma [0] 7390" xfId="18856" hidden="1" xr:uid="{00000000-0005-0000-0000-0000C9490000}"/>
    <cellStyle name="Comma [0] 7391" xfId="18858" hidden="1" xr:uid="{00000000-0005-0000-0000-0000CB490000}"/>
    <cellStyle name="Comma [0] 7392" xfId="18811" hidden="1" xr:uid="{00000000-0005-0000-0000-00009C490000}"/>
    <cellStyle name="Comma [0] 7393" xfId="18817" hidden="1" xr:uid="{00000000-0005-0000-0000-0000A2490000}"/>
    <cellStyle name="Comma [0] 7394" xfId="15349" hidden="1" xr:uid="{00000000-0005-0000-0000-0000163C0000}"/>
    <cellStyle name="Comma [0] 7395" xfId="18767" hidden="1" xr:uid="{00000000-0005-0000-0000-000070490000}"/>
    <cellStyle name="Comma [0] 7396" xfId="18775" hidden="1" xr:uid="{00000000-0005-0000-0000-000078490000}"/>
    <cellStyle name="Comma [0] 7397" xfId="18864" hidden="1" xr:uid="{00000000-0005-0000-0000-0000D1490000}"/>
    <cellStyle name="Comma [0] 7398" xfId="18778" hidden="1" xr:uid="{00000000-0005-0000-0000-00007B490000}"/>
    <cellStyle name="Comma [0] 7399" xfId="18738" hidden="1" xr:uid="{00000000-0005-0000-0000-000053490000}"/>
    <cellStyle name="Comma [0] 74" xfId="2261" hidden="1" xr:uid="{00000000-0005-0000-0000-0000F6080000}"/>
    <cellStyle name="Comma [0] 740" xfId="3544" hidden="1" xr:uid="{00000000-0005-0000-0000-0000F90D0000}"/>
    <cellStyle name="Comma [0] 7400" xfId="18869" hidden="1" xr:uid="{00000000-0005-0000-0000-0000D6490000}"/>
    <cellStyle name="Comma [0] 7401" xfId="18871" hidden="1" xr:uid="{00000000-0005-0000-0000-0000D8490000}"/>
    <cellStyle name="Comma [0] 7402" xfId="18830" hidden="1" xr:uid="{00000000-0005-0000-0000-0000AF490000}"/>
    <cellStyle name="Comma [0] 7403" xfId="18836" hidden="1" xr:uid="{00000000-0005-0000-0000-0000B5490000}"/>
    <cellStyle name="Comma [0] 7404" xfId="18737" hidden="1" xr:uid="{00000000-0005-0000-0000-000052490000}"/>
    <cellStyle name="Comma [0] 7405" xfId="18818" hidden="1" xr:uid="{00000000-0005-0000-0000-0000A3490000}"/>
    <cellStyle name="Comma [0] 7406" xfId="18797" hidden="1" xr:uid="{00000000-0005-0000-0000-00008E490000}"/>
    <cellStyle name="Comma [0] 7407" xfId="18875" hidden="1" xr:uid="{00000000-0005-0000-0000-0000DC490000}"/>
    <cellStyle name="Comma [0] 7408" xfId="18816" hidden="1" xr:uid="{00000000-0005-0000-0000-0000A1490000}"/>
    <cellStyle name="Comma [0] 7409" xfId="18754" hidden="1" xr:uid="{00000000-0005-0000-0000-000063490000}"/>
    <cellStyle name="Comma [0] 741" xfId="3572" hidden="1" xr:uid="{00000000-0005-0000-0000-0000150E0000}"/>
    <cellStyle name="Comma [0] 7410" xfId="18882" hidden="1" xr:uid="{00000000-0005-0000-0000-0000E3490000}"/>
    <cellStyle name="Comma [0] 7411" xfId="18884" hidden="1" xr:uid="{00000000-0005-0000-0000-0000E5490000}"/>
    <cellStyle name="Comma [0] 7412" xfId="18848" hidden="1" xr:uid="{00000000-0005-0000-0000-0000C1490000}"/>
    <cellStyle name="Comma [0] 7413" xfId="18853" hidden="1" xr:uid="{00000000-0005-0000-0000-0000C6490000}"/>
    <cellStyle name="Comma [0] 7414" xfId="15314" hidden="1" xr:uid="{00000000-0005-0000-0000-0000F33B0000}"/>
    <cellStyle name="Comma [0] 7415" xfId="18837" hidden="1" xr:uid="{00000000-0005-0000-0000-0000B6490000}"/>
    <cellStyle name="Comma [0] 7416" xfId="18742" hidden="1" xr:uid="{00000000-0005-0000-0000-000057490000}"/>
    <cellStyle name="Comma [0] 7417" xfId="18888" hidden="1" xr:uid="{00000000-0005-0000-0000-0000E9490000}"/>
    <cellStyle name="Comma [0] 7418" xfId="18835" hidden="1" xr:uid="{00000000-0005-0000-0000-0000B4490000}"/>
    <cellStyle name="Comma [0] 7419" xfId="18774" hidden="1" xr:uid="{00000000-0005-0000-0000-000077490000}"/>
    <cellStyle name="Comma [0] 742" xfId="3535" hidden="1" xr:uid="{00000000-0005-0000-0000-0000F00D0000}"/>
    <cellStyle name="Comma [0] 7420" xfId="18892" hidden="1" xr:uid="{00000000-0005-0000-0000-0000ED490000}"/>
    <cellStyle name="Comma [0] 7421" xfId="18894" hidden="1" xr:uid="{00000000-0005-0000-0000-0000EF490000}"/>
    <cellStyle name="Comma [0] 7422" xfId="18862" hidden="1" xr:uid="{00000000-0005-0000-0000-0000CF490000}"/>
    <cellStyle name="Comma [0] 7423" xfId="18866" hidden="1" xr:uid="{00000000-0005-0000-0000-0000D3490000}"/>
    <cellStyle name="Comma [0] 7424" xfId="18756" hidden="1" xr:uid="{00000000-0005-0000-0000-000065490000}"/>
    <cellStyle name="Comma [0] 7425" xfId="18854" hidden="1" xr:uid="{00000000-0005-0000-0000-0000C7490000}"/>
    <cellStyle name="Comma [0] 7426" xfId="18746" hidden="1" xr:uid="{00000000-0005-0000-0000-00005B490000}"/>
    <cellStyle name="Comma [0] 7427" xfId="18898" hidden="1" xr:uid="{00000000-0005-0000-0000-0000F3490000}"/>
    <cellStyle name="Comma [0] 7428" xfId="18852" hidden="1" xr:uid="{00000000-0005-0000-0000-0000C5490000}"/>
    <cellStyle name="Comma [0] 7429" xfId="18821" hidden="1" xr:uid="{00000000-0005-0000-0000-0000A6490000}"/>
    <cellStyle name="Comma [0] 743" xfId="3495" hidden="1" xr:uid="{00000000-0005-0000-0000-0000C80D0000}"/>
    <cellStyle name="Comma [0] 7430" xfId="18902" hidden="1" xr:uid="{00000000-0005-0000-0000-0000F7490000}"/>
    <cellStyle name="Comma [0] 7431" xfId="18904" hidden="1" xr:uid="{00000000-0005-0000-0000-0000F9490000}"/>
    <cellStyle name="Comma [0] 7432" xfId="18890" hidden="1" xr:uid="{00000000-0005-0000-0000-0000EB490000}"/>
    <cellStyle name="Comma [0] 7433" xfId="18877" hidden="1" xr:uid="{00000000-0005-0000-0000-0000DE490000}"/>
    <cellStyle name="Comma [0] 7434" xfId="18901" hidden="1" xr:uid="{00000000-0005-0000-0000-0000F6490000}"/>
    <cellStyle name="Comma [0] 7435" xfId="18867" hidden="1" xr:uid="{00000000-0005-0000-0000-0000D4490000}"/>
    <cellStyle name="Comma [0] 7436" xfId="18839" hidden="1" xr:uid="{00000000-0005-0000-0000-0000B8490000}"/>
    <cellStyle name="Comma [0] 7437" xfId="18906" hidden="1" xr:uid="{00000000-0005-0000-0000-0000FB490000}"/>
    <cellStyle name="Comma [0] 7438" xfId="18863" hidden="1" xr:uid="{00000000-0005-0000-0000-0000D0490000}"/>
    <cellStyle name="Comma [0] 7439" xfId="18897" hidden="1" xr:uid="{00000000-0005-0000-0000-0000F2490000}"/>
    <cellStyle name="Comma [0] 744" xfId="3574" hidden="1" xr:uid="{00000000-0005-0000-0000-0000170E0000}"/>
    <cellStyle name="Comma [0] 7440" xfId="18910" hidden="1" xr:uid="{00000000-0005-0000-0000-0000FF490000}"/>
    <cellStyle name="Comma [0] 7441" xfId="18912" hidden="1" xr:uid="{00000000-0005-0000-0000-0000014A0000}"/>
    <cellStyle name="Comma [0] 7442" xfId="18780" hidden="1" xr:uid="{00000000-0005-0000-0000-00007D490000}"/>
    <cellStyle name="Comma [0] 7443" xfId="18900" hidden="1" xr:uid="{00000000-0005-0000-0000-0000F5490000}"/>
    <cellStyle name="Comma [0] 7444" xfId="18840" hidden="1" xr:uid="{00000000-0005-0000-0000-0000B9490000}"/>
    <cellStyle name="Comma [0] 7445" xfId="18874" hidden="1" xr:uid="{00000000-0005-0000-0000-0000DB490000}"/>
    <cellStyle name="Comma [0] 7446" xfId="18887" hidden="1" xr:uid="{00000000-0005-0000-0000-0000E8490000}"/>
    <cellStyle name="Comma [0] 7447" xfId="18915" hidden="1" xr:uid="{00000000-0005-0000-0000-0000044A0000}"/>
    <cellStyle name="Comma [0] 7448" xfId="18878" hidden="1" xr:uid="{00000000-0005-0000-0000-0000DF490000}"/>
    <cellStyle name="Comma [0] 7449" xfId="18838" hidden="1" xr:uid="{00000000-0005-0000-0000-0000B7490000}"/>
    <cellStyle name="Comma [0] 745" xfId="3576" hidden="1" xr:uid="{00000000-0005-0000-0000-0000190E0000}"/>
    <cellStyle name="Comma [0] 7450" xfId="18917" hidden="1" xr:uid="{00000000-0005-0000-0000-0000064A0000}"/>
    <cellStyle name="Comma [0] 7451" xfId="18919" hidden="1" xr:uid="{00000000-0005-0000-0000-0000084A0000}"/>
    <cellStyle name="Comma [0] 7452" xfId="18976" hidden="1" xr:uid="{00000000-0005-0000-0000-0000414A0000}"/>
    <cellStyle name="Comma [0] 7453" xfId="18995" hidden="1" xr:uid="{00000000-0005-0000-0000-0000544A0000}"/>
    <cellStyle name="Comma [0] 7454" xfId="19002" hidden="1" xr:uid="{00000000-0005-0000-0000-00005B4A0000}"/>
    <cellStyle name="Comma [0] 7455" xfId="19009" hidden="1" xr:uid="{00000000-0005-0000-0000-0000624A0000}"/>
    <cellStyle name="Comma [0] 7456" xfId="19014" hidden="1" xr:uid="{00000000-0005-0000-0000-0000674A0000}"/>
    <cellStyle name="Comma [0] 7457" xfId="19001" hidden="1" xr:uid="{00000000-0005-0000-0000-00005A4A0000}"/>
    <cellStyle name="Comma [0] 7458" xfId="19006" hidden="1" xr:uid="{00000000-0005-0000-0000-00005F4A0000}"/>
    <cellStyle name="Comma [0] 7459" xfId="19018" hidden="1" xr:uid="{00000000-0005-0000-0000-00006B4A0000}"/>
    <cellStyle name="Comma [0] 746" xfId="3088" hidden="1" xr:uid="{00000000-0005-0000-0000-0000310C0000}"/>
    <cellStyle name="Comma [0] 7460" xfId="19020" hidden="1" xr:uid="{00000000-0005-0000-0000-00006D4A0000}"/>
    <cellStyle name="Comma [0] 7461" xfId="18991" hidden="1" xr:uid="{00000000-0005-0000-0000-0000504A0000}"/>
    <cellStyle name="Comma [0] 7462" xfId="18980" hidden="1" xr:uid="{00000000-0005-0000-0000-0000454A0000}"/>
    <cellStyle name="Comma [0] 7463" xfId="19031" hidden="1" xr:uid="{00000000-0005-0000-0000-0000784A0000}"/>
    <cellStyle name="Comma [0] 7464" xfId="19040" hidden="1" xr:uid="{00000000-0005-0000-0000-0000814A0000}"/>
    <cellStyle name="Comma [0] 7465" xfId="19051" hidden="1" xr:uid="{00000000-0005-0000-0000-00008C4A0000}"/>
    <cellStyle name="Comma [0] 7466" xfId="19057" hidden="1" xr:uid="{00000000-0005-0000-0000-0000924A0000}"/>
    <cellStyle name="Comma [0] 7467" xfId="19039" hidden="1" xr:uid="{00000000-0005-0000-0000-0000804A0000}"/>
    <cellStyle name="Comma [0] 7468" xfId="19049" hidden="1" xr:uid="{00000000-0005-0000-0000-00008A4A0000}"/>
    <cellStyle name="Comma [0] 7469" xfId="19069" hidden="1" xr:uid="{00000000-0005-0000-0000-00009E4A0000}"/>
    <cellStyle name="Comma [0] 747" xfId="3085" hidden="1" xr:uid="{00000000-0005-0000-0000-00002E0C0000}"/>
    <cellStyle name="Comma [0] 7470" xfId="19071" hidden="1" xr:uid="{00000000-0005-0000-0000-0000A04A0000}"/>
    <cellStyle name="Comma [0] 7471" xfId="19022" hidden="1" xr:uid="{00000000-0005-0000-0000-00006F4A0000}"/>
    <cellStyle name="Comma [0] 7472" xfId="18983" hidden="1" xr:uid="{00000000-0005-0000-0000-0000484A0000}"/>
    <cellStyle name="Comma [0] 7473" xfId="19025" hidden="1" xr:uid="{00000000-0005-0000-0000-0000724A0000}"/>
    <cellStyle name="Comma [0] 7474" xfId="18988" hidden="1" xr:uid="{00000000-0005-0000-0000-00004D4A0000}"/>
    <cellStyle name="Comma [0] 7475" xfId="18990" hidden="1" xr:uid="{00000000-0005-0000-0000-00004F4A0000}"/>
    <cellStyle name="Comma [0] 7476" xfId="19076" hidden="1" xr:uid="{00000000-0005-0000-0000-0000A54A0000}"/>
    <cellStyle name="Comma [0] 7477" xfId="18979" hidden="1" xr:uid="{00000000-0005-0000-0000-0000444A0000}"/>
    <cellStyle name="Comma [0] 7478" xfId="18987" hidden="1" xr:uid="{00000000-0005-0000-0000-00004C4A0000}"/>
    <cellStyle name="Comma [0] 7479" xfId="19088" hidden="1" xr:uid="{00000000-0005-0000-0000-0000B14A0000}"/>
    <cellStyle name="Comma [0] 748" xfId="3582" hidden="1" xr:uid="{00000000-0005-0000-0000-00001F0E0000}"/>
    <cellStyle name="Comma [0] 7480" xfId="19090" hidden="1" xr:uid="{00000000-0005-0000-0000-0000B34A0000}"/>
    <cellStyle name="Comma [0] 7481" xfId="19079" hidden="1" xr:uid="{00000000-0005-0000-0000-0000A84A0000}"/>
    <cellStyle name="Comma [0] 7482" xfId="19087" hidden="1" xr:uid="{00000000-0005-0000-0000-0000B04A0000}"/>
    <cellStyle name="Comma [0] 7483" xfId="18985" hidden="1" xr:uid="{00000000-0005-0000-0000-00004A4A0000}"/>
    <cellStyle name="Comma [0] 7484" xfId="19073" hidden="1" xr:uid="{00000000-0005-0000-0000-0000A24A0000}"/>
    <cellStyle name="Comma [0] 7485" xfId="19106" hidden="1" xr:uid="{00000000-0005-0000-0000-0000C34A0000}"/>
    <cellStyle name="Comma [0] 7486" xfId="19114" hidden="1" xr:uid="{00000000-0005-0000-0000-0000CB4A0000}"/>
    <cellStyle name="Comma [0] 7487" xfId="19023" hidden="1" xr:uid="{00000000-0005-0000-0000-0000704A0000}"/>
    <cellStyle name="Comma [0] 7488" xfId="19102" hidden="1" xr:uid="{00000000-0005-0000-0000-0000BF4A0000}"/>
    <cellStyle name="Comma [0] 7489" xfId="19123" hidden="1" xr:uid="{00000000-0005-0000-0000-0000D44A0000}"/>
    <cellStyle name="Comma [0] 749" xfId="3588" hidden="1" xr:uid="{00000000-0005-0000-0000-0000250E0000}"/>
    <cellStyle name="Comma [0] 7490" xfId="19125" hidden="1" xr:uid="{00000000-0005-0000-0000-0000D64A0000}"/>
    <cellStyle name="Comma [0] 7491" xfId="19084" hidden="1" xr:uid="{00000000-0005-0000-0000-0000AD4A0000}"/>
    <cellStyle name="Comma [0] 7492" xfId="19029" hidden="1" xr:uid="{00000000-0005-0000-0000-0000764A0000}"/>
    <cellStyle name="Comma [0] 7493" xfId="19082" hidden="1" xr:uid="{00000000-0005-0000-0000-0000AB4A0000}"/>
    <cellStyle name="Comma [0] 7494" xfId="19066" hidden="1" xr:uid="{00000000-0005-0000-0000-00009B4A0000}"/>
    <cellStyle name="Comma [0] 7495" xfId="19062" hidden="1" xr:uid="{00000000-0005-0000-0000-0000974A0000}"/>
    <cellStyle name="Comma [0] 7496" xfId="19133" hidden="1" xr:uid="{00000000-0005-0000-0000-0000DE4A0000}"/>
    <cellStyle name="Comma [0] 7497" xfId="18999" hidden="1" xr:uid="{00000000-0005-0000-0000-0000584A0000}"/>
    <cellStyle name="Comma [0] 7498" xfId="18992" hidden="1" xr:uid="{00000000-0005-0000-0000-0000514A0000}"/>
    <cellStyle name="Comma [0] 7499" xfId="19141" hidden="1" xr:uid="{00000000-0005-0000-0000-0000E64A0000}"/>
    <cellStyle name="Comma [0] 75" xfId="2257" hidden="1" xr:uid="{00000000-0005-0000-0000-0000F2080000}"/>
    <cellStyle name="Comma [0] 750" xfId="3590" hidden="1" xr:uid="{00000000-0005-0000-0000-0000270E0000}"/>
    <cellStyle name="Comma [0] 7500" xfId="19143" hidden="1" xr:uid="{00000000-0005-0000-0000-0000E84A0000}"/>
    <cellStyle name="Comma [0] 7501" xfId="19092" hidden="1" xr:uid="{00000000-0005-0000-0000-0000B54A0000}"/>
    <cellStyle name="Comma [0] 7502" xfId="19068" hidden="1" xr:uid="{00000000-0005-0000-0000-00009D4A0000}"/>
    <cellStyle name="Comma [0] 7503" xfId="19103" hidden="1" xr:uid="{00000000-0005-0000-0000-0000C04A0000}"/>
    <cellStyle name="Comma [0] 7504" xfId="19035" hidden="1" xr:uid="{00000000-0005-0000-0000-00007C4A0000}"/>
    <cellStyle name="Comma [0] 7505" xfId="19105" hidden="1" xr:uid="{00000000-0005-0000-0000-0000C24A0000}"/>
    <cellStyle name="Comma [0] 7506" xfId="19150" hidden="1" xr:uid="{00000000-0005-0000-0000-0000EF4A0000}"/>
    <cellStyle name="Comma [0] 7507" xfId="19093" hidden="1" xr:uid="{00000000-0005-0000-0000-0000B64A0000}"/>
    <cellStyle name="Comma [0] 7508" xfId="19050" hidden="1" xr:uid="{00000000-0005-0000-0000-00008B4A0000}"/>
    <cellStyle name="Comma [0] 7509" xfId="19156" hidden="1" xr:uid="{00000000-0005-0000-0000-0000F54A0000}"/>
    <cellStyle name="Comma [0] 751" xfId="3581" hidden="1" xr:uid="{00000000-0005-0000-0000-00001E0E0000}"/>
    <cellStyle name="Comma [0] 7510" xfId="19158" hidden="1" xr:uid="{00000000-0005-0000-0000-0000F74A0000}"/>
    <cellStyle name="Comma [0] 7511" xfId="19111" hidden="1" xr:uid="{00000000-0005-0000-0000-0000C84A0000}"/>
    <cellStyle name="Comma [0] 7512" xfId="19117" hidden="1" xr:uid="{00000000-0005-0000-0000-0000CE4A0000}"/>
    <cellStyle name="Comma [0] 7513" xfId="18998" hidden="1" xr:uid="{00000000-0005-0000-0000-0000574A0000}"/>
    <cellStyle name="Comma [0] 7514" xfId="19067" hidden="1" xr:uid="{00000000-0005-0000-0000-00009C4A0000}"/>
    <cellStyle name="Comma [0] 7515" xfId="19075" hidden="1" xr:uid="{00000000-0005-0000-0000-0000A44A0000}"/>
    <cellStyle name="Comma [0] 7516" xfId="19164" hidden="1" xr:uid="{00000000-0005-0000-0000-0000FD4A0000}"/>
    <cellStyle name="Comma [0] 7517" xfId="19078" hidden="1" xr:uid="{00000000-0005-0000-0000-0000A74A0000}"/>
    <cellStyle name="Comma [0] 7518" xfId="19038" hidden="1" xr:uid="{00000000-0005-0000-0000-00007F4A0000}"/>
    <cellStyle name="Comma [0] 7519" xfId="19169" hidden="1" xr:uid="{00000000-0005-0000-0000-0000024B0000}"/>
    <cellStyle name="Comma [0] 752" xfId="3586" hidden="1" xr:uid="{00000000-0005-0000-0000-0000230E0000}"/>
    <cellStyle name="Comma [0] 7520" xfId="19171" hidden="1" xr:uid="{00000000-0005-0000-0000-0000044B0000}"/>
    <cellStyle name="Comma [0] 7521" xfId="19130" hidden="1" xr:uid="{00000000-0005-0000-0000-0000DB4A0000}"/>
    <cellStyle name="Comma [0] 7522" xfId="19136" hidden="1" xr:uid="{00000000-0005-0000-0000-0000E14A0000}"/>
    <cellStyle name="Comma [0] 7523" xfId="19037" hidden="1" xr:uid="{00000000-0005-0000-0000-00007E4A0000}"/>
    <cellStyle name="Comma [0] 7524" xfId="19118" hidden="1" xr:uid="{00000000-0005-0000-0000-0000CF4A0000}"/>
    <cellStyle name="Comma [0] 7525" xfId="19097" hidden="1" xr:uid="{00000000-0005-0000-0000-0000BA4A0000}"/>
    <cellStyle name="Comma [0] 7526" xfId="19175" hidden="1" xr:uid="{00000000-0005-0000-0000-0000084B0000}"/>
    <cellStyle name="Comma [0] 7527" xfId="19116" hidden="1" xr:uid="{00000000-0005-0000-0000-0000CD4A0000}"/>
    <cellStyle name="Comma [0] 7528" xfId="19054" hidden="1" xr:uid="{00000000-0005-0000-0000-00008F4A0000}"/>
    <cellStyle name="Comma [0] 7529" xfId="19182" hidden="1" xr:uid="{00000000-0005-0000-0000-00000F4B0000}"/>
    <cellStyle name="Comma [0] 753" xfId="3592" hidden="1" xr:uid="{00000000-0005-0000-0000-0000290E0000}"/>
    <cellStyle name="Comma [0] 7530" xfId="19184" hidden="1" xr:uid="{00000000-0005-0000-0000-0000114B0000}"/>
    <cellStyle name="Comma [0] 7531" xfId="19148" hidden="1" xr:uid="{00000000-0005-0000-0000-0000ED4A0000}"/>
    <cellStyle name="Comma [0] 7532" xfId="19153" hidden="1" xr:uid="{00000000-0005-0000-0000-0000F24A0000}"/>
    <cellStyle name="Comma [0] 7533" xfId="18982" hidden="1" xr:uid="{00000000-0005-0000-0000-0000474A0000}"/>
    <cellStyle name="Comma [0] 7534" xfId="19137" hidden="1" xr:uid="{00000000-0005-0000-0000-0000E24A0000}"/>
    <cellStyle name="Comma [0] 7535" xfId="19042" hidden="1" xr:uid="{00000000-0005-0000-0000-0000834A0000}"/>
    <cellStyle name="Comma [0] 7536" xfId="19188" hidden="1" xr:uid="{00000000-0005-0000-0000-0000154B0000}"/>
    <cellStyle name="Comma [0] 7537" xfId="19135" hidden="1" xr:uid="{00000000-0005-0000-0000-0000E04A0000}"/>
    <cellStyle name="Comma [0] 7538" xfId="19074" hidden="1" xr:uid="{00000000-0005-0000-0000-0000A34A0000}"/>
    <cellStyle name="Comma [0] 7539" xfId="19192" hidden="1" xr:uid="{00000000-0005-0000-0000-0000194B0000}"/>
    <cellStyle name="Comma [0] 754" xfId="3594" hidden="1" xr:uid="{00000000-0005-0000-0000-00002B0E0000}"/>
    <cellStyle name="Comma [0] 7540" xfId="19194" hidden="1" xr:uid="{00000000-0005-0000-0000-00001B4B0000}"/>
    <cellStyle name="Comma [0] 7541" xfId="19162" hidden="1" xr:uid="{00000000-0005-0000-0000-0000FB4A0000}"/>
    <cellStyle name="Comma [0] 7542" xfId="19166" hidden="1" xr:uid="{00000000-0005-0000-0000-0000FF4A0000}"/>
    <cellStyle name="Comma [0] 7543" xfId="19056" hidden="1" xr:uid="{00000000-0005-0000-0000-0000914A0000}"/>
    <cellStyle name="Comma [0] 7544" xfId="19154" hidden="1" xr:uid="{00000000-0005-0000-0000-0000F34A0000}"/>
    <cellStyle name="Comma [0] 7545" xfId="19046" hidden="1" xr:uid="{00000000-0005-0000-0000-0000874A0000}"/>
    <cellStyle name="Comma [0] 7546" xfId="19198" hidden="1" xr:uid="{00000000-0005-0000-0000-00001F4B0000}"/>
    <cellStyle name="Comma [0] 7547" xfId="19152" hidden="1" xr:uid="{00000000-0005-0000-0000-0000F14A0000}"/>
    <cellStyle name="Comma [0] 7548" xfId="19121" hidden="1" xr:uid="{00000000-0005-0000-0000-0000D24A0000}"/>
    <cellStyle name="Comma [0] 7549" xfId="19202" hidden="1" xr:uid="{00000000-0005-0000-0000-0000234B0000}"/>
    <cellStyle name="Comma [0] 755" xfId="3111" hidden="1" xr:uid="{00000000-0005-0000-0000-0000480C0000}"/>
    <cellStyle name="Comma [0] 7550" xfId="19204" hidden="1" xr:uid="{00000000-0005-0000-0000-0000254B0000}"/>
    <cellStyle name="Comma [0] 7551" xfId="19190" hidden="1" xr:uid="{00000000-0005-0000-0000-0000174B0000}"/>
    <cellStyle name="Comma [0] 7552" xfId="19177" hidden="1" xr:uid="{00000000-0005-0000-0000-00000A4B0000}"/>
    <cellStyle name="Comma [0] 7553" xfId="19201" hidden="1" xr:uid="{00000000-0005-0000-0000-0000224B0000}"/>
    <cellStyle name="Comma [0] 7554" xfId="19167" hidden="1" xr:uid="{00000000-0005-0000-0000-0000004B0000}"/>
    <cellStyle name="Comma [0] 7555" xfId="19139" hidden="1" xr:uid="{00000000-0005-0000-0000-0000E44A0000}"/>
    <cellStyle name="Comma [0] 7556" xfId="19206" hidden="1" xr:uid="{00000000-0005-0000-0000-0000274B0000}"/>
    <cellStyle name="Comma [0] 7557" xfId="19163" hidden="1" xr:uid="{00000000-0005-0000-0000-0000FC4A0000}"/>
    <cellStyle name="Comma [0] 7558" xfId="19197" hidden="1" xr:uid="{00000000-0005-0000-0000-00001E4B0000}"/>
    <cellStyle name="Comma [0] 7559" xfId="19210" hidden="1" xr:uid="{00000000-0005-0000-0000-00002B4B0000}"/>
    <cellStyle name="Comma [0] 756" xfId="3113" hidden="1" xr:uid="{00000000-0005-0000-0000-00004A0C0000}"/>
    <cellStyle name="Comma [0] 7560" xfId="19212" hidden="1" xr:uid="{00000000-0005-0000-0000-00002D4B0000}"/>
    <cellStyle name="Comma [0] 7561" xfId="19080" hidden="1" xr:uid="{00000000-0005-0000-0000-0000A94A0000}"/>
    <cellStyle name="Comma [0] 7562" xfId="19200" hidden="1" xr:uid="{00000000-0005-0000-0000-0000214B0000}"/>
    <cellStyle name="Comma [0] 7563" xfId="19140" hidden="1" xr:uid="{00000000-0005-0000-0000-0000E54A0000}"/>
    <cellStyle name="Comma [0] 7564" xfId="19174" hidden="1" xr:uid="{00000000-0005-0000-0000-0000074B0000}"/>
    <cellStyle name="Comma [0] 7565" xfId="19187" hidden="1" xr:uid="{00000000-0005-0000-0000-0000144B0000}"/>
    <cellStyle name="Comma [0] 7566" xfId="19215" hidden="1" xr:uid="{00000000-0005-0000-0000-0000304B0000}"/>
    <cellStyle name="Comma [0] 7567" xfId="19178" hidden="1" xr:uid="{00000000-0005-0000-0000-00000B4B0000}"/>
    <cellStyle name="Comma [0] 7568" xfId="19138" hidden="1" xr:uid="{00000000-0005-0000-0000-0000E34A0000}"/>
    <cellStyle name="Comma [0] 7569" xfId="19218" hidden="1" xr:uid="{00000000-0005-0000-0000-0000334B0000}"/>
    <cellStyle name="Comma [0] 757" xfId="3605" hidden="1" xr:uid="{00000000-0005-0000-0000-0000360E0000}"/>
    <cellStyle name="Comma [0] 7570" xfId="19220" hidden="1" xr:uid="{00000000-0005-0000-0000-0000354B0000}"/>
    <cellStyle name="Comma [0] 7571" xfId="18939" hidden="1" xr:uid="{00000000-0005-0000-0000-00001C4A0000}"/>
    <cellStyle name="Comma [0] 7572" xfId="18921" hidden="1" xr:uid="{00000000-0005-0000-0000-00000A4A0000}"/>
    <cellStyle name="Comma [0] 7573" xfId="19224" hidden="1" xr:uid="{00000000-0005-0000-0000-0000394B0000}"/>
    <cellStyle name="Comma [0] 7574" xfId="19231" hidden="1" xr:uid="{00000000-0005-0000-0000-0000404B0000}"/>
    <cellStyle name="Comma [0] 7575" xfId="19233" hidden="1" xr:uid="{00000000-0005-0000-0000-0000424B0000}"/>
    <cellStyle name="Comma [0] 7576" xfId="19223" hidden="1" xr:uid="{00000000-0005-0000-0000-0000384B0000}"/>
    <cellStyle name="Comma [0] 7577" xfId="19229" hidden="1" xr:uid="{00000000-0005-0000-0000-00003E4B0000}"/>
    <cellStyle name="Comma [0] 7578" xfId="19236" hidden="1" xr:uid="{00000000-0005-0000-0000-0000454B0000}"/>
    <cellStyle name="Comma [0] 7579" xfId="19238" hidden="1" xr:uid="{00000000-0005-0000-0000-0000474B0000}"/>
    <cellStyle name="Comma [0] 758" xfId="3614" hidden="1" xr:uid="{00000000-0005-0000-0000-00003F0E0000}"/>
    <cellStyle name="Comma [0] 7580" xfId="19013" hidden="1" xr:uid="{00000000-0005-0000-0000-0000664A0000}"/>
    <cellStyle name="Comma [0] 7581" xfId="18969" hidden="1" xr:uid="{00000000-0005-0000-0000-00003A4A0000}"/>
    <cellStyle name="Comma [0] 7582" xfId="19249" hidden="1" xr:uid="{00000000-0005-0000-0000-0000524B0000}"/>
    <cellStyle name="Comma [0] 7583" xfId="19258" hidden="1" xr:uid="{00000000-0005-0000-0000-00005B4B0000}"/>
    <cellStyle name="Comma [0] 7584" xfId="19269" hidden="1" xr:uid="{00000000-0005-0000-0000-0000664B0000}"/>
    <cellStyle name="Comma [0] 7585" xfId="19275" hidden="1" xr:uid="{00000000-0005-0000-0000-00006C4B0000}"/>
    <cellStyle name="Comma [0] 7586" xfId="19257" hidden="1" xr:uid="{00000000-0005-0000-0000-00005A4B0000}"/>
    <cellStyle name="Comma [0] 7587" xfId="19267" hidden="1" xr:uid="{00000000-0005-0000-0000-0000644B0000}"/>
    <cellStyle name="Comma [0] 7588" xfId="19287" hidden="1" xr:uid="{00000000-0005-0000-0000-0000784B0000}"/>
    <cellStyle name="Comma [0] 7589" xfId="19289" hidden="1" xr:uid="{00000000-0005-0000-0000-00007A4B0000}"/>
    <cellStyle name="Comma [0] 759" xfId="3625" hidden="1" xr:uid="{00000000-0005-0000-0000-00004A0E0000}"/>
    <cellStyle name="Comma [0] 7590" xfId="19240" hidden="1" xr:uid="{00000000-0005-0000-0000-0000494B0000}"/>
    <cellStyle name="Comma [0] 7591" xfId="18934" hidden="1" xr:uid="{00000000-0005-0000-0000-0000174A0000}"/>
    <cellStyle name="Comma [0] 7592" xfId="19243" hidden="1" xr:uid="{00000000-0005-0000-0000-00004C4B0000}"/>
    <cellStyle name="Comma [0] 7593" xfId="18968" hidden="1" xr:uid="{00000000-0005-0000-0000-0000394A0000}"/>
    <cellStyle name="Comma [0] 7594" xfId="18967" hidden="1" xr:uid="{00000000-0005-0000-0000-0000384A0000}"/>
    <cellStyle name="Comma [0] 7595" xfId="19294" hidden="1" xr:uid="{00000000-0005-0000-0000-00007F4B0000}"/>
    <cellStyle name="Comma [0] 7596" xfId="18936" hidden="1" xr:uid="{00000000-0005-0000-0000-0000194A0000}"/>
    <cellStyle name="Comma [0] 7597" xfId="18970" hidden="1" xr:uid="{00000000-0005-0000-0000-00003B4A0000}"/>
    <cellStyle name="Comma [0] 7598" xfId="19306" hidden="1" xr:uid="{00000000-0005-0000-0000-00008B4B0000}"/>
    <cellStyle name="Comma [0] 7599" xfId="19308" hidden="1" xr:uid="{00000000-0005-0000-0000-00008D4B0000}"/>
    <cellStyle name="Comma [0] 76" xfId="2328" hidden="1" xr:uid="{00000000-0005-0000-0000-000039090000}"/>
    <cellStyle name="Comma [0] 760" xfId="3631" hidden="1" xr:uid="{00000000-0005-0000-0000-0000500E0000}"/>
    <cellStyle name="Comma [0] 7600" xfId="19297" hidden="1" xr:uid="{00000000-0005-0000-0000-0000824B0000}"/>
    <cellStyle name="Comma [0] 7601" xfId="19305" hidden="1" xr:uid="{00000000-0005-0000-0000-00008A4B0000}"/>
    <cellStyle name="Comma [0] 7602" xfId="18932" hidden="1" xr:uid="{00000000-0005-0000-0000-0000154A0000}"/>
    <cellStyle name="Comma [0] 7603" xfId="19291" hidden="1" xr:uid="{00000000-0005-0000-0000-00007C4B0000}"/>
    <cellStyle name="Comma [0] 7604" xfId="19324" hidden="1" xr:uid="{00000000-0005-0000-0000-00009D4B0000}"/>
    <cellStyle name="Comma [0] 7605" xfId="19332" hidden="1" xr:uid="{00000000-0005-0000-0000-0000A54B0000}"/>
    <cellStyle name="Comma [0] 7606" xfId="19241" hidden="1" xr:uid="{00000000-0005-0000-0000-00004A4B0000}"/>
    <cellStyle name="Comma [0] 7607" xfId="19320" hidden="1" xr:uid="{00000000-0005-0000-0000-0000994B0000}"/>
    <cellStyle name="Comma [0] 7608" xfId="19341" hidden="1" xr:uid="{00000000-0005-0000-0000-0000AE4B0000}"/>
    <cellStyle name="Comma [0] 7609" xfId="19343" hidden="1" xr:uid="{00000000-0005-0000-0000-0000B04B0000}"/>
    <cellStyle name="Comma [0] 761" xfId="3613" hidden="1" xr:uid="{00000000-0005-0000-0000-00003E0E0000}"/>
    <cellStyle name="Comma [0] 7610" xfId="19302" hidden="1" xr:uid="{00000000-0005-0000-0000-0000874B0000}"/>
    <cellStyle name="Comma [0] 7611" xfId="19247" hidden="1" xr:uid="{00000000-0005-0000-0000-0000504B0000}"/>
    <cellStyle name="Comma [0] 7612" xfId="19300" hidden="1" xr:uid="{00000000-0005-0000-0000-0000854B0000}"/>
    <cellStyle name="Comma [0] 7613" xfId="19284" hidden="1" xr:uid="{00000000-0005-0000-0000-0000754B0000}"/>
    <cellStyle name="Comma [0] 7614" xfId="19280" hidden="1" xr:uid="{00000000-0005-0000-0000-0000714B0000}"/>
    <cellStyle name="Comma [0] 7615" xfId="19351" hidden="1" xr:uid="{00000000-0005-0000-0000-0000B84B0000}"/>
    <cellStyle name="Comma [0] 7616" xfId="18924" hidden="1" xr:uid="{00000000-0005-0000-0000-00000D4A0000}"/>
    <cellStyle name="Comma [0] 7617" xfId="19012" hidden="1" xr:uid="{00000000-0005-0000-0000-0000654A0000}"/>
    <cellStyle name="Comma [0] 7618" xfId="19359" hidden="1" xr:uid="{00000000-0005-0000-0000-0000C04B0000}"/>
    <cellStyle name="Comma [0] 7619" xfId="19361" hidden="1" xr:uid="{00000000-0005-0000-0000-0000C24B0000}"/>
    <cellStyle name="Comma [0] 762" xfId="3623" hidden="1" xr:uid="{00000000-0005-0000-0000-0000480E0000}"/>
    <cellStyle name="Comma [0] 7620" xfId="19310" hidden="1" xr:uid="{00000000-0005-0000-0000-00008F4B0000}"/>
    <cellStyle name="Comma [0] 7621" xfId="19286" hidden="1" xr:uid="{00000000-0005-0000-0000-0000774B0000}"/>
    <cellStyle name="Comma [0] 7622" xfId="19321" hidden="1" xr:uid="{00000000-0005-0000-0000-00009A4B0000}"/>
    <cellStyle name="Comma [0] 7623" xfId="19253" hidden="1" xr:uid="{00000000-0005-0000-0000-0000564B0000}"/>
    <cellStyle name="Comma [0] 7624" xfId="19323" hidden="1" xr:uid="{00000000-0005-0000-0000-00009C4B0000}"/>
    <cellStyle name="Comma [0] 7625" xfId="19368" hidden="1" xr:uid="{00000000-0005-0000-0000-0000C94B0000}"/>
    <cellStyle name="Comma [0] 7626" xfId="19311" hidden="1" xr:uid="{00000000-0005-0000-0000-0000904B0000}"/>
    <cellStyle name="Comma [0] 7627" xfId="19268" hidden="1" xr:uid="{00000000-0005-0000-0000-0000654B0000}"/>
    <cellStyle name="Comma [0] 7628" xfId="19374" hidden="1" xr:uid="{00000000-0005-0000-0000-0000CF4B0000}"/>
    <cellStyle name="Comma [0] 7629" xfId="19376" hidden="1" xr:uid="{00000000-0005-0000-0000-0000D14B0000}"/>
    <cellStyle name="Comma [0] 763" xfId="3643" hidden="1" xr:uid="{00000000-0005-0000-0000-00005C0E0000}"/>
    <cellStyle name="Comma [0] 7630" xfId="19329" hidden="1" xr:uid="{00000000-0005-0000-0000-0000A24B0000}"/>
    <cellStyle name="Comma [0] 7631" xfId="19335" hidden="1" xr:uid="{00000000-0005-0000-0000-0000A84B0000}"/>
    <cellStyle name="Comma [0] 7632" xfId="18961" hidden="1" xr:uid="{00000000-0005-0000-0000-0000324A0000}"/>
    <cellStyle name="Comma [0] 7633" xfId="19285" hidden="1" xr:uid="{00000000-0005-0000-0000-0000764B0000}"/>
    <cellStyle name="Comma [0] 7634" xfId="19293" hidden="1" xr:uid="{00000000-0005-0000-0000-00007E4B0000}"/>
    <cellStyle name="Comma [0] 7635" xfId="19382" hidden="1" xr:uid="{00000000-0005-0000-0000-0000D74B0000}"/>
    <cellStyle name="Comma [0] 7636" xfId="19296" hidden="1" xr:uid="{00000000-0005-0000-0000-0000814B0000}"/>
    <cellStyle name="Comma [0] 7637" xfId="19256" hidden="1" xr:uid="{00000000-0005-0000-0000-0000594B0000}"/>
    <cellStyle name="Comma [0] 7638" xfId="19387" hidden="1" xr:uid="{00000000-0005-0000-0000-0000DC4B0000}"/>
    <cellStyle name="Comma [0] 7639" xfId="19389" hidden="1" xr:uid="{00000000-0005-0000-0000-0000DE4B0000}"/>
    <cellStyle name="Comma [0] 764" xfId="3645" hidden="1" xr:uid="{00000000-0005-0000-0000-00005E0E0000}"/>
    <cellStyle name="Comma [0] 7640" xfId="19348" hidden="1" xr:uid="{00000000-0005-0000-0000-0000B54B0000}"/>
    <cellStyle name="Comma [0] 7641" xfId="19354" hidden="1" xr:uid="{00000000-0005-0000-0000-0000BB4B0000}"/>
    <cellStyle name="Comma [0] 7642" xfId="19255" hidden="1" xr:uid="{00000000-0005-0000-0000-0000584B0000}"/>
    <cellStyle name="Comma [0] 7643" xfId="19336" hidden="1" xr:uid="{00000000-0005-0000-0000-0000A94B0000}"/>
    <cellStyle name="Comma [0] 7644" xfId="19315" hidden="1" xr:uid="{00000000-0005-0000-0000-0000944B0000}"/>
    <cellStyle name="Comma [0] 7645" xfId="19393" hidden="1" xr:uid="{00000000-0005-0000-0000-0000E24B0000}"/>
    <cellStyle name="Comma [0] 7646" xfId="19334" hidden="1" xr:uid="{00000000-0005-0000-0000-0000A74B0000}"/>
    <cellStyle name="Comma [0] 7647" xfId="19272" hidden="1" xr:uid="{00000000-0005-0000-0000-0000694B0000}"/>
    <cellStyle name="Comma [0] 7648" xfId="19400" hidden="1" xr:uid="{00000000-0005-0000-0000-0000E94B0000}"/>
    <cellStyle name="Comma [0] 7649" xfId="19402" hidden="1" xr:uid="{00000000-0005-0000-0000-0000EB4B0000}"/>
    <cellStyle name="Comma [0] 765" xfId="3596" hidden="1" xr:uid="{00000000-0005-0000-0000-00002D0E0000}"/>
    <cellStyle name="Comma [0] 7650" xfId="19366" hidden="1" xr:uid="{00000000-0005-0000-0000-0000C74B0000}"/>
    <cellStyle name="Comma [0] 7651" xfId="19371" hidden="1" xr:uid="{00000000-0005-0000-0000-0000CC4B0000}"/>
    <cellStyle name="Comma [0] 7652" xfId="18935" hidden="1" xr:uid="{00000000-0005-0000-0000-0000184A0000}"/>
    <cellStyle name="Comma [0] 7653" xfId="19355" hidden="1" xr:uid="{00000000-0005-0000-0000-0000BC4B0000}"/>
    <cellStyle name="Comma [0] 7654" xfId="19260" hidden="1" xr:uid="{00000000-0005-0000-0000-00005D4B0000}"/>
    <cellStyle name="Comma [0] 7655" xfId="19406" hidden="1" xr:uid="{00000000-0005-0000-0000-0000EF4B0000}"/>
    <cellStyle name="Comma [0] 7656" xfId="19353" hidden="1" xr:uid="{00000000-0005-0000-0000-0000BA4B0000}"/>
    <cellStyle name="Comma [0] 7657" xfId="19292" hidden="1" xr:uid="{00000000-0005-0000-0000-00007D4B0000}"/>
    <cellStyle name="Comma [0] 7658" xfId="19410" hidden="1" xr:uid="{00000000-0005-0000-0000-0000F34B0000}"/>
    <cellStyle name="Comma [0] 7659" xfId="19412" hidden="1" xr:uid="{00000000-0005-0000-0000-0000F54B0000}"/>
    <cellStyle name="Comma [0] 766" xfId="3093" hidden="1" xr:uid="{00000000-0005-0000-0000-0000360C0000}"/>
    <cellStyle name="Comma [0] 7660" xfId="19380" hidden="1" xr:uid="{00000000-0005-0000-0000-0000D54B0000}"/>
    <cellStyle name="Comma [0] 7661" xfId="19384" hidden="1" xr:uid="{00000000-0005-0000-0000-0000D94B0000}"/>
    <cellStyle name="Comma [0] 7662" xfId="19274" hidden="1" xr:uid="{00000000-0005-0000-0000-00006B4B0000}"/>
    <cellStyle name="Comma [0] 7663" xfId="19372" hidden="1" xr:uid="{00000000-0005-0000-0000-0000CD4B0000}"/>
    <cellStyle name="Comma [0] 7664" xfId="19264" hidden="1" xr:uid="{00000000-0005-0000-0000-0000614B0000}"/>
    <cellStyle name="Comma [0] 7665" xfId="19416" hidden="1" xr:uid="{00000000-0005-0000-0000-0000F94B0000}"/>
    <cellStyle name="Comma [0] 7666" xfId="19370" hidden="1" xr:uid="{00000000-0005-0000-0000-0000CB4B0000}"/>
    <cellStyle name="Comma [0] 7667" xfId="19339" hidden="1" xr:uid="{00000000-0005-0000-0000-0000AC4B0000}"/>
    <cellStyle name="Comma [0] 7668" xfId="19420" hidden="1" xr:uid="{00000000-0005-0000-0000-0000FD4B0000}"/>
    <cellStyle name="Comma [0] 7669" xfId="19422" hidden="1" xr:uid="{00000000-0005-0000-0000-0000FF4B0000}"/>
    <cellStyle name="Comma [0] 767" xfId="3599" hidden="1" xr:uid="{00000000-0005-0000-0000-0000300E0000}"/>
    <cellStyle name="Comma [0] 7670" xfId="19408" hidden="1" xr:uid="{00000000-0005-0000-0000-0000F14B0000}"/>
    <cellStyle name="Comma [0] 7671" xfId="19395" hidden="1" xr:uid="{00000000-0005-0000-0000-0000E44B0000}"/>
    <cellStyle name="Comma [0] 7672" xfId="19419" hidden="1" xr:uid="{00000000-0005-0000-0000-0000FC4B0000}"/>
    <cellStyle name="Comma [0] 7673" xfId="19385" hidden="1" xr:uid="{00000000-0005-0000-0000-0000DA4B0000}"/>
    <cellStyle name="Comma [0] 7674" xfId="19357" hidden="1" xr:uid="{00000000-0005-0000-0000-0000BE4B0000}"/>
    <cellStyle name="Comma [0] 7675" xfId="19424" hidden="1" xr:uid="{00000000-0005-0000-0000-0000014C0000}"/>
    <cellStyle name="Comma [0] 7676" xfId="19381" hidden="1" xr:uid="{00000000-0005-0000-0000-0000D64B0000}"/>
    <cellStyle name="Comma [0] 7677" xfId="19415" hidden="1" xr:uid="{00000000-0005-0000-0000-0000F84B0000}"/>
    <cellStyle name="Comma [0] 7678" xfId="19428" hidden="1" xr:uid="{00000000-0005-0000-0000-0000054C0000}"/>
    <cellStyle name="Comma [0] 7679" xfId="19430" hidden="1" xr:uid="{00000000-0005-0000-0000-0000074C0000}"/>
    <cellStyle name="Comma [0] 768" xfId="3098" hidden="1" xr:uid="{00000000-0005-0000-0000-00003B0C0000}"/>
    <cellStyle name="Comma [0] 7680" xfId="19298" hidden="1" xr:uid="{00000000-0005-0000-0000-0000834B0000}"/>
    <cellStyle name="Comma [0] 7681" xfId="19418" hidden="1" xr:uid="{00000000-0005-0000-0000-0000FB4B0000}"/>
    <cellStyle name="Comma [0] 7682" xfId="19358" hidden="1" xr:uid="{00000000-0005-0000-0000-0000BF4B0000}"/>
    <cellStyle name="Comma [0] 7683" xfId="19392" hidden="1" xr:uid="{00000000-0005-0000-0000-0000E14B0000}"/>
    <cellStyle name="Comma [0] 7684" xfId="19405" hidden="1" xr:uid="{00000000-0005-0000-0000-0000EE4B0000}"/>
    <cellStyle name="Comma [0] 7685" xfId="19433" hidden="1" xr:uid="{00000000-0005-0000-0000-00000A4C0000}"/>
    <cellStyle name="Comma [0] 7686" xfId="19396" hidden="1" xr:uid="{00000000-0005-0000-0000-0000E54B0000}"/>
    <cellStyle name="Comma [0] 7687" xfId="19356" hidden="1" xr:uid="{00000000-0005-0000-0000-0000BD4B0000}"/>
    <cellStyle name="Comma [0] 7688" xfId="19435" hidden="1" xr:uid="{00000000-0005-0000-0000-00000C4C0000}"/>
    <cellStyle name="Comma [0] 7689" xfId="19437" hidden="1" xr:uid="{00000000-0005-0000-0000-00000E4C0000}"/>
    <cellStyle name="Comma [0] 769" xfId="3082" hidden="1" xr:uid="{00000000-0005-0000-0000-00002B0C0000}"/>
    <cellStyle name="Comma [0] 7690" xfId="18949" hidden="1" xr:uid="{00000000-0005-0000-0000-0000264A0000}"/>
    <cellStyle name="Comma [0] 7691" xfId="18946" hidden="1" xr:uid="{00000000-0005-0000-0000-0000234A0000}"/>
    <cellStyle name="Comma [0] 7692" xfId="19443" hidden="1" xr:uid="{00000000-0005-0000-0000-0000144C0000}"/>
    <cellStyle name="Comma [0] 7693" xfId="19449" hidden="1" xr:uid="{00000000-0005-0000-0000-00001A4C0000}"/>
    <cellStyle name="Comma [0] 7694" xfId="19451" hidden="1" xr:uid="{00000000-0005-0000-0000-00001C4C0000}"/>
    <cellStyle name="Comma [0] 7695" xfId="19442" hidden="1" xr:uid="{00000000-0005-0000-0000-0000134C0000}"/>
    <cellStyle name="Comma [0] 7696" xfId="19447" hidden="1" xr:uid="{00000000-0005-0000-0000-0000184C0000}"/>
    <cellStyle name="Comma [0] 7697" xfId="19453" hidden="1" xr:uid="{00000000-0005-0000-0000-00001E4C0000}"/>
    <cellStyle name="Comma [0] 7698" xfId="19455" hidden="1" xr:uid="{00000000-0005-0000-0000-0000204C0000}"/>
    <cellStyle name="Comma [0] 7699" xfId="18972" hidden="1" xr:uid="{00000000-0005-0000-0000-00003D4A0000}"/>
    <cellStyle name="Comma [0] 77" xfId="2029" hidden="1" xr:uid="{00000000-0005-0000-0000-00000E080000}"/>
    <cellStyle name="Comma [0] 770" xfId="3650" hidden="1" xr:uid="{00000000-0005-0000-0000-0000630E0000}"/>
    <cellStyle name="Comma [0] 7700" xfId="18974" hidden="1" xr:uid="{00000000-0005-0000-0000-00003F4A0000}"/>
    <cellStyle name="Comma [0] 7701" xfId="19466" hidden="1" xr:uid="{00000000-0005-0000-0000-00002B4C0000}"/>
    <cellStyle name="Comma [0] 7702" xfId="19475" hidden="1" xr:uid="{00000000-0005-0000-0000-0000344C0000}"/>
    <cellStyle name="Comma [0] 7703" xfId="19486" hidden="1" xr:uid="{00000000-0005-0000-0000-00003F4C0000}"/>
    <cellStyle name="Comma [0] 7704" xfId="19492" hidden="1" xr:uid="{00000000-0005-0000-0000-0000454C0000}"/>
    <cellStyle name="Comma [0] 7705" xfId="19474" hidden="1" xr:uid="{00000000-0005-0000-0000-0000334C0000}"/>
    <cellStyle name="Comma [0] 7706" xfId="19484" hidden="1" xr:uid="{00000000-0005-0000-0000-00003D4C0000}"/>
    <cellStyle name="Comma [0] 7707" xfId="19504" hidden="1" xr:uid="{00000000-0005-0000-0000-0000514C0000}"/>
    <cellStyle name="Comma [0] 7708" xfId="19506" hidden="1" xr:uid="{00000000-0005-0000-0000-0000534C0000}"/>
    <cellStyle name="Comma [0] 7709" xfId="19457" hidden="1" xr:uid="{00000000-0005-0000-0000-0000224C0000}"/>
    <cellStyle name="Comma [0] 771" xfId="3091" hidden="1" xr:uid="{00000000-0005-0000-0000-0000340C0000}"/>
    <cellStyle name="Comma [0] 7710" xfId="18954" hidden="1" xr:uid="{00000000-0005-0000-0000-00002B4A0000}"/>
    <cellStyle name="Comma [0] 7711" xfId="19460" hidden="1" xr:uid="{00000000-0005-0000-0000-0000254C0000}"/>
    <cellStyle name="Comma [0] 7712" xfId="18959" hidden="1" xr:uid="{00000000-0005-0000-0000-0000304A0000}"/>
    <cellStyle name="Comma [0] 7713" xfId="18943" hidden="1" xr:uid="{00000000-0005-0000-0000-0000204A0000}"/>
    <cellStyle name="Comma [0] 7714" xfId="19511" hidden="1" xr:uid="{00000000-0005-0000-0000-0000584C0000}"/>
    <cellStyle name="Comma [0] 7715" xfId="18952" hidden="1" xr:uid="{00000000-0005-0000-0000-0000294A0000}"/>
    <cellStyle name="Comma [0] 7716" xfId="18973" hidden="1" xr:uid="{00000000-0005-0000-0000-00003E4A0000}"/>
    <cellStyle name="Comma [0] 7717" xfId="19523" hidden="1" xr:uid="{00000000-0005-0000-0000-0000644C0000}"/>
    <cellStyle name="Comma [0] 7718" xfId="19525" hidden="1" xr:uid="{00000000-0005-0000-0000-0000664C0000}"/>
    <cellStyle name="Comma [0] 7719" xfId="19514" hidden="1" xr:uid="{00000000-0005-0000-0000-00005B4C0000}"/>
    <cellStyle name="Comma [0] 772" xfId="3112" hidden="1" xr:uid="{00000000-0005-0000-0000-0000490C0000}"/>
    <cellStyle name="Comma [0] 7720" xfId="19522" hidden="1" xr:uid="{00000000-0005-0000-0000-0000634C0000}"/>
    <cellStyle name="Comma [0] 7721" xfId="18956" hidden="1" xr:uid="{00000000-0005-0000-0000-00002D4A0000}"/>
    <cellStyle name="Comma [0] 7722" xfId="19508" hidden="1" xr:uid="{00000000-0005-0000-0000-0000554C0000}"/>
    <cellStyle name="Comma [0] 7723" xfId="19541" hidden="1" xr:uid="{00000000-0005-0000-0000-0000764C0000}"/>
    <cellStyle name="Comma [0] 7724" xfId="19549" hidden="1" xr:uid="{00000000-0005-0000-0000-00007E4C0000}"/>
    <cellStyle name="Comma [0] 7725" xfId="19458" hidden="1" xr:uid="{00000000-0005-0000-0000-0000234C0000}"/>
    <cellStyle name="Comma [0] 7726" xfId="19537" hidden="1" xr:uid="{00000000-0005-0000-0000-0000724C0000}"/>
    <cellStyle name="Comma [0] 7727" xfId="19558" hidden="1" xr:uid="{00000000-0005-0000-0000-0000874C0000}"/>
    <cellStyle name="Comma [0] 7728" xfId="19560" hidden="1" xr:uid="{00000000-0005-0000-0000-0000894C0000}"/>
    <cellStyle name="Comma [0] 7729" xfId="19519" hidden="1" xr:uid="{00000000-0005-0000-0000-0000604C0000}"/>
    <cellStyle name="Comma [0] 773" xfId="3662" hidden="1" xr:uid="{00000000-0005-0000-0000-00006F0E0000}"/>
    <cellStyle name="Comma [0] 7730" xfId="19464" hidden="1" xr:uid="{00000000-0005-0000-0000-0000294C0000}"/>
    <cellStyle name="Comma [0] 7731" xfId="19517" hidden="1" xr:uid="{00000000-0005-0000-0000-00005E4C0000}"/>
    <cellStyle name="Comma [0] 7732" xfId="19501" hidden="1" xr:uid="{00000000-0005-0000-0000-00004E4C0000}"/>
    <cellStyle name="Comma [0] 7733" xfId="19497" hidden="1" xr:uid="{00000000-0005-0000-0000-00004A4C0000}"/>
    <cellStyle name="Comma [0] 7734" xfId="19568" hidden="1" xr:uid="{00000000-0005-0000-0000-0000914C0000}"/>
    <cellStyle name="Comma [0] 7735" xfId="19440" hidden="1" xr:uid="{00000000-0005-0000-0000-0000114C0000}"/>
    <cellStyle name="Comma [0] 7736" xfId="18922" hidden="1" xr:uid="{00000000-0005-0000-0000-00000B4A0000}"/>
    <cellStyle name="Comma [0] 7737" xfId="19576" hidden="1" xr:uid="{00000000-0005-0000-0000-0000994C0000}"/>
    <cellStyle name="Comma [0] 7738" xfId="19578" hidden="1" xr:uid="{00000000-0005-0000-0000-00009B4C0000}"/>
    <cellStyle name="Comma [0] 7739" xfId="19527" hidden="1" xr:uid="{00000000-0005-0000-0000-0000684C0000}"/>
    <cellStyle name="Comma [0] 774" xfId="3664" hidden="1" xr:uid="{00000000-0005-0000-0000-0000710E0000}"/>
    <cellStyle name="Comma [0] 7740" xfId="19503" hidden="1" xr:uid="{00000000-0005-0000-0000-0000504C0000}"/>
    <cellStyle name="Comma [0] 7741" xfId="19538" hidden="1" xr:uid="{00000000-0005-0000-0000-0000734C0000}"/>
    <cellStyle name="Comma [0] 7742" xfId="19470" hidden="1" xr:uid="{00000000-0005-0000-0000-00002F4C0000}"/>
    <cellStyle name="Comma [0] 7743" xfId="19540" hidden="1" xr:uid="{00000000-0005-0000-0000-0000754C0000}"/>
    <cellStyle name="Comma [0] 7744" xfId="19585" hidden="1" xr:uid="{00000000-0005-0000-0000-0000A24C0000}"/>
    <cellStyle name="Comma [0] 7745" xfId="19528" hidden="1" xr:uid="{00000000-0005-0000-0000-0000694C0000}"/>
    <cellStyle name="Comma [0] 7746" xfId="19485" hidden="1" xr:uid="{00000000-0005-0000-0000-00003E4C0000}"/>
    <cellStyle name="Comma [0] 7747" xfId="19591" hidden="1" xr:uid="{00000000-0005-0000-0000-0000A84C0000}"/>
    <cellStyle name="Comma [0] 7748" xfId="19593" hidden="1" xr:uid="{00000000-0005-0000-0000-0000AA4C0000}"/>
    <cellStyle name="Comma [0] 7749" xfId="19546" hidden="1" xr:uid="{00000000-0005-0000-0000-00007B4C0000}"/>
    <cellStyle name="Comma [0] 775" xfId="3653" hidden="1" xr:uid="{00000000-0005-0000-0000-0000660E0000}"/>
    <cellStyle name="Comma [0] 7750" xfId="19552" hidden="1" xr:uid="{00000000-0005-0000-0000-0000814C0000}"/>
    <cellStyle name="Comma [0] 7751" xfId="19439" hidden="1" xr:uid="{00000000-0005-0000-0000-0000104C0000}"/>
    <cellStyle name="Comma [0] 7752" xfId="19502" hidden="1" xr:uid="{00000000-0005-0000-0000-00004F4C0000}"/>
    <cellStyle name="Comma [0] 7753" xfId="19510" hidden="1" xr:uid="{00000000-0005-0000-0000-0000574C0000}"/>
    <cellStyle name="Comma [0] 7754" xfId="19599" hidden="1" xr:uid="{00000000-0005-0000-0000-0000B04C0000}"/>
    <cellStyle name="Comma [0] 7755" xfId="19513" hidden="1" xr:uid="{00000000-0005-0000-0000-00005A4C0000}"/>
    <cellStyle name="Comma [0] 7756" xfId="19473" hidden="1" xr:uid="{00000000-0005-0000-0000-0000324C0000}"/>
    <cellStyle name="Comma [0] 7757" xfId="19604" hidden="1" xr:uid="{00000000-0005-0000-0000-0000B54C0000}"/>
    <cellStyle name="Comma [0] 7758" xfId="19606" hidden="1" xr:uid="{00000000-0005-0000-0000-0000B74C0000}"/>
    <cellStyle name="Comma [0] 7759" xfId="19565" hidden="1" xr:uid="{00000000-0005-0000-0000-00008E4C0000}"/>
    <cellStyle name="Comma [0] 776" xfId="3661" hidden="1" xr:uid="{00000000-0005-0000-0000-00006E0E0000}"/>
    <cellStyle name="Comma [0] 7760" xfId="19571" hidden="1" xr:uid="{00000000-0005-0000-0000-0000944C0000}"/>
    <cellStyle name="Comma [0] 7761" xfId="19472" hidden="1" xr:uid="{00000000-0005-0000-0000-0000314C0000}"/>
    <cellStyle name="Comma [0] 7762" xfId="19553" hidden="1" xr:uid="{00000000-0005-0000-0000-0000824C0000}"/>
    <cellStyle name="Comma [0] 7763" xfId="19532" hidden="1" xr:uid="{00000000-0005-0000-0000-00006D4C0000}"/>
    <cellStyle name="Comma [0] 7764" xfId="19610" hidden="1" xr:uid="{00000000-0005-0000-0000-0000BB4C0000}"/>
    <cellStyle name="Comma [0] 7765" xfId="19551" hidden="1" xr:uid="{00000000-0005-0000-0000-0000804C0000}"/>
    <cellStyle name="Comma [0] 7766" xfId="19489" hidden="1" xr:uid="{00000000-0005-0000-0000-0000424C0000}"/>
    <cellStyle name="Comma [0] 7767" xfId="19617" hidden="1" xr:uid="{00000000-0005-0000-0000-0000C24C0000}"/>
    <cellStyle name="Comma [0] 7768" xfId="19619" hidden="1" xr:uid="{00000000-0005-0000-0000-0000C44C0000}"/>
    <cellStyle name="Comma [0] 7769" xfId="19583" hidden="1" xr:uid="{00000000-0005-0000-0000-0000A04C0000}"/>
    <cellStyle name="Comma [0] 777" xfId="3095" hidden="1" xr:uid="{00000000-0005-0000-0000-0000380C0000}"/>
    <cellStyle name="Comma [0] 7770" xfId="19588" hidden="1" xr:uid="{00000000-0005-0000-0000-0000A54C0000}"/>
    <cellStyle name="Comma [0] 7771" xfId="18953" hidden="1" xr:uid="{00000000-0005-0000-0000-00002A4A0000}"/>
    <cellStyle name="Comma [0] 7772" xfId="19572" hidden="1" xr:uid="{00000000-0005-0000-0000-0000954C0000}"/>
    <cellStyle name="Comma [0] 7773" xfId="19477" hidden="1" xr:uid="{00000000-0005-0000-0000-0000364C0000}"/>
    <cellStyle name="Comma [0] 7774" xfId="19623" hidden="1" xr:uid="{00000000-0005-0000-0000-0000C84C0000}"/>
    <cellStyle name="Comma [0] 7775" xfId="19570" hidden="1" xr:uid="{00000000-0005-0000-0000-0000934C0000}"/>
    <cellStyle name="Comma [0] 7776" xfId="19509" hidden="1" xr:uid="{00000000-0005-0000-0000-0000564C0000}"/>
    <cellStyle name="Comma [0] 7777" xfId="19627" hidden="1" xr:uid="{00000000-0005-0000-0000-0000CC4C0000}"/>
    <cellStyle name="Comma [0] 7778" xfId="19629" hidden="1" xr:uid="{00000000-0005-0000-0000-0000CE4C0000}"/>
    <cellStyle name="Comma [0] 7779" xfId="19597" hidden="1" xr:uid="{00000000-0005-0000-0000-0000AE4C0000}"/>
    <cellStyle name="Comma [0] 778" xfId="3647" hidden="1" xr:uid="{00000000-0005-0000-0000-0000600E0000}"/>
    <cellStyle name="Comma [0] 7780" xfId="19601" hidden="1" xr:uid="{00000000-0005-0000-0000-0000B24C0000}"/>
    <cellStyle name="Comma [0] 7781" xfId="19491" hidden="1" xr:uid="{00000000-0005-0000-0000-0000444C0000}"/>
    <cellStyle name="Comma [0] 7782" xfId="19589" hidden="1" xr:uid="{00000000-0005-0000-0000-0000A64C0000}"/>
    <cellStyle name="Comma [0] 7783" xfId="19481" hidden="1" xr:uid="{00000000-0005-0000-0000-00003A4C0000}"/>
    <cellStyle name="Comma [0] 7784" xfId="19633" hidden="1" xr:uid="{00000000-0005-0000-0000-0000D24C0000}"/>
    <cellStyle name="Comma [0] 7785" xfId="19587" hidden="1" xr:uid="{00000000-0005-0000-0000-0000A44C0000}"/>
    <cellStyle name="Comma [0] 7786" xfId="19556" hidden="1" xr:uid="{00000000-0005-0000-0000-0000854C0000}"/>
    <cellStyle name="Comma [0] 7787" xfId="19637" hidden="1" xr:uid="{00000000-0005-0000-0000-0000D64C0000}"/>
    <cellStyle name="Comma [0] 7788" xfId="19639" hidden="1" xr:uid="{00000000-0005-0000-0000-0000D84C0000}"/>
    <cellStyle name="Comma [0] 7789" xfId="19625" hidden="1" xr:uid="{00000000-0005-0000-0000-0000CA4C0000}"/>
    <cellStyle name="Comma [0] 779" xfId="3680" hidden="1" xr:uid="{00000000-0005-0000-0000-0000810E0000}"/>
    <cellStyle name="Comma [0] 7790" xfId="19612" hidden="1" xr:uid="{00000000-0005-0000-0000-0000BD4C0000}"/>
    <cellStyle name="Comma [0] 7791" xfId="19636" hidden="1" xr:uid="{00000000-0005-0000-0000-0000D54C0000}"/>
    <cellStyle name="Comma [0] 7792" xfId="19602" hidden="1" xr:uid="{00000000-0005-0000-0000-0000B34C0000}"/>
    <cellStyle name="Comma [0] 7793" xfId="19574" hidden="1" xr:uid="{00000000-0005-0000-0000-0000974C0000}"/>
    <cellStyle name="Comma [0] 7794" xfId="19641" hidden="1" xr:uid="{00000000-0005-0000-0000-0000DA4C0000}"/>
    <cellStyle name="Comma [0] 7795" xfId="19598" hidden="1" xr:uid="{00000000-0005-0000-0000-0000AF4C0000}"/>
    <cellStyle name="Comma [0] 7796" xfId="19632" hidden="1" xr:uid="{00000000-0005-0000-0000-0000D14C0000}"/>
    <cellStyle name="Comma [0] 7797" xfId="19645" hidden="1" xr:uid="{00000000-0005-0000-0000-0000DE4C0000}"/>
    <cellStyle name="Comma [0] 7798" xfId="19647" hidden="1" xr:uid="{00000000-0005-0000-0000-0000E04C0000}"/>
    <cellStyle name="Comma [0] 7799" xfId="19515" hidden="1" xr:uid="{00000000-0005-0000-0000-00005C4C0000}"/>
    <cellStyle name="Comma [0] 78" xfId="2098" hidden="1" xr:uid="{00000000-0005-0000-0000-000053080000}"/>
    <cellStyle name="Comma [0] 780" xfId="3688" hidden="1" xr:uid="{00000000-0005-0000-0000-0000890E0000}"/>
    <cellStyle name="Comma [0] 7800" xfId="19635" hidden="1" xr:uid="{00000000-0005-0000-0000-0000D44C0000}"/>
    <cellStyle name="Comma [0] 7801" xfId="19575" hidden="1" xr:uid="{00000000-0005-0000-0000-0000984C0000}"/>
    <cellStyle name="Comma [0] 7802" xfId="19609" hidden="1" xr:uid="{00000000-0005-0000-0000-0000BA4C0000}"/>
    <cellStyle name="Comma [0] 7803" xfId="19622" hidden="1" xr:uid="{00000000-0005-0000-0000-0000C74C0000}"/>
    <cellStyle name="Comma [0] 7804" xfId="19650" hidden="1" xr:uid="{00000000-0005-0000-0000-0000E34C0000}"/>
    <cellStyle name="Comma [0] 7805" xfId="19613" hidden="1" xr:uid="{00000000-0005-0000-0000-0000BE4C0000}"/>
    <cellStyle name="Comma [0] 7806" xfId="19573" hidden="1" xr:uid="{00000000-0005-0000-0000-0000964C0000}"/>
    <cellStyle name="Comma [0] 7807" xfId="19652" hidden="1" xr:uid="{00000000-0005-0000-0000-0000E54C0000}"/>
    <cellStyle name="Comma [0] 7808" xfId="19654" hidden="1" xr:uid="{00000000-0005-0000-0000-0000E74C0000}"/>
    <cellStyle name="Comma [0] 7809" xfId="19007" hidden="1" xr:uid="{00000000-0005-0000-0000-0000604A0000}"/>
    <cellStyle name="Comma [0] 781" xfId="3597" hidden="1" xr:uid="{00000000-0005-0000-0000-00002E0E0000}"/>
    <cellStyle name="Comma [0] 7810" xfId="18963" hidden="1" xr:uid="{00000000-0005-0000-0000-0000344A0000}"/>
    <cellStyle name="Comma [0] 7811" xfId="19660" hidden="1" xr:uid="{00000000-0005-0000-0000-0000ED4C0000}"/>
    <cellStyle name="Comma [0] 7812" xfId="19666" hidden="1" xr:uid="{00000000-0005-0000-0000-0000F34C0000}"/>
    <cellStyle name="Comma [0] 7813" xfId="19668" hidden="1" xr:uid="{00000000-0005-0000-0000-0000F54C0000}"/>
    <cellStyle name="Comma [0] 7814" xfId="19659" hidden="1" xr:uid="{00000000-0005-0000-0000-0000EC4C0000}"/>
    <cellStyle name="Comma [0] 7815" xfId="19664" hidden="1" xr:uid="{00000000-0005-0000-0000-0000F14C0000}"/>
    <cellStyle name="Comma [0] 7816" xfId="19670" hidden="1" xr:uid="{00000000-0005-0000-0000-0000F74C0000}"/>
    <cellStyle name="Comma [0] 7817" xfId="19672" hidden="1" xr:uid="{00000000-0005-0000-0000-0000F94C0000}"/>
    <cellStyle name="Comma [0] 7818" xfId="18964" hidden="1" xr:uid="{00000000-0005-0000-0000-0000354A0000}"/>
    <cellStyle name="Comma [0] 7819" xfId="18942" hidden="1" xr:uid="{00000000-0005-0000-0000-00001F4A0000}"/>
    <cellStyle name="Comma [0] 782" xfId="3676" hidden="1" xr:uid="{00000000-0005-0000-0000-00007D0E0000}"/>
    <cellStyle name="Comma [0] 7820" xfId="19683" hidden="1" xr:uid="{00000000-0005-0000-0000-0000044D0000}"/>
    <cellStyle name="Comma [0] 7821" xfId="19692" hidden="1" xr:uid="{00000000-0005-0000-0000-00000D4D0000}"/>
    <cellStyle name="Comma [0] 7822" xfId="19703" hidden="1" xr:uid="{00000000-0005-0000-0000-0000184D0000}"/>
    <cellStyle name="Comma [0] 7823" xfId="19709" hidden="1" xr:uid="{00000000-0005-0000-0000-00001E4D0000}"/>
    <cellStyle name="Comma [0] 7824" xfId="19691" hidden="1" xr:uid="{00000000-0005-0000-0000-00000C4D0000}"/>
    <cellStyle name="Comma [0] 7825" xfId="19701" hidden="1" xr:uid="{00000000-0005-0000-0000-0000164D0000}"/>
    <cellStyle name="Comma [0] 7826" xfId="19721" hidden="1" xr:uid="{00000000-0005-0000-0000-00002A4D0000}"/>
    <cellStyle name="Comma [0] 7827" xfId="19723" hidden="1" xr:uid="{00000000-0005-0000-0000-00002C4D0000}"/>
    <cellStyle name="Comma [0] 7828" xfId="19674" hidden="1" xr:uid="{00000000-0005-0000-0000-0000FB4C0000}"/>
    <cellStyle name="Comma [0] 7829" xfId="18930" hidden="1" xr:uid="{00000000-0005-0000-0000-0000134A0000}"/>
    <cellStyle name="Comma [0] 783" xfId="3697" hidden="1" xr:uid="{00000000-0005-0000-0000-0000920E0000}"/>
    <cellStyle name="Comma [0] 7830" xfId="19677" hidden="1" xr:uid="{00000000-0005-0000-0000-0000FE4C0000}"/>
    <cellStyle name="Comma [0] 7831" xfId="18941" hidden="1" xr:uid="{00000000-0005-0000-0000-00001E4A0000}"/>
    <cellStyle name="Comma [0] 7832" xfId="18940" hidden="1" xr:uid="{00000000-0005-0000-0000-00001D4A0000}"/>
    <cellStyle name="Comma [0] 7833" xfId="19728" hidden="1" xr:uid="{00000000-0005-0000-0000-0000314D0000}"/>
    <cellStyle name="Comma [0] 7834" xfId="19016" hidden="1" xr:uid="{00000000-0005-0000-0000-0000694A0000}"/>
    <cellStyle name="Comma [0] 7835" xfId="19217" hidden="1" xr:uid="{00000000-0005-0000-0000-0000324B0000}"/>
    <cellStyle name="Comma [0] 7836" xfId="19740" hidden="1" xr:uid="{00000000-0005-0000-0000-00003D4D0000}"/>
    <cellStyle name="Comma [0] 7837" xfId="19742" hidden="1" xr:uid="{00000000-0005-0000-0000-00003F4D0000}"/>
    <cellStyle name="Comma [0] 7838" xfId="19731" hidden="1" xr:uid="{00000000-0005-0000-0000-0000344D0000}"/>
    <cellStyle name="Comma [0] 7839" xfId="19739" hidden="1" xr:uid="{00000000-0005-0000-0000-00003C4D0000}"/>
    <cellStyle name="Comma [0] 784" xfId="3699" hidden="1" xr:uid="{00000000-0005-0000-0000-0000940E0000}"/>
    <cellStyle name="Comma [0] 7840" xfId="19226" hidden="1" xr:uid="{00000000-0005-0000-0000-00003B4B0000}"/>
    <cellStyle name="Comma [0] 7841" xfId="19725" hidden="1" xr:uid="{00000000-0005-0000-0000-00002E4D0000}"/>
    <cellStyle name="Comma [0] 7842" xfId="19758" hidden="1" xr:uid="{00000000-0005-0000-0000-00004F4D0000}"/>
    <cellStyle name="Comma [0] 7843" xfId="19766" hidden="1" xr:uid="{00000000-0005-0000-0000-0000574D0000}"/>
    <cellStyle name="Comma [0] 7844" xfId="19675" hidden="1" xr:uid="{00000000-0005-0000-0000-0000FC4C0000}"/>
    <cellStyle name="Comma [0] 7845" xfId="19754" hidden="1" xr:uid="{00000000-0005-0000-0000-00004B4D0000}"/>
    <cellStyle name="Comma [0] 7846" xfId="19775" hidden="1" xr:uid="{00000000-0005-0000-0000-0000604D0000}"/>
    <cellStyle name="Comma [0] 7847" xfId="19777" hidden="1" xr:uid="{00000000-0005-0000-0000-0000624D0000}"/>
    <cellStyle name="Comma [0] 7848" xfId="19736" hidden="1" xr:uid="{00000000-0005-0000-0000-0000394D0000}"/>
    <cellStyle name="Comma [0] 7849" xfId="19681" hidden="1" xr:uid="{00000000-0005-0000-0000-0000024D0000}"/>
    <cellStyle name="Comma [0] 785" xfId="3658" hidden="1" xr:uid="{00000000-0005-0000-0000-00006B0E0000}"/>
    <cellStyle name="Comma [0] 7850" xfId="19734" hidden="1" xr:uid="{00000000-0005-0000-0000-0000374D0000}"/>
    <cellStyle name="Comma [0] 7851" xfId="19718" hidden="1" xr:uid="{00000000-0005-0000-0000-0000274D0000}"/>
    <cellStyle name="Comma [0] 7852" xfId="19714" hidden="1" xr:uid="{00000000-0005-0000-0000-0000234D0000}"/>
    <cellStyle name="Comma [0] 7853" xfId="19785" hidden="1" xr:uid="{00000000-0005-0000-0000-00006A4D0000}"/>
    <cellStyle name="Comma [0] 7854" xfId="19657" hidden="1" xr:uid="{00000000-0005-0000-0000-0000EA4C0000}"/>
    <cellStyle name="Comma [0] 7855" xfId="18965" hidden="1" xr:uid="{00000000-0005-0000-0000-0000364A0000}"/>
    <cellStyle name="Comma [0] 7856" xfId="19793" hidden="1" xr:uid="{00000000-0005-0000-0000-0000724D0000}"/>
    <cellStyle name="Comma [0] 7857" xfId="19795" hidden="1" xr:uid="{00000000-0005-0000-0000-0000744D0000}"/>
    <cellStyle name="Comma [0] 7858" xfId="19744" hidden="1" xr:uid="{00000000-0005-0000-0000-0000414D0000}"/>
    <cellStyle name="Comma [0] 7859" xfId="19720" hidden="1" xr:uid="{00000000-0005-0000-0000-0000294D0000}"/>
    <cellStyle name="Comma [0] 786" xfId="3603" hidden="1" xr:uid="{00000000-0005-0000-0000-0000340E0000}"/>
    <cellStyle name="Comma [0] 7860" xfId="19755" hidden="1" xr:uid="{00000000-0005-0000-0000-00004C4D0000}"/>
    <cellStyle name="Comma [0] 7861" xfId="19687" hidden="1" xr:uid="{00000000-0005-0000-0000-0000084D0000}"/>
    <cellStyle name="Comma [0] 7862" xfId="19757" hidden="1" xr:uid="{00000000-0005-0000-0000-00004E4D0000}"/>
    <cellStyle name="Comma [0] 7863" xfId="19802" hidden="1" xr:uid="{00000000-0005-0000-0000-00007B4D0000}"/>
    <cellStyle name="Comma [0] 7864" xfId="19745" hidden="1" xr:uid="{00000000-0005-0000-0000-0000424D0000}"/>
    <cellStyle name="Comma [0] 7865" xfId="19702" hidden="1" xr:uid="{00000000-0005-0000-0000-0000174D0000}"/>
    <cellStyle name="Comma [0] 7866" xfId="19808" hidden="1" xr:uid="{00000000-0005-0000-0000-0000814D0000}"/>
    <cellStyle name="Comma [0] 7867" xfId="19810" hidden="1" xr:uid="{00000000-0005-0000-0000-0000834D0000}"/>
    <cellStyle name="Comma [0] 7868" xfId="19763" hidden="1" xr:uid="{00000000-0005-0000-0000-0000544D0000}"/>
    <cellStyle name="Comma [0] 7869" xfId="19769" hidden="1" xr:uid="{00000000-0005-0000-0000-00005A4D0000}"/>
    <cellStyle name="Comma [0] 787" xfId="3656" hidden="1" xr:uid="{00000000-0005-0000-0000-0000690E0000}"/>
    <cellStyle name="Comma [0] 7870" xfId="19656" hidden="1" xr:uid="{00000000-0005-0000-0000-0000E94C0000}"/>
    <cellStyle name="Comma [0] 7871" xfId="19719" hidden="1" xr:uid="{00000000-0005-0000-0000-0000284D0000}"/>
    <cellStyle name="Comma [0] 7872" xfId="19727" hidden="1" xr:uid="{00000000-0005-0000-0000-0000304D0000}"/>
    <cellStyle name="Comma [0] 7873" xfId="19816" hidden="1" xr:uid="{00000000-0005-0000-0000-0000894D0000}"/>
    <cellStyle name="Comma [0] 7874" xfId="19730" hidden="1" xr:uid="{00000000-0005-0000-0000-0000334D0000}"/>
    <cellStyle name="Comma [0] 7875" xfId="19690" hidden="1" xr:uid="{00000000-0005-0000-0000-00000B4D0000}"/>
    <cellStyle name="Comma [0] 7876" xfId="19821" hidden="1" xr:uid="{00000000-0005-0000-0000-00008E4D0000}"/>
    <cellStyle name="Comma [0] 7877" xfId="19823" hidden="1" xr:uid="{00000000-0005-0000-0000-0000904D0000}"/>
    <cellStyle name="Comma [0] 7878" xfId="19782" hidden="1" xr:uid="{00000000-0005-0000-0000-0000674D0000}"/>
    <cellStyle name="Comma [0] 7879" xfId="19788" hidden="1" xr:uid="{00000000-0005-0000-0000-00006D4D0000}"/>
    <cellStyle name="Comma [0] 788" xfId="3640" hidden="1" xr:uid="{00000000-0005-0000-0000-0000590E0000}"/>
    <cellStyle name="Comma [0] 7880" xfId="19689" hidden="1" xr:uid="{00000000-0005-0000-0000-00000A4D0000}"/>
    <cellStyle name="Comma [0] 7881" xfId="19770" hidden="1" xr:uid="{00000000-0005-0000-0000-00005B4D0000}"/>
    <cellStyle name="Comma [0] 7882" xfId="19749" hidden="1" xr:uid="{00000000-0005-0000-0000-0000464D0000}"/>
    <cellStyle name="Comma [0] 7883" xfId="19827" hidden="1" xr:uid="{00000000-0005-0000-0000-0000944D0000}"/>
    <cellStyle name="Comma [0] 7884" xfId="19768" hidden="1" xr:uid="{00000000-0005-0000-0000-0000594D0000}"/>
    <cellStyle name="Comma [0] 7885" xfId="19706" hidden="1" xr:uid="{00000000-0005-0000-0000-00001B4D0000}"/>
    <cellStyle name="Comma [0] 7886" xfId="19834" hidden="1" xr:uid="{00000000-0005-0000-0000-00009B4D0000}"/>
    <cellStyle name="Comma [0] 7887" xfId="19836" hidden="1" xr:uid="{00000000-0005-0000-0000-00009D4D0000}"/>
    <cellStyle name="Comma [0] 7888" xfId="19800" hidden="1" xr:uid="{00000000-0005-0000-0000-0000794D0000}"/>
    <cellStyle name="Comma [0] 7889" xfId="19805" hidden="1" xr:uid="{00000000-0005-0000-0000-00007E4D0000}"/>
    <cellStyle name="Comma [0] 789" xfId="3636" hidden="1" xr:uid="{00000000-0005-0000-0000-0000550E0000}"/>
    <cellStyle name="Comma [0] 7890" xfId="19235" hidden="1" xr:uid="{00000000-0005-0000-0000-0000444B0000}"/>
    <cellStyle name="Comma [0] 7891" xfId="19789" hidden="1" xr:uid="{00000000-0005-0000-0000-00006E4D0000}"/>
    <cellStyle name="Comma [0] 7892" xfId="19694" hidden="1" xr:uid="{00000000-0005-0000-0000-00000F4D0000}"/>
    <cellStyle name="Comma [0] 7893" xfId="19840" hidden="1" xr:uid="{00000000-0005-0000-0000-0000A14D0000}"/>
    <cellStyle name="Comma [0] 7894" xfId="19787" hidden="1" xr:uid="{00000000-0005-0000-0000-00006C4D0000}"/>
    <cellStyle name="Comma [0] 7895" xfId="19726" hidden="1" xr:uid="{00000000-0005-0000-0000-00002F4D0000}"/>
    <cellStyle name="Comma [0] 7896" xfId="19844" hidden="1" xr:uid="{00000000-0005-0000-0000-0000A54D0000}"/>
    <cellStyle name="Comma [0] 7897" xfId="19846" hidden="1" xr:uid="{00000000-0005-0000-0000-0000A74D0000}"/>
    <cellStyle name="Comma [0] 7898" xfId="19814" hidden="1" xr:uid="{00000000-0005-0000-0000-0000874D0000}"/>
    <cellStyle name="Comma [0] 7899" xfId="19818" hidden="1" xr:uid="{00000000-0005-0000-0000-00008B4D0000}"/>
    <cellStyle name="Comma [0] 79" xfId="2336" hidden="1" xr:uid="{00000000-0005-0000-0000-000041090000}"/>
    <cellStyle name="Comma [0] 790" xfId="3707" hidden="1" xr:uid="{00000000-0005-0000-0000-00009C0E0000}"/>
    <cellStyle name="Comma [0] 7900" xfId="19708" hidden="1" xr:uid="{00000000-0005-0000-0000-00001D4D0000}"/>
    <cellStyle name="Comma [0] 7901" xfId="19806" hidden="1" xr:uid="{00000000-0005-0000-0000-00007F4D0000}"/>
    <cellStyle name="Comma [0] 7902" xfId="19698" hidden="1" xr:uid="{00000000-0005-0000-0000-0000134D0000}"/>
    <cellStyle name="Comma [0] 7903" xfId="19850" hidden="1" xr:uid="{00000000-0005-0000-0000-0000AB4D0000}"/>
    <cellStyle name="Comma [0] 7904" xfId="19804" hidden="1" xr:uid="{00000000-0005-0000-0000-00007D4D0000}"/>
    <cellStyle name="Comma [0] 7905" xfId="19773" hidden="1" xr:uid="{00000000-0005-0000-0000-00005E4D0000}"/>
    <cellStyle name="Comma [0] 7906" xfId="19854" hidden="1" xr:uid="{00000000-0005-0000-0000-0000AF4D0000}"/>
    <cellStyle name="Comma [0] 7907" xfId="19856" hidden="1" xr:uid="{00000000-0005-0000-0000-0000B14D0000}"/>
    <cellStyle name="Comma [0] 7908" xfId="19842" hidden="1" xr:uid="{00000000-0005-0000-0000-0000A34D0000}"/>
    <cellStyle name="Comma [0] 7909" xfId="19829" hidden="1" xr:uid="{00000000-0005-0000-0000-0000964D0000}"/>
    <cellStyle name="Comma [0] 791" xfId="3579" hidden="1" xr:uid="{00000000-0005-0000-0000-00001C0E0000}"/>
    <cellStyle name="Comma [0] 7910" xfId="19853" hidden="1" xr:uid="{00000000-0005-0000-0000-0000AE4D0000}"/>
    <cellStyle name="Comma [0] 7911" xfId="19819" hidden="1" xr:uid="{00000000-0005-0000-0000-00008C4D0000}"/>
    <cellStyle name="Comma [0] 7912" xfId="19791" hidden="1" xr:uid="{00000000-0005-0000-0000-0000704D0000}"/>
    <cellStyle name="Comma [0] 7913" xfId="19858" hidden="1" xr:uid="{00000000-0005-0000-0000-0000B34D0000}"/>
    <cellStyle name="Comma [0] 7914" xfId="19815" hidden="1" xr:uid="{00000000-0005-0000-0000-0000884D0000}"/>
    <cellStyle name="Comma [0] 7915" xfId="19849" hidden="1" xr:uid="{00000000-0005-0000-0000-0000AA4D0000}"/>
    <cellStyle name="Comma [0] 7916" xfId="19862" hidden="1" xr:uid="{00000000-0005-0000-0000-0000B74D0000}"/>
    <cellStyle name="Comma [0] 7917" xfId="19864" hidden="1" xr:uid="{00000000-0005-0000-0000-0000B94D0000}"/>
    <cellStyle name="Comma [0] 7918" xfId="19732" hidden="1" xr:uid="{00000000-0005-0000-0000-0000354D0000}"/>
    <cellStyle name="Comma [0] 7919" xfId="19852" hidden="1" xr:uid="{00000000-0005-0000-0000-0000AD4D0000}"/>
    <cellStyle name="Comma [0] 792" xfId="3061" hidden="1" xr:uid="{00000000-0005-0000-0000-0000160C0000}"/>
    <cellStyle name="Comma [0] 7920" xfId="19792" hidden="1" xr:uid="{00000000-0005-0000-0000-0000714D0000}"/>
    <cellStyle name="Comma [0] 7921" xfId="19826" hidden="1" xr:uid="{00000000-0005-0000-0000-0000934D0000}"/>
    <cellStyle name="Comma [0] 7922" xfId="19839" hidden="1" xr:uid="{00000000-0005-0000-0000-0000A04D0000}"/>
    <cellStyle name="Comma [0] 7923" xfId="19867" hidden="1" xr:uid="{00000000-0005-0000-0000-0000BC4D0000}"/>
    <cellStyle name="Comma [0] 7924" xfId="19830" hidden="1" xr:uid="{00000000-0005-0000-0000-0000974D0000}"/>
    <cellStyle name="Comma [0] 7925" xfId="19790" hidden="1" xr:uid="{00000000-0005-0000-0000-00006F4D0000}"/>
    <cellStyle name="Comma [0] 7926" xfId="19869" hidden="1" xr:uid="{00000000-0005-0000-0000-0000BE4D0000}"/>
    <cellStyle name="Comma [0] 7927" xfId="19871" hidden="1" xr:uid="{00000000-0005-0000-0000-0000C04D0000}"/>
    <cellStyle name="Comma [0] 7928" xfId="19930" hidden="1" xr:uid="{00000000-0005-0000-0000-0000FB4D0000}"/>
    <cellStyle name="Comma [0] 7929" xfId="19954" hidden="1" xr:uid="{00000000-0005-0000-0000-0000134E0000}"/>
    <cellStyle name="Comma [0] 793" xfId="3715" hidden="1" xr:uid="{00000000-0005-0000-0000-0000A40E0000}"/>
    <cellStyle name="Comma [0] 7930" xfId="19961" hidden="1" xr:uid="{00000000-0005-0000-0000-00001A4E0000}"/>
    <cellStyle name="Comma [0] 7931" xfId="19973" hidden="1" xr:uid="{00000000-0005-0000-0000-0000264E0000}"/>
    <cellStyle name="Comma [0] 7932" xfId="19976" hidden="1" xr:uid="{00000000-0005-0000-0000-0000294E0000}"/>
    <cellStyle name="Comma [0] 7933" xfId="19960" hidden="1" xr:uid="{00000000-0005-0000-0000-0000194E0000}"/>
    <cellStyle name="Comma [0] 7934" xfId="19971" hidden="1" xr:uid="{00000000-0005-0000-0000-0000244E0000}"/>
    <cellStyle name="Comma [0] 7935" xfId="19980" hidden="1" xr:uid="{00000000-0005-0000-0000-00002D4E0000}"/>
    <cellStyle name="Comma [0] 7936" xfId="19982" hidden="1" xr:uid="{00000000-0005-0000-0000-00002F4E0000}"/>
    <cellStyle name="Comma [0] 7937" xfId="19947" hidden="1" xr:uid="{00000000-0005-0000-0000-00000C4E0000}"/>
    <cellStyle name="Comma [0] 7938" xfId="19934" hidden="1" xr:uid="{00000000-0005-0000-0000-0000FF4D0000}"/>
    <cellStyle name="Comma [0] 7939" xfId="19993" hidden="1" xr:uid="{00000000-0005-0000-0000-00003A4E0000}"/>
    <cellStyle name="Comma [0] 794" xfId="3717" hidden="1" xr:uid="{00000000-0005-0000-0000-0000A60E0000}"/>
    <cellStyle name="Comma [0] 7940" xfId="20002" hidden="1" xr:uid="{00000000-0005-0000-0000-0000434E0000}"/>
    <cellStyle name="Comma [0] 7941" xfId="20013" hidden="1" xr:uid="{00000000-0005-0000-0000-00004E4E0000}"/>
    <cellStyle name="Comma [0] 7942" xfId="20019" hidden="1" xr:uid="{00000000-0005-0000-0000-0000544E0000}"/>
    <cellStyle name="Comma [0] 7943" xfId="20001" hidden="1" xr:uid="{00000000-0005-0000-0000-0000424E0000}"/>
    <cellStyle name="Comma [0] 7944" xfId="20011" hidden="1" xr:uid="{00000000-0005-0000-0000-00004C4E0000}"/>
    <cellStyle name="Comma [0] 7945" xfId="20031" hidden="1" xr:uid="{00000000-0005-0000-0000-0000604E0000}"/>
    <cellStyle name="Comma [0] 7946" xfId="20033" hidden="1" xr:uid="{00000000-0005-0000-0000-0000624E0000}"/>
    <cellStyle name="Comma [0] 7947" xfId="19984" hidden="1" xr:uid="{00000000-0005-0000-0000-0000314E0000}"/>
    <cellStyle name="Comma [0] 7948" xfId="19937" hidden="1" xr:uid="{00000000-0005-0000-0000-0000024E0000}"/>
    <cellStyle name="Comma [0] 7949" xfId="19987" hidden="1" xr:uid="{00000000-0005-0000-0000-0000344E0000}"/>
    <cellStyle name="Comma [0] 795" xfId="3666" hidden="1" xr:uid="{00000000-0005-0000-0000-0000730E0000}"/>
    <cellStyle name="Comma [0] 7950" xfId="19943" hidden="1" xr:uid="{00000000-0005-0000-0000-0000084E0000}"/>
    <cellStyle name="Comma [0] 7951" xfId="19945" hidden="1" xr:uid="{00000000-0005-0000-0000-00000A4E0000}"/>
    <cellStyle name="Comma [0] 7952" xfId="20038" hidden="1" xr:uid="{00000000-0005-0000-0000-0000674E0000}"/>
    <cellStyle name="Comma [0] 7953" xfId="19933" hidden="1" xr:uid="{00000000-0005-0000-0000-0000FE4D0000}"/>
    <cellStyle name="Comma [0] 7954" xfId="19941" hidden="1" xr:uid="{00000000-0005-0000-0000-0000064E0000}"/>
    <cellStyle name="Comma [0] 7955" xfId="20050" hidden="1" xr:uid="{00000000-0005-0000-0000-0000734E0000}"/>
    <cellStyle name="Comma [0] 7956" xfId="20052" hidden="1" xr:uid="{00000000-0005-0000-0000-0000754E0000}"/>
    <cellStyle name="Comma [0] 7957" xfId="20041" hidden="1" xr:uid="{00000000-0005-0000-0000-00006A4E0000}"/>
    <cellStyle name="Comma [0] 7958" xfId="20049" hidden="1" xr:uid="{00000000-0005-0000-0000-0000724E0000}"/>
    <cellStyle name="Comma [0] 7959" xfId="19939" hidden="1" xr:uid="{00000000-0005-0000-0000-0000044E0000}"/>
    <cellStyle name="Comma [0] 796" xfId="3642" hidden="1" xr:uid="{00000000-0005-0000-0000-00005B0E0000}"/>
    <cellStyle name="Comma [0] 7960" xfId="20035" hidden="1" xr:uid="{00000000-0005-0000-0000-0000644E0000}"/>
    <cellStyle name="Comma [0] 7961" xfId="20068" hidden="1" xr:uid="{00000000-0005-0000-0000-0000854E0000}"/>
    <cellStyle name="Comma [0] 7962" xfId="20076" hidden="1" xr:uid="{00000000-0005-0000-0000-00008D4E0000}"/>
    <cellStyle name="Comma [0] 7963" xfId="19985" hidden="1" xr:uid="{00000000-0005-0000-0000-0000324E0000}"/>
    <cellStyle name="Comma [0] 7964" xfId="20064" hidden="1" xr:uid="{00000000-0005-0000-0000-0000814E0000}"/>
    <cellStyle name="Comma [0] 7965" xfId="20085" hidden="1" xr:uid="{00000000-0005-0000-0000-0000964E0000}"/>
    <cellStyle name="Comma [0] 7966" xfId="20087" hidden="1" xr:uid="{00000000-0005-0000-0000-0000984E0000}"/>
    <cellStyle name="Comma [0] 7967" xfId="20046" hidden="1" xr:uid="{00000000-0005-0000-0000-00006F4E0000}"/>
    <cellStyle name="Comma [0] 7968" xfId="19991" hidden="1" xr:uid="{00000000-0005-0000-0000-0000384E0000}"/>
    <cellStyle name="Comma [0] 7969" xfId="20044" hidden="1" xr:uid="{00000000-0005-0000-0000-00006D4E0000}"/>
    <cellStyle name="Comma [0] 797" xfId="3677" hidden="1" xr:uid="{00000000-0005-0000-0000-00007E0E0000}"/>
    <cellStyle name="Comma [0] 7970" xfId="20028" hidden="1" xr:uid="{00000000-0005-0000-0000-00005D4E0000}"/>
    <cellStyle name="Comma [0] 7971" xfId="20024" hidden="1" xr:uid="{00000000-0005-0000-0000-0000594E0000}"/>
    <cellStyle name="Comma [0] 7972" xfId="20095" hidden="1" xr:uid="{00000000-0005-0000-0000-0000A04E0000}"/>
    <cellStyle name="Comma [0] 7973" xfId="19958" hidden="1" xr:uid="{00000000-0005-0000-0000-0000174E0000}"/>
    <cellStyle name="Comma [0] 7974" xfId="19950" hidden="1" xr:uid="{00000000-0005-0000-0000-00000F4E0000}"/>
    <cellStyle name="Comma [0] 7975" xfId="20103" hidden="1" xr:uid="{00000000-0005-0000-0000-0000A84E0000}"/>
    <cellStyle name="Comma [0] 7976" xfId="20105" hidden="1" xr:uid="{00000000-0005-0000-0000-0000AA4E0000}"/>
    <cellStyle name="Comma [0] 7977" xfId="20054" hidden="1" xr:uid="{00000000-0005-0000-0000-0000774E0000}"/>
    <cellStyle name="Comma [0] 7978" xfId="20030" hidden="1" xr:uid="{00000000-0005-0000-0000-00005F4E0000}"/>
    <cellStyle name="Comma [0] 7979" xfId="20065" hidden="1" xr:uid="{00000000-0005-0000-0000-0000824E0000}"/>
    <cellStyle name="Comma [0] 798" xfId="3609" hidden="1" xr:uid="{00000000-0005-0000-0000-00003A0E0000}"/>
    <cellStyle name="Comma [0] 7980" xfId="19997" hidden="1" xr:uid="{00000000-0005-0000-0000-00003E4E0000}"/>
    <cellStyle name="Comma [0] 7981" xfId="20067" hidden="1" xr:uid="{00000000-0005-0000-0000-0000844E0000}"/>
    <cellStyle name="Comma [0] 7982" xfId="20112" hidden="1" xr:uid="{00000000-0005-0000-0000-0000B14E0000}"/>
    <cellStyle name="Comma [0] 7983" xfId="20055" hidden="1" xr:uid="{00000000-0005-0000-0000-0000784E0000}"/>
    <cellStyle name="Comma [0] 7984" xfId="20012" hidden="1" xr:uid="{00000000-0005-0000-0000-00004D4E0000}"/>
    <cellStyle name="Comma [0] 7985" xfId="20118" hidden="1" xr:uid="{00000000-0005-0000-0000-0000B74E0000}"/>
    <cellStyle name="Comma [0] 7986" xfId="20120" hidden="1" xr:uid="{00000000-0005-0000-0000-0000B94E0000}"/>
    <cellStyle name="Comma [0] 7987" xfId="20073" hidden="1" xr:uid="{00000000-0005-0000-0000-00008A4E0000}"/>
    <cellStyle name="Comma [0] 7988" xfId="20079" hidden="1" xr:uid="{00000000-0005-0000-0000-0000904E0000}"/>
    <cellStyle name="Comma [0] 7989" xfId="19957" hidden="1" xr:uid="{00000000-0005-0000-0000-0000164E0000}"/>
    <cellStyle name="Comma [0] 799" xfId="3679" hidden="1" xr:uid="{00000000-0005-0000-0000-0000800E0000}"/>
    <cellStyle name="Comma [0] 7990" xfId="20029" hidden="1" xr:uid="{00000000-0005-0000-0000-00005E4E0000}"/>
    <cellStyle name="Comma [0] 7991" xfId="20037" hidden="1" xr:uid="{00000000-0005-0000-0000-0000664E0000}"/>
    <cellStyle name="Comma [0] 7992" xfId="20126" hidden="1" xr:uid="{00000000-0005-0000-0000-0000BF4E0000}"/>
    <cellStyle name="Comma [0] 7993" xfId="20040" hidden="1" xr:uid="{00000000-0005-0000-0000-0000694E0000}"/>
    <cellStyle name="Comma [0] 7994" xfId="20000" hidden="1" xr:uid="{00000000-0005-0000-0000-0000414E0000}"/>
    <cellStyle name="Comma [0] 7995" xfId="20131" hidden="1" xr:uid="{00000000-0005-0000-0000-0000C44E0000}"/>
    <cellStyle name="Comma [0] 7996" xfId="20133" hidden="1" xr:uid="{00000000-0005-0000-0000-0000C64E0000}"/>
    <cellStyle name="Comma [0] 7997" xfId="20092" hidden="1" xr:uid="{00000000-0005-0000-0000-00009D4E0000}"/>
    <cellStyle name="Comma [0] 7998" xfId="20098" hidden="1" xr:uid="{00000000-0005-0000-0000-0000A34E0000}"/>
    <cellStyle name="Comma [0] 7999" xfId="19999" hidden="1" xr:uid="{00000000-0005-0000-0000-0000404E0000}"/>
    <cellStyle name="Comma [0] 8" xfId="62" hidden="1" xr:uid="{00000000-0005-0000-0000-00005E000000}"/>
    <cellStyle name="Comma [0] 80" xfId="2338" hidden="1" xr:uid="{00000000-0005-0000-0000-000043090000}"/>
    <cellStyle name="Comma [0] 800" xfId="3724" hidden="1" xr:uid="{00000000-0005-0000-0000-0000AD0E0000}"/>
    <cellStyle name="Comma [0] 8000" xfId="20080" hidden="1" xr:uid="{00000000-0005-0000-0000-0000914E0000}"/>
    <cellStyle name="Comma [0] 8001" xfId="20059" hidden="1" xr:uid="{00000000-0005-0000-0000-00007C4E0000}"/>
    <cellStyle name="Comma [0] 8002" xfId="20137" hidden="1" xr:uid="{00000000-0005-0000-0000-0000CA4E0000}"/>
    <cellStyle name="Comma [0] 8003" xfId="20078" hidden="1" xr:uid="{00000000-0005-0000-0000-00008F4E0000}"/>
    <cellStyle name="Comma [0] 8004" xfId="20016" hidden="1" xr:uid="{00000000-0005-0000-0000-0000514E0000}"/>
    <cellStyle name="Comma [0] 8005" xfId="20144" hidden="1" xr:uid="{00000000-0005-0000-0000-0000D14E0000}"/>
    <cellStyle name="Comma [0] 8006" xfId="20146" hidden="1" xr:uid="{00000000-0005-0000-0000-0000D34E0000}"/>
    <cellStyle name="Comma [0] 8007" xfId="20110" hidden="1" xr:uid="{00000000-0005-0000-0000-0000AF4E0000}"/>
    <cellStyle name="Comma [0] 8008" xfId="20115" hidden="1" xr:uid="{00000000-0005-0000-0000-0000B44E0000}"/>
    <cellStyle name="Comma [0] 8009" xfId="19936" hidden="1" xr:uid="{00000000-0005-0000-0000-0000014E0000}"/>
    <cellStyle name="Comma [0] 801" xfId="3667" hidden="1" xr:uid="{00000000-0005-0000-0000-0000740E0000}"/>
    <cellStyle name="Comma [0] 8010" xfId="20099" hidden="1" xr:uid="{00000000-0005-0000-0000-0000A44E0000}"/>
    <cellStyle name="Comma [0] 8011" xfId="20004" hidden="1" xr:uid="{00000000-0005-0000-0000-0000454E0000}"/>
    <cellStyle name="Comma [0] 8012" xfId="20150" hidden="1" xr:uid="{00000000-0005-0000-0000-0000D74E0000}"/>
    <cellStyle name="Comma [0] 8013" xfId="20097" hidden="1" xr:uid="{00000000-0005-0000-0000-0000A24E0000}"/>
    <cellStyle name="Comma [0] 8014" xfId="20036" hidden="1" xr:uid="{00000000-0005-0000-0000-0000654E0000}"/>
    <cellStyle name="Comma [0] 8015" xfId="20154" hidden="1" xr:uid="{00000000-0005-0000-0000-0000DB4E0000}"/>
    <cellStyle name="Comma [0] 8016" xfId="20156" hidden="1" xr:uid="{00000000-0005-0000-0000-0000DD4E0000}"/>
    <cellStyle name="Comma [0] 8017" xfId="20124" hidden="1" xr:uid="{00000000-0005-0000-0000-0000BD4E0000}"/>
    <cellStyle name="Comma [0] 8018" xfId="20128" hidden="1" xr:uid="{00000000-0005-0000-0000-0000C14E0000}"/>
    <cellStyle name="Comma [0] 8019" xfId="20018" hidden="1" xr:uid="{00000000-0005-0000-0000-0000534E0000}"/>
    <cellStyle name="Comma [0] 802" xfId="3624" hidden="1" xr:uid="{00000000-0005-0000-0000-0000490E0000}"/>
    <cellStyle name="Comma [0] 8020" xfId="20116" hidden="1" xr:uid="{00000000-0005-0000-0000-0000B54E0000}"/>
    <cellStyle name="Comma [0] 8021" xfId="20008" hidden="1" xr:uid="{00000000-0005-0000-0000-0000494E0000}"/>
    <cellStyle name="Comma [0] 8022" xfId="20160" hidden="1" xr:uid="{00000000-0005-0000-0000-0000E14E0000}"/>
    <cellStyle name="Comma [0] 8023" xfId="20114" hidden="1" xr:uid="{00000000-0005-0000-0000-0000B34E0000}"/>
    <cellStyle name="Comma [0] 8024" xfId="20083" hidden="1" xr:uid="{00000000-0005-0000-0000-0000944E0000}"/>
    <cellStyle name="Comma [0] 8025" xfId="20164" hidden="1" xr:uid="{00000000-0005-0000-0000-0000E54E0000}"/>
    <cellStyle name="Comma [0] 8026" xfId="20166" hidden="1" xr:uid="{00000000-0005-0000-0000-0000E74E0000}"/>
    <cellStyle name="Comma [0] 8027" xfId="20152" hidden="1" xr:uid="{00000000-0005-0000-0000-0000D94E0000}"/>
    <cellStyle name="Comma [0] 8028" xfId="20139" hidden="1" xr:uid="{00000000-0005-0000-0000-0000CC4E0000}"/>
    <cellStyle name="Comma [0] 8029" xfId="20163" hidden="1" xr:uid="{00000000-0005-0000-0000-0000E44E0000}"/>
    <cellStyle name="Comma [0] 803" xfId="3730" hidden="1" xr:uid="{00000000-0005-0000-0000-0000B30E0000}"/>
    <cellStyle name="Comma [0] 8030" xfId="20129" hidden="1" xr:uid="{00000000-0005-0000-0000-0000C24E0000}"/>
    <cellStyle name="Comma [0] 8031" xfId="20101" hidden="1" xr:uid="{00000000-0005-0000-0000-0000A64E0000}"/>
    <cellStyle name="Comma [0] 8032" xfId="20168" hidden="1" xr:uid="{00000000-0005-0000-0000-0000E94E0000}"/>
    <cellStyle name="Comma [0] 8033" xfId="20125" hidden="1" xr:uid="{00000000-0005-0000-0000-0000BE4E0000}"/>
    <cellStyle name="Comma [0] 8034" xfId="20159" hidden="1" xr:uid="{00000000-0005-0000-0000-0000E04E0000}"/>
    <cellStyle name="Comma [0] 8035" xfId="20172" hidden="1" xr:uid="{00000000-0005-0000-0000-0000ED4E0000}"/>
    <cellStyle name="Comma [0] 8036" xfId="20174" hidden="1" xr:uid="{00000000-0005-0000-0000-0000EF4E0000}"/>
    <cellStyle name="Comma [0] 8037" xfId="20042" hidden="1" xr:uid="{00000000-0005-0000-0000-00006B4E0000}"/>
    <cellStyle name="Comma [0] 8038" xfId="20162" hidden="1" xr:uid="{00000000-0005-0000-0000-0000E34E0000}"/>
    <cellStyle name="Comma [0] 8039" xfId="20102" hidden="1" xr:uid="{00000000-0005-0000-0000-0000A74E0000}"/>
    <cellStyle name="Comma [0] 804" xfId="3732" hidden="1" xr:uid="{00000000-0005-0000-0000-0000B50E0000}"/>
    <cellStyle name="Comma [0] 8040" xfId="20136" hidden="1" xr:uid="{00000000-0005-0000-0000-0000C94E0000}"/>
    <cellStyle name="Comma [0] 8041" xfId="20149" hidden="1" xr:uid="{00000000-0005-0000-0000-0000D64E0000}"/>
    <cellStyle name="Comma [0] 8042" xfId="20177" hidden="1" xr:uid="{00000000-0005-0000-0000-0000F24E0000}"/>
    <cellStyle name="Comma [0] 8043" xfId="20140" hidden="1" xr:uid="{00000000-0005-0000-0000-0000CD4E0000}"/>
    <cellStyle name="Comma [0] 8044" xfId="20100" hidden="1" xr:uid="{00000000-0005-0000-0000-0000A54E0000}"/>
    <cellStyle name="Comma [0] 8045" xfId="20179" hidden="1" xr:uid="{00000000-0005-0000-0000-0000F44E0000}"/>
    <cellStyle name="Comma [0] 8046" xfId="20181" hidden="1" xr:uid="{00000000-0005-0000-0000-0000F64E0000}"/>
    <cellStyle name="Comma [0] 8047" xfId="20241" hidden="1" xr:uid="{00000000-0005-0000-0000-0000324F0000}"/>
    <cellStyle name="Comma [0] 8048" xfId="20260" hidden="1" xr:uid="{00000000-0005-0000-0000-0000454F0000}"/>
    <cellStyle name="Comma [0] 8049" xfId="20267" hidden="1" xr:uid="{00000000-0005-0000-0000-00004C4F0000}"/>
    <cellStyle name="Comma [0] 805" xfId="3685" hidden="1" xr:uid="{00000000-0005-0000-0000-0000860E0000}"/>
    <cellStyle name="Comma [0] 8050" xfId="20274" hidden="1" xr:uid="{00000000-0005-0000-0000-0000534F0000}"/>
    <cellStyle name="Comma [0] 8051" xfId="20279" hidden="1" xr:uid="{00000000-0005-0000-0000-0000584F0000}"/>
    <cellStyle name="Comma [0] 8052" xfId="20266" hidden="1" xr:uid="{00000000-0005-0000-0000-00004B4F0000}"/>
    <cellStyle name="Comma [0] 8053" xfId="20271" hidden="1" xr:uid="{00000000-0005-0000-0000-0000504F0000}"/>
    <cellStyle name="Comma [0] 8054" xfId="20283" hidden="1" xr:uid="{00000000-0005-0000-0000-00005C4F0000}"/>
    <cellStyle name="Comma [0] 8055" xfId="20285" hidden="1" xr:uid="{00000000-0005-0000-0000-00005E4F0000}"/>
    <cellStyle name="Comma [0] 8056" xfId="20256" hidden="1" xr:uid="{00000000-0005-0000-0000-0000414F0000}"/>
    <cellStyle name="Comma [0] 8057" xfId="20245" hidden="1" xr:uid="{00000000-0005-0000-0000-0000364F0000}"/>
    <cellStyle name="Comma [0] 8058" xfId="20296" hidden="1" xr:uid="{00000000-0005-0000-0000-0000694F0000}"/>
    <cellStyle name="Comma [0] 8059" xfId="20305" hidden="1" xr:uid="{00000000-0005-0000-0000-0000724F0000}"/>
    <cellStyle name="Comma [0] 806" xfId="3691" hidden="1" xr:uid="{00000000-0005-0000-0000-00008C0E0000}"/>
    <cellStyle name="Comma [0] 8060" xfId="20316" hidden="1" xr:uid="{00000000-0005-0000-0000-00007D4F0000}"/>
    <cellStyle name="Comma [0] 8061" xfId="20322" hidden="1" xr:uid="{00000000-0005-0000-0000-0000834F0000}"/>
    <cellStyle name="Comma [0] 8062" xfId="20304" hidden="1" xr:uid="{00000000-0005-0000-0000-0000714F0000}"/>
    <cellStyle name="Comma [0] 8063" xfId="20314" hidden="1" xr:uid="{00000000-0005-0000-0000-00007B4F0000}"/>
    <cellStyle name="Comma [0] 8064" xfId="20334" hidden="1" xr:uid="{00000000-0005-0000-0000-00008F4F0000}"/>
    <cellStyle name="Comma [0] 8065" xfId="20336" hidden="1" xr:uid="{00000000-0005-0000-0000-0000914F0000}"/>
    <cellStyle name="Comma [0] 8066" xfId="20287" hidden="1" xr:uid="{00000000-0005-0000-0000-0000604F0000}"/>
    <cellStyle name="Comma [0] 8067" xfId="20248" hidden="1" xr:uid="{00000000-0005-0000-0000-0000394F0000}"/>
    <cellStyle name="Comma [0] 8068" xfId="20290" hidden="1" xr:uid="{00000000-0005-0000-0000-0000634F0000}"/>
    <cellStyle name="Comma [0] 8069" xfId="20253" hidden="1" xr:uid="{00000000-0005-0000-0000-00003E4F0000}"/>
    <cellStyle name="Comma [0] 807" xfId="3578" hidden="1" xr:uid="{00000000-0005-0000-0000-00001B0E0000}"/>
    <cellStyle name="Comma [0] 8070" xfId="20255" hidden="1" xr:uid="{00000000-0005-0000-0000-0000404F0000}"/>
    <cellStyle name="Comma [0] 8071" xfId="20341" hidden="1" xr:uid="{00000000-0005-0000-0000-0000964F0000}"/>
    <cellStyle name="Comma [0] 8072" xfId="20244" hidden="1" xr:uid="{00000000-0005-0000-0000-0000354F0000}"/>
    <cellStyle name="Comma [0] 8073" xfId="20252" hidden="1" xr:uid="{00000000-0005-0000-0000-00003D4F0000}"/>
    <cellStyle name="Comma [0] 8074" xfId="20353" hidden="1" xr:uid="{00000000-0005-0000-0000-0000A24F0000}"/>
    <cellStyle name="Comma [0] 8075" xfId="20355" hidden="1" xr:uid="{00000000-0005-0000-0000-0000A44F0000}"/>
    <cellStyle name="Comma [0] 8076" xfId="20344" hidden="1" xr:uid="{00000000-0005-0000-0000-0000994F0000}"/>
    <cellStyle name="Comma [0] 8077" xfId="20352" hidden="1" xr:uid="{00000000-0005-0000-0000-0000A14F0000}"/>
    <cellStyle name="Comma [0] 8078" xfId="20250" hidden="1" xr:uid="{00000000-0005-0000-0000-00003B4F0000}"/>
    <cellStyle name="Comma [0] 8079" xfId="20338" hidden="1" xr:uid="{00000000-0005-0000-0000-0000934F0000}"/>
    <cellStyle name="Comma [0] 808" xfId="3641" hidden="1" xr:uid="{00000000-0005-0000-0000-00005A0E0000}"/>
    <cellStyle name="Comma [0] 8080" xfId="20371" hidden="1" xr:uid="{00000000-0005-0000-0000-0000B44F0000}"/>
    <cellStyle name="Comma [0] 8081" xfId="20379" hidden="1" xr:uid="{00000000-0005-0000-0000-0000BC4F0000}"/>
    <cellStyle name="Comma [0] 8082" xfId="20288" hidden="1" xr:uid="{00000000-0005-0000-0000-0000614F0000}"/>
    <cellStyle name="Comma [0] 8083" xfId="20367" hidden="1" xr:uid="{00000000-0005-0000-0000-0000B04F0000}"/>
    <cellStyle name="Comma [0] 8084" xfId="20388" hidden="1" xr:uid="{00000000-0005-0000-0000-0000C54F0000}"/>
    <cellStyle name="Comma [0] 8085" xfId="20390" hidden="1" xr:uid="{00000000-0005-0000-0000-0000C74F0000}"/>
    <cellStyle name="Comma [0] 8086" xfId="20349" hidden="1" xr:uid="{00000000-0005-0000-0000-00009E4F0000}"/>
    <cellStyle name="Comma [0] 8087" xfId="20294" hidden="1" xr:uid="{00000000-0005-0000-0000-0000674F0000}"/>
    <cellStyle name="Comma [0] 8088" xfId="20347" hidden="1" xr:uid="{00000000-0005-0000-0000-00009C4F0000}"/>
    <cellStyle name="Comma [0] 8089" xfId="20331" hidden="1" xr:uid="{00000000-0005-0000-0000-00008C4F0000}"/>
    <cellStyle name="Comma [0] 809" xfId="3649" hidden="1" xr:uid="{00000000-0005-0000-0000-0000620E0000}"/>
    <cellStyle name="Comma [0] 8090" xfId="20327" hidden="1" xr:uid="{00000000-0005-0000-0000-0000884F0000}"/>
    <cellStyle name="Comma [0] 8091" xfId="20398" hidden="1" xr:uid="{00000000-0005-0000-0000-0000CF4F0000}"/>
    <cellStyle name="Comma [0] 8092" xfId="20264" hidden="1" xr:uid="{00000000-0005-0000-0000-0000494F0000}"/>
    <cellStyle name="Comma [0] 8093" xfId="20257" hidden="1" xr:uid="{00000000-0005-0000-0000-0000424F0000}"/>
    <cellStyle name="Comma [0] 8094" xfId="20406" hidden="1" xr:uid="{00000000-0005-0000-0000-0000D74F0000}"/>
    <cellStyle name="Comma [0] 8095" xfId="20408" hidden="1" xr:uid="{00000000-0005-0000-0000-0000D94F0000}"/>
    <cellStyle name="Comma [0] 8096" xfId="20357" hidden="1" xr:uid="{00000000-0005-0000-0000-0000A64F0000}"/>
    <cellStyle name="Comma [0] 8097" xfId="20333" hidden="1" xr:uid="{00000000-0005-0000-0000-00008E4F0000}"/>
    <cellStyle name="Comma [0] 8098" xfId="20368" hidden="1" xr:uid="{00000000-0005-0000-0000-0000B14F0000}"/>
    <cellStyle name="Comma [0] 8099" xfId="20300" hidden="1" xr:uid="{00000000-0005-0000-0000-00006D4F0000}"/>
    <cellStyle name="Comma [0] 81" xfId="2287" hidden="1" xr:uid="{00000000-0005-0000-0000-000010090000}"/>
    <cellStyle name="Comma [0] 810" xfId="3738" hidden="1" xr:uid="{00000000-0005-0000-0000-0000BB0E0000}"/>
    <cellStyle name="Comma [0] 8100" xfId="20370" hidden="1" xr:uid="{00000000-0005-0000-0000-0000B34F0000}"/>
    <cellStyle name="Comma [0] 8101" xfId="20415" hidden="1" xr:uid="{00000000-0005-0000-0000-0000E04F0000}"/>
    <cellStyle name="Comma [0] 8102" xfId="20358" hidden="1" xr:uid="{00000000-0005-0000-0000-0000A74F0000}"/>
    <cellStyle name="Comma [0] 8103" xfId="20315" hidden="1" xr:uid="{00000000-0005-0000-0000-00007C4F0000}"/>
    <cellStyle name="Comma [0] 8104" xfId="20421" hidden="1" xr:uid="{00000000-0005-0000-0000-0000E64F0000}"/>
    <cellStyle name="Comma [0] 8105" xfId="20423" hidden="1" xr:uid="{00000000-0005-0000-0000-0000E84F0000}"/>
    <cellStyle name="Comma [0] 8106" xfId="20376" hidden="1" xr:uid="{00000000-0005-0000-0000-0000B94F0000}"/>
    <cellStyle name="Comma [0] 8107" xfId="20382" hidden="1" xr:uid="{00000000-0005-0000-0000-0000BF4F0000}"/>
    <cellStyle name="Comma [0] 8108" xfId="20263" hidden="1" xr:uid="{00000000-0005-0000-0000-0000484F0000}"/>
    <cellStyle name="Comma [0] 8109" xfId="20332" hidden="1" xr:uid="{00000000-0005-0000-0000-00008D4F0000}"/>
    <cellStyle name="Comma [0] 811" xfId="3652" hidden="1" xr:uid="{00000000-0005-0000-0000-0000650E0000}"/>
    <cellStyle name="Comma [0] 8110" xfId="20340" hidden="1" xr:uid="{00000000-0005-0000-0000-0000954F0000}"/>
    <cellStyle name="Comma [0] 8111" xfId="20429" hidden="1" xr:uid="{00000000-0005-0000-0000-0000EE4F0000}"/>
    <cellStyle name="Comma [0] 8112" xfId="20343" hidden="1" xr:uid="{00000000-0005-0000-0000-0000984F0000}"/>
    <cellStyle name="Comma [0] 8113" xfId="20303" hidden="1" xr:uid="{00000000-0005-0000-0000-0000704F0000}"/>
    <cellStyle name="Comma [0] 8114" xfId="20434" hidden="1" xr:uid="{00000000-0005-0000-0000-0000F34F0000}"/>
    <cellStyle name="Comma [0] 8115" xfId="20436" hidden="1" xr:uid="{00000000-0005-0000-0000-0000F54F0000}"/>
    <cellStyle name="Comma [0] 8116" xfId="20395" hidden="1" xr:uid="{00000000-0005-0000-0000-0000CC4F0000}"/>
    <cellStyle name="Comma [0] 8117" xfId="20401" hidden="1" xr:uid="{00000000-0005-0000-0000-0000D24F0000}"/>
    <cellStyle name="Comma [0] 8118" xfId="20302" hidden="1" xr:uid="{00000000-0005-0000-0000-00006F4F0000}"/>
    <cellStyle name="Comma [0] 8119" xfId="20383" hidden="1" xr:uid="{00000000-0005-0000-0000-0000C04F0000}"/>
    <cellStyle name="Comma [0] 812" xfId="3612" hidden="1" xr:uid="{00000000-0005-0000-0000-00003D0E0000}"/>
    <cellStyle name="Comma [0] 8120" xfId="20362" hidden="1" xr:uid="{00000000-0005-0000-0000-0000AB4F0000}"/>
    <cellStyle name="Comma [0] 8121" xfId="20440" hidden="1" xr:uid="{00000000-0005-0000-0000-0000F94F0000}"/>
    <cellStyle name="Comma [0] 8122" xfId="20381" hidden="1" xr:uid="{00000000-0005-0000-0000-0000BE4F0000}"/>
    <cellStyle name="Comma [0] 8123" xfId="20319" hidden="1" xr:uid="{00000000-0005-0000-0000-0000804F0000}"/>
    <cellStyle name="Comma [0] 8124" xfId="20447" hidden="1" xr:uid="{00000000-0005-0000-0000-000000500000}"/>
    <cellStyle name="Comma [0] 8125" xfId="20449" hidden="1" xr:uid="{00000000-0005-0000-0000-000002500000}"/>
    <cellStyle name="Comma [0] 8126" xfId="20413" hidden="1" xr:uid="{00000000-0005-0000-0000-0000DE4F0000}"/>
    <cellStyle name="Comma [0] 8127" xfId="20418" hidden="1" xr:uid="{00000000-0005-0000-0000-0000E34F0000}"/>
    <cellStyle name="Comma [0] 8128" xfId="20247" hidden="1" xr:uid="{00000000-0005-0000-0000-0000384F0000}"/>
    <cellStyle name="Comma [0] 8129" xfId="20402" hidden="1" xr:uid="{00000000-0005-0000-0000-0000D34F0000}"/>
    <cellStyle name="Comma [0] 813" xfId="3743" hidden="1" xr:uid="{00000000-0005-0000-0000-0000C00E0000}"/>
    <cellStyle name="Comma [0] 8130" xfId="20307" hidden="1" xr:uid="{00000000-0005-0000-0000-0000744F0000}"/>
    <cellStyle name="Comma [0] 8131" xfId="20453" hidden="1" xr:uid="{00000000-0005-0000-0000-000006500000}"/>
    <cellStyle name="Comma [0] 8132" xfId="20400" hidden="1" xr:uid="{00000000-0005-0000-0000-0000D14F0000}"/>
    <cellStyle name="Comma [0] 8133" xfId="20339" hidden="1" xr:uid="{00000000-0005-0000-0000-0000944F0000}"/>
    <cellStyle name="Comma [0] 8134" xfId="20457" hidden="1" xr:uid="{00000000-0005-0000-0000-00000A500000}"/>
    <cellStyle name="Comma [0] 8135" xfId="20459" hidden="1" xr:uid="{00000000-0005-0000-0000-00000C500000}"/>
    <cellStyle name="Comma [0] 8136" xfId="20427" hidden="1" xr:uid="{00000000-0005-0000-0000-0000EC4F0000}"/>
    <cellStyle name="Comma [0] 8137" xfId="20431" hidden="1" xr:uid="{00000000-0005-0000-0000-0000F04F0000}"/>
    <cellStyle name="Comma [0] 8138" xfId="20321" hidden="1" xr:uid="{00000000-0005-0000-0000-0000824F0000}"/>
    <cellStyle name="Comma [0] 8139" xfId="20419" hidden="1" xr:uid="{00000000-0005-0000-0000-0000E44F0000}"/>
    <cellStyle name="Comma [0] 814" xfId="3745" hidden="1" xr:uid="{00000000-0005-0000-0000-0000C20E0000}"/>
    <cellStyle name="Comma [0] 8140" xfId="20311" hidden="1" xr:uid="{00000000-0005-0000-0000-0000784F0000}"/>
    <cellStyle name="Comma [0] 8141" xfId="20463" hidden="1" xr:uid="{00000000-0005-0000-0000-000010500000}"/>
    <cellStyle name="Comma [0] 8142" xfId="20417" hidden="1" xr:uid="{00000000-0005-0000-0000-0000E24F0000}"/>
    <cellStyle name="Comma [0] 8143" xfId="20386" hidden="1" xr:uid="{00000000-0005-0000-0000-0000C34F0000}"/>
    <cellStyle name="Comma [0] 8144" xfId="20467" hidden="1" xr:uid="{00000000-0005-0000-0000-000014500000}"/>
    <cellStyle name="Comma [0] 8145" xfId="20469" hidden="1" xr:uid="{00000000-0005-0000-0000-000016500000}"/>
    <cellStyle name="Comma [0] 8146" xfId="20455" hidden="1" xr:uid="{00000000-0005-0000-0000-000008500000}"/>
    <cellStyle name="Comma [0] 8147" xfId="20442" hidden="1" xr:uid="{00000000-0005-0000-0000-0000FB4F0000}"/>
    <cellStyle name="Comma [0] 8148" xfId="20466" hidden="1" xr:uid="{00000000-0005-0000-0000-000013500000}"/>
    <cellStyle name="Comma [0] 8149" xfId="20432" hidden="1" xr:uid="{00000000-0005-0000-0000-0000F14F0000}"/>
    <cellStyle name="Comma [0] 815" xfId="3704" hidden="1" xr:uid="{00000000-0005-0000-0000-0000990E0000}"/>
    <cellStyle name="Comma [0] 8150" xfId="20404" hidden="1" xr:uid="{00000000-0005-0000-0000-0000D54F0000}"/>
    <cellStyle name="Comma [0] 8151" xfId="20471" hidden="1" xr:uid="{00000000-0005-0000-0000-000018500000}"/>
    <cellStyle name="Comma [0] 8152" xfId="20428" hidden="1" xr:uid="{00000000-0005-0000-0000-0000ED4F0000}"/>
    <cellStyle name="Comma [0] 8153" xfId="20462" hidden="1" xr:uid="{00000000-0005-0000-0000-00000F500000}"/>
    <cellStyle name="Comma [0] 8154" xfId="20475" hidden="1" xr:uid="{00000000-0005-0000-0000-00001C500000}"/>
    <cellStyle name="Comma [0] 8155" xfId="20477" hidden="1" xr:uid="{00000000-0005-0000-0000-00001E500000}"/>
    <cellStyle name="Comma [0] 8156" xfId="20345" hidden="1" xr:uid="{00000000-0005-0000-0000-00009A4F0000}"/>
    <cellStyle name="Comma [0] 8157" xfId="20465" hidden="1" xr:uid="{00000000-0005-0000-0000-000012500000}"/>
    <cellStyle name="Comma [0] 8158" xfId="20405" hidden="1" xr:uid="{00000000-0005-0000-0000-0000D64F0000}"/>
    <cellStyle name="Comma [0] 8159" xfId="20439" hidden="1" xr:uid="{00000000-0005-0000-0000-0000F84F0000}"/>
    <cellStyle name="Comma [0] 816" xfId="3710" hidden="1" xr:uid="{00000000-0005-0000-0000-00009F0E0000}"/>
    <cellStyle name="Comma [0] 8160" xfId="20452" hidden="1" xr:uid="{00000000-0005-0000-0000-000005500000}"/>
    <cellStyle name="Comma [0] 8161" xfId="20480" hidden="1" xr:uid="{00000000-0005-0000-0000-000021500000}"/>
    <cellStyle name="Comma [0] 8162" xfId="20443" hidden="1" xr:uid="{00000000-0005-0000-0000-0000FC4F0000}"/>
    <cellStyle name="Comma [0] 8163" xfId="20403" hidden="1" xr:uid="{00000000-0005-0000-0000-0000D44F0000}"/>
    <cellStyle name="Comma [0] 8164" xfId="20483" hidden="1" xr:uid="{00000000-0005-0000-0000-000024500000}"/>
    <cellStyle name="Comma [0] 8165" xfId="20485" hidden="1" xr:uid="{00000000-0005-0000-0000-000026500000}"/>
    <cellStyle name="Comma [0] 8166" xfId="20204" hidden="1" xr:uid="{00000000-0005-0000-0000-00000D4F0000}"/>
    <cellStyle name="Comma [0] 8167" xfId="20186" hidden="1" xr:uid="{00000000-0005-0000-0000-0000FB4E0000}"/>
    <cellStyle name="Comma [0] 8168" xfId="20489" hidden="1" xr:uid="{00000000-0005-0000-0000-00002A500000}"/>
    <cellStyle name="Comma [0] 8169" xfId="20496" hidden="1" xr:uid="{00000000-0005-0000-0000-000031500000}"/>
    <cellStyle name="Comma [0] 817" xfId="3611" hidden="1" xr:uid="{00000000-0005-0000-0000-00003C0E0000}"/>
    <cellStyle name="Comma [0] 8170" xfId="20498" hidden="1" xr:uid="{00000000-0005-0000-0000-000033500000}"/>
    <cellStyle name="Comma [0] 8171" xfId="20488" hidden="1" xr:uid="{00000000-0005-0000-0000-000029500000}"/>
    <cellStyle name="Comma [0] 8172" xfId="20494" hidden="1" xr:uid="{00000000-0005-0000-0000-00002F500000}"/>
    <cellStyle name="Comma [0] 8173" xfId="20501" hidden="1" xr:uid="{00000000-0005-0000-0000-000036500000}"/>
    <cellStyle name="Comma [0] 8174" xfId="20503" hidden="1" xr:uid="{00000000-0005-0000-0000-000038500000}"/>
    <cellStyle name="Comma [0] 8175" xfId="20278" hidden="1" xr:uid="{00000000-0005-0000-0000-0000574F0000}"/>
    <cellStyle name="Comma [0] 8176" xfId="20234" hidden="1" xr:uid="{00000000-0005-0000-0000-00002B4F0000}"/>
    <cellStyle name="Comma [0] 8177" xfId="20514" hidden="1" xr:uid="{00000000-0005-0000-0000-000043500000}"/>
    <cellStyle name="Comma [0] 8178" xfId="20523" hidden="1" xr:uid="{00000000-0005-0000-0000-00004C500000}"/>
    <cellStyle name="Comma [0] 8179" xfId="20534" hidden="1" xr:uid="{00000000-0005-0000-0000-000057500000}"/>
    <cellStyle name="Comma [0] 818" xfId="3692" hidden="1" xr:uid="{00000000-0005-0000-0000-00008D0E0000}"/>
    <cellStyle name="Comma [0] 8180" xfId="20540" hidden="1" xr:uid="{00000000-0005-0000-0000-00005D500000}"/>
    <cellStyle name="Comma [0] 8181" xfId="20522" hidden="1" xr:uid="{00000000-0005-0000-0000-00004B500000}"/>
    <cellStyle name="Comma [0] 8182" xfId="20532" hidden="1" xr:uid="{00000000-0005-0000-0000-000055500000}"/>
    <cellStyle name="Comma [0] 8183" xfId="20552" hidden="1" xr:uid="{00000000-0005-0000-0000-000069500000}"/>
    <cellStyle name="Comma [0] 8184" xfId="20554" hidden="1" xr:uid="{00000000-0005-0000-0000-00006B500000}"/>
    <cellStyle name="Comma [0] 8185" xfId="20505" hidden="1" xr:uid="{00000000-0005-0000-0000-00003A500000}"/>
    <cellStyle name="Comma [0] 8186" xfId="20199" hidden="1" xr:uid="{00000000-0005-0000-0000-0000084F0000}"/>
    <cellStyle name="Comma [0] 8187" xfId="20508" hidden="1" xr:uid="{00000000-0005-0000-0000-00003D500000}"/>
    <cellStyle name="Comma [0] 8188" xfId="20233" hidden="1" xr:uid="{00000000-0005-0000-0000-00002A4F0000}"/>
    <cellStyle name="Comma [0] 8189" xfId="20232" hidden="1" xr:uid="{00000000-0005-0000-0000-0000294F0000}"/>
    <cellStyle name="Comma [0] 819" xfId="3671" hidden="1" xr:uid="{00000000-0005-0000-0000-0000780E0000}"/>
    <cellStyle name="Comma [0] 8190" xfId="20559" hidden="1" xr:uid="{00000000-0005-0000-0000-000070500000}"/>
    <cellStyle name="Comma [0] 8191" xfId="20201" hidden="1" xr:uid="{00000000-0005-0000-0000-00000A4F0000}"/>
    <cellStyle name="Comma [0] 8192" xfId="20235" hidden="1" xr:uid="{00000000-0005-0000-0000-00002C4F0000}"/>
    <cellStyle name="Comma [0] 8193" xfId="20571" hidden="1" xr:uid="{00000000-0005-0000-0000-00007C500000}"/>
    <cellStyle name="Comma [0] 8194" xfId="20573" hidden="1" xr:uid="{00000000-0005-0000-0000-00007E500000}"/>
    <cellStyle name="Comma [0] 8195" xfId="20562" hidden="1" xr:uid="{00000000-0005-0000-0000-000073500000}"/>
    <cellStyle name="Comma [0] 8196" xfId="20570" hidden="1" xr:uid="{00000000-0005-0000-0000-00007B500000}"/>
    <cellStyle name="Comma [0] 8197" xfId="20197" hidden="1" xr:uid="{00000000-0005-0000-0000-0000064F0000}"/>
    <cellStyle name="Comma [0] 8198" xfId="20556" hidden="1" xr:uid="{00000000-0005-0000-0000-00006D500000}"/>
    <cellStyle name="Comma [0] 8199" xfId="20589" hidden="1" xr:uid="{00000000-0005-0000-0000-00008E500000}"/>
    <cellStyle name="Comma [0] 82" xfId="2263" hidden="1" xr:uid="{00000000-0005-0000-0000-0000F8080000}"/>
    <cellStyle name="Comma [0] 820" xfId="3749" hidden="1" xr:uid="{00000000-0005-0000-0000-0000C60E0000}"/>
    <cellStyle name="Comma [0] 8200" xfId="20597" hidden="1" xr:uid="{00000000-0005-0000-0000-000096500000}"/>
    <cellStyle name="Comma [0] 8201" xfId="20506" hidden="1" xr:uid="{00000000-0005-0000-0000-00003B500000}"/>
    <cellStyle name="Comma [0] 8202" xfId="20585" hidden="1" xr:uid="{00000000-0005-0000-0000-00008A500000}"/>
    <cellStyle name="Comma [0] 8203" xfId="20606" hidden="1" xr:uid="{00000000-0005-0000-0000-00009F500000}"/>
    <cellStyle name="Comma [0] 8204" xfId="20608" hidden="1" xr:uid="{00000000-0005-0000-0000-0000A1500000}"/>
    <cellStyle name="Comma [0] 8205" xfId="20567" hidden="1" xr:uid="{00000000-0005-0000-0000-000078500000}"/>
    <cellStyle name="Comma [0] 8206" xfId="20512" hidden="1" xr:uid="{00000000-0005-0000-0000-000041500000}"/>
    <cellStyle name="Comma [0] 8207" xfId="20565" hidden="1" xr:uid="{00000000-0005-0000-0000-000076500000}"/>
    <cellStyle name="Comma [0] 8208" xfId="20549" hidden="1" xr:uid="{00000000-0005-0000-0000-000066500000}"/>
    <cellStyle name="Comma [0] 8209" xfId="20545" hidden="1" xr:uid="{00000000-0005-0000-0000-000062500000}"/>
    <cellStyle name="Comma [0] 821" xfId="3690" hidden="1" xr:uid="{00000000-0005-0000-0000-00008B0E0000}"/>
    <cellStyle name="Comma [0] 8210" xfId="20616" hidden="1" xr:uid="{00000000-0005-0000-0000-0000A9500000}"/>
    <cellStyle name="Comma [0] 8211" xfId="20189" hidden="1" xr:uid="{00000000-0005-0000-0000-0000FE4E0000}"/>
    <cellStyle name="Comma [0] 8212" xfId="20277" hidden="1" xr:uid="{00000000-0005-0000-0000-0000564F0000}"/>
    <cellStyle name="Comma [0] 8213" xfId="20624" hidden="1" xr:uid="{00000000-0005-0000-0000-0000B1500000}"/>
    <cellStyle name="Comma [0] 8214" xfId="20626" hidden="1" xr:uid="{00000000-0005-0000-0000-0000B3500000}"/>
    <cellStyle name="Comma [0] 8215" xfId="20575" hidden="1" xr:uid="{00000000-0005-0000-0000-000080500000}"/>
    <cellStyle name="Comma [0] 8216" xfId="20551" hidden="1" xr:uid="{00000000-0005-0000-0000-000068500000}"/>
    <cellStyle name="Comma [0] 8217" xfId="20586" hidden="1" xr:uid="{00000000-0005-0000-0000-00008B500000}"/>
    <cellStyle name="Comma [0] 8218" xfId="20518" hidden="1" xr:uid="{00000000-0005-0000-0000-000047500000}"/>
    <cellStyle name="Comma [0] 8219" xfId="20588" hidden="1" xr:uid="{00000000-0005-0000-0000-00008D500000}"/>
    <cellStyle name="Comma [0] 822" xfId="3628" hidden="1" xr:uid="{00000000-0005-0000-0000-00004D0E0000}"/>
    <cellStyle name="Comma [0] 8220" xfId="20633" hidden="1" xr:uid="{00000000-0005-0000-0000-0000BA500000}"/>
    <cellStyle name="Comma [0] 8221" xfId="20576" hidden="1" xr:uid="{00000000-0005-0000-0000-000081500000}"/>
    <cellStyle name="Comma [0] 8222" xfId="20533" hidden="1" xr:uid="{00000000-0005-0000-0000-000056500000}"/>
    <cellStyle name="Comma [0] 8223" xfId="20639" hidden="1" xr:uid="{00000000-0005-0000-0000-0000C0500000}"/>
    <cellStyle name="Comma [0] 8224" xfId="20641" hidden="1" xr:uid="{00000000-0005-0000-0000-0000C2500000}"/>
    <cellStyle name="Comma [0] 8225" xfId="20594" hidden="1" xr:uid="{00000000-0005-0000-0000-000093500000}"/>
    <cellStyle name="Comma [0] 8226" xfId="20600" hidden="1" xr:uid="{00000000-0005-0000-0000-000099500000}"/>
    <cellStyle name="Comma [0] 8227" xfId="20226" hidden="1" xr:uid="{00000000-0005-0000-0000-0000234F0000}"/>
    <cellStyle name="Comma [0] 8228" xfId="20550" hidden="1" xr:uid="{00000000-0005-0000-0000-000067500000}"/>
    <cellStyle name="Comma [0] 8229" xfId="20558" hidden="1" xr:uid="{00000000-0005-0000-0000-00006F500000}"/>
    <cellStyle name="Comma [0] 823" xfId="3756" hidden="1" xr:uid="{00000000-0005-0000-0000-0000CD0E0000}"/>
    <cellStyle name="Comma [0] 8230" xfId="20647" hidden="1" xr:uid="{00000000-0005-0000-0000-0000C8500000}"/>
    <cellStyle name="Comma [0] 8231" xfId="20561" hidden="1" xr:uid="{00000000-0005-0000-0000-000072500000}"/>
    <cellStyle name="Comma [0] 8232" xfId="20521" hidden="1" xr:uid="{00000000-0005-0000-0000-00004A500000}"/>
    <cellStyle name="Comma [0] 8233" xfId="20652" hidden="1" xr:uid="{00000000-0005-0000-0000-0000CD500000}"/>
    <cellStyle name="Comma [0] 8234" xfId="20654" hidden="1" xr:uid="{00000000-0005-0000-0000-0000CF500000}"/>
    <cellStyle name="Comma [0] 8235" xfId="20613" hidden="1" xr:uid="{00000000-0005-0000-0000-0000A6500000}"/>
    <cellStyle name="Comma [0] 8236" xfId="20619" hidden="1" xr:uid="{00000000-0005-0000-0000-0000AC500000}"/>
    <cellStyle name="Comma [0] 8237" xfId="20520" hidden="1" xr:uid="{00000000-0005-0000-0000-000049500000}"/>
    <cellStyle name="Comma [0] 8238" xfId="20601" hidden="1" xr:uid="{00000000-0005-0000-0000-00009A500000}"/>
    <cellStyle name="Comma [0] 8239" xfId="20580" hidden="1" xr:uid="{00000000-0005-0000-0000-000085500000}"/>
    <cellStyle name="Comma [0] 824" xfId="3758" hidden="1" xr:uid="{00000000-0005-0000-0000-0000CF0E0000}"/>
    <cellStyle name="Comma [0] 8240" xfId="20658" hidden="1" xr:uid="{00000000-0005-0000-0000-0000D3500000}"/>
    <cellStyle name="Comma [0] 8241" xfId="20599" hidden="1" xr:uid="{00000000-0005-0000-0000-000098500000}"/>
    <cellStyle name="Comma [0] 8242" xfId="20537" hidden="1" xr:uid="{00000000-0005-0000-0000-00005A500000}"/>
    <cellStyle name="Comma [0] 8243" xfId="20665" hidden="1" xr:uid="{00000000-0005-0000-0000-0000DA500000}"/>
    <cellStyle name="Comma [0] 8244" xfId="20667" hidden="1" xr:uid="{00000000-0005-0000-0000-0000DC500000}"/>
    <cellStyle name="Comma [0] 8245" xfId="20631" hidden="1" xr:uid="{00000000-0005-0000-0000-0000B8500000}"/>
    <cellStyle name="Comma [0] 8246" xfId="20636" hidden="1" xr:uid="{00000000-0005-0000-0000-0000BD500000}"/>
    <cellStyle name="Comma [0] 8247" xfId="20200" hidden="1" xr:uid="{00000000-0005-0000-0000-0000094F0000}"/>
    <cellStyle name="Comma [0] 8248" xfId="20620" hidden="1" xr:uid="{00000000-0005-0000-0000-0000AD500000}"/>
    <cellStyle name="Comma [0] 8249" xfId="20525" hidden="1" xr:uid="{00000000-0005-0000-0000-00004E500000}"/>
    <cellStyle name="Comma [0] 825" xfId="3722" hidden="1" xr:uid="{00000000-0005-0000-0000-0000AB0E0000}"/>
    <cellStyle name="Comma [0] 8250" xfId="20671" hidden="1" xr:uid="{00000000-0005-0000-0000-0000E0500000}"/>
    <cellStyle name="Comma [0] 8251" xfId="20618" hidden="1" xr:uid="{00000000-0005-0000-0000-0000AB500000}"/>
    <cellStyle name="Comma [0] 8252" xfId="20557" hidden="1" xr:uid="{00000000-0005-0000-0000-00006E500000}"/>
    <cellStyle name="Comma [0] 8253" xfId="20675" hidden="1" xr:uid="{00000000-0005-0000-0000-0000E4500000}"/>
    <cellStyle name="Comma [0] 8254" xfId="20677" hidden="1" xr:uid="{00000000-0005-0000-0000-0000E6500000}"/>
    <cellStyle name="Comma [0] 8255" xfId="20645" hidden="1" xr:uid="{00000000-0005-0000-0000-0000C6500000}"/>
    <cellStyle name="Comma [0] 8256" xfId="20649" hidden="1" xr:uid="{00000000-0005-0000-0000-0000CA500000}"/>
    <cellStyle name="Comma [0] 8257" xfId="20539" hidden="1" xr:uid="{00000000-0005-0000-0000-00005C500000}"/>
    <cellStyle name="Comma [0] 8258" xfId="20637" hidden="1" xr:uid="{00000000-0005-0000-0000-0000BE500000}"/>
    <cellStyle name="Comma [0] 8259" xfId="20529" hidden="1" xr:uid="{00000000-0005-0000-0000-000052500000}"/>
    <cellStyle name="Comma [0] 826" xfId="3727" hidden="1" xr:uid="{00000000-0005-0000-0000-0000B00E0000}"/>
    <cellStyle name="Comma [0] 8260" xfId="20681" hidden="1" xr:uid="{00000000-0005-0000-0000-0000EA500000}"/>
    <cellStyle name="Comma [0] 8261" xfId="20635" hidden="1" xr:uid="{00000000-0005-0000-0000-0000BC500000}"/>
    <cellStyle name="Comma [0] 8262" xfId="20604" hidden="1" xr:uid="{00000000-0005-0000-0000-00009D500000}"/>
    <cellStyle name="Comma [0] 8263" xfId="20685" hidden="1" xr:uid="{00000000-0005-0000-0000-0000EE500000}"/>
    <cellStyle name="Comma [0] 8264" xfId="20687" hidden="1" xr:uid="{00000000-0005-0000-0000-0000F0500000}"/>
    <cellStyle name="Comma [0] 8265" xfId="20673" hidden="1" xr:uid="{00000000-0005-0000-0000-0000E2500000}"/>
    <cellStyle name="Comma [0] 8266" xfId="20660" hidden="1" xr:uid="{00000000-0005-0000-0000-0000D5500000}"/>
    <cellStyle name="Comma [0] 8267" xfId="20684" hidden="1" xr:uid="{00000000-0005-0000-0000-0000ED500000}"/>
    <cellStyle name="Comma [0] 8268" xfId="20650" hidden="1" xr:uid="{00000000-0005-0000-0000-0000CB500000}"/>
    <cellStyle name="Comma [0] 8269" xfId="20622" hidden="1" xr:uid="{00000000-0005-0000-0000-0000AF500000}"/>
    <cellStyle name="Comma [0] 827" xfId="3092" hidden="1" xr:uid="{00000000-0005-0000-0000-0000350C0000}"/>
    <cellStyle name="Comma [0] 8270" xfId="20689" hidden="1" xr:uid="{00000000-0005-0000-0000-0000F2500000}"/>
    <cellStyle name="Comma [0] 8271" xfId="20646" hidden="1" xr:uid="{00000000-0005-0000-0000-0000C7500000}"/>
    <cellStyle name="Comma [0] 8272" xfId="20680" hidden="1" xr:uid="{00000000-0005-0000-0000-0000E9500000}"/>
    <cellStyle name="Comma [0] 8273" xfId="20693" hidden="1" xr:uid="{00000000-0005-0000-0000-0000F6500000}"/>
    <cellStyle name="Comma [0] 8274" xfId="20695" hidden="1" xr:uid="{00000000-0005-0000-0000-0000F8500000}"/>
    <cellStyle name="Comma [0] 8275" xfId="20563" hidden="1" xr:uid="{00000000-0005-0000-0000-000074500000}"/>
    <cellStyle name="Comma [0] 8276" xfId="20683" hidden="1" xr:uid="{00000000-0005-0000-0000-0000EC500000}"/>
    <cellStyle name="Comma [0] 8277" xfId="20623" hidden="1" xr:uid="{00000000-0005-0000-0000-0000B0500000}"/>
    <cellStyle name="Comma [0] 8278" xfId="20657" hidden="1" xr:uid="{00000000-0005-0000-0000-0000D2500000}"/>
    <cellStyle name="Comma [0] 8279" xfId="20670" hidden="1" xr:uid="{00000000-0005-0000-0000-0000DF500000}"/>
    <cellStyle name="Comma [0] 828" xfId="3711" hidden="1" xr:uid="{00000000-0005-0000-0000-0000A00E0000}"/>
    <cellStyle name="Comma [0] 8280" xfId="20698" hidden="1" xr:uid="{00000000-0005-0000-0000-0000FB500000}"/>
    <cellStyle name="Comma [0] 8281" xfId="20661" hidden="1" xr:uid="{00000000-0005-0000-0000-0000D6500000}"/>
    <cellStyle name="Comma [0] 8282" xfId="20621" hidden="1" xr:uid="{00000000-0005-0000-0000-0000AE500000}"/>
    <cellStyle name="Comma [0] 8283" xfId="20700" hidden="1" xr:uid="{00000000-0005-0000-0000-0000FD500000}"/>
    <cellStyle name="Comma [0] 8284" xfId="20702" hidden="1" xr:uid="{00000000-0005-0000-0000-0000FF500000}"/>
    <cellStyle name="Comma [0] 8285" xfId="20214" hidden="1" xr:uid="{00000000-0005-0000-0000-0000174F0000}"/>
    <cellStyle name="Comma [0] 8286" xfId="20211" hidden="1" xr:uid="{00000000-0005-0000-0000-0000144F0000}"/>
    <cellStyle name="Comma [0] 8287" xfId="20708" hidden="1" xr:uid="{00000000-0005-0000-0000-000005510000}"/>
    <cellStyle name="Comma [0] 8288" xfId="20714" hidden="1" xr:uid="{00000000-0005-0000-0000-00000B510000}"/>
    <cellStyle name="Comma [0] 8289" xfId="20716" hidden="1" xr:uid="{00000000-0005-0000-0000-00000D510000}"/>
    <cellStyle name="Comma [0] 829" xfId="3616" hidden="1" xr:uid="{00000000-0005-0000-0000-0000410E0000}"/>
    <cellStyle name="Comma [0] 8290" xfId="20707" hidden="1" xr:uid="{00000000-0005-0000-0000-000004510000}"/>
    <cellStyle name="Comma [0] 8291" xfId="20712" hidden="1" xr:uid="{00000000-0005-0000-0000-000009510000}"/>
    <cellStyle name="Comma [0] 8292" xfId="20718" hidden="1" xr:uid="{00000000-0005-0000-0000-00000F510000}"/>
    <cellStyle name="Comma [0] 8293" xfId="20720" hidden="1" xr:uid="{00000000-0005-0000-0000-000011510000}"/>
    <cellStyle name="Comma [0] 8294" xfId="20237" hidden="1" xr:uid="{00000000-0005-0000-0000-00002E4F0000}"/>
    <cellStyle name="Comma [0] 8295" xfId="20239" hidden="1" xr:uid="{00000000-0005-0000-0000-0000304F0000}"/>
    <cellStyle name="Comma [0] 8296" xfId="20731" hidden="1" xr:uid="{00000000-0005-0000-0000-00001C510000}"/>
    <cellStyle name="Comma [0] 8297" xfId="20740" hidden="1" xr:uid="{00000000-0005-0000-0000-000025510000}"/>
    <cellStyle name="Comma [0] 8298" xfId="20751" hidden="1" xr:uid="{00000000-0005-0000-0000-000030510000}"/>
    <cellStyle name="Comma [0] 8299" xfId="20757" hidden="1" xr:uid="{00000000-0005-0000-0000-000036510000}"/>
    <cellStyle name="Comma [0] 83" xfId="2298" hidden="1" xr:uid="{00000000-0005-0000-0000-00001B090000}"/>
    <cellStyle name="Comma [0] 830" xfId="3762" hidden="1" xr:uid="{00000000-0005-0000-0000-0000D30E0000}"/>
    <cellStyle name="Comma [0] 8300" xfId="20739" hidden="1" xr:uid="{00000000-0005-0000-0000-000024510000}"/>
    <cellStyle name="Comma [0] 8301" xfId="20749" hidden="1" xr:uid="{00000000-0005-0000-0000-00002E510000}"/>
    <cellStyle name="Comma [0] 8302" xfId="20769" hidden="1" xr:uid="{00000000-0005-0000-0000-000042510000}"/>
    <cellStyle name="Comma [0] 8303" xfId="20771" hidden="1" xr:uid="{00000000-0005-0000-0000-000044510000}"/>
    <cellStyle name="Comma [0] 8304" xfId="20722" hidden="1" xr:uid="{00000000-0005-0000-0000-000013510000}"/>
    <cellStyle name="Comma [0] 8305" xfId="20219" hidden="1" xr:uid="{00000000-0005-0000-0000-00001C4F0000}"/>
    <cellStyle name="Comma [0] 8306" xfId="20725" hidden="1" xr:uid="{00000000-0005-0000-0000-000016510000}"/>
    <cellStyle name="Comma [0] 8307" xfId="20224" hidden="1" xr:uid="{00000000-0005-0000-0000-0000214F0000}"/>
    <cellStyle name="Comma [0] 8308" xfId="20208" hidden="1" xr:uid="{00000000-0005-0000-0000-0000114F0000}"/>
    <cellStyle name="Comma [0] 8309" xfId="20776" hidden="1" xr:uid="{00000000-0005-0000-0000-000049510000}"/>
    <cellStyle name="Comma [0] 831" xfId="3709" hidden="1" xr:uid="{00000000-0005-0000-0000-00009E0E0000}"/>
    <cellStyle name="Comma [0] 8310" xfId="20217" hidden="1" xr:uid="{00000000-0005-0000-0000-00001A4F0000}"/>
    <cellStyle name="Comma [0] 8311" xfId="20238" hidden="1" xr:uid="{00000000-0005-0000-0000-00002F4F0000}"/>
    <cellStyle name="Comma [0] 8312" xfId="20788" hidden="1" xr:uid="{00000000-0005-0000-0000-000055510000}"/>
    <cellStyle name="Comma [0] 8313" xfId="20790" hidden="1" xr:uid="{00000000-0005-0000-0000-000057510000}"/>
    <cellStyle name="Comma [0] 8314" xfId="20779" hidden="1" xr:uid="{00000000-0005-0000-0000-00004C510000}"/>
    <cellStyle name="Comma [0] 8315" xfId="20787" hidden="1" xr:uid="{00000000-0005-0000-0000-000054510000}"/>
    <cellStyle name="Comma [0] 8316" xfId="20221" hidden="1" xr:uid="{00000000-0005-0000-0000-00001E4F0000}"/>
    <cellStyle name="Comma [0] 8317" xfId="20773" hidden="1" xr:uid="{00000000-0005-0000-0000-000046510000}"/>
    <cellStyle name="Comma [0] 8318" xfId="20806" hidden="1" xr:uid="{00000000-0005-0000-0000-000067510000}"/>
    <cellStyle name="Comma [0] 8319" xfId="20814" hidden="1" xr:uid="{00000000-0005-0000-0000-00006F510000}"/>
    <cellStyle name="Comma [0] 832" xfId="3648" hidden="1" xr:uid="{00000000-0005-0000-0000-0000610E0000}"/>
    <cellStyle name="Comma [0] 8320" xfId="20723" hidden="1" xr:uid="{00000000-0005-0000-0000-000014510000}"/>
    <cellStyle name="Comma [0] 8321" xfId="20802" hidden="1" xr:uid="{00000000-0005-0000-0000-000063510000}"/>
    <cellStyle name="Comma [0] 8322" xfId="20823" hidden="1" xr:uid="{00000000-0005-0000-0000-000078510000}"/>
    <cellStyle name="Comma [0] 8323" xfId="20825" hidden="1" xr:uid="{00000000-0005-0000-0000-00007A510000}"/>
    <cellStyle name="Comma [0] 8324" xfId="20784" hidden="1" xr:uid="{00000000-0005-0000-0000-000051510000}"/>
    <cellStyle name="Comma [0] 8325" xfId="20729" hidden="1" xr:uid="{00000000-0005-0000-0000-00001A510000}"/>
    <cellStyle name="Comma [0] 8326" xfId="20782" hidden="1" xr:uid="{00000000-0005-0000-0000-00004F510000}"/>
    <cellStyle name="Comma [0] 8327" xfId="20766" hidden="1" xr:uid="{00000000-0005-0000-0000-00003F510000}"/>
    <cellStyle name="Comma [0] 8328" xfId="20762" hidden="1" xr:uid="{00000000-0005-0000-0000-00003B510000}"/>
    <cellStyle name="Comma [0] 8329" xfId="20833" hidden="1" xr:uid="{00000000-0005-0000-0000-000082510000}"/>
    <cellStyle name="Comma [0] 833" xfId="3766" hidden="1" xr:uid="{00000000-0005-0000-0000-0000D70E0000}"/>
    <cellStyle name="Comma [0] 8330" xfId="20705" hidden="1" xr:uid="{00000000-0005-0000-0000-000002510000}"/>
    <cellStyle name="Comma [0] 8331" xfId="20187" hidden="1" xr:uid="{00000000-0005-0000-0000-0000FC4E0000}"/>
    <cellStyle name="Comma [0] 8332" xfId="20841" hidden="1" xr:uid="{00000000-0005-0000-0000-00008A510000}"/>
    <cellStyle name="Comma [0] 8333" xfId="20843" hidden="1" xr:uid="{00000000-0005-0000-0000-00008C510000}"/>
    <cellStyle name="Comma [0] 8334" xfId="20792" hidden="1" xr:uid="{00000000-0005-0000-0000-000059510000}"/>
    <cellStyle name="Comma [0] 8335" xfId="20768" hidden="1" xr:uid="{00000000-0005-0000-0000-000041510000}"/>
    <cellStyle name="Comma [0] 8336" xfId="20803" hidden="1" xr:uid="{00000000-0005-0000-0000-000064510000}"/>
    <cellStyle name="Comma [0] 8337" xfId="20735" hidden="1" xr:uid="{00000000-0005-0000-0000-000020510000}"/>
    <cellStyle name="Comma [0] 8338" xfId="20805" hidden="1" xr:uid="{00000000-0005-0000-0000-000066510000}"/>
    <cellStyle name="Comma [0] 8339" xfId="20850" hidden="1" xr:uid="{00000000-0005-0000-0000-000093510000}"/>
    <cellStyle name="Comma [0] 834" xfId="3768" hidden="1" xr:uid="{00000000-0005-0000-0000-0000D90E0000}"/>
    <cellStyle name="Comma [0] 8340" xfId="20793" hidden="1" xr:uid="{00000000-0005-0000-0000-00005A510000}"/>
    <cellStyle name="Comma [0] 8341" xfId="20750" hidden="1" xr:uid="{00000000-0005-0000-0000-00002F510000}"/>
    <cellStyle name="Comma [0] 8342" xfId="20856" hidden="1" xr:uid="{00000000-0005-0000-0000-000099510000}"/>
    <cellStyle name="Comma [0] 8343" xfId="20858" hidden="1" xr:uid="{00000000-0005-0000-0000-00009B510000}"/>
    <cellStyle name="Comma [0] 8344" xfId="20811" hidden="1" xr:uid="{00000000-0005-0000-0000-00006C510000}"/>
    <cellStyle name="Comma [0] 8345" xfId="20817" hidden="1" xr:uid="{00000000-0005-0000-0000-000072510000}"/>
    <cellStyle name="Comma [0] 8346" xfId="20704" hidden="1" xr:uid="{00000000-0005-0000-0000-000001510000}"/>
    <cellStyle name="Comma [0] 8347" xfId="20767" hidden="1" xr:uid="{00000000-0005-0000-0000-000040510000}"/>
    <cellStyle name="Comma [0] 8348" xfId="20775" hidden="1" xr:uid="{00000000-0005-0000-0000-000048510000}"/>
    <cellStyle name="Comma [0] 8349" xfId="20864" hidden="1" xr:uid="{00000000-0005-0000-0000-0000A1510000}"/>
    <cellStyle name="Comma [0] 835" xfId="3736" hidden="1" xr:uid="{00000000-0005-0000-0000-0000B90E0000}"/>
    <cellStyle name="Comma [0] 8350" xfId="20778" hidden="1" xr:uid="{00000000-0005-0000-0000-00004B510000}"/>
    <cellStyle name="Comma [0] 8351" xfId="20738" hidden="1" xr:uid="{00000000-0005-0000-0000-000023510000}"/>
    <cellStyle name="Comma [0] 8352" xfId="20869" hidden="1" xr:uid="{00000000-0005-0000-0000-0000A6510000}"/>
    <cellStyle name="Comma [0] 8353" xfId="20871" hidden="1" xr:uid="{00000000-0005-0000-0000-0000A8510000}"/>
    <cellStyle name="Comma [0] 8354" xfId="20830" hidden="1" xr:uid="{00000000-0005-0000-0000-00007F510000}"/>
    <cellStyle name="Comma [0] 8355" xfId="20836" hidden="1" xr:uid="{00000000-0005-0000-0000-000085510000}"/>
    <cellStyle name="Comma [0] 8356" xfId="20737" hidden="1" xr:uid="{00000000-0005-0000-0000-000022510000}"/>
    <cellStyle name="Comma [0] 8357" xfId="20818" hidden="1" xr:uid="{00000000-0005-0000-0000-000073510000}"/>
    <cellStyle name="Comma [0] 8358" xfId="20797" hidden="1" xr:uid="{00000000-0005-0000-0000-00005E510000}"/>
    <cellStyle name="Comma [0] 8359" xfId="20875" hidden="1" xr:uid="{00000000-0005-0000-0000-0000AC510000}"/>
    <cellStyle name="Comma [0] 836" xfId="3740" hidden="1" xr:uid="{00000000-0005-0000-0000-0000BD0E0000}"/>
    <cellStyle name="Comma [0] 8360" xfId="20816" hidden="1" xr:uid="{00000000-0005-0000-0000-000071510000}"/>
    <cellStyle name="Comma [0] 8361" xfId="20754" hidden="1" xr:uid="{00000000-0005-0000-0000-000033510000}"/>
    <cellStyle name="Comma [0] 8362" xfId="20882" hidden="1" xr:uid="{00000000-0005-0000-0000-0000B3510000}"/>
    <cellStyle name="Comma [0] 8363" xfId="20884" hidden="1" xr:uid="{00000000-0005-0000-0000-0000B5510000}"/>
    <cellStyle name="Comma [0] 8364" xfId="20848" hidden="1" xr:uid="{00000000-0005-0000-0000-000091510000}"/>
    <cellStyle name="Comma [0] 8365" xfId="20853" hidden="1" xr:uid="{00000000-0005-0000-0000-000096510000}"/>
    <cellStyle name="Comma [0] 8366" xfId="20218" hidden="1" xr:uid="{00000000-0005-0000-0000-00001B4F0000}"/>
    <cellStyle name="Comma [0] 8367" xfId="20837" hidden="1" xr:uid="{00000000-0005-0000-0000-000086510000}"/>
    <cellStyle name="Comma [0] 8368" xfId="20742" hidden="1" xr:uid="{00000000-0005-0000-0000-000027510000}"/>
    <cellStyle name="Comma [0] 8369" xfId="20888" hidden="1" xr:uid="{00000000-0005-0000-0000-0000B9510000}"/>
    <cellStyle name="Comma [0] 837" xfId="3630" hidden="1" xr:uid="{00000000-0005-0000-0000-00004F0E0000}"/>
    <cellStyle name="Comma [0] 8370" xfId="20835" hidden="1" xr:uid="{00000000-0005-0000-0000-000084510000}"/>
    <cellStyle name="Comma [0] 8371" xfId="20774" hidden="1" xr:uid="{00000000-0005-0000-0000-000047510000}"/>
    <cellStyle name="Comma [0] 8372" xfId="20892" hidden="1" xr:uid="{00000000-0005-0000-0000-0000BD510000}"/>
    <cellStyle name="Comma [0] 8373" xfId="20894" hidden="1" xr:uid="{00000000-0005-0000-0000-0000BF510000}"/>
    <cellStyle name="Comma [0] 8374" xfId="20862" hidden="1" xr:uid="{00000000-0005-0000-0000-00009F510000}"/>
    <cellStyle name="Comma [0] 8375" xfId="20866" hidden="1" xr:uid="{00000000-0005-0000-0000-0000A3510000}"/>
    <cellStyle name="Comma [0] 8376" xfId="20756" hidden="1" xr:uid="{00000000-0005-0000-0000-000035510000}"/>
    <cellStyle name="Comma [0] 8377" xfId="20854" hidden="1" xr:uid="{00000000-0005-0000-0000-000097510000}"/>
    <cellStyle name="Comma [0] 8378" xfId="20746" hidden="1" xr:uid="{00000000-0005-0000-0000-00002B510000}"/>
    <cellStyle name="Comma [0] 8379" xfId="20898" hidden="1" xr:uid="{00000000-0005-0000-0000-0000C3510000}"/>
    <cellStyle name="Comma [0] 838" xfId="3728" hidden="1" xr:uid="{00000000-0005-0000-0000-0000B10E0000}"/>
    <cellStyle name="Comma [0] 8380" xfId="20852" hidden="1" xr:uid="{00000000-0005-0000-0000-000095510000}"/>
    <cellStyle name="Comma [0] 8381" xfId="20821" hidden="1" xr:uid="{00000000-0005-0000-0000-000076510000}"/>
    <cellStyle name="Comma [0] 8382" xfId="20902" hidden="1" xr:uid="{00000000-0005-0000-0000-0000C7510000}"/>
    <cellStyle name="Comma [0] 8383" xfId="20904" hidden="1" xr:uid="{00000000-0005-0000-0000-0000C9510000}"/>
    <cellStyle name="Comma [0] 8384" xfId="20890" hidden="1" xr:uid="{00000000-0005-0000-0000-0000BB510000}"/>
    <cellStyle name="Comma [0] 8385" xfId="20877" hidden="1" xr:uid="{00000000-0005-0000-0000-0000AE510000}"/>
    <cellStyle name="Comma [0] 8386" xfId="20901" hidden="1" xr:uid="{00000000-0005-0000-0000-0000C6510000}"/>
    <cellStyle name="Comma [0] 8387" xfId="20867" hidden="1" xr:uid="{00000000-0005-0000-0000-0000A4510000}"/>
    <cellStyle name="Comma [0] 8388" xfId="20839" hidden="1" xr:uid="{00000000-0005-0000-0000-000088510000}"/>
    <cellStyle name="Comma [0] 8389" xfId="20906" hidden="1" xr:uid="{00000000-0005-0000-0000-0000CB510000}"/>
    <cellStyle name="Comma [0] 839" xfId="3620" hidden="1" xr:uid="{00000000-0005-0000-0000-0000450E0000}"/>
    <cellStyle name="Comma [0] 8390" xfId="20863" hidden="1" xr:uid="{00000000-0005-0000-0000-0000A0510000}"/>
    <cellStyle name="Comma [0] 8391" xfId="20897" hidden="1" xr:uid="{00000000-0005-0000-0000-0000C2510000}"/>
    <cellStyle name="Comma [0] 8392" xfId="20910" hidden="1" xr:uid="{00000000-0005-0000-0000-0000CF510000}"/>
    <cellStyle name="Comma [0] 8393" xfId="20912" hidden="1" xr:uid="{00000000-0005-0000-0000-0000D1510000}"/>
    <cellStyle name="Comma [0] 8394" xfId="20780" hidden="1" xr:uid="{00000000-0005-0000-0000-00004D510000}"/>
    <cellStyle name="Comma [0] 8395" xfId="20900" hidden="1" xr:uid="{00000000-0005-0000-0000-0000C5510000}"/>
    <cellStyle name="Comma [0] 8396" xfId="20840" hidden="1" xr:uid="{00000000-0005-0000-0000-000089510000}"/>
    <cellStyle name="Comma [0] 8397" xfId="20874" hidden="1" xr:uid="{00000000-0005-0000-0000-0000AB510000}"/>
    <cellStyle name="Comma [0] 8398" xfId="20887" hidden="1" xr:uid="{00000000-0005-0000-0000-0000B8510000}"/>
    <cellStyle name="Comma [0] 8399" xfId="20915" hidden="1" xr:uid="{00000000-0005-0000-0000-0000D4510000}"/>
    <cellStyle name="Comma [0] 84" xfId="2230" hidden="1" xr:uid="{00000000-0005-0000-0000-0000D7080000}"/>
    <cellStyle name="Comma [0] 840" xfId="3772" hidden="1" xr:uid="{00000000-0005-0000-0000-0000DD0E0000}"/>
    <cellStyle name="Comma [0] 8400" xfId="20878" hidden="1" xr:uid="{00000000-0005-0000-0000-0000AF510000}"/>
    <cellStyle name="Comma [0] 8401" xfId="20838" hidden="1" xr:uid="{00000000-0005-0000-0000-000087510000}"/>
    <cellStyle name="Comma [0] 8402" xfId="20917" hidden="1" xr:uid="{00000000-0005-0000-0000-0000D6510000}"/>
    <cellStyle name="Comma [0] 8403" xfId="20919" hidden="1" xr:uid="{00000000-0005-0000-0000-0000D8510000}"/>
    <cellStyle name="Comma [0] 8404" xfId="20272" hidden="1" xr:uid="{00000000-0005-0000-0000-0000514F0000}"/>
    <cellStyle name="Comma [0] 8405" xfId="20228" hidden="1" xr:uid="{00000000-0005-0000-0000-0000254F0000}"/>
    <cellStyle name="Comma [0] 8406" xfId="20925" hidden="1" xr:uid="{00000000-0005-0000-0000-0000DE510000}"/>
    <cellStyle name="Comma [0] 8407" xfId="20931" hidden="1" xr:uid="{00000000-0005-0000-0000-0000E4510000}"/>
    <cellStyle name="Comma [0] 8408" xfId="20933" hidden="1" xr:uid="{00000000-0005-0000-0000-0000E6510000}"/>
    <cellStyle name="Comma [0] 8409" xfId="20924" hidden="1" xr:uid="{00000000-0005-0000-0000-0000DD510000}"/>
    <cellStyle name="Comma [0] 841" xfId="3726" hidden="1" xr:uid="{00000000-0005-0000-0000-0000AF0E0000}"/>
    <cellStyle name="Comma [0] 8410" xfId="20929" hidden="1" xr:uid="{00000000-0005-0000-0000-0000E2510000}"/>
    <cellStyle name="Comma [0] 8411" xfId="20935" hidden="1" xr:uid="{00000000-0005-0000-0000-0000E8510000}"/>
    <cellStyle name="Comma [0] 8412" xfId="20937" hidden="1" xr:uid="{00000000-0005-0000-0000-0000EA510000}"/>
    <cellStyle name="Comma [0] 8413" xfId="20229" hidden="1" xr:uid="{00000000-0005-0000-0000-0000264F0000}"/>
    <cellStyle name="Comma [0] 8414" xfId="20207" hidden="1" xr:uid="{00000000-0005-0000-0000-0000104F0000}"/>
    <cellStyle name="Comma [0] 8415" xfId="20948" hidden="1" xr:uid="{00000000-0005-0000-0000-0000F5510000}"/>
    <cellStyle name="Comma [0] 8416" xfId="20957" hidden="1" xr:uid="{00000000-0005-0000-0000-0000FE510000}"/>
    <cellStyle name="Comma [0] 8417" xfId="20968" hidden="1" xr:uid="{00000000-0005-0000-0000-000009520000}"/>
    <cellStyle name="Comma [0] 8418" xfId="20974" hidden="1" xr:uid="{00000000-0005-0000-0000-00000F520000}"/>
    <cellStyle name="Comma [0] 8419" xfId="20956" hidden="1" xr:uid="{00000000-0005-0000-0000-0000FD510000}"/>
    <cellStyle name="Comma [0] 842" xfId="3695" hidden="1" xr:uid="{00000000-0005-0000-0000-0000900E0000}"/>
    <cellStyle name="Comma [0] 8420" xfId="20966" hidden="1" xr:uid="{00000000-0005-0000-0000-000007520000}"/>
    <cellStyle name="Comma [0] 8421" xfId="20986" hidden="1" xr:uid="{00000000-0005-0000-0000-00001B520000}"/>
    <cellStyle name="Comma [0] 8422" xfId="20988" hidden="1" xr:uid="{00000000-0005-0000-0000-00001D520000}"/>
    <cellStyle name="Comma [0] 8423" xfId="20939" hidden="1" xr:uid="{00000000-0005-0000-0000-0000EC510000}"/>
    <cellStyle name="Comma [0] 8424" xfId="20195" hidden="1" xr:uid="{00000000-0005-0000-0000-0000044F0000}"/>
    <cellStyle name="Comma [0] 8425" xfId="20942" hidden="1" xr:uid="{00000000-0005-0000-0000-0000EF510000}"/>
    <cellStyle name="Comma [0] 8426" xfId="20206" hidden="1" xr:uid="{00000000-0005-0000-0000-00000F4F0000}"/>
    <cellStyle name="Comma [0] 8427" xfId="20205" hidden="1" xr:uid="{00000000-0005-0000-0000-00000E4F0000}"/>
    <cellStyle name="Comma [0] 8428" xfId="20993" hidden="1" xr:uid="{00000000-0005-0000-0000-000022520000}"/>
    <cellStyle name="Comma [0] 8429" xfId="20281" hidden="1" xr:uid="{00000000-0005-0000-0000-00005A4F0000}"/>
    <cellStyle name="Comma [0] 843" xfId="3776" hidden="1" xr:uid="{00000000-0005-0000-0000-0000E10E0000}"/>
    <cellStyle name="Comma [0] 8430" xfId="20482" hidden="1" xr:uid="{00000000-0005-0000-0000-000023500000}"/>
    <cellStyle name="Comma [0] 8431" xfId="21005" hidden="1" xr:uid="{00000000-0005-0000-0000-00002E520000}"/>
    <cellStyle name="Comma [0] 8432" xfId="21007" hidden="1" xr:uid="{00000000-0005-0000-0000-000030520000}"/>
    <cellStyle name="Comma [0] 8433" xfId="20996" hidden="1" xr:uid="{00000000-0005-0000-0000-000025520000}"/>
    <cellStyle name="Comma [0] 8434" xfId="21004" hidden="1" xr:uid="{00000000-0005-0000-0000-00002D520000}"/>
    <cellStyle name="Comma [0] 8435" xfId="20491" hidden="1" xr:uid="{00000000-0005-0000-0000-00002C500000}"/>
    <cellStyle name="Comma [0] 8436" xfId="20990" hidden="1" xr:uid="{00000000-0005-0000-0000-00001F520000}"/>
    <cellStyle name="Comma [0] 8437" xfId="21023" hidden="1" xr:uid="{00000000-0005-0000-0000-000040520000}"/>
    <cellStyle name="Comma [0] 8438" xfId="21031" hidden="1" xr:uid="{00000000-0005-0000-0000-000048520000}"/>
    <cellStyle name="Comma [0] 8439" xfId="20940" hidden="1" xr:uid="{00000000-0005-0000-0000-0000ED510000}"/>
    <cellStyle name="Comma [0] 844" xfId="3778" hidden="1" xr:uid="{00000000-0005-0000-0000-0000E30E0000}"/>
    <cellStyle name="Comma [0] 8440" xfId="21019" hidden="1" xr:uid="{00000000-0005-0000-0000-00003C520000}"/>
    <cellStyle name="Comma [0] 8441" xfId="21040" hidden="1" xr:uid="{00000000-0005-0000-0000-000051520000}"/>
    <cellStyle name="Comma [0] 8442" xfId="21042" hidden="1" xr:uid="{00000000-0005-0000-0000-000053520000}"/>
    <cellStyle name="Comma [0] 8443" xfId="21001" hidden="1" xr:uid="{00000000-0005-0000-0000-00002A520000}"/>
    <cellStyle name="Comma [0] 8444" xfId="20946" hidden="1" xr:uid="{00000000-0005-0000-0000-0000F3510000}"/>
    <cellStyle name="Comma [0] 8445" xfId="20999" hidden="1" xr:uid="{00000000-0005-0000-0000-000028520000}"/>
    <cellStyle name="Comma [0] 8446" xfId="20983" hidden="1" xr:uid="{00000000-0005-0000-0000-000018520000}"/>
    <cellStyle name="Comma [0] 8447" xfId="20979" hidden="1" xr:uid="{00000000-0005-0000-0000-000014520000}"/>
    <cellStyle name="Comma [0] 8448" xfId="21050" hidden="1" xr:uid="{00000000-0005-0000-0000-00005B520000}"/>
    <cellStyle name="Comma [0] 8449" xfId="20922" hidden="1" xr:uid="{00000000-0005-0000-0000-0000DB510000}"/>
    <cellStyle name="Comma [0] 845" xfId="3764" hidden="1" xr:uid="{00000000-0005-0000-0000-0000D50E0000}"/>
    <cellStyle name="Comma [0] 8450" xfId="20230" hidden="1" xr:uid="{00000000-0005-0000-0000-0000274F0000}"/>
    <cellStyle name="Comma [0] 8451" xfId="21058" hidden="1" xr:uid="{00000000-0005-0000-0000-000063520000}"/>
    <cellStyle name="Comma [0] 8452" xfId="21060" hidden="1" xr:uid="{00000000-0005-0000-0000-000065520000}"/>
    <cellStyle name="Comma [0] 8453" xfId="21009" hidden="1" xr:uid="{00000000-0005-0000-0000-000032520000}"/>
    <cellStyle name="Comma [0] 8454" xfId="20985" hidden="1" xr:uid="{00000000-0005-0000-0000-00001A520000}"/>
    <cellStyle name="Comma [0] 8455" xfId="21020" hidden="1" xr:uid="{00000000-0005-0000-0000-00003D520000}"/>
    <cellStyle name="Comma [0] 8456" xfId="20952" hidden="1" xr:uid="{00000000-0005-0000-0000-0000F9510000}"/>
    <cellStyle name="Comma [0] 8457" xfId="21022" hidden="1" xr:uid="{00000000-0005-0000-0000-00003F520000}"/>
    <cellStyle name="Comma [0] 8458" xfId="21067" hidden="1" xr:uid="{00000000-0005-0000-0000-00006C520000}"/>
    <cellStyle name="Comma [0] 8459" xfId="21010" hidden="1" xr:uid="{00000000-0005-0000-0000-000033520000}"/>
    <cellStyle name="Comma [0] 846" xfId="3751" hidden="1" xr:uid="{00000000-0005-0000-0000-0000C80E0000}"/>
    <cellStyle name="Comma [0] 8460" xfId="20967" hidden="1" xr:uid="{00000000-0005-0000-0000-000008520000}"/>
    <cellStyle name="Comma [0] 8461" xfId="21073" hidden="1" xr:uid="{00000000-0005-0000-0000-000072520000}"/>
    <cellStyle name="Comma [0] 8462" xfId="21075" hidden="1" xr:uid="{00000000-0005-0000-0000-000074520000}"/>
    <cellStyle name="Comma [0] 8463" xfId="21028" hidden="1" xr:uid="{00000000-0005-0000-0000-000045520000}"/>
    <cellStyle name="Comma [0] 8464" xfId="21034" hidden="1" xr:uid="{00000000-0005-0000-0000-00004B520000}"/>
    <cellStyle name="Comma [0] 8465" xfId="20921" hidden="1" xr:uid="{00000000-0005-0000-0000-0000DA510000}"/>
    <cellStyle name="Comma [0] 8466" xfId="20984" hidden="1" xr:uid="{00000000-0005-0000-0000-000019520000}"/>
    <cellStyle name="Comma [0] 8467" xfId="20992" hidden="1" xr:uid="{00000000-0005-0000-0000-000021520000}"/>
    <cellStyle name="Comma [0] 8468" xfId="21081" hidden="1" xr:uid="{00000000-0005-0000-0000-00007A520000}"/>
    <cellStyle name="Comma [0] 8469" xfId="20995" hidden="1" xr:uid="{00000000-0005-0000-0000-000024520000}"/>
    <cellStyle name="Comma [0] 847" xfId="3775" hidden="1" xr:uid="{00000000-0005-0000-0000-0000E00E0000}"/>
    <cellStyle name="Comma [0] 8470" xfId="20955" hidden="1" xr:uid="{00000000-0005-0000-0000-0000FC510000}"/>
    <cellStyle name="Comma [0] 8471" xfId="21086" hidden="1" xr:uid="{00000000-0005-0000-0000-00007F520000}"/>
    <cellStyle name="Comma [0] 8472" xfId="21088" hidden="1" xr:uid="{00000000-0005-0000-0000-000081520000}"/>
    <cellStyle name="Comma [0] 8473" xfId="21047" hidden="1" xr:uid="{00000000-0005-0000-0000-000058520000}"/>
    <cellStyle name="Comma [0] 8474" xfId="21053" hidden="1" xr:uid="{00000000-0005-0000-0000-00005E520000}"/>
    <cellStyle name="Comma [0] 8475" xfId="20954" hidden="1" xr:uid="{00000000-0005-0000-0000-0000FB510000}"/>
    <cellStyle name="Comma [0] 8476" xfId="21035" hidden="1" xr:uid="{00000000-0005-0000-0000-00004C520000}"/>
    <cellStyle name="Comma [0] 8477" xfId="21014" hidden="1" xr:uid="{00000000-0005-0000-0000-000037520000}"/>
    <cellStyle name="Comma [0] 8478" xfId="21092" hidden="1" xr:uid="{00000000-0005-0000-0000-000085520000}"/>
    <cellStyle name="Comma [0] 8479" xfId="21033" hidden="1" xr:uid="{00000000-0005-0000-0000-00004A520000}"/>
    <cellStyle name="Comma [0] 848" xfId="3741" hidden="1" xr:uid="{00000000-0005-0000-0000-0000BE0E0000}"/>
    <cellStyle name="Comma [0] 8480" xfId="20971" hidden="1" xr:uid="{00000000-0005-0000-0000-00000C520000}"/>
    <cellStyle name="Comma [0] 8481" xfId="21099" hidden="1" xr:uid="{00000000-0005-0000-0000-00008C520000}"/>
    <cellStyle name="Comma [0] 8482" xfId="21101" hidden="1" xr:uid="{00000000-0005-0000-0000-00008E520000}"/>
    <cellStyle name="Comma [0] 8483" xfId="21065" hidden="1" xr:uid="{00000000-0005-0000-0000-00006A520000}"/>
    <cellStyle name="Comma [0] 8484" xfId="21070" hidden="1" xr:uid="{00000000-0005-0000-0000-00006F520000}"/>
    <cellStyle name="Comma [0] 8485" xfId="20500" hidden="1" xr:uid="{00000000-0005-0000-0000-000035500000}"/>
    <cellStyle name="Comma [0] 8486" xfId="21054" hidden="1" xr:uid="{00000000-0005-0000-0000-00005F520000}"/>
    <cellStyle name="Comma [0] 8487" xfId="20959" hidden="1" xr:uid="{00000000-0005-0000-0000-000000520000}"/>
    <cellStyle name="Comma [0] 8488" xfId="21105" hidden="1" xr:uid="{00000000-0005-0000-0000-000092520000}"/>
    <cellStyle name="Comma [0] 8489" xfId="21052" hidden="1" xr:uid="{00000000-0005-0000-0000-00005D520000}"/>
    <cellStyle name="Comma [0] 849" xfId="3713" hidden="1" xr:uid="{00000000-0005-0000-0000-0000A20E0000}"/>
    <cellStyle name="Comma [0] 8490" xfId="20991" hidden="1" xr:uid="{00000000-0005-0000-0000-000020520000}"/>
    <cellStyle name="Comma [0] 8491" xfId="21109" hidden="1" xr:uid="{00000000-0005-0000-0000-000096520000}"/>
    <cellStyle name="Comma [0] 8492" xfId="21111" hidden="1" xr:uid="{00000000-0005-0000-0000-000098520000}"/>
    <cellStyle name="Comma [0] 8493" xfId="21079" hidden="1" xr:uid="{00000000-0005-0000-0000-000078520000}"/>
    <cellStyle name="Comma [0] 8494" xfId="21083" hidden="1" xr:uid="{00000000-0005-0000-0000-00007C520000}"/>
    <cellStyle name="Comma [0] 8495" xfId="20973" hidden="1" xr:uid="{00000000-0005-0000-0000-00000E520000}"/>
    <cellStyle name="Comma [0] 8496" xfId="21071" hidden="1" xr:uid="{00000000-0005-0000-0000-000070520000}"/>
    <cellStyle name="Comma [0] 8497" xfId="20963" hidden="1" xr:uid="{00000000-0005-0000-0000-000004520000}"/>
    <cellStyle name="Comma [0] 8498" xfId="21115" hidden="1" xr:uid="{00000000-0005-0000-0000-00009C520000}"/>
    <cellStyle name="Comma [0] 8499" xfId="21069" hidden="1" xr:uid="{00000000-0005-0000-0000-00006E520000}"/>
    <cellStyle name="Comma [0] 85" xfId="2300" hidden="1" xr:uid="{00000000-0005-0000-0000-00001D090000}"/>
    <cellStyle name="Comma [0] 850" xfId="3780" hidden="1" xr:uid="{00000000-0005-0000-0000-0000E50E0000}"/>
    <cellStyle name="Comma [0] 8500" xfId="21038" hidden="1" xr:uid="{00000000-0005-0000-0000-00004F520000}"/>
    <cellStyle name="Comma [0] 8501" xfId="21119" hidden="1" xr:uid="{00000000-0005-0000-0000-0000A0520000}"/>
    <cellStyle name="Comma [0] 8502" xfId="21121" hidden="1" xr:uid="{00000000-0005-0000-0000-0000A2520000}"/>
    <cellStyle name="Comma [0] 8503" xfId="21107" hidden="1" xr:uid="{00000000-0005-0000-0000-000094520000}"/>
    <cellStyle name="Comma [0] 8504" xfId="21094" hidden="1" xr:uid="{00000000-0005-0000-0000-000087520000}"/>
    <cellStyle name="Comma [0] 8505" xfId="21118" hidden="1" xr:uid="{00000000-0005-0000-0000-00009F520000}"/>
    <cellStyle name="Comma [0] 8506" xfId="21084" hidden="1" xr:uid="{00000000-0005-0000-0000-00007D520000}"/>
    <cellStyle name="Comma [0] 8507" xfId="21056" hidden="1" xr:uid="{00000000-0005-0000-0000-000061520000}"/>
    <cellStyle name="Comma [0] 8508" xfId="21123" hidden="1" xr:uid="{00000000-0005-0000-0000-0000A4520000}"/>
    <cellStyle name="Comma [0] 8509" xfId="21080" hidden="1" xr:uid="{00000000-0005-0000-0000-000079520000}"/>
    <cellStyle name="Comma [0] 851" xfId="3737" hidden="1" xr:uid="{00000000-0005-0000-0000-0000BA0E0000}"/>
    <cellStyle name="Comma [0] 8510" xfId="21114" hidden="1" xr:uid="{00000000-0005-0000-0000-00009B520000}"/>
    <cellStyle name="Comma [0] 8511" xfId="21127" hidden="1" xr:uid="{00000000-0005-0000-0000-0000A8520000}"/>
    <cellStyle name="Comma [0] 8512" xfId="21129" hidden="1" xr:uid="{00000000-0005-0000-0000-0000AA520000}"/>
    <cellStyle name="Comma [0] 8513" xfId="20997" hidden="1" xr:uid="{00000000-0005-0000-0000-000026520000}"/>
    <cellStyle name="Comma [0] 8514" xfId="21117" hidden="1" xr:uid="{00000000-0005-0000-0000-00009E520000}"/>
    <cellStyle name="Comma [0] 8515" xfId="21057" hidden="1" xr:uid="{00000000-0005-0000-0000-000062520000}"/>
    <cellStyle name="Comma [0] 8516" xfId="21091" hidden="1" xr:uid="{00000000-0005-0000-0000-000084520000}"/>
    <cellStyle name="Comma [0] 8517" xfId="21104" hidden="1" xr:uid="{00000000-0005-0000-0000-000091520000}"/>
    <cellStyle name="Comma [0] 8518" xfId="21132" hidden="1" xr:uid="{00000000-0005-0000-0000-0000AD520000}"/>
    <cellStyle name="Comma [0] 8519" xfId="21095" hidden="1" xr:uid="{00000000-0005-0000-0000-000088520000}"/>
    <cellStyle name="Comma [0] 852" xfId="3771" hidden="1" xr:uid="{00000000-0005-0000-0000-0000DC0E0000}"/>
    <cellStyle name="Comma [0] 8520" xfId="21055" hidden="1" xr:uid="{00000000-0005-0000-0000-000060520000}"/>
    <cellStyle name="Comma [0] 8521" xfId="21134" hidden="1" xr:uid="{00000000-0005-0000-0000-0000AF520000}"/>
    <cellStyle name="Comma [0] 8522" xfId="21136" hidden="1" xr:uid="{00000000-0005-0000-0000-0000B1520000}"/>
    <cellStyle name="Comma [0] 8523" xfId="19896" hidden="1" xr:uid="{00000000-0005-0000-0000-0000D94D0000}"/>
    <cellStyle name="Comma [0] 8524" xfId="19882" hidden="1" xr:uid="{00000000-0005-0000-0000-0000CB4D0000}"/>
    <cellStyle name="Comma [0] 8525" xfId="19876" hidden="1" xr:uid="{00000000-0005-0000-0000-0000C54D0000}"/>
    <cellStyle name="Comma [0] 8526" xfId="21143" hidden="1" xr:uid="{00000000-0005-0000-0000-0000B8520000}"/>
    <cellStyle name="Comma [0] 8527" xfId="21146" hidden="1" xr:uid="{00000000-0005-0000-0000-0000BB520000}"/>
    <cellStyle name="Comma [0] 8528" xfId="19877" hidden="1" xr:uid="{00000000-0005-0000-0000-0000C64D0000}"/>
    <cellStyle name="Comma [0] 8529" xfId="21141" hidden="1" xr:uid="{00000000-0005-0000-0000-0000B6520000}"/>
    <cellStyle name="Comma [0] 853" xfId="3784" hidden="1" xr:uid="{00000000-0005-0000-0000-0000E90E0000}"/>
    <cellStyle name="Comma [0] 8530" xfId="21148" hidden="1" xr:uid="{00000000-0005-0000-0000-0000BD520000}"/>
    <cellStyle name="Comma [0] 8531" xfId="21150" hidden="1" xr:uid="{00000000-0005-0000-0000-0000BF520000}"/>
    <cellStyle name="Comma [0] 8532" xfId="19886" hidden="1" xr:uid="{00000000-0005-0000-0000-0000CF4D0000}"/>
    <cellStyle name="Comma [0] 8533" xfId="20183" hidden="1" xr:uid="{00000000-0005-0000-0000-0000F84E0000}"/>
    <cellStyle name="Comma [0] 8534" xfId="21161" hidden="1" xr:uid="{00000000-0005-0000-0000-0000CA520000}"/>
    <cellStyle name="Comma [0] 8535" xfId="21170" hidden="1" xr:uid="{00000000-0005-0000-0000-0000D3520000}"/>
    <cellStyle name="Comma [0] 8536" xfId="21181" hidden="1" xr:uid="{00000000-0005-0000-0000-0000DE520000}"/>
    <cellStyle name="Comma [0] 8537" xfId="21187" hidden="1" xr:uid="{00000000-0005-0000-0000-0000E4520000}"/>
    <cellStyle name="Comma [0] 8538" xfId="21169" hidden="1" xr:uid="{00000000-0005-0000-0000-0000D2520000}"/>
    <cellStyle name="Comma [0] 8539" xfId="21179" hidden="1" xr:uid="{00000000-0005-0000-0000-0000DC520000}"/>
    <cellStyle name="Comma [0] 854" xfId="3786" hidden="1" xr:uid="{00000000-0005-0000-0000-0000EB0E0000}"/>
    <cellStyle name="Comma [0] 8540" xfId="21199" hidden="1" xr:uid="{00000000-0005-0000-0000-0000F0520000}"/>
    <cellStyle name="Comma [0] 8541" xfId="21201" hidden="1" xr:uid="{00000000-0005-0000-0000-0000F2520000}"/>
    <cellStyle name="Comma [0] 8542" xfId="21152" hidden="1" xr:uid="{00000000-0005-0000-0000-0000C1520000}"/>
    <cellStyle name="Comma [0] 8543" xfId="19921" hidden="1" xr:uid="{00000000-0005-0000-0000-0000F24D0000}"/>
    <cellStyle name="Comma [0] 8544" xfId="21155" hidden="1" xr:uid="{00000000-0005-0000-0000-0000C4520000}"/>
    <cellStyle name="Comma [0] 8545" xfId="19889" hidden="1" xr:uid="{00000000-0005-0000-0000-0000D24D0000}"/>
    <cellStyle name="Comma [0] 8546" xfId="19887" hidden="1" xr:uid="{00000000-0005-0000-0000-0000D04D0000}"/>
    <cellStyle name="Comma [0] 8547" xfId="21206" hidden="1" xr:uid="{00000000-0005-0000-0000-0000F7520000}"/>
    <cellStyle name="Comma [0] 8548" xfId="20185" hidden="1" xr:uid="{00000000-0005-0000-0000-0000FA4E0000}"/>
    <cellStyle name="Comma [0] 8549" xfId="19891" hidden="1" xr:uid="{00000000-0005-0000-0000-0000D44D0000}"/>
    <cellStyle name="Comma [0] 855" xfId="3654" hidden="1" xr:uid="{00000000-0005-0000-0000-0000670E0000}"/>
    <cellStyle name="Comma [0] 8550" xfId="21218" hidden="1" xr:uid="{00000000-0005-0000-0000-000003530000}"/>
    <cellStyle name="Comma [0] 8551" xfId="21220" hidden="1" xr:uid="{00000000-0005-0000-0000-000005530000}"/>
    <cellStyle name="Comma [0] 8552" xfId="21209" hidden="1" xr:uid="{00000000-0005-0000-0000-0000FA520000}"/>
    <cellStyle name="Comma [0] 8553" xfId="21217" hidden="1" xr:uid="{00000000-0005-0000-0000-000002530000}"/>
    <cellStyle name="Comma [0] 8554" xfId="19892" hidden="1" xr:uid="{00000000-0005-0000-0000-0000D54D0000}"/>
    <cellStyle name="Comma [0] 8555" xfId="21203" hidden="1" xr:uid="{00000000-0005-0000-0000-0000F4520000}"/>
    <cellStyle name="Comma [0] 8556" xfId="21236" hidden="1" xr:uid="{00000000-0005-0000-0000-000015530000}"/>
    <cellStyle name="Comma [0] 8557" xfId="21244" hidden="1" xr:uid="{00000000-0005-0000-0000-00001D530000}"/>
    <cellStyle name="Comma [0] 8558" xfId="21153" hidden="1" xr:uid="{00000000-0005-0000-0000-0000C2520000}"/>
    <cellStyle name="Comma [0] 8559" xfId="21232" hidden="1" xr:uid="{00000000-0005-0000-0000-000011530000}"/>
    <cellStyle name="Comma [0] 856" xfId="3774" hidden="1" xr:uid="{00000000-0005-0000-0000-0000DF0E0000}"/>
    <cellStyle name="Comma [0] 8560" xfId="21253" hidden="1" xr:uid="{00000000-0005-0000-0000-000026530000}"/>
    <cellStyle name="Comma [0] 8561" xfId="21255" hidden="1" xr:uid="{00000000-0005-0000-0000-000028530000}"/>
    <cellStyle name="Comma [0] 8562" xfId="21214" hidden="1" xr:uid="{00000000-0005-0000-0000-0000FF520000}"/>
    <cellStyle name="Comma [0] 8563" xfId="21159" hidden="1" xr:uid="{00000000-0005-0000-0000-0000C8520000}"/>
    <cellStyle name="Comma [0] 8564" xfId="21212" hidden="1" xr:uid="{00000000-0005-0000-0000-0000FD520000}"/>
    <cellStyle name="Comma [0] 8565" xfId="21196" hidden="1" xr:uid="{00000000-0005-0000-0000-0000ED520000}"/>
    <cellStyle name="Comma [0] 8566" xfId="21192" hidden="1" xr:uid="{00000000-0005-0000-0000-0000E9520000}"/>
    <cellStyle name="Comma [0] 8567" xfId="21263" hidden="1" xr:uid="{00000000-0005-0000-0000-000030530000}"/>
    <cellStyle name="Comma [0] 8568" xfId="19879" hidden="1" xr:uid="{00000000-0005-0000-0000-0000C84D0000}"/>
    <cellStyle name="Comma [0] 8569" xfId="19885" hidden="1" xr:uid="{00000000-0005-0000-0000-0000CE4D0000}"/>
    <cellStyle name="Comma [0] 857" xfId="3714" hidden="1" xr:uid="{00000000-0005-0000-0000-0000A30E0000}"/>
    <cellStyle name="Comma [0] 8570" xfId="21271" hidden="1" xr:uid="{00000000-0005-0000-0000-000038530000}"/>
    <cellStyle name="Comma [0] 8571" xfId="21273" hidden="1" xr:uid="{00000000-0005-0000-0000-00003A530000}"/>
    <cellStyle name="Comma [0] 8572" xfId="21222" hidden="1" xr:uid="{00000000-0005-0000-0000-000007530000}"/>
    <cellStyle name="Comma [0] 8573" xfId="21198" hidden="1" xr:uid="{00000000-0005-0000-0000-0000EF520000}"/>
    <cellStyle name="Comma [0] 8574" xfId="21233" hidden="1" xr:uid="{00000000-0005-0000-0000-000012530000}"/>
    <cellStyle name="Comma [0] 8575" xfId="21165" hidden="1" xr:uid="{00000000-0005-0000-0000-0000CE520000}"/>
    <cellStyle name="Comma [0] 8576" xfId="21235" hidden="1" xr:uid="{00000000-0005-0000-0000-000014530000}"/>
    <cellStyle name="Comma [0] 8577" xfId="21280" hidden="1" xr:uid="{00000000-0005-0000-0000-000041530000}"/>
    <cellStyle name="Comma [0] 8578" xfId="21223" hidden="1" xr:uid="{00000000-0005-0000-0000-000008530000}"/>
    <cellStyle name="Comma [0] 8579" xfId="21180" hidden="1" xr:uid="{00000000-0005-0000-0000-0000DD520000}"/>
    <cellStyle name="Comma [0] 858" xfId="3748" hidden="1" xr:uid="{00000000-0005-0000-0000-0000C50E0000}"/>
    <cellStyle name="Comma [0] 8580" xfId="21286" hidden="1" xr:uid="{00000000-0005-0000-0000-000047530000}"/>
    <cellStyle name="Comma [0] 8581" xfId="21288" hidden="1" xr:uid="{00000000-0005-0000-0000-000049530000}"/>
    <cellStyle name="Comma [0] 8582" xfId="21241" hidden="1" xr:uid="{00000000-0005-0000-0000-00001A530000}"/>
    <cellStyle name="Comma [0] 8583" xfId="21247" hidden="1" xr:uid="{00000000-0005-0000-0000-000020530000}"/>
    <cellStyle name="Comma [0] 8584" xfId="19880" hidden="1" xr:uid="{00000000-0005-0000-0000-0000C94D0000}"/>
    <cellStyle name="Comma [0] 8585" xfId="21197" hidden="1" xr:uid="{00000000-0005-0000-0000-0000EE520000}"/>
    <cellStyle name="Comma [0] 8586" xfId="21205" hidden="1" xr:uid="{00000000-0005-0000-0000-0000F6520000}"/>
    <cellStyle name="Comma [0] 8587" xfId="21294" hidden="1" xr:uid="{00000000-0005-0000-0000-00004F530000}"/>
    <cellStyle name="Comma [0] 8588" xfId="21208" hidden="1" xr:uid="{00000000-0005-0000-0000-0000F9520000}"/>
    <cellStyle name="Comma [0] 8589" xfId="21168" hidden="1" xr:uid="{00000000-0005-0000-0000-0000D1520000}"/>
    <cellStyle name="Comma [0] 859" xfId="3761" hidden="1" xr:uid="{00000000-0005-0000-0000-0000D20E0000}"/>
    <cellStyle name="Comma [0] 8590" xfId="21299" hidden="1" xr:uid="{00000000-0005-0000-0000-000054530000}"/>
    <cellStyle name="Comma [0] 8591" xfId="21301" hidden="1" xr:uid="{00000000-0005-0000-0000-000056530000}"/>
    <cellStyle name="Comma [0] 8592" xfId="21260" hidden="1" xr:uid="{00000000-0005-0000-0000-00002D530000}"/>
    <cellStyle name="Comma [0] 8593" xfId="21266" hidden="1" xr:uid="{00000000-0005-0000-0000-000033530000}"/>
    <cellStyle name="Comma [0] 8594" xfId="21167" hidden="1" xr:uid="{00000000-0005-0000-0000-0000D0520000}"/>
    <cellStyle name="Comma [0] 8595" xfId="21248" hidden="1" xr:uid="{00000000-0005-0000-0000-000021530000}"/>
    <cellStyle name="Comma [0] 8596" xfId="21227" hidden="1" xr:uid="{00000000-0005-0000-0000-00000C530000}"/>
    <cellStyle name="Comma [0] 8597" xfId="21305" hidden="1" xr:uid="{00000000-0005-0000-0000-00005A530000}"/>
    <cellStyle name="Comma [0] 8598" xfId="21246" hidden="1" xr:uid="{00000000-0005-0000-0000-00001F530000}"/>
    <cellStyle name="Comma [0] 8599" xfId="21184" hidden="1" xr:uid="{00000000-0005-0000-0000-0000E1520000}"/>
    <cellStyle name="Comma [0] 86" xfId="2345" hidden="1" xr:uid="{00000000-0005-0000-0000-00004A090000}"/>
    <cellStyle name="Comma [0] 860" xfId="3789" hidden="1" xr:uid="{00000000-0005-0000-0000-0000EE0E0000}"/>
    <cellStyle name="Comma [0] 8600" xfId="21312" hidden="1" xr:uid="{00000000-0005-0000-0000-000061530000}"/>
    <cellStyle name="Comma [0] 8601" xfId="21314" hidden="1" xr:uid="{00000000-0005-0000-0000-000063530000}"/>
    <cellStyle name="Comma [0] 8602" xfId="21278" hidden="1" xr:uid="{00000000-0005-0000-0000-00003F530000}"/>
    <cellStyle name="Comma [0] 8603" xfId="21283" hidden="1" xr:uid="{00000000-0005-0000-0000-000044530000}"/>
    <cellStyle name="Comma [0] 8604" xfId="19894" hidden="1" xr:uid="{00000000-0005-0000-0000-0000D74D0000}"/>
    <cellStyle name="Comma [0] 8605" xfId="21267" hidden="1" xr:uid="{00000000-0005-0000-0000-000034530000}"/>
    <cellStyle name="Comma [0] 8606" xfId="21172" hidden="1" xr:uid="{00000000-0005-0000-0000-0000D5520000}"/>
    <cellStyle name="Comma [0] 8607" xfId="21318" hidden="1" xr:uid="{00000000-0005-0000-0000-000067530000}"/>
    <cellStyle name="Comma [0] 8608" xfId="21265" hidden="1" xr:uid="{00000000-0005-0000-0000-000032530000}"/>
    <cellStyle name="Comma [0] 8609" xfId="21204" hidden="1" xr:uid="{00000000-0005-0000-0000-0000F5520000}"/>
    <cellStyle name="Comma [0] 861" xfId="3752" hidden="1" xr:uid="{00000000-0005-0000-0000-0000C90E0000}"/>
    <cellStyle name="Comma [0] 8610" xfId="21322" hidden="1" xr:uid="{00000000-0005-0000-0000-00006B530000}"/>
    <cellStyle name="Comma [0] 8611" xfId="21324" hidden="1" xr:uid="{00000000-0005-0000-0000-00006D530000}"/>
    <cellStyle name="Comma [0] 8612" xfId="21292" hidden="1" xr:uid="{00000000-0005-0000-0000-00004D530000}"/>
    <cellStyle name="Comma [0] 8613" xfId="21296" hidden="1" xr:uid="{00000000-0005-0000-0000-000051530000}"/>
    <cellStyle name="Comma [0] 8614" xfId="21186" hidden="1" xr:uid="{00000000-0005-0000-0000-0000E3520000}"/>
    <cellStyle name="Comma [0] 8615" xfId="21284" hidden="1" xr:uid="{00000000-0005-0000-0000-000045530000}"/>
    <cellStyle name="Comma [0] 8616" xfId="21176" hidden="1" xr:uid="{00000000-0005-0000-0000-0000D9520000}"/>
    <cellStyle name="Comma [0] 8617" xfId="21328" hidden="1" xr:uid="{00000000-0005-0000-0000-000071530000}"/>
    <cellStyle name="Comma [0] 8618" xfId="21282" hidden="1" xr:uid="{00000000-0005-0000-0000-000043530000}"/>
    <cellStyle name="Comma [0] 8619" xfId="21251" hidden="1" xr:uid="{00000000-0005-0000-0000-000024530000}"/>
    <cellStyle name="Comma [0] 862" xfId="3712" hidden="1" xr:uid="{00000000-0005-0000-0000-0000A10E0000}"/>
    <cellStyle name="Comma [0] 8620" xfId="21332" hidden="1" xr:uid="{00000000-0005-0000-0000-000075530000}"/>
    <cellStyle name="Comma [0] 8621" xfId="21334" hidden="1" xr:uid="{00000000-0005-0000-0000-000077530000}"/>
    <cellStyle name="Comma [0] 8622" xfId="21320" hidden="1" xr:uid="{00000000-0005-0000-0000-000069530000}"/>
    <cellStyle name="Comma [0] 8623" xfId="21307" hidden="1" xr:uid="{00000000-0005-0000-0000-00005C530000}"/>
    <cellStyle name="Comma [0] 8624" xfId="21331" hidden="1" xr:uid="{00000000-0005-0000-0000-000074530000}"/>
    <cellStyle name="Comma [0] 8625" xfId="21297" hidden="1" xr:uid="{00000000-0005-0000-0000-000052530000}"/>
    <cellStyle name="Comma [0] 8626" xfId="21269" hidden="1" xr:uid="{00000000-0005-0000-0000-000036530000}"/>
    <cellStyle name="Comma [0] 8627" xfId="21336" hidden="1" xr:uid="{00000000-0005-0000-0000-000079530000}"/>
    <cellStyle name="Comma [0] 8628" xfId="21293" hidden="1" xr:uid="{00000000-0005-0000-0000-00004E530000}"/>
    <cellStyle name="Comma [0] 8629" xfId="21327" hidden="1" xr:uid="{00000000-0005-0000-0000-000070530000}"/>
    <cellStyle name="Comma [0] 863" xfId="3791" hidden="1" xr:uid="{00000000-0005-0000-0000-0000F00E0000}"/>
    <cellStyle name="Comma [0] 8630" xfId="21340" hidden="1" xr:uid="{00000000-0005-0000-0000-00007D530000}"/>
    <cellStyle name="Comma [0] 8631" xfId="21342" hidden="1" xr:uid="{00000000-0005-0000-0000-00007F530000}"/>
    <cellStyle name="Comma [0] 8632" xfId="21210" hidden="1" xr:uid="{00000000-0005-0000-0000-0000FB520000}"/>
    <cellStyle name="Comma [0] 8633" xfId="21330" hidden="1" xr:uid="{00000000-0005-0000-0000-000073530000}"/>
    <cellStyle name="Comma [0] 8634" xfId="21270" hidden="1" xr:uid="{00000000-0005-0000-0000-000037530000}"/>
    <cellStyle name="Comma [0] 8635" xfId="21304" hidden="1" xr:uid="{00000000-0005-0000-0000-000059530000}"/>
    <cellStyle name="Comma [0] 8636" xfId="21317" hidden="1" xr:uid="{00000000-0005-0000-0000-000066530000}"/>
    <cellStyle name="Comma [0] 8637" xfId="21345" hidden="1" xr:uid="{00000000-0005-0000-0000-000082530000}"/>
    <cellStyle name="Comma [0] 8638" xfId="21308" hidden="1" xr:uid="{00000000-0005-0000-0000-00005D530000}"/>
    <cellStyle name="Comma [0] 8639" xfId="21268" hidden="1" xr:uid="{00000000-0005-0000-0000-000035530000}"/>
    <cellStyle name="Comma [0] 864" xfId="3793" hidden="1" xr:uid="{00000000-0005-0000-0000-0000F20E0000}"/>
    <cellStyle name="Comma [0] 8640" xfId="21347" hidden="1" xr:uid="{00000000-0005-0000-0000-000084530000}"/>
    <cellStyle name="Comma [0] 8641" xfId="21349" hidden="1" xr:uid="{00000000-0005-0000-0000-000086530000}"/>
    <cellStyle name="Comma [0] 8642" xfId="21409" hidden="1" xr:uid="{00000000-0005-0000-0000-0000C2530000}"/>
    <cellStyle name="Comma [0] 8643" xfId="21428" hidden="1" xr:uid="{00000000-0005-0000-0000-0000D5530000}"/>
    <cellStyle name="Comma [0] 8644" xfId="21435" hidden="1" xr:uid="{00000000-0005-0000-0000-0000DC530000}"/>
    <cellStyle name="Comma [0] 8645" xfId="21442" hidden="1" xr:uid="{00000000-0005-0000-0000-0000E3530000}"/>
    <cellStyle name="Comma [0] 8646" xfId="21447" hidden="1" xr:uid="{00000000-0005-0000-0000-0000E8530000}"/>
    <cellStyle name="Comma [0] 8647" xfId="21434" hidden="1" xr:uid="{00000000-0005-0000-0000-0000DB530000}"/>
    <cellStyle name="Comma [0] 8648" xfId="21439" hidden="1" xr:uid="{00000000-0005-0000-0000-0000E0530000}"/>
    <cellStyle name="Comma [0] 8649" xfId="21451" hidden="1" xr:uid="{00000000-0005-0000-0000-0000EC530000}"/>
    <cellStyle name="Comma [0] 865" xfId="3146" hidden="1" xr:uid="{00000000-0005-0000-0000-00006B0C0000}"/>
    <cellStyle name="Comma [0] 8650" xfId="21453" hidden="1" xr:uid="{00000000-0005-0000-0000-0000EE530000}"/>
    <cellStyle name="Comma [0] 8651" xfId="21424" hidden="1" xr:uid="{00000000-0005-0000-0000-0000D1530000}"/>
    <cellStyle name="Comma [0] 8652" xfId="21413" hidden="1" xr:uid="{00000000-0005-0000-0000-0000C6530000}"/>
    <cellStyle name="Comma [0] 8653" xfId="21464" hidden="1" xr:uid="{00000000-0005-0000-0000-0000F9530000}"/>
    <cellStyle name="Comma [0] 8654" xfId="21473" hidden="1" xr:uid="{00000000-0005-0000-0000-000002540000}"/>
    <cellStyle name="Comma [0] 8655" xfId="21484" hidden="1" xr:uid="{00000000-0005-0000-0000-00000D540000}"/>
    <cellStyle name="Comma [0] 8656" xfId="21490" hidden="1" xr:uid="{00000000-0005-0000-0000-000013540000}"/>
    <cellStyle name="Comma [0] 8657" xfId="21472" hidden="1" xr:uid="{00000000-0005-0000-0000-000001540000}"/>
    <cellStyle name="Comma [0] 8658" xfId="21482" hidden="1" xr:uid="{00000000-0005-0000-0000-00000B540000}"/>
    <cellStyle name="Comma [0] 8659" xfId="21502" hidden="1" xr:uid="{00000000-0005-0000-0000-00001F540000}"/>
    <cellStyle name="Comma [0] 866" xfId="3102" hidden="1" xr:uid="{00000000-0005-0000-0000-00003F0C0000}"/>
    <cellStyle name="Comma [0] 8660" xfId="21504" hidden="1" xr:uid="{00000000-0005-0000-0000-000021540000}"/>
    <cellStyle name="Comma [0] 8661" xfId="21455" hidden="1" xr:uid="{00000000-0005-0000-0000-0000F0530000}"/>
    <cellStyle name="Comma [0] 8662" xfId="21416" hidden="1" xr:uid="{00000000-0005-0000-0000-0000C9530000}"/>
    <cellStyle name="Comma [0] 8663" xfId="21458" hidden="1" xr:uid="{00000000-0005-0000-0000-0000F3530000}"/>
    <cellStyle name="Comma [0] 8664" xfId="21421" hidden="1" xr:uid="{00000000-0005-0000-0000-0000CE530000}"/>
    <cellStyle name="Comma [0] 8665" xfId="21423" hidden="1" xr:uid="{00000000-0005-0000-0000-0000D0530000}"/>
    <cellStyle name="Comma [0] 8666" xfId="21509" hidden="1" xr:uid="{00000000-0005-0000-0000-000026540000}"/>
    <cellStyle name="Comma [0] 8667" xfId="21412" hidden="1" xr:uid="{00000000-0005-0000-0000-0000C5530000}"/>
    <cellStyle name="Comma [0] 8668" xfId="21420" hidden="1" xr:uid="{00000000-0005-0000-0000-0000CD530000}"/>
    <cellStyle name="Comma [0] 8669" xfId="21521" hidden="1" xr:uid="{00000000-0005-0000-0000-000032540000}"/>
    <cellStyle name="Comma [0] 867" xfId="3799" hidden="1" xr:uid="{00000000-0005-0000-0000-0000F80E0000}"/>
    <cellStyle name="Comma [0] 8670" xfId="21523" hidden="1" xr:uid="{00000000-0005-0000-0000-000034540000}"/>
    <cellStyle name="Comma [0] 8671" xfId="21512" hidden="1" xr:uid="{00000000-0005-0000-0000-000029540000}"/>
    <cellStyle name="Comma [0] 8672" xfId="21520" hidden="1" xr:uid="{00000000-0005-0000-0000-000031540000}"/>
    <cellStyle name="Comma [0] 8673" xfId="21418" hidden="1" xr:uid="{00000000-0005-0000-0000-0000CB530000}"/>
    <cellStyle name="Comma [0] 8674" xfId="21506" hidden="1" xr:uid="{00000000-0005-0000-0000-000023540000}"/>
    <cellStyle name="Comma [0] 8675" xfId="21539" hidden="1" xr:uid="{00000000-0005-0000-0000-000044540000}"/>
    <cellStyle name="Comma [0] 8676" xfId="21547" hidden="1" xr:uid="{00000000-0005-0000-0000-00004C540000}"/>
    <cellStyle name="Comma [0] 8677" xfId="21456" hidden="1" xr:uid="{00000000-0005-0000-0000-0000F1530000}"/>
    <cellStyle name="Comma [0] 8678" xfId="21535" hidden="1" xr:uid="{00000000-0005-0000-0000-000040540000}"/>
    <cellStyle name="Comma [0] 8679" xfId="21556" hidden="1" xr:uid="{00000000-0005-0000-0000-000055540000}"/>
    <cellStyle name="Comma [0] 868" xfId="3805" hidden="1" xr:uid="{00000000-0005-0000-0000-0000FE0E0000}"/>
    <cellStyle name="Comma [0] 8680" xfId="21558" hidden="1" xr:uid="{00000000-0005-0000-0000-000057540000}"/>
    <cellStyle name="Comma [0] 8681" xfId="21517" hidden="1" xr:uid="{00000000-0005-0000-0000-00002E540000}"/>
    <cellStyle name="Comma [0] 8682" xfId="21462" hidden="1" xr:uid="{00000000-0005-0000-0000-0000F7530000}"/>
    <cellStyle name="Comma [0] 8683" xfId="21515" hidden="1" xr:uid="{00000000-0005-0000-0000-00002C540000}"/>
    <cellStyle name="Comma [0] 8684" xfId="21499" hidden="1" xr:uid="{00000000-0005-0000-0000-00001C540000}"/>
    <cellStyle name="Comma [0] 8685" xfId="21495" hidden="1" xr:uid="{00000000-0005-0000-0000-000018540000}"/>
    <cellStyle name="Comma [0] 8686" xfId="21566" hidden="1" xr:uid="{00000000-0005-0000-0000-00005F540000}"/>
    <cellStyle name="Comma [0] 8687" xfId="21432" hidden="1" xr:uid="{00000000-0005-0000-0000-0000D9530000}"/>
    <cellStyle name="Comma [0] 8688" xfId="21425" hidden="1" xr:uid="{00000000-0005-0000-0000-0000D2530000}"/>
    <cellStyle name="Comma [0] 8689" xfId="21574" hidden="1" xr:uid="{00000000-0005-0000-0000-000067540000}"/>
    <cellStyle name="Comma [0] 869" xfId="3807" hidden="1" xr:uid="{00000000-0005-0000-0000-0000000F0000}"/>
    <cellStyle name="Comma [0] 8690" xfId="21576" hidden="1" xr:uid="{00000000-0005-0000-0000-000069540000}"/>
    <cellStyle name="Comma [0] 8691" xfId="21525" hidden="1" xr:uid="{00000000-0005-0000-0000-000036540000}"/>
    <cellStyle name="Comma [0] 8692" xfId="21501" hidden="1" xr:uid="{00000000-0005-0000-0000-00001E540000}"/>
    <cellStyle name="Comma [0] 8693" xfId="21536" hidden="1" xr:uid="{00000000-0005-0000-0000-000041540000}"/>
    <cellStyle name="Comma [0] 8694" xfId="21468" hidden="1" xr:uid="{00000000-0005-0000-0000-0000FD530000}"/>
    <cellStyle name="Comma [0] 8695" xfId="21538" hidden="1" xr:uid="{00000000-0005-0000-0000-000043540000}"/>
    <cellStyle name="Comma [0] 8696" xfId="21583" hidden="1" xr:uid="{00000000-0005-0000-0000-000070540000}"/>
    <cellStyle name="Comma [0] 8697" xfId="21526" hidden="1" xr:uid="{00000000-0005-0000-0000-000037540000}"/>
    <cellStyle name="Comma [0] 8698" xfId="21483" hidden="1" xr:uid="{00000000-0005-0000-0000-00000C540000}"/>
    <cellStyle name="Comma [0] 8699" xfId="21589" hidden="1" xr:uid="{00000000-0005-0000-0000-000076540000}"/>
    <cellStyle name="Comma [0] 87" xfId="2288" hidden="1" xr:uid="{00000000-0005-0000-0000-000011090000}"/>
    <cellStyle name="Comma [0] 870" xfId="3798" hidden="1" xr:uid="{00000000-0005-0000-0000-0000F70E0000}"/>
    <cellStyle name="Comma [0] 8700" xfId="21591" hidden="1" xr:uid="{00000000-0005-0000-0000-000078540000}"/>
    <cellStyle name="Comma [0] 8701" xfId="21544" hidden="1" xr:uid="{00000000-0005-0000-0000-000049540000}"/>
    <cellStyle name="Comma [0] 8702" xfId="21550" hidden="1" xr:uid="{00000000-0005-0000-0000-00004F540000}"/>
    <cellStyle name="Comma [0] 8703" xfId="21431" hidden="1" xr:uid="{00000000-0005-0000-0000-0000D8530000}"/>
    <cellStyle name="Comma [0] 8704" xfId="21500" hidden="1" xr:uid="{00000000-0005-0000-0000-00001D540000}"/>
    <cellStyle name="Comma [0] 8705" xfId="21508" hidden="1" xr:uid="{00000000-0005-0000-0000-000025540000}"/>
    <cellStyle name="Comma [0] 8706" xfId="21597" hidden="1" xr:uid="{00000000-0005-0000-0000-00007E540000}"/>
    <cellStyle name="Comma [0] 8707" xfId="21511" hidden="1" xr:uid="{00000000-0005-0000-0000-000028540000}"/>
    <cellStyle name="Comma [0] 8708" xfId="21471" hidden="1" xr:uid="{00000000-0005-0000-0000-000000540000}"/>
    <cellStyle name="Comma [0] 8709" xfId="21602" hidden="1" xr:uid="{00000000-0005-0000-0000-000083540000}"/>
    <cellStyle name="Comma [0] 871" xfId="3803" hidden="1" xr:uid="{00000000-0005-0000-0000-0000FC0E0000}"/>
    <cellStyle name="Comma [0] 8710" xfId="21604" hidden="1" xr:uid="{00000000-0005-0000-0000-000085540000}"/>
    <cellStyle name="Comma [0] 8711" xfId="21563" hidden="1" xr:uid="{00000000-0005-0000-0000-00005C540000}"/>
    <cellStyle name="Comma [0] 8712" xfId="21569" hidden="1" xr:uid="{00000000-0005-0000-0000-000062540000}"/>
    <cellStyle name="Comma [0] 8713" xfId="21470" hidden="1" xr:uid="{00000000-0005-0000-0000-0000FF530000}"/>
    <cellStyle name="Comma [0] 8714" xfId="21551" hidden="1" xr:uid="{00000000-0005-0000-0000-000050540000}"/>
    <cellStyle name="Comma [0] 8715" xfId="21530" hidden="1" xr:uid="{00000000-0005-0000-0000-00003B540000}"/>
    <cellStyle name="Comma [0] 8716" xfId="21608" hidden="1" xr:uid="{00000000-0005-0000-0000-000089540000}"/>
    <cellStyle name="Comma [0] 8717" xfId="21549" hidden="1" xr:uid="{00000000-0005-0000-0000-00004E540000}"/>
    <cellStyle name="Comma [0] 8718" xfId="21487" hidden="1" xr:uid="{00000000-0005-0000-0000-000010540000}"/>
    <cellStyle name="Comma [0] 8719" xfId="21615" hidden="1" xr:uid="{00000000-0005-0000-0000-000090540000}"/>
    <cellStyle name="Comma [0] 872" xfId="3809" hidden="1" xr:uid="{00000000-0005-0000-0000-0000020F0000}"/>
    <cellStyle name="Comma [0] 8720" xfId="21617" hidden="1" xr:uid="{00000000-0005-0000-0000-000092540000}"/>
    <cellStyle name="Comma [0] 8721" xfId="21581" hidden="1" xr:uid="{00000000-0005-0000-0000-00006E540000}"/>
    <cellStyle name="Comma [0] 8722" xfId="21586" hidden="1" xr:uid="{00000000-0005-0000-0000-000073540000}"/>
    <cellStyle name="Comma [0] 8723" xfId="21415" hidden="1" xr:uid="{00000000-0005-0000-0000-0000C8530000}"/>
    <cellStyle name="Comma [0] 8724" xfId="21570" hidden="1" xr:uid="{00000000-0005-0000-0000-000063540000}"/>
    <cellStyle name="Comma [0] 8725" xfId="21475" hidden="1" xr:uid="{00000000-0005-0000-0000-000004540000}"/>
    <cellStyle name="Comma [0] 8726" xfId="21621" hidden="1" xr:uid="{00000000-0005-0000-0000-000096540000}"/>
    <cellStyle name="Comma [0] 8727" xfId="21568" hidden="1" xr:uid="{00000000-0005-0000-0000-000061540000}"/>
    <cellStyle name="Comma [0] 8728" xfId="21507" hidden="1" xr:uid="{00000000-0005-0000-0000-000024540000}"/>
    <cellStyle name="Comma [0] 8729" xfId="21625" hidden="1" xr:uid="{00000000-0005-0000-0000-00009A540000}"/>
    <cellStyle name="Comma [0] 873" xfId="3811" hidden="1" xr:uid="{00000000-0005-0000-0000-0000040F0000}"/>
    <cellStyle name="Comma [0] 8730" xfId="21627" hidden="1" xr:uid="{00000000-0005-0000-0000-00009C540000}"/>
    <cellStyle name="Comma [0] 8731" xfId="21595" hidden="1" xr:uid="{00000000-0005-0000-0000-00007C540000}"/>
    <cellStyle name="Comma [0] 8732" xfId="21599" hidden="1" xr:uid="{00000000-0005-0000-0000-000080540000}"/>
    <cellStyle name="Comma [0] 8733" xfId="21489" hidden="1" xr:uid="{00000000-0005-0000-0000-000012540000}"/>
    <cellStyle name="Comma [0] 8734" xfId="21587" hidden="1" xr:uid="{00000000-0005-0000-0000-000074540000}"/>
    <cellStyle name="Comma [0] 8735" xfId="21479" hidden="1" xr:uid="{00000000-0005-0000-0000-000008540000}"/>
    <cellStyle name="Comma [0] 8736" xfId="21631" hidden="1" xr:uid="{00000000-0005-0000-0000-0000A0540000}"/>
    <cellStyle name="Comma [0] 8737" xfId="21585" hidden="1" xr:uid="{00000000-0005-0000-0000-000072540000}"/>
    <cellStyle name="Comma [0] 8738" xfId="21554" hidden="1" xr:uid="{00000000-0005-0000-0000-000053540000}"/>
    <cellStyle name="Comma [0] 8739" xfId="21635" hidden="1" xr:uid="{00000000-0005-0000-0000-0000A4540000}"/>
    <cellStyle name="Comma [0] 874" xfId="3103" hidden="1" xr:uid="{00000000-0005-0000-0000-0000400C0000}"/>
    <cellStyle name="Comma [0] 8740" xfId="21637" hidden="1" xr:uid="{00000000-0005-0000-0000-0000A6540000}"/>
    <cellStyle name="Comma [0] 8741" xfId="21623" hidden="1" xr:uid="{00000000-0005-0000-0000-000098540000}"/>
    <cellStyle name="Comma [0] 8742" xfId="21610" hidden="1" xr:uid="{00000000-0005-0000-0000-00008B540000}"/>
    <cellStyle name="Comma [0] 8743" xfId="21634" hidden="1" xr:uid="{00000000-0005-0000-0000-0000A3540000}"/>
    <cellStyle name="Comma [0] 8744" xfId="21600" hidden="1" xr:uid="{00000000-0005-0000-0000-000081540000}"/>
    <cellStyle name="Comma [0] 8745" xfId="21572" hidden="1" xr:uid="{00000000-0005-0000-0000-000065540000}"/>
    <cellStyle name="Comma [0] 8746" xfId="21639" hidden="1" xr:uid="{00000000-0005-0000-0000-0000A8540000}"/>
    <cellStyle name="Comma [0] 8747" xfId="21596" hidden="1" xr:uid="{00000000-0005-0000-0000-00007D540000}"/>
    <cellStyle name="Comma [0] 8748" xfId="21630" hidden="1" xr:uid="{00000000-0005-0000-0000-00009F540000}"/>
    <cellStyle name="Comma [0] 8749" xfId="21643" hidden="1" xr:uid="{00000000-0005-0000-0000-0000AC540000}"/>
    <cellStyle name="Comma [0] 875" xfId="3081" hidden="1" xr:uid="{00000000-0005-0000-0000-00002A0C0000}"/>
    <cellStyle name="Comma [0] 8750" xfId="21645" hidden="1" xr:uid="{00000000-0005-0000-0000-0000AE540000}"/>
    <cellStyle name="Comma [0] 8751" xfId="21513" hidden="1" xr:uid="{00000000-0005-0000-0000-00002A540000}"/>
    <cellStyle name="Comma [0] 8752" xfId="21633" hidden="1" xr:uid="{00000000-0005-0000-0000-0000A2540000}"/>
    <cellStyle name="Comma [0] 8753" xfId="21573" hidden="1" xr:uid="{00000000-0005-0000-0000-000066540000}"/>
    <cellStyle name="Comma [0] 8754" xfId="21607" hidden="1" xr:uid="{00000000-0005-0000-0000-000088540000}"/>
    <cellStyle name="Comma [0] 8755" xfId="21620" hidden="1" xr:uid="{00000000-0005-0000-0000-000095540000}"/>
    <cellStyle name="Comma [0] 8756" xfId="21648" hidden="1" xr:uid="{00000000-0005-0000-0000-0000B1540000}"/>
    <cellStyle name="Comma [0] 8757" xfId="21611" hidden="1" xr:uid="{00000000-0005-0000-0000-00008C540000}"/>
    <cellStyle name="Comma [0] 8758" xfId="21571" hidden="1" xr:uid="{00000000-0005-0000-0000-000064540000}"/>
    <cellStyle name="Comma [0] 8759" xfId="21651" hidden="1" xr:uid="{00000000-0005-0000-0000-0000B4540000}"/>
    <cellStyle name="Comma [0] 876" xfId="3822" hidden="1" xr:uid="{00000000-0005-0000-0000-00000F0F0000}"/>
    <cellStyle name="Comma [0] 8760" xfId="21653" hidden="1" xr:uid="{00000000-0005-0000-0000-0000B6540000}"/>
    <cellStyle name="Comma [0] 8761" xfId="21372" hidden="1" xr:uid="{00000000-0005-0000-0000-00009D530000}"/>
    <cellStyle name="Comma [0] 8762" xfId="21354" hidden="1" xr:uid="{00000000-0005-0000-0000-00008B530000}"/>
    <cellStyle name="Comma [0] 8763" xfId="21657" hidden="1" xr:uid="{00000000-0005-0000-0000-0000BA540000}"/>
    <cellStyle name="Comma [0] 8764" xfId="21664" hidden="1" xr:uid="{00000000-0005-0000-0000-0000C1540000}"/>
    <cellStyle name="Comma [0] 8765" xfId="21666" hidden="1" xr:uid="{00000000-0005-0000-0000-0000C3540000}"/>
    <cellStyle name="Comma [0] 8766" xfId="21656" hidden="1" xr:uid="{00000000-0005-0000-0000-0000B9540000}"/>
    <cellStyle name="Comma [0] 8767" xfId="21662" hidden="1" xr:uid="{00000000-0005-0000-0000-0000BF540000}"/>
    <cellStyle name="Comma [0] 8768" xfId="21669" hidden="1" xr:uid="{00000000-0005-0000-0000-0000C6540000}"/>
    <cellStyle name="Comma [0] 8769" xfId="21671" hidden="1" xr:uid="{00000000-0005-0000-0000-0000C8540000}"/>
    <cellStyle name="Comma [0] 877" xfId="3831" hidden="1" xr:uid="{00000000-0005-0000-0000-0000180F0000}"/>
    <cellStyle name="Comma [0] 8770" xfId="21446" hidden="1" xr:uid="{00000000-0005-0000-0000-0000E7530000}"/>
    <cellStyle name="Comma [0] 8771" xfId="21402" hidden="1" xr:uid="{00000000-0005-0000-0000-0000BB530000}"/>
    <cellStyle name="Comma [0] 8772" xfId="21682" hidden="1" xr:uid="{00000000-0005-0000-0000-0000D3540000}"/>
    <cellStyle name="Comma [0] 8773" xfId="21691" hidden="1" xr:uid="{00000000-0005-0000-0000-0000DC540000}"/>
    <cellStyle name="Comma [0] 8774" xfId="21702" hidden="1" xr:uid="{00000000-0005-0000-0000-0000E7540000}"/>
    <cellStyle name="Comma [0] 8775" xfId="21708" hidden="1" xr:uid="{00000000-0005-0000-0000-0000ED540000}"/>
    <cellStyle name="Comma [0] 8776" xfId="21690" hidden="1" xr:uid="{00000000-0005-0000-0000-0000DB540000}"/>
    <cellStyle name="Comma [0] 8777" xfId="21700" hidden="1" xr:uid="{00000000-0005-0000-0000-0000E5540000}"/>
    <cellStyle name="Comma [0] 8778" xfId="21720" hidden="1" xr:uid="{00000000-0005-0000-0000-0000F9540000}"/>
    <cellStyle name="Comma [0] 8779" xfId="21722" hidden="1" xr:uid="{00000000-0005-0000-0000-0000FB540000}"/>
    <cellStyle name="Comma [0] 878" xfId="3842" hidden="1" xr:uid="{00000000-0005-0000-0000-0000230F0000}"/>
    <cellStyle name="Comma [0] 8780" xfId="21673" hidden="1" xr:uid="{00000000-0005-0000-0000-0000CA540000}"/>
    <cellStyle name="Comma [0] 8781" xfId="21367" hidden="1" xr:uid="{00000000-0005-0000-0000-000098530000}"/>
    <cellStyle name="Comma [0] 8782" xfId="21676" hidden="1" xr:uid="{00000000-0005-0000-0000-0000CD540000}"/>
    <cellStyle name="Comma [0] 8783" xfId="21401" hidden="1" xr:uid="{00000000-0005-0000-0000-0000BA530000}"/>
    <cellStyle name="Comma [0] 8784" xfId="21400" hidden="1" xr:uid="{00000000-0005-0000-0000-0000B9530000}"/>
    <cellStyle name="Comma [0] 8785" xfId="21727" hidden="1" xr:uid="{00000000-0005-0000-0000-000000550000}"/>
    <cellStyle name="Comma [0] 8786" xfId="21369" hidden="1" xr:uid="{00000000-0005-0000-0000-00009A530000}"/>
    <cellStyle name="Comma [0] 8787" xfId="21403" hidden="1" xr:uid="{00000000-0005-0000-0000-0000BC530000}"/>
    <cellStyle name="Comma [0] 8788" xfId="21739" hidden="1" xr:uid="{00000000-0005-0000-0000-00000C550000}"/>
    <cellStyle name="Comma [0] 8789" xfId="21741" hidden="1" xr:uid="{00000000-0005-0000-0000-00000E550000}"/>
    <cellStyle name="Comma [0] 879" xfId="3848" hidden="1" xr:uid="{00000000-0005-0000-0000-0000290F0000}"/>
    <cellStyle name="Comma [0] 8790" xfId="21730" hidden="1" xr:uid="{00000000-0005-0000-0000-000003550000}"/>
    <cellStyle name="Comma [0] 8791" xfId="21738" hidden="1" xr:uid="{00000000-0005-0000-0000-00000B550000}"/>
    <cellStyle name="Comma [0] 8792" xfId="21365" hidden="1" xr:uid="{00000000-0005-0000-0000-000096530000}"/>
    <cellStyle name="Comma [0] 8793" xfId="21724" hidden="1" xr:uid="{00000000-0005-0000-0000-0000FD540000}"/>
    <cellStyle name="Comma [0] 8794" xfId="21757" hidden="1" xr:uid="{00000000-0005-0000-0000-00001E550000}"/>
    <cellStyle name="Comma [0] 8795" xfId="21765" hidden="1" xr:uid="{00000000-0005-0000-0000-000026550000}"/>
    <cellStyle name="Comma [0] 8796" xfId="21674" hidden="1" xr:uid="{00000000-0005-0000-0000-0000CB540000}"/>
    <cellStyle name="Comma [0] 8797" xfId="21753" hidden="1" xr:uid="{00000000-0005-0000-0000-00001A550000}"/>
    <cellStyle name="Comma [0] 8798" xfId="21774" hidden="1" xr:uid="{00000000-0005-0000-0000-00002F550000}"/>
    <cellStyle name="Comma [0] 8799" xfId="21776" hidden="1" xr:uid="{00000000-0005-0000-0000-000031550000}"/>
    <cellStyle name="Comma [0] 88" xfId="2245" hidden="1" xr:uid="{00000000-0005-0000-0000-0000E6080000}"/>
    <cellStyle name="Comma [0] 880" xfId="3830" hidden="1" xr:uid="{00000000-0005-0000-0000-0000170F0000}"/>
    <cellStyle name="Comma [0] 8800" xfId="21735" hidden="1" xr:uid="{00000000-0005-0000-0000-000008550000}"/>
    <cellStyle name="Comma [0] 8801" xfId="21680" hidden="1" xr:uid="{00000000-0005-0000-0000-0000D1540000}"/>
    <cellStyle name="Comma [0] 8802" xfId="21733" hidden="1" xr:uid="{00000000-0005-0000-0000-000006550000}"/>
    <cellStyle name="Comma [0] 8803" xfId="21717" hidden="1" xr:uid="{00000000-0005-0000-0000-0000F6540000}"/>
    <cellStyle name="Comma [0] 8804" xfId="21713" hidden="1" xr:uid="{00000000-0005-0000-0000-0000F2540000}"/>
    <cellStyle name="Comma [0] 8805" xfId="21784" hidden="1" xr:uid="{00000000-0005-0000-0000-000039550000}"/>
    <cellStyle name="Comma [0] 8806" xfId="21357" hidden="1" xr:uid="{00000000-0005-0000-0000-00008E530000}"/>
    <cellStyle name="Comma [0] 8807" xfId="21445" hidden="1" xr:uid="{00000000-0005-0000-0000-0000E6530000}"/>
    <cellStyle name="Comma [0] 8808" xfId="21792" hidden="1" xr:uid="{00000000-0005-0000-0000-000041550000}"/>
    <cellStyle name="Comma [0] 8809" xfId="21794" hidden="1" xr:uid="{00000000-0005-0000-0000-000043550000}"/>
    <cellStyle name="Comma [0] 881" xfId="3840" hidden="1" xr:uid="{00000000-0005-0000-0000-0000210F0000}"/>
    <cellStyle name="Comma [0] 8810" xfId="21743" hidden="1" xr:uid="{00000000-0005-0000-0000-000010550000}"/>
    <cellStyle name="Comma [0] 8811" xfId="21719" hidden="1" xr:uid="{00000000-0005-0000-0000-0000F8540000}"/>
    <cellStyle name="Comma [0] 8812" xfId="21754" hidden="1" xr:uid="{00000000-0005-0000-0000-00001B550000}"/>
    <cellStyle name="Comma [0] 8813" xfId="21686" hidden="1" xr:uid="{00000000-0005-0000-0000-0000D7540000}"/>
    <cellStyle name="Comma [0] 8814" xfId="21756" hidden="1" xr:uid="{00000000-0005-0000-0000-00001D550000}"/>
    <cellStyle name="Comma [0] 8815" xfId="21801" hidden="1" xr:uid="{00000000-0005-0000-0000-00004A550000}"/>
    <cellStyle name="Comma [0] 8816" xfId="21744" hidden="1" xr:uid="{00000000-0005-0000-0000-000011550000}"/>
    <cellStyle name="Comma [0] 8817" xfId="21701" hidden="1" xr:uid="{00000000-0005-0000-0000-0000E6540000}"/>
    <cellStyle name="Comma [0] 8818" xfId="21807" hidden="1" xr:uid="{00000000-0005-0000-0000-000050550000}"/>
    <cellStyle name="Comma [0] 8819" xfId="21809" hidden="1" xr:uid="{00000000-0005-0000-0000-000052550000}"/>
    <cellStyle name="Comma [0] 882" xfId="3860" hidden="1" xr:uid="{00000000-0005-0000-0000-0000350F0000}"/>
    <cellStyle name="Comma [0] 8820" xfId="21762" hidden="1" xr:uid="{00000000-0005-0000-0000-000023550000}"/>
    <cellStyle name="Comma [0] 8821" xfId="21768" hidden="1" xr:uid="{00000000-0005-0000-0000-000029550000}"/>
    <cellStyle name="Comma [0] 8822" xfId="21394" hidden="1" xr:uid="{00000000-0005-0000-0000-0000B3530000}"/>
    <cellStyle name="Comma [0] 8823" xfId="21718" hidden="1" xr:uid="{00000000-0005-0000-0000-0000F7540000}"/>
    <cellStyle name="Comma [0] 8824" xfId="21726" hidden="1" xr:uid="{00000000-0005-0000-0000-0000FF540000}"/>
    <cellStyle name="Comma [0] 8825" xfId="21815" hidden="1" xr:uid="{00000000-0005-0000-0000-000058550000}"/>
    <cellStyle name="Comma [0] 8826" xfId="21729" hidden="1" xr:uid="{00000000-0005-0000-0000-000002550000}"/>
    <cellStyle name="Comma [0] 8827" xfId="21689" hidden="1" xr:uid="{00000000-0005-0000-0000-0000DA540000}"/>
    <cellStyle name="Comma [0] 8828" xfId="21820" hidden="1" xr:uid="{00000000-0005-0000-0000-00005D550000}"/>
    <cellStyle name="Comma [0] 8829" xfId="21822" hidden="1" xr:uid="{00000000-0005-0000-0000-00005F550000}"/>
    <cellStyle name="Comma [0] 883" xfId="3862" hidden="1" xr:uid="{00000000-0005-0000-0000-0000370F0000}"/>
    <cellStyle name="Comma [0] 8830" xfId="21781" hidden="1" xr:uid="{00000000-0005-0000-0000-000036550000}"/>
    <cellStyle name="Comma [0] 8831" xfId="21787" hidden="1" xr:uid="{00000000-0005-0000-0000-00003C550000}"/>
    <cellStyle name="Comma [0] 8832" xfId="21688" hidden="1" xr:uid="{00000000-0005-0000-0000-0000D9540000}"/>
    <cellStyle name="Comma [0] 8833" xfId="21769" hidden="1" xr:uid="{00000000-0005-0000-0000-00002A550000}"/>
    <cellStyle name="Comma [0] 8834" xfId="21748" hidden="1" xr:uid="{00000000-0005-0000-0000-000015550000}"/>
    <cellStyle name="Comma [0] 8835" xfId="21826" hidden="1" xr:uid="{00000000-0005-0000-0000-000063550000}"/>
    <cellStyle name="Comma [0] 8836" xfId="21767" hidden="1" xr:uid="{00000000-0005-0000-0000-000028550000}"/>
    <cellStyle name="Comma [0] 8837" xfId="21705" hidden="1" xr:uid="{00000000-0005-0000-0000-0000EA540000}"/>
    <cellStyle name="Comma [0] 8838" xfId="21833" hidden="1" xr:uid="{00000000-0005-0000-0000-00006A550000}"/>
    <cellStyle name="Comma [0] 8839" xfId="21835" hidden="1" xr:uid="{00000000-0005-0000-0000-00006C550000}"/>
    <cellStyle name="Comma [0] 884" xfId="3813" hidden="1" xr:uid="{00000000-0005-0000-0000-0000060F0000}"/>
    <cellStyle name="Comma [0] 8840" xfId="21799" hidden="1" xr:uid="{00000000-0005-0000-0000-000048550000}"/>
    <cellStyle name="Comma [0] 8841" xfId="21804" hidden="1" xr:uid="{00000000-0005-0000-0000-00004D550000}"/>
    <cellStyle name="Comma [0] 8842" xfId="21368" hidden="1" xr:uid="{00000000-0005-0000-0000-000099530000}"/>
    <cellStyle name="Comma [0] 8843" xfId="21788" hidden="1" xr:uid="{00000000-0005-0000-0000-00003D550000}"/>
    <cellStyle name="Comma [0] 8844" xfId="21693" hidden="1" xr:uid="{00000000-0005-0000-0000-0000DE540000}"/>
    <cellStyle name="Comma [0] 8845" xfId="21839" hidden="1" xr:uid="{00000000-0005-0000-0000-000070550000}"/>
    <cellStyle name="Comma [0] 8846" xfId="21786" hidden="1" xr:uid="{00000000-0005-0000-0000-00003B550000}"/>
    <cellStyle name="Comma [0] 8847" xfId="21725" hidden="1" xr:uid="{00000000-0005-0000-0000-0000FE540000}"/>
    <cellStyle name="Comma [0] 8848" xfId="21843" hidden="1" xr:uid="{00000000-0005-0000-0000-000074550000}"/>
    <cellStyle name="Comma [0] 8849" xfId="21845" hidden="1" xr:uid="{00000000-0005-0000-0000-000076550000}"/>
    <cellStyle name="Comma [0] 885" xfId="3069" hidden="1" xr:uid="{00000000-0005-0000-0000-00001E0C0000}"/>
    <cellStyle name="Comma [0] 8850" xfId="21813" hidden="1" xr:uid="{00000000-0005-0000-0000-000056550000}"/>
    <cellStyle name="Comma [0] 8851" xfId="21817" hidden="1" xr:uid="{00000000-0005-0000-0000-00005A550000}"/>
    <cellStyle name="Comma [0] 8852" xfId="21707" hidden="1" xr:uid="{00000000-0005-0000-0000-0000EC540000}"/>
    <cellStyle name="Comma [0] 8853" xfId="21805" hidden="1" xr:uid="{00000000-0005-0000-0000-00004E550000}"/>
    <cellStyle name="Comma [0] 8854" xfId="21697" hidden="1" xr:uid="{00000000-0005-0000-0000-0000E2540000}"/>
    <cellStyle name="Comma [0] 8855" xfId="21849" hidden="1" xr:uid="{00000000-0005-0000-0000-00007A550000}"/>
    <cellStyle name="Comma [0] 8856" xfId="21803" hidden="1" xr:uid="{00000000-0005-0000-0000-00004C550000}"/>
    <cellStyle name="Comma [0] 8857" xfId="21772" hidden="1" xr:uid="{00000000-0005-0000-0000-00002D550000}"/>
    <cellStyle name="Comma [0] 8858" xfId="21853" hidden="1" xr:uid="{00000000-0005-0000-0000-00007E550000}"/>
    <cellStyle name="Comma [0] 8859" xfId="21855" hidden="1" xr:uid="{00000000-0005-0000-0000-000080550000}"/>
    <cellStyle name="Comma [0] 886" xfId="3816" hidden="1" xr:uid="{00000000-0005-0000-0000-0000090F0000}"/>
    <cellStyle name="Comma [0] 8860" xfId="21841" hidden="1" xr:uid="{00000000-0005-0000-0000-000072550000}"/>
    <cellStyle name="Comma [0] 8861" xfId="21828" hidden="1" xr:uid="{00000000-0005-0000-0000-000065550000}"/>
    <cellStyle name="Comma [0] 8862" xfId="21852" hidden="1" xr:uid="{00000000-0005-0000-0000-00007D550000}"/>
    <cellStyle name="Comma [0] 8863" xfId="21818" hidden="1" xr:uid="{00000000-0005-0000-0000-00005B550000}"/>
    <cellStyle name="Comma [0] 8864" xfId="21790" hidden="1" xr:uid="{00000000-0005-0000-0000-00003F550000}"/>
    <cellStyle name="Comma [0] 8865" xfId="21857" hidden="1" xr:uid="{00000000-0005-0000-0000-000082550000}"/>
    <cellStyle name="Comma [0] 8866" xfId="21814" hidden="1" xr:uid="{00000000-0005-0000-0000-000057550000}"/>
    <cellStyle name="Comma [0] 8867" xfId="21848" hidden="1" xr:uid="{00000000-0005-0000-0000-000079550000}"/>
    <cellStyle name="Comma [0] 8868" xfId="21861" hidden="1" xr:uid="{00000000-0005-0000-0000-000086550000}"/>
    <cellStyle name="Comma [0] 8869" xfId="21863" hidden="1" xr:uid="{00000000-0005-0000-0000-000088550000}"/>
    <cellStyle name="Comma [0] 887" xfId="3080" hidden="1" xr:uid="{00000000-0005-0000-0000-0000290C0000}"/>
    <cellStyle name="Comma [0] 8870" xfId="21731" hidden="1" xr:uid="{00000000-0005-0000-0000-000004550000}"/>
    <cellStyle name="Comma [0] 8871" xfId="21851" hidden="1" xr:uid="{00000000-0005-0000-0000-00007C550000}"/>
    <cellStyle name="Comma [0] 8872" xfId="21791" hidden="1" xr:uid="{00000000-0005-0000-0000-000040550000}"/>
    <cellStyle name="Comma [0] 8873" xfId="21825" hidden="1" xr:uid="{00000000-0005-0000-0000-000062550000}"/>
    <cellStyle name="Comma [0] 8874" xfId="21838" hidden="1" xr:uid="{00000000-0005-0000-0000-00006F550000}"/>
    <cellStyle name="Comma [0] 8875" xfId="21866" hidden="1" xr:uid="{00000000-0005-0000-0000-00008B550000}"/>
    <cellStyle name="Comma [0] 8876" xfId="21829" hidden="1" xr:uid="{00000000-0005-0000-0000-000066550000}"/>
    <cellStyle name="Comma [0] 8877" xfId="21789" hidden="1" xr:uid="{00000000-0005-0000-0000-00003E550000}"/>
    <cellStyle name="Comma [0] 8878" xfId="21868" hidden="1" xr:uid="{00000000-0005-0000-0000-00008D550000}"/>
    <cellStyle name="Comma [0] 8879" xfId="21870" hidden="1" xr:uid="{00000000-0005-0000-0000-00008F550000}"/>
    <cellStyle name="Comma [0] 888" xfId="3079" hidden="1" xr:uid="{00000000-0005-0000-0000-0000280C0000}"/>
    <cellStyle name="Comma [0] 8880" xfId="21382" hidden="1" xr:uid="{00000000-0005-0000-0000-0000A7530000}"/>
    <cellStyle name="Comma [0] 8881" xfId="21379" hidden="1" xr:uid="{00000000-0005-0000-0000-0000A4530000}"/>
    <cellStyle name="Comma [0] 8882" xfId="21876" hidden="1" xr:uid="{00000000-0005-0000-0000-000095550000}"/>
    <cellStyle name="Comma [0] 8883" xfId="21882" hidden="1" xr:uid="{00000000-0005-0000-0000-00009B550000}"/>
    <cellStyle name="Comma [0] 8884" xfId="21884" hidden="1" xr:uid="{00000000-0005-0000-0000-00009D550000}"/>
    <cellStyle name="Comma [0] 8885" xfId="21875" hidden="1" xr:uid="{00000000-0005-0000-0000-000094550000}"/>
    <cellStyle name="Comma [0] 8886" xfId="21880" hidden="1" xr:uid="{00000000-0005-0000-0000-000099550000}"/>
    <cellStyle name="Comma [0] 8887" xfId="21886" hidden="1" xr:uid="{00000000-0005-0000-0000-00009F550000}"/>
    <cellStyle name="Comma [0] 8888" xfId="21888" hidden="1" xr:uid="{00000000-0005-0000-0000-0000A1550000}"/>
    <cellStyle name="Comma [0] 8889" xfId="21405" hidden="1" xr:uid="{00000000-0005-0000-0000-0000BE530000}"/>
    <cellStyle name="Comma [0] 889" xfId="3867" hidden="1" xr:uid="{00000000-0005-0000-0000-00003C0F0000}"/>
    <cellStyle name="Comma [0] 8890" xfId="21407" hidden="1" xr:uid="{00000000-0005-0000-0000-0000C0530000}"/>
    <cellStyle name="Comma [0] 8891" xfId="21899" hidden="1" xr:uid="{00000000-0005-0000-0000-0000AC550000}"/>
    <cellStyle name="Comma [0] 8892" xfId="21908" hidden="1" xr:uid="{00000000-0005-0000-0000-0000B5550000}"/>
    <cellStyle name="Comma [0] 8893" xfId="21919" hidden="1" xr:uid="{00000000-0005-0000-0000-0000C0550000}"/>
    <cellStyle name="Comma [0] 8894" xfId="21925" hidden="1" xr:uid="{00000000-0005-0000-0000-0000C6550000}"/>
    <cellStyle name="Comma [0] 8895" xfId="21907" hidden="1" xr:uid="{00000000-0005-0000-0000-0000B4550000}"/>
    <cellStyle name="Comma [0] 8896" xfId="21917" hidden="1" xr:uid="{00000000-0005-0000-0000-0000BE550000}"/>
    <cellStyle name="Comma [0] 8897" xfId="21937" hidden="1" xr:uid="{00000000-0005-0000-0000-0000D2550000}"/>
    <cellStyle name="Comma [0] 8898" xfId="21939" hidden="1" xr:uid="{00000000-0005-0000-0000-0000D4550000}"/>
    <cellStyle name="Comma [0] 8899" xfId="21890" hidden="1" xr:uid="{00000000-0005-0000-0000-0000A3550000}"/>
    <cellStyle name="Comma [0] 89" xfId="2351" hidden="1" xr:uid="{00000000-0005-0000-0000-000050090000}"/>
    <cellStyle name="Comma [0] 890" xfId="3155" hidden="1" xr:uid="{00000000-0005-0000-0000-0000740C0000}"/>
    <cellStyle name="Comma [0] 8900" xfId="21387" hidden="1" xr:uid="{00000000-0005-0000-0000-0000AC530000}"/>
    <cellStyle name="Comma [0] 8901" xfId="21893" hidden="1" xr:uid="{00000000-0005-0000-0000-0000A6550000}"/>
    <cellStyle name="Comma [0] 8902" xfId="21392" hidden="1" xr:uid="{00000000-0005-0000-0000-0000B1530000}"/>
    <cellStyle name="Comma [0] 8903" xfId="21376" hidden="1" xr:uid="{00000000-0005-0000-0000-0000A1530000}"/>
    <cellStyle name="Comma [0] 8904" xfId="21944" hidden="1" xr:uid="{00000000-0005-0000-0000-0000D9550000}"/>
    <cellStyle name="Comma [0] 8905" xfId="21385" hidden="1" xr:uid="{00000000-0005-0000-0000-0000AA530000}"/>
    <cellStyle name="Comma [0] 8906" xfId="21406" hidden="1" xr:uid="{00000000-0005-0000-0000-0000BF530000}"/>
    <cellStyle name="Comma [0] 8907" xfId="21956" hidden="1" xr:uid="{00000000-0005-0000-0000-0000E5550000}"/>
    <cellStyle name="Comma [0] 8908" xfId="21958" hidden="1" xr:uid="{00000000-0005-0000-0000-0000E7550000}"/>
    <cellStyle name="Comma [0] 8909" xfId="21947" hidden="1" xr:uid="{00000000-0005-0000-0000-0000DC550000}"/>
    <cellStyle name="Comma [0] 891" xfId="3356" hidden="1" xr:uid="{00000000-0005-0000-0000-00003D0D0000}"/>
    <cellStyle name="Comma [0] 8910" xfId="21955" hidden="1" xr:uid="{00000000-0005-0000-0000-0000E4550000}"/>
    <cellStyle name="Comma [0] 8911" xfId="21389" hidden="1" xr:uid="{00000000-0005-0000-0000-0000AE530000}"/>
    <cellStyle name="Comma [0] 8912" xfId="21941" hidden="1" xr:uid="{00000000-0005-0000-0000-0000D6550000}"/>
    <cellStyle name="Comma [0] 8913" xfId="21974" hidden="1" xr:uid="{00000000-0005-0000-0000-0000F7550000}"/>
    <cellStyle name="Comma [0] 8914" xfId="21982" hidden="1" xr:uid="{00000000-0005-0000-0000-0000FF550000}"/>
    <cellStyle name="Comma [0] 8915" xfId="21891" hidden="1" xr:uid="{00000000-0005-0000-0000-0000A4550000}"/>
    <cellStyle name="Comma [0] 8916" xfId="21970" hidden="1" xr:uid="{00000000-0005-0000-0000-0000F3550000}"/>
    <cellStyle name="Comma [0] 8917" xfId="21991" hidden="1" xr:uid="{00000000-0005-0000-0000-000008560000}"/>
    <cellStyle name="Comma [0] 8918" xfId="21993" hidden="1" xr:uid="{00000000-0005-0000-0000-00000A560000}"/>
    <cellStyle name="Comma [0] 8919" xfId="21952" hidden="1" xr:uid="{00000000-0005-0000-0000-0000E1550000}"/>
    <cellStyle name="Comma [0] 892" xfId="3879" hidden="1" xr:uid="{00000000-0005-0000-0000-0000480F0000}"/>
    <cellStyle name="Comma [0] 8920" xfId="21897" hidden="1" xr:uid="{00000000-0005-0000-0000-0000AA550000}"/>
    <cellStyle name="Comma [0] 8921" xfId="21950" hidden="1" xr:uid="{00000000-0005-0000-0000-0000DF550000}"/>
    <cellStyle name="Comma [0] 8922" xfId="21934" hidden="1" xr:uid="{00000000-0005-0000-0000-0000CF550000}"/>
    <cellStyle name="Comma [0] 8923" xfId="21930" hidden="1" xr:uid="{00000000-0005-0000-0000-0000CB550000}"/>
    <cellStyle name="Comma [0] 8924" xfId="22001" hidden="1" xr:uid="{00000000-0005-0000-0000-000012560000}"/>
    <cellStyle name="Comma [0] 8925" xfId="21873" hidden="1" xr:uid="{00000000-0005-0000-0000-000092550000}"/>
    <cellStyle name="Comma [0] 8926" xfId="21355" hidden="1" xr:uid="{00000000-0005-0000-0000-00008C530000}"/>
    <cellStyle name="Comma [0] 8927" xfId="22009" hidden="1" xr:uid="{00000000-0005-0000-0000-00001A560000}"/>
    <cellStyle name="Comma [0] 8928" xfId="22011" hidden="1" xr:uid="{00000000-0005-0000-0000-00001C560000}"/>
    <cellStyle name="Comma [0] 8929" xfId="21960" hidden="1" xr:uid="{00000000-0005-0000-0000-0000E9550000}"/>
    <cellStyle name="Comma [0] 893" xfId="3881" hidden="1" xr:uid="{00000000-0005-0000-0000-00004A0F0000}"/>
    <cellStyle name="Comma [0] 8930" xfId="21936" hidden="1" xr:uid="{00000000-0005-0000-0000-0000D1550000}"/>
    <cellStyle name="Comma [0] 8931" xfId="21971" hidden="1" xr:uid="{00000000-0005-0000-0000-0000F4550000}"/>
    <cellStyle name="Comma [0] 8932" xfId="21903" hidden="1" xr:uid="{00000000-0005-0000-0000-0000B0550000}"/>
    <cellStyle name="Comma [0] 8933" xfId="21973" hidden="1" xr:uid="{00000000-0005-0000-0000-0000F6550000}"/>
    <cellStyle name="Comma [0] 8934" xfId="22018" hidden="1" xr:uid="{00000000-0005-0000-0000-000023560000}"/>
    <cellStyle name="Comma [0] 8935" xfId="21961" hidden="1" xr:uid="{00000000-0005-0000-0000-0000EA550000}"/>
    <cellStyle name="Comma [0] 8936" xfId="21918" hidden="1" xr:uid="{00000000-0005-0000-0000-0000BF550000}"/>
    <cellStyle name="Comma [0] 8937" xfId="22024" hidden="1" xr:uid="{00000000-0005-0000-0000-000029560000}"/>
    <cellStyle name="Comma [0] 8938" xfId="22026" hidden="1" xr:uid="{00000000-0005-0000-0000-00002B560000}"/>
    <cellStyle name="Comma [0] 8939" xfId="21979" hidden="1" xr:uid="{00000000-0005-0000-0000-0000FC550000}"/>
    <cellStyle name="Comma [0] 894" xfId="3870" hidden="1" xr:uid="{00000000-0005-0000-0000-00003F0F0000}"/>
    <cellStyle name="Comma [0] 8940" xfId="21985" hidden="1" xr:uid="{00000000-0005-0000-0000-000002560000}"/>
    <cellStyle name="Comma [0] 8941" xfId="21872" hidden="1" xr:uid="{00000000-0005-0000-0000-000091550000}"/>
    <cellStyle name="Comma [0] 8942" xfId="21935" hidden="1" xr:uid="{00000000-0005-0000-0000-0000D0550000}"/>
    <cellStyle name="Comma [0] 8943" xfId="21943" hidden="1" xr:uid="{00000000-0005-0000-0000-0000D8550000}"/>
    <cellStyle name="Comma [0] 8944" xfId="22032" hidden="1" xr:uid="{00000000-0005-0000-0000-000031560000}"/>
    <cellStyle name="Comma [0] 8945" xfId="21946" hidden="1" xr:uid="{00000000-0005-0000-0000-0000DB550000}"/>
    <cellStyle name="Comma [0] 8946" xfId="21906" hidden="1" xr:uid="{00000000-0005-0000-0000-0000B3550000}"/>
    <cellStyle name="Comma [0] 8947" xfId="22037" hidden="1" xr:uid="{00000000-0005-0000-0000-000036560000}"/>
    <cellStyle name="Comma [0] 8948" xfId="22039" hidden="1" xr:uid="{00000000-0005-0000-0000-000038560000}"/>
    <cellStyle name="Comma [0] 8949" xfId="21998" hidden="1" xr:uid="{00000000-0005-0000-0000-00000F560000}"/>
    <cellStyle name="Comma [0] 895" xfId="3878" hidden="1" xr:uid="{00000000-0005-0000-0000-0000470F0000}"/>
    <cellStyle name="Comma [0] 8950" xfId="22004" hidden="1" xr:uid="{00000000-0005-0000-0000-000015560000}"/>
    <cellStyle name="Comma [0] 8951" xfId="21905" hidden="1" xr:uid="{00000000-0005-0000-0000-0000B2550000}"/>
    <cellStyle name="Comma [0] 8952" xfId="21986" hidden="1" xr:uid="{00000000-0005-0000-0000-000003560000}"/>
    <cellStyle name="Comma [0] 8953" xfId="21965" hidden="1" xr:uid="{00000000-0005-0000-0000-0000EE550000}"/>
    <cellStyle name="Comma [0] 8954" xfId="22043" hidden="1" xr:uid="{00000000-0005-0000-0000-00003C560000}"/>
    <cellStyle name="Comma [0] 8955" xfId="21984" hidden="1" xr:uid="{00000000-0005-0000-0000-000001560000}"/>
    <cellStyle name="Comma [0] 8956" xfId="21922" hidden="1" xr:uid="{00000000-0005-0000-0000-0000C3550000}"/>
    <cellStyle name="Comma [0] 8957" xfId="22050" hidden="1" xr:uid="{00000000-0005-0000-0000-000043560000}"/>
    <cellStyle name="Comma [0] 8958" xfId="22052" hidden="1" xr:uid="{00000000-0005-0000-0000-000045560000}"/>
    <cellStyle name="Comma [0] 8959" xfId="22016" hidden="1" xr:uid="{00000000-0005-0000-0000-000021560000}"/>
    <cellStyle name="Comma [0] 896" xfId="3365" hidden="1" xr:uid="{00000000-0005-0000-0000-0000460D0000}"/>
    <cellStyle name="Comma [0] 8960" xfId="22021" hidden="1" xr:uid="{00000000-0005-0000-0000-000026560000}"/>
    <cellStyle name="Comma [0] 8961" xfId="21386" hidden="1" xr:uid="{00000000-0005-0000-0000-0000AB530000}"/>
    <cellStyle name="Comma [0] 8962" xfId="22005" hidden="1" xr:uid="{00000000-0005-0000-0000-000016560000}"/>
    <cellStyle name="Comma [0] 8963" xfId="21910" hidden="1" xr:uid="{00000000-0005-0000-0000-0000B7550000}"/>
    <cellStyle name="Comma [0] 8964" xfId="22056" hidden="1" xr:uid="{00000000-0005-0000-0000-000049560000}"/>
    <cellStyle name="Comma [0] 8965" xfId="22003" hidden="1" xr:uid="{00000000-0005-0000-0000-000014560000}"/>
    <cellStyle name="Comma [0] 8966" xfId="21942" hidden="1" xr:uid="{00000000-0005-0000-0000-0000D7550000}"/>
    <cellStyle name="Comma [0] 8967" xfId="22060" hidden="1" xr:uid="{00000000-0005-0000-0000-00004D560000}"/>
    <cellStyle name="Comma [0] 8968" xfId="22062" hidden="1" xr:uid="{00000000-0005-0000-0000-00004F560000}"/>
    <cellStyle name="Comma [0] 8969" xfId="22030" hidden="1" xr:uid="{00000000-0005-0000-0000-00002F560000}"/>
    <cellStyle name="Comma [0] 897" xfId="3864" hidden="1" xr:uid="{00000000-0005-0000-0000-0000390F0000}"/>
    <cellStyle name="Comma [0] 8970" xfId="22034" hidden="1" xr:uid="{00000000-0005-0000-0000-000033560000}"/>
    <cellStyle name="Comma [0] 8971" xfId="21924" hidden="1" xr:uid="{00000000-0005-0000-0000-0000C5550000}"/>
    <cellStyle name="Comma [0] 8972" xfId="22022" hidden="1" xr:uid="{00000000-0005-0000-0000-000027560000}"/>
    <cellStyle name="Comma [0] 8973" xfId="21914" hidden="1" xr:uid="{00000000-0005-0000-0000-0000BB550000}"/>
    <cellStyle name="Comma [0] 8974" xfId="22066" hidden="1" xr:uid="{00000000-0005-0000-0000-000053560000}"/>
    <cellStyle name="Comma [0] 8975" xfId="22020" hidden="1" xr:uid="{00000000-0005-0000-0000-000025560000}"/>
    <cellStyle name="Comma [0] 8976" xfId="21989" hidden="1" xr:uid="{00000000-0005-0000-0000-000006560000}"/>
    <cellStyle name="Comma [0] 8977" xfId="22070" hidden="1" xr:uid="{00000000-0005-0000-0000-000057560000}"/>
    <cellStyle name="Comma [0] 8978" xfId="22072" hidden="1" xr:uid="{00000000-0005-0000-0000-000059560000}"/>
    <cellStyle name="Comma [0] 8979" xfId="22058" hidden="1" xr:uid="{00000000-0005-0000-0000-00004B560000}"/>
    <cellStyle name="Comma [0] 898" xfId="3897" hidden="1" xr:uid="{00000000-0005-0000-0000-00005A0F0000}"/>
    <cellStyle name="Comma [0] 8980" xfId="22045" hidden="1" xr:uid="{00000000-0005-0000-0000-00003E560000}"/>
    <cellStyle name="Comma [0] 8981" xfId="22069" hidden="1" xr:uid="{00000000-0005-0000-0000-000056560000}"/>
    <cellStyle name="Comma [0] 8982" xfId="22035" hidden="1" xr:uid="{00000000-0005-0000-0000-000034560000}"/>
    <cellStyle name="Comma [0] 8983" xfId="22007" hidden="1" xr:uid="{00000000-0005-0000-0000-000018560000}"/>
    <cellStyle name="Comma [0] 8984" xfId="22074" hidden="1" xr:uid="{00000000-0005-0000-0000-00005B560000}"/>
    <cellStyle name="Comma [0] 8985" xfId="22031" hidden="1" xr:uid="{00000000-0005-0000-0000-000030560000}"/>
    <cellStyle name="Comma [0] 8986" xfId="22065" hidden="1" xr:uid="{00000000-0005-0000-0000-000052560000}"/>
    <cellStyle name="Comma [0] 8987" xfId="22078" hidden="1" xr:uid="{00000000-0005-0000-0000-00005F560000}"/>
    <cellStyle name="Comma [0] 8988" xfId="22080" hidden="1" xr:uid="{00000000-0005-0000-0000-000061560000}"/>
    <cellStyle name="Comma [0] 8989" xfId="21948" hidden="1" xr:uid="{00000000-0005-0000-0000-0000DD550000}"/>
    <cellStyle name="Comma [0] 899" xfId="3905" hidden="1" xr:uid="{00000000-0005-0000-0000-0000620F0000}"/>
    <cellStyle name="Comma [0] 8990" xfId="22068" hidden="1" xr:uid="{00000000-0005-0000-0000-000055560000}"/>
    <cellStyle name="Comma [0] 8991" xfId="22008" hidden="1" xr:uid="{00000000-0005-0000-0000-000019560000}"/>
    <cellStyle name="Comma [0] 8992" xfId="22042" hidden="1" xr:uid="{00000000-0005-0000-0000-00003B560000}"/>
    <cellStyle name="Comma [0] 8993" xfId="22055" hidden="1" xr:uid="{00000000-0005-0000-0000-000048560000}"/>
    <cellStyle name="Comma [0] 8994" xfId="22083" hidden="1" xr:uid="{00000000-0005-0000-0000-000064560000}"/>
    <cellStyle name="Comma [0] 8995" xfId="22046" hidden="1" xr:uid="{00000000-0005-0000-0000-00003F560000}"/>
    <cellStyle name="Comma [0] 8996" xfId="22006" hidden="1" xr:uid="{00000000-0005-0000-0000-000017560000}"/>
    <cellStyle name="Comma [0] 8997" xfId="22085" hidden="1" xr:uid="{00000000-0005-0000-0000-000066560000}"/>
    <cellStyle name="Comma [0] 8998" xfId="22087" hidden="1" xr:uid="{00000000-0005-0000-0000-000068560000}"/>
    <cellStyle name="Comma [0] 8999" xfId="21440" hidden="1" xr:uid="{00000000-0005-0000-0000-0000E1530000}"/>
    <cellStyle name="Comma [0] 9" xfId="60" hidden="1" xr:uid="{00000000-0005-0000-0000-00005C000000}"/>
    <cellStyle name="Comma [0] 90" xfId="2353" hidden="1" xr:uid="{00000000-0005-0000-0000-000052090000}"/>
    <cellStyle name="Comma [0] 900" xfId="3814" hidden="1" xr:uid="{00000000-0005-0000-0000-0000070F0000}"/>
    <cellStyle name="Comma [0] 9000" xfId="21396" hidden="1" xr:uid="{00000000-0005-0000-0000-0000B5530000}"/>
    <cellStyle name="Comma [0] 9001" xfId="22093" hidden="1" xr:uid="{00000000-0005-0000-0000-00006E560000}"/>
    <cellStyle name="Comma [0] 9002" xfId="22099" hidden="1" xr:uid="{00000000-0005-0000-0000-000074560000}"/>
    <cellStyle name="Comma [0] 9003" xfId="22101" hidden="1" xr:uid="{00000000-0005-0000-0000-000076560000}"/>
    <cellStyle name="Comma [0] 9004" xfId="22092" hidden="1" xr:uid="{00000000-0005-0000-0000-00006D560000}"/>
    <cellStyle name="Comma [0] 9005" xfId="22097" hidden="1" xr:uid="{00000000-0005-0000-0000-000072560000}"/>
    <cellStyle name="Comma [0] 9006" xfId="22103" hidden="1" xr:uid="{00000000-0005-0000-0000-000078560000}"/>
    <cellStyle name="Comma [0] 9007" xfId="22105" hidden="1" xr:uid="{00000000-0005-0000-0000-00007A560000}"/>
    <cellStyle name="Comma [0] 9008" xfId="21397" hidden="1" xr:uid="{00000000-0005-0000-0000-0000B6530000}"/>
    <cellStyle name="Comma [0] 9009" xfId="21375" hidden="1" xr:uid="{00000000-0005-0000-0000-0000A0530000}"/>
    <cellStyle name="Comma [0] 901" xfId="3893" hidden="1" xr:uid="{00000000-0005-0000-0000-0000560F0000}"/>
    <cellStyle name="Comma [0] 9010" xfId="22116" hidden="1" xr:uid="{00000000-0005-0000-0000-000085560000}"/>
    <cellStyle name="Comma [0] 9011" xfId="22125" hidden="1" xr:uid="{00000000-0005-0000-0000-00008E560000}"/>
    <cellStyle name="Comma [0] 9012" xfId="22136" hidden="1" xr:uid="{00000000-0005-0000-0000-000099560000}"/>
    <cellStyle name="Comma [0] 9013" xfId="22142" hidden="1" xr:uid="{00000000-0005-0000-0000-00009F560000}"/>
    <cellStyle name="Comma [0] 9014" xfId="22124" hidden="1" xr:uid="{00000000-0005-0000-0000-00008D560000}"/>
    <cellStyle name="Comma [0] 9015" xfId="22134" hidden="1" xr:uid="{00000000-0005-0000-0000-000097560000}"/>
    <cellStyle name="Comma [0] 9016" xfId="22154" hidden="1" xr:uid="{00000000-0005-0000-0000-0000AB560000}"/>
    <cellStyle name="Comma [0] 9017" xfId="22156" hidden="1" xr:uid="{00000000-0005-0000-0000-0000AD560000}"/>
    <cellStyle name="Comma [0] 9018" xfId="22107" hidden="1" xr:uid="{00000000-0005-0000-0000-00007C560000}"/>
    <cellStyle name="Comma [0] 9019" xfId="21363" hidden="1" xr:uid="{00000000-0005-0000-0000-000094530000}"/>
    <cellStyle name="Comma [0] 902" xfId="3914" hidden="1" xr:uid="{00000000-0005-0000-0000-00006B0F0000}"/>
    <cellStyle name="Comma [0] 9020" xfId="22110" hidden="1" xr:uid="{00000000-0005-0000-0000-00007F560000}"/>
    <cellStyle name="Comma [0] 9021" xfId="21374" hidden="1" xr:uid="{00000000-0005-0000-0000-00009F530000}"/>
    <cellStyle name="Comma [0] 9022" xfId="21373" hidden="1" xr:uid="{00000000-0005-0000-0000-00009E530000}"/>
    <cellStyle name="Comma [0] 9023" xfId="22161" hidden="1" xr:uid="{00000000-0005-0000-0000-0000B2560000}"/>
    <cellStyle name="Comma [0] 9024" xfId="21449" hidden="1" xr:uid="{00000000-0005-0000-0000-0000EA530000}"/>
    <cellStyle name="Comma [0] 9025" xfId="21650" hidden="1" xr:uid="{00000000-0005-0000-0000-0000B3540000}"/>
    <cellStyle name="Comma [0] 9026" xfId="22173" hidden="1" xr:uid="{00000000-0005-0000-0000-0000BE560000}"/>
    <cellStyle name="Comma [0] 9027" xfId="22175" hidden="1" xr:uid="{00000000-0005-0000-0000-0000C0560000}"/>
    <cellStyle name="Comma [0] 9028" xfId="22164" hidden="1" xr:uid="{00000000-0005-0000-0000-0000B5560000}"/>
    <cellStyle name="Comma [0] 9029" xfId="22172" hidden="1" xr:uid="{00000000-0005-0000-0000-0000BD560000}"/>
    <cellStyle name="Comma [0] 903" xfId="3916" hidden="1" xr:uid="{00000000-0005-0000-0000-00006D0F0000}"/>
    <cellStyle name="Comma [0] 9030" xfId="21659" hidden="1" xr:uid="{00000000-0005-0000-0000-0000BC540000}"/>
    <cellStyle name="Comma [0] 9031" xfId="22158" hidden="1" xr:uid="{00000000-0005-0000-0000-0000AF560000}"/>
    <cellStyle name="Comma [0] 9032" xfId="22191" hidden="1" xr:uid="{00000000-0005-0000-0000-0000D0560000}"/>
    <cellStyle name="Comma [0] 9033" xfId="22199" hidden="1" xr:uid="{00000000-0005-0000-0000-0000D8560000}"/>
    <cellStyle name="Comma [0] 9034" xfId="22108" hidden="1" xr:uid="{00000000-0005-0000-0000-00007D560000}"/>
    <cellStyle name="Comma [0] 9035" xfId="22187" hidden="1" xr:uid="{00000000-0005-0000-0000-0000CC560000}"/>
    <cellStyle name="Comma [0] 9036" xfId="22208" hidden="1" xr:uid="{00000000-0005-0000-0000-0000E1560000}"/>
    <cellStyle name="Comma [0] 9037" xfId="22210" hidden="1" xr:uid="{00000000-0005-0000-0000-0000E3560000}"/>
    <cellStyle name="Comma [0] 9038" xfId="22169" hidden="1" xr:uid="{00000000-0005-0000-0000-0000BA560000}"/>
    <cellStyle name="Comma [0] 9039" xfId="22114" hidden="1" xr:uid="{00000000-0005-0000-0000-000083560000}"/>
    <cellStyle name="Comma [0] 904" xfId="3875" hidden="1" xr:uid="{00000000-0005-0000-0000-0000440F0000}"/>
    <cellStyle name="Comma [0] 9040" xfId="22167" hidden="1" xr:uid="{00000000-0005-0000-0000-0000B8560000}"/>
    <cellStyle name="Comma [0] 9041" xfId="22151" hidden="1" xr:uid="{00000000-0005-0000-0000-0000A8560000}"/>
    <cellStyle name="Comma [0] 9042" xfId="22147" hidden="1" xr:uid="{00000000-0005-0000-0000-0000A4560000}"/>
    <cellStyle name="Comma [0] 9043" xfId="22218" hidden="1" xr:uid="{00000000-0005-0000-0000-0000EB560000}"/>
    <cellStyle name="Comma [0] 9044" xfId="22090" hidden="1" xr:uid="{00000000-0005-0000-0000-00006B560000}"/>
    <cellStyle name="Comma [0] 9045" xfId="21398" hidden="1" xr:uid="{00000000-0005-0000-0000-0000B7530000}"/>
    <cellStyle name="Comma [0] 9046" xfId="22226" hidden="1" xr:uid="{00000000-0005-0000-0000-0000F3560000}"/>
    <cellStyle name="Comma [0] 9047" xfId="22228" hidden="1" xr:uid="{00000000-0005-0000-0000-0000F5560000}"/>
    <cellStyle name="Comma [0] 9048" xfId="22177" hidden="1" xr:uid="{00000000-0005-0000-0000-0000C2560000}"/>
    <cellStyle name="Comma [0] 9049" xfId="22153" hidden="1" xr:uid="{00000000-0005-0000-0000-0000AA560000}"/>
    <cellStyle name="Comma [0] 905" xfId="3820" hidden="1" xr:uid="{00000000-0005-0000-0000-00000D0F0000}"/>
    <cellStyle name="Comma [0] 9050" xfId="22188" hidden="1" xr:uid="{00000000-0005-0000-0000-0000CD560000}"/>
    <cellStyle name="Comma [0] 9051" xfId="22120" hidden="1" xr:uid="{00000000-0005-0000-0000-000089560000}"/>
    <cellStyle name="Comma [0] 9052" xfId="22190" hidden="1" xr:uid="{00000000-0005-0000-0000-0000CF560000}"/>
    <cellStyle name="Comma [0] 9053" xfId="22235" hidden="1" xr:uid="{00000000-0005-0000-0000-0000FC560000}"/>
    <cellStyle name="Comma [0] 9054" xfId="22178" hidden="1" xr:uid="{00000000-0005-0000-0000-0000C3560000}"/>
    <cellStyle name="Comma [0] 9055" xfId="22135" hidden="1" xr:uid="{00000000-0005-0000-0000-000098560000}"/>
    <cellStyle name="Comma [0] 9056" xfId="22241" hidden="1" xr:uid="{00000000-0005-0000-0000-000002570000}"/>
    <cellStyle name="Comma [0] 9057" xfId="22243" hidden="1" xr:uid="{00000000-0005-0000-0000-000004570000}"/>
    <cellStyle name="Comma [0] 9058" xfId="22196" hidden="1" xr:uid="{00000000-0005-0000-0000-0000D5560000}"/>
    <cellStyle name="Comma [0] 9059" xfId="22202" hidden="1" xr:uid="{00000000-0005-0000-0000-0000DB560000}"/>
    <cellStyle name="Comma [0] 906" xfId="3873" hidden="1" xr:uid="{00000000-0005-0000-0000-0000420F0000}"/>
    <cellStyle name="Comma [0] 9060" xfId="22089" hidden="1" xr:uid="{00000000-0005-0000-0000-00006A560000}"/>
    <cellStyle name="Comma [0] 9061" xfId="22152" hidden="1" xr:uid="{00000000-0005-0000-0000-0000A9560000}"/>
    <cellStyle name="Comma [0] 9062" xfId="22160" hidden="1" xr:uid="{00000000-0005-0000-0000-0000B1560000}"/>
    <cellStyle name="Comma [0] 9063" xfId="22249" hidden="1" xr:uid="{00000000-0005-0000-0000-00000A570000}"/>
    <cellStyle name="Comma [0] 9064" xfId="22163" hidden="1" xr:uid="{00000000-0005-0000-0000-0000B4560000}"/>
    <cellStyle name="Comma [0] 9065" xfId="22123" hidden="1" xr:uid="{00000000-0005-0000-0000-00008C560000}"/>
    <cellStyle name="Comma [0] 9066" xfId="22254" hidden="1" xr:uid="{00000000-0005-0000-0000-00000F570000}"/>
    <cellStyle name="Comma [0] 9067" xfId="22256" hidden="1" xr:uid="{00000000-0005-0000-0000-000011570000}"/>
    <cellStyle name="Comma [0] 9068" xfId="22215" hidden="1" xr:uid="{00000000-0005-0000-0000-0000E8560000}"/>
    <cellStyle name="Comma [0] 9069" xfId="22221" hidden="1" xr:uid="{00000000-0005-0000-0000-0000EE560000}"/>
    <cellStyle name="Comma [0] 907" xfId="3857" hidden="1" xr:uid="{00000000-0005-0000-0000-0000320F0000}"/>
    <cellStyle name="Comma [0] 9070" xfId="22122" hidden="1" xr:uid="{00000000-0005-0000-0000-00008B560000}"/>
    <cellStyle name="Comma [0] 9071" xfId="22203" hidden="1" xr:uid="{00000000-0005-0000-0000-0000DC560000}"/>
    <cellStyle name="Comma [0] 9072" xfId="22182" hidden="1" xr:uid="{00000000-0005-0000-0000-0000C7560000}"/>
    <cellStyle name="Comma [0] 9073" xfId="22260" hidden="1" xr:uid="{00000000-0005-0000-0000-000015570000}"/>
    <cellStyle name="Comma [0] 9074" xfId="22201" hidden="1" xr:uid="{00000000-0005-0000-0000-0000DA560000}"/>
    <cellStyle name="Comma [0] 9075" xfId="22139" hidden="1" xr:uid="{00000000-0005-0000-0000-00009C560000}"/>
    <cellStyle name="Comma [0] 9076" xfId="22267" hidden="1" xr:uid="{00000000-0005-0000-0000-00001C570000}"/>
    <cellStyle name="Comma [0] 9077" xfId="22269" hidden="1" xr:uid="{00000000-0005-0000-0000-00001E570000}"/>
    <cellStyle name="Comma [0] 9078" xfId="22233" hidden="1" xr:uid="{00000000-0005-0000-0000-0000FA560000}"/>
    <cellStyle name="Comma [0] 9079" xfId="22238" hidden="1" xr:uid="{00000000-0005-0000-0000-0000FF560000}"/>
    <cellStyle name="Comma [0] 908" xfId="3853" hidden="1" xr:uid="{00000000-0005-0000-0000-00002E0F0000}"/>
    <cellStyle name="Comma [0] 9080" xfId="21668" hidden="1" xr:uid="{00000000-0005-0000-0000-0000C5540000}"/>
    <cellStyle name="Comma [0] 9081" xfId="22222" hidden="1" xr:uid="{00000000-0005-0000-0000-0000EF560000}"/>
    <cellStyle name="Comma [0] 9082" xfId="22127" hidden="1" xr:uid="{00000000-0005-0000-0000-000090560000}"/>
    <cellStyle name="Comma [0] 9083" xfId="22273" hidden="1" xr:uid="{00000000-0005-0000-0000-000022570000}"/>
    <cellStyle name="Comma [0] 9084" xfId="22220" hidden="1" xr:uid="{00000000-0005-0000-0000-0000ED560000}"/>
    <cellStyle name="Comma [0] 9085" xfId="22159" hidden="1" xr:uid="{00000000-0005-0000-0000-0000B0560000}"/>
    <cellStyle name="Comma [0] 9086" xfId="22277" hidden="1" xr:uid="{00000000-0005-0000-0000-000026570000}"/>
    <cellStyle name="Comma [0] 9087" xfId="22279" hidden="1" xr:uid="{00000000-0005-0000-0000-000028570000}"/>
    <cellStyle name="Comma [0] 9088" xfId="22247" hidden="1" xr:uid="{00000000-0005-0000-0000-000008570000}"/>
    <cellStyle name="Comma [0] 9089" xfId="22251" hidden="1" xr:uid="{00000000-0005-0000-0000-00000C570000}"/>
    <cellStyle name="Comma [0] 909" xfId="3924" hidden="1" xr:uid="{00000000-0005-0000-0000-0000750F0000}"/>
    <cellStyle name="Comma [0] 9090" xfId="22141" hidden="1" xr:uid="{00000000-0005-0000-0000-00009E560000}"/>
    <cellStyle name="Comma [0] 9091" xfId="22239" hidden="1" xr:uid="{00000000-0005-0000-0000-000000570000}"/>
    <cellStyle name="Comma [0] 9092" xfId="22131" hidden="1" xr:uid="{00000000-0005-0000-0000-000094560000}"/>
    <cellStyle name="Comma [0] 9093" xfId="22283" hidden="1" xr:uid="{00000000-0005-0000-0000-00002C570000}"/>
    <cellStyle name="Comma [0] 9094" xfId="22237" hidden="1" xr:uid="{00000000-0005-0000-0000-0000FE560000}"/>
    <cellStyle name="Comma [0] 9095" xfId="22206" hidden="1" xr:uid="{00000000-0005-0000-0000-0000DF560000}"/>
    <cellStyle name="Comma [0] 9096" xfId="22287" hidden="1" xr:uid="{00000000-0005-0000-0000-000030570000}"/>
    <cellStyle name="Comma [0] 9097" xfId="22289" hidden="1" xr:uid="{00000000-0005-0000-0000-000032570000}"/>
    <cellStyle name="Comma [0] 9098" xfId="22275" hidden="1" xr:uid="{00000000-0005-0000-0000-000024570000}"/>
    <cellStyle name="Comma [0] 9099" xfId="22262" hidden="1" xr:uid="{00000000-0005-0000-0000-000017570000}"/>
    <cellStyle name="Comma [0] 91" xfId="2306" hidden="1" xr:uid="{00000000-0005-0000-0000-000023090000}"/>
    <cellStyle name="Comma [0] 910" xfId="3796" hidden="1" xr:uid="{00000000-0005-0000-0000-0000F50E0000}"/>
    <cellStyle name="Comma [0] 9100" xfId="22286" hidden="1" xr:uid="{00000000-0005-0000-0000-00002F570000}"/>
    <cellStyle name="Comma [0] 9101" xfId="22252" hidden="1" xr:uid="{00000000-0005-0000-0000-00000D570000}"/>
    <cellStyle name="Comma [0] 9102" xfId="22224" hidden="1" xr:uid="{00000000-0005-0000-0000-0000F1560000}"/>
    <cellStyle name="Comma [0] 9103" xfId="22291" hidden="1" xr:uid="{00000000-0005-0000-0000-000034570000}"/>
    <cellStyle name="Comma [0] 9104" xfId="22248" hidden="1" xr:uid="{00000000-0005-0000-0000-000009570000}"/>
    <cellStyle name="Comma [0] 9105" xfId="22282" hidden="1" xr:uid="{00000000-0005-0000-0000-00002B570000}"/>
    <cellStyle name="Comma [0] 9106" xfId="22295" hidden="1" xr:uid="{00000000-0005-0000-0000-000038570000}"/>
    <cellStyle name="Comma [0] 9107" xfId="22297" hidden="1" xr:uid="{00000000-0005-0000-0000-00003A570000}"/>
    <cellStyle name="Comma [0] 9108" xfId="22165" hidden="1" xr:uid="{00000000-0005-0000-0000-0000B6560000}"/>
    <cellStyle name="Comma [0] 9109" xfId="22285" hidden="1" xr:uid="{00000000-0005-0000-0000-00002E570000}"/>
    <cellStyle name="Comma [0] 911" xfId="3104" hidden="1" xr:uid="{00000000-0005-0000-0000-0000410C0000}"/>
    <cellStyle name="Comma [0] 9110" xfId="22225" hidden="1" xr:uid="{00000000-0005-0000-0000-0000F2560000}"/>
    <cellStyle name="Comma [0] 9111" xfId="22259" hidden="1" xr:uid="{00000000-0005-0000-0000-000014570000}"/>
    <cellStyle name="Comma [0] 9112" xfId="22272" hidden="1" xr:uid="{00000000-0005-0000-0000-000021570000}"/>
    <cellStyle name="Comma [0] 9113" xfId="22300" hidden="1" xr:uid="{00000000-0005-0000-0000-00003D570000}"/>
    <cellStyle name="Comma [0] 9114" xfId="22263" hidden="1" xr:uid="{00000000-0005-0000-0000-000018570000}"/>
    <cellStyle name="Comma [0] 9115" xfId="22223" hidden="1" xr:uid="{00000000-0005-0000-0000-0000F0560000}"/>
    <cellStyle name="Comma [0] 9116" xfId="22302" hidden="1" xr:uid="{00000000-0005-0000-0000-00003F570000}"/>
    <cellStyle name="Comma [0] 9117" xfId="22304" hidden="1" xr:uid="{00000000-0005-0000-0000-000041570000}"/>
    <cellStyle name="Comma [0] 9118" xfId="19904" hidden="1" xr:uid="{00000000-0005-0000-0000-0000E14D0000}"/>
    <cellStyle name="Comma [0] 9119" xfId="19923" hidden="1" xr:uid="{00000000-0005-0000-0000-0000F44D0000}"/>
    <cellStyle name="Comma [0] 912" xfId="3932" hidden="1" xr:uid="{00000000-0005-0000-0000-00007D0F0000}"/>
    <cellStyle name="Comma [0] 9120" xfId="19929" hidden="1" xr:uid="{00000000-0005-0000-0000-0000FA4D0000}"/>
    <cellStyle name="Comma [0] 9121" xfId="22309" hidden="1" xr:uid="{00000000-0005-0000-0000-000046570000}"/>
    <cellStyle name="Comma [0] 9122" xfId="22312" hidden="1" xr:uid="{00000000-0005-0000-0000-000049570000}"/>
    <cellStyle name="Comma [0] 9123" xfId="19922" hidden="1" xr:uid="{00000000-0005-0000-0000-0000F34D0000}"/>
    <cellStyle name="Comma [0] 9124" xfId="22307" hidden="1" xr:uid="{00000000-0005-0000-0000-000044570000}"/>
    <cellStyle name="Comma [0] 9125" xfId="22314" hidden="1" xr:uid="{00000000-0005-0000-0000-00004B570000}"/>
    <cellStyle name="Comma [0] 9126" xfId="22316" hidden="1" xr:uid="{00000000-0005-0000-0000-00004D570000}"/>
    <cellStyle name="Comma [0] 9127" xfId="19913" hidden="1" xr:uid="{00000000-0005-0000-0000-0000EA4D0000}"/>
    <cellStyle name="Comma [0] 9128" xfId="21351" hidden="1" xr:uid="{00000000-0005-0000-0000-000088530000}"/>
    <cellStyle name="Comma [0] 9129" xfId="22327" hidden="1" xr:uid="{00000000-0005-0000-0000-000058570000}"/>
    <cellStyle name="Comma [0] 913" xfId="3934" hidden="1" xr:uid="{00000000-0005-0000-0000-00007F0F0000}"/>
    <cellStyle name="Comma [0] 9130" xfId="22336" hidden="1" xr:uid="{00000000-0005-0000-0000-000061570000}"/>
    <cellStyle name="Comma [0] 9131" xfId="22347" hidden="1" xr:uid="{00000000-0005-0000-0000-00006C570000}"/>
    <cellStyle name="Comma [0] 9132" xfId="22353" hidden="1" xr:uid="{00000000-0005-0000-0000-000072570000}"/>
    <cellStyle name="Comma [0] 9133" xfId="22335" hidden="1" xr:uid="{00000000-0005-0000-0000-000060570000}"/>
    <cellStyle name="Comma [0] 9134" xfId="22345" hidden="1" xr:uid="{00000000-0005-0000-0000-00006A570000}"/>
    <cellStyle name="Comma [0] 9135" xfId="22365" hidden="1" xr:uid="{00000000-0005-0000-0000-00007E570000}"/>
    <cellStyle name="Comma [0] 9136" xfId="22367" hidden="1" xr:uid="{00000000-0005-0000-0000-000080570000}"/>
    <cellStyle name="Comma [0] 9137" xfId="22318" hidden="1" xr:uid="{00000000-0005-0000-0000-00004F570000}"/>
    <cellStyle name="Comma [0] 9138" xfId="19965" hidden="1" xr:uid="{00000000-0005-0000-0000-00001E4E0000}"/>
    <cellStyle name="Comma [0] 9139" xfId="22321" hidden="1" xr:uid="{00000000-0005-0000-0000-000052570000}"/>
    <cellStyle name="Comma [0] 914" xfId="3883" hidden="1" xr:uid="{00000000-0005-0000-0000-00004C0F0000}"/>
    <cellStyle name="Comma [0] 9140" xfId="19910" hidden="1" xr:uid="{00000000-0005-0000-0000-0000E74D0000}"/>
    <cellStyle name="Comma [0] 9141" xfId="19912" hidden="1" xr:uid="{00000000-0005-0000-0000-0000E94D0000}"/>
    <cellStyle name="Comma [0] 9142" xfId="22372" hidden="1" xr:uid="{00000000-0005-0000-0000-000085570000}"/>
    <cellStyle name="Comma [0] 9143" xfId="21353" hidden="1" xr:uid="{00000000-0005-0000-0000-00008A530000}"/>
    <cellStyle name="Comma [0] 9144" xfId="20184" hidden="1" xr:uid="{00000000-0005-0000-0000-0000F94E0000}"/>
    <cellStyle name="Comma [0] 9145" xfId="22384" hidden="1" xr:uid="{00000000-0005-0000-0000-000091570000}"/>
    <cellStyle name="Comma [0] 9146" xfId="22386" hidden="1" xr:uid="{00000000-0005-0000-0000-000093570000}"/>
    <cellStyle name="Comma [0] 9147" xfId="22375" hidden="1" xr:uid="{00000000-0005-0000-0000-000088570000}"/>
    <cellStyle name="Comma [0] 9148" xfId="22383" hidden="1" xr:uid="{00000000-0005-0000-0000-000090570000}"/>
    <cellStyle name="Comma [0] 9149" xfId="19908" hidden="1" xr:uid="{00000000-0005-0000-0000-0000E54D0000}"/>
    <cellStyle name="Comma [0] 915" xfId="3859" hidden="1" xr:uid="{00000000-0005-0000-0000-0000340F0000}"/>
    <cellStyle name="Comma [0] 9150" xfId="22369" hidden="1" xr:uid="{00000000-0005-0000-0000-000082570000}"/>
    <cellStyle name="Comma [0] 9151" xfId="22402" hidden="1" xr:uid="{00000000-0005-0000-0000-0000A3570000}"/>
    <cellStyle name="Comma [0] 9152" xfId="22410" hidden="1" xr:uid="{00000000-0005-0000-0000-0000AB570000}"/>
    <cellStyle name="Comma [0] 9153" xfId="22319" hidden="1" xr:uid="{00000000-0005-0000-0000-000050570000}"/>
    <cellStyle name="Comma [0] 9154" xfId="22398" hidden="1" xr:uid="{00000000-0005-0000-0000-00009F570000}"/>
    <cellStyle name="Comma [0] 9155" xfId="22419" hidden="1" xr:uid="{00000000-0005-0000-0000-0000B4570000}"/>
    <cellStyle name="Comma [0] 9156" xfId="22421" hidden="1" xr:uid="{00000000-0005-0000-0000-0000B6570000}"/>
    <cellStyle name="Comma [0] 9157" xfId="22380" hidden="1" xr:uid="{00000000-0005-0000-0000-00008D570000}"/>
    <cellStyle name="Comma [0] 9158" xfId="22325" hidden="1" xr:uid="{00000000-0005-0000-0000-000056570000}"/>
    <cellStyle name="Comma [0] 9159" xfId="22378" hidden="1" xr:uid="{00000000-0005-0000-0000-00008B570000}"/>
    <cellStyle name="Comma [0] 916" xfId="3894" hidden="1" xr:uid="{00000000-0005-0000-0000-0000570F0000}"/>
    <cellStyle name="Comma [0] 9160" xfId="22362" hidden="1" xr:uid="{00000000-0005-0000-0000-00007B570000}"/>
    <cellStyle name="Comma [0] 9161" xfId="22358" hidden="1" xr:uid="{00000000-0005-0000-0000-000077570000}"/>
    <cellStyle name="Comma [0] 9162" xfId="22429" hidden="1" xr:uid="{00000000-0005-0000-0000-0000BE570000}"/>
    <cellStyle name="Comma [0] 9163" xfId="19919" hidden="1" xr:uid="{00000000-0005-0000-0000-0000F04D0000}"/>
    <cellStyle name="Comma [0] 9164" xfId="19925" hidden="1" xr:uid="{00000000-0005-0000-0000-0000F64D0000}"/>
    <cellStyle name="Comma [0] 9165" xfId="22437" hidden="1" xr:uid="{00000000-0005-0000-0000-0000C6570000}"/>
    <cellStyle name="Comma [0] 9166" xfId="22439" hidden="1" xr:uid="{00000000-0005-0000-0000-0000C8570000}"/>
    <cellStyle name="Comma [0] 9167" xfId="22388" hidden="1" xr:uid="{00000000-0005-0000-0000-000095570000}"/>
    <cellStyle name="Comma [0] 9168" xfId="22364" hidden="1" xr:uid="{00000000-0005-0000-0000-00007D570000}"/>
    <cellStyle name="Comma [0] 9169" xfId="22399" hidden="1" xr:uid="{00000000-0005-0000-0000-0000A0570000}"/>
    <cellStyle name="Comma [0] 917" xfId="3826" hidden="1" xr:uid="{00000000-0005-0000-0000-0000130F0000}"/>
    <cellStyle name="Comma [0] 9170" xfId="22331" hidden="1" xr:uid="{00000000-0005-0000-0000-00005C570000}"/>
    <cellStyle name="Comma [0] 9171" xfId="22401" hidden="1" xr:uid="{00000000-0005-0000-0000-0000A2570000}"/>
    <cellStyle name="Comma [0] 9172" xfId="22446" hidden="1" xr:uid="{00000000-0005-0000-0000-0000CF570000}"/>
    <cellStyle name="Comma [0] 9173" xfId="22389" hidden="1" xr:uid="{00000000-0005-0000-0000-000096570000}"/>
    <cellStyle name="Comma [0] 9174" xfId="22346" hidden="1" xr:uid="{00000000-0005-0000-0000-00006B570000}"/>
    <cellStyle name="Comma [0] 9175" xfId="22452" hidden="1" xr:uid="{00000000-0005-0000-0000-0000D5570000}"/>
    <cellStyle name="Comma [0] 9176" xfId="22454" hidden="1" xr:uid="{00000000-0005-0000-0000-0000D7570000}"/>
    <cellStyle name="Comma [0] 9177" xfId="22407" hidden="1" xr:uid="{00000000-0005-0000-0000-0000A8570000}"/>
    <cellStyle name="Comma [0] 9178" xfId="22413" hidden="1" xr:uid="{00000000-0005-0000-0000-0000AE570000}"/>
    <cellStyle name="Comma [0] 9179" xfId="19915" hidden="1" xr:uid="{00000000-0005-0000-0000-0000EC4D0000}"/>
    <cellStyle name="Comma [0] 918" xfId="3896" hidden="1" xr:uid="{00000000-0005-0000-0000-0000590F0000}"/>
    <cellStyle name="Comma [0] 9180" xfId="22363" hidden="1" xr:uid="{00000000-0005-0000-0000-00007C570000}"/>
    <cellStyle name="Comma [0] 9181" xfId="22371" hidden="1" xr:uid="{00000000-0005-0000-0000-000084570000}"/>
    <cellStyle name="Comma [0] 9182" xfId="22460" hidden="1" xr:uid="{00000000-0005-0000-0000-0000DD570000}"/>
    <cellStyle name="Comma [0] 9183" xfId="22374" hidden="1" xr:uid="{00000000-0005-0000-0000-000087570000}"/>
    <cellStyle name="Comma [0] 9184" xfId="22334" hidden="1" xr:uid="{00000000-0005-0000-0000-00005F570000}"/>
    <cellStyle name="Comma [0] 9185" xfId="22465" hidden="1" xr:uid="{00000000-0005-0000-0000-0000E2570000}"/>
    <cellStyle name="Comma [0] 9186" xfId="22467" hidden="1" xr:uid="{00000000-0005-0000-0000-0000E4570000}"/>
    <cellStyle name="Comma [0] 9187" xfId="22426" hidden="1" xr:uid="{00000000-0005-0000-0000-0000BB570000}"/>
    <cellStyle name="Comma [0] 9188" xfId="22432" hidden="1" xr:uid="{00000000-0005-0000-0000-0000C1570000}"/>
    <cellStyle name="Comma [0] 9189" xfId="22333" hidden="1" xr:uid="{00000000-0005-0000-0000-00005E570000}"/>
    <cellStyle name="Comma [0] 919" xfId="3941" hidden="1" xr:uid="{00000000-0005-0000-0000-0000860F0000}"/>
    <cellStyle name="Comma [0] 9190" xfId="22414" hidden="1" xr:uid="{00000000-0005-0000-0000-0000AF570000}"/>
    <cellStyle name="Comma [0] 9191" xfId="22393" hidden="1" xr:uid="{00000000-0005-0000-0000-00009A570000}"/>
    <cellStyle name="Comma [0] 9192" xfId="22471" hidden="1" xr:uid="{00000000-0005-0000-0000-0000E8570000}"/>
    <cellStyle name="Comma [0] 9193" xfId="22412" hidden="1" xr:uid="{00000000-0005-0000-0000-0000AD570000}"/>
    <cellStyle name="Comma [0] 9194" xfId="22350" hidden="1" xr:uid="{00000000-0005-0000-0000-00006F570000}"/>
    <cellStyle name="Comma [0] 9195" xfId="22478" hidden="1" xr:uid="{00000000-0005-0000-0000-0000EF570000}"/>
    <cellStyle name="Comma [0] 9196" xfId="22480" hidden="1" xr:uid="{00000000-0005-0000-0000-0000F1570000}"/>
    <cellStyle name="Comma [0] 9197" xfId="22444" hidden="1" xr:uid="{00000000-0005-0000-0000-0000CD570000}"/>
    <cellStyle name="Comma [0] 9198" xfId="22449" hidden="1" xr:uid="{00000000-0005-0000-0000-0000D2570000}"/>
    <cellStyle name="Comma [0] 9199" xfId="19906" hidden="1" xr:uid="{00000000-0005-0000-0000-0000E34D0000}"/>
    <cellStyle name="Comma [0] 92" xfId="2312" hidden="1" xr:uid="{00000000-0005-0000-0000-000029090000}"/>
    <cellStyle name="Comma [0] 920" xfId="3884" hidden="1" xr:uid="{00000000-0005-0000-0000-00004D0F0000}"/>
    <cellStyle name="Comma [0] 9200" xfId="22433" hidden="1" xr:uid="{00000000-0005-0000-0000-0000C2570000}"/>
    <cellStyle name="Comma [0] 9201" xfId="22338" hidden="1" xr:uid="{00000000-0005-0000-0000-000063570000}"/>
    <cellStyle name="Comma [0] 9202" xfId="22484" hidden="1" xr:uid="{00000000-0005-0000-0000-0000F5570000}"/>
    <cellStyle name="Comma [0] 9203" xfId="22431" hidden="1" xr:uid="{00000000-0005-0000-0000-0000C0570000}"/>
    <cellStyle name="Comma [0] 9204" xfId="22370" hidden="1" xr:uid="{00000000-0005-0000-0000-000083570000}"/>
    <cellStyle name="Comma [0] 9205" xfId="22488" hidden="1" xr:uid="{00000000-0005-0000-0000-0000F9570000}"/>
    <cellStyle name="Comma [0] 9206" xfId="22490" hidden="1" xr:uid="{00000000-0005-0000-0000-0000FB570000}"/>
    <cellStyle name="Comma [0] 9207" xfId="22458" hidden="1" xr:uid="{00000000-0005-0000-0000-0000DB570000}"/>
    <cellStyle name="Comma [0] 9208" xfId="22462" hidden="1" xr:uid="{00000000-0005-0000-0000-0000DF570000}"/>
    <cellStyle name="Comma [0] 9209" xfId="22352" hidden="1" xr:uid="{00000000-0005-0000-0000-000071570000}"/>
    <cellStyle name="Comma [0] 921" xfId="3841" hidden="1" xr:uid="{00000000-0005-0000-0000-0000220F0000}"/>
    <cellStyle name="Comma [0] 9210" xfId="22450" hidden="1" xr:uid="{00000000-0005-0000-0000-0000D3570000}"/>
    <cellStyle name="Comma [0] 9211" xfId="22342" hidden="1" xr:uid="{00000000-0005-0000-0000-000067570000}"/>
    <cellStyle name="Comma [0] 9212" xfId="22494" hidden="1" xr:uid="{00000000-0005-0000-0000-0000FF570000}"/>
    <cellStyle name="Comma [0] 9213" xfId="22448" hidden="1" xr:uid="{00000000-0005-0000-0000-0000D1570000}"/>
    <cellStyle name="Comma [0] 9214" xfId="22417" hidden="1" xr:uid="{00000000-0005-0000-0000-0000B2570000}"/>
    <cellStyle name="Comma [0] 9215" xfId="22498" hidden="1" xr:uid="{00000000-0005-0000-0000-000003580000}"/>
    <cellStyle name="Comma [0] 9216" xfId="22500" hidden="1" xr:uid="{00000000-0005-0000-0000-000005580000}"/>
    <cellStyle name="Comma [0] 9217" xfId="22486" hidden="1" xr:uid="{00000000-0005-0000-0000-0000F7570000}"/>
    <cellStyle name="Comma [0] 9218" xfId="22473" hidden="1" xr:uid="{00000000-0005-0000-0000-0000EA570000}"/>
    <cellStyle name="Comma [0] 9219" xfId="22497" hidden="1" xr:uid="{00000000-0005-0000-0000-000002580000}"/>
    <cellStyle name="Comma [0] 922" xfId="3947" hidden="1" xr:uid="{00000000-0005-0000-0000-00008C0F0000}"/>
    <cellStyle name="Comma [0] 9220" xfId="22463" hidden="1" xr:uid="{00000000-0005-0000-0000-0000E0570000}"/>
    <cellStyle name="Comma [0] 9221" xfId="22435" hidden="1" xr:uid="{00000000-0005-0000-0000-0000C4570000}"/>
    <cellStyle name="Comma [0] 9222" xfId="22502" hidden="1" xr:uid="{00000000-0005-0000-0000-000007580000}"/>
    <cellStyle name="Comma [0] 9223" xfId="22459" hidden="1" xr:uid="{00000000-0005-0000-0000-0000DC570000}"/>
    <cellStyle name="Comma [0] 9224" xfId="22493" hidden="1" xr:uid="{00000000-0005-0000-0000-0000FE570000}"/>
    <cellStyle name="Comma [0] 9225" xfId="22506" hidden="1" xr:uid="{00000000-0005-0000-0000-00000B580000}"/>
    <cellStyle name="Comma [0] 9226" xfId="22508" hidden="1" xr:uid="{00000000-0005-0000-0000-00000D580000}"/>
    <cellStyle name="Comma [0] 9227" xfId="22376" hidden="1" xr:uid="{00000000-0005-0000-0000-000089570000}"/>
    <cellStyle name="Comma [0] 9228" xfId="22496" hidden="1" xr:uid="{00000000-0005-0000-0000-000001580000}"/>
    <cellStyle name="Comma [0] 9229" xfId="22436" hidden="1" xr:uid="{00000000-0005-0000-0000-0000C5570000}"/>
    <cellStyle name="Comma [0] 923" xfId="3949" hidden="1" xr:uid="{00000000-0005-0000-0000-00008E0F0000}"/>
    <cellStyle name="Comma [0] 9230" xfId="22470" hidden="1" xr:uid="{00000000-0005-0000-0000-0000E7570000}"/>
    <cellStyle name="Comma [0] 9231" xfId="22483" hidden="1" xr:uid="{00000000-0005-0000-0000-0000F4570000}"/>
    <cellStyle name="Comma [0] 9232" xfId="22511" hidden="1" xr:uid="{00000000-0005-0000-0000-000010580000}"/>
    <cellStyle name="Comma [0] 9233" xfId="22474" hidden="1" xr:uid="{00000000-0005-0000-0000-0000EB570000}"/>
    <cellStyle name="Comma [0] 9234" xfId="22434" hidden="1" xr:uid="{00000000-0005-0000-0000-0000C3570000}"/>
    <cellStyle name="Comma [0] 9235" xfId="22513" hidden="1" xr:uid="{00000000-0005-0000-0000-000012580000}"/>
    <cellStyle name="Comma [0] 9236" xfId="22515" hidden="1" xr:uid="{00000000-0005-0000-0000-000014580000}"/>
    <cellStyle name="Comma [0] 9237" xfId="22574" hidden="1" xr:uid="{00000000-0005-0000-0000-00004F580000}"/>
    <cellStyle name="Comma [0] 9238" xfId="22593" hidden="1" xr:uid="{00000000-0005-0000-0000-000062580000}"/>
    <cellStyle name="Comma [0] 9239" xfId="22600" hidden="1" xr:uid="{00000000-0005-0000-0000-000069580000}"/>
    <cellStyle name="Comma [0] 924" xfId="3902" hidden="1" xr:uid="{00000000-0005-0000-0000-00005F0F0000}"/>
    <cellStyle name="Comma [0] 9240" xfId="22607" hidden="1" xr:uid="{00000000-0005-0000-0000-000070580000}"/>
    <cellStyle name="Comma [0] 9241" xfId="22612" hidden="1" xr:uid="{00000000-0005-0000-0000-000075580000}"/>
    <cellStyle name="Comma [0] 9242" xfId="22599" hidden="1" xr:uid="{00000000-0005-0000-0000-000068580000}"/>
    <cellStyle name="Comma [0] 9243" xfId="22604" hidden="1" xr:uid="{00000000-0005-0000-0000-00006D580000}"/>
    <cellStyle name="Comma [0] 9244" xfId="22616" hidden="1" xr:uid="{00000000-0005-0000-0000-000079580000}"/>
    <cellStyle name="Comma [0] 9245" xfId="22618" hidden="1" xr:uid="{00000000-0005-0000-0000-00007B580000}"/>
    <cellStyle name="Comma [0] 9246" xfId="22589" hidden="1" xr:uid="{00000000-0005-0000-0000-00005E580000}"/>
    <cellStyle name="Comma [0] 9247" xfId="22578" hidden="1" xr:uid="{00000000-0005-0000-0000-000053580000}"/>
    <cellStyle name="Comma [0] 9248" xfId="22629" hidden="1" xr:uid="{00000000-0005-0000-0000-000086580000}"/>
    <cellStyle name="Comma [0] 9249" xfId="22638" hidden="1" xr:uid="{00000000-0005-0000-0000-00008F580000}"/>
    <cellStyle name="Comma [0] 925" xfId="3908" hidden="1" xr:uid="{00000000-0005-0000-0000-0000650F0000}"/>
    <cellStyle name="Comma [0] 9250" xfId="22649" hidden="1" xr:uid="{00000000-0005-0000-0000-00009A580000}"/>
    <cellStyle name="Comma [0] 9251" xfId="22655" hidden="1" xr:uid="{00000000-0005-0000-0000-0000A0580000}"/>
    <cellStyle name="Comma [0] 9252" xfId="22637" hidden="1" xr:uid="{00000000-0005-0000-0000-00008E580000}"/>
    <cellStyle name="Comma [0] 9253" xfId="22647" hidden="1" xr:uid="{00000000-0005-0000-0000-000098580000}"/>
    <cellStyle name="Comma [0] 9254" xfId="22667" hidden="1" xr:uid="{00000000-0005-0000-0000-0000AC580000}"/>
    <cellStyle name="Comma [0] 9255" xfId="22669" hidden="1" xr:uid="{00000000-0005-0000-0000-0000AE580000}"/>
    <cellStyle name="Comma [0] 9256" xfId="22620" hidden="1" xr:uid="{00000000-0005-0000-0000-00007D580000}"/>
    <cellStyle name="Comma [0] 9257" xfId="22581" hidden="1" xr:uid="{00000000-0005-0000-0000-000056580000}"/>
    <cellStyle name="Comma [0] 9258" xfId="22623" hidden="1" xr:uid="{00000000-0005-0000-0000-000080580000}"/>
    <cellStyle name="Comma [0] 9259" xfId="22586" hidden="1" xr:uid="{00000000-0005-0000-0000-00005B580000}"/>
    <cellStyle name="Comma [0] 926" xfId="3795" hidden="1" xr:uid="{00000000-0005-0000-0000-0000F40E0000}"/>
    <cellStyle name="Comma [0] 9260" xfId="22588" hidden="1" xr:uid="{00000000-0005-0000-0000-00005D580000}"/>
    <cellStyle name="Comma [0] 9261" xfId="22674" hidden="1" xr:uid="{00000000-0005-0000-0000-0000B3580000}"/>
    <cellStyle name="Comma [0] 9262" xfId="22577" hidden="1" xr:uid="{00000000-0005-0000-0000-000052580000}"/>
    <cellStyle name="Comma [0] 9263" xfId="22585" hidden="1" xr:uid="{00000000-0005-0000-0000-00005A580000}"/>
    <cellStyle name="Comma [0] 9264" xfId="22686" hidden="1" xr:uid="{00000000-0005-0000-0000-0000BF580000}"/>
    <cellStyle name="Comma [0] 9265" xfId="22688" hidden="1" xr:uid="{00000000-0005-0000-0000-0000C1580000}"/>
    <cellStyle name="Comma [0] 9266" xfId="22677" hidden="1" xr:uid="{00000000-0005-0000-0000-0000B6580000}"/>
    <cellStyle name="Comma [0] 9267" xfId="22685" hidden="1" xr:uid="{00000000-0005-0000-0000-0000BE580000}"/>
    <cellStyle name="Comma [0] 9268" xfId="22583" hidden="1" xr:uid="{00000000-0005-0000-0000-000058580000}"/>
    <cellStyle name="Comma [0] 9269" xfId="22671" hidden="1" xr:uid="{00000000-0005-0000-0000-0000B0580000}"/>
    <cellStyle name="Comma [0] 927" xfId="3858" hidden="1" xr:uid="{00000000-0005-0000-0000-0000330F0000}"/>
    <cellStyle name="Comma [0] 9270" xfId="22704" hidden="1" xr:uid="{00000000-0005-0000-0000-0000D1580000}"/>
    <cellStyle name="Comma [0] 9271" xfId="22712" hidden="1" xr:uid="{00000000-0005-0000-0000-0000D9580000}"/>
    <cellStyle name="Comma [0] 9272" xfId="22621" hidden="1" xr:uid="{00000000-0005-0000-0000-00007E580000}"/>
    <cellStyle name="Comma [0] 9273" xfId="22700" hidden="1" xr:uid="{00000000-0005-0000-0000-0000CD580000}"/>
    <cellStyle name="Comma [0] 9274" xfId="22721" hidden="1" xr:uid="{00000000-0005-0000-0000-0000E2580000}"/>
    <cellStyle name="Comma [0] 9275" xfId="22723" hidden="1" xr:uid="{00000000-0005-0000-0000-0000E4580000}"/>
    <cellStyle name="Comma [0] 9276" xfId="22682" hidden="1" xr:uid="{00000000-0005-0000-0000-0000BB580000}"/>
    <cellStyle name="Comma [0] 9277" xfId="22627" hidden="1" xr:uid="{00000000-0005-0000-0000-000084580000}"/>
    <cellStyle name="Comma [0] 9278" xfId="22680" hidden="1" xr:uid="{00000000-0005-0000-0000-0000B9580000}"/>
    <cellStyle name="Comma [0] 9279" xfId="22664" hidden="1" xr:uid="{00000000-0005-0000-0000-0000A9580000}"/>
    <cellStyle name="Comma [0] 928" xfId="3866" hidden="1" xr:uid="{00000000-0005-0000-0000-00003B0F0000}"/>
    <cellStyle name="Comma [0] 9280" xfId="22660" hidden="1" xr:uid="{00000000-0005-0000-0000-0000A5580000}"/>
    <cellStyle name="Comma [0] 9281" xfId="22731" hidden="1" xr:uid="{00000000-0005-0000-0000-0000EC580000}"/>
    <cellStyle name="Comma [0] 9282" xfId="22597" hidden="1" xr:uid="{00000000-0005-0000-0000-000066580000}"/>
    <cellStyle name="Comma [0] 9283" xfId="22590" hidden="1" xr:uid="{00000000-0005-0000-0000-00005F580000}"/>
    <cellStyle name="Comma [0] 9284" xfId="22739" hidden="1" xr:uid="{00000000-0005-0000-0000-0000F4580000}"/>
    <cellStyle name="Comma [0] 9285" xfId="22741" hidden="1" xr:uid="{00000000-0005-0000-0000-0000F6580000}"/>
    <cellStyle name="Comma [0] 9286" xfId="22690" hidden="1" xr:uid="{00000000-0005-0000-0000-0000C3580000}"/>
    <cellStyle name="Comma [0] 9287" xfId="22666" hidden="1" xr:uid="{00000000-0005-0000-0000-0000AB580000}"/>
    <cellStyle name="Comma [0] 9288" xfId="22701" hidden="1" xr:uid="{00000000-0005-0000-0000-0000CE580000}"/>
    <cellStyle name="Comma [0] 9289" xfId="22633" hidden="1" xr:uid="{00000000-0005-0000-0000-00008A580000}"/>
    <cellStyle name="Comma [0] 929" xfId="3955" hidden="1" xr:uid="{00000000-0005-0000-0000-0000940F0000}"/>
    <cellStyle name="Comma [0] 9290" xfId="22703" hidden="1" xr:uid="{00000000-0005-0000-0000-0000D0580000}"/>
    <cellStyle name="Comma [0] 9291" xfId="22748" hidden="1" xr:uid="{00000000-0005-0000-0000-0000FD580000}"/>
    <cellStyle name="Comma [0] 9292" xfId="22691" hidden="1" xr:uid="{00000000-0005-0000-0000-0000C4580000}"/>
    <cellStyle name="Comma [0] 9293" xfId="22648" hidden="1" xr:uid="{00000000-0005-0000-0000-000099580000}"/>
    <cellStyle name="Comma [0] 9294" xfId="22754" hidden="1" xr:uid="{00000000-0005-0000-0000-000003590000}"/>
    <cellStyle name="Comma [0] 9295" xfId="22756" hidden="1" xr:uid="{00000000-0005-0000-0000-000005590000}"/>
    <cellStyle name="Comma [0] 9296" xfId="22709" hidden="1" xr:uid="{00000000-0005-0000-0000-0000D6580000}"/>
    <cellStyle name="Comma [0] 9297" xfId="22715" hidden="1" xr:uid="{00000000-0005-0000-0000-0000DC580000}"/>
    <cellStyle name="Comma [0] 9298" xfId="22596" hidden="1" xr:uid="{00000000-0005-0000-0000-000065580000}"/>
    <cellStyle name="Comma [0] 9299" xfId="22665" hidden="1" xr:uid="{00000000-0005-0000-0000-0000AA580000}"/>
    <cellStyle name="Comma [0] 93" xfId="2065" hidden="1" xr:uid="{00000000-0005-0000-0000-000032080000}"/>
    <cellStyle name="Comma [0] 930" xfId="3869" hidden="1" xr:uid="{00000000-0005-0000-0000-00003E0F0000}"/>
    <cellStyle name="Comma [0] 9300" xfId="22673" hidden="1" xr:uid="{00000000-0005-0000-0000-0000B2580000}"/>
    <cellStyle name="Comma [0] 9301" xfId="22762" hidden="1" xr:uid="{00000000-0005-0000-0000-00000B590000}"/>
    <cellStyle name="Comma [0] 9302" xfId="22676" hidden="1" xr:uid="{00000000-0005-0000-0000-0000B5580000}"/>
    <cellStyle name="Comma [0] 9303" xfId="22636" hidden="1" xr:uid="{00000000-0005-0000-0000-00008D580000}"/>
    <cellStyle name="Comma [0] 9304" xfId="22767" hidden="1" xr:uid="{00000000-0005-0000-0000-000010590000}"/>
    <cellStyle name="Comma [0] 9305" xfId="22769" hidden="1" xr:uid="{00000000-0005-0000-0000-000012590000}"/>
    <cellStyle name="Comma [0] 9306" xfId="22728" hidden="1" xr:uid="{00000000-0005-0000-0000-0000E9580000}"/>
    <cellStyle name="Comma [0] 9307" xfId="22734" hidden="1" xr:uid="{00000000-0005-0000-0000-0000EF580000}"/>
    <cellStyle name="Comma [0] 9308" xfId="22635" hidden="1" xr:uid="{00000000-0005-0000-0000-00008C580000}"/>
    <cellStyle name="Comma [0] 9309" xfId="22716" hidden="1" xr:uid="{00000000-0005-0000-0000-0000DD580000}"/>
    <cellStyle name="Comma [0] 931" xfId="3829" hidden="1" xr:uid="{00000000-0005-0000-0000-0000160F0000}"/>
    <cellStyle name="Comma [0] 9310" xfId="22695" hidden="1" xr:uid="{00000000-0005-0000-0000-0000C8580000}"/>
    <cellStyle name="Comma [0] 9311" xfId="22773" hidden="1" xr:uid="{00000000-0005-0000-0000-000016590000}"/>
    <cellStyle name="Comma [0] 9312" xfId="22714" hidden="1" xr:uid="{00000000-0005-0000-0000-0000DB580000}"/>
    <cellStyle name="Comma [0] 9313" xfId="22652" hidden="1" xr:uid="{00000000-0005-0000-0000-00009D580000}"/>
    <cellStyle name="Comma [0] 9314" xfId="22780" hidden="1" xr:uid="{00000000-0005-0000-0000-00001D590000}"/>
    <cellStyle name="Comma [0] 9315" xfId="22782" hidden="1" xr:uid="{00000000-0005-0000-0000-00001F590000}"/>
    <cellStyle name="Comma [0] 9316" xfId="22746" hidden="1" xr:uid="{00000000-0005-0000-0000-0000FB580000}"/>
    <cellStyle name="Comma [0] 9317" xfId="22751" hidden="1" xr:uid="{00000000-0005-0000-0000-000000590000}"/>
    <cellStyle name="Comma [0] 9318" xfId="22580" hidden="1" xr:uid="{00000000-0005-0000-0000-000055580000}"/>
    <cellStyle name="Comma [0] 9319" xfId="22735" hidden="1" xr:uid="{00000000-0005-0000-0000-0000F0580000}"/>
    <cellStyle name="Comma [0] 932" xfId="3960" hidden="1" xr:uid="{00000000-0005-0000-0000-0000990F0000}"/>
    <cellStyle name="Comma [0] 9320" xfId="22640" hidden="1" xr:uid="{00000000-0005-0000-0000-000091580000}"/>
    <cellStyle name="Comma [0] 9321" xfId="22786" hidden="1" xr:uid="{00000000-0005-0000-0000-000023590000}"/>
    <cellStyle name="Comma [0] 9322" xfId="22733" hidden="1" xr:uid="{00000000-0005-0000-0000-0000EE580000}"/>
    <cellStyle name="Comma [0] 9323" xfId="22672" hidden="1" xr:uid="{00000000-0005-0000-0000-0000B1580000}"/>
    <cellStyle name="Comma [0] 9324" xfId="22790" hidden="1" xr:uid="{00000000-0005-0000-0000-000027590000}"/>
    <cellStyle name="Comma [0] 9325" xfId="22792" hidden="1" xr:uid="{00000000-0005-0000-0000-000029590000}"/>
    <cellStyle name="Comma [0] 9326" xfId="22760" hidden="1" xr:uid="{00000000-0005-0000-0000-000009590000}"/>
    <cellStyle name="Comma [0] 9327" xfId="22764" hidden="1" xr:uid="{00000000-0005-0000-0000-00000D590000}"/>
    <cellStyle name="Comma [0] 9328" xfId="22654" hidden="1" xr:uid="{00000000-0005-0000-0000-00009F580000}"/>
    <cellStyle name="Comma [0] 9329" xfId="22752" hidden="1" xr:uid="{00000000-0005-0000-0000-000001590000}"/>
    <cellStyle name="Comma [0] 933" xfId="3962" hidden="1" xr:uid="{00000000-0005-0000-0000-00009B0F0000}"/>
    <cellStyle name="Comma [0] 9330" xfId="22644" hidden="1" xr:uid="{00000000-0005-0000-0000-000095580000}"/>
    <cellStyle name="Comma [0] 9331" xfId="22796" hidden="1" xr:uid="{00000000-0005-0000-0000-00002D590000}"/>
    <cellStyle name="Comma [0] 9332" xfId="22750" hidden="1" xr:uid="{00000000-0005-0000-0000-0000FF580000}"/>
    <cellStyle name="Comma [0] 9333" xfId="22719" hidden="1" xr:uid="{00000000-0005-0000-0000-0000E0580000}"/>
    <cellStyle name="Comma [0] 9334" xfId="22800" hidden="1" xr:uid="{00000000-0005-0000-0000-000031590000}"/>
    <cellStyle name="Comma [0] 9335" xfId="22802" hidden="1" xr:uid="{00000000-0005-0000-0000-000033590000}"/>
    <cellStyle name="Comma [0] 9336" xfId="22788" hidden="1" xr:uid="{00000000-0005-0000-0000-000025590000}"/>
    <cellStyle name="Comma [0] 9337" xfId="22775" hidden="1" xr:uid="{00000000-0005-0000-0000-000018590000}"/>
    <cellStyle name="Comma [0] 9338" xfId="22799" hidden="1" xr:uid="{00000000-0005-0000-0000-000030590000}"/>
    <cellStyle name="Comma [0] 9339" xfId="22765" hidden="1" xr:uid="{00000000-0005-0000-0000-00000E590000}"/>
    <cellStyle name="Comma [0] 934" xfId="3921" hidden="1" xr:uid="{00000000-0005-0000-0000-0000720F0000}"/>
    <cellStyle name="Comma [0] 9340" xfId="22737" hidden="1" xr:uid="{00000000-0005-0000-0000-0000F2580000}"/>
    <cellStyle name="Comma [0] 9341" xfId="22804" hidden="1" xr:uid="{00000000-0005-0000-0000-000035590000}"/>
    <cellStyle name="Comma [0] 9342" xfId="22761" hidden="1" xr:uid="{00000000-0005-0000-0000-00000A590000}"/>
    <cellStyle name="Comma [0] 9343" xfId="22795" hidden="1" xr:uid="{00000000-0005-0000-0000-00002C590000}"/>
    <cellStyle name="Comma [0] 9344" xfId="22808" hidden="1" xr:uid="{00000000-0005-0000-0000-000039590000}"/>
    <cellStyle name="Comma [0] 9345" xfId="22810" hidden="1" xr:uid="{00000000-0005-0000-0000-00003B590000}"/>
    <cellStyle name="Comma [0] 9346" xfId="22678" hidden="1" xr:uid="{00000000-0005-0000-0000-0000B7580000}"/>
    <cellStyle name="Comma [0] 9347" xfId="22798" hidden="1" xr:uid="{00000000-0005-0000-0000-00002F590000}"/>
    <cellStyle name="Comma [0] 9348" xfId="22738" hidden="1" xr:uid="{00000000-0005-0000-0000-0000F3580000}"/>
    <cellStyle name="Comma [0] 9349" xfId="22772" hidden="1" xr:uid="{00000000-0005-0000-0000-000015590000}"/>
    <cellStyle name="Comma [0] 935" xfId="3927" hidden="1" xr:uid="{00000000-0005-0000-0000-0000780F0000}"/>
    <cellStyle name="Comma [0] 9350" xfId="22785" hidden="1" xr:uid="{00000000-0005-0000-0000-000022590000}"/>
    <cellStyle name="Comma [0] 9351" xfId="22813" hidden="1" xr:uid="{00000000-0005-0000-0000-00003E590000}"/>
    <cellStyle name="Comma [0] 9352" xfId="22776" hidden="1" xr:uid="{00000000-0005-0000-0000-000019590000}"/>
    <cellStyle name="Comma [0] 9353" xfId="22736" hidden="1" xr:uid="{00000000-0005-0000-0000-0000F1580000}"/>
    <cellStyle name="Comma [0] 9354" xfId="22816" hidden="1" xr:uid="{00000000-0005-0000-0000-000041590000}"/>
    <cellStyle name="Comma [0] 9355" xfId="22818" hidden="1" xr:uid="{00000000-0005-0000-0000-000043590000}"/>
    <cellStyle name="Comma [0] 9356" xfId="22537" hidden="1" xr:uid="{00000000-0005-0000-0000-00002A580000}"/>
    <cellStyle name="Comma [0] 9357" xfId="22519" hidden="1" xr:uid="{00000000-0005-0000-0000-000018580000}"/>
    <cellStyle name="Comma [0] 9358" xfId="22822" hidden="1" xr:uid="{00000000-0005-0000-0000-000047590000}"/>
    <cellStyle name="Comma [0] 9359" xfId="22829" hidden="1" xr:uid="{00000000-0005-0000-0000-00004E590000}"/>
    <cellStyle name="Comma [0] 936" xfId="3828" hidden="1" xr:uid="{00000000-0005-0000-0000-0000150F0000}"/>
    <cellStyle name="Comma [0] 9360" xfId="22831" hidden="1" xr:uid="{00000000-0005-0000-0000-000050590000}"/>
    <cellStyle name="Comma [0] 9361" xfId="22821" hidden="1" xr:uid="{00000000-0005-0000-0000-000046590000}"/>
    <cellStyle name="Comma [0] 9362" xfId="22827" hidden="1" xr:uid="{00000000-0005-0000-0000-00004C590000}"/>
    <cellStyle name="Comma [0] 9363" xfId="22834" hidden="1" xr:uid="{00000000-0005-0000-0000-000053590000}"/>
    <cellStyle name="Comma [0] 9364" xfId="22836" hidden="1" xr:uid="{00000000-0005-0000-0000-000055590000}"/>
    <cellStyle name="Comma [0] 9365" xfId="22611" hidden="1" xr:uid="{00000000-0005-0000-0000-000074580000}"/>
    <cellStyle name="Comma [0] 9366" xfId="22567" hidden="1" xr:uid="{00000000-0005-0000-0000-000048580000}"/>
    <cellStyle name="Comma [0] 9367" xfId="22847" hidden="1" xr:uid="{00000000-0005-0000-0000-000060590000}"/>
    <cellStyle name="Comma [0] 9368" xfId="22856" hidden="1" xr:uid="{00000000-0005-0000-0000-000069590000}"/>
    <cellStyle name="Comma [0] 9369" xfId="22867" hidden="1" xr:uid="{00000000-0005-0000-0000-000074590000}"/>
    <cellStyle name="Comma [0] 937" xfId="3909" hidden="1" xr:uid="{00000000-0005-0000-0000-0000660F0000}"/>
    <cellStyle name="Comma [0] 9370" xfId="22873" hidden="1" xr:uid="{00000000-0005-0000-0000-00007A590000}"/>
    <cellStyle name="Comma [0] 9371" xfId="22855" hidden="1" xr:uid="{00000000-0005-0000-0000-000068590000}"/>
    <cellStyle name="Comma [0] 9372" xfId="22865" hidden="1" xr:uid="{00000000-0005-0000-0000-000072590000}"/>
    <cellStyle name="Comma [0] 9373" xfId="22885" hidden="1" xr:uid="{00000000-0005-0000-0000-000086590000}"/>
    <cellStyle name="Comma [0] 9374" xfId="22887" hidden="1" xr:uid="{00000000-0005-0000-0000-000088590000}"/>
    <cellStyle name="Comma [0] 9375" xfId="22838" hidden="1" xr:uid="{00000000-0005-0000-0000-000057590000}"/>
    <cellStyle name="Comma [0] 9376" xfId="22532" hidden="1" xr:uid="{00000000-0005-0000-0000-000025580000}"/>
    <cellStyle name="Comma [0] 9377" xfId="22841" hidden="1" xr:uid="{00000000-0005-0000-0000-00005A590000}"/>
    <cellStyle name="Comma [0] 9378" xfId="22566" hidden="1" xr:uid="{00000000-0005-0000-0000-000047580000}"/>
    <cellStyle name="Comma [0] 9379" xfId="22565" hidden="1" xr:uid="{00000000-0005-0000-0000-000046580000}"/>
    <cellStyle name="Comma [0] 938" xfId="3888" hidden="1" xr:uid="{00000000-0005-0000-0000-0000510F0000}"/>
    <cellStyle name="Comma [0] 9380" xfId="22892" hidden="1" xr:uid="{00000000-0005-0000-0000-00008D590000}"/>
    <cellStyle name="Comma [0] 9381" xfId="22534" hidden="1" xr:uid="{00000000-0005-0000-0000-000027580000}"/>
    <cellStyle name="Comma [0] 9382" xfId="22568" hidden="1" xr:uid="{00000000-0005-0000-0000-000049580000}"/>
    <cellStyle name="Comma [0] 9383" xfId="22904" hidden="1" xr:uid="{00000000-0005-0000-0000-000099590000}"/>
    <cellStyle name="Comma [0] 9384" xfId="22906" hidden="1" xr:uid="{00000000-0005-0000-0000-00009B590000}"/>
    <cellStyle name="Comma [0] 9385" xfId="22895" hidden="1" xr:uid="{00000000-0005-0000-0000-000090590000}"/>
    <cellStyle name="Comma [0] 9386" xfId="22903" hidden="1" xr:uid="{00000000-0005-0000-0000-000098590000}"/>
    <cellStyle name="Comma [0] 9387" xfId="22530" hidden="1" xr:uid="{00000000-0005-0000-0000-000023580000}"/>
    <cellStyle name="Comma [0] 9388" xfId="22889" hidden="1" xr:uid="{00000000-0005-0000-0000-00008A590000}"/>
    <cellStyle name="Comma [0] 9389" xfId="22922" hidden="1" xr:uid="{00000000-0005-0000-0000-0000AB590000}"/>
    <cellStyle name="Comma [0] 939" xfId="3966" hidden="1" xr:uid="{00000000-0005-0000-0000-00009F0F0000}"/>
    <cellStyle name="Comma [0] 9390" xfId="22930" hidden="1" xr:uid="{00000000-0005-0000-0000-0000B3590000}"/>
    <cellStyle name="Comma [0] 9391" xfId="22839" hidden="1" xr:uid="{00000000-0005-0000-0000-000058590000}"/>
    <cellStyle name="Comma [0] 9392" xfId="22918" hidden="1" xr:uid="{00000000-0005-0000-0000-0000A7590000}"/>
    <cellStyle name="Comma [0] 9393" xfId="22939" hidden="1" xr:uid="{00000000-0005-0000-0000-0000BC590000}"/>
    <cellStyle name="Comma [0] 9394" xfId="22941" hidden="1" xr:uid="{00000000-0005-0000-0000-0000BE590000}"/>
    <cellStyle name="Comma [0] 9395" xfId="22900" hidden="1" xr:uid="{00000000-0005-0000-0000-000095590000}"/>
    <cellStyle name="Comma [0] 9396" xfId="22845" hidden="1" xr:uid="{00000000-0005-0000-0000-00005E590000}"/>
    <cellStyle name="Comma [0] 9397" xfId="22898" hidden="1" xr:uid="{00000000-0005-0000-0000-000093590000}"/>
    <cellStyle name="Comma [0] 9398" xfId="22882" hidden="1" xr:uid="{00000000-0005-0000-0000-000083590000}"/>
    <cellStyle name="Comma [0] 9399" xfId="22878" hidden="1" xr:uid="{00000000-0005-0000-0000-00007F590000}"/>
    <cellStyle name="Comma [0] 94" xfId="2262" hidden="1" xr:uid="{00000000-0005-0000-0000-0000F7080000}"/>
    <cellStyle name="Comma [0] 940" xfId="3907" hidden="1" xr:uid="{00000000-0005-0000-0000-0000640F0000}"/>
    <cellStyle name="Comma [0] 9400" xfId="22949" hidden="1" xr:uid="{00000000-0005-0000-0000-0000C6590000}"/>
    <cellStyle name="Comma [0] 9401" xfId="22522" hidden="1" xr:uid="{00000000-0005-0000-0000-00001B580000}"/>
    <cellStyle name="Comma [0] 9402" xfId="22610" hidden="1" xr:uid="{00000000-0005-0000-0000-000073580000}"/>
    <cellStyle name="Comma [0] 9403" xfId="22957" hidden="1" xr:uid="{00000000-0005-0000-0000-0000CE590000}"/>
    <cellStyle name="Comma [0] 9404" xfId="22959" hidden="1" xr:uid="{00000000-0005-0000-0000-0000D0590000}"/>
    <cellStyle name="Comma [0] 9405" xfId="22908" hidden="1" xr:uid="{00000000-0005-0000-0000-00009D590000}"/>
    <cellStyle name="Comma [0] 9406" xfId="22884" hidden="1" xr:uid="{00000000-0005-0000-0000-000085590000}"/>
    <cellStyle name="Comma [0] 9407" xfId="22919" hidden="1" xr:uid="{00000000-0005-0000-0000-0000A8590000}"/>
    <cellStyle name="Comma [0] 9408" xfId="22851" hidden="1" xr:uid="{00000000-0005-0000-0000-000064590000}"/>
    <cellStyle name="Comma [0] 9409" xfId="22921" hidden="1" xr:uid="{00000000-0005-0000-0000-0000AA590000}"/>
    <cellStyle name="Comma [0] 941" xfId="3845" hidden="1" xr:uid="{00000000-0005-0000-0000-0000260F0000}"/>
    <cellStyle name="Comma [0] 9410" xfId="22966" hidden="1" xr:uid="{00000000-0005-0000-0000-0000D7590000}"/>
    <cellStyle name="Comma [0] 9411" xfId="22909" hidden="1" xr:uid="{00000000-0005-0000-0000-00009E590000}"/>
    <cellStyle name="Comma [0] 9412" xfId="22866" hidden="1" xr:uid="{00000000-0005-0000-0000-000073590000}"/>
    <cellStyle name="Comma [0] 9413" xfId="22972" hidden="1" xr:uid="{00000000-0005-0000-0000-0000DD590000}"/>
    <cellStyle name="Comma [0] 9414" xfId="22974" hidden="1" xr:uid="{00000000-0005-0000-0000-0000DF590000}"/>
    <cellStyle name="Comma [0] 9415" xfId="22927" hidden="1" xr:uid="{00000000-0005-0000-0000-0000B0590000}"/>
    <cellStyle name="Comma [0] 9416" xfId="22933" hidden="1" xr:uid="{00000000-0005-0000-0000-0000B6590000}"/>
    <cellStyle name="Comma [0] 9417" xfId="22559" hidden="1" xr:uid="{00000000-0005-0000-0000-000040580000}"/>
    <cellStyle name="Comma [0] 9418" xfId="22883" hidden="1" xr:uid="{00000000-0005-0000-0000-000084590000}"/>
    <cellStyle name="Comma [0] 9419" xfId="22891" hidden="1" xr:uid="{00000000-0005-0000-0000-00008C590000}"/>
    <cellStyle name="Comma [0] 942" xfId="3973" hidden="1" xr:uid="{00000000-0005-0000-0000-0000A60F0000}"/>
    <cellStyle name="Comma [0] 9420" xfId="22980" hidden="1" xr:uid="{00000000-0005-0000-0000-0000E5590000}"/>
    <cellStyle name="Comma [0] 9421" xfId="22894" hidden="1" xr:uid="{00000000-0005-0000-0000-00008F590000}"/>
    <cellStyle name="Comma [0] 9422" xfId="22854" hidden="1" xr:uid="{00000000-0005-0000-0000-000067590000}"/>
    <cellStyle name="Comma [0] 9423" xfId="22985" hidden="1" xr:uid="{00000000-0005-0000-0000-0000EA590000}"/>
    <cellStyle name="Comma [0] 9424" xfId="22987" hidden="1" xr:uid="{00000000-0005-0000-0000-0000EC590000}"/>
    <cellStyle name="Comma [0] 9425" xfId="22946" hidden="1" xr:uid="{00000000-0005-0000-0000-0000C3590000}"/>
    <cellStyle name="Comma [0] 9426" xfId="22952" hidden="1" xr:uid="{00000000-0005-0000-0000-0000C9590000}"/>
    <cellStyle name="Comma [0] 9427" xfId="22853" hidden="1" xr:uid="{00000000-0005-0000-0000-000066590000}"/>
    <cellStyle name="Comma [0] 9428" xfId="22934" hidden="1" xr:uid="{00000000-0005-0000-0000-0000B7590000}"/>
    <cellStyle name="Comma [0] 9429" xfId="22913" hidden="1" xr:uid="{00000000-0005-0000-0000-0000A2590000}"/>
    <cellStyle name="Comma [0] 943" xfId="3975" hidden="1" xr:uid="{00000000-0005-0000-0000-0000A80F0000}"/>
    <cellStyle name="Comma [0] 9430" xfId="22991" hidden="1" xr:uid="{00000000-0005-0000-0000-0000F0590000}"/>
    <cellStyle name="Comma [0] 9431" xfId="22932" hidden="1" xr:uid="{00000000-0005-0000-0000-0000B5590000}"/>
    <cellStyle name="Comma [0] 9432" xfId="22870" hidden="1" xr:uid="{00000000-0005-0000-0000-000077590000}"/>
    <cellStyle name="Comma [0] 9433" xfId="22998" hidden="1" xr:uid="{00000000-0005-0000-0000-0000F7590000}"/>
    <cellStyle name="Comma [0] 9434" xfId="23000" hidden="1" xr:uid="{00000000-0005-0000-0000-0000F9590000}"/>
    <cellStyle name="Comma [0] 9435" xfId="22964" hidden="1" xr:uid="{00000000-0005-0000-0000-0000D5590000}"/>
    <cellStyle name="Comma [0] 9436" xfId="22969" hidden="1" xr:uid="{00000000-0005-0000-0000-0000DA590000}"/>
    <cellStyle name="Comma [0] 9437" xfId="22533" hidden="1" xr:uid="{00000000-0005-0000-0000-000026580000}"/>
    <cellStyle name="Comma [0] 9438" xfId="22953" hidden="1" xr:uid="{00000000-0005-0000-0000-0000CA590000}"/>
    <cellStyle name="Comma [0] 9439" xfId="22858" hidden="1" xr:uid="{00000000-0005-0000-0000-00006B590000}"/>
    <cellStyle name="Comma [0] 944" xfId="3939" hidden="1" xr:uid="{00000000-0005-0000-0000-0000840F0000}"/>
    <cellStyle name="Comma [0] 9440" xfId="23004" hidden="1" xr:uid="{00000000-0005-0000-0000-0000FD590000}"/>
    <cellStyle name="Comma [0] 9441" xfId="22951" hidden="1" xr:uid="{00000000-0005-0000-0000-0000C8590000}"/>
    <cellStyle name="Comma [0] 9442" xfId="22890" hidden="1" xr:uid="{00000000-0005-0000-0000-00008B590000}"/>
    <cellStyle name="Comma [0] 9443" xfId="23008" hidden="1" xr:uid="{00000000-0005-0000-0000-0000015A0000}"/>
    <cellStyle name="Comma [0] 9444" xfId="23010" hidden="1" xr:uid="{00000000-0005-0000-0000-0000035A0000}"/>
    <cellStyle name="Comma [0] 9445" xfId="22978" hidden="1" xr:uid="{00000000-0005-0000-0000-0000E3590000}"/>
    <cellStyle name="Comma [0] 9446" xfId="22982" hidden="1" xr:uid="{00000000-0005-0000-0000-0000E7590000}"/>
    <cellStyle name="Comma [0] 9447" xfId="22872" hidden="1" xr:uid="{00000000-0005-0000-0000-000079590000}"/>
    <cellStyle name="Comma [0] 9448" xfId="22970" hidden="1" xr:uid="{00000000-0005-0000-0000-0000DB590000}"/>
    <cellStyle name="Comma [0] 9449" xfId="22862" hidden="1" xr:uid="{00000000-0005-0000-0000-00006F590000}"/>
    <cellStyle name="Comma [0] 945" xfId="3944" hidden="1" xr:uid="{00000000-0005-0000-0000-0000890F0000}"/>
    <cellStyle name="Comma [0] 9450" xfId="23014" hidden="1" xr:uid="{00000000-0005-0000-0000-0000075A0000}"/>
    <cellStyle name="Comma [0] 9451" xfId="22968" hidden="1" xr:uid="{00000000-0005-0000-0000-0000D9590000}"/>
    <cellStyle name="Comma [0] 9452" xfId="22937" hidden="1" xr:uid="{00000000-0005-0000-0000-0000BA590000}"/>
    <cellStyle name="Comma [0] 9453" xfId="23018" hidden="1" xr:uid="{00000000-0005-0000-0000-00000B5A0000}"/>
    <cellStyle name="Comma [0] 9454" xfId="23020" hidden="1" xr:uid="{00000000-0005-0000-0000-00000D5A0000}"/>
    <cellStyle name="Comma [0] 9455" xfId="23006" hidden="1" xr:uid="{00000000-0005-0000-0000-0000FF590000}"/>
    <cellStyle name="Comma [0] 9456" xfId="22993" hidden="1" xr:uid="{00000000-0005-0000-0000-0000F2590000}"/>
    <cellStyle name="Comma [0] 9457" xfId="23017" hidden="1" xr:uid="{00000000-0005-0000-0000-00000A5A0000}"/>
    <cellStyle name="Comma [0] 9458" xfId="22983" hidden="1" xr:uid="{00000000-0005-0000-0000-0000E8590000}"/>
    <cellStyle name="Comma [0] 9459" xfId="22955" hidden="1" xr:uid="{00000000-0005-0000-0000-0000CC590000}"/>
    <cellStyle name="Comma [0] 946" xfId="3374" hidden="1" xr:uid="{00000000-0005-0000-0000-00004F0D0000}"/>
    <cellStyle name="Comma [0] 9460" xfId="23022" hidden="1" xr:uid="{00000000-0005-0000-0000-00000F5A0000}"/>
    <cellStyle name="Comma [0] 9461" xfId="22979" hidden="1" xr:uid="{00000000-0005-0000-0000-0000E4590000}"/>
    <cellStyle name="Comma [0] 9462" xfId="23013" hidden="1" xr:uid="{00000000-0005-0000-0000-0000065A0000}"/>
    <cellStyle name="Comma [0] 9463" xfId="23026" hidden="1" xr:uid="{00000000-0005-0000-0000-0000135A0000}"/>
    <cellStyle name="Comma [0] 9464" xfId="23028" hidden="1" xr:uid="{00000000-0005-0000-0000-0000155A0000}"/>
    <cellStyle name="Comma [0] 9465" xfId="22896" hidden="1" xr:uid="{00000000-0005-0000-0000-000091590000}"/>
    <cellStyle name="Comma [0] 9466" xfId="23016" hidden="1" xr:uid="{00000000-0005-0000-0000-0000095A0000}"/>
    <cellStyle name="Comma [0] 9467" xfId="22956" hidden="1" xr:uid="{00000000-0005-0000-0000-0000CD590000}"/>
    <cellStyle name="Comma [0] 9468" xfId="22990" hidden="1" xr:uid="{00000000-0005-0000-0000-0000EF590000}"/>
    <cellStyle name="Comma [0] 9469" xfId="23003" hidden="1" xr:uid="{00000000-0005-0000-0000-0000FC590000}"/>
    <cellStyle name="Comma [0] 947" xfId="3928" hidden="1" xr:uid="{00000000-0005-0000-0000-0000790F0000}"/>
    <cellStyle name="Comma [0] 9470" xfId="23031" hidden="1" xr:uid="{00000000-0005-0000-0000-0000185A0000}"/>
    <cellStyle name="Comma [0] 9471" xfId="22994" hidden="1" xr:uid="{00000000-0005-0000-0000-0000F3590000}"/>
    <cellStyle name="Comma [0] 9472" xfId="22954" hidden="1" xr:uid="{00000000-0005-0000-0000-0000CB590000}"/>
    <cellStyle name="Comma [0] 9473" xfId="23033" hidden="1" xr:uid="{00000000-0005-0000-0000-00001A5A0000}"/>
    <cellStyle name="Comma [0] 9474" xfId="23035" hidden="1" xr:uid="{00000000-0005-0000-0000-00001C5A0000}"/>
    <cellStyle name="Comma [0] 9475" xfId="22547" hidden="1" xr:uid="{00000000-0005-0000-0000-000034580000}"/>
    <cellStyle name="Comma [0] 9476" xfId="22544" hidden="1" xr:uid="{00000000-0005-0000-0000-000031580000}"/>
    <cellStyle name="Comma [0] 9477" xfId="23041" hidden="1" xr:uid="{00000000-0005-0000-0000-0000225A0000}"/>
    <cellStyle name="Comma [0] 9478" xfId="23047" hidden="1" xr:uid="{00000000-0005-0000-0000-0000285A0000}"/>
    <cellStyle name="Comma [0] 9479" xfId="23049" hidden="1" xr:uid="{00000000-0005-0000-0000-00002A5A0000}"/>
    <cellStyle name="Comma [0] 948" xfId="3833" hidden="1" xr:uid="{00000000-0005-0000-0000-00001A0F0000}"/>
    <cellStyle name="Comma [0] 9480" xfId="23040" hidden="1" xr:uid="{00000000-0005-0000-0000-0000215A0000}"/>
    <cellStyle name="Comma [0] 9481" xfId="23045" hidden="1" xr:uid="{00000000-0005-0000-0000-0000265A0000}"/>
    <cellStyle name="Comma [0] 9482" xfId="23051" hidden="1" xr:uid="{00000000-0005-0000-0000-00002C5A0000}"/>
    <cellStyle name="Comma [0] 9483" xfId="23053" hidden="1" xr:uid="{00000000-0005-0000-0000-00002E5A0000}"/>
    <cellStyle name="Comma [0] 9484" xfId="22570" hidden="1" xr:uid="{00000000-0005-0000-0000-00004B580000}"/>
    <cellStyle name="Comma [0] 9485" xfId="22572" hidden="1" xr:uid="{00000000-0005-0000-0000-00004D580000}"/>
    <cellStyle name="Comma [0] 9486" xfId="23064" hidden="1" xr:uid="{00000000-0005-0000-0000-0000395A0000}"/>
    <cellStyle name="Comma [0] 9487" xfId="23073" hidden="1" xr:uid="{00000000-0005-0000-0000-0000425A0000}"/>
    <cellStyle name="Comma [0] 9488" xfId="23084" hidden="1" xr:uid="{00000000-0005-0000-0000-00004D5A0000}"/>
    <cellStyle name="Comma [0] 9489" xfId="23090" hidden="1" xr:uid="{00000000-0005-0000-0000-0000535A0000}"/>
    <cellStyle name="Comma [0] 949" xfId="3979" hidden="1" xr:uid="{00000000-0005-0000-0000-0000AC0F0000}"/>
    <cellStyle name="Comma [0] 9490" xfId="23072" hidden="1" xr:uid="{00000000-0005-0000-0000-0000415A0000}"/>
    <cellStyle name="Comma [0] 9491" xfId="23082" hidden="1" xr:uid="{00000000-0005-0000-0000-00004B5A0000}"/>
    <cellStyle name="Comma [0] 9492" xfId="23102" hidden="1" xr:uid="{00000000-0005-0000-0000-00005F5A0000}"/>
    <cellStyle name="Comma [0] 9493" xfId="23104" hidden="1" xr:uid="{00000000-0005-0000-0000-0000615A0000}"/>
    <cellStyle name="Comma [0] 9494" xfId="23055" hidden="1" xr:uid="{00000000-0005-0000-0000-0000305A0000}"/>
    <cellStyle name="Comma [0] 9495" xfId="22552" hidden="1" xr:uid="{00000000-0005-0000-0000-000039580000}"/>
    <cellStyle name="Comma [0] 9496" xfId="23058" hidden="1" xr:uid="{00000000-0005-0000-0000-0000335A0000}"/>
    <cellStyle name="Comma [0] 9497" xfId="22557" hidden="1" xr:uid="{00000000-0005-0000-0000-00003E580000}"/>
    <cellStyle name="Comma [0] 9498" xfId="22541" hidden="1" xr:uid="{00000000-0005-0000-0000-00002E580000}"/>
    <cellStyle name="Comma [0] 9499" xfId="23109" hidden="1" xr:uid="{00000000-0005-0000-0000-0000665A0000}"/>
    <cellStyle name="Comma [0] 95" xfId="2270" hidden="1" xr:uid="{00000000-0005-0000-0000-0000FF080000}"/>
    <cellStyle name="Comma [0] 950" xfId="3926" hidden="1" xr:uid="{00000000-0005-0000-0000-0000770F0000}"/>
    <cellStyle name="Comma [0] 9500" xfId="22550" hidden="1" xr:uid="{00000000-0005-0000-0000-000037580000}"/>
    <cellStyle name="Comma [0] 9501" xfId="22571" hidden="1" xr:uid="{00000000-0005-0000-0000-00004C580000}"/>
    <cellStyle name="Comma [0] 9502" xfId="23121" hidden="1" xr:uid="{00000000-0005-0000-0000-0000725A0000}"/>
    <cellStyle name="Comma [0] 9503" xfId="23123" hidden="1" xr:uid="{00000000-0005-0000-0000-0000745A0000}"/>
    <cellStyle name="Comma [0] 9504" xfId="23112" hidden="1" xr:uid="{00000000-0005-0000-0000-0000695A0000}"/>
    <cellStyle name="Comma [0] 9505" xfId="23120" hidden="1" xr:uid="{00000000-0005-0000-0000-0000715A0000}"/>
    <cellStyle name="Comma [0] 9506" xfId="22554" hidden="1" xr:uid="{00000000-0005-0000-0000-00003B580000}"/>
    <cellStyle name="Comma [0] 9507" xfId="23106" hidden="1" xr:uid="{00000000-0005-0000-0000-0000635A0000}"/>
    <cellStyle name="Comma [0] 9508" xfId="23139" hidden="1" xr:uid="{00000000-0005-0000-0000-0000845A0000}"/>
    <cellStyle name="Comma [0] 9509" xfId="23147" hidden="1" xr:uid="{00000000-0005-0000-0000-00008C5A0000}"/>
    <cellStyle name="Comma [0] 951" xfId="3865" hidden="1" xr:uid="{00000000-0005-0000-0000-00003A0F0000}"/>
    <cellStyle name="Comma [0] 9510" xfId="23056" hidden="1" xr:uid="{00000000-0005-0000-0000-0000315A0000}"/>
    <cellStyle name="Comma [0] 9511" xfId="23135" hidden="1" xr:uid="{00000000-0005-0000-0000-0000805A0000}"/>
    <cellStyle name="Comma [0] 9512" xfId="23156" hidden="1" xr:uid="{00000000-0005-0000-0000-0000955A0000}"/>
    <cellStyle name="Comma [0] 9513" xfId="23158" hidden="1" xr:uid="{00000000-0005-0000-0000-0000975A0000}"/>
    <cellStyle name="Comma [0] 9514" xfId="23117" hidden="1" xr:uid="{00000000-0005-0000-0000-00006E5A0000}"/>
    <cellStyle name="Comma [0] 9515" xfId="23062" hidden="1" xr:uid="{00000000-0005-0000-0000-0000375A0000}"/>
    <cellStyle name="Comma [0] 9516" xfId="23115" hidden="1" xr:uid="{00000000-0005-0000-0000-00006C5A0000}"/>
    <cellStyle name="Comma [0] 9517" xfId="23099" hidden="1" xr:uid="{00000000-0005-0000-0000-00005C5A0000}"/>
    <cellStyle name="Comma [0] 9518" xfId="23095" hidden="1" xr:uid="{00000000-0005-0000-0000-0000585A0000}"/>
    <cellStyle name="Comma [0] 9519" xfId="23166" hidden="1" xr:uid="{00000000-0005-0000-0000-00009F5A0000}"/>
    <cellStyle name="Comma [0] 952" xfId="3983" hidden="1" xr:uid="{00000000-0005-0000-0000-0000B00F0000}"/>
    <cellStyle name="Comma [0] 9520" xfId="23038" hidden="1" xr:uid="{00000000-0005-0000-0000-00001F5A0000}"/>
    <cellStyle name="Comma [0] 9521" xfId="22520" hidden="1" xr:uid="{00000000-0005-0000-0000-000019580000}"/>
    <cellStyle name="Comma [0] 9522" xfId="23174" hidden="1" xr:uid="{00000000-0005-0000-0000-0000A75A0000}"/>
    <cellStyle name="Comma [0] 9523" xfId="23176" hidden="1" xr:uid="{00000000-0005-0000-0000-0000A95A0000}"/>
    <cellStyle name="Comma [0] 9524" xfId="23125" hidden="1" xr:uid="{00000000-0005-0000-0000-0000765A0000}"/>
    <cellStyle name="Comma [0] 9525" xfId="23101" hidden="1" xr:uid="{00000000-0005-0000-0000-00005E5A0000}"/>
    <cellStyle name="Comma [0] 9526" xfId="23136" hidden="1" xr:uid="{00000000-0005-0000-0000-0000815A0000}"/>
    <cellStyle name="Comma [0] 9527" xfId="23068" hidden="1" xr:uid="{00000000-0005-0000-0000-00003D5A0000}"/>
    <cellStyle name="Comma [0] 9528" xfId="23138" hidden="1" xr:uid="{00000000-0005-0000-0000-0000835A0000}"/>
    <cellStyle name="Comma [0] 9529" xfId="23183" hidden="1" xr:uid="{00000000-0005-0000-0000-0000B05A0000}"/>
    <cellStyle name="Comma [0] 953" xfId="3985" hidden="1" xr:uid="{00000000-0005-0000-0000-0000B20F0000}"/>
    <cellStyle name="Comma [0] 9530" xfId="23126" hidden="1" xr:uid="{00000000-0005-0000-0000-0000775A0000}"/>
    <cellStyle name="Comma [0] 9531" xfId="23083" hidden="1" xr:uid="{00000000-0005-0000-0000-00004C5A0000}"/>
    <cellStyle name="Comma [0] 9532" xfId="23189" hidden="1" xr:uid="{00000000-0005-0000-0000-0000B65A0000}"/>
    <cellStyle name="Comma [0] 9533" xfId="23191" hidden="1" xr:uid="{00000000-0005-0000-0000-0000B85A0000}"/>
    <cellStyle name="Comma [0] 9534" xfId="23144" hidden="1" xr:uid="{00000000-0005-0000-0000-0000895A0000}"/>
    <cellStyle name="Comma [0] 9535" xfId="23150" hidden="1" xr:uid="{00000000-0005-0000-0000-00008F5A0000}"/>
    <cellStyle name="Comma [0] 9536" xfId="23037" hidden="1" xr:uid="{00000000-0005-0000-0000-00001E5A0000}"/>
    <cellStyle name="Comma [0] 9537" xfId="23100" hidden="1" xr:uid="{00000000-0005-0000-0000-00005D5A0000}"/>
    <cellStyle name="Comma [0] 9538" xfId="23108" hidden="1" xr:uid="{00000000-0005-0000-0000-0000655A0000}"/>
    <cellStyle name="Comma [0] 9539" xfId="23197" hidden="1" xr:uid="{00000000-0005-0000-0000-0000BE5A0000}"/>
    <cellStyle name="Comma [0] 954" xfId="3953" hidden="1" xr:uid="{00000000-0005-0000-0000-0000920F0000}"/>
    <cellStyle name="Comma [0] 9540" xfId="23111" hidden="1" xr:uid="{00000000-0005-0000-0000-0000685A0000}"/>
    <cellStyle name="Comma [0] 9541" xfId="23071" hidden="1" xr:uid="{00000000-0005-0000-0000-0000405A0000}"/>
    <cellStyle name="Comma [0] 9542" xfId="23202" hidden="1" xr:uid="{00000000-0005-0000-0000-0000C35A0000}"/>
    <cellStyle name="Comma [0] 9543" xfId="23204" hidden="1" xr:uid="{00000000-0005-0000-0000-0000C55A0000}"/>
    <cellStyle name="Comma [0] 9544" xfId="23163" hidden="1" xr:uid="{00000000-0005-0000-0000-00009C5A0000}"/>
    <cellStyle name="Comma [0] 9545" xfId="23169" hidden="1" xr:uid="{00000000-0005-0000-0000-0000A25A0000}"/>
    <cellStyle name="Comma [0] 9546" xfId="23070" hidden="1" xr:uid="{00000000-0005-0000-0000-00003F5A0000}"/>
    <cellStyle name="Comma [0] 9547" xfId="23151" hidden="1" xr:uid="{00000000-0005-0000-0000-0000905A0000}"/>
    <cellStyle name="Comma [0] 9548" xfId="23130" hidden="1" xr:uid="{00000000-0005-0000-0000-00007B5A0000}"/>
    <cellStyle name="Comma [0] 9549" xfId="23208" hidden="1" xr:uid="{00000000-0005-0000-0000-0000C95A0000}"/>
    <cellStyle name="Comma [0] 955" xfId="3957" hidden="1" xr:uid="{00000000-0005-0000-0000-0000960F0000}"/>
    <cellStyle name="Comma [0] 9550" xfId="23149" hidden="1" xr:uid="{00000000-0005-0000-0000-00008E5A0000}"/>
    <cellStyle name="Comma [0] 9551" xfId="23087" hidden="1" xr:uid="{00000000-0005-0000-0000-0000505A0000}"/>
    <cellStyle name="Comma [0] 9552" xfId="23215" hidden="1" xr:uid="{00000000-0005-0000-0000-0000D05A0000}"/>
    <cellStyle name="Comma [0] 9553" xfId="23217" hidden="1" xr:uid="{00000000-0005-0000-0000-0000D25A0000}"/>
    <cellStyle name="Comma [0] 9554" xfId="23181" hidden="1" xr:uid="{00000000-0005-0000-0000-0000AE5A0000}"/>
    <cellStyle name="Comma [0] 9555" xfId="23186" hidden="1" xr:uid="{00000000-0005-0000-0000-0000B35A0000}"/>
    <cellStyle name="Comma [0] 9556" xfId="22551" hidden="1" xr:uid="{00000000-0005-0000-0000-000038580000}"/>
    <cellStyle name="Comma [0] 9557" xfId="23170" hidden="1" xr:uid="{00000000-0005-0000-0000-0000A35A0000}"/>
    <cellStyle name="Comma [0] 9558" xfId="23075" hidden="1" xr:uid="{00000000-0005-0000-0000-0000445A0000}"/>
    <cellStyle name="Comma [0] 9559" xfId="23221" hidden="1" xr:uid="{00000000-0005-0000-0000-0000D65A0000}"/>
    <cellStyle name="Comma [0] 956" xfId="3847" hidden="1" xr:uid="{00000000-0005-0000-0000-0000280F0000}"/>
    <cellStyle name="Comma [0] 9560" xfId="23168" hidden="1" xr:uid="{00000000-0005-0000-0000-0000A15A0000}"/>
    <cellStyle name="Comma [0] 9561" xfId="23107" hidden="1" xr:uid="{00000000-0005-0000-0000-0000645A0000}"/>
    <cellStyle name="Comma [0] 9562" xfId="23225" hidden="1" xr:uid="{00000000-0005-0000-0000-0000DA5A0000}"/>
    <cellStyle name="Comma [0] 9563" xfId="23227" hidden="1" xr:uid="{00000000-0005-0000-0000-0000DC5A0000}"/>
    <cellStyle name="Comma [0] 9564" xfId="23195" hidden="1" xr:uid="{00000000-0005-0000-0000-0000BC5A0000}"/>
    <cellStyle name="Comma [0] 9565" xfId="23199" hidden="1" xr:uid="{00000000-0005-0000-0000-0000C05A0000}"/>
    <cellStyle name="Comma [0] 9566" xfId="23089" hidden="1" xr:uid="{00000000-0005-0000-0000-0000525A0000}"/>
    <cellStyle name="Comma [0] 9567" xfId="23187" hidden="1" xr:uid="{00000000-0005-0000-0000-0000B45A0000}"/>
    <cellStyle name="Comma [0] 9568" xfId="23079" hidden="1" xr:uid="{00000000-0005-0000-0000-0000485A0000}"/>
    <cellStyle name="Comma [0] 9569" xfId="23231" hidden="1" xr:uid="{00000000-0005-0000-0000-0000E05A0000}"/>
    <cellStyle name="Comma [0] 957" xfId="3945" hidden="1" xr:uid="{00000000-0005-0000-0000-00008A0F0000}"/>
    <cellStyle name="Comma [0] 9570" xfId="23185" hidden="1" xr:uid="{00000000-0005-0000-0000-0000B25A0000}"/>
    <cellStyle name="Comma [0] 9571" xfId="23154" hidden="1" xr:uid="{00000000-0005-0000-0000-0000935A0000}"/>
    <cellStyle name="Comma [0] 9572" xfId="23235" hidden="1" xr:uid="{00000000-0005-0000-0000-0000E45A0000}"/>
    <cellStyle name="Comma [0] 9573" xfId="23237" hidden="1" xr:uid="{00000000-0005-0000-0000-0000E65A0000}"/>
    <cellStyle name="Comma [0] 9574" xfId="23223" hidden="1" xr:uid="{00000000-0005-0000-0000-0000D85A0000}"/>
    <cellStyle name="Comma [0] 9575" xfId="23210" hidden="1" xr:uid="{00000000-0005-0000-0000-0000CB5A0000}"/>
    <cellStyle name="Comma [0] 9576" xfId="23234" hidden="1" xr:uid="{00000000-0005-0000-0000-0000E35A0000}"/>
    <cellStyle name="Comma [0] 9577" xfId="23200" hidden="1" xr:uid="{00000000-0005-0000-0000-0000C15A0000}"/>
    <cellStyle name="Comma [0] 9578" xfId="23172" hidden="1" xr:uid="{00000000-0005-0000-0000-0000A55A0000}"/>
    <cellStyle name="Comma [0] 9579" xfId="23239" hidden="1" xr:uid="{00000000-0005-0000-0000-0000E85A0000}"/>
    <cellStyle name="Comma [0] 958" xfId="3837" hidden="1" xr:uid="{00000000-0005-0000-0000-00001E0F0000}"/>
    <cellStyle name="Comma [0] 9580" xfId="23196" hidden="1" xr:uid="{00000000-0005-0000-0000-0000BD5A0000}"/>
    <cellStyle name="Comma [0] 9581" xfId="23230" hidden="1" xr:uid="{00000000-0005-0000-0000-0000DF5A0000}"/>
    <cellStyle name="Comma [0] 9582" xfId="23243" hidden="1" xr:uid="{00000000-0005-0000-0000-0000EC5A0000}"/>
    <cellStyle name="Comma [0] 9583" xfId="23245" hidden="1" xr:uid="{00000000-0005-0000-0000-0000EE5A0000}"/>
    <cellStyle name="Comma [0] 9584" xfId="23113" hidden="1" xr:uid="{00000000-0005-0000-0000-00006A5A0000}"/>
    <cellStyle name="Comma [0] 9585" xfId="23233" hidden="1" xr:uid="{00000000-0005-0000-0000-0000E25A0000}"/>
    <cellStyle name="Comma [0] 9586" xfId="23173" hidden="1" xr:uid="{00000000-0005-0000-0000-0000A65A0000}"/>
    <cellStyle name="Comma [0] 9587" xfId="23207" hidden="1" xr:uid="{00000000-0005-0000-0000-0000C85A0000}"/>
    <cellStyle name="Comma [0] 9588" xfId="23220" hidden="1" xr:uid="{00000000-0005-0000-0000-0000D55A0000}"/>
    <cellStyle name="Comma [0] 9589" xfId="23248" hidden="1" xr:uid="{00000000-0005-0000-0000-0000F15A0000}"/>
    <cellStyle name="Comma [0] 959" xfId="3989" hidden="1" xr:uid="{00000000-0005-0000-0000-0000B60F0000}"/>
    <cellStyle name="Comma [0] 9590" xfId="23211" hidden="1" xr:uid="{00000000-0005-0000-0000-0000CC5A0000}"/>
    <cellStyle name="Comma [0] 9591" xfId="23171" hidden="1" xr:uid="{00000000-0005-0000-0000-0000A45A0000}"/>
    <cellStyle name="Comma [0] 9592" xfId="23250" hidden="1" xr:uid="{00000000-0005-0000-0000-0000F35A0000}"/>
    <cellStyle name="Comma [0] 9593" xfId="23252" hidden="1" xr:uid="{00000000-0005-0000-0000-0000F55A0000}"/>
    <cellStyle name="Comma [0] 9594" xfId="22605" hidden="1" xr:uid="{00000000-0005-0000-0000-00006E580000}"/>
    <cellStyle name="Comma [0] 9595" xfId="22561" hidden="1" xr:uid="{00000000-0005-0000-0000-000042580000}"/>
    <cellStyle name="Comma [0] 9596" xfId="23258" hidden="1" xr:uid="{00000000-0005-0000-0000-0000FB5A0000}"/>
    <cellStyle name="Comma [0] 9597" xfId="23264" hidden="1" xr:uid="{00000000-0005-0000-0000-0000015B0000}"/>
    <cellStyle name="Comma [0] 9598" xfId="23266" hidden="1" xr:uid="{00000000-0005-0000-0000-0000035B0000}"/>
    <cellStyle name="Comma [0] 9599" xfId="23257" hidden="1" xr:uid="{00000000-0005-0000-0000-0000FA5A0000}"/>
    <cellStyle name="Comma [0] 96" xfId="2359" hidden="1" xr:uid="{00000000-0005-0000-0000-000058090000}"/>
    <cellStyle name="Comma [0] 960" xfId="3943" hidden="1" xr:uid="{00000000-0005-0000-0000-0000880F0000}"/>
    <cellStyle name="Comma [0] 9600" xfId="23262" hidden="1" xr:uid="{00000000-0005-0000-0000-0000FF5A0000}"/>
    <cellStyle name="Comma [0] 9601" xfId="23268" hidden="1" xr:uid="{00000000-0005-0000-0000-0000055B0000}"/>
    <cellStyle name="Comma [0] 9602" xfId="23270" hidden="1" xr:uid="{00000000-0005-0000-0000-0000075B0000}"/>
    <cellStyle name="Comma [0] 9603" xfId="22562" hidden="1" xr:uid="{00000000-0005-0000-0000-000043580000}"/>
    <cellStyle name="Comma [0] 9604" xfId="22540" hidden="1" xr:uid="{00000000-0005-0000-0000-00002D580000}"/>
    <cellStyle name="Comma [0] 9605" xfId="23281" hidden="1" xr:uid="{00000000-0005-0000-0000-0000125B0000}"/>
    <cellStyle name="Comma [0] 9606" xfId="23290" hidden="1" xr:uid="{00000000-0005-0000-0000-00001B5B0000}"/>
    <cellStyle name="Comma [0] 9607" xfId="23301" hidden="1" xr:uid="{00000000-0005-0000-0000-0000265B0000}"/>
    <cellStyle name="Comma [0] 9608" xfId="23307" hidden="1" xr:uid="{00000000-0005-0000-0000-00002C5B0000}"/>
    <cellStyle name="Comma [0] 9609" xfId="23289" hidden="1" xr:uid="{00000000-0005-0000-0000-00001A5B0000}"/>
    <cellStyle name="Comma [0] 961" xfId="3912" hidden="1" xr:uid="{00000000-0005-0000-0000-0000690F0000}"/>
    <cellStyle name="Comma [0] 9610" xfId="23299" hidden="1" xr:uid="{00000000-0005-0000-0000-0000245B0000}"/>
    <cellStyle name="Comma [0] 9611" xfId="23319" hidden="1" xr:uid="{00000000-0005-0000-0000-0000385B0000}"/>
    <cellStyle name="Comma [0] 9612" xfId="23321" hidden="1" xr:uid="{00000000-0005-0000-0000-00003A5B0000}"/>
    <cellStyle name="Comma [0] 9613" xfId="23272" hidden="1" xr:uid="{00000000-0005-0000-0000-0000095B0000}"/>
    <cellStyle name="Comma [0] 9614" xfId="22528" hidden="1" xr:uid="{00000000-0005-0000-0000-000021580000}"/>
    <cellStyle name="Comma [0] 9615" xfId="23275" hidden="1" xr:uid="{00000000-0005-0000-0000-00000C5B0000}"/>
    <cellStyle name="Comma [0] 9616" xfId="22539" hidden="1" xr:uid="{00000000-0005-0000-0000-00002C580000}"/>
    <cellStyle name="Comma [0] 9617" xfId="22538" hidden="1" xr:uid="{00000000-0005-0000-0000-00002B580000}"/>
    <cellStyle name="Comma [0] 9618" xfId="23326" hidden="1" xr:uid="{00000000-0005-0000-0000-00003F5B0000}"/>
    <cellStyle name="Comma [0] 9619" xfId="22614" hidden="1" xr:uid="{00000000-0005-0000-0000-000077580000}"/>
    <cellStyle name="Comma [0] 962" xfId="3993" hidden="1" xr:uid="{00000000-0005-0000-0000-0000BA0F0000}"/>
    <cellStyle name="Comma [0] 9620" xfId="22815" hidden="1" xr:uid="{00000000-0005-0000-0000-000040590000}"/>
    <cellStyle name="Comma [0] 9621" xfId="23338" hidden="1" xr:uid="{00000000-0005-0000-0000-00004B5B0000}"/>
    <cellStyle name="Comma [0] 9622" xfId="23340" hidden="1" xr:uid="{00000000-0005-0000-0000-00004D5B0000}"/>
    <cellStyle name="Comma [0] 9623" xfId="23329" hidden="1" xr:uid="{00000000-0005-0000-0000-0000425B0000}"/>
    <cellStyle name="Comma [0] 9624" xfId="23337" hidden="1" xr:uid="{00000000-0005-0000-0000-00004A5B0000}"/>
    <cellStyle name="Comma [0] 9625" xfId="22824" hidden="1" xr:uid="{00000000-0005-0000-0000-000049590000}"/>
    <cellStyle name="Comma [0] 9626" xfId="23323" hidden="1" xr:uid="{00000000-0005-0000-0000-00003C5B0000}"/>
    <cellStyle name="Comma [0] 9627" xfId="23356" hidden="1" xr:uid="{00000000-0005-0000-0000-00005D5B0000}"/>
    <cellStyle name="Comma [0] 9628" xfId="23364" hidden="1" xr:uid="{00000000-0005-0000-0000-0000655B0000}"/>
    <cellStyle name="Comma [0] 9629" xfId="23273" hidden="1" xr:uid="{00000000-0005-0000-0000-00000A5B0000}"/>
    <cellStyle name="Comma [0] 963" xfId="3995" hidden="1" xr:uid="{00000000-0005-0000-0000-0000BC0F0000}"/>
    <cellStyle name="Comma [0] 9630" xfId="23352" hidden="1" xr:uid="{00000000-0005-0000-0000-0000595B0000}"/>
    <cellStyle name="Comma [0] 9631" xfId="23373" hidden="1" xr:uid="{00000000-0005-0000-0000-00006E5B0000}"/>
    <cellStyle name="Comma [0] 9632" xfId="23375" hidden="1" xr:uid="{00000000-0005-0000-0000-0000705B0000}"/>
    <cellStyle name="Comma [0] 9633" xfId="23334" hidden="1" xr:uid="{00000000-0005-0000-0000-0000475B0000}"/>
    <cellStyle name="Comma [0] 9634" xfId="23279" hidden="1" xr:uid="{00000000-0005-0000-0000-0000105B0000}"/>
    <cellStyle name="Comma [0] 9635" xfId="23332" hidden="1" xr:uid="{00000000-0005-0000-0000-0000455B0000}"/>
    <cellStyle name="Comma [0] 9636" xfId="23316" hidden="1" xr:uid="{00000000-0005-0000-0000-0000355B0000}"/>
    <cellStyle name="Comma [0] 9637" xfId="23312" hidden="1" xr:uid="{00000000-0005-0000-0000-0000315B0000}"/>
    <cellStyle name="Comma [0] 9638" xfId="23383" hidden="1" xr:uid="{00000000-0005-0000-0000-0000785B0000}"/>
    <cellStyle name="Comma [0] 9639" xfId="23255" hidden="1" xr:uid="{00000000-0005-0000-0000-0000F85A0000}"/>
    <cellStyle name="Comma [0] 964" xfId="3981" hidden="1" xr:uid="{00000000-0005-0000-0000-0000AE0F0000}"/>
    <cellStyle name="Comma [0] 9640" xfId="22563" hidden="1" xr:uid="{00000000-0005-0000-0000-000044580000}"/>
    <cellStyle name="Comma [0] 9641" xfId="23391" hidden="1" xr:uid="{00000000-0005-0000-0000-0000805B0000}"/>
    <cellStyle name="Comma [0] 9642" xfId="23393" hidden="1" xr:uid="{00000000-0005-0000-0000-0000825B0000}"/>
    <cellStyle name="Comma [0] 9643" xfId="23342" hidden="1" xr:uid="{00000000-0005-0000-0000-00004F5B0000}"/>
    <cellStyle name="Comma [0] 9644" xfId="23318" hidden="1" xr:uid="{00000000-0005-0000-0000-0000375B0000}"/>
    <cellStyle name="Comma [0] 9645" xfId="23353" hidden="1" xr:uid="{00000000-0005-0000-0000-00005A5B0000}"/>
    <cellStyle name="Comma [0] 9646" xfId="23285" hidden="1" xr:uid="{00000000-0005-0000-0000-0000165B0000}"/>
    <cellStyle name="Comma [0] 9647" xfId="23355" hidden="1" xr:uid="{00000000-0005-0000-0000-00005C5B0000}"/>
    <cellStyle name="Comma [0] 9648" xfId="23400" hidden="1" xr:uid="{00000000-0005-0000-0000-0000895B0000}"/>
    <cellStyle name="Comma [0] 9649" xfId="23343" hidden="1" xr:uid="{00000000-0005-0000-0000-0000505B0000}"/>
    <cellStyle name="Comma [0] 965" xfId="3968" hidden="1" xr:uid="{00000000-0005-0000-0000-0000A10F0000}"/>
    <cellStyle name="Comma [0] 9650" xfId="23300" hidden="1" xr:uid="{00000000-0005-0000-0000-0000255B0000}"/>
    <cellStyle name="Comma [0] 9651" xfId="23406" hidden="1" xr:uid="{00000000-0005-0000-0000-00008F5B0000}"/>
    <cellStyle name="Comma [0] 9652" xfId="23408" hidden="1" xr:uid="{00000000-0005-0000-0000-0000915B0000}"/>
    <cellStyle name="Comma [0] 9653" xfId="23361" hidden="1" xr:uid="{00000000-0005-0000-0000-0000625B0000}"/>
    <cellStyle name="Comma [0] 9654" xfId="23367" hidden="1" xr:uid="{00000000-0005-0000-0000-0000685B0000}"/>
    <cellStyle name="Comma [0] 9655" xfId="23254" hidden="1" xr:uid="{00000000-0005-0000-0000-0000F75A0000}"/>
    <cellStyle name="Comma [0] 9656" xfId="23317" hidden="1" xr:uid="{00000000-0005-0000-0000-0000365B0000}"/>
    <cellStyle name="Comma [0] 9657" xfId="23325" hidden="1" xr:uid="{00000000-0005-0000-0000-00003E5B0000}"/>
    <cellStyle name="Comma [0] 9658" xfId="23414" hidden="1" xr:uid="{00000000-0005-0000-0000-0000975B0000}"/>
    <cellStyle name="Comma [0] 9659" xfId="23328" hidden="1" xr:uid="{00000000-0005-0000-0000-0000415B0000}"/>
    <cellStyle name="Comma [0] 966" xfId="3992" hidden="1" xr:uid="{00000000-0005-0000-0000-0000B90F0000}"/>
    <cellStyle name="Comma [0] 9660" xfId="23288" hidden="1" xr:uid="{00000000-0005-0000-0000-0000195B0000}"/>
    <cellStyle name="Comma [0] 9661" xfId="23419" hidden="1" xr:uid="{00000000-0005-0000-0000-00009C5B0000}"/>
    <cellStyle name="Comma [0] 9662" xfId="23421" hidden="1" xr:uid="{00000000-0005-0000-0000-00009E5B0000}"/>
    <cellStyle name="Comma [0] 9663" xfId="23380" hidden="1" xr:uid="{00000000-0005-0000-0000-0000755B0000}"/>
    <cellStyle name="Comma [0] 9664" xfId="23386" hidden="1" xr:uid="{00000000-0005-0000-0000-00007B5B0000}"/>
    <cellStyle name="Comma [0] 9665" xfId="23287" hidden="1" xr:uid="{00000000-0005-0000-0000-0000185B0000}"/>
    <cellStyle name="Comma [0] 9666" xfId="23368" hidden="1" xr:uid="{00000000-0005-0000-0000-0000695B0000}"/>
    <cellStyle name="Comma [0] 9667" xfId="23347" hidden="1" xr:uid="{00000000-0005-0000-0000-0000545B0000}"/>
    <cellStyle name="Comma [0] 9668" xfId="23425" hidden="1" xr:uid="{00000000-0005-0000-0000-0000A25B0000}"/>
    <cellStyle name="Comma [0] 9669" xfId="23366" hidden="1" xr:uid="{00000000-0005-0000-0000-0000675B0000}"/>
    <cellStyle name="Comma [0] 967" xfId="3958" hidden="1" xr:uid="{00000000-0005-0000-0000-0000970F0000}"/>
    <cellStyle name="Comma [0] 9670" xfId="23304" hidden="1" xr:uid="{00000000-0005-0000-0000-0000295B0000}"/>
    <cellStyle name="Comma [0] 9671" xfId="23432" hidden="1" xr:uid="{00000000-0005-0000-0000-0000A95B0000}"/>
    <cellStyle name="Comma [0] 9672" xfId="23434" hidden="1" xr:uid="{00000000-0005-0000-0000-0000AB5B0000}"/>
    <cellStyle name="Comma [0] 9673" xfId="23398" hidden="1" xr:uid="{00000000-0005-0000-0000-0000875B0000}"/>
    <cellStyle name="Comma [0] 9674" xfId="23403" hidden="1" xr:uid="{00000000-0005-0000-0000-00008C5B0000}"/>
    <cellStyle name="Comma [0] 9675" xfId="22833" hidden="1" xr:uid="{00000000-0005-0000-0000-000052590000}"/>
    <cellStyle name="Comma [0] 9676" xfId="23387" hidden="1" xr:uid="{00000000-0005-0000-0000-00007C5B0000}"/>
    <cellStyle name="Comma [0] 9677" xfId="23292" hidden="1" xr:uid="{00000000-0005-0000-0000-00001D5B0000}"/>
    <cellStyle name="Comma [0] 9678" xfId="23438" hidden="1" xr:uid="{00000000-0005-0000-0000-0000AF5B0000}"/>
    <cellStyle name="Comma [0] 9679" xfId="23385" hidden="1" xr:uid="{00000000-0005-0000-0000-00007A5B0000}"/>
    <cellStyle name="Comma [0] 968" xfId="3930" hidden="1" xr:uid="{00000000-0005-0000-0000-00007B0F0000}"/>
    <cellStyle name="Comma [0] 9680" xfId="23324" hidden="1" xr:uid="{00000000-0005-0000-0000-00003D5B0000}"/>
    <cellStyle name="Comma [0] 9681" xfId="23442" hidden="1" xr:uid="{00000000-0005-0000-0000-0000B35B0000}"/>
    <cellStyle name="Comma [0] 9682" xfId="23444" hidden="1" xr:uid="{00000000-0005-0000-0000-0000B55B0000}"/>
    <cellStyle name="Comma [0] 9683" xfId="23412" hidden="1" xr:uid="{00000000-0005-0000-0000-0000955B0000}"/>
    <cellStyle name="Comma [0] 9684" xfId="23416" hidden="1" xr:uid="{00000000-0005-0000-0000-0000995B0000}"/>
    <cellStyle name="Comma [0] 9685" xfId="23306" hidden="1" xr:uid="{00000000-0005-0000-0000-00002B5B0000}"/>
    <cellStyle name="Comma [0] 9686" xfId="23404" hidden="1" xr:uid="{00000000-0005-0000-0000-00008D5B0000}"/>
    <cellStyle name="Comma [0] 9687" xfId="23296" hidden="1" xr:uid="{00000000-0005-0000-0000-0000215B0000}"/>
    <cellStyle name="Comma [0] 9688" xfId="23448" hidden="1" xr:uid="{00000000-0005-0000-0000-0000B95B0000}"/>
    <cellStyle name="Comma [0] 9689" xfId="23402" hidden="1" xr:uid="{00000000-0005-0000-0000-00008B5B0000}"/>
    <cellStyle name="Comma [0] 969" xfId="3997" hidden="1" xr:uid="{00000000-0005-0000-0000-0000BE0F0000}"/>
    <cellStyle name="Comma [0] 9690" xfId="23371" hidden="1" xr:uid="{00000000-0005-0000-0000-00006C5B0000}"/>
    <cellStyle name="Comma [0] 9691" xfId="23452" hidden="1" xr:uid="{00000000-0005-0000-0000-0000BD5B0000}"/>
    <cellStyle name="Comma [0] 9692" xfId="23454" hidden="1" xr:uid="{00000000-0005-0000-0000-0000BF5B0000}"/>
    <cellStyle name="Comma [0] 9693" xfId="23440" hidden="1" xr:uid="{00000000-0005-0000-0000-0000B15B0000}"/>
    <cellStyle name="Comma [0] 9694" xfId="23427" hidden="1" xr:uid="{00000000-0005-0000-0000-0000A45B0000}"/>
    <cellStyle name="Comma [0] 9695" xfId="23451" hidden="1" xr:uid="{00000000-0005-0000-0000-0000BC5B0000}"/>
    <cellStyle name="Comma [0] 9696" xfId="23417" hidden="1" xr:uid="{00000000-0005-0000-0000-00009A5B0000}"/>
    <cellStyle name="Comma [0] 9697" xfId="23389" hidden="1" xr:uid="{00000000-0005-0000-0000-00007E5B0000}"/>
    <cellStyle name="Comma [0] 9698" xfId="23456" hidden="1" xr:uid="{00000000-0005-0000-0000-0000C15B0000}"/>
    <cellStyle name="Comma [0] 9699" xfId="23413" hidden="1" xr:uid="{00000000-0005-0000-0000-0000965B0000}"/>
    <cellStyle name="Comma [0] 97" xfId="2273" hidden="1" xr:uid="{00000000-0005-0000-0000-000002090000}"/>
    <cellStyle name="Comma [0] 970" xfId="3954" hidden="1" xr:uid="{00000000-0005-0000-0000-0000930F0000}"/>
    <cellStyle name="Comma [0] 9700" xfId="23447" hidden="1" xr:uid="{00000000-0005-0000-0000-0000B85B0000}"/>
    <cellStyle name="Comma [0] 9701" xfId="23460" hidden="1" xr:uid="{00000000-0005-0000-0000-0000C55B0000}"/>
    <cellStyle name="Comma [0] 9702" xfId="23462" hidden="1" xr:uid="{00000000-0005-0000-0000-0000C75B0000}"/>
    <cellStyle name="Comma [0] 9703" xfId="23330" hidden="1" xr:uid="{00000000-0005-0000-0000-0000435B0000}"/>
    <cellStyle name="Comma [0] 9704" xfId="23450" hidden="1" xr:uid="{00000000-0005-0000-0000-0000BB5B0000}"/>
    <cellStyle name="Comma [0] 9705" xfId="23390" hidden="1" xr:uid="{00000000-0005-0000-0000-00007F5B0000}"/>
    <cellStyle name="Comma [0] 9706" xfId="23424" hidden="1" xr:uid="{00000000-0005-0000-0000-0000A15B0000}"/>
    <cellStyle name="Comma [0] 9707" xfId="23437" hidden="1" xr:uid="{00000000-0005-0000-0000-0000AE5B0000}"/>
    <cellStyle name="Comma [0] 9708" xfId="23465" hidden="1" xr:uid="{00000000-0005-0000-0000-0000CA5B0000}"/>
    <cellStyle name="Comma [0] 9709" xfId="23428" hidden="1" xr:uid="{00000000-0005-0000-0000-0000A55B0000}"/>
    <cellStyle name="Comma [0] 971" xfId="3988" hidden="1" xr:uid="{00000000-0005-0000-0000-0000B50F0000}"/>
    <cellStyle name="Comma [0] 9710" xfId="23388" hidden="1" xr:uid="{00000000-0005-0000-0000-00007D5B0000}"/>
    <cellStyle name="Comma [0] 9711" xfId="23467" hidden="1" xr:uid="{00000000-0005-0000-0000-0000CC5B0000}"/>
    <cellStyle name="Comma [0] 9712" xfId="23469" hidden="1" xr:uid="{00000000-0005-0000-0000-0000CE5B0000}"/>
    <cellStyle name="Comma [0] 9713" xfId="19949" hidden="1" xr:uid="{00000000-0005-0000-0000-00000E4E0000}"/>
    <cellStyle name="Comma [0] 9714" xfId="19901" hidden="1" xr:uid="{00000000-0005-0000-0000-0000DE4D0000}"/>
    <cellStyle name="Comma [0] 9715" xfId="19897" hidden="1" xr:uid="{00000000-0005-0000-0000-0000DA4D0000}"/>
    <cellStyle name="Comma [0] 9716" xfId="23474" hidden="1" xr:uid="{00000000-0005-0000-0000-0000D35B0000}"/>
    <cellStyle name="Comma [0] 9717" xfId="23476" hidden="1" xr:uid="{00000000-0005-0000-0000-0000D55B0000}"/>
    <cellStyle name="Comma [0] 9718" xfId="19926" hidden="1" xr:uid="{00000000-0005-0000-0000-0000F74D0000}"/>
    <cellStyle name="Comma [0] 9719" xfId="23472" hidden="1" xr:uid="{00000000-0005-0000-0000-0000D15B0000}"/>
    <cellStyle name="Comma [0] 972" xfId="4001" hidden="1" xr:uid="{00000000-0005-0000-0000-0000C20F0000}"/>
    <cellStyle name="Comma [0] 9720" xfId="23478" hidden="1" xr:uid="{00000000-0005-0000-0000-0000D75B0000}"/>
    <cellStyle name="Comma [0] 9721" xfId="23480" hidden="1" xr:uid="{00000000-0005-0000-0000-0000D95B0000}"/>
    <cellStyle name="Comma [0] 9722" xfId="19967" hidden="1" xr:uid="{00000000-0005-0000-0000-0000204E0000}"/>
    <cellStyle name="Comma [0] 9723" xfId="22517" hidden="1" xr:uid="{00000000-0005-0000-0000-000016580000}"/>
    <cellStyle name="Comma [0] 9724" xfId="23491" hidden="1" xr:uid="{00000000-0005-0000-0000-0000E45B0000}"/>
    <cellStyle name="Comma [0] 9725" xfId="23500" hidden="1" xr:uid="{00000000-0005-0000-0000-0000ED5B0000}"/>
    <cellStyle name="Comma [0] 9726" xfId="23511" hidden="1" xr:uid="{00000000-0005-0000-0000-0000F85B0000}"/>
    <cellStyle name="Comma [0] 9727" xfId="23517" hidden="1" xr:uid="{00000000-0005-0000-0000-0000FE5B0000}"/>
    <cellStyle name="Comma [0] 9728" xfId="23499" hidden="1" xr:uid="{00000000-0005-0000-0000-0000EC5B0000}"/>
    <cellStyle name="Comma [0] 9729" xfId="23509" hidden="1" xr:uid="{00000000-0005-0000-0000-0000F65B0000}"/>
    <cellStyle name="Comma [0] 973" xfId="4003" hidden="1" xr:uid="{00000000-0005-0000-0000-0000C40F0000}"/>
    <cellStyle name="Comma [0] 9730" xfId="23529" hidden="1" xr:uid="{00000000-0005-0000-0000-00000A5C0000}"/>
    <cellStyle name="Comma [0] 9731" xfId="23531" hidden="1" xr:uid="{00000000-0005-0000-0000-00000C5C0000}"/>
    <cellStyle name="Comma [0] 9732" xfId="23482" hidden="1" xr:uid="{00000000-0005-0000-0000-0000DB5B0000}"/>
    <cellStyle name="Comma [0] 9733" xfId="21138" hidden="1" xr:uid="{00000000-0005-0000-0000-0000B3520000}"/>
    <cellStyle name="Comma [0] 9734" xfId="23485" hidden="1" xr:uid="{00000000-0005-0000-0000-0000DE5B0000}"/>
    <cellStyle name="Comma [0] 9735" xfId="19969" hidden="1" xr:uid="{00000000-0005-0000-0000-0000224E0000}"/>
    <cellStyle name="Comma [0] 9736" xfId="19951" hidden="1" xr:uid="{00000000-0005-0000-0000-0000104E0000}"/>
    <cellStyle name="Comma [0] 9737" xfId="23536" hidden="1" xr:uid="{00000000-0005-0000-0000-0000115C0000}"/>
    <cellStyle name="Comma [0] 9738" xfId="22518" hidden="1" xr:uid="{00000000-0005-0000-0000-000017580000}"/>
    <cellStyle name="Comma [0] 9739" xfId="21352" hidden="1" xr:uid="{00000000-0005-0000-0000-000089530000}"/>
    <cellStyle name="Comma [0] 974" xfId="3871" hidden="1" xr:uid="{00000000-0005-0000-0000-0000400F0000}"/>
    <cellStyle name="Comma [0] 9740" xfId="23548" hidden="1" xr:uid="{00000000-0005-0000-0000-00001D5C0000}"/>
    <cellStyle name="Comma [0] 9741" xfId="23550" hidden="1" xr:uid="{00000000-0005-0000-0000-00001F5C0000}"/>
    <cellStyle name="Comma [0] 9742" xfId="23539" hidden="1" xr:uid="{00000000-0005-0000-0000-0000145C0000}"/>
    <cellStyle name="Comma [0] 9743" xfId="23547" hidden="1" xr:uid="{00000000-0005-0000-0000-00001C5C0000}"/>
    <cellStyle name="Comma [0] 9744" xfId="19968" hidden="1" xr:uid="{00000000-0005-0000-0000-0000214E0000}"/>
    <cellStyle name="Comma [0] 9745" xfId="23533" hidden="1" xr:uid="{00000000-0005-0000-0000-00000E5C0000}"/>
    <cellStyle name="Comma [0] 9746" xfId="23566" hidden="1" xr:uid="{00000000-0005-0000-0000-00002F5C0000}"/>
    <cellStyle name="Comma [0] 9747" xfId="23574" hidden="1" xr:uid="{00000000-0005-0000-0000-0000375C0000}"/>
    <cellStyle name="Comma [0] 9748" xfId="23483" hidden="1" xr:uid="{00000000-0005-0000-0000-0000DC5B0000}"/>
    <cellStyle name="Comma [0] 9749" xfId="23562" hidden="1" xr:uid="{00000000-0005-0000-0000-00002B5C0000}"/>
    <cellStyle name="Comma [0] 975" xfId="3991" hidden="1" xr:uid="{00000000-0005-0000-0000-0000B80F0000}"/>
    <cellStyle name="Comma [0] 9750" xfId="23583" hidden="1" xr:uid="{00000000-0005-0000-0000-0000405C0000}"/>
    <cellStyle name="Comma [0] 9751" xfId="23585" hidden="1" xr:uid="{00000000-0005-0000-0000-0000425C0000}"/>
    <cellStyle name="Comma [0] 9752" xfId="23544" hidden="1" xr:uid="{00000000-0005-0000-0000-0000195C0000}"/>
    <cellStyle name="Comma [0] 9753" xfId="23489" hidden="1" xr:uid="{00000000-0005-0000-0000-0000E25B0000}"/>
    <cellStyle name="Comma [0] 9754" xfId="23542" hidden="1" xr:uid="{00000000-0005-0000-0000-0000175C0000}"/>
    <cellStyle name="Comma [0] 9755" xfId="23526" hidden="1" xr:uid="{00000000-0005-0000-0000-0000075C0000}"/>
    <cellStyle name="Comma [0] 9756" xfId="23522" hidden="1" xr:uid="{00000000-0005-0000-0000-0000035C0000}"/>
    <cellStyle name="Comma [0] 9757" xfId="23593" hidden="1" xr:uid="{00000000-0005-0000-0000-00004A5C0000}"/>
    <cellStyle name="Comma [0] 9758" xfId="19978" hidden="1" xr:uid="{00000000-0005-0000-0000-00002B4E0000}"/>
    <cellStyle name="Comma [0] 9759" xfId="19899" hidden="1" xr:uid="{00000000-0005-0000-0000-0000DC4D0000}"/>
    <cellStyle name="Comma [0] 976" xfId="3931" hidden="1" xr:uid="{00000000-0005-0000-0000-00007C0F0000}"/>
    <cellStyle name="Comma [0] 9760" xfId="23601" hidden="1" xr:uid="{00000000-0005-0000-0000-0000525C0000}"/>
    <cellStyle name="Comma [0] 9761" xfId="23603" hidden="1" xr:uid="{00000000-0005-0000-0000-0000545C0000}"/>
    <cellStyle name="Comma [0] 9762" xfId="23552" hidden="1" xr:uid="{00000000-0005-0000-0000-0000215C0000}"/>
    <cellStyle name="Comma [0] 9763" xfId="23528" hidden="1" xr:uid="{00000000-0005-0000-0000-0000095C0000}"/>
    <cellStyle name="Comma [0] 9764" xfId="23563" hidden="1" xr:uid="{00000000-0005-0000-0000-00002C5C0000}"/>
    <cellStyle name="Comma [0] 9765" xfId="23495" hidden="1" xr:uid="{00000000-0005-0000-0000-0000E85B0000}"/>
    <cellStyle name="Comma [0] 9766" xfId="23565" hidden="1" xr:uid="{00000000-0005-0000-0000-00002E5C0000}"/>
    <cellStyle name="Comma [0] 9767" xfId="23610" hidden="1" xr:uid="{00000000-0005-0000-0000-00005B5C0000}"/>
    <cellStyle name="Comma [0] 9768" xfId="23553" hidden="1" xr:uid="{00000000-0005-0000-0000-0000225C0000}"/>
    <cellStyle name="Comma [0] 9769" xfId="23510" hidden="1" xr:uid="{00000000-0005-0000-0000-0000F75B0000}"/>
    <cellStyle name="Comma [0] 977" xfId="3965" hidden="1" xr:uid="{00000000-0005-0000-0000-00009E0F0000}"/>
    <cellStyle name="Comma [0] 9770" xfId="23616" hidden="1" xr:uid="{00000000-0005-0000-0000-0000615C0000}"/>
    <cellStyle name="Comma [0] 9771" xfId="23618" hidden="1" xr:uid="{00000000-0005-0000-0000-0000635C0000}"/>
    <cellStyle name="Comma [0] 9772" xfId="23571" hidden="1" xr:uid="{00000000-0005-0000-0000-0000345C0000}"/>
    <cellStyle name="Comma [0] 9773" xfId="23577" hidden="1" xr:uid="{00000000-0005-0000-0000-00003A5C0000}"/>
    <cellStyle name="Comma [0] 9774" xfId="19917" hidden="1" xr:uid="{00000000-0005-0000-0000-0000EE4D0000}"/>
    <cellStyle name="Comma [0] 9775" xfId="23527" hidden="1" xr:uid="{00000000-0005-0000-0000-0000085C0000}"/>
    <cellStyle name="Comma [0] 9776" xfId="23535" hidden="1" xr:uid="{00000000-0005-0000-0000-0000105C0000}"/>
    <cellStyle name="Comma [0] 9777" xfId="23624" hidden="1" xr:uid="{00000000-0005-0000-0000-0000695C0000}"/>
    <cellStyle name="Comma [0] 9778" xfId="23538" hidden="1" xr:uid="{00000000-0005-0000-0000-0000135C0000}"/>
    <cellStyle name="Comma [0] 9779" xfId="23498" hidden="1" xr:uid="{00000000-0005-0000-0000-0000EB5B0000}"/>
    <cellStyle name="Comma [0] 978" xfId="3978" hidden="1" xr:uid="{00000000-0005-0000-0000-0000AB0F0000}"/>
    <cellStyle name="Comma [0] 9780" xfId="23629" hidden="1" xr:uid="{00000000-0005-0000-0000-00006E5C0000}"/>
    <cellStyle name="Comma [0] 9781" xfId="23631" hidden="1" xr:uid="{00000000-0005-0000-0000-0000705C0000}"/>
    <cellStyle name="Comma [0] 9782" xfId="23590" hidden="1" xr:uid="{00000000-0005-0000-0000-0000475C0000}"/>
    <cellStyle name="Comma [0] 9783" xfId="23596" hidden="1" xr:uid="{00000000-0005-0000-0000-00004D5C0000}"/>
    <cellStyle name="Comma [0] 9784" xfId="23497" hidden="1" xr:uid="{00000000-0005-0000-0000-0000EA5B0000}"/>
    <cellStyle name="Comma [0] 9785" xfId="23578" hidden="1" xr:uid="{00000000-0005-0000-0000-00003B5C0000}"/>
    <cellStyle name="Comma [0] 9786" xfId="23557" hidden="1" xr:uid="{00000000-0005-0000-0000-0000265C0000}"/>
    <cellStyle name="Comma [0] 9787" xfId="23635" hidden="1" xr:uid="{00000000-0005-0000-0000-0000745C0000}"/>
    <cellStyle name="Comma [0] 9788" xfId="23576" hidden="1" xr:uid="{00000000-0005-0000-0000-0000395C0000}"/>
    <cellStyle name="Comma [0] 9789" xfId="23514" hidden="1" xr:uid="{00000000-0005-0000-0000-0000FB5B0000}"/>
    <cellStyle name="Comma [0] 979" xfId="4006" hidden="1" xr:uid="{00000000-0005-0000-0000-0000C70F0000}"/>
    <cellStyle name="Comma [0] 9790" xfId="23642" hidden="1" xr:uid="{00000000-0005-0000-0000-00007B5C0000}"/>
    <cellStyle name="Comma [0] 9791" xfId="23644" hidden="1" xr:uid="{00000000-0005-0000-0000-00007D5C0000}"/>
    <cellStyle name="Comma [0] 9792" xfId="23608" hidden="1" xr:uid="{00000000-0005-0000-0000-0000595C0000}"/>
    <cellStyle name="Comma [0] 9793" xfId="23613" hidden="1" xr:uid="{00000000-0005-0000-0000-00005E5C0000}"/>
    <cellStyle name="Comma [0] 9794" xfId="19964" hidden="1" xr:uid="{00000000-0005-0000-0000-00001D4E0000}"/>
    <cellStyle name="Comma [0] 9795" xfId="23597" hidden="1" xr:uid="{00000000-0005-0000-0000-00004E5C0000}"/>
    <cellStyle name="Comma [0] 9796" xfId="23502" hidden="1" xr:uid="{00000000-0005-0000-0000-0000EF5B0000}"/>
    <cellStyle name="Comma [0] 9797" xfId="23648" hidden="1" xr:uid="{00000000-0005-0000-0000-0000815C0000}"/>
    <cellStyle name="Comma [0] 9798" xfId="23595" hidden="1" xr:uid="{00000000-0005-0000-0000-00004C5C0000}"/>
    <cellStyle name="Comma [0] 9799" xfId="23534" hidden="1" xr:uid="{00000000-0005-0000-0000-00000F5C0000}"/>
    <cellStyle name="Comma [0] 98" xfId="2233" hidden="1" xr:uid="{00000000-0005-0000-0000-0000DA080000}"/>
    <cellStyle name="Comma [0] 980" xfId="3969" hidden="1" xr:uid="{00000000-0005-0000-0000-0000A20F0000}"/>
    <cellStyle name="Comma [0] 9800" xfId="23652" hidden="1" xr:uid="{00000000-0005-0000-0000-0000855C0000}"/>
    <cellStyle name="Comma [0] 9801" xfId="23654" hidden="1" xr:uid="{00000000-0005-0000-0000-0000875C0000}"/>
    <cellStyle name="Comma [0] 9802" xfId="23622" hidden="1" xr:uid="{00000000-0005-0000-0000-0000675C0000}"/>
    <cellStyle name="Comma [0] 9803" xfId="23626" hidden="1" xr:uid="{00000000-0005-0000-0000-00006B5C0000}"/>
    <cellStyle name="Comma [0] 9804" xfId="23516" hidden="1" xr:uid="{00000000-0005-0000-0000-0000FD5B0000}"/>
    <cellStyle name="Comma [0] 9805" xfId="23614" hidden="1" xr:uid="{00000000-0005-0000-0000-00005F5C0000}"/>
    <cellStyle name="Comma [0] 9806" xfId="23506" hidden="1" xr:uid="{00000000-0005-0000-0000-0000F35B0000}"/>
    <cellStyle name="Comma [0] 9807" xfId="23658" hidden="1" xr:uid="{00000000-0005-0000-0000-00008B5C0000}"/>
    <cellStyle name="Comma [0] 9808" xfId="23612" hidden="1" xr:uid="{00000000-0005-0000-0000-00005D5C0000}"/>
    <cellStyle name="Comma [0] 9809" xfId="23581" hidden="1" xr:uid="{00000000-0005-0000-0000-00003E5C0000}"/>
    <cellStyle name="Comma [0] 981" xfId="3929" hidden="1" xr:uid="{00000000-0005-0000-0000-00007A0F0000}"/>
    <cellStyle name="Comma [0] 9810" xfId="23662" hidden="1" xr:uid="{00000000-0005-0000-0000-00008F5C0000}"/>
    <cellStyle name="Comma [0] 9811" xfId="23664" hidden="1" xr:uid="{00000000-0005-0000-0000-0000915C0000}"/>
    <cellStyle name="Comma [0] 9812" xfId="23650" hidden="1" xr:uid="{00000000-0005-0000-0000-0000835C0000}"/>
    <cellStyle name="Comma [0] 9813" xfId="23637" hidden="1" xr:uid="{00000000-0005-0000-0000-0000765C0000}"/>
    <cellStyle name="Comma [0] 9814" xfId="23661" hidden="1" xr:uid="{00000000-0005-0000-0000-00008E5C0000}"/>
    <cellStyle name="Comma [0] 9815" xfId="23627" hidden="1" xr:uid="{00000000-0005-0000-0000-00006C5C0000}"/>
    <cellStyle name="Comma [0] 9816" xfId="23599" hidden="1" xr:uid="{00000000-0005-0000-0000-0000505C0000}"/>
    <cellStyle name="Comma [0] 9817" xfId="23666" hidden="1" xr:uid="{00000000-0005-0000-0000-0000935C0000}"/>
    <cellStyle name="Comma [0] 9818" xfId="23623" hidden="1" xr:uid="{00000000-0005-0000-0000-0000685C0000}"/>
    <cellStyle name="Comma [0] 9819" xfId="23657" hidden="1" xr:uid="{00000000-0005-0000-0000-00008A5C0000}"/>
    <cellStyle name="Comma [0] 982" xfId="4008" hidden="1" xr:uid="{00000000-0005-0000-0000-0000C90F0000}"/>
    <cellStyle name="Comma [0] 9820" xfId="23670" hidden="1" xr:uid="{00000000-0005-0000-0000-0000975C0000}"/>
    <cellStyle name="Comma [0] 9821" xfId="23672" hidden="1" xr:uid="{00000000-0005-0000-0000-0000995C0000}"/>
    <cellStyle name="Comma [0] 9822" xfId="23540" hidden="1" xr:uid="{00000000-0005-0000-0000-0000155C0000}"/>
    <cellStyle name="Comma [0] 9823" xfId="23660" hidden="1" xr:uid="{00000000-0005-0000-0000-00008D5C0000}"/>
    <cellStyle name="Comma [0] 9824" xfId="23600" hidden="1" xr:uid="{00000000-0005-0000-0000-0000515C0000}"/>
    <cellStyle name="Comma [0] 9825" xfId="23634" hidden="1" xr:uid="{00000000-0005-0000-0000-0000735C0000}"/>
    <cellStyle name="Comma [0] 9826" xfId="23647" hidden="1" xr:uid="{00000000-0005-0000-0000-0000805C0000}"/>
    <cellStyle name="Comma [0] 9827" xfId="23675" hidden="1" xr:uid="{00000000-0005-0000-0000-00009C5C0000}"/>
    <cellStyle name="Comma [0] 9828" xfId="23638" hidden="1" xr:uid="{00000000-0005-0000-0000-0000775C0000}"/>
    <cellStyle name="Comma [0] 9829" xfId="23598" hidden="1" xr:uid="{00000000-0005-0000-0000-00004F5C0000}"/>
    <cellStyle name="Comma [0] 983" xfId="4010" hidden="1" xr:uid="{00000000-0005-0000-0000-0000CB0F0000}"/>
    <cellStyle name="Comma [0] 9830" xfId="23677" hidden="1" xr:uid="{00000000-0005-0000-0000-00009E5C0000}"/>
    <cellStyle name="Comma [0] 9831" xfId="23679" hidden="1" xr:uid="{00000000-0005-0000-0000-0000A05C0000}"/>
    <cellStyle name="Comma [0] 9832" xfId="23736" hidden="1" xr:uid="{00000000-0005-0000-0000-0000D95C0000}"/>
    <cellStyle name="Comma [0] 9833" xfId="23755" hidden="1" xr:uid="{00000000-0005-0000-0000-0000EC5C0000}"/>
    <cellStyle name="Comma [0] 9834" xfId="23762" hidden="1" xr:uid="{00000000-0005-0000-0000-0000F35C0000}"/>
    <cellStyle name="Comma [0] 9835" xfId="23769" hidden="1" xr:uid="{00000000-0005-0000-0000-0000FA5C0000}"/>
    <cellStyle name="Comma [0] 9836" xfId="23774" hidden="1" xr:uid="{00000000-0005-0000-0000-0000FF5C0000}"/>
    <cellStyle name="Comma [0] 9837" xfId="23761" hidden="1" xr:uid="{00000000-0005-0000-0000-0000F25C0000}"/>
    <cellStyle name="Comma [0] 9838" xfId="23766" hidden="1" xr:uid="{00000000-0005-0000-0000-0000F75C0000}"/>
    <cellStyle name="Comma [0] 9839" xfId="23778" hidden="1" xr:uid="{00000000-0005-0000-0000-0000035D0000}"/>
    <cellStyle name="Comma [0] 984" xfId="681" hidden="1" xr:uid="{00000000-0005-0000-0000-0000CA020000}"/>
    <cellStyle name="Comma [0] 9840" xfId="23780" hidden="1" xr:uid="{00000000-0005-0000-0000-0000055D0000}"/>
    <cellStyle name="Comma [0] 9841" xfId="23751" hidden="1" xr:uid="{00000000-0005-0000-0000-0000E85C0000}"/>
    <cellStyle name="Comma [0] 9842" xfId="23740" hidden="1" xr:uid="{00000000-0005-0000-0000-0000DD5C0000}"/>
    <cellStyle name="Comma [0] 9843" xfId="23791" hidden="1" xr:uid="{00000000-0005-0000-0000-0000105D0000}"/>
    <cellStyle name="Comma [0] 9844" xfId="23800" hidden="1" xr:uid="{00000000-0005-0000-0000-0000195D0000}"/>
    <cellStyle name="Comma [0] 9845" xfId="23811" hidden="1" xr:uid="{00000000-0005-0000-0000-0000245D0000}"/>
    <cellStyle name="Comma [0] 9846" xfId="23817" hidden="1" xr:uid="{00000000-0005-0000-0000-00002A5D0000}"/>
    <cellStyle name="Comma [0] 9847" xfId="23799" hidden="1" xr:uid="{00000000-0005-0000-0000-0000185D0000}"/>
    <cellStyle name="Comma [0] 9848" xfId="23809" hidden="1" xr:uid="{00000000-0005-0000-0000-0000225D0000}"/>
    <cellStyle name="Comma [0] 9849" xfId="23829" hidden="1" xr:uid="{00000000-0005-0000-0000-0000365D0000}"/>
    <cellStyle name="Comma [0] 985" xfId="686" hidden="1" xr:uid="{00000000-0005-0000-0000-0000CF020000}"/>
    <cellStyle name="Comma [0] 9850" xfId="23831" hidden="1" xr:uid="{00000000-0005-0000-0000-0000385D0000}"/>
    <cellStyle name="Comma [0] 9851" xfId="23782" hidden="1" xr:uid="{00000000-0005-0000-0000-0000075D0000}"/>
    <cellStyle name="Comma [0] 9852" xfId="23743" hidden="1" xr:uid="{00000000-0005-0000-0000-0000E05C0000}"/>
    <cellStyle name="Comma [0] 9853" xfId="23785" hidden="1" xr:uid="{00000000-0005-0000-0000-00000A5D0000}"/>
    <cellStyle name="Comma [0] 9854" xfId="23748" hidden="1" xr:uid="{00000000-0005-0000-0000-0000E55C0000}"/>
    <cellStyle name="Comma [0] 9855" xfId="23750" hidden="1" xr:uid="{00000000-0005-0000-0000-0000E75C0000}"/>
    <cellStyle name="Comma [0] 9856" xfId="23836" hidden="1" xr:uid="{00000000-0005-0000-0000-00003D5D0000}"/>
    <cellStyle name="Comma [0] 9857" xfId="23739" hidden="1" xr:uid="{00000000-0005-0000-0000-0000DC5C0000}"/>
    <cellStyle name="Comma [0] 9858" xfId="23747" hidden="1" xr:uid="{00000000-0005-0000-0000-0000E45C0000}"/>
    <cellStyle name="Comma [0] 9859" xfId="23848" hidden="1" xr:uid="{00000000-0005-0000-0000-0000495D0000}"/>
    <cellStyle name="Comma [0] 986" xfId="679" hidden="1" xr:uid="{00000000-0005-0000-0000-0000C8020000}"/>
    <cellStyle name="Comma [0] 9860" xfId="23850" hidden="1" xr:uid="{00000000-0005-0000-0000-00004B5D0000}"/>
    <cellStyle name="Comma [0] 9861" xfId="23839" hidden="1" xr:uid="{00000000-0005-0000-0000-0000405D0000}"/>
    <cellStyle name="Comma [0] 9862" xfId="23847" hidden="1" xr:uid="{00000000-0005-0000-0000-0000485D0000}"/>
    <cellStyle name="Comma [0] 9863" xfId="23745" hidden="1" xr:uid="{00000000-0005-0000-0000-0000E25C0000}"/>
    <cellStyle name="Comma [0] 9864" xfId="23833" hidden="1" xr:uid="{00000000-0005-0000-0000-00003A5D0000}"/>
    <cellStyle name="Comma [0] 9865" xfId="23866" hidden="1" xr:uid="{00000000-0005-0000-0000-00005B5D0000}"/>
    <cellStyle name="Comma [0] 9866" xfId="23874" hidden="1" xr:uid="{00000000-0005-0000-0000-0000635D0000}"/>
    <cellStyle name="Comma [0] 9867" xfId="23783" hidden="1" xr:uid="{00000000-0005-0000-0000-0000085D0000}"/>
    <cellStyle name="Comma [0] 9868" xfId="23862" hidden="1" xr:uid="{00000000-0005-0000-0000-0000575D0000}"/>
    <cellStyle name="Comma [0] 9869" xfId="23883" hidden="1" xr:uid="{00000000-0005-0000-0000-00006C5D0000}"/>
    <cellStyle name="Comma [0] 987" xfId="660" hidden="1" xr:uid="{00000000-0005-0000-0000-0000B5020000}"/>
    <cellStyle name="Comma [0] 9870" xfId="23885" hidden="1" xr:uid="{00000000-0005-0000-0000-00006E5D0000}"/>
    <cellStyle name="Comma [0] 9871" xfId="23844" hidden="1" xr:uid="{00000000-0005-0000-0000-0000455D0000}"/>
    <cellStyle name="Comma [0] 9872" xfId="23789" hidden="1" xr:uid="{00000000-0005-0000-0000-00000E5D0000}"/>
    <cellStyle name="Comma [0] 9873" xfId="23842" hidden="1" xr:uid="{00000000-0005-0000-0000-0000435D0000}"/>
    <cellStyle name="Comma [0] 9874" xfId="23826" hidden="1" xr:uid="{00000000-0005-0000-0000-0000335D0000}"/>
    <cellStyle name="Comma [0] 9875" xfId="23822" hidden="1" xr:uid="{00000000-0005-0000-0000-00002F5D0000}"/>
    <cellStyle name="Comma [0] 9876" xfId="23893" hidden="1" xr:uid="{00000000-0005-0000-0000-0000765D0000}"/>
    <cellStyle name="Comma [0] 9877" xfId="23759" hidden="1" xr:uid="{00000000-0005-0000-0000-0000F05C0000}"/>
    <cellStyle name="Comma [0] 9878" xfId="23752" hidden="1" xr:uid="{00000000-0005-0000-0000-0000E95C0000}"/>
    <cellStyle name="Comma [0] 9879" xfId="23901" hidden="1" xr:uid="{00000000-0005-0000-0000-00007E5D0000}"/>
    <cellStyle name="Comma [0] 988" xfId="4013" hidden="1" xr:uid="{00000000-0005-0000-0000-0000CE0F0000}"/>
    <cellStyle name="Comma [0] 9880" xfId="23903" hidden="1" xr:uid="{00000000-0005-0000-0000-0000805D0000}"/>
    <cellStyle name="Comma [0] 9881" xfId="23852" hidden="1" xr:uid="{00000000-0005-0000-0000-00004D5D0000}"/>
    <cellStyle name="Comma [0] 9882" xfId="23828" hidden="1" xr:uid="{00000000-0005-0000-0000-0000355D0000}"/>
    <cellStyle name="Comma [0] 9883" xfId="23863" hidden="1" xr:uid="{00000000-0005-0000-0000-0000585D0000}"/>
    <cellStyle name="Comma [0] 9884" xfId="23795" hidden="1" xr:uid="{00000000-0005-0000-0000-0000145D0000}"/>
    <cellStyle name="Comma [0] 9885" xfId="23865" hidden="1" xr:uid="{00000000-0005-0000-0000-00005A5D0000}"/>
    <cellStyle name="Comma [0] 9886" xfId="23910" hidden="1" xr:uid="{00000000-0005-0000-0000-0000875D0000}"/>
    <cellStyle name="Comma [0] 9887" xfId="23853" hidden="1" xr:uid="{00000000-0005-0000-0000-00004E5D0000}"/>
    <cellStyle name="Comma [0] 9888" xfId="23810" hidden="1" xr:uid="{00000000-0005-0000-0000-0000235D0000}"/>
    <cellStyle name="Comma [0] 9889" xfId="23916" hidden="1" xr:uid="{00000000-0005-0000-0000-00008D5D0000}"/>
    <cellStyle name="Comma [0] 989" xfId="4019" hidden="1" xr:uid="{00000000-0005-0000-0000-0000D40F0000}"/>
    <cellStyle name="Comma [0] 9890" xfId="23918" hidden="1" xr:uid="{00000000-0005-0000-0000-00008F5D0000}"/>
    <cellStyle name="Comma [0] 9891" xfId="23871" hidden="1" xr:uid="{00000000-0005-0000-0000-0000605D0000}"/>
    <cellStyle name="Comma [0] 9892" xfId="23877" hidden="1" xr:uid="{00000000-0005-0000-0000-0000665D0000}"/>
    <cellStyle name="Comma [0] 9893" xfId="23758" hidden="1" xr:uid="{00000000-0005-0000-0000-0000EF5C0000}"/>
    <cellStyle name="Comma [0] 9894" xfId="23827" hidden="1" xr:uid="{00000000-0005-0000-0000-0000345D0000}"/>
    <cellStyle name="Comma [0] 9895" xfId="23835" hidden="1" xr:uid="{00000000-0005-0000-0000-00003C5D0000}"/>
    <cellStyle name="Comma [0] 9896" xfId="23924" hidden="1" xr:uid="{00000000-0005-0000-0000-0000955D0000}"/>
    <cellStyle name="Comma [0] 9897" xfId="23838" hidden="1" xr:uid="{00000000-0005-0000-0000-00003F5D0000}"/>
    <cellStyle name="Comma [0] 9898" xfId="23798" hidden="1" xr:uid="{00000000-0005-0000-0000-0000175D0000}"/>
    <cellStyle name="Comma [0] 9899" xfId="23929" hidden="1" xr:uid="{00000000-0005-0000-0000-00009A5D0000}"/>
    <cellStyle name="Comma [0] 99" xfId="2364" hidden="1" xr:uid="{00000000-0005-0000-0000-00005D090000}"/>
    <cellStyle name="Comma [0] 990" xfId="4021" hidden="1" xr:uid="{00000000-0005-0000-0000-0000D60F0000}"/>
    <cellStyle name="Comma [0] 9900" xfId="23931" hidden="1" xr:uid="{00000000-0005-0000-0000-00009C5D0000}"/>
    <cellStyle name="Comma [0] 9901" xfId="23890" hidden="1" xr:uid="{00000000-0005-0000-0000-0000735D0000}"/>
    <cellStyle name="Comma [0] 9902" xfId="23896" hidden="1" xr:uid="{00000000-0005-0000-0000-0000795D0000}"/>
    <cellStyle name="Comma [0] 9903" xfId="23797" hidden="1" xr:uid="{00000000-0005-0000-0000-0000165D0000}"/>
    <cellStyle name="Comma [0] 9904" xfId="23878" hidden="1" xr:uid="{00000000-0005-0000-0000-0000675D0000}"/>
    <cellStyle name="Comma [0] 9905" xfId="23857" hidden="1" xr:uid="{00000000-0005-0000-0000-0000525D0000}"/>
    <cellStyle name="Comma [0] 9906" xfId="23935" hidden="1" xr:uid="{00000000-0005-0000-0000-0000A05D0000}"/>
    <cellStyle name="Comma [0] 9907" xfId="23876" hidden="1" xr:uid="{00000000-0005-0000-0000-0000655D0000}"/>
    <cellStyle name="Comma [0] 9908" xfId="23814" hidden="1" xr:uid="{00000000-0005-0000-0000-0000275D0000}"/>
    <cellStyle name="Comma [0] 9909" xfId="23942" hidden="1" xr:uid="{00000000-0005-0000-0000-0000A75D0000}"/>
    <cellStyle name="Comma [0] 991" xfId="4012" hidden="1" xr:uid="{00000000-0005-0000-0000-0000CD0F0000}"/>
    <cellStyle name="Comma [0] 9910" xfId="23944" hidden="1" xr:uid="{00000000-0005-0000-0000-0000A95D0000}"/>
    <cellStyle name="Comma [0] 9911" xfId="23908" hidden="1" xr:uid="{00000000-0005-0000-0000-0000855D0000}"/>
    <cellStyle name="Comma [0] 9912" xfId="23913" hidden="1" xr:uid="{00000000-0005-0000-0000-00008A5D0000}"/>
    <cellStyle name="Comma [0] 9913" xfId="23742" hidden="1" xr:uid="{00000000-0005-0000-0000-0000DF5C0000}"/>
    <cellStyle name="Comma [0] 9914" xfId="23897" hidden="1" xr:uid="{00000000-0005-0000-0000-00007A5D0000}"/>
    <cellStyle name="Comma [0] 9915" xfId="23802" hidden="1" xr:uid="{00000000-0005-0000-0000-00001B5D0000}"/>
    <cellStyle name="Comma [0] 9916" xfId="23948" hidden="1" xr:uid="{00000000-0005-0000-0000-0000AD5D0000}"/>
    <cellStyle name="Comma [0] 9917" xfId="23895" hidden="1" xr:uid="{00000000-0005-0000-0000-0000785D0000}"/>
    <cellStyle name="Comma [0] 9918" xfId="23834" hidden="1" xr:uid="{00000000-0005-0000-0000-00003B5D0000}"/>
    <cellStyle name="Comma [0] 9919" xfId="23952" hidden="1" xr:uid="{00000000-0005-0000-0000-0000B15D0000}"/>
    <cellStyle name="Comma [0] 992" xfId="4017" hidden="1" xr:uid="{00000000-0005-0000-0000-0000D20F0000}"/>
    <cellStyle name="Comma [0] 9920" xfId="23954" hidden="1" xr:uid="{00000000-0005-0000-0000-0000B35D0000}"/>
    <cellStyle name="Comma [0] 9921" xfId="23922" hidden="1" xr:uid="{00000000-0005-0000-0000-0000935D0000}"/>
    <cellStyle name="Comma [0] 9922" xfId="23926" hidden="1" xr:uid="{00000000-0005-0000-0000-0000975D0000}"/>
    <cellStyle name="Comma [0] 9923" xfId="23816" hidden="1" xr:uid="{00000000-0005-0000-0000-0000295D0000}"/>
    <cellStyle name="Comma [0] 9924" xfId="23914" hidden="1" xr:uid="{00000000-0005-0000-0000-00008B5D0000}"/>
    <cellStyle name="Comma [0] 9925" xfId="23806" hidden="1" xr:uid="{00000000-0005-0000-0000-00001F5D0000}"/>
    <cellStyle name="Comma [0] 9926" xfId="23958" hidden="1" xr:uid="{00000000-0005-0000-0000-0000B75D0000}"/>
    <cellStyle name="Comma [0] 9927" xfId="23912" hidden="1" xr:uid="{00000000-0005-0000-0000-0000895D0000}"/>
    <cellStyle name="Comma [0] 9928" xfId="23881" hidden="1" xr:uid="{00000000-0005-0000-0000-00006A5D0000}"/>
    <cellStyle name="Comma [0] 9929" xfId="23962" hidden="1" xr:uid="{00000000-0005-0000-0000-0000BB5D0000}"/>
    <cellStyle name="Comma [0] 993" xfId="4023" hidden="1" xr:uid="{00000000-0005-0000-0000-0000D80F0000}"/>
    <cellStyle name="Comma [0] 9930" xfId="23964" hidden="1" xr:uid="{00000000-0005-0000-0000-0000BD5D0000}"/>
    <cellStyle name="Comma [0] 9931" xfId="23950" hidden="1" xr:uid="{00000000-0005-0000-0000-0000AF5D0000}"/>
    <cellStyle name="Comma [0] 9932" xfId="23937" hidden="1" xr:uid="{00000000-0005-0000-0000-0000A25D0000}"/>
    <cellStyle name="Comma [0] 9933" xfId="23961" hidden="1" xr:uid="{00000000-0005-0000-0000-0000BA5D0000}"/>
    <cellStyle name="Comma [0] 9934" xfId="23927" hidden="1" xr:uid="{00000000-0005-0000-0000-0000985D0000}"/>
    <cellStyle name="Comma [0] 9935" xfId="23899" hidden="1" xr:uid="{00000000-0005-0000-0000-00007C5D0000}"/>
    <cellStyle name="Comma [0] 9936" xfId="23966" hidden="1" xr:uid="{00000000-0005-0000-0000-0000BF5D0000}"/>
    <cellStyle name="Comma [0] 9937" xfId="23923" hidden="1" xr:uid="{00000000-0005-0000-0000-0000945D0000}"/>
    <cellStyle name="Comma [0] 9938" xfId="23957" hidden="1" xr:uid="{00000000-0005-0000-0000-0000B65D0000}"/>
    <cellStyle name="Comma [0] 9939" xfId="23970" hidden="1" xr:uid="{00000000-0005-0000-0000-0000C35D0000}"/>
    <cellStyle name="Comma [0] 994" xfId="4025" hidden="1" xr:uid="{00000000-0005-0000-0000-0000DA0F0000}"/>
    <cellStyle name="Comma [0] 9940" xfId="23972" hidden="1" xr:uid="{00000000-0005-0000-0000-0000C55D0000}"/>
    <cellStyle name="Comma [0] 9941" xfId="23840" hidden="1" xr:uid="{00000000-0005-0000-0000-0000415D0000}"/>
    <cellStyle name="Comma [0] 9942" xfId="23960" hidden="1" xr:uid="{00000000-0005-0000-0000-0000B95D0000}"/>
    <cellStyle name="Comma [0] 9943" xfId="23900" hidden="1" xr:uid="{00000000-0005-0000-0000-00007D5D0000}"/>
    <cellStyle name="Comma [0] 9944" xfId="23934" hidden="1" xr:uid="{00000000-0005-0000-0000-00009F5D0000}"/>
    <cellStyle name="Comma [0] 9945" xfId="23947" hidden="1" xr:uid="{00000000-0005-0000-0000-0000AC5D0000}"/>
    <cellStyle name="Comma [0] 9946" xfId="23975" hidden="1" xr:uid="{00000000-0005-0000-0000-0000C85D0000}"/>
    <cellStyle name="Comma [0] 9947" xfId="23938" hidden="1" xr:uid="{00000000-0005-0000-0000-0000A35D0000}"/>
    <cellStyle name="Comma [0] 9948" xfId="23898" hidden="1" xr:uid="{00000000-0005-0000-0000-00007B5D0000}"/>
    <cellStyle name="Comma [0] 9949" xfId="23978" hidden="1" xr:uid="{00000000-0005-0000-0000-0000CB5D0000}"/>
    <cellStyle name="Comma [0] 995" xfId="667" hidden="1" xr:uid="{00000000-0005-0000-0000-0000BC020000}"/>
    <cellStyle name="Comma [0] 9950" xfId="23980" hidden="1" xr:uid="{00000000-0005-0000-0000-0000CD5D0000}"/>
    <cellStyle name="Comma [0] 9951" xfId="23699" hidden="1" xr:uid="{00000000-0005-0000-0000-0000B45C0000}"/>
    <cellStyle name="Comma [0] 9952" xfId="23681" hidden="1" xr:uid="{00000000-0005-0000-0000-0000A25C0000}"/>
    <cellStyle name="Comma [0] 9953" xfId="23984" hidden="1" xr:uid="{00000000-0005-0000-0000-0000D15D0000}"/>
    <cellStyle name="Comma [0] 9954" xfId="23991" hidden="1" xr:uid="{00000000-0005-0000-0000-0000D85D0000}"/>
    <cellStyle name="Comma [0] 9955" xfId="23993" hidden="1" xr:uid="{00000000-0005-0000-0000-0000DA5D0000}"/>
    <cellStyle name="Comma [0] 9956" xfId="23983" hidden="1" xr:uid="{00000000-0005-0000-0000-0000D05D0000}"/>
    <cellStyle name="Comma [0] 9957" xfId="23989" hidden="1" xr:uid="{00000000-0005-0000-0000-0000D65D0000}"/>
    <cellStyle name="Comma [0] 9958" xfId="23996" hidden="1" xr:uid="{00000000-0005-0000-0000-0000DD5D0000}"/>
    <cellStyle name="Comma [0] 9959" xfId="23998" hidden="1" xr:uid="{00000000-0005-0000-0000-0000DF5D0000}"/>
    <cellStyle name="Comma [0] 996" xfId="675" hidden="1" xr:uid="{00000000-0005-0000-0000-0000C4020000}"/>
    <cellStyle name="Comma [0] 9960" xfId="23773" hidden="1" xr:uid="{00000000-0005-0000-0000-0000FE5C0000}"/>
    <cellStyle name="Comma [0] 9961" xfId="23729" hidden="1" xr:uid="{00000000-0005-0000-0000-0000D25C0000}"/>
    <cellStyle name="Comma [0] 9962" xfId="24009" hidden="1" xr:uid="{00000000-0005-0000-0000-0000EA5D0000}"/>
    <cellStyle name="Comma [0] 9963" xfId="24018" hidden="1" xr:uid="{00000000-0005-0000-0000-0000F35D0000}"/>
    <cellStyle name="Comma [0] 9964" xfId="24029" hidden="1" xr:uid="{00000000-0005-0000-0000-0000FE5D0000}"/>
    <cellStyle name="Comma [0] 9965" xfId="24035" hidden="1" xr:uid="{00000000-0005-0000-0000-0000045E0000}"/>
    <cellStyle name="Comma [0] 9966" xfId="24017" hidden="1" xr:uid="{00000000-0005-0000-0000-0000F25D0000}"/>
    <cellStyle name="Comma [0] 9967" xfId="24027" hidden="1" xr:uid="{00000000-0005-0000-0000-0000FC5D0000}"/>
    <cellStyle name="Comma [0] 9968" xfId="24047" hidden="1" xr:uid="{00000000-0005-0000-0000-0000105E0000}"/>
    <cellStyle name="Comma [0] 9969" xfId="24049" hidden="1" xr:uid="{00000000-0005-0000-0000-0000125E0000}"/>
    <cellStyle name="Comma [0] 997" xfId="4036" hidden="1" xr:uid="{00000000-0005-0000-0000-0000E50F0000}"/>
    <cellStyle name="Comma [0] 9970" xfId="24000" hidden="1" xr:uid="{00000000-0005-0000-0000-0000E15D0000}"/>
    <cellStyle name="Comma [0] 9971" xfId="23694" hidden="1" xr:uid="{00000000-0005-0000-0000-0000AF5C0000}"/>
    <cellStyle name="Comma [0] 9972" xfId="24003" hidden="1" xr:uid="{00000000-0005-0000-0000-0000E45D0000}"/>
    <cellStyle name="Comma [0] 9973" xfId="23728" hidden="1" xr:uid="{00000000-0005-0000-0000-0000D15C0000}"/>
    <cellStyle name="Comma [0] 9974" xfId="23727" hidden="1" xr:uid="{00000000-0005-0000-0000-0000D05C0000}"/>
    <cellStyle name="Comma [0] 9975" xfId="24054" hidden="1" xr:uid="{00000000-0005-0000-0000-0000175E0000}"/>
    <cellStyle name="Comma [0] 9976" xfId="23696" hidden="1" xr:uid="{00000000-0005-0000-0000-0000B15C0000}"/>
    <cellStyle name="Comma [0] 9977" xfId="23730" hidden="1" xr:uid="{00000000-0005-0000-0000-0000D35C0000}"/>
    <cellStyle name="Comma [0] 9978" xfId="24066" hidden="1" xr:uid="{00000000-0005-0000-0000-0000235E0000}"/>
    <cellStyle name="Comma [0] 9979" xfId="24068" hidden="1" xr:uid="{00000000-0005-0000-0000-0000255E0000}"/>
    <cellStyle name="Comma [0] 998" xfId="4045" hidden="1" xr:uid="{00000000-0005-0000-0000-0000EE0F0000}"/>
    <cellStyle name="Comma [0] 9980" xfId="24057" hidden="1" xr:uid="{00000000-0005-0000-0000-00001A5E0000}"/>
    <cellStyle name="Comma [0] 9981" xfId="24065" hidden="1" xr:uid="{00000000-0005-0000-0000-0000225E0000}"/>
    <cellStyle name="Comma [0] 9982" xfId="23692" hidden="1" xr:uid="{00000000-0005-0000-0000-0000AD5C0000}"/>
    <cellStyle name="Comma [0] 9983" xfId="24051" hidden="1" xr:uid="{00000000-0005-0000-0000-0000145E0000}"/>
    <cellStyle name="Comma [0] 9984" xfId="24084" hidden="1" xr:uid="{00000000-0005-0000-0000-0000355E0000}"/>
    <cellStyle name="Comma [0] 9985" xfId="24092" hidden="1" xr:uid="{00000000-0005-0000-0000-00003D5E0000}"/>
    <cellStyle name="Comma [0] 9986" xfId="24001" hidden="1" xr:uid="{00000000-0005-0000-0000-0000E25D0000}"/>
    <cellStyle name="Comma [0] 9987" xfId="24080" hidden="1" xr:uid="{00000000-0005-0000-0000-0000315E0000}"/>
    <cellStyle name="Comma [0] 9988" xfId="24101" hidden="1" xr:uid="{00000000-0005-0000-0000-0000465E0000}"/>
    <cellStyle name="Comma [0] 9989" xfId="24103" hidden="1" xr:uid="{00000000-0005-0000-0000-0000485E0000}"/>
    <cellStyle name="Comma [0] 999" xfId="4056" hidden="1" xr:uid="{00000000-0005-0000-0000-0000F90F0000}"/>
    <cellStyle name="Comma [0] 9990" xfId="24062" hidden="1" xr:uid="{00000000-0005-0000-0000-00001F5E0000}"/>
    <cellStyle name="Comma [0] 9991" xfId="24007" hidden="1" xr:uid="{00000000-0005-0000-0000-0000E85D0000}"/>
    <cellStyle name="Comma [0] 9992" xfId="24060" hidden="1" xr:uid="{00000000-0005-0000-0000-00001D5E0000}"/>
    <cellStyle name="Comma [0] 9993" xfId="24044" hidden="1" xr:uid="{00000000-0005-0000-0000-00000D5E0000}"/>
    <cellStyle name="Comma [0] 9994" xfId="24040" hidden="1" xr:uid="{00000000-0005-0000-0000-0000095E0000}"/>
    <cellStyle name="Comma [0] 9995" xfId="24111" hidden="1" xr:uid="{00000000-0005-0000-0000-0000505E0000}"/>
    <cellStyle name="Comma [0] 9996" xfId="23684" hidden="1" xr:uid="{00000000-0005-0000-0000-0000A55C0000}"/>
    <cellStyle name="Comma [0] 9997" xfId="23772" hidden="1" xr:uid="{00000000-0005-0000-0000-0000FD5C0000}"/>
    <cellStyle name="Comma [0] 9998" xfId="24119" hidden="1" xr:uid="{00000000-0005-0000-0000-0000585E0000}"/>
    <cellStyle name="Comma [0] 9999" xfId="24121" hidden="1" xr:uid="{00000000-0005-0000-0000-00005A5E0000}"/>
    <cellStyle name="Currencs [0]" xfId="75" hidden="1" xr:uid="{00000000-0005-0000-0000-00006B000000}"/>
    <cellStyle name="Currency [0]" xfId="12" builtinId="7" hidden="1"/>
    <cellStyle name="Currency [0] 10" xfId="57" hidden="1" xr:uid="{00000000-0005-0000-0000-000059000000}"/>
    <cellStyle name="Currency [0] 100" xfId="170" hidden="1" xr:uid="{00000000-0005-0000-0000-0000CB000000}"/>
    <cellStyle name="Currency [0] 1000" xfId="1133" hidden="1" xr:uid="{00000000-0005-0000-0000-00008E040000}"/>
    <cellStyle name="Currency [0] 10000" xfId="16456" hidden="1" xr:uid="{00000000-0005-0000-0000-000069400000}"/>
    <cellStyle name="Currency [0] 10001" xfId="16457" hidden="1" xr:uid="{00000000-0005-0000-0000-00006A400000}"/>
    <cellStyle name="Currency [0] 10002" xfId="16434" hidden="1" xr:uid="{00000000-0005-0000-0000-000053400000}"/>
    <cellStyle name="Currency [0] 10003" xfId="16440" hidden="1" xr:uid="{00000000-0005-0000-0000-000059400000}"/>
    <cellStyle name="Currency [0] 10004" xfId="16454" hidden="1" xr:uid="{00000000-0005-0000-0000-000067400000}"/>
    <cellStyle name="Currency [0] 10005" xfId="16441" hidden="1" xr:uid="{00000000-0005-0000-0000-00005A400000}"/>
    <cellStyle name="Currency [0] 10006" xfId="16458" hidden="1" xr:uid="{00000000-0005-0000-0000-00006B400000}"/>
    <cellStyle name="Currency [0] 10007" xfId="16459" hidden="1" xr:uid="{00000000-0005-0000-0000-00006C400000}"/>
    <cellStyle name="Currency [0] 10008" xfId="16455" hidden="1" xr:uid="{00000000-0005-0000-0000-000068400000}"/>
    <cellStyle name="Currency [0] 10009" xfId="16428" hidden="1" xr:uid="{00000000-0005-0000-0000-00004D400000}"/>
    <cellStyle name="Currency [0] 1001" xfId="1112" hidden="1" xr:uid="{00000000-0005-0000-0000-000079040000}"/>
    <cellStyle name="Currency [0] 10010" xfId="16460" hidden="1" xr:uid="{00000000-0005-0000-0000-00006D400000}"/>
    <cellStyle name="Currency [0] 10011" xfId="16461" hidden="1" xr:uid="{00000000-0005-0000-0000-00006E400000}"/>
    <cellStyle name="Currency [0] 10012" xfId="16138" hidden="1" xr:uid="{00000000-0005-0000-0000-00002B3F0000}"/>
    <cellStyle name="Currency [0] 10013" xfId="16114" hidden="1" xr:uid="{00000000-0005-0000-0000-0000133F0000}"/>
    <cellStyle name="Currency [0] 10014" xfId="16463" hidden="1" xr:uid="{00000000-0005-0000-0000-000070400000}"/>
    <cellStyle name="Currency [0] 10015" xfId="16467" hidden="1" xr:uid="{00000000-0005-0000-0000-000074400000}"/>
    <cellStyle name="Currency [0] 10016" xfId="16468" hidden="1" xr:uid="{00000000-0005-0000-0000-000075400000}"/>
    <cellStyle name="Currency [0] 10017" xfId="16109" hidden="1" xr:uid="{00000000-0005-0000-0000-00000E3F0000}"/>
    <cellStyle name="Currency [0] 10018" xfId="16465" hidden="1" xr:uid="{00000000-0005-0000-0000-000072400000}"/>
    <cellStyle name="Currency [0] 10019" xfId="16469" hidden="1" xr:uid="{00000000-0005-0000-0000-000076400000}"/>
    <cellStyle name="Currency [0] 1002" xfId="1119" hidden="1" xr:uid="{00000000-0005-0000-0000-000080040000}"/>
    <cellStyle name="Currency [0] 10020" xfId="16470" hidden="1" xr:uid="{00000000-0005-0000-0000-000077400000}"/>
    <cellStyle name="Currency [0] 10021" xfId="16464" hidden="1" xr:uid="{00000000-0005-0000-0000-000071400000}"/>
    <cellStyle name="Currency [0] 10022" xfId="16126" hidden="1" xr:uid="{00000000-0005-0000-0000-00001F3F0000}"/>
    <cellStyle name="Currency [0] 10023" xfId="16476" hidden="1" xr:uid="{00000000-0005-0000-0000-00007D400000}"/>
    <cellStyle name="Currency [0] 10024" xfId="16480" hidden="1" xr:uid="{00000000-0005-0000-0000-000081400000}"/>
    <cellStyle name="Currency [0] 10025" xfId="16486" hidden="1" xr:uid="{00000000-0005-0000-0000-000087400000}"/>
    <cellStyle name="Currency [0] 10026" xfId="16489" hidden="1" xr:uid="{00000000-0005-0000-0000-00008A400000}"/>
    <cellStyle name="Currency [0] 10027" xfId="16475" hidden="1" xr:uid="{00000000-0005-0000-0000-00007C400000}"/>
    <cellStyle name="Currency [0] 10028" xfId="16485" hidden="1" xr:uid="{00000000-0005-0000-0000-000086400000}"/>
    <cellStyle name="Currency [0] 10029" xfId="16496" hidden="1" xr:uid="{00000000-0005-0000-0000-000091400000}"/>
    <cellStyle name="Currency [0] 1003" xfId="1134" hidden="1" xr:uid="{00000000-0005-0000-0000-00008F040000}"/>
    <cellStyle name="Currency [0] 10030" xfId="16497" hidden="1" xr:uid="{00000000-0005-0000-0000-000092400000}"/>
    <cellStyle name="Currency [0] 10031" xfId="16462" hidden="1" xr:uid="{00000000-0005-0000-0000-00006F400000}"/>
    <cellStyle name="Currency [0] 10032" xfId="16108" hidden="1" xr:uid="{00000000-0005-0000-0000-00000D3F0000}"/>
    <cellStyle name="Currency [0] 10033" xfId="16482" hidden="1" xr:uid="{00000000-0005-0000-0000-000083400000}"/>
    <cellStyle name="Currency [0] 10034" xfId="16098" hidden="1" xr:uid="{00000000-0005-0000-0000-0000033F0000}"/>
    <cellStyle name="Currency [0] 10035" xfId="16477" hidden="1" xr:uid="{00000000-0005-0000-0000-00007E400000}"/>
    <cellStyle name="Currency [0] 10036" xfId="16498" hidden="1" xr:uid="{00000000-0005-0000-0000-000093400000}"/>
    <cellStyle name="Currency [0] 10037" xfId="16483" hidden="1" xr:uid="{00000000-0005-0000-0000-000084400000}"/>
    <cellStyle name="Currency [0] 10038" xfId="16487" hidden="1" xr:uid="{00000000-0005-0000-0000-000088400000}"/>
    <cellStyle name="Currency [0] 10039" xfId="16503" hidden="1" xr:uid="{00000000-0005-0000-0000-000098400000}"/>
    <cellStyle name="Currency [0] 1004" xfId="1135" hidden="1" xr:uid="{00000000-0005-0000-0000-000090040000}"/>
    <cellStyle name="Currency [0] 10040" xfId="16504" hidden="1" xr:uid="{00000000-0005-0000-0000-000099400000}"/>
    <cellStyle name="Currency [0] 10041" xfId="16484" hidden="1" xr:uid="{00000000-0005-0000-0000-000085400000}"/>
    <cellStyle name="Currency [0] 10042" xfId="16491" hidden="1" xr:uid="{00000000-0005-0000-0000-00008C400000}"/>
    <cellStyle name="Currency [0] 10043" xfId="16495" hidden="1" xr:uid="{00000000-0005-0000-0000-000090400000}"/>
    <cellStyle name="Currency [0] 10044" xfId="16490" hidden="1" xr:uid="{00000000-0005-0000-0000-00008B400000}"/>
    <cellStyle name="Currency [0] 10045" xfId="16513" hidden="1" xr:uid="{00000000-0005-0000-0000-0000A2400000}"/>
    <cellStyle name="Currency [0] 10046" xfId="16519" hidden="1" xr:uid="{00000000-0005-0000-0000-0000A8400000}"/>
    <cellStyle name="Currency [0] 10047" xfId="16481" hidden="1" xr:uid="{00000000-0005-0000-0000-000082400000}"/>
    <cellStyle name="Currency [0] 10048" xfId="16511" hidden="1" xr:uid="{00000000-0005-0000-0000-0000A0400000}"/>
    <cellStyle name="Currency [0] 10049" xfId="16523" hidden="1" xr:uid="{00000000-0005-0000-0000-0000AC400000}"/>
    <cellStyle name="Currency [0] 1005" xfId="1110" hidden="1" xr:uid="{00000000-0005-0000-0000-000077040000}"/>
    <cellStyle name="Currency [0] 10050" xfId="16524" hidden="1" xr:uid="{00000000-0005-0000-0000-0000AD400000}"/>
    <cellStyle name="Currency [0] 10051" xfId="16472" hidden="1" xr:uid="{00000000-0005-0000-0000-000079400000}"/>
    <cellStyle name="Currency [0] 10052" xfId="16479" hidden="1" xr:uid="{00000000-0005-0000-0000-000080400000}"/>
    <cellStyle name="Currency [0] 10053" xfId="16508" hidden="1" xr:uid="{00000000-0005-0000-0000-00009D400000}"/>
    <cellStyle name="Currency [0] 10054" xfId="16493" hidden="1" xr:uid="{00000000-0005-0000-0000-00008E400000}"/>
    <cellStyle name="Currency [0] 10055" xfId="16466" hidden="1" xr:uid="{00000000-0005-0000-0000-000073400000}"/>
    <cellStyle name="Currency [0] 10056" xfId="16530" hidden="1" xr:uid="{00000000-0005-0000-0000-0000B3400000}"/>
    <cellStyle name="Currency [0] 10057" xfId="16509" hidden="1" xr:uid="{00000000-0005-0000-0000-00009E400000}"/>
    <cellStyle name="Currency [0] 10058" xfId="16516" hidden="1" xr:uid="{00000000-0005-0000-0000-0000A5400000}"/>
    <cellStyle name="Currency [0] 10059" xfId="16531" hidden="1" xr:uid="{00000000-0005-0000-0000-0000B4400000}"/>
    <cellStyle name="Currency [0] 1006" xfId="1109" hidden="1" xr:uid="{00000000-0005-0000-0000-000076040000}"/>
    <cellStyle name="Currency [0] 10060" xfId="16532" hidden="1" xr:uid="{00000000-0005-0000-0000-0000B5400000}"/>
    <cellStyle name="Currency [0] 10061" xfId="16507" hidden="1" xr:uid="{00000000-0005-0000-0000-00009C400000}"/>
    <cellStyle name="Currency [0] 10062" xfId="16506" hidden="1" xr:uid="{00000000-0005-0000-0000-00009B400000}"/>
    <cellStyle name="Currency [0] 10063" xfId="16501" hidden="1" xr:uid="{00000000-0005-0000-0000-000096400000}"/>
    <cellStyle name="Currency [0] 10064" xfId="16499" hidden="1" xr:uid="{00000000-0005-0000-0000-000094400000}"/>
    <cellStyle name="Currency [0] 10065" xfId="16500" hidden="1" xr:uid="{00000000-0005-0000-0000-000095400000}"/>
    <cellStyle name="Currency [0] 10066" xfId="16537" hidden="1" xr:uid="{00000000-0005-0000-0000-0000BA400000}"/>
    <cellStyle name="Currency [0] 10067" xfId="16116" hidden="1" xr:uid="{00000000-0005-0000-0000-0000153F0000}"/>
    <cellStyle name="Currency [0] 10068" xfId="16527" hidden="1" xr:uid="{00000000-0005-0000-0000-0000B0400000}"/>
    <cellStyle name="Currency [0] 10069" xfId="16539" hidden="1" xr:uid="{00000000-0005-0000-0000-0000BC400000}"/>
    <cellStyle name="Currency [0] 1007" xfId="1104" hidden="1" xr:uid="{00000000-0005-0000-0000-000071040000}"/>
    <cellStyle name="Currency [0] 10070" xfId="16540" hidden="1" xr:uid="{00000000-0005-0000-0000-0000BD400000}"/>
    <cellStyle name="Currency [0] 10071" xfId="16478" hidden="1" xr:uid="{00000000-0005-0000-0000-00007F400000}"/>
    <cellStyle name="Currency [0] 10072" xfId="16514" hidden="1" xr:uid="{00000000-0005-0000-0000-0000A3400000}"/>
    <cellStyle name="Currency [0] 10073" xfId="16494" hidden="1" xr:uid="{00000000-0005-0000-0000-00008F400000}"/>
    <cellStyle name="Currency [0] 10074" xfId="16510" hidden="1" xr:uid="{00000000-0005-0000-0000-00009F400000}"/>
    <cellStyle name="Currency [0] 10075" xfId="16512" hidden="1" xr:uid="{00000000-0005-0000-0000-0000A1400000}"/>
    <cellStyle name="Currency [0] 10076" xfId="16543" hidden="1" xr:uid="{00000000-0005-0000-0000-0000C0400000}"/>
    <cellStyle name="Currency [0] 10077" xfId="16119" hidden="1" xr:uid="{00000000-0005-0000-0000-0000183F0000}"/>
    <cellStyle name="Currency [0] 10078" xfId="16535" hidden="1" xr:uid="{00000000-0005-0000-0000-0000B8400000}"/>
    <cellStyle name="Currency [0] 10079" xfId="16545" hidden="1" xr:uid="{00000000-0005-0000-0000-0000C2400000}"/>
    <cellStyle name="Currency [0] 1008" xfId="1102" hidden="1" xr:uid="{00000000-0005-0000-0000-00006F040000}"/>
    <cellStyle name="Currency [0] 10080" xfId="16546" hidden="1" xr:uid="{00000000-0005-0000-0000-0000C3400000}"/>
    <cellStyle name="Currency [0] 10081" xfId="16474" hidden="1" xr:uid="{00000000-0005-0000-0000-00007B400000}"/>
    <cellStyle name="Currency [0] 10082" xfId="16525" hidden="1" xr:uid="{00000000-0005-0000-0000-0000AE400000}"/>
    <cellStyle name="Currency [0] 10083" xfId="16505" hidden="1" xr:uid="{00000000-0005-0000-0000-00009A400000}"/>
    <cellStyle name="Currency [0] 10084" xfId="16517" hidden="1" xr:uid="{00000000-0005-0000-0000-0000A6400000}"/>
    <cellStyle name="Currency [0] 10085" xfId="16515" hidden="1" xr:uid="{00000000-0005-0000-0000-0000A4400000}"/>
    <cellStyle name="Currency [0] 10086" xfId="16548" hidden="1" xr:uid="{00000000-0005-0000-0000-0000C5400000}"/>
    <cellStyle name="Currency [0] 10087" xfId="16492" hidden="1" xr:uid="{00000000-0005-0000-0000-00008D400000}"/>
    <cellStyle name="Currency [0] 10088" xfId="16542" hidden="1" xr:uid="{00000000-0005-0000-0000-0000BF400000}"/>
    <cellStyle name="Currency [0] 10089" xfId="16552" hidden="1" xr:uid="{00000000-0005-0000-0000-0000C9400000}"/>
    <cellStyle name="Currency [0] 1009" xfId="1103" hidden="1" xr:uid="{00000000-0005-0000-0000-000070040000}"/>
    <cellStyle name="Currency [0] 10090" xfId="16553" hidden="1" xr:uid="{00000000-0005-0000-0000-0000CA400000}"/>
    <cellStyle name="Currency [0] 10091" xfId="16518" hidden="1" xr:uid="{00000000-0005-0000-0000-0000A7400000}"/>
    <cellStyle name="Currency [0] 10092" xfId="16533" hidden="1" xr:uid="{00000000-0005-0000-0000-0000B6400000}"/>
    <cellStyle name="Currency [0] 10093" xfId="16099" hidden="1" xr:uid="{00000000-0005-0000-0000-0000043F0000}"/>
    <cellStyle name="Currency [0] 10094" xfId="16528" hidden="1" xr:uid="{00000000-0005-0000-0000-0000B1400000}"/>
    <cellStyle name="Currency [0] 10095" xfId="16526" hidden="1" xr:uid="{00000000-0005-0000-0000-0000AF400000}"/>
    <cellStyle name="Currency [0] 10096" xfId="16555" hidden="1" xr:uid="{00000000-0005-0000-0000-0000CC400000}"/>
    <cellStyle name="Currency [0] 10097" xfId="16471" hidden="1" xr:uid="{00000000-0005-0000-0000-000078400000}"/>
    <cellStyle name="Currency [0] 10098" xfId="16547" hidden="1" xr:uid="{00000000-0005-0000-0000-0000C4400000}"/>
    <cellStyle name="Currency [0] 10099" xfId="16557" hidden="1" xr:uid="{00000000-0005-0000-0000-0000CE400000}"/>
    <cellStyle name="Currency [0] 101" xfId="117" hidden="1" xr:uid="{00000000-0005-0000-0000-000096000000}"/>
    <cellStyle name="Currency [0] 1010" xfId="1140" hidden="1" xr:uid="{00000000-0005-0000-0000-000095040000}"/>
    <cellStyle name="Currency [0] 10100" xfId="16558" hidden="1" xr:uid="{00000000-0005-0000-0000-0000CF400000}"/>
    <cellStyle name="Currency [0] 10101" xfId="16529" hidden="1" xr:uid="{00000000-0005-0000-0000-0000B2400000}"/>
    <cellStyle name="Currency [0] 10102" xfId="16541" hidden="1" xr:uid="{00000000-0005-0000-0000-0000BE400000}"/>
    <cellStyle name="Currency [0] 10103" xfId="16521" hidden="1" xr:uid="{00000000-0005-0000-0000-0000AA400000}"/>
    <cellStyle name="Currency [0] 10104" xfId="16536" hidden="1" xr:uid="{00000000-0005-0000-0000-0000B9400000}"/>
    <cellStyle name="Currency [0] 10105" xfId="16534" hidden="1" xr:uid="{00000000-0005-0000-0000-0000B7400000}"/>
    <cellStyle name="Currency [0] 10106" xfId="16560" hidden="1" xr:uid="{00000000-0005-0000-0000-0000D1400000}"/>
    <cellStyle name="Currency [0] 10107" xfId="16473" hidden="1" xr:uid="{00000000-0005-0000-0000-00007A400000}"/>
    <cellStyle name="Currency [0] 10108" xfId="16554" hidden="1" xr:uid="{00000000-0005-0000-0000-0000CB400000}"/>
    <cellStyle name="Currency [0] 10109" xfId="16561" hidden="1" xr:uid="{00000000-0005-0000-0000-0000D2400000}"/>
    <cellStyle name="Currency [0] 1011" xfId="826" hidden="1" xr:uid="{00000000-0005-0000-0000-00005B030000}"/>
    <cellStyle name="Currency [0] 10110" xfId="16562" hidden="1" xr:uid="{00000000-0005-0000-0000-0000D3400000}"/>
    <cellStyle name="Currency [0] 10111" xfId="16502" hidden="1" xr:uid="{00000000-0005-0000-0000-000097400000}"/>
    <cellStyle name="Currency [0] 10112" xfId="16522" hidden="1" xr:uid="{00000000-0005-0000-0000-0000AB400000}"/>
    <cellStyle name="Currency [0] 10113" xfId="16556" hidden="1" xr:uid="{00000000-0005-0000-0000-0000CD400000}"/>
    <cellStyle name="Currency [0] 10114" xfId="16549" hidden="1" xr:uid="{00000000-0005-0000-0000-0000C6400000}"/>
    <cellStyle name="Currency [0] 10115" xfId="16559" hidden="1" xr:uid="{00000000-0005-0000-0000-0000D0400000}"/>
    <cellStyle name="Currency [0] 10116" xfId="16563" hidden="1" xr:uid="{00000000-0005-0000-0000-0000D4400000}"/>
    <cellStyle name="Currency [0] 10117" xfId="16488" hidden="1" xr:uid="{00000000-0005-0000-0000-000089400000}"/>
    <cellStyle name="Currency [0] 10118" xfId="16520" hidden="1" xr:uid="{00000000-0005-0000-0000-0000A9400000}"/>
    <cellStyle name="Currency [0] 10119" xfId="16566" hidden="1" xr:uid="{00000000-0005-0000-0000-0000D7400000}"/>
    <cellStyle name="Currency [0] 1012" xfId="1130" hidden="1" xr:uid="{00000000-0005-0000-0000-00008B040000}"/>
    <cellStyle name="Currency [0] 10120" xfId="16567" hidden="1" xr:uid="{00000000-0005-0000-0000-0000D8400000}"/>
    <cellStyle name="Currency [0] 10121" xfId="16544" hidden="1" xr:uid="{00000000-0005-0000-0000-0000C1400000}"/>
    <cellStyle name="Currency [0] 10122" xfId="16550" hidden="1" xr:uid="{00000000-0005-0000-0000-0000C7400000}"/>
    <cellStyle name="Currency [0] 10123" xfId="16564" hidden="1" xr:uid="{00000000-0005-0000-0000-0000D5400000}"/>
    <cellStyle name="Currency [0] 10124" xfId="16551" hidden="1" xr:uid="{00000000-0005-0000-0000-0000C8400000}"/>
    <cellStyle name="Currency [0] 10125" xfId="16568" hidden="1" xr:uid="{00000000-0005-0000-0000-0000D9400000}"/>
    <cellStyle name="Currency [0] 10126" xfId="16569" hidden="1" xr:uid="{00000000-0005-0000-0000-0000DA400000}"/>
    <cellStyle name="Currency [0] 10127" xfId="16565" hidden="1" xr:uid="{00000000-0005-0000-0000-0000D6400000}"/>
    <cellStyle name="Currency [0] 10128" xfId="16538" hidden="1" xr:uid="{00000000-0005-0000-0000-0000BB400000}"/>
    <cellStyle name="Currency [0] 10129" xfId="16570" hidden="1" xr:uid="{00000000-0005-0000-0000-0000DB400000}"/>
    <cellStyle name="Currency [0] 1013" xfId="1142" hidden="1" xr:uid="{00000000-0005-0000-0000-000097040000}"/>
    <cellStyle name="Currency [0] 10130" xfId="16571" hidden="1" xr:uid="{00000000-0005-0000-0000-0000DC400000}"/>
    <cellStyle name="Currency [0] 10131" xfId="15942" hidden="1" xr:uid="{00000000-0005-0000-0000-0000673E0000}"/>
    <cellStyle name="Currency [0] 10132" xfId="15976" hidden="1" xr:uid="{00000000-0005-0000-0000-0000893E0000}"/>
    <cellStyle name="Currency [0] 10133" xfId="15990" hidden="1" xr:uid="{00000000-0005-0000-0000-0000973E0000}"/>
    <cellStyle name="Currency [0] 10134" xfId="16574" hidden="1" xr:uid="{00000000-0005-0000-0000-0000DF400000}"/>
    <cellStyle name="Currency [0] 10135" xfId="16576" hidden="1" xr:uid="{00000000-0005-0000-0000-0000E1400000}"/>
    <cellStyle name="Currency [0] 10136" xfId="15945" hidden="1" xr:uid="{00000000-0005-0000-0000-00006A3E0000}"/>
    <cellStyle name="Currency [0] 10137" xfId="16572" hidden="1" xr:uid="{00000000-0005-0000-0000-0000DD400000}"/>
    <cellStyle name="Currency [0] 10138" xfId="16577" hidden="1" xr:uid="{00000000-0005-0000-0000-0000E2400000}"/>
    <cellStyle name="Currency [0] 10139" xfId="16578" hidden="1" xr:uid="{00000000-0005-0000-0000-0000E3400000}"/>
    <cellStyle name="Currency [0] 1014" xfId="1143" hidden="1" xr:uid="{00000000-0005-0000-0000-000098040000}"/>
    <cellStyle name="Currency [0] 10140" xfId="15962" hidden="1" xr:uid="{00000000-0005-0000-0000-00007B3E0000}"/>
    <cellStyle name="Currency [0] 10141" xfId="15941" hidden="1" xr:uid="{00000000-0005-0000-0000-0000663E0000}"/>
    <cellStyle name="Currency [0] 10142" xfId="16584" hidden="1" xr:uid="{00000000-0005-0000-0000-0000E9400000}"/>
    <cellStyle name="Currency [0] 10143" xfId="16588" hidden="1" xr:uid="{00000000-0005-0000-0000-0000ED400000}"/>
    <cellStyle name="Currency [0] 10144" xfId="16594" hidden="1" xr:uid="{00000000-0005-0000-0000-0000F3400000}"/>
    <cellStyle name="Currency [0] 10145" xfId="16597" hidden="1" xr:uid="{00000000-0005-0000-0000-0000F6400000}"/>
    <cellStyle name="Currency [0] 10146" xfId="16583" hidden="1" xr:uid="{00000000-0005-0000-0000-0000E8400000}"/>
    <cellStyle name="Currency [0] 10147" xfId="16593" hidden="1" xr:uid="{00000000-0005-0000-0000-0000F2400000}"/>
    <cellStyle name="Currency [0] 10148" xfId="16604" hidden="1" xr:uid="{00000000-0005-0000-0000-0000FD400000}"/>
    <cellStyle name="Currency [0] 10149" xfId="16605" hidden="1" xr:uid="{00000000-0005-0000-0000-0000FE400000}"/>
    <cellStyle name="Currency [0] 1015" xfId="1081" hidden="1" xr:uid="{00000000-0005-0000-0000-00005A040000}"/>
    <cellStyle name="Currency [0] 10150" xfId="15943" hidden="1" xr:uid="{00000000-0005-0000-0000-0000683E0000}"/>
    <cellStyle name="Currency [0] 10151" xfId="15948" hidden="1" xr:uid="{00000000-0005-0000-0000-00006D3E0000}"/>
    <cellStyle name="Currency [0] 10152" xfId="16590" hidden="1" xr:uid="{00000000-0005-0000-0000-0000EF400000}"/>
    <cellStyle name="Currency [0] 10153" xfId="15946" hidden="1" xr:uid="{00000000-0005-0000-0000-00006B3E0000}"/>
    <cellStyle name="Currency [0] 10154" xfId="16585" hidden="1" xr:uid="{00000000-0005-0000-0000-0000EA400000}"/>
    <cellStyle name="Currency [0] 10155" xfId="16606" hidden="1" xr:uid="{00000000-0005-0000-0000-0000FF400000}"/>
    <cellStyle name="Currency [0] 10156" xfId="16591" hidden="1" xr:uid="{00000000-0005-0000-0000-0000F0400000}"/>
    <cellStyle name="Currency [0] 10157" xfId="16595" hidden="1" xr:uid="{00000000-0005-0000-0000-0000F4400000}"/>
    <cellStyle name="Currency [0] 10158" xfId="16611" hidden="1" xr:uid="{00000000-0005-0000-0000-000004410000}"/>
    <cellStyle name="Currency [0] 10159" xfId="16612" hidden="1" xr:uid="{00000000-0005-0000-0000-000005410000}"/>
    <cellStyle name="Currency [0] 1016" xfId="1117" hidden="1" xr:uid="{00000000-0005-0000-0000-00007E040000}"/>
    <cellStyle name="Currency [0] 10160" xfId="16592" hidden="1" xr:uid="{00000000-0005-0000-0000-0000F1400000}"/>
    <cellStyle name="Currency [0] 10161" xfId="16599" hidden="1" xr:uid="{00000000-0005-0000-0000-0000F8400000}"/>
    <cellStyle name="Currency [0] 10162" xfId="16603" hidden="1" xr:uid="{00000000-0005-0000-0000-0000FC400000}"/>
    <cellStyle name="Currency [0] 10163" xfId="16598" hidden="1" xr:uid="{00000000-0005-0000-0000-0000F7400000}"/>
    <cellStyle name="Currency [0] 10164" xfId="16621" hidden="1" xr:uid="{00000000-0005-0000-0000-00000E410000}"/>
    <cellStyle name="Currency [0] 10165" xfId="16627" hidden="1" xr:uid="{00000000-0005-0000-0000-000014410000}"/>
    <cellStyle name="Currency [0] 10166" xfId="16589" hidden="1" xr:uid="{00000000-0005-0000-0000-0000EE400000}"/>
    <cellStyle name="Currency [0] 10167" xfId="16619" hidden="1" xr:uid="{00000000-0005-0000-0000-00000C410000}"/>
    <cellStyle name="Currency [0] 10168" xfId="16631" hidden="1" xr:uid="{00000000-0005-0000-0000-000018410000}"/>
    <cellStyle name="Currency [0] 10169" xfId="16632" hidden="1" xr:uid="{00000000-0005-0000-0000-000019410000}"/>
    <cellStyle name="Currency [0] 1017" xfId="1097" hidden="1" xr:uid="{00000000-0005-0000-0000-00006A040000}"/>
    <cellStyle name="Currency [0] 10170" xfId="16580" hidden="1" xr:uid="{00000000-0005-0000-0000-0000E5400000}"/>
    <cellStyle name="Currency [0] 10171" xfId="16587" hidden="1" xr:uid="{00000000-0005-0000-0000-0000EC400000}"/>
    <cellStyle name="Currency [0] 10172" xfId="16616" hidden="1" xr:uid="{00000000-0005-0000-0000-000009410000}"/>
    <cellStyle name="Currency [0] 10173" xfId="16601" hidden="1" xr:uid="{00000000-0005-0000-0000-0000FA400000}"/>
    <cellStyle name="Currency [0] 10174" xfId="16573" hidden="1" xr:uid="{00000000-0005-0000-0000-0000DE400000}"/>
    <cellStyle name="Currency [0] 10175" xfId="16638" hidden="1" xr:uid="{00000000-0005-0000-0000-00001F410000}"/>
    <cellStyle name="Currency [0] 10176" xfId="16617" hidden="1" xr:uid="{00000000-0005-0000-0000-00000A410000}"/>
    <cellStyle name="Currency [0] 10177" xfId="16624" hidden="1" xr:uid="{00000000-0005-0000-0000-000011410000}"/>
    <cellStyle name="Currency [0] 10178" xfId="16639" hidden="1" xr:uid="{00000000-0005-0000-0000-000020410000}"/>
    <cellStyle name="Currency [0] 10179" xfId="16640" hidden="1" xr:uid="{00000000-0005-0000-0000-000021410000}"/>
    <cellStyle name="Currency [0] 1018" xfId="1113" hidden="1" xr:uid="{00000000-0005-0000-0000-00007A040000}"/>
    <cellStyle name="Currency [0] 10180" xfId="16615" hidden="1" xr:uid="{00000000-0005-0000-0000-000008410000}"/>
    <cellStyle name="Currency [0] 10181" xfId="16614" hidden="1" xr:uid="{00000000-0005-0000-0000-000007410000}"/>
    <cellStyle name="Currency [0] 10182" xfId="16609" hidden="1" xr:uid="{00000000-0005-0000-0000-000002410000}"/>
    <cellStyle name="Currency [0] 10183" xfId="16607" hidden="1" xr:uid="{00000000-0005-0000-0000-000000410000}"/>
    <cellStyle name="Currency [0] 10184" xfId="16608" hidden="1" xr:uid="{00000000-0005-0000-0000-000001410000}"/>
    <cellStyle name="Currency [0] 10185" xfId="16645" hidden="1" xr:uid="{00000000-0005-0000-0000-000026410000}"/>
    <cellStyle name="Currency [0] 10186" xfId="15964" hidden="1" xr:uid="{00000000-0005-0000-0000-00007D3E0000}"/>
    <cellStyle name="Currency [0] 10187" xfId="16635" hidden="1" xr:uid="{00000000-0005-0000-0000-00001C410000}"/>
    <cellStyle name="Currency [0] 10188" xfId="16647" hidden="1" xr:uid="{00000000-0005-0000-0000-000028410000}"/>
    <cellStyle name="Currency [0] 10189" xfId="16648" hidden="1" xr:uid="{00000000-0005-0000-0000-000029410000}"/>
    <cellStyle name="Currency [0] 1019" xfId="1115" hidden="1" xr:uid="{00000000-0005-0000-0000-00007C040000}"/>
    <cellStyle name="Currency [0] 10190" xfId="16586" hidden="1" xr:uid="{00000000-0005-0000-0000-0000EB400000}"/>
    <cellStyle name="Currency [0] 10191" xfId="16622" hidden="1" xr:uid="{00000000-0005-0000-0000-00000F410000}"/>
    <cellStyle name="Currency [0] 10192" xfId="16602" hidden="1" xr:uid="{00000000-0005-0000-0000-0000FB400000}"/>
    <cellStyle name="Currency [0] 10193" xfId="16618" hidden="1" xr:uid="{00000000-0005-0000-0000-00000B410000}"/>
    <cellStyle name="Currency [0] 10194" xfId="16620" hidden="1" xr:uid="{00000000-0005-0000-0000-00000D410000}"/>
    <cellStyle name="Currency [0] 10195" xfId="16651" hidden="1" xr:uid="{00000000-0005-0000-0000-00002C410000}"/>
    <cellStyle name="Currency [0] 10196" xfId="15949" hidden="1" xr:uid="{00000000-0005-0000-0000-00006E3E0000}"/>
    <cellStyle name="Currency [0] 10197" xfId="16643" hidden="1" xr:uid="{00000000-0005-0000-0000-000024410000}"/>
    <cellStyle name="Currency [0] 10198" xfId="16653" hidden="1" xr:uid="{00000000-0005-0000-0000-00002E410000}"/>
    <cellStyle name="Currency [0] 10199" xfId="16654" hidden="1" xr:uid="{00000000-0005-0000-0000-00002F410000}"/>
    <cellStyle name="Currency [0] 102" xfId="132" hidden="1" xr:uid="{00000000-0005-0000-0000-0000A5000000}"/>
    <cellStyle name="Currency [0] 1020" xfId="1146" hidden="1" xr:uid="{00000000-0005-0000-0000-00009B040000}"/>
    <cellStyle name="Currency [0] 10200" xfId="16582" hidden="1" xr:uid="{00000000-0005-0000-0000-0000E7400000}"/>
    <cellStyle name="Currency [0] 10201" xfId="16633" hidden="1" xr:uid="{00000000-0005-0000-0000-00001A410000}"/>
    <cellStyle name="Currency [0] 10202" xfId="16613" hidden="1" xr:uid="{00000000-0005-0000-0000-000006410000}"/>
    <cellStyle name="Currency [0] 10203" xfId="16625" hidden="1" xr:uid="{00000000-0005-0000-0000-000012410000}"/>
    <cellStyle name="Currency [0] 10204" xfId="16623" hidden="1" xr:uid="{00000000-0005-0000-0000-000010410000}"/>
    <cellStyle name="Currency [0] 10205" xfId="16656" hidden="1" xr:uid="{00000000-0005-0000-0000-000031410000}"/>
    <cellStyle name="Currency [0] 10206" xfId="16600" hidden="1" xr:uid="{00000000-0005-0000-0000-0000F9400000}"/>
    <cellStyle name="Currency [0] 10207" xfId="16650" hidden="1" xr:uid="{00000000-0005-0000-0000-00002B410000}"/>
    <cellStyle name="Currency [0] 10208" xfId="16660" hidden="1" xr:uid="{00000000-0005-0000-0000-000035410000}"/>
    <cellStyle name="Currency [0] 10209" xfId="16661" hidden="1" xr:uid="{00000000-0005-0000-0000-000036410000}"/>
    <cellStyle name="Currency [0] 1021" xfId="819" hidden="1" xr:uid="{00000000-0005-0000-0000-000054030000}"/>
    <cellStyle name="Currency [0] 10210" xfId="16626" hidden="1" xr:uid="{00000000-0005-0000-0000-000013410000}"/>
    <cellStyle name="Currency [0] 10211" xfId="16641" hidden="1" xr:uid="{00000000-0005-0000-0000-000022410000}"/>
    <cellStyle name="Currency [0] 10212" xfId="15944" hidden="1" xr:uid="{00000000-0005-0000-0000-0000693E0000}"/>
    <cellStyle name="Currency [0] 10213" xfId="16636" hidden="1" xr:uid="{00000000-0005-0000-0000-00001D410000}"/>
    <cellStyle name="Currency [0] 10214" xfId="16634" hidden="1" xr:uid="{00000000-0005-0000-0000-00001B410000}"/>
    <cellStyle name="Currency [0] 10215" xfId="16663" hidden="1" xr:uid="{00000000-0005-0000-0000-000038410000}"/>
    <cellStyle name="Currency [0] 10216" xfId="16579" hidden="1" xr:uid="{00000000-0005-0000-0000-0000E4400000}"/>
    <cellStyle name="Currency [0] 10217" xfId="16655" hidden="1" xr:uid="{00000000-0005-0000-0000-000030410000}"/>
    <cellStyle name="Currency [0] 10218" xfId="16665" hidden="1" xr:uid="{00000000-0005-0000-0000-00003A410000}"/>
    <cellStyle name="Currency [0] 10219" xfId="16666" hidden="1" xr:uid="{00000000-0005-0000-0000-00003B410000}"/>
    <cellStyle name="Currency [0] 1022" xfId="1138" hidden="1" xr:uid="{00000000-0005-0000-0000-000093040000}"/>
    <cellStyle name="Currency [0] 10220" xfId="16637" hidden="1" xr:uid="{00000000-0005-0000-0000-00001E410000}"/>
    <cellStyle name="Currency [0] 10221" xfId="16649" hidden="1" xr:uid="{00000000-0005-0000-0000-00002A410000}"/>
    <cellStyle name="Currency [0] 10222" xfId="16629" hidden="1" xr:uid="{00000000-0005-0000-0000-000016410000}"/>
    <cellStyle name="Currency [0] 10223" xfId="16644" hidden="1" xr:uid="{00000000-0005-0000-0000-000025410000}"/>
    <cellStyle name="Currency [0] 10224" xfId="16642" hidden="1" xr:uid="{00000000-0005-0000-0000-000023410000}"/>
    <cellStyle name="Currency [0] 10225" xfId="16668" hidden="1" xr:uid="{00000000-0005-0000-0000-00003D410000}"/>
    <cellStyle name="Currency [0] 10226" xfId="16581" hidden="1" xr:uid="{00000000-0005-0000-0000-0000E6400000}"/>
    <cellStyle name="Currency [0] 10227" xfId="16662" hidden="1" xr:uid="{00000000-0005-0000-0000-000037410000}"/>
    <cellStyle name="Currency [0] 10228" xfId="16669" hidden="1" xr:uid="{00000000-0005-0000-0000-00003E410000}"/>
    <cellStyle name="Currency [0] 10229" xfId="16670" hidden="1" xr:uid="{00000000-0005-0000-0000-00003F410000}"/>
    <cellStyle name="Currency [0] 1023" xfId="1148" hidden="1" xr:uid="{00000000-0005-0000-0000-00009D040000}"/>
    <cellStyle name="Currency [0] 10230" xfId="16610" hidden="1" xr:uid="{00000000-0005-0000-0000-000003410000}"/>
    <cellStyle name="Currency [0] 10231" xfId="16630" hidden="1" xr:uid="{00000000-0005-0000-0000-000017410000}"/>
    <cellStyle name="Currency [0] 10232" xfId="16664" hidden="1" xr:uid="{00000000-0005-0000-0000-000039410000}"/>
    <cellStyle name="Currency [0] 10233" xfId="16657" hidden="1" xr:uid="{00000000-0005-0000-0000-000032410000}"/>
    <cellStyle name="Currency [0] 10234" xfId="16667" hidden="1" xr:uid="{00000000-0005-0000-0000-00003C410000}"/>
    <cellStyle name="Currency [0] 10235" xfId="16671" hidden="1" xr:uid="{00000000-0005-0000-0000-000040410000}"/>
    <cellStyle name="Currency [0] 10236" xfId="16596" hidden="1" xr:uid="{00000000-0005-0000-0000-0000F5400000}"/>
    <cellStyle name="Currency [0] 10237" xfId="16628" hidden="1" xr:uid="{00000000-0005-0000-0000-000015410000}"/>
    <cellStyle name="Currency [0] 10238" xfId="16674" hidden="1" xr:uid="{00000000-0005-0000-0000-000043410000}"/>
    <cellStyle name="Currency [0] 10239" xfId="16675" hidden="1" xr:uid="{00000000-0005-0000-0000-000044410000}"/>
    <cellStyle name="Currency [0] 1024" xfId="1149" hidden="1" xr:uid="{00000000-0005-0000-0000-00009E040000}"/>
    <cellStyle name="Currency [0] 10240" xfId="16652" hidden="1" xr:uid="{00000000-0005-0000-0000-00002D410000}"/>
    <cellStyle name="Currency [0] 10241" xfId="16658" hidden="1" xr:uid="{00000000-0005-0000-0000-000033410000}"/>
    <cellStyle name="Currency [0] 10242" xfId="16672" hidden="1" xr:uid="{00000000-0005-0000-0000-000041410000}"/>
    <cellStyle name="Currency [0] 10243" xfId="16659" hidden="1" xr:uid="{00000000-0005-0000-0000-000034410000}"/>
    <cellStyle name="Currency [0] 10244" xfId="16676" hidden="1" xr:uid="{00000000-0005-0000-0000-000045410000}"/>
    <cellStyle name="Currency [0] 10245" xfId="16677" hidden="1" xr:uid="{00000000-0005-0000-0000-000046410000}"/>
    <cellStyle name="Currency [0] 10246" xfId="16673" hidden="1" xr:uid="{00000000-0005-0000-0000-000042410000}"/>
    <cellStyle name="Currency [0] 10247" xfId="16646" hidden="1" xr:uid="{00000000-0005-0000-0000-000027410000}"/>
    <cellStyle name="Currency [0] 10248" xfId="16678" hidden="1" xr:uid="{00000000-0005-0000-0000-000047410000}"/>
    <cellStyle name="Currency [0] 10249" xfId="16679" hidden="1" xr:uid="{00000000-0005-0000-0000-000048410000}"/>
    <cellStyle name="Currency [0] 1025" xfId="1077" hidden="1" xr:uid="{00000000-0005-0000-0000-000056040000}"/>
    <cellStyle name="Currency [0] 10250" xfId="16737" hidden="1" xr:uid="{00000000-0005-0000-0000-000082410000}"/>
    <cellStyle name="Currency [0] 10251" xfId="16745" hidden="1" xr:uid="{00000000-0005-0000-0000-00008A410000}"/>
    <cellStyle name="Currency [0] 10252" xfId="16748" hidden="1" xr:uid="{00000000-0005-0000-0000-00008D410000}"/>
    <cellStyle name="Currency [0] 10253" xfId="16753" hidden="1" xr:uid="{00000000-0005-0000-0000-000092410000}"/>
    <cellStyle name="Currency [0] 10254" xfId="16757" hidden="1" xr:uid="{00000000-0005-0000-0000-000096410000}"/>
    <cellStyle name="Currency [0] 10255" xfId="16744" hidden="1" xr:uid="{00000000-0005-0000-0000-000089410000}"/>
    <cellStyle name="Currency [0] 10256" xfId="16750" hidden="1" xr:uid="{00000000-0005-0000-0000-00008F410000}"/>
    <cellStyle name="Currency [0] 10257" xfId="16760" hidden="1" xr:uid="{00000000-0005-0000-0000-000099410000}"/>
    <cellStyle name="Currency [0] 10258" xfId="16761" hidden="1" xr:uid="{00000000-0005-0000-0000-00009A410000}"/>
    <cellStyle name="Currency [0] 10259" xfId="16749" hidden="1" xr:uid="{00000000-0005-0000-0000-00008E410000}"/>
    <cellStyle name="Currency [0] 1026" xfId="1128" hidden="1" xr:uid="{00000000-0005-0000-0000-000089040000}"/>
    <cellStyle name="Currency [0] 10260" xfId="16738" hidden="1" xr:uid="{00000000-0005-0000-0000-000083410000}"/>
    <cellStyle name="Currency [0] 10261" xfId="16767" hidden="1" xr:uid="{00000000-0005-0000-0000-0000A0410000}"/>
    <cellStyle name="Currency [0] 10262" xfId="16771" hidden="1" xr:uid="{00000000-0005-0000-0000-0000A4410000}"/>
    <cellStyle name="Currency [0] 10263" xfId="16778" hidden="1" xr:uid="{00000000-0005-0000-0000-0000AB410000}"/>
    <cellStyle name="Currency [0] 10264" xfId="16782" hidden="1" xr:uid="{00000000-0005-0000-0000-0000AF410000}"/>
    <cellStyle name="Currency [0] 10265" xfId="16766" hidden="1" xr:uid="{00000000-0005-0000-0000-00009F410000}"/>
    <cellStyle name="Currency [0] 10266" xfId="16777" hidden="1" xr:uid="{00000000-0005-0000-0000-0000AA410000}"/>
    <cellStyle name="Currency [0] 10267" xfId="16789" hidden="1" xr:uid="{00000000-0005-0000-0000-0000B6410000}"/>
    <cellStyle name="Currency [0] 10268" xfId="16790" hidden="1" xr:uid="{00000000-0005-0000-0000-0000B7410000}"/>
    <cellStyle name="Currency [0] 10269" xfId="16747" hidden="1" xr:uid="{00000000-0005-0000-0000-00008C410000}"/>
    <cellStyle name="Currency [0] 1027" xfId="1108" hidden="1" xr:uid="{00000000-0005-0000-0000-000075040000}"/>
    <cellStyle name="Currency [0] 10270" xfId="16740" hidden="1" xr:uid="{00000000-0005-0000-0000-000085410000}"/>
    <cellStyle name="Currency [0] 10271" xfId="16773" hidden="1" xr:uid="{00000000-0005-0000-0000-0000A6410000}"/>
    <cellStyle name="Currency [0] 10272" xfId="16742" hidden="1" xr:uid="{00000000-0005-0000-0000-000087410000}"/>
    <cellStyle name="Currency [0] 10273" xfId="16768" hidden="1" xr:uid="{00000000-0005-0000-0000-0000A1410000}"/>
    <cellStyle name="Currency [0] 10274" xfId="16791" hidden="1" xr:uid="{00000000-0005-0000-0000-0000B8410000}"/>
    <cellStyle name="Currency [0] 10275" xfId="16774" hidden="1" xr:uid="{00000000-0005-0000-0000-0000A7410000}"/>
    <cellStyle name="Currency [0] 10276" xfId="16779" hidden="1" xr:uid="{00000000-0005-0000-0000-0000AC410000}"/>
    <cellStyle name="Currency [0] 10277" xfId="16797" hidden="1" xr:uid="{00000000-0005-0000-0000-0000BE410000}"/>
    <cellStyle name="Currency [0] 10278" xfId="16798" hidden="1" xr:uid="{00000000-0005-0000-0000-0000BF410000}"/>
    <cellStyle name="Currency [0] 10279" xfId="16776" hidden="1" xr:uid="{00000000-0005-0000-0000-0000A9410000}"/>
    <cellStyle name="Currency [0] 1028" xfId="1120" hidden="1" xr:uid="{00000000-0005-0000-0000-000081040000}"/>
    <cellStyle name="Currency [0] 10280" xfId="16784" hidden="1" xr:uid="{00000000-0005-0000-0000-0000B1410000}"/>
    <cellStyle name="Currency [0] 10281" xfId="16788" hidden="1" xr:uid="{00000000-0005-0000-0000-0000B5410000}"/>
    <cellStyle name="Currency [0] 10282" xfId="16783" hidden="1" xr:uid="{00000000-0005-0000-0000-0000B0410000}"/>
    <cellStyle name="Currency [0] 10283" xfId="16807" hidden="1" xr:uid="{00000000-0005-0000-0000-0000C8410000}"/>
    <cellStyle name="Currency [0] 10284" xfId="16813" hidden="1" xr:uid="{00000000-0005-0000-0000-0000CE410000}"/>
    <cellStyle name="Currency [0] 10285" xfId="16772" hidden="1" xr:uid="{00000000-0005-0000-0000-0000A5410000}"/>
    <cellStyle name="Currency [0] 10286" xfId="16805" hidden="1" xr:uid="{00000000-0005-0000-0000-0000C6410000}"/>
    <cellStyle name="Currency [0] 10287" xfId="16818" hidden="1" xr:uid="{00000000-0005-0000-0000-0000D3410000}"/>
    <cellStyle name="Currency [0] 10288" xfId="16819" hidden="1" xr:uid="{00000000-0005-0000-0000-0000D4410000}"/>
    <cellStyle name="Currency [0] 10289" xfId="16763" hidden="1" xr:uid="{00000000-0005-0000-0000-00009C410000}"/>
    <cellStyle name="Currency [0] 1029" xfId="1118" hidden="1" xr:uid="{00000000-0005-0000-0000-00007F040000}"/>
    <cellStyle name="Currency [0] 10290" xfId="16770" hidden="1" xr:uid="{00000000-0005-0000-0000-0000A3410000}"/>
    <cellStyle name="Currency [0] 10291" xfId="16802" hidden="1" xr:uid="{00000000-0005-0000-0000-0000C3410000}"/>
    <cellStyle name="Currency [0] 10292" xfId="16786" hidden="1" xr:uid="{00000000-0005-0000-0000-0000B3410000}"/>
    <cellStyle name="Currency [0] 10293" xfId="16752" hidden="1" xr:uid="{00000000-0005-0000-0000-000091410000}"/>
    <cellStyle name="Currency [0] 10294" xfId="16825" hidden="1" xr:uid="{00000000-0005-0000-0000-0000DA410000}"/>
    <cellStyle name="Currency [0] 10295" xfId="16803" hidden="1" xr:uid="{00000000-0005-0000-0000-0000C4410000}"/>
    <cellStyle name="Currency [0] 10296" xfId="16810" hidden="1" xr:uid="{00000000-0005-0000-0000-0000CB410000}"/>
    <cellStyle name="Currency [0] 10297" xfId="16829" hidden="1" xr:uid="{00000000-0005-0000-0000-0000DE410000}"/>
    <cellStyle name="Currency [0] 10298" xfId="16830" hidden="1" xr:uid="{00000000-0005-0000-0000-0000DF410000}"/>
    <cellStyle name="Currency [0] 10299" xfId="16801" hidden="1" xr:uid="{00000000-0005-0000-0000-0000C2410000}"/>
    <cellStyle name="Currency [0] 103" xfId="164" hidden="1" xr:uid="{00000000-0005-0000-0000-0000C5000000}"/>
    <cellStyle name="Currency [0] 1030" xfId="1151" hidden="1" xr:uid="{00000000-0005-0000-0000-0000A0040000}"/>
    <cellStyle name="Currency [0] 10300" xfId="16800" hidden="1" xr:uid="{00000000-0005-0000-0000-0000C1410000}"/>
    <cellStyle name="Currency [0] 10301" xfId="16795" hidden="1" xr:uid="{00000000-0005-0000-0000-0000BC410000}"/>
    <cellStyle name="Currency [0] 10302" xfId="16793" hidden="1" xr:uid="{00000000-0005-0000-0000-0000BA410000}"/>
    <cellStyle name="Currency [0] 10303" xfId="16794" hidden="1" xr:uid="{00000000-0005-0000-0000-0000BB410000}"/>
    <cellStyle name="Currency [0] 10304" xfId="16835" hidden="1" xr:uid="{00000000-0005-0000-0000-0000E4410000}"/>
    <cellStyle name="Currency [0] 10305" xfId="16741" hidden="1" xr:uid="{00000000-0005-0000-0000-000086410000}"/>
    <cellStyle name="Currency [0] 10306" xfId="16822" hidden="1" xr:uid="{00000000-0005-0000-0000-0000D7410000}"/>
    <cellStyle name="Currency [0] 10307" xfId="16839" hidden="1" xr:uid="{00000000-0005-0000-0000-0000E8410000}"/>
    <cellStyle name="Currency [0] 10308" xfId="16840" hidden="1" xr:uid="{00000000-0005-0000-0000-0000E9410000}"/>
    <cellStyle name="Currency [0] 10309" xfId="16769" hidden="1" xr:uid="{00000000-0005-0000-0000-0000A2410000}"/>
    <cellStyle name="Currency [0] 1031" xfId="1095" hidden="1" xr:uid="{00000000-0005-0000-0000-000068040000}"/>
    <cellStyle name="Currency [0] 10310" xfId="16808" hidden="1" xr:uid="{00000000-0005-0000-0000-0000C9410000}"/>
    <cellStyle name="Currency [0] 10311" xfId="16787" hidden="1" xr:uid="{00000000-0005-0000-0000-0000B4410000}"/>
    <cellStyle name="Currency [0] 10312" xfId="16804" hidden="1" xr:uid="{00000000-0005-0000-0000-0000C5410000}"/>
    <cellStyle name="Currency [0] 10313" xfId="16806" hidden="1" xr:uid="{00000000-0005-0000-0000-0000C7410000}"/>
    <cellStyle name="Currency [0] 10314" xfId="16845" hidden="1" xr:uid="{00000000-0005-0000-0000-0000EE410000}"/>
    <cellStyle name="Currency [0] 10315" xfId="16739" hidden="1" xr:uid="{00000000-0005-0000-0000-000084410000}"/>
    <cellStyle name="Currency [0] 10316" xfId="16833" hidden="1" xr:uid="{00000000-0005-0000-0000-0000E2410000}"/>
    <cellStyle name="Currency [0] 10317" xfId="16849" hidden="1" xr:uid="{00000000-0005-0000-0000-0000F2410000}"/>
    <cellStyle name="Currency [0] 10318" xfId="16850" hidden="1" xr:uid="{00000000-0005-0000-0000-0000F3410000}"/>
    <cellStyle name="Currency [0] 10319" xfId="16765" hidden="1" xr:uid="{00000000-0005-0000-0000-00009E410000}"/>
    <cellStyle name="Currency [0] 1032" xfId="1145" hidden="1" xr:uid="{00000000-0005-0000-0000-00009A040000}"/>
    <cellStyle name="Currency [0] 10320" xfId="16820" hidden="1" xr:uid="{00000000-0005-0000-0000-0000D5410000}"/>
    <cellStyle name="Currency [0] 10321" xfId="16799" hidden="1" xr:uid="{00000000-0005-0000-0000-0000C0410000}"/>
    <cellStyle name="Currency [0] 10322" xfId="16811" hidden="1" xr:uid="{00000000-0005-0000-0000-0000CC410000}"/>
    <cellStyle name="Currency [0] 10323" xfId="16809" hidden="1" xr:uid="{00000000-0005-0000-0000-0000CA410000}"/>
    <cellStyle name="Currency [0] 10324" xfId="16853" hidden="1" xr:uid="{00000000-0005-0000-0000-0000F6410000}"/>
    <cellStyle name="Currency [0] 10325" xfId="16785" hidden="1" xr:uid="{00000000-0005-0000-0000-0000B2410000}"/>
    <cellStyle name="Currency [0] 10326" xfId="16842" hidden="1" xr:uid="{00000000-0005-0000-0000-0000EB410000}"/>
    <cellStyle name="Currency [0] 10327" xfId="16859" hidden="1" xr:uid="{00000000-0005-0000-0000-0000FC410000}"/>
    <cellStyle name="Currency [0] 10328" xfId="16860" hidden="1" xr:uid="{00000000-0005-0000-0000-0000FD410000}"/>
    <cellStyle name="Currency [0] 10329" xfId="16812" hidden="1" xr:uid="{00000000-0005-0000-0000-0000CD410000}"/>
    <cellStyle name="Currency [0] 1033" xfId="1155" hidden="1" xr:uid="{00000000-0005-0000-0000-0000A4040000}"/>
    <cellStyle name="Currency [0] 10330" xfId="16831" hidden="1" xr:uid="{00000000-0005-0000-0000-0000E0410000}"/>
    <cellStyle name="Currency [0] 10331" xfId="16746" hidden="1" xr:uid="{00000000-0005-0000-0000-00008B410000}"/>
    <cellStyle name="Currency [0] 10332" xfId="16823" hidden="1" xr:uid="{00000000-0005-0000-0000-0000D8410000}"/>
    <cellStyle name="Currency [0] 10333" xfId="16821" hidden="1" xr:uid="{00000000-0005-0000-0000-0000D6410000}"/>
    <cellStyle name="Currency [0] 10334" xfId="16863" hidden="1" xr:uid="{00000000-0005-0000-0000-000000420000}"/>
    <cellStyle name="Currency [0] 10335" xfId="16762" hidden="1" xr:uid="{00000000-0005-0000-0000-00009B410000}"/>
    <cellStyle name="Currency [0] 10336" xfId="16851" hidden="1" xr:uid="{00000000-0005-0000-0000-0000F4410000}"/>
    <cellStyle name="Currency [0] 10337" xfId="16866" hidden="1" xr:uid="{00000000-0005-0000-0000-000003420000}"/>
    <cellStyle name="Currency [0] 10338" xfId="16867" hidden="1" xr:uid="{00000000-0005-0000-0000-000004420000}"/>
    <cellStyle name="Currency [0] 10339" xfId="16824" hidden="1" xr:uid="{00000000-0005-0000-0000-0000D9410000}"/>
    <cellStyle name="Currency [0] 1034" xfId="1156" hidden="1" xr:uid="{00000000-0005-0000-0000-0000A5040000}"/>
    <cellStyle name="Currency [0] 10340" xfId="16841" hidden="1" xr:uid="{00000000-0005-0000-0000-0000EA410000}"/>
    <cellStyle name="Currency [0] 10341" xfId="16815" hidden="1" xr:uid="{00000000-0005-0000-0000-0000D0410000}"/>
    <cellStyle name="Currency [0] 10342" xfId="16834" hidden="1" xr:uid="{00000000-0005-0000-0000-0000E3410000}"/>
    <cellStyle name="Currency [0] 10343" xfId="16832" hidden="1" xr:uid="{00000000-0005-0000-0000-0000E1410000}"/>
    <cellStyle name="Currency [0] 10344" xfId="16871" hidden="1" xr:uid="{00000000-0005-0000-0000-000008420000}"/>
    <cellStyle name="Currency [0] 10345" xfId="16764" hidden="1" xr:uid="{00000000-0005-0000-0000-00009D410000}"/>
    <cellStyle name="Currency [0] 10346" xfId="16861" hidden="1" xr:uid="{00000000-0005-0000-0000-0000FE410000}"/>
    <cellStyle name="Currency [0] 10347" xfId="16875" hidden="1" xr:uid="{00000000-0005-0000-0000-00000C420000}"/>
    <cellStyle name="Currency [0] 10348" xfId="16877" hidden="1" xr:uid="{00000000-0005-0000-0000-00000E420000}"/>
    <cellStyle name="Currency [0] 10349" xfId="16796" hidden="1" xr:uid="{00000000-0005-0000-0000-0000BD410000}"/>
    <cellStyle name="Currency [0] 1035" xfId="1121" hidden="1" xr:uid="{00000000-0005-0000-0000-000082040000}"/>
    <cellStyle name="Currency [0] 10350" xfId="16817" hidden="1" xr:uid="{00000000-0005-0000-0000-0000D2410000}"/>
    <cellStyle name="Currency [0] 10351" xfId="16865" hidden="1" xr:uid="{00000000-0005-0000-0000-000002420000}"/>
    <cellStyle name="Currency [0] 10352" xfId="16856" hidden="1" xr:uid="{00000000-0005-0000-0000-0000F9410000}"/>
    <cellStyle name="Currency [0] 10353" xfId="16868" hidden="1" xr:uid="{00000000-0005-0000-0000-000005420000}"/>
    <cellStyle name="Currency [0] 10354" xfId="16879" hidden="1" xr:uid="{00000000-0005-0000-0000-000010420000}"/>
    <cellStyle name="Currency [0] 10355" xfId="16780" hidden="1" xr:uid="{00000000-0005-0000-0000-0000AD410000}"/>
    <cellStyle name="Currency [0] 10356" xfId="16814" hidden="1" xr:uid="{00000000-0005-0000-0000-0000CF410000}"/>
    <cellStyle name="Currency [0] 10357" xfId="16883" hidden="1" xr:uid="{00000000-0005-0000-0000-000014420000}"/>
    <cellStyle name="Currency [0] 10358" xfId="16885" hidden="1" xr:uid="{00000000-0005-0000-0000-000016420000}"/>
    <cellStyle name="Currency [0] 10359" xfId="16848" hidden="1" xr:uid="{00000000-0005-0000-0000-0000F1410000}"/>
    <cellStyle name="Currency [0] 1036" xfId="1136" hidden="1" xr:uid="{00000000-0005-0000-0000-000091040000}"/>
    <cellStyle name="Currency [0] 10360" xfId="16857" hidden="1" xr:uid="{00000000-0005-0000-0000-0000FA410000}"/>
    <cellStyle name="Currency [0] 10361" xfId="16880" hidden="1" xr:uid="{00000000-0005-0000-0000-000011420000}"/>
    <cellStyle name="Currency [0] 10362" xfId="16858" hidden="1" xr:uid="{00000000-0005-0000-0000-0000FB410000}"/>
    <cellStyle name="Currency [0] 10363" xfId="16886" hidden="1" xr:uid="{00000000-0005-0000-0000-000017420000}"/>
    <cellStyle name="Currency [0] 10364" xfId="16888" hidden="1" xr:uid="{00000000-0005-0000-0000-000019420000}"/>
    <cellStyle name="Currency [0] 10365" xfId="16881" hidden="1" xr:uid="{00000000-0005-0000-0000-000012420000}"/>
    <cellStyle name="Currency [0] 10366" xfId="16838" hidden="1" xr:uid="{00000000-0005-0000-0000-0000E7410000}"/>
    <cellStyle name="Currency [0] 10367" xfId="16891" hidden="1" xr:uid="{00000000-0005-0000-0000-00001C420000}"/>
    <cellStyle name="Currency [0] 10368" xfId="16893" hidden="1" xr:uid="{00000000-0005-0000-0000-00001E420000}"/>
    <cellStyle name="Currency [0] 10369" xfId="16699" hidden="1" xr:uid="{00000000-0005-0000-0000-00005C410000}"/>
    <cellStyle name="Currency [0] 1037" xfId="809" hidden="1" xr:uid="{00000000-0005-0000-0000-00004A030000}"/>
    <cellStyle name="Currency [0] 10370" xfId="16721" hidden="1" xr:uid="{00000000-0005-0000-0000-000072410000}"/>
    <cellStyle name="Currency [0] 10371" xfId="16897" hidden="1" xr:uid="{00000000-0005-0000-0000-000022420000}"/>
    <cellStyle name="Currency [0] 10372" xfId="16904" hidden="1" xr:uid="{00000000-0005-0000-0000-000029420000}"/>
    <cellStyle name="Currency [0] 10373" xfId="16906" hidden="1" xr:uid="{00000000-0005-0000-0000-00002B420000}"/>
    <cellStyle name="Currency [0] 10374" xfId="16686" hidden="1" xr:uid="{00000000-0005-0000-0000-00004F410000}"/>
    <cellStyle name="Currency [0] 10375" xfId="16900" hidden="1" xr:uid="{00000000-0005-0000-0000-000025420000}"/>
    <cellStyle name="Currency [0] 10376" xfId="16909" hidden="1" xr:uid="{00000000-0005-0000-0000-00002E420000}"/>
    <cellStyle name="Currency [0] 10377" xfId="16911" hidden="1" xr:uid="{00000000-0005-0000-0000-000030420000}"/>
    <cellStyle name="Currency [0] 10378" xfId="16899" hidden="1" xr:uid="{00000000-0005-0000-0000-000024420000}"/>
    <cellStyle name="Currency [0] 10379" xfId="16698" hidden="1" xr:uid="{00000000-0005-0000-0000-00005B410000}"/>
    <cellStyle name="Currency [0] 1038" xfId="1131" hidden="1" xr:uid="{00000000-0005-0000-0000-00008C040000}"/>
    <cellStyle name="Currency [0] 10380" xfId="16922" hidden="1" xr:uid="{00000000-0005-0000-0000-00003B420000}"/>
    <cellStyle name="Currency [0] 10381" xfId="16931" hidden="1" xr:uid="{00000000-0005-0000-0000-000044420000}"/>
    <cellStyle name="Currency [0] 10382" xfId="16942" hidden="1" xr:uid="{00000000-0005-0000-0000-00004F420000}"/>
    <cellStyle name="Currency [0] 10383" xfId="16948" hidden="1" xr:uid="{00000000-0005-0000-0000-000055420000}"/>
    <cellStyle name="Currency [0] 10384" xfId="16920" hidden="1" xr:uid="{00000000-0005-0000-0000-000039420000}"/>
    <cellStyle name="Currency [0] 10385" xfId="16938" hidden="1" xr:uid="{00000000-0005-0000-0000-00004B420000}"/>
    <cellStyle name="Currency [0] 10386" xfId="16960" hidden="1" xr:uid="{00000000-0005-0000-0000-000061420000}"/>
    <cellStyle name="Currency [0] 10387" xfId="16962" hidden="1" xr:uid="{00000000-0005-0000-0000-000063420000}"/>
    <cellStyle name="Currency [0] 10388" xfId="16894" hidden="1" xr:uid="{00000000-0005-0000-0000-00001F420000}"/>
    <cellStyle name="Currency [0] 10389" xfId="16694" hidden="1" xr:uid="{00000000-0005-0000-0000-000057410000}"/>
    <cellStyle name="Currency [0] 1039" xfId="1129" hidden="1" xr:uid="{00000000-0005-0000-0000-00008A040000}"/>
    <cellStyle name="Currency [0] 10390" xfId="16934" hidden="1" xr:uid="{00000000-0005-0000-0000-000047420000}"/>
    <cellStyle name="Currency [0] 10391" xfId="16690" hidden="1" xr:uid="{00000000-0005-0000-0000-000053410000}"/>
    <cellStyle name="Currency [0] 10392" xfId="16923" hidden="1" xr:uid="{00000000-0005-0000-0000-00003C420000}"/>
    <cellStyle name="Currency [0] 10393" xfId="16967" hidden="1" xr:uid="{00000000-0005-0000-0000-000068420000}"/>
    <cellStyle name="Currency [0] 10394" xfId="16935" hidden="1" xr:uid="{00000000-0005-0000-0000-000048420000}"/>
    <cellStyle name="Currency [0] 10395" xfId="16943" hidden="1" xr:uid="{00000000-0005-0000-0000-000050420000}"/>
    <cellStyle name="Currency [0] 10396" xfId="16979" hidden="1" xr:uid="{00000000-0005-0000-0000-000074420000}"/>
    <cellStyle name="Currency [0] 10397" xfId="16981" hidden="1" xr:uid="{00000000-0005-0000-0000-000076420000}"/>
    <cellStyle name="Currency [0] 10398" xfId="16937" hidden="1" xr:uid="{00000000-0005-0000-0000-00004A420000}"/>
    <cellStyle name="Currency [0] 10399" xfId="16950" hidden="1" xr:uid="{00000000-0005-0000-0000-000057420000}"/>
    <cellStyle name="Currency [0] 104" xfId="157" hidden="1" xr:uid="{00000000-0005-0000-0000-0000BE000000}"/>
    <cellStyle name="Currency [0] 1040" xfId="1158" hidden="1" xr:uid="{00000000-0005-0000-0000-0000A7040000}"/>
    <cellStyle name="Currency [0] 10400" xfId="16955" hidden="1" xr:uid="{00000000-0005-0000-0000-00005C420000}"/>
    <cellStyle name="Currency [0] 10401" xfId="16949" hidden="1" xr:uid="{00000000-0005-0000-0000-000056420000}"/>
    <cellStyle name="Currency [0] 10402" xfId="16997" hidden="1" xr:uid="{00000000-0005-0000-0000-000086420000}"/>
    <cellStyle name="Currency [0] 10403" xfId="17005" hidden="1" xr:uid="{00000000-0005-0000-0000-00008E420000}"/>
    <cellStyle name="Currency [0] 10404" xfId="16933" hidden="1" xr:uid="{00000000-0005-0000-0000-000046420000}"/>
    <cellStyle name="Currency [0] 10405" xfId="16991" hidden="1" xr:uid="{00000000-0005-0000-0000-000080420000}"/>
    <cellStyle name="Currency [0] 10406" xfId="17014" hidden="1" xr:uid="{00000000-0005-0000-0000-000097420000}"/>
    <cellStyle name="Currency [0] 10407" xfId="17016" hidden="1" xr:uid="{00000000-0005-0000-0000-000099420000}"/>
    <cellStyle name="Currency [0] 10408" xfId="16916" hidden="1" xr:uid="{00000000-0005-0000-0000-000035420000}"/>
    <cellStyle name="Currency [0] 10409" xfId="16926" hidden="1" xr:uid="{00000000-0005-0000-0000-00003F420000}"/>
    <cellStyle name="Currency [0] 1041" xfId="1074" hidden="1" xr:uid="{00000000-0005-0000-0000-000053040000}"/>
    <cellStyle name="Currency [0] 10410" xfId="16988" hidden="1" xr:uid="{00000000-0005-0000-0000-00007D420000}"/>
    <cellStyle name="Currency [0] 10411" xfId="16953" hidden="1" xr:uid="{00000000-0005-0000-0000-00005A420000}"/>
    <cellStyle name="Currency [0] 10412" xfId="16902" hidden="1" xr:uid="{00000000-0005-0000-0000-000027420000}"/>
    <cellStyle name="Currency [0] 10413" xfId="17024" hidden="1" xr:uid="{00000000-0005-0000-0000-0000A1420000}"/>
    <cellStyle name="Currency [0] 10414" xfId="16989" hidden="1" xr:uid="{00000000-0005-0000-0000-00007E420000}"/>
    <cellStyle name="Currency [0] 10415" xfId="17000" hidden="1" xr:uid="{00000000-0005-0000-0000-000089420000}"/>
    <cellStyle name="Currency [0] 10416" xfId="17032" hidden="1" xr:uid="{00000000-0005-0000-0000-0000A9420000}"/>
    <cellStyle name="Currency [0] 10417" xfId="17034" hidden="1" xr:uid="{00000000-0005-0000-0000-0000AB420000}"/>
    <cellStyle name="Currency [0] 10418" xfId="16986" hidden="1" xr:uid="{00000000-0005-0000-0000-00007B420000}"/>
    <cellStyle name="Currency [0] 10419" xfId="16985" hidden="1" xr:uid="{00000000-0005-0000-0000-00007A420000}"/>
    <cellStyle name="Currency [0] 1042" xfId="1150" hidden="1" xr:uid="{00000000-0005-0000-0000-00009F040000}"/>
    <cellStyle name="Currency [0] 10420" xfId="16975" hidden="1" xr:uid="{00000000-0005-0000-0000-000070420000}"/>
    <cellStyle name="Currency [0] 10421" xfId="16971" hidden="1" xr:uid="{00000000-0005-0000-0000-00006C420000}"/>
    <cellStyle name="Currency [0] 10422" xfId="16973" hidden="1" xr:uid="{00000000-0005-0000-0000-00006E420000}"/>
    <cellStyle name="Currency [0] 10423" xfId="17041" hidden="1" xr:uid="{00000000-0005-0000-0000-0000B2420000}"/>
    <cellStyle name="Currency [0] 10424" xfId="16692" hidden="1" xr:uid="{00000000-0005-0000-0000-000055410000}"/>
    <cellStyle name="Currency [0] 10425" xfId="17019" hidden="1" xr:uid="{00000000-0005-0000-0000-00009C420000}"/>
    <cellStyle name="Currency [0] 10426" xfId="17047" hidden="1" xr:uid="{00000000-0005-0000-0000-0000B8420000}"/>
    <cellStyle name="Currency [0] 10427" xfId="17049" hidden="1" xr:uid="{00000000-0005-0000-0000-0000BA420000}"/>
    <cellStyle name="Currency [0] 10428" xfId="16924" hidden="1" xr:uid="{00000000-0005-0000-0000-00003D420000}"/>
    <cellStyle name="Currency [0] 10429" xfId="16998" hidden="1" xr:uid="{00000000-0005-0000-0000-000087420000}"/>
    <cellStyle name="Currency [0] 1043" xfId="1160" hidden="1" xr:uid="{00000000-0005-0000-0000-0000A9040000}"/>
    <cellStyle name="Currency [0] 10430" xfId="16954" hidden="1" xr:uid="{00000000-0005-0000-0000-00005B420000}"/>
    <cellStyle name="Currency [0] 10431" xfId="16990" hidden="1" xr:uid="{00000000-0005-0000-0000-00007F420000}"/>
    <cellStyle name="Currency [0] 10432" xfId="16994" hidden="1" xr:uid="{00000000-0005-0000-0000-000083420000}"/>
    <cellStyle name="Currency [0] 10433" xfId="17055" hidden="1" xr:uid="{00000000-0005-0000-0000-0000C0420000}"/>
    <cellStyle name="Currency [0] 10434" xfId="16727" hidden="1" xr:uid="{00000000-0005-0000-0000-000078410000}"/>
    <cellStyle name="Currency [0] 10435" xfId="17037" hidden="1" xr:uid="{00000000-0005-0000-0000-0000AE420000}"/>
    <cellStyle name="Currency [0] 10436" xfId="17060" hidden="1" xr:uid="{00000000-0005-0000-0000-0000C5420000}"/>
    <cellStyle name="Currency [0] 10437" xfId="17062" hidden="1" xr:uid="{00000000-0005-0000-0000-0000C7420000}"/>
    <cellStyle name="Currency [0] 10438" xfId="16918" hidden="1" xr:uid="{00000000-0005-0000-0000-000037420000}"/>
    <cellStyle name="Currency [0] 10439" xfId="17017" hidden="1" xr:uid="{00000000-0005-0000-0000-00009A420000}"/>
    <cellStyle name="Currency [0] 1044" xfId="1161" hidden="1" xr:uid="{00000000-0005-0000-0000-0000AA040000}"/>
    <cellStyle name="Currency [0] 10440" xfId="16984" hidden="1" xr:uid="{00000000-0005-0000-0000-000079420000}"/>
    <cellStyle name="Currency [0] 10441" xfId="17002" hidden="1" xr:uid="{00000000-0005-0000-0000-00008B420000}"/>
    <cellStyle name="Currency [0] 10442" xfId="16999" hidden="1" xr:uid="{00000000-0005-0000-0000-000088420000}"/>
    <cellStyle name="Currency [0] 10443" xfId="17066" hidden="1" xr:uid="{00000000-0005-0000-0000-0000CB420000}"/>
    <cellStyle name="Currency [0] 10444" xfId="16951" hidden="1" xr:uid="{00000000-0005-0000-0000-000058420000}"/>
    <cellStyle name="Currency [0] 10445" xfId="17051" hidden="1" xr:uid="{00000000-0005-0000-0000-0000BC420000}"/>
    <cellStyle name="Currency [0] 10446" xfId="17073" hidden="1" xr:uid="{00000000-0005-0000-0000-0000D2420000}"/>
    <cellStyle name="Currency [0] 10447" xfId="17075" hidden="1" xr:uid="{00000000-0005-0000-0000-0000D4420000}"/>
    <cellStyle name="Currency [0] 10448" xfId="17003" hidden="1" xr:uid="{00000000-0005-0000-0000-00008C420000}"/>
    <cellStyle name="Currency [0] 10449" xfId="17035" hidden="1" xr:uid="{00000000-0005-0000-0000-0000AC420000}"/>
    <cellStyle name="Currency [0] 1045" xfId="1132" hidden="1" xr:uid="{00000000-0005-0000-0000-00008D040000}"/>
    <cellStyle name="Currency [0] 10450" xfId="16754" hidden="1" xr:uid="{00000000-0005-0000-0000-000093410000}"/>
    <cellStyle name="Currency [0] 10451" xfId="17021" hidden="1" xr:uid="{00000000-0005-0000-0000-00009E420000}"/>
    <cellStyle name="Currency [0] 10452" xfId="17018" hidden="1" xr:uid="{00000000-0005-0000-0000-00009B420000}"/>
    <cellStyle name="Currency [0] 10453" xfId="17079" hidden="1" xr:uid="{00000000-0005-0000-0000-0000D8420000}"/>
    <cellStyle name="Currency [0] 10454" xfId="16914" hidden="1" xr:uid="{00000000-0005-0000-0000-000033420000}"/>
    <cellStyle name="Currency [0] 10455" xfId="17063" hidden="1" xr:uid="{00000000-0005-0000-0000-0000C8420000}"/>
    <cellStyle name="Currency [0] 10456" xfId="17083" hidden="1" xr:uid="{00000000-0005-0000-0000-0000DC420000}"/>
    <cellStyle name="Currency [0] 10457" xfId="17085" hidden="1" xr:uid="{00000000-0005-0000-0000-0000DE420000}"/>
    <cellStyle name="Currency [0] 10458" xfId="17022" hidden="1" xr:uid="{00000000-0005-0000-0000-00009F420000}"/>
    <cellStyle name="Currency [0] 10459" xfId="17050" hidden="1" xr:uid="{00000000-0005-0000-0000-0000BB420000}"/>
    <cellStyle name="Currency [0] 1046" xfId="1144" hidden="1" xr:uid="{00000000-0005-0000-0000-000099040000}"/>
    <cellStyle name="Currency [0] 10460" xfId="17010" hidden="1" xr:uid="{00000000-0005-0000-0000-000093420000}"/>
    <cellStyle name="Currency [0] 10461" xfId="17039" hidden="1" xr:uid="{00000000-0005-0000-0000-0000B0420000}"/>
    <cellStyle name="Currency [0] 10462" xfId="17036" hidden="1" xr:uid="{00000000-0005-0000-0000-0000AD420000}"/>
    <cellStyle name="Currency [0] 10463" xfId="17089" hidden="1" xr:uid="{00000000-0005-0000-0000-0000E2420000}"/>
    <cellStyle name="Currency [0] 10464" xfId="16917" hidden="1" xr:uid="{00000000-0005-0000-0000-000036420000}"/>
    <cellStyle name="Currency [0] 10465" xfId="17076" hidden="1" xr:uid="{00000000-0005-0000-0000-0000D5420000}"/>
    <cellStyle name="Currency [0] 10466" xfId="17093" hidden="1" xr:uid="{00000000-0005-0000-0000-0000E6420000}"/>
    <cellStyle name="Currency [0] 10467" xfId="17095" hidden="1" xr:uid="{00000000-0005-0000-0000-0000E8420000}"/>
    <cellStyle name="Currency [0] 10468" xfId="16976" hidden="1" xr:uid="{00000000-0005-0000-0000-000071420000}"/>
    <cellStyle name="Currency [0] 10469" xfId="17012" hidden="1" xr:uid="{00000000-0005-0000-0000-000095420000}"/>
    <cellStyle name="Currency [0] 1047" xfId="1124" hidden="1" xr:uid="{00000000-0005-0000-0000-000085040000}"/>
    <cellStyle name="Currency [0] 10470" xfId="17081" hidden="1" xr:uid="{00000000-0005-0000-0000-0000DA420000}"/>
    <cellStyle name="Currency [0] 10471" xfId="17069" hidden="1" xr:uid="{00000000-0005-0000-0000-0000CE420000}"/>
    <cellStyle name="Currency [0] 10472" xfId="17086" hidden="1" xr:uid="{00000000-0005-0000-0000-0000DF420000}"/>
    <cellStyle name="Currency [0] 10473" xfId="17097" hidden="1" xr:uid="{00000000-0005-0000-0000-0000EA420000}"/>
    <cellStyle name="Currency [0] 10474" xfId="16945" hidden="1" xr:uid="{00000000-0005-0000-0000-000052420000}"/>
    <cellStyle name="Currency [0] 10475" xfId="17009" hidden="1" xr:uid="{00000000-0005-0000-0000-000092420000}"/>
    <cellStyle name="Currency [0] 10476" xfId="17101" hidden="1" xr:uid="{00000000-0005-0000-0000-0000EE420000}"/>
    <cellStyle name="Currency [0] 10477" xfId="17103" hidden="1" xr:uid="{00000000-0005-0000-0000-0000F0420000}"/>
    <cellStyle name="Currency [0] 10478" xfId="17058" hidden="1" xr:uid="{00000000-0005-0000-0000-0000C3420000}"/>
    <cellStyle name="Currency [0] 10479" xfId="17070" hidden="1" xr:uid="{00000000-0005-0000-0000-0000CF420000}"/>
    <cellStyle name="Currency [0] 1048" xfId="1139" hidden="1" xr:uid="{00000000-0005-0000-0000-000094040000}"/>
    <cellStyle name="Currency [0] 10480" xfId="17098" hidden="1" xr:uid="{00000000-0005-0000-0000-0000EB420000}"/>
    <cellStyle name="Currency [0] 10481" xfId="17071" hidden="1" xr:uid="{00000000-0005-0000-0000-0000D0420000}"/>
    <cellStyle name="Currency [0] 10482" xfId="17104" hidden="1" xr:uid="{00000000-0005-0000-0000-0000F1420000}"/>
    <cellStyle name="Currency [0] 10483" xfId="17106" hidden="1" xr:uid="{00000000-0005-0000-0000-0000F3420000}"/>
    <cellStyle name="Currency [0] 10484" xfId="17099" hidden="1" xr:uid="{00000000-0005-0000-0000-0000EC420000}"/>
    <cellStyle name="Currency [0] 10485" xfId="17045" hidden="1" xr:uid="{00000000-0005-0000-0000-0000B6420000}"/>
    <cellStyle name="Currency [0] 10486" xfId="17108" hidden="1" xr:uid="{00000000-0005-0000-0000-0000F5420000}"/>
    <cellStyle name="Currency [0] 10487" xfId="17110" hidden="1" xr:uid="{00000000-0005-0000-0000-0000F7420000}"/>
    <cellStyle name="Currency [0] 10488" xfId="16711" hidden="1" xr:uid="{00000000-0005-0000-0000-000068410000}"/>
    <cellStyle name="Currency [0] 10489" xfId="16689" hidden="1" xr:uid="{00000000-0005-0000-0000-000052410000}"/>
    <cellStyle name="Currency [0] 1049" xfId="1137" hidden="1" xr:uid="{00000000-0005-0000-0000-000092040000}"/>
    <cellStyle name="Currency [0] 10490" xfId="17116" hidden="1" xr:uid="{00000000-0005-0000-0000-0000FD420000}"/>
    <cellStyle name="Currency [0] 10491" xfId="17122" hidden="1" xr:uid="{00000000-0005-0000-0000-000003430000}"/>
    <cellStyle name="Currency [0] 10492" xfId="17124" hidden="1" xr:uid="{00000000-0005-0000-0000-000005430000}"/>
    <cellStyle name="Currency [0] 10493" xfId="16706" hidden="1" xr:uid="{00000000-0005-0000-0000-000063410000}"/>
    <cellStyle name="Currency [0] 10494" xfId="17118" hidden="1" xr:uid="{00000000-0005-0000-0000-0000FF420000}"/>
    <cellStyle name="Currency [0] 10495" xfId="17126" hidden="1" xr:uid="{00000000-0005-0000-0000-000007430000}"/>
    <cellStyle name="Currency [0] 10496" xfId="17128" hidden="1" xr:uid="{00000000-0005-0000-0000-000009430000}"/>
    <cellStyle name="Currency [0] 10497" xfId="17117" hidden="1" xr:uid="{00000000-0005-0000-0000-0000FE420000}"/>
    <cellStyle name="Currency [0] 10498" xfId="16712" hidden="1" xr:uid="{00000000-0005-0000-0000-000069410000}"/>
    <cellStyle name="Currency [0] 10499" xfId="17139" hidden="1" xr:uid="{00000000-0005-0000-0000-000014430000}"/>
    <cellStyle name="Currency [0] 105" xfId="167" hidden="1" xr:uid="{00000000-0005-0000-0000-0000C8000000}"/>
    <cellStyle name="Currency [0] 1050" xfId="1163" hidden="1" xr:uid="{00000000-0005-0000-0000-0000AC040000}"/>
    <cellStyle name="Currency [0] 10500" xfId="17148" hidden="1" xr:uid="{00000000-0005-0000-0000-00001D430000}"/>
    <cellStyle name="Currency [0] 10501" xfId="17159" hidden="1" xr:uid="{00000000-0005-0000-0000-000028430000}"/>
    <cellStyle name="Currency [0] 10502" xfId="17165" hidden="1" xr:uid="{00000000-0005-0000-0000-00002E430000}"/>
    <cellStyle name="Currency [0] 10503" xfId="17137" hidden="1" xr:uid="{00000000-0005-0000-0000-000012430000}"/>
    <cellStyle name="Currency [0] 10504" xfId="17155" hidden="1" xr:uid="{00000000-0005-0000-0000-000024430000}"/>
    <cellStyle name="Currency [0] 10505" xfId="17177" hidden="1" xr:uid="{00000000-0005-0000-0000-00003A430000}"/>
    <cellStyle name="Currency [0] 10506" xfId="17179" hidden="1" xr:uid="{00000000-0005-0000-0000-00003C430000}"/>
    <cellStyle name="Currency [0] 10507" xfId="17113" hidden="1" xr:uid="{00000000-0005-0000-0000-0000FA420000}"/>
    <cellStyle name="Currency [0] 10508" xfId="16716" hidden="1" xr:uid="{00000000-0005-0000-0000-00006D410000}"/>
    <cellStyle name="Currency [0] 10509" xfId="17151" hidden="1" xr:uid="{00000000-0005-0000-0000-000020430000}"/>
    <cellStyle name="Currency [0] 1051" xfId="1076" hidden="1" xr:uid="{00000000-0005-0000-0000-000055040000}"/>
    <cellStyle name="Currency [0] 10510" xfId="16732" hidden="1" xr:uid="{00000000-0005-0000-0000-00007D410000}"/>
    <cellStyle name="Currency [0] 10511" xfId="17140" hidden="1" xr:uid="{00000000-0005-0000-0000-000015430000}"/>
    <cellStyle name="Currency [0] 10512" xfId="17184" hidden="1" xr:uid="{00000000-0005-0000-0000-000041430000}"/>
    <cellStyle name="Currency [0] 10513" xfId="17152" hidden="1" xr:uid="{00000000-0005-0000-0000-000021430000}"/>
    <cellStyle name="Currency [0] 10514" xfId="17160" hidden="1" xr:uid="{00000000-0005-0000-0000-000029430000}"/>
    <cellStyle name="Currency [0] 10515" xfId="17196" hidden="1" xr:uid="{00000000-0005-0000-0000-00004D430000}"/>
    <cellStyle name="Currency [0] 10516" xfId="17198" hidden="1" xr:uid="{00000000-0005-0000-0000-00004F430000}"/>
    <cellStyle name="Currency [0] 10517" xfId="17154" hidden="1" xr:uid="{00000000-0005-0000-0000-000023430000}"/>
    <cellStyle name="Currency [0] 10518" xfId="17167" hidden="1" xr:uid="{00000000-0005-0000-0000-000030430000}"/>
    <cellStyle name="Currency [0] 10519" xfId="17172" hidden="1" xr:uid="{00000000-0005-0000-0000-000035430000}"/>
    <cellStyle name="Currency [0] 1052" xfId="1157" hidden="1" xr:uid="{00000000-0005-0000-0000-0000A6040000}"/>
    <cellStyle name="Currency [0] 10520" xfId="17166" hidden="1" xr:uid="{00000000-0005-0000-0000-00002F430000}"/>
    <cellStyle name="Currency [0] 10521" xfId="17214" hidden="1" xr:uid="{00000000-0005-0000-0000-00005F430000}"/>
    <cellStyle name="Currency [0] 10522" xfId="17222" hidden="1" xr:uid="{00000000-0005-0000-0000-000067430000}"/>
    <cellStyle name="Currency [0] 10523" xfId="17150" hidden="1" xr:uid="{00000000-0005-0000-0000-00001F430000}"/>
    <cellStyle name="Currency [0] 10524" xfId="17208" hidden="1" xr:uid="{00000000-0005-0000-0000-000059430000}"/>
    <cellStyle name="Currency [0] 10525" xfId="17231" hidden="1" xr:uid="{00000000-0005-0000-0000-000070430000}"/>
    <cellStyle name="Currency [0] 10526" xfId="17233" hidden="1" xr:uid="{00000000-0005-0000-0000-000072430000}"/>
    <cellStyle name="Currency [0] 10527" xfId="17133" hidden="1" xr:uid="{00000000-0005-0000-0000-00000E430000}"/>
    <cellStyle name="Currency [0] 10528" xfId="17143" hidden="1" xr:uid="{00000000-0005-0000-0000-000018430000}"/>
    <cellStyle name="Currency [0] 10529" xfId="17205" hidden="1" xr:uid="{00000000-0005-0000-0000-000056430000}"/>
    <cellStyle name="Currency [0] 1053" xfId="1164" hidden="1" xr:uid="{00000000-0005-0000-0000-0000AD040000}"/>
    <cellStyle name="Currency [0] 10530" xfId="17170" hidden="1" xr:uid="{00000000-0005-0000-0000-000033430000}"/>
    <cellStyle name="Currency [0] 10531" xfId="17120" hidden="1" xr:uid="{00000000-0005-0000-0000-000001430000}"/>
    <cellStyle name="Currency [0] 10532" xfId="17241" hidden="1" xr:uid="{00000000-0005-0000-0000-00007A430000}"/>
    <cellStyle name="Currency [0] 10533" xfId="17206" hidden="1" xr:uid="{00000000-0005-0000-0000-000057430000}"/>
    <cellStyle name="Currency [0] 10534" xfId="17217" hidden="1" xr:uid="{00000000-0005-0000-0000-000062430000}"/>
    <cellStyle name="Currency [0] 10535" xfId="17249" hidden="1" xr:uid="{00000000-0005-0000-0000-000082430000}"/>
    <cellStyle name="Currency [0] 10536" xfId="17251" hidden="1" xr:uid="{00000000-0005-0000-0000-000084430000}"/>
    <cellStyle name="Currency [0] 10537" xfId="17203" hidden="1" xr:uid="{00000000-0005-0000-0000-000054430000}"/>
    <cellStyle name="Currency [0] 10538" xfId="17202" hidden="1" xr:uid="{00000000-0005-0000-0000-000053430000}"/>
    <cellStyle name="Currency [0] 10539" xfId="17192" hidden="1" xr:uid="{00000000-0005-0000-0000-000049430000}"/>
    <cellStyle name="Currency [0] 1054" xfId="1165" hidden="1" xr:uid="{00000000-0005-0000-0000-0000AE040000}"/>
    <cellStyle name="Currency [0] 10540" xfId="17188" hidden="1" xr:uid="{00000000-0005-0000-0000-000045430000}"/>
    <cellStyle name="Currency [0] 10541" xfId="17190" hidden="1" xr:uid="{00000000-0005-0000-0000-000047430000}"/>
    <cellStyle name="Currency [0] 10542" xfId="17258" hidden="1" xr:uid="{00000000-0005-0000-0000-00008B430000}"/>
    <cellStyle name="Currency [0] 10543" xfId="16718" hidden="1" xr:uid="{00000000-0005-0000-0000-00006F410000}"/>
    <cellStyle name="Currency [0] 10544" xfId="17236" hidden="1" xr:uid="{00000000-0005-0000-0000-000075430000}"/>
    <cellStyle name="Currency [0] 10545" xfId="17264" hidden="1" xr:uid="{00000000-0005-0000-0000-000091430000}"/>
    <cellStyle name="Currency [0] 10546" xfId="17266" hidden="1" xr:uid="{00000000-0005-0000-0000-000093430000}"/>
    <cellStyle name="Currency [0] 10547" xfId="17141" hidden="1" xr:uid="{00000000-0005-0000-0000-000016430000}"/>
    <cellStyle name="Currency [0] 10548" xfId="17215" hidden="1" xr:uid="{00000000-0005-0000-0000-000060430000}"/>
    <cellStyle name="Currency [0] 10549" xfId="17171" hidden="1" xr:uid="{00000000-0005-0000-0000-000034430000}"/>
    <cellStyle name="Currency [0] 1055" xfId="1105" hidden="1" xr:uid="{00000000-0005-0000-0000-000072040000}"/>
    <cellStyle name="Currency [0] 10550" xfId="17207" hidden="1" xr:uid="{00000000-0005-0000-0000-000058430000}"/>
    <cellStyle name="Currency [0] 10551" xfId="17211" hidden="1" xr:uid="{00000000-0005-0000-0000-00005C430000}"/>
    <cellStyle name="Currency [0] 10552" xfId="17272" hidden="1" xr:uid="{00000000-0005-0000-0000-000099430000}"/>
    <cellStyle name="Currency [0] 10553" xfId="16705" hidden="1" xr:uid="{00000000-0005-0000-0000-000062410000}"/>
    <cellStyle name="Currency [0] 10554" xfId="17254" hidden="1" xr:uid="{00000000-0005-0000-0000-000087430000}"/>
    <cellStyle name="Currency [0] 10555" xfId="17277" hidden="1" xr:uid="{00000000-0005-0000-0000-00009E430000}"/>
    <cellStyle name="Currency [0] 10556" xfId="17279" hidden="1" xr:uid="{00000000-0005-0000-0000-0000A0430000}"/>
    <cellStyle name="Currency [0] 10557" xfId="17135" hidden="1" xr:uid="{00000000-0005-0000-0000-000010430000}"/>
    <cellStyle name="Currency [0] 10558" xfId="17234" hidden="1" xr:uid="{00000000-0005-0000-0000-000073430000}"/>
    <cellStyle name="Currency [0] 10559" xfId="17201" hidden="1" xr:uid="{00000000-0005-0000-0000-000052430000}"/>
    <cellStyle name="Currency [0] 1056" xfId="1125" hidden="1" xr:uid="{00000000-0005-0000-0000-000086040000}"/>
    <cellStyle name="Currency [0] 10560" xfId="17219" hidden="1" xr:uid="{00000000-0005-0000-0000-000064430000}"/>
    <cellStyle name="Currency [0] 10561" xfId="17216" hidden="1" xr:uid="{00000000-0005-0000-0000-000061430000}"/>
    <cellStyle name="Currency [0] 10562" xfId="17283" hidden="1" xr:uid="{00000000-0005-0000-0000-0000A4430000}"/>
    <cellStyle name="Currency [0] 10563" xfId="17168" hidden="1" xr:uid="{00000000-0005-0000-0000-000031430000}"/>
    <cellStyle name="Currency [0] 10564" xfId="17268" hidden="1" xr:uid="{00000000-0005-0000-0000-000095430000}"/>
    <cellStyle name="Currency [0] 10565" xfId="17290" hidden="1" xr:uid="{00000000-0005-0000-0000-0000AB430000}"/>
    <cellStyle name="Currency [0] 10566" xfId="17292" hidden="1" xr:uid="{00000000-0005-0000-0000-0000AD430000}"/>
    <cellStyle name="Currency [0] 10567" xfId="17220" hidden="1" xr:uid="{00000000-0005-0000-0000-000065430000}"/>
    <cellStyle name="Currency [0] 10568" xfId="17252" hidden="1" xr:uid="{00000000-0005-0000-0000-000085430000}"/>
    <cellStyle name="Currency [0] 10569" xfId="16684" hidden="1" xr:uid="{00000000-0005-0000-0000-00004D410000}"/>
    <cellStyle name="Currency [0] 1057" xfId="1159" hidden="1" xr:uid="{00000000-0005-0000-0000-0000A8040000}"/>
    <cellStyle name="Currency [0] 10570" xfId="17238" hidden="1" xr:uid="{00000000-0005-0000-0000-000077430000}"/>
    <cellStyle name="Currency [0] 10571" xfId="17235" hidden="1" xr:uid="{00000000-0005-0000-0000-000074430000}"/>
    <cellStyle name="Currency [0] 10572" xfId="17296" hidden="1" xr:uid="{00000000-0005-0000-0000-0000B1430000}"/>
    <cellStyle name="Currency [0] 10573" xfId="17131" hidden="1" xr:uid="{00000000-0005-0000-0000-00000C430000}"/>
    <cellStyle name="Currency [0] 10574" xfId="17280" hidden="1" xr:uid="{00000000-0005-0000-0000-0000A1430000}"/>
    <cellStyle name="Currency [0] 10575" xfId="17300" hidden="1" xr:uid="{00000000-0005-0000-0000-0000B5430000}"/>
    <cellStyle name="Currency [0] 10576" xfId="17302" hidden="1" xr:uid="{00000000-0005-0000-0000-0000B7430000}"/>
    <cellStyle name="Currency [0] 10577" xfId="17239" hidden="1" xr:uid="{00000000-0005-0000-0000-000078430000}"/>
    <cellStyle name="Currency [0] 10578" xfId="17267" hidden="1" xr:uid="{00000000-0005-0000-0000-000094430000}"/>
    <cellStyle name="Currency [0] 10579" xfId="17227" hidden="1" xr:uid="{00000000-0005-0000-0000-00006C430000}"/>
    <cellStyle name="Currency [0] 1058" xfId="1152" hidden="1" xr:uid="{00000000-0005-0000-0000-0000A1040000}"/>
    <cellStyle name="Currency [0] 10580" xfId="17256" hidden="1" xr:uid="{00000000-0005-0000-0000-000089430000}"/>
    <cellStyle name="Currency [0] 10581" xfId="17253" hidden="1" xr:uid="{00000000-0005-0000-0000-000086430000}"/>
    <cellStyle name="Currency [0] 10582" xfId="17306" hidden="1" xr:uid="{00000000-0005-0000-0000-0000BB430000}"/>
    <cellStyle name="Currency [0] 10583" xfId="17134" hidden="1" xr:uid="{00000000-0005-0000-0000-00000F430000}"/>
    <cellStyle name="Currency [0] 10584" xfId="17293" hidden="1" xr:uid="{00000000-0005-0000-0000-0000AE430000}"/>
    <cellStyle name="Currency [0] 10585" xfId="17310" hidden="1" xr:uid="{00000000-0005-0000-0000-0000BF430000}"/>
    <cellStyle name="Currency [0] 10586" xfId="17312" hidden="1" xr:uid="{00000000-0005-0000-0000-0000C1430000}"/>
    <cellStyle name="Currency [0] 10587" xfId="17193" hidden="1" xr:uid="{00000000-0005-0000-0000-00004A430000}"/>
    <cellStyle name="Currency [0] 10588" xfId="17229" hidden="1" xr:uid="{00000000-0005-0000-0000-00006E430000}"/>
    <cellStyle name="Currency [0] 10589" xfId="17298" hidden="1" xr:uid="{00000000-0005-0000-0000-0000B3430000}"/>
    <cellStyle name="Currency [0] 1059" xfId="1162" hidden="1" xr:uid="{00000000-0005-0000-0000-0000AB040000}"/>
    <cellStyle name="Currency [0] 10590" xfId="17286" hidden="1" xr:uid="{00000000-0005-0000-0000-0000A7430000}"/>
    <cellStyle name="Currency [0] 10591" xfId="17303" hidden="1" xr:uid="{00000000-0005-0000-0000-0000B8430000}"/>
    <cellStyle name="Currency [0] 10592" xfId="17314" hidden="1" xr:uid="{00000000-0005-0000-0000-0000C3430000}"/>
    <cellStyle name="Currency [0] 10593" xfId="17162" hidden="1" xr:uid="{00000000-0005-0000-0000-00002B430000}"/>
    <cellStyle name="Currency [0] 10594" xfId="17226" hidden="1" xr:uid="{00000000-0005-0000-0000-00006B430000}"/>
    <cellStyle name="Currency [0] 10595" xfId="17318" hidden="1" xr:uid="{00000000-0005-0000-0000-0000C7430000}"/>
    <cellStyle name="Currency [0] 10596" xfId="17320" hidden="1" xr:uid="{00000000-0005-0000-0000-0000C9430000}"/>
    <cellStyle name="Currency [0] 10597" xfId="17275" hidden="1" xr:uid="{00000000-0005-0000-0000-00009C430000}"/>
    <cellStyle name="Currency [0] 10598" xfId="17287" hidden="1" xr:uid="{00000000-0005-0000-0000-0000A8430000}"/>
    <cellStyle name="Currency [0] 10599" xfId="17315" hidden="1" xr:uid="{00000000-0005-0000-0000-0000C4430000}"/>
    <cellStyle name="Currency [0] 106" xfId="171" hidden="1" xr:uid="{00000000-0005-0000-0000-0000CC000000}"/>
    <cellStyle name="Currency [0] 1060" xfId="1166" hidden="1" xr:uid="{00000000-0005-0000-0000-0000AF040000}"/>
    <cellStyle name="Currency [0] 10600" xfId="17288" hidden="1" xr:uid="{00000000-0005-0000-0000-0000A9430000}"/>
    <cellStyle name="Currency [0] 10601" xfId="17321" hidden="1" xr:uid="{00000000-0005-0000-0000-0000CA430000}"/>
    <cellStyle name="Currency [0] 10602" xfId="17323" hidden="1" xr:uid="{00000000-0005-0000-0000-0000CC430000}"/>
    <cellStyle name="Currency [0] 10603" xfId="17316" hidden="1" xr:uid="{00000000-0005-0000-0000-0000C5430000}"/>
    <cellStyle name="Currency [0] 10604" xfId="17262" hidden="1" xr:uid="{00000000-0005-0000-0000-00008F430000}"/>
    <cellStyle name="Currency [0] 10605" xfId="17325" hidden="1" xr:uid="{00000000-0005-0000-0000-0000CE430000}"/>
    <cellStyle name="Currency [0] 10606" xfId="17327" hidden="1" xr:uid="{00000000-0005-0000-0000-0000D0430000}"/>
    <cellStyle name="Currency [0] 10607" xfId="16759" hidden="1" xr:uid="{00000000-0005-0000-0000-000098410000}"/>
    <cellStyle name="Currency [0] 10608" xfId="16719" hidden="1" xr:uid="{00000000-0005-0000-0000-000070410000}"/>
    <cellStyle name="Currency [0] 10609" xfId="17333" hidden="1" xr:uid="{00000000-0005-0000-0000-0000D6430000}"/>
    <cellStyle name="Currency [0] 1061" xfId="1091" hidden="1" xr:uid="{00000000-0005-0000-0000-000064040000}"/>
    <cellStyle name="Currency [0] 10610" xfId="17339" hidden="1" xr:uid="{00000000-0005-0000-0000-0000DC430000}"/>
    <cellStyle name="Currency [0] 10611" xfId="17341" hidden="1" xr:uid="{00000000-0005-0000-0000-0000DE430000}"/>
    <cellStyle name="Currency [0] 10612" xfId="16709" hidden="1" xr:uid="{00000000-0005-0000-0000-000066410000}"/>
    <cellStyle name="Currency [0] 10613" xfId="17335" hidden="1" xr:uid="{00000000-0005-0000-0000-0000D8430000}"/>
    <cellStyle name="Currency [0] 10614" xfId="17343" hidden="1" xr:uid="{00000000-0005-0000-0000-0000E0430000}"/>
    <cellStyle name="Currency [0] 10615" xfId="17345" hidden="1" xr:uid="{00000000-0005-0000-0000-0000E2430000}"/>
    <cellStyle name="Currency [0] 10616" xfId="17334" hidden="1" xr:uid="{00000000-0005-0000-0000-0000D7430000}"/>
    <cellStyle name="Currency [0] 10617" xfId="16743" hidden="1" xr:uid="{00000000-0005-0000-0000-000088410000}"/>
    <cellStyle name="Currency [0] 10618" xfId="17356" hidden="1" xr:uid="{00000000-0005-0000-0000-0000ED430000}"/>
    <cellStyle name="Currency [0] 10619" xfId="17365" hidden="1" xr:uid="{00000000-0005-0000-0000-0000F6430000}"/>
    <cellStyle name="Currency [0] 1062" xfId="1123" hidden="1" xr:uid="{00000000-0005-0000-0000-000084040000}"/>
    <cellStyle name="Currency [0] 10620" xfId="17376" hidden="1" xr:uid="{00000000-0005-0000-0000-000001440000}"/>
    <cellStyle name="Currency [0] 10621" xfId="17382" hidden="1" xr:uid="{00000000-0005-0000-0000-000007440000}"/>
    <cellStyle name="Currency [0] 10622" xfId="17354" hidden="1" xr:uid="{00000000-0005-0000-0000-0000EB430000}"/>
    <cellStyle name="Currency [0] 10623" xfId="17372" hidden="1" xr:uid="{00000000-0005-0000-0000-0000FD430000}"/>
    <cellStyle name="Currency [0] 10624" xfId="17394" hidden="1" xr:uid="{00000000-0005-0000-0000-000013440000}"/>
    <cellStyle name="Currency [0] 10625" xfId="17396" hidden="1" xr:uid="{00000000-0005-0000-0000-000015440000}"/>
    <cellStyle name="Currency [0] 10626" xfId="17330" hidden="1" xr:uid="{00000000-0005-0000-0000-0000D3430000}"/>
    <cellStyle name="Currency [0] 10627" xfId="16708" hidden="1" xr:uid="{00000000-0005-0000-0000-000065410000}"/>
    <cellStyle name="Currency [0] 10628" xfId="17368" hidden="1" xr:uid="{00000000-0005-0000-0000-0000F9430000}"/>
    <cellStyle name="Currency [0] 10629" xfId="16687" hidden="1" xr:uid="{00000000-0005-0000-0000-000050410000}"/>
    <cellStyle name="Currency [0] 1063" xfId="1169" hidden="1" xr:uid="{00000000-0005-0000-0000-0000B2040000}"/>
    <cellStyle name="Currency [0] 10630" xfId="17357" hidden="1" xr:uid="{00000000-0005-0000-0000-0000EE430000}"/>
    <cellStyle name="Currency [0] 10631" xfId="17401" hidden="1" xr:uid="{00000000-0005-0000-0000-00001A440000}"/>
    <cellStyle name="Currency [0] 10632" xfId="17369" hidden="1" xr:uid="{00000000-0005-0000-0000-0000FA430000}"/>
    <cellStyle name="Currency [0] 10633" xfId="17377" hidden="1" xr:uid="{00000000-0005-0000-0000-000002440000}"/>
    <cellStyle name="Currency [0] 10634" xfId="17413" hidden="1" xr:uid="{00000000-0005-0000-0000-000026440000}"/>
    <cellStyle name="Currency [0] 10635" xfId="17415" hidden="1" xr:uid="{00000000-0005-0000-0000-000028440000}"/>
    <cellStyle name="Currency [0] 10636" xfId="17371" hidden="1" xr:uid="{00000000-0005-0000-0000-0000FC430000}"/>
    <cellStyle name="Currency [0] 10637" xfId="17384" hidden="1" xr:uid="{00000000-0005-0000-0000-000009440000}"/>
    <cellStyle name="Currency [0] 10638" xfId="17389" hidden="1" xr:uid="{00000000-0005-0000-0000-00000E440000}"/>
    <cellStyle name="Currency [0] 10639" xfId="17383" hidden="1" xr:uid="{00000000-0005-0000-0000-000008440000}"/>
    <cellStyle name="Currency [0] 1064" xfId="1170" hidden="1" xr:uid="{00000000-0005-0000-0000-0000B3040000}"/>
    <cellStyle name="Currency [0] 10640" xfId="17431" hidden="1" xr:uid="{00000000-0005-0000-0000-000038440000}"/>
    <cellStyle name="Currency [0] 10641" xfId="17439" hidden="1" xr:uid="{00000000-0005-0000-0000-000040440000}"/>
    <cellStyle name="Currency [0] 10642" xfId="17367" hidden="1" xr:uid="{00000000-0005-0000-0000-0000F8430000}"/>
    <cellStyle name="Currency [0] 10643" xfId="17425" hidden="1" xr:uid="{00000000-0005-0000-0000-000032440000}"/>
    <cellStyle name="Currency [0] 10644" xfId="17448" hidden="1" xr:uid="{00000000-0005-0000-0000-000049440000}"/>
    <cellStyle name="Currency [0] 10645" xfId="17450" hidden="1" xr:uid="{00000000-0005-0000-0000-00004B440000}"/>
    <cellStyle name="Currency [0] 10646" xfId="17350" hidden="1" xr:uid="{00000000-0005-0000-0000-0000E7430000}"/>
    <cellStyle name="Currency [0] 10647" xfId="17360" hidden="1" xr:uid="{00000000-0005-0000-0000-0000F1430000}"/>
    <cellStyle name="Currency [0] 10648" xfId="17422" hidden="1" xr:uid="{00000000-0005-0000-0000-00002F440000}"/>
    <cellStyle name="Currency [0] 10649" xfId="17387" hidden="1" xr:uid="{00000000-0005-0000-0000-00000C440000}"/>
    <cellStyle name="Currency [0] 1065" xfId="1147" hidden="1" xr:uid="{00000000-0005-0000-0000-00009C040000}"/>
    <cellStyle name="Currency [0] 10650" xfId="17337" hidden="1" xr:uid="{00000000-0005-0000-0000-0000DA430000}"/>
    <cellStyle name="Currency [0] 10651" xfId="17458" hidden="1" xr:uid="{00000000-0005-0000-0000-000053440000}"/>
    <cellStyle name="Currency [0] 10652" xfId="17423" hidden="1" xr:uid="{00000000-0005-0000-0000-000030440000}"/>
    <cellStyle name="Currency [0] 10653" xfId="17434" hidden="1" xr:uid="{00000000-0005-0000-0000-00003B440000}"/>
    <cellStyle name="Currency [0] 10654" xfId="17466" hidden="1" xr:uid="{00000000-0005-0000-0000-00005B440000}"/>
    <cellStyle name="Currency [0] 10655" xfId="17468" hidden="1" xr:uid="{00000000-0005-0000-0000-00005D440000}"/>
    <cellStyle name="Currency [0] 10656" xfId="17420" hidden="1" xr:uid="{00000000-0005-0000-0000-00002D440000}"/>
    <cellStyle name="Currency [0] 10657" xfId="17419" hidden="1" xr:uid="{00000000-0005-0000-0000-00002C440000}"/>
    <cellStyle name="Currency [0] 10658" xfId="17409" hidden="1" xr:uid="{00000000-0005-0000-0000-000022440000}"/>
    <cellStyle name="Currency [0] 10659" xfId="17405" hidden="1" xr:uid="{00000000-0005-0000-0000-00001E440000}"/>
    <cellStyle name="Currency [0] 1066" xfId="1153" hidden="1" xr:uid="{00000000-0005-0000-0000-0000A2040000}"/>
    <cellStyle name="Currency [0] 10660" xfId="17407" hidden="1" xr:uid="{00000000-0005-0000-0000-000020440000}"/>
    <cellStyle name="Currency [0] 10661" xfId="17475" hidden="1" xr:uid="{00000000-0005-0000-0000-000064440000}"/>
    <cellStyle name="Currency [0] 10662" xfId="16723" hidden="1" xr:uid="{00000000-0005-0000-0000-000074410000}"/>
    <cellStyle name="Currency [0] 10663" xfId="17453" hidden="1" xr:uid="{00000000-0005-0000-0000-00004E440000}"/>
    <cellStyle name="Currency [0] 10664" xfId="17481" hidden="1" xr:uid="{00000000-0005-0000-0000-00006A440000}"/>
    <cellStyle name="Currency [0] 10665" xfId="17483" hidden="1" xr:uid="{00000000-0005-0000-0000-00006C440000}"/>
    <cellStyle name="Currency [0] 10666" xfId="17358" hidden="1" xr:uid="{00000000-0005-0000-0000-0000EF430000}"/>
    <cellStyle name="Currency [0] 10667" xfId="17432" hidden="1" xr:uid="{00000000-0005-0000-0000-000039440000}"/>
    <cellStyle name="Currency [0] 10668" xfId="17388" hidden="1" xr:uid="{00000000-0005-0000-0000-00000D440000}"/>
    <cellStyle name="Currency [0] 10669" xfId="17424" hidden="1" xr:uid="{00000000-0005-0000-0000-000031440000}"/>
    <cellStyle name="Currency [0] 1067" xfId="1167" hidden="1" xr:uid="{00000000-0005-0000-0000-0000B0040000}"/>
    <cellStyle name="Currency [0] 10670" xfId="17428" hidden="1" xr:uid="{00000000-0005-0000-0000-000035440000}"/>
    <cellStyle name="Currency [0] 10671" xfId="17489" hidden="1" xr:uid="{00000000-0005-0000-0000-000072440000}"/>
    <cellStyle name="Currency [0] 10672" xfId="16736" hidden="1" xr:uid="{00000000-0005-0000-0000-000081410000}"/>
    <cellStyle name="Currency [0] 10673" xfId="17471" hidden="1" xr:uid="{00000000-0005-0000-0000-000060440000}"/>
    <cellStyle name="Currency [0] 10674" xfId="17494" hidden="1" xr:uid="{00000000-0005-0000-0000-000077440000}"/>
    <cellStyle name="Currency [0] 10675" xfId="17496" hidden="1" xr:uid="{00000000-0005-0000-0000-000079440000}"/>
    <cellStyle name="Currency [0] 10676" xfId="17352" hidden="1" xr:uid="{00000000-0005-0000-0000-0000E9430000}"/>
    <cellStyle name="Currency [0] 10677" xfId="17451" hidden="1" xr:uid="{00000000-0005-0000-0000-00004C440000}"/>
    <cellStyle name="Currency [0] 10678" xfId="17418" hidden="1" xr:uid="{00000000-0005-0000-0000-00002B440000}"/>
    <cellStyle name="Currency [0] 10679" xfId="17436" hidden="1" xr:uid="{00000000-0005-0000-0000-00003D440000}"/>
    <cellStyle name="Currency [0] 1068" xfId="1154" hidden="1" xr:uid="{00000000-0005-0000-0000-0000A3040000}"/>
    <cellStyle name="Currency [0] 10680" xfId="17433" hidden="1" xr:uid="{00000000-0005-0000-0000-00003A440000}"/>
    <cellStyle name="Currency [0] 10681" xfId="17500" hidden="1" xr:uid="{00000000-0005-0000-0000-00007D440000}"/>
    <cellStyle name="Currency [0] 10682" xfId="17385" hidden="1" xr:uid="{00000000-0005-0000-0000-00000A440000}"/>
    <cellStyle name="Currency [0] 10683" xfId="17485" hidden="1" xr:uid="{00000000-0005-0000-0000-00006E440000}"/>
    <cellStyle name="Currency [0] 10684" xfId="17507" hidden="1" xr:uid="{00000000-0005-0000-0000-000084440000}"/>
    <cellStyle name="Currency [0] 10685" xfId="17509" hidden="1" xr:uid="{00000000-0005-0000-0000-000086440000}"/>
    <cellStyle name="Currency [0] 10686" xfId="17437" hidden="1" xr:uid="{00000000-0005-0000-0000-00003E440000}"/>
    <cellStyle name="Currency [0] 10687" xfId="17469" hidden="1" xr:uid="{00000000-0005-0000-0000-00005E440000}"/>
    <cellStyle name="Currency [0] 10688" xfId="16688" hidden="1" xr:uid="{00000000-0005-0000-0000-000051410000}"/>
    <cellStyle name="Currency [0] 10689" xfId="17455" hidden="1" xr:uid="{00000000-0005-0000-0000-000050440000}"/>
    <cellStyle name="Currency [0] 1069" xfId="1171" hidden="1" xr:uid="{00000000-0005-0000-0000-0000B4040000}"/>
    <cellStyle name="Currency [0] 10690" xfId="17452" hidden="1" xr:uid="{00000000-0005-0000-0000-00004D440000}"/>
    <cellStyle name="Currency [0] 10691" xfId="17513" hidden="1" xr:uid="{00000000-0005-0000-0000-00008A440000}"/>
    <cellStyle name="Currency [0] 10692" xfId="17348" hidden="1" xr:uid="{00000000-0005-0000-0000-0000E5430000}"/>
    <cellStyle name="Currency [0] 10693" xfId="17497" hidden="1" xr:uid="{00000000-0005-0000-0000-00007A440000}"/>
    <cellStyle name="Currency [0] 10694" xfId="17517" hidden="1" xr:uid="{00000000-0005-0000-0000-00008E440000}"/>
    <cellStyle name="Currency [0] 10695" xfId="17519" hidden="1" xr:uid="{00000000-0005-0000-0000-000090440000}"/>
    <cellStyle name="Currency [0] 10696" xfId="17456" hidden="1" xr:uid="{00000000-0005-0000-0000-000051440000}"/>
    <cellStyle name="Currency [0] 10697" xfId="17484" hidden="1" xr:uid="{00000000-0005-0000-0000-00006D440000}"/>
    <cellStyle name="Currency [0] 10698" xfId="17444" hidden="1" xr:uid="{00000000-0005-0000-0000-000045440000}"/>
    <cellStyle name="Currency [0] 10699" xfId="17473" hidden="1" xr:uid="{00000000-0005-0000-0000-000062440000}"/>
    <cellStyle name="Currency [0] 107" xfId="110" hidden="1" xr:uid="{00000000-0005-0000-0000-00008F000000}"/>
    <cellStyle name="Currency [0] 1070" xfId="1172" hidden="1" xr:uid="{00000000-0005-0000-0000-0000B5040000}"/>
    <cellStyle name="Currency [0] 10700" xfId="17470" hidden="1" xr:uid="{00000000-0005-0000-0000-00005F440000}"/>
    <cellStyle name="Currency [0] 10701" xfId="17523" hidden="1" xr:uid="{00000000-0005-0000-0000-000094440000}"/>
    <cellStyle name="Currency [0] 10702" xfId="17351" hidden="1" xr:uid="{00000000-0005-0000-0000-0000E8430000}"/>
    <cellStyle name="Currency [0] 10703" xfId="17510" hidden="1" xr:uid="{00000000-0005-0000-0000-000087440000}"/>
    <cellStyle name="Currency [0] 10704" xfId="17527" hidden="1" xr:uid="{00000000-0005-0000-0000-000098440000}"/>
    <cellStyle name="Currency [0] 10705" xfId="17529" hidden="1" xr:uid="{00000000-0005-0000-0000-00009A440000}"/>
    <cellStyle name="Currency [0] 10706" xfId="17410" hidden="1" xr:uid="{00000000-0005-0000-0000-000023440000}"/>
    <cellStyle name="Currency [0] 10707" xfId="17446" hidden="1" xr:uid="{00000000-0005-0000-0000-000047440000}"/>
    <cellStyle name="Currency [0] 10708" xfId="17515" hidden="1" xr:uid="{00000000-0005-0000-0000-00008C440000}"/>
    <cellStyle name="Currency [0] 10709" xfId="17503" hidden="1" xr:uid="{00000000-0005-0000-0000-000080440000}"/>
    <cellStyle name="Currency [0] 1071" xfId="1168" hidden="1" xr:uid="{00000000-0005-0000-0000-0000B1040000}"/>
    <cellStyle name="Currency [0] 10710" xfId="17520" hidden="1" xr:uid="{00000000-0005-0000-0000-000091440000}"/>
    <cellStyle name="Currency [0] 10711" xfId="17531" hidden="1" xr:uid="{00000000-0005-0000-0000-00009C440000}"/>
    <cellStyle name="Currency [0] 10712" xfId="17379" hidden="1" xr:uid="{00000000-0005-0000-0000-000004440000}"/>
    <cellStyle name="Currency [0] 10713" xfId="17443" hidden="1" xr:uid="{00000000-0005-0000-0000-000044440000}"/>
    <cellStyle name="Currency [0] 10714" xfId="17535" hidden="1" xr:uid="{00000000-0005-0000-0000-0000A0440000}"/>
    <cellStyle name="Currency [0] 10715" xfId="17537" hidden="1" xr:uid="{00000000-0005-0000-0000-0000A2440000}"/>
    <cellStyle name="Currency [0] 10716" xfId="17492" hidden="1" xr:uid="{00000000-0005-0000-0000-000075440000}"/>
    <cellStyle name="Currency [0] 10717" xfId="17504" hidden="1" xr:uid="{00000000-0005-0000-0000-000081440000}"/>
    <cellStyle name="Currency [0] 10718" xfId="17532" hidden="1" xr:uid="{00000000-0005-0000-0000-00009D440000}"/>
    <cellStyle name="Currency [0] 10719" xfId="17505" hidden="1" xr:uid="{00000000-0005-0000-0000-000082440000}"/>
    <cellStyle name="Currency [0] 1072" xfId="1141" hidden="1" xr:uid="{00000000-0005-0000-0000-000096040000}"/>
    <cellStyle name="Currency [0] 10720" xfId="17538" hidden="1" xr:uid="{00000000-0005-0000-0000-0000A3440000}"/>
    <cellStyle name="Currency [0] 10721" xfId="17540" hidden="1" xr:uid="{00000000-0005-0000-0000-0000A5440000}"/>
    <cellStyle name="Currency [0] 10722" xfId="17533" hidden="1" xr:uid="{00000000-0005-0000-0000-00009E440000}"/>
    <cellStyle name="Currency [0] 10723" xfId="17479" hidden="1" xr:uid="{00000000-0005-0000-0000-000068440000}"/>
    <cellStyle name="Currency [0] 10724" xfId="17542" hidden="1" xr:uid="{00000000-0005-0000-0000-0000A7440000}"/>
    <cellStyle name="Currency [0] 10725" xfId="17544" hidden="1" xr:uid="{00000000-0005-0000-0000-0000A9440000}"/>
    <cellStyle name="Currency [0] 10726" xfId="15978" hidden="1" xr:uid="{00000000-0005-0000-0000-00008B3E0000}"/>
    <cellStyle name="Currency [0] 10727" xfId="15947" hidden="1" xr:uid="{00000000-0005-0000-0000-00006C3E0000}"/>
    <cellStyle name="Currency [0] 10728" xfId="16575" hidden="1" xr:uid="{00000000-0005-0000-0000-0000E0400000}"/>
    <cellStyle name="Currency [0] 10729" xfId="17549" hidden="1" xr:uid="{00000000-0005-0000-0000-0000AE440000}"/>
    <cellStyle name="Currency [0] 1073" xfId="1173" hidden="1" xr:uid="{00000000-0005-0000-0000-0000B6040000}"/>
    <cellStyle name="Currency [0] 10730" xfId="17551" hidden="1" xr:uid="{00000000-0005-0000-0000-0000B0440000}"/>
    <cellStyle name="Currency [0] 10731" xfId="15969" hidden="1" xr:uid="{00000000-0005-0000-0000-0000823E0000}"/>
    <cellStyle name="Currency [0] 10732" xfId="17545" hidden="1" xr:uid="{00000000-0005-0000-0000-0000AA440000}"/>
    <cellStyle name="Currency [0] 10733" xfId="17553" hidden="1" xr:uid="{00000000-0005-0000-0000-0000B2440000}"/>
    <cellStyle name="Currency [0] 10734" xfId="17555" hidden="1" xr:uid="{00000000-0005-0000-0000-0000B4440000}"/>
    <cellStyle name="Currency [0] 10735" xfId="15950" hidden="1" xr:uid="{00000000-0005-0000-0000-00006F3E0000}"/>
    <cellStyle name="Currency [0] 10736" xfId="15967" hidden="1" xr:uid="{00000000-0005-0000-0000-0000803E0000}"/>
    <cellStyle name="Currency [0] 10737" xfId="17566" hidden="1" xr:uid="{00000000-0005-0000-0000-0000BF440000}"/>
    <cellStyle name="Currency [0] 10738" xfId="17575" hidden="1" xr:uid="{00000000-0005-0000-0000-0000C8440000}"/>
    <cellStyle name="Currency [0] 10739" xfId="17586" hidden="1" xr:uid="{00000000-0005-0000-0000-0000D3440000}"/>
    <cellStyle name="Currency [0] 1074" xfId="1174" hidden="1" xr:uid="{00000000-0005-0000-0000-0000B7040000}"/>
    <cellStyle name="Currency [0] 10740" xfId="17592" hidden="1" xr:uid="{00000000-0005-0000-0000-0000D9440000}"/>
    <cellStyle name="Currency [0] 10741" xfId="17564" hidden="1" xr:uid="{00000000-0005-0000-0000-0000BD440000}"/>
    <cellStyle name="Currency [0] 10742" xfId="17582" hidden="1" xr:uid="{00000000-0005-0000-0000-0000CF440000}"/>
    <cellStyle name="Currency [0] 10743" xfId="17604" hidden="1" xr:uid="{00000000-0005-0000-0000-0000E5440000}"/>
    <cellStyle name="Currency [0] 10744" xfId="17606" hidden="1" xr:uid="{00000000-0005-0000-0000-0000E7440000}"/>
    <cellStyle name="Currency [0] 10745" xfId="15940" hidden="1" xr:uid="{00000000-0005-0000-0000-0000653E0000}"/>
    <cellStyle name="Currency [0] 10746" xfId="15954" hidden="1" xr:uid="{00000000-0005-0000-0000-0000733E0000}"/>
    <cellStyle name="Currency [0] 10747" xfId="17578" hidden="1" xr:uid="{00000000-0005-0000-0000-0000CB440000}"/>
    <cellStyle name="Currency [0] 10748" xfId="15957" hidden="1" xr:uid="{00000000-0005-0000-0000-0000763E0000}"/>
    <cellStyle name="Currency [0] 10749" xfId="17567" hidden="1" xr:uid="{00000000-0005-0000-0000-0000C0440000}"/>
    <cellStyle name="Currency [0] 1075" xfId="851" hidden="1" xr:uid="{00000000-0005-0000-0000-000074030000}"/>
    <cellStyle name="Currency [0] 10750" xfId="17611" hidden="1" xr:uid="{00000000-0005-0000-0000-0000EC440000}"/>
    <cellStyle name="Currency [0] 10751" xfId="17579" hidden="1" xr:uid="{00000000-0005-0000-0000-0000CC440000}"/>
    <cellStyle name="Currency [0] 10752" xfId="17587" hidden="1" xr:uid="{00000000-0005-0000-0000-0000D4440000}"/>
    <cellStyle name="Currency [0] 10753" xfId="17623" hidden="1" xr:uid="{00000000-0005-0000-0000-0000F8440000}"/>
    <cellStyle name="Currency [0] 10754" xfId="17625" hidden="1" xr:uid="{00000000-0005-0000-0000-0000FA440000}"/>
    <cellStyle name="Currency [0] 10755" xfId="17581" hidden="1" xr:uid="{00000000-0005-0000-0000-0000CE440000}"/>
    <cellStyle name="Currency [0] 10756" xfId="17594" hidden="1" xr:uid="{00000000-0005-0000-0000-0000DB440000}"/>
    <cellStyle name="Currency [0] 10757" xfId="17599" hidden="1" xr:uid="{00000000-0005-0000-0000-0000E0440000}"/>
    <cellStyle name="Currency [0] 10758" xfId="17593" hidden="1" xr:uid="{00000000-0005-0000-0000-0000DA440000}"/>
    <cellStyle name="Currency [0] 10759" xfId="17641" hidden="1" xr:uid="{00000000-0005-0000-0000-00000A450000}"/>
    <cellStyle name="Currency [0] 1076" xfId="827" hidden="1" xr:uid="{00000000-0005-0000-0000-00005C030000}"/>
    <cellStyle name="Currency [0] 10760" xfId="17649" hidden="1" xr:uid="{00000000-0005-0000-0000-000012450000}"/>
    <cellStyle name="Currency [0] 10761" xfId="17577" hidden="1" xr:uid="{00000000-0005-0000-0000-0000CA440000}"/>
    <cellStyle name="Currency [0] 10762" xfId="17635" hidden="1" xr:uid="{00000000-0005-0000-0000-000004450000}"/>
    <cellStyle name="Currency [0] 10763" xfId="17658" hidden="1" xr:uid="{00000000-0005-0000-0000-00001B450000}"/>
    <cellStyle name="Currency [0] 10764" xfId="17660" hidden="1" xr:uid="{00000000-0005-0000-0000-00001D450000}"/>
    <cellStyle name="Currency [0] 10765" xfId="17560" hidden="1" xr:uid="{00000000-0005-0000-0000-0000B9440000}"/>
    <cellStyle name="Currency [0] 10766" xfId="17570" hidden="1" xr:uid="{00000000-0005-0000-0000-0000C3440000}"/>
    <cellStyle name="Currency [0] 10767" xfId="17632" hidden="1" xr:uid="{00000000-0005-0000-0000-000001450000}"/>
    <cellStyle name="Currency [0] 10768" xfId="17597" hidden="1" xr:uid="{00000000-0005-0000-0000-0000DE440000}"/>
    <cellStyle name="Currency [0] 10769" xfId="17547" hidden="1" xr:uid="{00000000-0005-0000-0000-0000AC440000}"/>
    <cellStyle name="Currency [0] 1077" xfId="1176" hidden="1" xr:uid="{00000000-0005-0000-0000-0000B9040000}"/>
    <cellStyle name="Currency [0] 10770" xfId="17668" hidden="1" xr:uid="{00000000-0005-0000-0000-000025450000}"/>
    <cellStyle name="Currency [0] 10771" xfId="17633" hidden="1" xr:uid="{00000000-0005-0000-0000-000002450000}"/>
    <cellStyle name="Currency [0] 10772" xfId="17644" hidden="1" xr:uid="{00000000-0005-0000-0000-00000D450000}"/>
    <cellStyle name="Currency [0] 10773" xfId="17676" hidden="1" xr:uid="{00000000-0005-0000-0000-00002D450000}"/>
    <cellStyle name="Currency [0] 10774" xfId="17678" hidden="1" xr:uid="{00000000-0005-0000-0000-00002F450000}"/>
    <cellStyle name="Currency [0] 10775" xfId="17630" hidden="1" xr:uid="{00000000-0005-0000-0000-0000FF440000}"/>
    <cellStyle name="Currency [0] 10776" xfId="17629" hidden="1" xr:uid="{00000000-0005-0000-0000-0000FE440000}"/>
    <cellStyle name="Currency [0] 10777" xfId="17619" hidden="1" xr:uid="{00000000-0005-0000-0000-0000F4440000}"/>
    <cellStyle name="Currency [0] 10778" xfId="17615" hidden="1" xr:uid="{00000000-0005-0000-0000-0000F0440000}"/>
    <cellStyle name="Currency [0] 10779" xfId="17617" hidden="1" xr:uid="{00000000-0005-0000-0000-0000F2440000}"/>
    <cellStyle name="Currency [0] 1078" xfId="1180" hidden="1" xr:uid="{00000000-0005-0000-0000-0000BD040000}"/>
    <cellStyle name="Currency [0] 10780" xfId="17685" hidden="1" xr:uid="{00000000-0005-0000-0000-000036450000}"/>
    <cellStyle name="Currency [0] 10781" xfId="15986" hidden="1" xr:uid="{00000000-0005-0000-0000-0000933E0000}"/>
    <cellStyle name="Currency [0] 10782" xfId="17663" hidden="1" xr:uid="{00000000-0005-0000-0000-000020450000}"/>
    <cellStyle name="Currency [0] 10783" xfId="17691" hidden="1" xr:uid="{00000000-0005-0000-0000-00003C450000}"/>
    <cellStyle name="Currency [0] 10784" xfId="17693" hidden="1" xr:uid="{00000000-0005-0000-0000-00003E450000}"/>
    <cellStyle name="Currency [0] 10785" xfId="17568" hidden="1" xr:uid="{00000000-0005-0000-0000-0000C1440000}"/>
    <cellStyle name="Currency [0] 10786" xfId="17642" hidden="1" xr:uid="{00000000-0005-0000-0000-00000B450000}"/>
    <cellStyle name="Currency [0] 10787" xfId="17598" hidden="1" xr:uid="{00000000-0005-0000-0000-0000DF440000}"/>
    <cellStyle name="Currency [0] 10788" xfId="17634" hidden="1" xr:uid="{00000000-0005-0000-0000-000003450000}"/>
    <cellStyle name="Currency [0] 10789" xfId="17638" hidden="1" xr:uid="{00000000-0005-0000-0000-000007450000}"/>
    <cellStyle name="Currency [0] 1079" xfId="1181" hidden="1" xr:uid="{00000000-0005-0000-0000-0000BE040000}"/>
    <cellStyle name="Currency [0] 10790" xfId="17699" hidden="1" xr:uid="{00000000-0005-0000-0000-000044450000}"/>
    <cellStyle name="Currency [0] 10791" xfId="15952" hidden="1" xr:uid="{00000000-0005-0000-0000-0000713E0000}"/>
    <cellStyle name="Currency [0] 10792" xfId="17681" hidden="1" xr:uid="{00000000-0005-0000-0000-000032450000}"/>
    <cellStyle name="Currency [0] 10793" xfId="17704" hidden="1" xr:uid="{00000000-0005-0000-0000-000049450000}"/>
    <cellStyle name="Currency [0] 10794" xfId="17706" hidden="1" xr:uid="{00000000-0005-0000-0000-00004B450000}"/>
    <cellStyle name="Currency [0] 10795" xfId="17562" hidden="1" xr:uid="{00000000-0005-0000-0000-0000BB440000}"/>
    <cellStyle name="Currency [0] 10796" xfId="17661" hidden="1" xr:uid="{00000000-0005-0000-0000-00001E450000}"/>
    <cellStyle name="Currency [0] 10797" xfId="17628" hidden="1" xr:uid="{00000000-0005-0000-0000-0000FD440000}"/>
    <cellStyle name="Currency [0] 10798" xfId="17646" hidden="1" xr:uid="{00000000-0005-0000-0000-00000F450000}"/>
    <cellStyle name="Currency [0] 10799" xfId="17643" hidden="1" xr:uid="{00000000-0005-0000-0000-00000C450000}"/>
    <cellStyle name="Currency [0] 108" xfId="130" hidden="1" xr:uid="{00000000-0005-0000-0000-0000A3000000}"/>
    <cellStyle name="Currency [0] 1080" xfId="822" hidden="1" xr:uid="{00000000-0005-0000-0000-000057030000}"/>
    <cellStyle name="Currency [0] 10800" xfId="17710" hidden="1" xr:uid="{00000000-0005-0000-0000-00004F450000}"/>
    <cellStyle name="Currency [0] 10801" xfId="17595" hidden="1" xr:uid="{00000000-0005-0000-0000-0000DC440000}"/>
    <cellStyle name="Currency [0] 10802" xfId="17695" hidden="1" xr:uid="{00000000-0005-0000-0000-000040450000}"/>
    <cellStyle name="Currency [0] 10803" xfId="17717" hidden="1" xr:uid="{00000000-0005-0000-0000-000056450000}"/>
    <cellStyle name="Currency [0] 10804" xfId="17719" hidden="1" xr:uid="{00000000-0005-0000-0000-000058450000}"/>
    <cellStyle name="Currency [0] 10805" xfId="17647" hidden="1" xr:uid="{00000000-0005-0000-0000-000010450000}"/>
    <cellStyle name="Currency [0] 10806" xfId="17679" hidden="1" xr:uid="{00000000-0005-0000-0000-000030450000}"/>
    <cellStyle name="Currency [0] 10807" xfId="15960" hidden="1" xr:uid="{00000000-0005-0000-0000-0000793E0000}"/>
    <cellStyle name="Currency [0] 10808" xfId="17665" hidden="1" xr:uid="{00000000-0005-0000-0000-000022450000}"/>
    <cellStyle name="Currency [0] 10809" xfId="17662" hidden="1" xr:uid="{00000000-0005-0000-0000-00001F450000}"/>
    <cellStyle name="Currency [0] 1081" xfId="1178" hidden="1" xr:uid="{00000000-0005-0000-0000-0000BB040000}"/>
    <cellStyle name="Currency [0] 10810" xfId="17723" hidden="1" xr:uid="{00000000-0005-0000-0000-00005C450000}"/>
    <cellStyle name="Currency [0] 10811" xfId="17558" hidden="1" xr:uid="{00000000-0005-0000-0000-0000B7440000}"/>
    <cellStyle name="Currency [0] 10812" xfId="17707" hidden="1" xr:uid="{00000000-0005-0000-0000-00004C450000}"/>
    <cellStyle name="Currency [0] 10813" xfId="17727" hidden="1" xr:uid="{00000000-0005-0000-0000-000060450000}"/>
    <cellStyle name="Currency [0] 10814" xfId="17729" hidden="1" xr:uid="{00000000-0005-0000-0000-000062450000}"/>
    <cellStyle name="Currency [0] 10815" xfId="17666" hidden="1" xr:uid="{00000000-0005-0000-0000-000023450000}"/>
    <cellStyle name="Currency [0] 10816" xfId="17694" hidden="1" xr:uid="{00000000-0005-0000-0000-00003F450000}"/>
    <cellStyle name="Currency [0] 10817" xfId="17654" hidden="1" xr:uid="{00000000-0005-0000-0000-000017450000}"/>
    <cellStyle name="Currency [0] 10818" xfId="17683" hidden="1" xr:uid="{00000000-0005-0000-0000-000034450000}"/>
    <cellStyle name="Currency [0] 10819" xfId="17680" hidden="1" xr:uid="{00000000-0005-0000-0000-000031450000}"/>
    <cellStyle name="Currency [0] 1082" xfId="1182" hidden="1" xr:uid="{00000000-0005-0000-0000-0000BF040000}"/>
    <cellStyle name="Currency [0] 10820" xfId="17733" hidden="1" xr:uid="{00000000-0005-0000-0000-000066450000}"/>
    <cellStyle name="Currency [0] 10821" xfId="17561" hidden="1" xr:uid="{00000000-0005-0000-0000-0000BA440000}"/>
    <cellStyle name="Currency [0] 10822" xfId="17720" hidden="1" xr:uid="{00000000-0005-0000-0000-000059450000}"/>
    <cellStyle name="Currency [0] 10823" xfId="17737" hidden="1" xr:uid="{00000000-0005-0000-0000-00006A450000}"/>
    <cellStyle name="Currency [0] 10824" xfId="17739" hidden="1" xr:uid="{00000000-0005-0000-0000-00006C450000}"/>
    <cellStyle name="Currency [0] 10825" xfId="17620" hidden="1" xr:uid="{00000000-0005-0000-0000-0000F5440000}"/>
    <cellStyle name="Currency [0] 10826" xfId="17656" hidden="1" xr:uid="{00000000-0005-0000-0000-000019450000}"/>
    <cellStyle name="Currency [0] 10827" xfId="17725" hidden="1" xr:uid="{00000000-0005-0000-0000-00005E450000}"/>
    <cellStyle name="Currency [0] 10828" xfId="17713" hidden="1" xr:uid="{00000000-0005-0000-0000-000052450000}"/>
    <cellStyle name="Currency [0] 10829" xfId="17730" hidden="1" xr:uid="{00000000-0005-0000-0000-000063450000}"/>
    <cellStyle name="Currency [0] 1083" xfId="1183" hidden="1" xr:uid="{00000000-0005-0000-0000-0000C0040000}"/>
    <cellStyle name="Currency [0] 10830" xfId="17741" hidden="1" xr:uid="{00000000-0005-0000-0000-00006E450000}"/>
    <cellStyle name="Currency [0] 10831" xfId="17589" hidden="1" xr:uid="{00000000-0005-0000-0000-0000D6440000}"/>
    <cellStyle name="Currency [0] 10832" xfId="17653" hidden="1" xr:uid="{00000000-0005-0000-0000-000016450000}"/>
    <cellStyle name="Currency [0] 10833" xfId="17745" hidden="1" xr:uid="{00000000-0005-0000-0000-000072450000}"/>
    <cellStyle name="Currency [0] 10834" xfId="17747" hidden="1" xr:uid="{00000000-0005-0000-0000-000074450000}"/>
    <cellStyle name="Currency [0] 10835" xfId="17702" hidden="1" xr:uid="{00000000-0005-0000-0000-000047450000}"/>
    <cellStyle name="Currency [0] 10836" xfId="17714" hidden="1" xr:uid="{00000000-0005-0000-0000-000053450000}"/>
    <cellStyle name="Currency [0] 10837" xfId="17742" hidden="1" xr:uid="{00000000-0005-0000-0000-00006F450000}"/>
    <cellStyle name="Currency [0] 10838" xfId="17715" hidden="1" xr:uid="{00000000-0005-0000-0000-000054450000}"/>
    <cellStyle name="Currency [0] 10839" xfId="17748" hidden="1" xr:uid="{00000000-0005-0000-0000-000075450000}"/>
    <cellStyle name="Currency [0] 1084" xfId="1177" hidden="1" xr:uid="{00000000-0005-0000-0000-0000BA040000}"/>
    <cellStyle name="Currency [0] 10840" xfId="17750" hidden="1" xr:uid="{00000000-0005-0000-0000-000077450000}"/>
    <cellStyle name="Currency [0] 10841" xfId="17743" hidden="1" xr:uid="{00000000-0005-0000-0000-000070450000}"/>
    <cellStyle name="Currency [0] 10842" xfId="17689" hidden="1" xr:uid="{00000000-0005-0000-0000-00003A450000}"/>
    <cellStyle name="Currency [0] 10843" xfId="17752" hidden="1" xr:uid="{00000000-0005-0000-0000-000079450000}"/>
    <cellStyle name="Currency [0] 10844" xfId="17754" hidden="1" xr:uid="{00000000-0005-0000-0000-00007B450000}"/>
    <cellStyle name="Currency [0] 10845" xfId="17811" hidden="1" xr:uid="{00000000-0005-0000-0000-0000B4450000}"/>
    <cellStyle name="Currency [0] 10846" xfId="17830" hidden="1" xr:uid="{00000000-0005-0000-0000-0000C7450000}"/>
    <cellStyle name="Currency [0] 10847" xfId="17837" hidden="1" xr:uid="{00000000-0005-0000-0000-0000CE450000}"/>
    <cellStyle name="Currency [0] 10848" xfId="17844" hidden="1" xr:uid="{00000000-0005-0000-0000-0000D5450000}"/>
    <cellStyle name="Currency [0] 10849" xfId="17849" hidden="1" xr:uid="{00000000-0005-0000-0000-0000DA450000}"/>
    <cellStyle name="Currency [0] 1085" xfId="839" hidden="1" xr:uid="{00000000-0005-0000-0000-000068030000}"/>
    <cellStyle name="Currency [0] 10850" xfId="17828" hidden="1" xr:uid="{00000000-0005-0000-0000-0000C5450000}"/>
    <cellStyle name="Currency [0] 10851" xfId="17839" hidden="1" xr:uid="{00000000-0005-0000-0000-0000D0450000}"/>
    <cellStyle name="Currency [0] 10852" xfId="17853" hidden="1" xr:uid="{00000000-0005-0000-0000-0000DE450000}"/>
    <cellStyle name="Currency [0] 10853" xfId="17855" hidden="1" xr:uid="{00000000-0005-0000-0000-0000E0450000}"/>
    <cellStyle name="Currency [0] 10854" xfId="17838" hidden="1" xr:uid="{00000000-0005-0000-0000-0000CF450000}"/>
    <cellStyle name="Currency [0] 10855" xfId="17812" hidden="1" xr:uid="{00000000-0005-0000-0000-0000B5450000}"/>
    <cellStyle name="Currency [0] 10856" xfId="17866" hidden="1" xr:uid="{00000000-0005-0000-0000-0000EB450000}"/>
    <cellStyle name="Currency [0] 10857" xfId="17875" hidden="1" xr:uid="{00000000-0005-0000-0000-0000F4450000}"/>
    <cellStyle name="Currency [0] 10858" xfId="17886" hidden="1" xr:uid="{00000000-0005-0000-0000-0000FF450000}"/>
    <cellStyle name="Currency [0] 10859" xfId="17892" hidden="1" xr:uid="{00000000-0005-0000-0000-000005460000}"/>
    <cellStyle name="Currency [0] 1086" xfId="1189" hidden="1" xr:uid="{00000000-0005-0000-0000-0000C6040000}"/>
    <cellStyle name="Currency [0] 10860" xfId="17864" hidden="1" xr:uid="{00000000-0005-0000-0000-0000E9450000}"/>
    <cellStyle name="Currency [0] 10861" xfId="17882" hidden="1" xr:uid="{00000000-0005-0000-0000-0000FB450000}"/>
    <cellStyle name="Currency [0] 10862" xfId="17904" hidden="1" xr:uid="{00000000-0005-0000-0000-000011460000}"/>
    <cellStyle name="Currency [0] 10863" xfId="17906" hidden="1" xr:uid="{00000000-0005-0000-0000-000013460000}"/>
    <cellStyle name="Currency [0] 10864" xfId="17834" hidden="1" xr:uid="{00000000-0005-0000-0000-0000CB450000}"/>
    <cellStyle name="Currency [0] 10865" xfId="17818" hidden="1" xr:uid="{00000000-0005-0000-0000-0000BB450000}"/>
    <cellStyle name="Currency [0] 10866" xfId="17878" hidden="1" xr:uid="{00000000-0005-0000-0000-0000F7450000}"/>
    <cellStyle name="Currency [0] 10867" xfId="17823" hidden="1" xr:uid="{00000000-0005-0000-0000-0000C0450000}"/>
    <cellStyle name="Currency [0] 10868" xfId="17867" hidden="1" xr:uid="{00000000-0005-0000-0000-0000EC450000}"/>
    <cellStyle name="Currency [0] 10869" xfId="17911" hidden="1" xr:uid="{00000000-0005-0000-0000-000018460000}"/>
    <cellStyle name="Currency [0] 1087" xfId="1193" hidden="1" xr:uid="{00000000-0005-0000-0000-0000CA040000}"/>
    <cellStyle name="Currency [0] 10870" xfId="17879" hidden="1" xr:uid="{00000000-0005-0000-0000-0000F8450000}"/>
    <cellStyle name="Currency [0] 10871" xfId="17887" hidden="1" xr:uid="{00000000-0005-0000-0000-000000460000}"/>
    <cellStyle name="Currency [0] 10872" xfId="17923" hidden="1" xr:uid="{00000000-0005-0000-0000-000024460000}"/>
    <cellStyle name="Currency [0] 10873" xfId="17925" hidden="1" xr:uid="{00000000-0005-0000-0000-000026460000}"/>
    <cellStyle name="Currency [0] 10874" xfId="17881" hidden="1" xr:uid="{00000000-0005-0000-0000-0000FA450000}"/>
    <cellStyle name="Currency [0] 10875" xfId="17894" hidden="1" xr:uid="{00000000-0005-0000-0000-000007460000}"/>
    <cellStyle name="Currency [0] 10876" xfId="17899" hidden="1" xr:uid="{00000000-0005-0000-0000-00000C460000}"/>
    <cellStyle name="Currency [0] 10877" xfId="17893" hidden="1" xr:uid="{00000000-0005-0000-0000-000006460000}"/>
    <cellStyle name="Currency [0] 10878" xfId="17941" hidden="1" xr:uid="{00000000-0005-0000-0000-000036460000}"/>
    <cellStyle name="Currency [0] 10879" xfId="17949" hidden="1" xr:uid="{00000000-0005-0000-0000-00003E460000}"/>
    <cellStyle name="Currency [0] 1088" xfId="1199" hidden="1" xr:uid="{00000000-0005-0000-0000-0000D0040000}"/>
    <cellStyle name="Currency [0] 10880" xfId="17877" hidden="1" xr:uid="{00000000-0005-0000-0000-0000F6450000}"/>
    <cellStyle name="Currency [0] 10881" xfId="17935" hidden="1" xr:uid="{00000000-0005-0000-0000-000030460000}"/>
    <cellStyle name="Currency [0] 10882" xfId="17958" hidden="1" xr:uid="{00000000-0005-0000-0000-000047460000}"/>
    <cellStyle name="Currency [0] 10883" xfId="17960" hidden="1" xr:uid="{00000000-0005-0000-0000-000049460000}"/>
    <cellStyle name="Currency [0] 10884" xfId="17860" hidden="1" xr:uid="{00000000-0005-0000-0000-0000E5450000}"/>
    <cellStyle name="Currency [0] 10885" xfId="17870" hidden="1" xr:uid="{00000000-0005-0000-0000-0000EF450000}"/>
    <cellStyle name="Currency [0] 10886" xfId="17932" hidden="1" xr:uid="{00000000-0005-0000-0000-00002D460000}"/>
    <cellStyle name="Currency [0] 10887" xfId="17897" hidden="1" xr:uid="{00000000-0005-0000-0000-00000A460000}"/>
    <cellStyle name="Currency [0] 10888" xfId="17842" hidden="1" xr:uid="{00000000-0005-0000-0000-0000D3450000}"/>
    <cellStyle name="Currency [0] 10889" xfId="17968" hidden="1" xr:uid="{00000000-0005-0000-0000-000051460000}"/>
    <cellStyle name="Currency [0] 1089" xfId="1202" hidden="1" xr:uid="{00000000-0005-0000-0000-0000D3040000}"/>
    <cellStyle name="Currency [0] 10890" xfId="17933" hidden="1" xr:uid="{00000000-0005-0000-0000-00002E460000}"/>
    <cellStyle name="Currency [0] 10891" xfId="17944" hidden="1" xr:uid="{00000000-0005-0000-0000-000039460000}"/>
    <cellStyle name="Currency [0] 10892" xfId="17976" hidden="1" xr:uid="{00000000-0005-0000-0000-000059460000}"/>
    <cellStyle name="Currency [0] 10893" xfId="17978" hidden="1" xr:uid="{00000000-0005-0000-0000-00005B460000}"/>
    <cellStyle name="Currency [0] 10894" xfId="17930" hidden="1" xr:uid="{00000000-0005-0000-0000-00002B460000}"/>
    <cellStyle name="Currency [0] 10895" xfId="17929" hidden="1" xr:uid="{00000000-0005-0000-0000-00002A460000}"/>
    <cellStyle name="Currency [0] 10896" xfId="17919" hidden="1" xr:uid="{00000000-0005-0000-0000-000020460000}"/>
    <cellStyle name="Currency [0] 10897" xfId="17915" hidden="1" xr:uid="{00000000-0005-0000-0000-00001C460000}"/>
    <cellStyle name="Currency [0] 10898" xfId="17917" hidden="1" xr:uid="{00000000-0005-0000-0000-00001E460000}"/>
    <cellStyle name="Currency [0] 10899" xfId="17985" hidden="1" xr:uid="{00000000-0005-0000-0000-000062460000}"/>
    <cellStyle name="Currency [0] 109" xfId="174" hidden="1" xr:uid="{00000000-0005-0000-0000-0000CF000000}"/>
    <cellStyle name="Currency [0] 1090" xfId="1188" hidden="1" xr:uid="{00000000-0005-0000-0000-0000C5040000}"/>
    <cellStyle name="Currency [0] 10900" xfId="17820" hidden="1" xr:uid="{00000000-0005-0000-0000-0000BD450000}"/>
    <cellStyle name="Currency [0] 10901" xfId="17963" hidden="1" xr:uid="{00000000-0005-0000-0000-00004C460000}"/>
    <cellStyle name="Currency [0] 10902" xfId="17991" hidden="1" xr:uid="{00000000-0005-0000-0000-000068460000}"/>
    <cellStyle name="Currency [0] 10903" xfId="17993" hidden="1" xr:uid="{00000000-0005-0000-0000-00006A460000}"/>
    <cellStyle name="Currency [0] 10904" xfId="17868" hidden="1" xr:uid="{00000000-0005-0000-0000-0000ED450000}"/>
    <cellStyle name="Currency [0] 10905" xfId="17942" hidden="1" xr:uid="{00000000-0005-0000-0000-000037460000}"/>
    <cellStyle name="Currency [0] 10906" xfId="17898" hidden="1" xr:uid="{00000000-0005-0000-0000-00000B460000}"/>
    <cellStyle name="Currency [0] 10907" xfId="17934" hidden="1" xr:uid="{00000000-0005-0000-0000-00002F460000}"/>
    <cellStyle name="Currency [0] 10908" xfId="17938" hidden="1" xr:uid="{00000000-0005-0000-0000-000033460000}"/>
    <cellStyle name="Currency [0] 10909" xfId="17999" hidden="1" xr:uid="{00000000-0005-0000-0000-000070460000}"/>
    <cellStyle name="Currency [0] 1091" xfId="1198" hidden="1" xr:uid="{00000000-0005-0000-0000-0000CF040000}"/>
    <cellStyle name="Currency [0] 10910" xfId="17815" hidden="1" xr:uid="{00000000-0005-0000-0000-0000B8450000}"/>
    <cellStyle name="Currency [0] 10911" xfId="17981" hidden="1" xr:uid="{00000000-0005-0000-0000-00005E460000}"/>
    <cellStyle name="Currency [0] 10912" xfId="18004" hidden="1" xr:uid="{00000000-0005-0000-0000-000075460000}"/>
    <cellStyle name="Currency [0] 10913" xfId="18006" hidden="1" xr:uid="{00000000-0005-0000-0000-000077460000}"/>
    <cellStyle name="Currency [0] 10914" xfId="17862" hidden="1" xr:uid="{00000000-0005-0000-0000-0000E7450000}"/>
    <cellStyle name="Currency [0] 10915" xfId="17961" hidden="1" xr:uid="{00000000-0005-0000-0000-00004A460000}"/>
    <cellStyle name="Currency [0] 10916" xfId="17928" hidden="1" xr:uid="{00000000-0005-0000-0000-000029460000}"/>
    <cellStyle name="Currency [0] 10917" xfId="17946" hidden="1" xr:uid="{00000000-0005-0000-0000-00003B460000}"/>
    <cellStyle name="Currency [0] 10918" xfId="17943" hidden="1" xr:uid="{00000000-0005-0000-0000-000038460000}"/>
    <cellStyle name="Currency [0] 10919" xfId="18010" hidden="1" xr:uid="{00000000-0005-0000-0000-00007B460000}"/>
    <cellStyle name="Currency [0] 1092" xfId="1209" hidden="1" xr:uid="{00000000-0005-0000-0000-0000DA040000}"/>
    <cellStyle name="Currency [0] 10920" xfId="17895" hidden="1" xr:uid="{00000000-0005-0000-0000-000008460000}"/>
    <cellStyle name="Currency [0] 10921" xfId="17995" hidden="1" xr:uid="{00000000-0005-0000-0000-00006C460000}"/>
    <cellStyle name="Currency [0] 10922" xfId="18017" hidden="1" xr:uid="{00000000-0005-0000-0000-000082460000}"/>
    <cellStyle name="Currency [0] 10923" xfId="18019" hidden="1" xr:uid="{00000000-0005-0000-0000-000084460000}"/>
    <cellStyle name="Currency [0] 10924" xfId="17947" hidden="1" xr:uid="{00000000-0005-0000-0000-00003C460000}"/>
    <cellStyle name="Currency [0] 10925" xfId="17979" hidden="1" xr:uid="{00000000-0005-0000-0000-00005C460000}"/>
    <cellStyle name="Currency [0] 10926" xfId="17831" hidden="1" xr:uid="{00000000-0005-0000-0000-0000C8450000}"/>
    <cellStyle name="Currency [0] 10927" xfId="17965" hidden="1" xr:uid="{00000000-0005-0000-0000-00004E460000}"/>
    <cellStyle name="Currency [0] 10928" xfId="17962" hidden="1" xr:uid="{00000000-0005-0000-0000-00004B460000}"/>
    <cellStyle name="Currency [0] 10929" xfId="18023" hidden="1" xr:uid="{00000000-0005-0000-0000-000088460000}"/>
    <cellStyle name="Currency [0] 1093" xfId="1210" hidden="1" xr:uid="{00000000-0005-0000-0000-0000DB040000}"/>
    <cellStyle name="Currency [0] 10930" xfId="17858" hidden="1" xr:uid="{00000000-0005-0000-0000-0000E3450000}"/>
    <cellStyle name="Currency [0] 10931" xfId="18007" hidden="1" xr:uid="{00000000-0005-0000-0000-000078460000}"/>
    <cellStyle name="Currency [0] 10932" xfId="18027" hidden="1" xr:uid="{00000000-0005-0000-0000-00008C460000}"/>
    <cellStyle name="Currency [0] 10933" xfId="18029" hidden="1" xr:uid="{00000000-0005-0000-0000-00008E460000}"/>
    <cellStyle name="Currency [0] 10934" xfId="17966" hidden="1" xr:uid="{00000000-0005-0000-0000-00004F460000}"/>
    <cellStyle name="Currency [0] 10935" xfId="17994" hidden="1" xr:uid="{00000000-0005-0000-0000-00006B460000}"/>
    <cellStyle name="Currency [0] 10936" xfId="17954" hidden="1" xr:uid="{00000000-0005-0000-0000-000043460000}"/>
    <cellStyle name="Currency [0] 10937" xfId="17983" hidden="1" xr:uid="{00000000-0005-0000-0000-000060460000}"/>
    <cellStyle name="Currency [0] 10938" xfId="17980" hidden="1" xr:uid="{00000000-0005-0000-0000-00005D460000}"/>
    <cellStyle name="Currency [0] 10939" xfId="18033" hidden="1" xr:uid="{00000000-0005-0000-0000-000092460000}"/>
    <cellStyle name="Currency [0] 1094" xfId="1175" hidden="1" xr:uid="{00000000-0005-0000-0000-0000B8040000}"/>
    <cellStyle name="Currency [0] 10940" xfId="17861" hidden="1" xr:uid="{00000000-0005-0000-0000-0000E6450000}"/>
    <cellStyle name="Currency [0] 10941" xfId="18020" hidden="1" xr:uid="{00000000-0005-0000-0000-000085460000}"/>
    <cellStyle name="Currency [0] 10942" xfId="18037" hidden="1" xr:uid="{00000000-0005-0000-0000-000096460000}"/>
    <cellStyle name="Currency [0] 10943" xfId="18039" hidden="1" xr:uid="{00000000-0005-0000-0000-000098460000}"/>
    <cellStyle name="Currency [0] 10944" xfId="17920" hidden="1" xr:uid="{00000000-0005-0000-0000-000021460000}"/>
    <cellStyle name="Currency [0] 10945" xfId="17956" hidden="1" xr:uid="{00000000-0005-0000-0000-000045460000}"/>
    <cellStyle name="Currency [0] 10946" xfId="18025" hidden="1" xr:uid="{00000000-0005-0000-0000-00008A460000}"/>
    <cellStyle name="Currency [0] 10947" xfId="18013" hidden="1" xr:uid="{00000000-0005-0000-0000-00007E460000}"/>
    <cellStyle name="Currency [0] 10948" xfId="18030" hidden="1" xr:uid="{00000000-0005-0000-0000-00008F460000}"/>
    <cellStyle name="Currency [0] 10949" xfId="18041" hidden="1" xr:uid="{00000000-0005-0000-0000-00009A460000}"/>
    <cellStyle name="Currency [0] 1095" xfId="821" hidden="1" xr:uid="{00000000-0005-0000-0000-000056030000}"/>
    <cellStyle name="Currency [0] 10950" xfId="17889" hidden="1" xr:uid="{00000000-0005-0000-0000-000002460000}"/>
    <cellStyle name="Currency [0] 10951" xfId="17953" hidden="1" xr:uid="{00000000-0005-0000-0000-000042460000}"/>
    <cellStyle name="Currency [0] 10952" xfId="18045" hidden="1" xr:uid="{00000000-0005-0000-0000-00009E460000}"/>
    <cellStyle name="Currency [0] 10953" xfId="18047" hidden="1" xr:uid="{00000000-0005-0000-0000-0000A0460000}"/>
    <cellStyle name="Currency [0] 10954" xfId="18002" hidden="1" xr:uid="{00000000-0005-0000-0000-000073460000}"/>
    <cellStyle name="Currency [0] 10955" xfId="18014" hidden="1" xr:uid="{00000000-0005-0000-0000-00007F460000}"/>
    <cellStyle name="Currency [0] 10956" xfId="18042" hidden="1" xr:uid="{00000000-0005-0000-0000-00009B460000}"/>
    <cellStyle name="Currency [0] 10957" xfId="18015" hidden="1" xr:uid="{00000000-0005-0000-0000-000080460000}"/>
    <cellStyle name="Currency [0] 10958" xfId="18048" hidden="1" xr:uid="{00000000-0005-0000-0000-0000A1460000}"/>
    <cellStyle name="Currency [0] 10959" xfId="18050" hidden="1" xr:uid="{00000000-0005-0000-0000-0000A3460000}"/>
    <cellStyle name="Currency [0] 1096" xfId="1195" hidden="1" xr:uid="{00000000-0005-0000-0000-0000CC040000}"/>
    <cellStyle name="Currency [0] 10960" xfId="18043" hidden="1" xr:uid="{00000000-0005-0000-0000-00009C460000}"/>
    <cellStyle name="Currency [0] 10961" xfId="17989" hidden="1" xr:uid="{00000000-0005-0000-0000-000066460000}"/>
    <cellStyle name="Currency [0] 10962" xfId="18053" hidden="1" xr:uid="{00000000-0005-0000-0000-0000A6460000}"/>
    <cellStyle name="Currency [0] 10963" xfId="18055" hidden="1" xr:uid="{00000000-0005-0000-0000-0000A8460000}"/>
    <cellStyle name="Currency [0] 10964" xfId="17772" hidden="1" xr:uid="{00000000-0005-0000-0000-00008D450000}"/>
    <cellStyle name="Currency [0] 10965" xfId="17794" hidden="1" xr:uid="{00000000-0005-0000-0000-0000A3450000}"/>
    <cellStyle name="Currency [0] 10966" xfId="18059" hidden="1" xr:uid="{00000000-0005-0000-0000-0000AC460000}"/>
    <cellStyle name="Currency [0] 10967" xfId="18066" hidden="1" xr:uid="{00000000-0005-0000-0000-0000B3460000}"/>
    <cellStyle name="Currency [0] 10968" xfId="18068" hidden="1" xr:uid="{00000000-0005-0000-0000-0000B5460000}"/>
    <cellStyle name="Currency [0] 10969" xfId="17759" hidden="1" xr:uid="{00000000-0005-0000-0000-000080450000}"/>
    <cellStyle name="Currency [0] 1097" xfId="811" hidden="1" xr:uid="{00000000-0005-0000-0000-00004C030000}"/>
    <cellStyle name="Currency [0] 10970" xfId="18062" hidden="1" xr:uid="{00000000-0005-0000-0000-0000AF460000}"/>
    <cellStyle name="Currency [0] 10971" xfId="18071" hidden="1" xr:uid="{00000000-0005-0000-0000-0000B8460000}"/>
    <cellStyle name="Currency [0] 10972" xfId="18073" hidden="1" xr:uid="{00000000-0005-0000-0000-0000BA460000}"/>
    <cellStyle name="Currency [0] 10973" xfId="18061" hidden="1" xr:uid="{00000000-0005-0000-0000-0000AE460000}"/>
    <cellStyle name="Currency [0] 10974" xfId="17771" hidden="1" xr:uid="{00000000-0005-0000-0000-00008C450000}"/>
    <cellStyle name="Currency [0] 10975" xfId="18084" hidden="1" xr:uid="{00000000-0005-0000-0000-0000C5460000}"/>
    <cellStyle name="Currency [0] 10976" xfId="18093" hidden="1" xr:uid="{00000000-0005-0000-0000-0000CE460000}"/>
    <cellStyle name="Currency [0] 10977" xfId="18104" hidden="1" xr:uid="{00000000-0005-0000-0000-0000D9460000}"/>
    <cellStyle name="Currency [0] 10978" xfId="18110" hidden="1" xr:uid="{00000000-0005-0000-0000-0000DF460000}"/>
    <cellStyle name="Currency [0] 10979" xfId="18082" hidden="1" xr:uid="{00000000-0005-0000-0000-0000C3460000}"/>
    <cellStyle name="Currency [0] 1098" xfId="1190" hidden="1" xr:uid="{00000000-0005-0000-0000-0000C7040000}"/>
    <cellStyle name="Currency [0] 10980" xfId="18100" hidden="1" xr:uid="{00000000-0005-0000-0000-0000D5460000}"/>
    <cellStyle name="Currency [0] 10981" xfId="18122" hidden="1" xr:uid="{00000000-0005-0000-0000-0000EB460000}"/>
    <cellStyle name="Currency [0] 10982" xfId="18124" hidden="1" xr:uid="{00000000-0005-0000-0000-0000ED460000}"/>
    <cellStyle name="Currency [0] 10983" xfId="18056" hidden="1" xr:uid="{00000000-0005-0000-0000-0000A9460000}"/>
    <cellStyle name="Currency [0] 10984" xfId="17767" hidden="1" xr:uid="{00000000-0005-0000-0000-000088450000}"/>
    <cellStyle name="Currency [0] 10985" xfId="18096" hidden="1" xr:uid="{00000000-0005-0000-0000-0000D1460000}"/>
    <cellStyle name="Currency [0] 10986" xfId="17763" hidden="1" xr:uid="{00000000-0005-0000-0000-000084450000}"/>
    <cellStyle name="Currency [0] 10987" xfId="18085" hidden="1" xr:uid="{00000000-0005-0000-0000-0000C6460000}"/>
    <cellStyle name="Currency [0] 10988" xfId="18129" hidden="1" xr:uid="{00000000-0005-0000-0000-0000F2460000}"/>
    <cellStyle name="Currency [0] 10989" xfId="18097" hidden="1" xr:uid="{00000000-0005-0000-0000-0000D2460000}"/>
    <cellStyle name="Currency [0] 1099" xfId="1211" hidden="1" xr:uid="{00000000-0005-0000-0000-0000DC040000}"/>
    <cellStyle name="Currency [0] 10990" xfId="18105" hidden="1" xr:uid="{00000000-0005-0000-0000-0000DA460000}"/>
    <cellStyle name="Currency [0] 10991" xfId="18141" hidden="1" xr:uid="{00000000-0005-0000-0000-0000FE460000}"/>
    <cellStyle name="Currency [0] 10992" xfId="18143" hidden="1" xr:uid="{00000000-0005-0000-0000-000000470000}"/>
    <cellStyle name="Currency [0] 10993" xfId="18099" hidden="1" xr:uid="{00000000-0005-0000-0000-0000D4460000}"/>
    <cellStyle name="Currency [0] 10994" xfId="18112" hidden="1" xr:uid="{00000000-0005-0000-0000-0000E1460000}"/>
    <cellStyle name="Currency [0] 10995" xfId="18117" hidden="1" xr:uid="{00000000-0005-0000-0000-0000E6460000}"/>
    <cellStyle name="Currency [0] 10996" xfId="18111" hidden="1" xr:uid="{00000000-0005-0000-0000-0000E0460000}"/>
    <cellStyle name="Currency [0] 10997" xfId="18159" hidden="1" xr:uid="{00000000-0005-0000-0000-000010470000}"/>
    <cellStyle name="Currency [0] 10998" xfId="18167" hidden="1" xr:uid="{00000000-0005-0000-0000-000018470000}"/>
    <cellStyle name="Currency [0] 10999" xfId="18095" hidden="1" xr:uid="{00000000-0005-0000-0000-0000D0460000}"/>
    <cellStyle name="Currency [0] 11" xfId="55" hidden="1" xr:uid="{00000000-0005-0000-0000-000057000000}"/>
    <cellStyle name="Currency [0] 110" xfId="175" hidden="1" xr:uid="{00000000-0005-0000-0000-0000D0000000}"/>
    <cellStyle name="Currency [0] 1100" xfId="1196" hidden="1" xr:uid="{00000000-0005-0000-0000-0000CD040000}"/>
    <cellStyle name="Currency [0] 11000" xfId="18153" hidden="1" xr:uid="{00000000-0005-0000-0000-00000A470000}"/>
    <cellStyle name="Currency [0] 11001" xfId="18176" hidden="1" xr:uid="{00000000-0005-0000-0000-000021470000}"/>
    <cellStyle name="Currency [0] 11002" xfId="18178" hidden="1" xr:uid="{00000000-0005-0000-0000-000023470000}"/>
    <cellStyle name="Currency [0] 11003" xfId="18078" hidden="1" xr:uid="{00000000-0005-0000-0000-0000BF460000}"/>
    <cellStyle name="Currency [0] 11004" xfId="18088" hidden="1" xr:uid="{00000000-0005-0000-0000-0000C9460000}"/>
    <cellStyle name="Currency [0] 11005" xfId="18150" hidden="1" xr:uid="{00000000-0005-0000-0000-000007470000}"/>
    <cellStyle name="Currency [0] 11006" xfId="18115" hidden="1" xr:uid="{00000000-0005-0000-0000-0000E4460000}"/>
    <cellStyle name="Currency [0] 11007" xfId="18064" hidden="1" xr:uid="{00000000-0005-0000-0000-0000B1460000}"/>
    <cellStyle name="Currency [0] 11008" xfId="18186" hidden="1" xr:uid="{00000000-0005-0000-0000-00002B470000}"/>
    <cellStyle name="Currency [0] 11009" xfId="18151" hidden="1" xr:uid="{00000000-0005-0000-0000-000008470000}"/>
    <cellStyle name="Currency [0] 1101" xfId="1200" hidden="1" xr:uid="{00000000-0005-0000-0000-0000D1040000}"/>
    <cellStyle name="Currency [0] 11010" xfId="18162" hidden="1" xr:uid="{00000000-0005-0000-0000-000013470000}"/>
    <cellStyle name="Currency [0] 11011" xfId="18194" hidden="1" xr:uid="{00000000-0005-0000-0000-000033470000}"/>
    <cellStyle name="Currency [0] 11012" xfId="18196" hidden="1" xr:uid="{00000000-0005-0000-0000-000035470000}"/>
    <cellStyle name="Currency [0] 11013" xfId="18148" hidden="1" xr:uid="{00000000-0005-0000-0000-000005470000}"/>
    <cellStyle name="Currency [0] 11014" xfId="18147" hidden="1" xr:uid="{00000000-0005-0000-0000-000004470000}"/>
    <cellStyle name="Currency [0] 11015" xfId="18137" hidden="1" xr:uid="{00000000-0005-0000-0000-0000FA460000}"/>
    <cellStyle name="Currency [0] 11016" xfId="18133" hidden="1" xr:uid="{00000000-0005-0000-0000-0000F6460000}"/>
    <cellStyle name="Currency [0] 11017" xfId="18135" hidden="1" xr:uid="{00000000-0005-0000-0000-0000F8460000}"/>
    <cellStyle name="Currency [0] 11018" xfId="18203" hidden="1" xr:uid="{00000000-0005-0000-0000-00003C470000}"/>
    <cellStyle name="Currency [0] 11019" xfId="17765" hidden="1" xr:uid="{00000000-0005-0000-0000-000086450000}"/>
    <cellStyle name="Currency [0] 1102" xfId="1216" hidden="1" xr:uid="{00000000-0005-0000-0000-0000E1040000}"/>
    <cellStyle name="Currency [0] 11020" xfId="18181" hidden="1" xr:uid="{00000000-0005-0000-0000-000026470000}"/>
    <cellStyle name="Currency [0] 11021" xfId="18209" hidden="1" xr:uid="{00000000-0005-0000-0000-000042470000}"/>
    <cellStyle name="Currency [0] 11022" xfId="18211" hidden="1" xr:uid="{00000000-0005-0000-0000-000044470000}"/>
    <cellStyle name="Currency [0] 11023" xfId="18086" hidden="1" xr:uid="{00000000-0005-0000-0000-0000C7460000}"/>
    <cellStyle name="Currency [0] 11024" xfId="18160" hidden="1" xr:uid="{00000000-0005-0000-0000-000011470000}"/>
    <cellStyle name="Currency [0] 11025" xfId="18116" hidden="1" xr:uid="{00000000-0005-0000-0000-0000E5460000}"/>
    <cellStyle name="Currency [0] 11026" xfId="18152" hidden="1" xr:uid="{00000000-0005-0000-0000-000009470000}"/>
    <cellStyle name="Currency [0] 11027" xfId="18156" hidden="1" xr:uid="{00000000-0005-0000-0000-00000D470000}"/>
    <cellStyle name="Currency [0] 11028" xfId="18217" hidden="1" xr:uid="{00000000-0005-0000-0000-00004A470000}"/>
    <cellStyle name="Currency [0] 11029" xfId="17800" hidden="1" xr:uid="{00000000-0005-0000-0000-0000A9450000}"/>
    <cellStyle name="Currency [0] 1103" xfId="1217" hidden="1" xr:uid="{00000000-0005-0000-0000-0000E2040000}"/>
    <cellStyle name="Currency [0] 11030" xfId="18199" hidden="1" xr:uid="{00000000-0005-0000-0000-000038470000}"/>
    <cellStyle name="Currency [0] 11031" xfId="18222" hidden="1" xr:uid="{00000000-0005-0000-0000-00004F470000}"/>
    <cellStyle name="Currency [0] 11032" xfId="18224" hidden="1" xr:uid="{00000000-0005-0000-0000-000051470000}"/>
    <cellStyle name="Currency [0] 11033" xfId="18080" hidden="1" xr:uid="{00000000-0005-0000-0000-0000C1460000}"/>
    <cellStyle name="Currency [0] 11034" xfId="18179" hidden="1" xr:uid="{00000000-0005-0000-0000-000024470000}"/>
    <cellStyle name="Currency [0] 11035" xfId="18146" hidden="1" xr:uid="{00000000-0005-0000-0000-000003470000}"/>
    <cellStyle name="Currency [0] 11036" xfId="18164" hidden="1" xr:uid="{00000000-0005-0000-0000-000015470000}"/>
    <cellStyle name="Currency [0] 11037" xfId="18161" hidden="1" xr:uid="{00000000-0005-0000-0000-000012470000}"/>
    <cellStyle name="Currency [0] 11038" xfId="18228" hidden="1" xr:uid="{00000000-0005-0000-0000-000055470000}"/>
    <cellStyle name="Currency [0] 11039" xfId="18113" hidden="1" xr:uid="{00000000-0005-0000-0000-0000E2460000}"/>
    <cellStyle name="Currency [0] 1104" xfId="1197" hidden="1" xr:uid="{00000000-0005-0000-0000-0000CE040000}"/>
    <cellStyle name="Currency [0] 11040" xfId="18213" hidden="1" xr:uid="{00000000-0005-0000-0000-000046470000}"/>
    <cellStyle name="Currency [0] 11041" xfId="18235" hidden="1" xr:uid="{00000000-0005-0000-0000-00005C470000}"/>
    <cellStyle name="Currency [0] 11042" xfId="18237" hidden="1" xr:uid="{00000000-0005-0000-0000-00005E470000}"/>
    <cellStyle name="Currency [0] 11043" xfId="18165" hidden="1" xr:uid="{00000000-0005-0000-0000-000016470000}"/>
    <cellStyle name="Currency [0] 11044" xfId="18197" hidden="1" xr:uid="{00000000-0005-0000-0000-000036470000}"/>
    <cellStyle name="Currency [0] 11045" xfId="17845" hidden="1" xr:uid="{00000000-0005-0000-0000-0000D6450000}"/>
    <cellStyle name="Currency [0] 11046" xfId="18183" hidden="1" xr:uid="{00000000-0005-0000-0000-000028470000}"/>
    <cellStyle name="Currency [0] 11047" xfId="18180" hidden="1" xr:uid="{00000000-0005-0000-0000-000025470000}"/>
    <cellStyle name="Currency [0] 11048" xfId="18241" hidden="1" xr:uid="{00000000-0005-0000-0000-000062470000}"/>
    <cellStyle name="Currency [0] 11049" xfId="18076" hidden="1" xr:uid="{00000000-0005-0000-0000-0000BD460000}"/>
    <cellStyle name="Currency [0] 1105" xfId="1204" hidden="1" xr:uid="{00000000-0005-0000-0000-0000D5040000}"/>
    <cellStyle name="Currency [0] 11050" xfId="18225" hidden="1" xr:uid="{00000000-0005-0000-0000-000052470000}"/>
    <cellStyle name="Currency [0] 11051" xfId="18245" hidden="1" xr:uid="{00000000-0005-0000-0000-000066470000}"/>
    <cellStyle name="Currency [0] 11052" xfId="18247" hidden="1" xr:uid="{00000000-0005-0000-0000-000068470000}"/>
    <cellStyle name="Currency [0] 11053" xfId="18184" hidden="1" xr:uid="{00000000-0005-0000-0000-000029470000}"/>
    <cellStyle name="Currency [0] 11054" xfId="18212" hidden="1" xr:uid="{00000000-0005-0000-0000-000045470000}"/>
    <cellStyle name="Currency [0] 11055" xfId="18172" hidden="1" xr:uid="{00000000-0005-0000-0000-00001D470000}"/>
    <cellStyle name="Currency [0] 11056" xfId="18201" hidden="1" xr:uid="{00000000-0005-0000-0000-00003A470000}"/>
    <cellStyle name="Currency [0] 11057" xfId="18198" hidden="1" xr:uid="{00000000-0005-0000-0000-000037470000}"/>
    <cellStyle name="Currency [0] 11058" xfId="18251" hidden="1" xr:uid="{00000000-0005-0000-0000-00006C470000}"/>
    <cellStyle name="Currency [0] 11059" xfId="18079" hidden="1" xr:uid="{00000000-0005-0000-0000-0000C0460000}"/>
    <cellStyle name="Currency [0] 1106" xfId="1208" hidden="1" xr:uid="{00000000-0005-0000-0000-0000D9040000}"/>
    <cellStyle name="Currency [0] 11060" xfId="18238" hidden="1" xr:uid="{00000000-0005-0000-0000-00005F470000}"/>
    <cellStyle name="Currency [0] 11061" xfId="18255" hidden="1" xr:uid="{00000000-0005-0000-0000-000070470000}"/>
    <cellStyle name="Currency [0] 11062" xfId="18257" hidden="1" xr:uid="{00000000-0005-0000-0000-000072470000}"/>
    <cellStyle name="Currency [0] 11063" xfId="18138" hidden="1" xr:uid="{00000000-0005-0000-0000-0000FB460000}"/>
    <cellStyle name="Currency [0] 11064" xfId="18174" hidden="1" xr:uid="{00000000-0005-0000-0000-00001F470000}"/>
    <cellStyle name="Currency [0] 11065" xfId="18243" hidden="1" xr:uid="{00000000-0005-0000-0000-000064470000}"/>
    <cellStyle name="Currency [0] 11066" xfId="18231" hidden="1" xr:uid="{00000000-0005-0000-0000-000058470000}"/>
    <cellStyle name="Currency [0] 11067" xfId="18248" hidden="1" xr:uid="{00000000-0005-0000-0000-000069470000}"/>
    <cellStyle name="Currency [0] 11068" xfId="18259" hidden="1" xr:uid="{00000000-0005-0000-0000-000074470000}"/>
    <cellStyle name="Currency [0] 11069" xfId="18107" hidden="1" xr:uid="{00000000-0005-0000-0000-0000DC460000}"/>
    <cellStyle name="Currency [0] 1107" xfId="1203" hidden="1" xr:uid="{00000000-0005-0000-0000-0000D4040000}"/>
    <cellStyle name="Currency [0] 11070" xfId="18171" hidden="1" xr:uid="{00000000-0005-0000-0000-00001C470000}"/>
    <cellStyle name="Currency [0] 11071" xfId="18263" hidden="1" xr:uid="{00000000-0005-0000-0000-000078470000}"/>
    <cellStyle name="Currency [0] 11072" xfId="18265" hidden="1" xr:uid="{00000000-0005-0000-0000-00007A470000}"/>
    <cellStyle name="Currency [0] 11073" xfId="18220" hidden="1" xr:uid="{00000000-0005-0000-0000-00004D470000}"/>
    <cellStyle name="Currency [0] 11074" xfId="18232" hidden="1" xr:uid="{00000000-0005-0000-0000-000059470000}"/>
    <cellStyle name="Currency [0] 11075" xfId="18260" hidden="1" xr:uid="{00000000-0005-0000-0000-000075470000}"/>
    <cellStyle name="Currency [0] 11076" xfId="18233" hidden="1" xr:uid="{00000000-0005-0000-0000-00005A470000}"/>
    <cellStyle name="Currency [0] 11077" xfId="18266" hidden="1" xr:uid="{00000000-0005-0000-0000-00007B470000}"/>
    <cellStyle name="Currency [0] 11078" xfId="18268" hidden="1" xr:uid="{00000000-0005-0000-0000-00007D470000}"/>
    <cellStyle name="Currency [0] 11079" xfId="18261" hidden="1" xr:uid="{00000000-0005-0000-0000-000076470000}"/>
    <cellStyle name="Currency [0] 1108" xfId="1226" hidden="1" xr:uid="{00000000-0005-0000-0000-0000EB040000}"/>
    <cellStyle name="Currency [0] 11080" xfId="18207" hidden="1" xr:uid="{00000000-0005-0000-0000-000040470000}"/>
    <cellStyle name="Currency [0] 11081" xfId="18270" hidden="1" xr:uid="{00000000-0005-0000-0000-00007F470000}"/>
    <cellStyle name="Currency [0] 11082" xfId="18272" hidden="1" xr:uid="{00000000-0005-0000-0000-000081470000}"/>
    <cellStyle name="Currency [0] 11083" xfId="17784" hidden="1" xr:uid="{00000000-0005-0000-0000-000099450000}"/>
    <cellStyle name="Currency [0] 11084" xfId="17762" hidden="1" xr:uid="{00000000-0005-0000-0000-000083450000}"/>
    <cellStyle name="Currency [0] 11085" xfId="18278" hidden="1" xr:uid="{00000000-0005-0000-0000-000087470000}"/>
    <cellStyle name="Currency [0] 11086" xfId="18284" hidden="1" xr:uid="{00000000-0005-0000-0000-00008D470000}"/>
    <cellStyle name="Currency [0] 11087" xfId="18286" hidden="1" xr:uid="{00000000-0005-0000-0000-00008F470000}"/>
    <cellStyle name="Currency [0] 11088" xfId="17779" hidden="1" xr:uid="{00000000-0005-0000-0000-000094450000}"/>
    <cellStyle name="Currency [0] 11089" xfId="18280" hidden="1" xr:uid="{00000000-0005-0000-0000-000089470000}"/>
    <cellStyle name="Currency [0] 1109" xfId="1232" hidden="1" xr:uid="{00000000-0005-0000-0000-0000F1040000}"/>
    <cellStyle name="Currency [0] 11090" xfId="18288" hidden="1" xr:uid="{00000000-0005-0000-0000-000091470000}"/>
    <cellStyle name="Currency [0] 11091" xfId="18290" hidden="1" xr:uid="{00000000-0005-0000-0000-000093470000}"/>
    <cellStyle name="Currency [0] 11092" xfId="18279" hidden="1" xr:uid="{00000000-0005-0000-0000-000088470000}"/>
    <cellStyle name="Currency [0] 11093" xfId="17785" hidden="1" xr:uid="{00000000-0005-0000-0000-00009A450000}"/>
    <cellStyle name="Currency [0] 11094" xfId="18301" hidden="1" xr:uid="{00000000-0005-0000-0000-00009E470000}"/>
    <cellStyle name="Currency [0] 11095" xfId="18310" hidden="1" xr:uid="{00000000-0005-0000-0000-0000A7470000}"/>
    <cellStyle name="Currency [0] 11096" xfId="18321" hidden="1" xr:uid="{00000000-0005-0000-0000-0000B2470000}"/>
    <cellStyle name="Currency [0] 11097" xfId="18327" hidden="1" xr:uid="{00000000-0005-0000-0000-0000B8470000}"/>
    <cellStyle name="Currency [0] 11098" xfId="18299" hidden="1" xr:uid="{00000000-0005-0000-0000-00009C470000}"/>
    <cellStyle name="Currency [0] 11099" xfId="18317" hidden="1" xr:uid="{00000000-0005-0000-0000-0000AE470000}"/>
    <cellStyle name="Currency [0] 111" xfId="152" hidden="1" xr:uid="{00000000-0005-0000-0000-0000B9000000}"/>
    <cellStyle name="Currency [0] 1110" xfId="1194" hidden="1" xr:uid="{00000000-0005-0000-0000-0000CB040000}"/>
    <cellStyle name="Currency [0] 11100" xfId="18339" hidden="1" xr:uid="{00000000-0005-0000-0000-0000C4470000}"/>
    <cellStyle name="Currency [0] 11101" xfId="18341" hidden="1" xr:uid="{00000000-0005-0000-0000-0000C6470000}"/>
    <cellStyle name="Currency [0] 11102" xfId="18275" hidden="1" xr:uid="{00000000-0005-0000-0000-000084470000}"/>
    <cellStyle name="Currency [0] 11103" xfId="17789" hidden="1" xr:uid="{00000000-0005-0000-0000-00009E450000}"/>
    <cellStyle name="Currency [0] 11104" xfId="18313" hidden="1" xr:uid="{00000000-0005-0000-0000-0000AA470000}"/>
    <cellStyle name="Currency [0] 11105" xfId="17805" hidden="1" xr:uid="{00000000-0005-0000-0000-0000AE450000}"/>
    <cellStyle name="Currency [0] 11106" xfId="18302" hidden="1" xr:uid="{00000000-0005-0000-0000-00009F470000}"/>
    <cellStyle name="Currency [0] 11107" xfId="18346" hidden="1" xr:uid="{00000000-0005-0000-0000-0000CB470000}"/>
    <cellStyle name="Currency [0] 11108" xfId="18314" hidden="1" xr:uid="{00000000-0005-0000-0000-0000AB470000}"/>
    <cellStyle name="Currency [0] 11109" xfId="18322" hidden="1" xr:uid="{00000000-0005-0000-0000-0000B3470000}"/>
    <cellStyle name="Currency [0] 1111" xfId="1224" hidden="1" xr:uid="{00000000-0005-0000-0000-0000E9040000}"/>
    <cellStyle name="Currency [0] 11110" xfId="18358" hidden="1" xr:uid="{00000000-0005-0000-0000-0000D7470000}"/>
    <cellStyle name="Currency [0] 11111" xfId="18360" hidden="1" xr:uid="{00000000-0005-0000-0000-0000D9470000}"/>
    <cellStyle name="Currency [0] 11112" xfId="18316" hidden="1" xr:uid="{00000000-0005-0000-0000-0000AD470000}"/>
    <cellStyle name="Currency [0] 11113" xfId="18329" hidden="1" xr:uid="{00000000-0005-0000-0000-0000BA470000}"/>
    <cellStyle name="Currency [0] 11114" xfId="18334" hidden="1" xr:uid="{00000000-0005-0000-0000-0000BF470000}"/>
    <cellStyle name="Currency [0] 11115" xfId="18328" hidden="1" xr:uid="{00000000-0005-0000-0000-0000B9470000}"/>
    <cellStyle name="Currency [0] 11116" xfId="18376" hidden="1" xr:uid="{00000000-0005-0000-0000-0000E9470000}"/>
    <cellStyle name="Currency [0] 11117" xfId="18384" hidden="1" xr:uid="{00000000-0005-0000-0000-0000F1470000}"/>
    <cellStyle name="Currency [0] 11118" xfId="18312" hidden="1" xr:uid="{00000000-0005-0000-0000-0000A9470000}"/>
    <cellStyle name="Currency [0] 11119" xfId="18370" hidden="1" xr:uid="{00000000-0005-0000-0000-0000E3470000}"/>
    <cellStyle name="Currency [0] 1112" xfId="1236" hidden="1" xr:uid="{00000000-0005-0000-0000-0000F5040000}"/>
    <cellStyle name="Currency [0] 11120" xfId="18393" hidden="1" xr:uid="{00000000-0005-0000-0000-0000FA470000}"/>
    <cellStyle name="Currency [0] 11121" xfId="18395" hidden="1" xr:uid="{00000000-0005-0000-0000-0000FC470000}"/>
    <cellStyle name="Currency [0] 11122" xfId="18295" hidden="1" xr:uid="{00000000-0005-0000-0000-000098470000}"/>
    <cellStyle name="Currency [0] 11123" xfId="18305" hidden="1" xr:uid="{00000000-0005-0000-0000-0000A2470000}"/>
    <cellStyle name="Currency [0] 11124" xfId="18367" hidden="1" xr:uid="{00000000-0005-0000-0000-0000E0470000}"/>
    <cellStyle name="Currency [0] 11125" xfId="18332" hidden="1" xr:uid="{00000000-0005-0000-0000-0000BD470000}"/>
    <cellStyle name="Currency [0] 11126" xfId="18282" hidden="1" xr:uid="{00000000-0005-0000-0000-00008B470000}"/>
    <cellStyle name="Currency [0] 11127" xfId="18403" hidden="1" xr:uid="{00000000-0005-0000-0000-000004480000}"/>
    <cellStyle name="Currency [0] 11128" xfId="18368" hidden="1" xr:uid="{00000000-0005-0000-0000-0000E1470000}"/>
    <cellStyle name="Currency [0] 11129" xfId="18379" hidden="1" xr:uid="{00000000-0005-0000-0000-0000EC470000}"/>
    <cellStyle name="Currency [0] 1113" xfId="1237" hidden="1" xr:uid="{00000000-0005-0000-0000-0000F6040000}"/>
    <cellStyle name="Currency [0] 11130" xfId="18411" hidden="1" xr:uid="{00000000-0005-0000-0000-00000C480000}"/>
    <cellStyle name="Currency [0] 11131" xfId="18413" hidden="1" xr:uid="{00000000-0005-0000-0000-00000E480000}"/>
    <cellStyle name="Currency [0] 11132" xfId="18365" hidden="1" xr:uid="{00000000-0005-0000-0000-0000DE470000}"/>
    <cellStyle name="Currency [0] 11133" xfId="18364" hidden="1" xr:uid="{00000000-0005-0000-0000-0000DD470000}"/>
    <cellStyle name="Currency [0] 11134" xfId="18354" hidden="1" xr:uid="{00000000-0005-0000-0000-0000D3470000}"/>
    <cellStyle name="Currency [0] 11135" xfId="18350" hidden="1" xr:uid="{00000000-0005-0000-0000-0000CF470000}"/>
    <cellStyle name="Currency [0] 11136" xfId="18352" hidden="1" xr:uid="{00000000-0005-0000-0000-0000D1470000}"/>
    <cellStyle name="Currency [0] 11137" xfId="18420" hidden="1" xr:uid="{00000000-0005-0000-0000-000015480000}"/>
    <cellStyle name="Currency [0] 11138" xfId="17791" hidden="1" xr:uid="{00000000-0005-0000-0000-0000A0450000}"/>
    <cellStyle name="Currency [0] 11139" xfId="18398" hidden="1" xr:uid="{00000000-0005-0000-0000-0000FF470000}"/>
    <cellStyle name="Currency [0] 1114" xfId="1185" hidden="1" xr:uid="{00000000-0005-0000-0000-0000C2040000}"/>
    <cellStyle name="Currency [0] 11140" xfId="18426" hidden="1" xr:uid="{00000000-0005-0000-0000-00001B480000}"/>
    <cellStyle name="Currency [0] 11141" xfId="18428" hidden="1" xr:uid="{00000000-0005-0000-0000-00001D480000}"/>
    <cellStyle name="Currency [0] 11142" xfId="18303" hidden="1" xr:uid="{00000000-0005-0000-0000-0000A0470000}"/>
    <cellStyle name="Currency [0] 11143" xfId="18377" hidden="1" xr:uid="{00000000-0005-0000-0000-0000EA470000}"/>
    <cellStyle name="Currency [0] 11144" xfId="18333" hidden="1" xr:uid="{00000000-0005-0000-0000-0000BE470000}"/>
    <cellStyle name="Currency [0] 11145" xfId="18369" hidden="1" xr:uid="{00000000-0005-0000-0000-0000E2470000}"/>
    <cellStyle name="Currency [0] 11146" xfId="18373" hidden="1" xr:uid="{00000000-0005-0000-0000-0000E6470000}"/>
    <cellStyle name="Currency [0] 11147" xfId="18434" hidden="1" xr:uid="{00000000-0005-0000-0000-000023480000}"/>
    <cellStyle name="Currency [0] 11148" xfId="17778" hidden="1" xr:uid="{00000000-0005-0000-0000-000093450000}"/>
    <cellStyle name="Currency [0] 11149" xfId="18416" hidden="1" xr:uid="{00000000-0005-0000-0000-000011480000}"/>
    <cellStyle name="Currency [0] 1115" xfId="1192" hidden="1" xr:uid="{00000000-0005-0000-0000-0000C9040000}"/>
    <cellStyle name="Currency [0] 11150" xfId="18439" hidden="1" xr:uid="{00000000-0005-0000-0000-000028480000}"/>
    <cellStyle name="Currency [0] 11151" xfId="18441" hidden="1" xr:uid="{00000000-0005-0000-0000-00002A480000}"/>
    <cellStyle name="Currency [0] 11152" xfId="18297" hidden="1" xr:uid="{00000000-0005-0000-0000-00009A470000}"/>
    <cellStyle name="Currency [0] 11153" xfId="18396" hidden="1" xr:uid="{00000000-0005-0000-0000-0000FD470000}"/>
    <cellStyle name="Currency [0] 11154" xfId="18363" hidden="1" xr:uid="{00000000-0005-0000-0000-0000DC470000}"/>
    <cellStyle name="Currency [0] 11155" xfId="18381" hidden="1" xr:uid="{00000000-0005-0000-0000-0000EE470000}"/>
    <cellStyle name="Currency [0] 11156" xfId="18378" hidden="1" xr:uid="{00000000-0005-0000-0000-0000EB470000}"/>
    <cellStyle name="Currency [0] 11157" xfId="18445" hidden="1" xr:uid="{00000000-0005-0000-0000-00002E480000}"/>
    <cellStyle name="Currency [0] 11158" xfId="18330" hidden="1" xr:uid="{00000000-0005-0000-0000-0000BB470000}"/>
    <cellStyle name="Currency [0] 11159" xfId="18430" hidden="1" xr:uid="{00000000-0005-0000-0000-00001F480000}"/>
    <cellStyle name="Currency [0] 1116" xfId="1221" hidden="1" xr:uid="{00000000-0005-0000-0000-0000E6040000}"/>
    <cellStyle name="Currency [0] 11160" xfId="18452" hidden="1" xr:uid="{00000000-0005-0000-0000-000035480000}"/>
    <cellStyle name="Currency [0] 11161" xfId="18454" hidden="1" xr:uid="{00000000-0005-0000-0000-000037480000}"/>
    <cellStyle name="Currency [0] 11162" xfId="18382" hidden="1" xr:uid="{00000000-0005-0000-0000-0000EF470000}"/>
    <cellStyle name="Currency [0] 11163" xfId="18414" hidden="1" xr:uid="{00000000-0005-0000-0000-00000F480000}"/>
    <cellStyle name="Currency [0] 11164" xfId="17757" hidden="1" xr:uid="{00000000-0005-0000-0000-00007E450000}"/>
    <cellStyle name="Currency [0] 11165" xfId="18400" hidden="1" xr:uid="{00000000-0005-0000-0000-000001480000}"/>
    <cellStyle name="Currency [0] 11166" xfId="18397" hidden="1" xr:uid="{00000000-0005-0000-0000-0000FE470000}"/>
    <cellStyle name="Currency [0] 11167" xfId="18458" hidden="1" xr:uid="{00000000-0005-0000-0000-00003B480000}"/>
    <cellStyle name="Currency [0] 11168" xfId="18293" hidden="1" xr:uid="{00000000-0005-0000-0000-000096470000}"/>
    <cellStyle name="Currency [0] 11169" xfId="18442" hidden="1" xr:uid="{00000000-0005-0000-0000-00002B480000}"/>
    <cellStyle name="Currency [0] 1117" xfId="1206" hidden="1" xr:uid="{00000000-0005-0000-0000-0000D7040000}"/>
    <cellStyle name="Currency [0] 11170" xfId="18462" hidden="1" xr:uid="{00000000-0005-0000-0000-00003F480000}"/>
    <cellStyle name="Currency [0] 11171" xfId="18464" hidden="1" xr:uid="{00000000-0005-0000-0000-000041480000}"/>
    <cellStyle name="Currency [0] 11172" xfId="18401" hidden="1" xr:uid="{00000000-0005-0000-0000-000002480000}"/>
    <cellStyle name="Currency [0] 11173" xfId="18429" hidden="1" xr:uid="{00000000-0005-0000-0000-00001E480000}"/>
    <cellStyle name="Currency [0] 11174" xfId="18389" hidden="1" xr:uid="{00000000-0005-0000-0000-0000F6470000}"/>
    <cellStyle name="Currency [0] 11175" xfId="18418" hidden="1" xr:uid="{00000000-0005-0000-0000-000013480000}"/>
    <cellStyle name="Currency [0] 11176" xfId="18415" hidden="1" xr:uid="{00000000-0005-0000-0000-000010480000}"/>
    <cellStyle name="Currency [0] 11177" xfId="18468" hidden="1" xr:uid="{00000000-0005-0000-0000-000045480000}"/>
    <cellStyle name="Currency [0] 11178" xfId="18296" hidden="1" xr:uid="{00000000-0005-0000-0000-000099470000}"/>
    <cellStyle name="Currency [0] 11179" xfId="18455" hidden="1" xr:uid="{00000000-0005-0000-0000-000038480000}"/>
    <cellStyle name="Currency [0] 1118" xfId="1179" hidden="1" xr:uid="{00000000-0005-0000-0000-0000BC040000}"/>
    <cellStyle name="Currency [0] 11180" xfId="18472" hidden="1" xr:uid="{00000000-0005-0000-0000-000049480000}"/>
    <cellStyle name="Currency [0] 11181" xfId="18474" hidden="1" xr:uid="{00000000-0005-0000-0000-00004B480000}"/>
    <cellStyle name="Currency [0] 11182" xfId="18355" hidden="1" xr:uid="{00000000-0005-0000-0000-0000D4470000}"/>
    <cellStyle name="Currency [0] 11183" xfId="18391" hidden="1" xr:uid="{00000000-0005-0000-0000-0000F8470000}"/>
    <cellStyle name="Currency [0] 11184" xfId="18460" hidden="1" xr:uid="{00000000-0005-0000-0000-00003D480000}"/>
    <cellStyle name="Currency [0] 11185" xfId="18448" hidden="1" xr:uid="{00000000-0005-0000-0000-000031480000}"/>
    <cellStyle name="Currency [0] 11186" xfId="18465" hidden="1" xr:uid="{00000000-0005-0000-0000-000042480000}"/>
    <cellStyle name="Currency [0] 11187" xfId="18476" hidden="1" xr:uid="{00000000-0005-0000-0000-00004D480000}"/>
    <cellStyle name="Currency [0] 11188" xfId="18324" hidden="1" xr:uid="{00000000-0005-0000-0000-0000B5470000}"/>
    <cellStyle name="Currency [0] 11189" xfId="18388" hidden="1" xr:uid="{00000000-0005-0000-0000-0000F5470000}"/>
    <cellStyle name="Currency [0] 1119" xfId="1243" hidden="1" xr:uid="{00000000-0005-0000-0000-0000FC040000}"/>
    <cellStyle name="Currency [0] 11190" xfId="18480" hidden="1" xr:uid="{00000000-0005-0000-0000-000051480000}"/>
    <cellStyle name="Currency [0] 11191" xfId="18482" hidden="1" xr:uid="{00000000-0005-0000-0000-000053480000}"/>
    <cellStyle name="Currency [0] 11192" xfId="18437" hidden="1" xr:uid="{00000000-0005-0000-0000-000026480000}"/>
    <cellStyle name="Currency [0] 11193" xfId="18449" hidden="1" xr:uid="{00000000-0005-0000-0000-000032480000}"/>
    <cellStyle name="Currency [0] 11194" xfId="18477" hidden="1" xr:uid="{00000000-0005-0000-0000-00004E480000}"/>
    <cellStyle name="Currency [0] 11195" xfId="18450" hidden="1" xr:uid="{00000000-0005-0000-0000-000033480000}"/>
    <cellStyle name="Currency [0] 11196" xfId="18483" hidden="1" xr:uid="{00000000-0005-0000-0000-000054480000}"/>
    <cellStyle name="Currency [0] 11197" xfId="18485" hidden="1" xr:uid="{00000000-0005-0000-0000-000056480000}"/>
    <cellStyle name="Currency [0] 11198" xfId="18478" hidden="1" xr:uid="{00000000-0005-0000-0000-00004F480000}"/>
    <cellStyle name="Currency [0] 11199" xfId="18424" hidden="1" xr:uid="{00000000-0005-0000-0000-000019480000}"/>
    <cellStyle name="Currency [0] 112" xfId="158" hidden="1" xr:uid="{00000000-0005-0000-0000-0000BF000000}"/>
    <cellStyle name="Currency [0] 1120" xfId="1222" hidden="1" xr:uid="{00000000-0005-0000-0000-0000E7040000}"/>
    <cellStyle name="Currency [0] 11200" xfId="18487" hidden="1" xr:uid="{00000000-0005-0000-0000-000058480000}"/>
    <cellStyle name="Currency [0] 11201" xfId="18489" hidden="1" xr:uid="{00000000-0005-0000-0000-00005A480000}"/>
    <cellStyle name="Currency [0] 11202" xfId="17851" hidden="1" xr:uid="{00000000-0005-0000-0000-0000DC450000}"/>
    <cellStyle name="Currency [0] 11203" xfId="17792" hidden="1" xr:uid="{00000000-0005-0000-0000-0000A1450000}"/>
    <cellStyle name="Currency [0] 11204" xfId="18495" hidden="1" xr:uid="{00000000-0005-0000-0000-000060480000}"/>
    <cellStyle name="Currency [0] 11205" xfId="18501" hidden="1" xr:uid="{00000000-0005-0000-0000-000066480000}"/>
    <cellStyle name="Currency [0] 11206" xfId="18503" hidden="1" xr:uid="{00000000-0005-0000-0000-000068480000}"/>
    <cellStyle name="Currency [0] 11207" xfId="17782" hidden="1" xr:uid="{00000000-0005-0000-0000-000097450000}"/>
    <cellStyle name="Currency [0] 11208" xfId="18497" hidden="1" xr:uid="{00000000-0005-0000-0000-000062480000}"/>
    <cellStyle name="Currency [0] 11209" xfId="18505" hidden="1" xr:uid="{00000000-0005-0000-0000-00006A480000}"/>
    <cellStyle name="Currency [0] 1121" xfId="1229" hidden="1" xr:uid="{00000000-0005-0000-0000-0000EE040000}"/>
    <cellStyle name="Currency [0] 11210" xfId="18507" hidden="1" xr:uid="{00000000-0005-0000-0000-00006C480000}"/>
    <cellStyle name="Currency [0] 11211" xfId="18496" hidden="1" xr:uid="{00000000-0005-0000-0000-000061480000}"/>
    <cellStyle name="Currency [0] 11212" xfId="17827" hidden="1" xr:uid="{00000000-0005-0000-0000-0000C4450000}"/>
    <cellStyle name="Currency [0] 11213" xfId="18518" hidden="1" xr:uid="{00000000-0005-0000-0000-000077480000}"/>
    <cellStyle name="Currency [0] 11214" xfId="18527" hidden="1" xr:uid="{00000000-0005-0000-0000-000080480000}"/>
    <cellStyle name="Currency [0] 11215" xfId="18538" hidden="1" xr:uid="{00000000-0005-0000-0000-00008B480000}"/>
    <cellStyle name="Currency [0] 11216" xfId="18544" hidden="1" xr:uid="{00000000-0005-0000-0000-000091480000}"/>
    <cellStyle name="Currency [0] 11217" xfId="18516" hidden="1" xr:uid="{00000000-0005-0000-0000-000075480000}"/>
    <cellStyle name="Currency [0] 11218" xfId="18534" hidden="1" xr:uid="{00000000-0005-0000-0000-000087480000}"/>
    <cellStyle name="Currency [0] 11219" xfId="18556" hidden="1" xr:uid="{00000000-0005-0000-0000-00009D480000}"/>
    <cellStyle name="Currency [0] 1122" xfId="1244" hidden="1" xr:uid="{00000000-0005-0000-0000-0000FD040000}"/>
    <cellStyle name="Currency [0] 11220" xfId="18558" hidden="1" xr:uid="{00000000-0005-0000-0000-00009F480000}"/>
    <cellStyle name="Currency [0] 11221" xfId="18492" hidden="1" xr:uid="{00000000-0005-0000-0000-00005D480000}"/>
    <cellStyle name="Currency [0] 11222" xfId="17781" hidden="1" xr:uid="{00000000-0005-0000-0000-000096450000}"/>
    <cellStyle name="Currency [0] 11223" xfId="18530" hidden="1" xr:uid="{00000000-0005-0000-0000-000083480000}"/>
    <cellStyle name="Currency [0] 11224" xfId="17760" hidden="1" xr:uid="{00000000-0005-0000-0000-000081450000}"/>
    <cellStyle name="Currency [0] 11225" xfId="18519" hidden="1" xr:uid="{00000000-0005-0000-0000-000078480000}"/>
    <cellStyle name="Currency [0] 11226" xfId="18563" hidden="1" xr:uid="{00000000-0005-0000-0000-0000A4480000}"/>
    <cellStyle name="Currency [0] 11227" xfId="18531" hidden="1" xr:uid="{00000000-0005-0000-0000-000084480000}"/>
    <cellStyle name="Currency [0] 11228" xfId="18539" hidden="1" xr:uid="{00000000-0005-0000-0000-00008C480000}"/>
    <cellStyle name="Currency [0] 11229" xfId="18575" hidden="1" xr:uid="{00000000-0005-0000-0000-0000B0480000}"/>
    <cellStyle name="Currency [0] 1123" xfId="1245" hidden="1" xr:uid="{00000000-0005-0000-0000-0000FE040000}"/>
    <cellStyle name="Currency [0] 11230" xfId="18577" hidden="1" xr:uid="{00000000-0005-0000-0000-0000B2480000}"/>
    <cellStyle name="Currency [0] 11231" xfId="18533" hidden="1" xr:uid="{00000000-0005-0000-0000-000086480000}"/>
    <cellStyle name="Currency [0] 11232" xfId="18546" hidden="1" xr:uid="{00000000-0005-0000-0000-000093480000}"/>
    <cellStyle name="Currency [0] 11233" xfId="18551" hidden="1" xr:uid="{00000000-0005-0000-0000-000098480000}"/>
    <cellStyle name="Currency [0] 11234" xfId="18545" hidden="1" xr:uid="{00000000-0005-0000-0000-000092480000}"/>
    <cellStyle name="Currency [0] 11235" xfId="18593" hidden="1" xr:uid="{00000000-0005-0000-0000-0000C2480000}"/>
    <cellStyle name="Currency [0] 11236" xfId="18601" hidden="1" xr:uid="{00000000-0005-0000-0000-0000CA480000}"/>
    <cellStyle name="Currency [0] 11237" xfId="18529" hidden="1" xr:uid="{00000000-0005-0000-0000-000082480000}"/>
    <cellStyle name="Currency [0] 11238" xfId="18587" hidden="1" xr:uid="{00000000-0005-0000-0000-0000BC480000}"/>
    <cellStyle name="Currency [0] 11239" xfId="18610" hidden="1" xr:uid="{00000000-0005-0000-0000-0000D3480000}"/>
    <cellStyle name="Currency [0] 1124" xfId="1220" hidden="1" xr:uid="{00000000-0005-0000-0000-0000E5040000}"/>
    <cellStyle name="Currency [0] 11240" xfId="18612" hidden="1" xr:uid="{00000000-0005-0000-0000-0000D5480000}"/>
    <cellStyle name="Currency [0] 11241" xfId="18512" hidden="1" xr:uid="{00000000-0005-0000-0000-000071480000}"/>
    <cellStyle name="Currency [0] 11242" xfId="18522" hidden="1" xr:uid="{00000000-0005-0000-0000-00007B480000}"/>
    <cellStyle name="Currency [0] 11243" xfId="18584" hidden="1" xr:uid="{00000000-0005-0000-0000-0000B9480000}"/>
    <cellStyle name="Currency [0] 11244" xfId="18549" hidden="1" xr:uid="{00000000-0005-0000-0000-000096480000}"/>
    <cellStyle name="Currency [0] 11245" xfId="18499" hidden="1" xr:uid="{00000000-0005-0000-0000-000064480000}"/>
    <cellStyle name="Currency [0] 11246" xfId="18620" hidden="1" xr:uid="{00000000-0005-0000-0000-0000DD480000}"/>
    <cellStyle name="Currency [0] 11247" xfId="18585" hidden="1" xr:uid="{00000000-0005-0000-0000-0000BA480000}"/>
    <cellStyle name="Currency [0] 11248" xfId="18596" hidden="1" xr:uid="{00000000-0005-0000-0000-0000C5480000}"/>
    <cellStyle name="Currency [0] 11249" xfId="18628" hidden="1" xr:uid="{00000000-0005-0000-0000-0000E5480000}"/>
    <cellStyle name="Currency [0] 1125" xfId="1219" hidden="1" xr:uid="{00000000-0005-0000-0000-0000E4040000}"/>
    <cellStyle name="Currency [0] 11250" xfId="18630" hidden="1" xr:uid="{00000000-0005-0000-0000-0000E7480000}"/>
    <cellStyle name="Currency [0] 11251" xfId="18582" hidden="1" xr:uid="{00000000-0005-0000-0000-0000B7480000}"/>
    <cellStyle name="Currency [0] 11252" xfId="18581" hidden="1" xr:uid="{00000000-0005-0000-0000-0000B6480000}"/>
    <cellStyle name="Currency [0] 11253" xfId="18571" hidden="1" xr:uid="{00000000-0005-0000-0000-0000AC480000}"/>
    <cellStyle name="Currency [0] 11254" xfId="18567" hidden="1" xr:uid="{00000000-0005-0000-0000-0000A8480000}"/>
    <cellStyle name="Currency [0] 11255" xfId="18569" hidden="1" xr:uid="{00000000-0005-0000-0000-0000AA480000}"/>
    <cellStyle name="Currency [0] 11256" xfId="18637" hidden="1" xr:uid="{00000000-0005-0000-0000-0000EE480000}"/>
    <cellStyle name="Currency [0] 11257" xfId="17796" hidden="1" xr:uid="{00000000-0005-0000-0000-0000A5450000}"/>
    <cellStyle name="Currency [0] 11258" xfId="18615" hidden="1" xr:uid="{00000000-0005-0000-0000-0000D8480000}"/>
    <cellStyle name="Currency [0] 11259" xfId="18643" hidden="1" xr:uid="{00000000-0005-0000-0000-0000F4480000}"/>
    <cellStyle name="Currency [0] 1126" xfId="1214" hidden="1" xr:uid="{00000000-0005-0000-0000-0000DF040000}"/>
    <cellStyle name="Currency [0] 11260" xfId="18645" hidden="1" xr:uid="{00000000-0005-0000-0000-0000F6480000}"/>
    <cellStyle name="Currency [0] 11261" xfId="18520" hidden="1" xr:uid="{00000000-0005-0000-0000-000079480000}"/>
    <cellStyle name="Currency [0] 11262" xfId="18594" hidden="1" xr:uid="{00000000-0005-0000-0000-0000C3480000}"/>
    <cellStyle name="Currency [0] 11263" xfId="18550" hidden="1" xr:uid="{00000000-0005-0000-0000-000097480000}"/>
    <cellStyle name="Currency [0] 11264" xfId="18586" hidden="1" xr:uid="{00000000-0005-0000-0000-0000BB480000}"/>
    <cellStyle name="Currency [0] 11265" xfId="18590" hidden="1" xr:uid="{00000000-0005-0000-0000-0000BF480000}"/>
    <cellStyle name="Currency [0] 11266" xfId="18651" hidden="1" xr:uid="{00000000-0005-0000-0000-0000FC480000}"/>
    <cellStyle name="Currency [0] 11267" xfId="17809" hidden="1" xr:uid="{00000000-0005-0000-0000-0000B2450000}"/>
    <cellStyle name="Currency [0] 11268" xfId="18633" hidden="1" xr:uid="{00000000-0005-0000-0000-0000EA480000}"/>
    <cellStyle name="Currency [0] 11269" xfId="18656" hidden="1" xr:uid="{00000000-0005-0000-0000-000001490000}"/>
    <cellStyle name="Currency [0] 1127" xfId="1212" hidden="1" xr:uid="{00000000-0005-0000-0000-0000DD040000}"/>
    <cellStyle name="Currency [0] 11270" xfId="18658" hidden="1" xr:uid="{00000000-0005-0000-0000-000003490000}"/>
    <cellStyle name="Currency [0] 11271" xfId="18514" hidden="1" xr:uid="{00000000-0005-0000-0000-000073480000}"/>
    <cellStyle name="Currency [0] 11272" xfId="18613" hidden="1" xr:uid="{00000000-0005-0000-0000-0000D6480000}"/>
    <cellStyle name="Currency [0] 11273" xfId="18580" hidden="1" xr:uid="{00000000-0005-0000-0000-0000B5480000}"/>
    <cellStyle name="Currency [0] 11274" xfId="18598" hidden="1" xr:uid="{00000000-0005-0000-0000-0000C7480000}"/>
    <cellStyle name="Currency [0] 11275" xfId="18595" hidden="1" xr:uid="{00000000-0005-0000-0000-0000C4480000}"/>
    <cellStyle name="Currency [0] 11276" xfId="18662" hidden="1" xr:uid="{00000000-0005-0000-0000-000007490000}"/>
    <cellStyle name="Currency [0] 11277" xfId="18547" hidden="1" xr:uid="{00000000-0005-0000-0000-000094480000}"/>
    <cellStyle name="Currency [0] 11278" xfId="18647" hidden="1" xr:uid="{00000000-0005-0000-0000-0000F8480000}"/>
    <cellStyle name="Currency [0] 11279" xfId="18669" hidden="1" xr:uid="{00000000-0005-0000-0000-00000E490000}"/>
    <cellStyle name="Currency [0] 1128" xfId="1213" hidden="1" xr:uid="{00000000-0005-0000-0000-0000DE040000}"/>
    <cellStyle name="Currency [0] 11280" xfId="18671" hidden="1" xr:uid="{00000000-0005-0000-0000-000010490000}"/>
    <cellStyle name="Currency [0] 11281" xfId="18599" hidden="1" xr:uid="{00000000-0005-0000-0000-0000C8480000}"/>
    <cellStyle name="Currency [0] 11282" xfId="18631" hidden="1" xr:uid="{00000000-0005-0000-0000-0000E8480000}"/>
    <cellStyle name="Currency [0] 11283" xfId="17761" hidden="1" xr:uid="{00000000-0005-0000-0000-000082450000}"/>
    <cellStyle name="Currency [0] 11284" xfId="18617" hidden="1" xr:uid="{00000000-0005-0000-0000-0000DA480000}"/>
    <cellStyle name="Currency [0] 11285" xfId="18614" hidden="1" xr:uid="{00000000-0005-0000-0000-0000D7480000}"/>
    <cellStyle name="Currency [0] 11286" xfId="18675" hidden="1" xr:uid="{00000000-0005-0000-0000-000014490000}"/>
    <cellStyle name="Currency [0] 11287" xfId="18510" hidden="1" xr:uid="{00000000-0005-0000-0000-00006F480000}"/>
    <cellStyle name="Currency [0] 11288" xfId="18659" hidden="1" xr:uid="{00000000-0005-0000-0000-000004490000}"/>
    <cellStyle name="Currency [0] 11289" xfId="18679" hidden="1" xr:uid="{00000000-0005-0000-0000-000018490000}"/>
    <cellStyle name="Currency [0] 1129" xfId="1250" hidden="1" xr:uid="{00000000-0005-0000-0000-000003050000}"/>
    <cellStyle name="Currency [0] 11290" xfId="18681" hidden="1" xr:uid="{00000000-0005-0000-0000-00001A490000}"/>
    <cellStyle name="Currency [0] 11291" xfId="18618" hidden="1" xr:uid="{00000000-0005-0000-0000-0000DB480000}"/>
    <cellStyle name="Currency [0] 11292" xfId="18646" hidden="1" xr:uid="{00000000-0005-0000-0000-0000F7480000}"/>
    <cellStyle name="Currency [0] 11293" xfId="18606" hidden="1" xr:uid="{00000000-0005-0000-0000-0000CF480000}"/>
    <cellStyle name="Currency [0] 11294" xfId="18635" hidden="1" xr:uid="{00000000-0005-0000-0000-0000EC480000}"/>
    <cellStyle name="Currency [0] 11295" xfId="18632" hidden="1" xr:uid="{00000000-0005-0000-0000-0000E9480000}"/>
    <cellStyle name="Currency [0] 11296" xfId="18685" hidden="1" xr:uid="{00000000-0005-0000-0000-00001E490000}"/>
    <cellStyle name="Currency [0] 11297" xfId="18513" hidden="1" xr:uid="{00000000-0005-0000-0000-000072480000}"/>
    <cellStyle name="Currency [0] 11298" xfId="18672" hidden="1" xr:uid="{00000000-0005-0000-0000-000011490000}"/>
    <cellStyle name="Currency [0] 11299" xfId="18689" hidden="1" xr:uid="{00000000-0005-0000-0000-000022490000}"/>
    <cellStyle name="Currency [0] 113" xfId="172" hidden="1" xr:uid="{00000000-0005-0000-0000-0000CD000000}"/>
    <cellStyle name="Currency [0] 1130" xfId="829" hidden="1" xr:uid="{00000000-0005-0000-0000-00005E030000}"/>
    <cellStyle name="Currency [0] 11300" xfId="18691" hidden="1" xr:uid="{00000000-0005-0000-0000-000024490000}"/>
    <cellStyle name="Currency [0] 11301" xfId="18572" hidden="1" xr:uid="{00000000-0005-0000-0000-0000AD480000}"/>
    <cellStyle name="Currency [0] 11302" xfId="18608" hidden="1" xr:uid="{00000000-0005-0000-0000-0000D1480000}"/>
    <cellStyle name="Currency [0] 11303" xfId="18677" hidden="1" xr:uid="{00000000-0005-0000-0000-000016490000}"/>
    <cellStyle name="Currency [0] 11304" xfId="18665" hidden="1" xr:uid="{00000000-0005-0000-0000-00000A490000}"/>
    <cellStyle name="Currency [0] 11305" xfId="18682" hidden="1" xr:uid="{00000000-0005-0000-0000-00001B490000}"/>
    <cellStyle name="Currency [0] 11306" xfId="18693" hidden="1" xr:uid="{00000000-0005-0000-0000-000026490000}"/>
    <cellStyle name="Currency [0] 11307" xfId="18541" hidden="1" xr:uid="{00000000-0005-0000-0000-00008E480000}"/>
    <cellStyle name="Currency [0] 11308" xfId="18605" hidden="1" xr:uid="{00000000-0005-0000-0000-0000CE480000}"/>
    <cellStyle name="Currency [0] 11309" xfId="18697" hidden="1" xr:uid="{00000000-0005-0000-0000-00002A490000}"/>
    <cellStyle name="Currency [0] 1131" xfId="1240" hidden="1" xr:uid="{00000000-0005-0000-0000-0000F9040000}"/>
    <cellStyle name="Currency [0] 11310" xfId="18699" hidden="1" xr:uid="{00000000-0005-0000-0000-00002C490000}"/>
    <cellStyle name="Currency [0] 11311" xfId="18654" hidden="1" xr:uid="{00000000-0005-0000-0000-0000FF480000}"/>
    <cellStyle name="Currency [0] 11312" xfId="18666" hidden="1" xr:uid="{00000000-0005-0000-0000-00000B490000}"/>
    <cellStyle name="Currency [0] 11313" xfId="18694" hidden="1" xr:uid="{00000000-0005-0000-0000-000027490000}"/>
    <cellStyle name="Currency [0] 11314" xfId="18667" hidden="1" xr:uid="{00000000-0005-0000-0000-00000C490000}"/>
    <cellStyle name="Currency [0] 11315" xfId="18700" hidden="1" xr:uid="{00000000-0005-0000-0000-00002D490000}"/>
    <cellStyle name="Currency [0] 11316" xfId="18702" hidden="1" xr:uid="{00000000-0005-0000-0000-00002F490000}"/>
    <cellStyle name="Currency [0] 11317" xfId="18695" hidden="1" xr:uid="{00000000-0005-0000-0000-000028490000}"/>
    <cellStyle name="Currency [0] 11318" xfId="18641" hidden="1" xr:uid="{00000000-0005-0000-0000-0000F2480000}"/>
    <cellStyle name="Currency [0] 11319" xfId="18704" hidden="1" xr:uid="{00000000-0005-0000-0000-000031490000}"/>
    <cellStyle name="Currency [0] 1132" xfId="1252" hidden="1" xr:uid="{00000000-0005-0000-0000-000005050000}"/>
    <cellStyle name="Currency [0] 11320" xfId="18706" hidden="1" xr:uid="{00000000-0005-0000-0000-000033490000}"/>
    <cellStyle name="Currency [0] 11321" xfId="15335" hidden="1" xr:uid="{00000000-0005-0000-0000-0000083C0000}"/>
    <cellStyle name="Currency [0] 11322" xfId="15339" hidden="1" xr:uid="{00000000-0005-0000-0000-00000C3C0000}"/>
    <cellStyle name="Currency [0] 11323" xfId="15333" hidden="1" xr:uid="{00000000-0005-0000-0000-0000063C0000}"/>
    <cellStyle name="Currency [0] 11324" xfId="15320" hidden="1" xr:uid="{00000000-0005-0000-0000-0000F93B0000}"/>
    <cellStyle name="Currency [0] 11325" xfId="18709" hidden="1" xr:uid="{00000000-0005-0000-0000-000036490000}"/>
    <cellStyle name="Currency [0] 11326" xfId="18715" hidden="1" xr:uid="{00000000-0005-0000-0000-00003C490000}"/>
    <cellStyle name="Currency [0] 11327" xfId="18717" hidden="1" xr:uid="{00000000-0005-0000-0000-00003E490000}"/>
    <cellStyle name="Currency [0] 11328" xfId="15321" hidden="1" xr:uid="{00000000-0005-0000-0000-0000FA3B0000}"/>
    <cellStyle name="Currency [0] 11329" xfId="18711" hidden="1" xr:uid="{00000000-0005-0000-0000-000038490000}"/>
    <cellStyle name="Currency [0] 1133" xfId="1253" hidden="1" xr:uid="{00000000-0005-0000-0000-000006050000}"/>
    <cellStyle name="Currency [0] 11330" xfId="18719" hidden="1" xr:uid="{00000000-0005-0000-0000-000040490000}"/>
    <cellStyle name="Currency [0] 11331" xfId="18721" hidden="1" xr:uid="{00000000-0005-0000-0000-000042490000}"/>
    <cellStyle name="Currency [0] 11332" xfId="18710" hidden="1" xr:uid="{00000000-0005-0000-0000-000037490000}"/>
    <cellStyle name="Currency [0] 11333" xfId="15312" hidden="1" xr:uid="{00000000-0005-0000-0000-0000F13B0000}"/>
    <cellStyle name="Currency [0] 11334" xfId="18732" hidden="1" xr:uid="{00000000-0005-0000-0000-00004D490000}"/>
    <cellStyle name="Currency [0] 11335" xfId="18741" hidden="1" xr:uid="{00000000-0005-0000-0000-000056490000}"/>
    <cellStyle name="Currency [0] 11336" xfId="18752" hidden="1" xr:uid="{00000000-0005-0000-0000-000061490000}"/>
    <cellStyle name="Currency [0] 11337" xfId="18758" hidden="1" xr:uid="{00000000-0005-0000-0000-000067490000}"/>
    <cellStyle name="Currency [0] 11338" xfId="18730" hidden="1" xr:uid="{00000000-0005-0000-0000-00004B490000}"/>
    <cellStyle name="Currency [0] 11339" xfId="18748" hidden="1" xr:uid="{00000000-0005-0000-0000-00005D490000}"/>
    <cellStyle name="Currency [0] 1134" xfId="1191" hidden="1" xr:uid="{00000000-0005-0000-0000-0000C8040000}"/>
    <cellStyle name="Currency [0] 11340" xfId="18770" hidden="1" xr:uid="{00000000-0005-0000-0000-000073490000}"/>
    <cellStyle name="Currency [0] 11341" xfId="18772" hidden="1" xr:uid="{00000000-0005-0000-0000-000075490000}"/>
    <cellStyle name="Currency [0] 11342" xfId="15338" hidden="1" xr:uid="{00000000-0005-0000-0000-00000B3C0000}"/>
    <cellStyle name="Currency [0] 11343" xfId="15313" hidden="1" xr:uid="{00000000-0005-0000-0000-0000F23B0000}"/>
    <cellStyle name="Currency [0] 11344" xfId="18744" hidden="1" xr:uid="{00000000-0005-0000-0000-000059490000}"/>
    <cellStyle name="Currency [0] 11345" xfId="15316" hidden="1" xr:uid="{00000000-0005-0000-0000-0000F53B0000}"/>
    <cellStyle name="Currency [0] 11346" xfId="18733" hidden="1" xr:uid="{00000000-0005-0000-0000-00004E490000}"/>
    <cellStyle name="Currency [0] 11347" xfId="18777" hidden="1" xr:uid="{00000000-0005-0000-0000-00007A490000}"/>
    <cellStyle name="Currency [0] 11348" xfId="18745" hidden="1" xr:uid="{00000000-0005-0000-0000-00005A490000}"/>
    <cellStyle name="Currency [0] 11349" xfId="18753" hidden="1" xr:uid="{00000000-0005-0000-0000-000062490000}"/>
    <cellStyle name="Currency [0] 1135" xfId="1227" hidden="1" xr:uid="{00000000-0005-0000-0000-0000EC040000}"/>
    <cellStyle name="Currency [0] 11350" xfId="18789" hidden="1" xr:uid="{00000000-0005-0000-0000-000086490000}"/>
    <cellStyle name="Currency [0] 11351" xfId="18791" hidden="1" xr:uid="{00000000-0005-0000-0000-000088490000}"/>
    <cellStyle name="Currency [0] 11352" xfId="18747" hidden="1" xr:uid="{00000000-0005-0000-0000-00005C490000}"/>
    <cellStyle name="Currency [0] 11353" xfId="18760" hidden="1" xr:uid="{00000000-0005-0000-0000-000069490000}"/>
    <cellStyle name="Currency [0] 11354" xfId="18765" hidden="1" xr:uid="{00000000-0005-0000-0000-00006E490000}"/>
    <cellStyle name="Currency [0] 11355" xfId="18759" hidden="1" xr:uid="{00000000-0005-0000-0000-000068490000}"/>
    <cellStyle name="Currency [0] 11356" xfId="18807" hidden="1" xr:uid="{00000000-0005-0000-0000-000098490000}"/>
    <cellStyle name="Currency [0] 11357" xfId="18815" hidden="1" xr:uid="{00000000-0005-0000-0000-0000A0490000}"/>
    <cellStyle name="Currency [0] 11358" xfId="18743" hidden="1" xr:uid="{00000000-0005-0000-0000-000058490000}"/>
    <cellStyle name="Currency [0] 11359" xfId="18801" hidden="1" xr:uid="{00000000-0005-0000-0000-000092490000}"/>
    <cellStyle name="Currency [0] 1136" xfId="1207" hidden="1" xr:uid="{00000000-0005-0000-0000-0000D8040000}"/>
    <cellStyle name="Currency [0] 11360" xfId="18824" hidden="1" xr:uid="{00000000-0005-0000-0000-0000A9490000}"/>
    <cellStyle name="Currency [0] 11361" xfId="18826" hidden="1" xr:uid="{00000000-0005-0000-0000-0000AB490000}"/>
    <cellStyle name="Currency [0] 11362" xfId="18726" hidden="1" xr:uid="{00000000-0005-0000-0000-000047490000}"/>
    <cellStyle name="Currency [0] 11363" xfId="18736" hidden="1" xr:uid="{00000000-0005-0000-0000-000051490000}"/>
    <cellStyle name="Currency [0] 11364" xfId="18798" hidden="1" xr:uid="{00000000-0005-0000-0000-00008F490000}"/>
    <cellStyle name="Currency [0] 11365" xfId="18763" hidden="1" xr:uid="{00000000-0005-0000-0000-00006C490000}"/>
    <cellStyle name="Currency [0] 11366" xfId="18713" hidden="1" xr:uid="{00000000-0005-0000-0000-00003A490000}"/>
    <cellStyle name="Currency [0] 11367" xfId="18834" hidden="1" xr:uid="{00000000-0005-0000-0000-0000B3490000}"/>
    <cellStyle name="Currency [0] 11368" xfId="18799" hidden="1" xr:uid="{00000000-0005-0000-0000-000090490000}"/>
    <cellStyle name="Currency [0] 11369" xfId="18810" hidden="1" xr:uid="{00000000-0005-0000-0000-00009B490000}"/>
    <cellStyle name="Currency [0] 1137" xfId="1223" hidden="1" xr:uid="{00000000-0005-0000-0000-0000E8040000}"/>
    <cellStyle name="Currency [0] 11370" xfId="18842" hidden="1" xr:uid="{00000000-0005-0000-0000-0000BB490000}"/>
    <cellStyle name="Currency [0] 11371" xfId="18844" hidden="1" xr:uid="{00000000-0005-0000-0000-0000BD490000}"/>
    <cellStyle name="Currency [0] 11372" xfId="18796" hidden="1" xr:uid="{00000000-0005-0000-0000-00008D490000}"/>
    <cellStyle name="Currency [0] 11373" xfId="18795" hidden="1" xr:uid="{00000000-0005-0000-0000-00008C490000}"/>
    <cellStyle name="Currency [0] 11374" xfId="18785" hidden="1" xr:uid="{00000000-0005-0000-0000-000082490000}"/>
    <cellStyle name="Currency [0] 11375" xfId="18781" hidden="1" xr:uid="{00000000-0005-0000-0000-00007E490000}"/>
    <cellStyle name="Currency [0] 11376" xfId="18783" hidden="1" xr:uid="{00000000-0005-0000-0000-000080490000}"/>
    <cellStyle name="Currency [0] 11377" xfId="18851" hidden="1" xr:uid="{00000000-0005-0000-0000-0000C4490000}"/>
    <cellStyle name="Currency [0] 11378" xfId="15326" hidden="1" xr:uid="{00000000-0005-0000-0000-0000FF3B0000}"/>
    <cellStyle name="Currency [0] 11379" xfId="18829" hidden="1" xr:uid="{00000000-0005-0000-0000-0000AE490000}"/>
    <cellStyle name="Currency [0] 1138" xfId="1225" hidden="1" xr:uid="{00000000-0005-0000-0000-0000EA040000}"/>
    <cellStyle name="Currency [0] 11380" xfId="18857" hidden="1" xr:uid="{00000000-0005-0000-0000-0000CA490000}"/>
    <cellStyle name="Currency [0] 11381" xfId="18859" hidden="1" xr:uid="{00000000-0005-0000-0000-0000CC490000}"/>
    <cellStyle name="Currency [0] 11382" xfId="18734" hidden="1" xr:uid="{00000000-0005-0000-0000-00004F490000}"/>
    <cellStyle name="Currency [0] 11383" xfId="18808" hidden="1" xr:uid="{00000000-0005-0000-0000-000099490000}"/>
    <cellStyle name="Currency [0] 11384" xfId="18764" hidden="1" xr:uid="{00000000-0005-0000-0000-00006D490000}"/>
    <cellStyle name="Currency [0] 11385" xfId="18800" hidden="1" xr:uid="{00000000-0005-0000-0000-000091490000}"/>
    <cellStyle name="Currency [0] 11386" xfId="18804" hidden="1" xr:uid="{00000000-0005-0000-0000-000095490000}"/>
    <cellStyle name="Currency [0] 11387" xfId="18865" hidden="1" xr:uid="{00000000-0005-0000-0000-0000D2490000}"/>
    <cellStyle name="Currency [0] 11388" xfId="15329" hidden="1" xr:uid="{00000000-0005-0000-0000-0000023C0000}"/>
    <cellStyle name="Currency [0] 11389" xfId="18847" hidden="1" xr:uid="{00000000-0005-0000-0000-0000C0490000}"/>
    <cellStyle name="Currency [0] 1139" xfId="1256" hidden="1" xr:uid="{00000000-0005-0000-0000-000009050000}"/>
    <cellStyle name="Currency [0] 11390" xfId="18870" hidden="1" xr:uid="{00000000-0005-0000-0000-0000D7490000}"/>
    <cellStyle name="Currency [0] 11391" xfId="18872" hidden="1" xr:uid="{00000000-0005-0000-0000-0000D9490000}"/>
    <cellStyle name="Currency [0] 11392" xfId="18728" hidden="1" xr:uid="{00000000-0005-0000-0000-000049490000}"/>
    <cellStyle name="Currency [0] 11393" xfId="18827" hidden="1" xr:uid="{00000000-0005-0000-0000-0000AC490000}"/>
    <cellStyle name="Currency [0] 11394" xfId="18794" hidden="1" xr:uid="{00000000-0005-0000-0000-00008B490000}"/>
    <cellStyle name="Currency [0] 11395" xfId="18812" hidden="1" xr:uid="{00000000-0005-0000-0000-00009D490000}"/>
    <cellStyle name="Currency [0] 11396" xfId="18809" hidden="1" xr:uid="{00000000-0005-0000-0000-00009A490000}"/>
    <cellStyle name="Currency [0] 11397" xfId="18876" hidden="1" xr:uid="{00000000-0005-0000-0000-0000DD490000}"/>
    <cellStyle name="Currency [0] 11398" xfId="18761" hidden="1" xr:uid="{00000000-0005-0000-0000-00006A490000}"/>
    <cellStyle name="Currency [0] 11399" xfId="18861" hidden="1" xr:uid="{00000000-0005-0000-0000-0000CE490000}"/>
    <cellStyle name="Currency [0] 114" xfId="159" hidden="1" xr:uid="{00000000-0005-0000-0000-0000C0000000}"/>
    <cellStyle name="Currency [0] 1140" xfId="832" hidden="1" xr:uid="{00000000-0005-0000-0000-000061030000}"/>
    <cellStyle name="Currency [0] 11400" xfId="18883" hidden="1" xr:uid="{00000000-0005-0000-0000-0000E4490000}"/>
    <cellStyle name="Currency [0] 11401" xfId="18885" hidden="1" xr:uid="{00000000-0005-0000-0000-0000E6490000}"/>
    <cellStyle name="Currency [0] 11402" xfId="18813" hidden="1" xr:uid="{00000000-0005-0000-0000-00009E490000}"/>
    <cellStyle name="Currency [0] 11403" xfId="18845" hidden="1" xr:uid="{00000000-0005-0000-0000-0000BE490000}"/>
    <cellStyle name="Currency [0] 11404" xfId="15337" hidden="1" xr:uid="{00000000-0005-0000-0000-00000A3C0000}"/>
    <cellStyle name="Currency [0] 11405" xfId="18831" hidden="1" xr:uid="{00000000-0005-0000-0000-0000B0490000}"/>
    <cellStyle name="Currency [0] 11406" xfId="18828" hidden="1" xr:uid="{00000000-0005-0000-0000-0000AD490000}"/>
    <cellStyle name="Currency [0] 11407" xfId="18889" hidden="1" xr:uid="{00000000-0005-0000-0000-0000EA490000}"/>
    <cellStyle name="Currency [0] 11408" xfId="18724" hidden="1" xr:uid="{00000000-0005-0000-0000-000045490000}"/>
    <cellStyle name="Currency [0] 11409" xfId="18873" hidden="1" xr:uid="{00000000-0005-0000-0000-0000DA490000}"/>
    <cellStyle name="Currency [0] 1141" xfId="1248" hidden="1" xr:uid="{00000000-0005-0000-0000-000001050000}"/>
    <cellStyle name="Currency [0] 11410" xfId="18893" hidden="1" xr:uid="{00000000-0005-0000-0000-0000EE490000}"/>
    <cellStyle name="Currency [0] 11411" xfId="18895" hidden="1" xr:uid="{00000000-0005-0000-0000-0000F0490000}"/>
    <cellStyle name="Currency [0] 11412" xfId="18832" hidden="1" xr:uid="{00000000-0005-0000-0000-0000B1490000}"/>
    <cellStyle name="Currency [0] 11413" xfId="18860" hidden="1" xr:uid="{00000000-0005-0000-0000-0000CD490000}"/>
    <cellStyle name="Currency [0] 11414" xfId="18820" hidden="1" xr:uid="{00000000-0005-0000-0000-0000A5490000}"/>
    <cellStyle name="Currency [0] 11415" xfId="18849" hidden="1" xr:uid="{00000000-0005-0000-0000-0000C2490000}"/>
    <cellStyle name="Currency [0] 11416" xfId="18846" hidden="1" xr:uid="{00000000-0005-0000-0000-0000BF490000}"/>
    <cellStyle name="Currency [0] 11417" xfId="18899" hidden="1" xr:uid="{00000000-0005-0000-0000-0000F4490000}"/>
    <cellStyle name="Currency [0] 11418" xfId="18727" hidden="1" xr:uid="{00000000-0005-0000-0000-000048490000}"/>
    <cellStyle name="Currency [0] 11419" xfId="18886" hidden="1" xr:uid="{00000000-0005-0000-0000-0000E7490000}"/>
    <cellStyle name="Currency [0] 1142" xfId="1258" hidden="1" xr:uid="{00000000-0005-0000-0000-00000B050000}"/>
    <cellStyle name="Currency [0] 11420" xfId="18903" hidden="1" xr:uid="{00000000-0005-0000-0000-0000F8490000}"/>
    <cellStyle name="Currency [0] 11421" xfId="18905" hidden="1" xr:uid="{00000000-0005-0000-0000-0000FA490000}"/>
    <cellStyle name="Currency [0] 11422" xfId="18786" hidden="1" xr:uid="{00000000-0005-0000-0000-000083490000}"/>
    <cellStyle name="Currency [0] 11423" xfId="18822" hidden="1" xr:uid="{00000000-0005-0000-0000-0000A7490000}"/>
    <cellStyle name="Currency [0] 11424" xfId="18891" hidden="1" xr:uid="{00000000-0005-0000-0000-0000EC490000}"/>
    <cellStyle name="Currency [0] 11425" xfId="18879" hidden="1" xr:uid="{00000000-0005-0000-0000-0000E0490000}"/>
    <cellStyle name="Currency [0] 11426" xfId="18896" hidden="1" xr:uid="{00000000-0005-0000-0000-0000F1490000}"/>
    <cellStyle name="Currency [0] 11427" xfId="18907" hidden="1" xr:uid="{00000000-0005-0000-0000-0000FC490000}"/>
    <cellStyle name="Currency [0] 11428" xfId="18755" hidden="1" xr:uid="{00000000-0005-0000-0000-000064490000}"/>
    <cellStyle name="Currency [0] 11429" xfId="18819" hidden="1" xr:uid="{00000000-0005-0000-0000-0000A4490000}"/>
    <cellStyle name="Currency [0] 1143" xfId="1259" hidden="1" xr:uid="{00000000-0005-0000-0000-00000C050000}"/>
    <cellStyle name="Currency [0] 11430" xfId="18911" hidden="1" xr:uid="{00000000-0005-0000-0000-0000004A0000}"/>
    <cellStyle name="Currency [0] 11431" xfId="18913" hidden="1" xr:uid="{00000000-0005-0000-0000-0000024A0000}"/>
    <cellStyle name="Currency [0] 11432" xfId="18868" hidden="1" xr:uid="{00000000-0005-0000-0000-0000D5490000}"/>
    <cellStyle name="Currency [0] 11433" xfId="18880" hidden="1" xr:uid="{00000000-0005-0000-0000-0000E1490000}"/>
    <cellStyle name="Currency [0] 11434" xfId="18908" hidden="1" xr:uid="{00000000-0005-0000-0000-0000FD490000}"/>
    <cellStyle name="Currency [0] 11435" xfId="18881" hidden="1" xr:uid="{00000000-0005-0000-0000-0000E2490000}"/>
    <cellStyle name="Currency [0] 11436" xfId="18914" hidden="1" xr:uid="{00000000-0005-0000-0000-0000034A0000}"/>
    <cellStyle name="Currency [0] 11437" xfId="18916" hidden="1" xr:uid="{00000000-0005-0000-0000-0000054A0000}"/>
    <cellStyle name="Currency [0] 11438" xfId="18909" hidden="1" xr:uid="{00000000-0005-0000-0000-0000FE490000}"/>
    <cellStyle name="Currency [0] 11439" xfId="18855" hidden="1" xr:uid="{00000000-0005-0000-0000-0000C8490000}"/>
    <cellStyle name="Currency [0] 1144" xfId="1187" hidden="1" xr:uid="{00000000-0005-0000-0000-0000C4040000}"/>
    <cellStyle name="Currency [0] 11440" xfId="18918" hidden="1" xr:uid="{00000000-0005-0000-0000-0000074A0000}"/>
    <cellStyle name="Currency [0] 11441" xfId="18920" hidden="1" xr:uid="{00000000-0005-0000-0000-0000094A0000}"/>
    <cellStyle name="Currency [0] 11442" xfId="18977" hidden="1" xr:uid="{00000000-0005-0000-0000-0000424A0000}"/>
    <cellStyle name="Currency [0] 11443" xfId="18996" hidden="1" xr:uid="{00000000-0005-0000-0000-0000554A0000}"/>
    <cellStyle name="Currency [0] 11444" xfId="19003" hidden="1" xr:uid="{00000000-0005-0000-0000-00005C4A0000}"/>
    <cellStyle name="Currency [0] 11445" xfId="19010" hidden="1" xr:uid="{00000000-0005-0000-0000-0000634A0000}"/>
    <cellStyle name="Currency [0] 11446" xfId="19015" hidden="1" xr:uid="{00000000-0005-0000-0000-0000684A0000}"/>
    <cellStyle name="Currency [0] 11447" xfId="18994" hidden="1" xr:uid="{00000000-0005-0000-0000-0000534A0000}"/>
    <cellStyle name="Currency [0] 11448" xfId="19005" hidden="1" xr:uid="{00000000-0005-0000-0000-00005E4A0000}"/>
    <cellStyle name="Currency [0] 11449" xfId="19019" hidden="1" xr:uid="{00000000-0005-0000-0000-00006C4A0000}"/>
    <cellStyle name="Currency [0] 1145" xfId="1238" hidden="1" xr:uid="{00000000-0005-0000-0000-0000F7040000}"/>
    <cellStyle name="Currency [0] 11450" xfId="19021" hidden="1" xr:uid="{00000000-0005-0000-0000-00006E4A0000}"/>
    <cellStyle name="Currency [0] 11451" xfId="19004" hidden="1" xr:uid="{00000000-0005-0000-0000-00005D4A0000}"/>
    <cellStyle name="Currency [0] 11452" xfId="18978" hidden="1" xr:uid="{00000000-0005-0000-0000-0000434A0000}"/>
    <cellStyle name="Currency [0] 11453" xfId="19032" hidden="1" xr:uid="{00000000-0005-0000-0000-0000794A0000}"/>
    <cellStyle name="Currency [0] 11454" xfId="19041" hidden="1" xr:uid="{00000000-0005-0000-0000-0000824A0000}"/>
    <cellStyle name="Currency [0] 11455" xfId="19052" hidden="1" xr:uid="{00000000-0005-0000-0000-00008D4A0000}"/>
    <cellStyle name="Currency [0] 11456" xfId="19058" hidden="1" xr:uid="{00000000-0005-0000-0000-0000934A0000}"/>
    <cellStyle name="Currency [0] 11457" xfId="19030" hidden="1" xr:uid="{00000000-0005-0000-0000-0000774A0000}"/>
    <cellStyle name="Currency [0] 11458" xfId="19048" hidden="1" xr:uid="{00000000-0005-0000-0000-0000894A0000}"/>
    <cellStyle name="Currency [0] 11459" xfId="19070" hidden="1" xr:uid="{00000000-0005-0000-0000-00009F4A0000}"/>
    <cellStyle name="Currency [0] 1146" xfId="1218" hidden="1" xr:uid="{00000000-0005-0000-0000-0000E3040000}"/>
    <cellStyle name="Currency [0] 11460" xfId="19072" hidden="1" xr:uid="{00000000-0005-0000-0000-0000A14A0000}"/>
    <cellStyle name="Currency [0] 11461" xfId="19000" hidden="1" xr:uid="{00000000-0005-0000-0000-0000594A0000}"/>
    <cellStyle name="Currency [0] 11462" xfId="18984" hidden="1" xr:uid="{00000000-0005-0000-0000-0000494A0000}"/>
    <cellStyle name="Currency [0] 11463" xfId="19044" hidden="1" xr:uid="{00000000-0005-0000-0000-0000854A0000}"/>
    <cellStyle name="Currency [0] 11464" xfId="18989" hidden="1" xr:uid="{00000000-0005-0000-0000-00004E4A0000}"/>
    <cellStyle name="Currency [0] 11465" xfId="19033" hidden="1" xr:uid="{00000000-0005-0000-0000-00007A4A0000}"/>
    <cellStyle name="Currency [0] 11466" xfId="19077" hidden="1" xr:uid="{00000000-0005-0000-0000-0000A64A0000}"/>
    <cellStyle name="Currency [0] 11467" xfId="19045" hidden="1" xr:uid="{00000000-0005-0000-0000-0000864A0000}"/>
    <cellStyle name="Currency [0] 11468" xfId="19053" hidden="1" xr:uid="{00000000-0005-0000-0000-00008E4A0000}"/>
    <cellStyle name="Currency [0] 11469" xfId="19089" hidden="1" xr:uid="{00000000-0005-0000-0000-0000B24A0000}"/>
    <cellStyle name="Currency [0] 1147" xfId="1230" hidden="1" xr:uid="{00000000-0005-0000-0000-0000EF040000}"/>
    <cellStyle name="Currency [0] 11470" xfId="19091" hidden="1" xr:uid="{00000000-0005-0000-0000-0000B44A0000}"/>
    <cellStyle name="Currency [0] 11471" xfId="19047" hidden="1" xr:uid="{00000000-0005-0000-0000-0000884A0000}"/>
    <cellStyle name="Currency [0] 11472" xfId="19060" hidden="1" xr:uid="{00000000-0005-0000-0000-0000954A0000}"/>
    <cellStyle name="Currency [0] 11473" xfId="19065" hidden="1" xr:uid="{00000000-0005-0000-0000-00009A4A0000}"/>
    <cellStyle name="Currency [0] 11474" xfId="19059" hidden="1" xr:uid="{00000000-0005-0000-0000-0000944A0000}"/>
    <cellStyle name="Currency [0] 11475" xfId="19107" hidden="1" xr:uid="{00000000-0005-0000-0000-0000C44A0000}"/>
    <cellStyle name="Currency [0] 11476" xfId="19115" hidden="1" xr:uid="{00000000-0005-0000-0000-0000CC4A0000}"/>
    <cellStyle name="Currency [0] 11477" xfId="19043" hidden="1" xr:uid="{00000000-0005-0000-0000-0000844A0000}"/>
    <cellStyle name="Currency [0] 11478" xfId="19101" hidden="1" xr:uid="{00000000-0005-0000-0000-0000BE4A0000}"/>
    <cellStyle name="Currency [0] 11479" xfId="19124" hidden="1" xr:uid="{00000000-0005-0000-0000-0000D54A0000}"/>
    <cellStyle name="Currency [0] 1148" xfId="1228" hidden="1" xr:uid="{00000000-0005-0000-0000-0000ED040000}"/>
    <cellStyle name="Currency [0] 11480" xfId="19126" hidden="1" xr:uid="{00000000-0005-0000-0000-0000D74A0000}"/>
    <cellStyle name="Currency [0] 11481" xfId="19026" hidden="1" xr:uid="{00000000-0005-0000-0000-0000734A0000}"/>
    <cellStyle name="Currency [0] 11482" xfId="19036" hidden="1" xr:uid="{00000000-0005-0000-0000-00007D4A0000}"/>
    <cellStyle name="Currency [0] 11483" xfId="19098" hidden="1" xr:uid="{00000000-0005-0000-0000-0000BB4A0000}"/>
    <cellStyle name="Currency [0] 11484" xfId="19063" hidden="1" xr:uid="{00000000-0005-0000-0000-0000984A0000}"/>
    <cellStyle name="Currency [0] 11485" xfId="19008" hidden="1" xr:uid="{00000000-0005-0000-0000-0000614A0000}"/>
    <cellStyle name="Currency [0] 11486" xfId="19134" hidden="1" xr:uid="{00000000-0005-0000-0000-0000DF4A0000}"/>
    <cellStyle name="Currency [0] 11487" xfId="19099" hidden="1" xr:uid="{00000000-0005-0000-0000-0000BC4A0000}"/>
    <cellStyle name="Currency [0] 11488" xfId="19110" hidden="1" xr:uid="{00000000-0005-0000-0000-0000C74A0000}"/>
    <cellStyle name="Currency [0] 11489" xfId="19142" hidden="1" xr:uid="{00000000-0005-0000-0000-0000E74A0000}"/>
    <cellStyle name="Currency [0] 1149" xfId="1261" hidden="1" xr:uid="{00000000-0005-0000-0000-00000E050000}"/>
    <cellStyle name="Currency [0] 11490" xfId="19144" hidden="1" xr:uid="{00000000-0005-0000-0000-0000E94A0000}"/>
    <cellStyle name="Currency [0] 11491" xfId="19096" hidden="1" xr:uid="{00000000-0005-0000-0000-0000B94A0000}"/>
    <cellStyle name="Currency [0] 11492" xfId="19095" hidden="1" xr:uid="{00000000-0005-0000-0000-0000B84A0000}"/>
    <cellStyle name="Currency [0] 11493" xfId="19085" hidden="1" xr:uid="{00000000-0005-0000-0000-0000AE4A0000}"/>
    <cellStyle name="Currency [0] 11494" xfId="19081" hidden="1" xr:uid="{00000000-0005-0000-0000-0000AA4A0000}"/>
    <cellStyle name="Currency [0] 11495" xfId="19083" hidden="1" xr:uid="{00000000-0005-0000-0000-0000AC4A0000}"/>
    <cellStyle name="Currency [0] 11496" xfId="19151" hidden="1" xr:uid="{00000000-0005-0000-0000-0000F04A0000}"/>
    <cellStyle name="Currency [0] 11497" xfId="18986" hidden="1" xr:uid="{00000000-0005-0000-0000-00004B4A0000}"/>
    <cellStyle name="Currency [0] 11498" xfId="19129" hidden="1" xr:uid="{00000000-0005-0000-0000-0000DA4A0000}"/>
    <cellStyle name="Currency [0] 11499" xfId="19157" hidden="1" xr:uid="{00000000-0005-0000-0000-0000F64A0000}"/>
    <cellStyle name="Currency [0] 115" xfId="176" hidden="1" xr:uid="{00000000-0005-0000-0000-0000D1000000}"/>
    <cellStyle name="Currency [0] 1150" xfId="1205" hidden="1" xr:uid="{00000000-0005-0000-0000-0000D6040000}"/>
    <cellStyle name="Currency [0] 11500" xfId="19159" hidden="1" xr:uid="{00000000-0005-0000-0000-0000F84A0000}"/>
    <cellStyle name="Currency [0] 11501" xfId="19034" hidden="1" xr:uid="{00000000-0005-0000-0000-00007B4A0000}"/>
    <cellStyle name="Currency [0] 11502" xfId="19108" hidden="1" xr:uid="{00000000-0005-0000-0000-0000C54A0000}"/>
    <cellStyle name="Currency [0] 11503" xfId="19064" hidden="1" xr:uid="{00000000-0005-0000-0000-0000994A0000}"/>
    <cellStyle name="Currency [0] 11504" xfId="19100" hidden="1" xr:uid="{00000000-0005-0000-0000-0000BD4A0000}"/>
    <cellStyle name="Currency [0] 11505" xfId="19104" hidden="1" xr:uid="{00000000-0005-0000-0000-0000C14A0000}"/>
    <cellStyle name="Currency [0] 11506" xfId="19165" hidden="1" xr:uid="{00000000-0005-0000-0000-0000FE4A0000}"/>
    <cellStyle name="Currency [0] 11507" xfId="18981" hidden="1" xr:uid="{00000000-0005-0000-0000-0000464A0000}"/>
    <cellStyle name="Currency [0] 11508" xfId="19147" hidden="1" xr:uid="{00000000-0005-0000-0000-0000EC4A0000}"/>
    <cellStyle name="Currency [0] 11509" xfId="19170" hidden="1" xr:uid="{00000000-0005-0000-0000-0000034B0000}"/>
    <cellStyle name="Currency [0] 1151" xfId="1255" hidden="1" xr:uid="{00000000-0005-0000-0000-000008050000}"/>
    <cellStyle name="Currency [0] 11510" xfId="19172" hidden="1" xr:uid="{00000000-0005-0000-0000-0000054B0000}"/>
    <cellStyle name="Currency [0] 11511" xfId="19028" hidden="1" xr:uid="{00000000-0005-0000-0000-0000754A0000}"/>
    <cellStyle name="Currency [0] 11512" xfId="19127" hidden="1" xr:uid="{00000000-0005-0000-0000-0000D84A0000}"/>
    <cellStyle name="Currency [0] 11513" xfId="19094" hidden="1" xr:uid="{00000000-0005-0000-0000-0000B74A0000}"/>
    <cellStyle name="Currency [0] 11514" xfId="19112" hidden="1" xr:uid="{00000000-0005-0000-0000-0000C94A0000}"/>
    <cellStyle name="Currency [0] 11515" xfId="19109" hidden="1" xr:uid="{00000000-0005-0000-0000-0000C64A0000}"/>
    <cellStyle name="Currency [0] 11516" xfId="19176" hidden="1" xr:uid="{00000000-0005-0000-0000-0000094B0000}"/>
    <cellStyle name="Currency [0] 11517" xfId="19061" hidden="1" xr:uid="{00000000-0005-0000-0000-0000964A0000}"/>
    <cellStyle name="Currency [0] 11518" xfId="19161" hidden="1" xr:uid="{00000000-0005-0000-0000-0000FA4A0000}"/>
    <cellStyle name="Currency [0] 11519" xfId="19183" hidden="1" xr:uid="{00000000-0005-0000-0000-0000104B0000}"/>
    <cellStyle name="Currency [0] 1152" xfId="1265" hidden="1" xr:uid="{00000000-0005-0000-0000-000012050000}"/>
    <cellStyle name="Currency [0] 11520" xfId="19185" hidden="1" xr:uid="{00000000-0005-0000-0000-0000124B0000}"/>
    <cellStyle name="Currency [0] 11521" xfId="19113" hidden="1" xr:uid="{00000000-0005-0000-0000-0000CA4A0000}"/>
    <cellStyle name="Currency [0] 11522" xfId="19145" hidden="1" xr:uid="{00000000-0005-0000-0000-0000EA4A0000}"/>
    <cellStyle name="Currency [0] 11523" xfId="18997" hidden="1" xr:uid="{00000000-0005-0000-0000-0000564A0000}"/>
    <cellStyle name="Currency [0] 11524" xfId="19131" hidden="1" xr:uid="{00000000-0005-0000-0000-0000DC4A0000}"/>
    <cellStyle name="Currency [0] 11525" xfId="19128" hidden="1" xr:uid="{00000000-0005-0000-0000-0000D94A0000}"/>
    <cellStyle name="Currency [0] 11526" xfId="19189" hidden="1" xr:uid="{00000000-0005-0000-0000-0000164B0000}"/>
    <cellStyle name="Currency [0] 11527" xfId="19024" hidden="1" xr:uid="{00000000-0005-0000-0000-0000714A0000}"/>
    <cellStyle name="Currency [0] 11528" xfId="19173" hidden="1" xr:uid="{00000000-0005-0000-0000-0000064B0000}"/>
    <cellStyle name="Currency [0] 11529" xfId="19193" hidden="1" xr:uid="{00000000-0005-0000-0000-00001A4B0000}"/>
    <cellStyle name="Currency [0] 1153" xfId="1266" hidden="1" xr:uid="{00000000-0005-0000-0000-000013050000}"/>
    <cellStyle name="Currency [0] 11530" xfId="19195" hidden="1" xr:uid="{00000000-0005-0000-0000-00001C4B0000}"/>
    <cellStyle name="Currency [0] 11531" xfId="19132" hidden="1" xr:uid="{00000000-0005-0000-0000-0000DD4A0000}"/>
    <cellStyle name="Currency [0] 11532" xfId="19160" hidden="1" xr:uid="{00000000-0005-0000-0000-0000F94A0000}"/>
    <cellStyle name="Currency [0] 11533" xfId="19120" hidden="1" xr:uid="{00000000-0005-0000-0000-0000D14A0000}"/>
    <cellStyle name="Currency [0] 11534" xfId="19149" hidden="1" xr:uid="{00000000-0005-0000-0000-0000EE4A0000}"/>
    <cellStyle name="Currency [0] 11535" xfId="19146" hidden="1" xr:uid="{00000000-0005-0000-0000-0000EB4A0000}"/>
    <cellStyle name="Currency [0] 11536" xfId="19199" hidden="1" xr:uid="{00000000-0005-0000-0000-0000204B0000}"/>
    <cellStyle name="Currency [0] 11537" xfId="19027" hidden="1" xr:uid="{00000000-0005-0000-0000-0000744A0000}"/>
    <cellStyle name="Currency [0] 11538" xfId="19186" hidden="1" xr:uid="{00000000-0005-0000-0000-0000134B0000}"/>
    <cellStyle name="Currency [0] 11539" xfId="19203" hidden="1" xr:uid="{00000000-0005-0000-0000-0000244B0000}"/>
    <cellStyle name="Currency [0] 1154" xfId="1231" hidden="1" xr:uid="{00000000-0005-0000-0000-0000F0040000}"/>
    <cellStyle name="Currency [0] 11540" xfId="19205" hidden="1" xr:uid="{00000000-0005-0000-0000-0000264B0000}"/>
    <cellStyle name="Currency [0] 11541" xfId="19086" hidden="1" xr:uid="{00000000-0005-0000-0000-0000AF4A0000}"/>
    <cellStyle name="Currency [0] 11542" xfId="19122" hidden="1" xr:uid="{00000000-0005-0000-0000-0000D34A0000}"/>
    <cellStyle name="Currency [0] 11543" xfId="19191" hidden="1" xr:uid="{00000000-0005-0000-0000-0000184B0000}"/>
    <cellStyle name="Currency [0] 11544" xfId="19179" hidden="1" xr:uid="{00000000-0005-0000-0000-00000C4B0000}"/>
    <cellStyle name="Currency [0] 11545" xfId="19196" hidden="1" xr:uid="{00000000-0005-0000-0000-00001D4B0000}"/>
    <cellStyle name="Currency [0] 11546" xfId="19207" hidden="1" xr:uid="{00000000-0005-0000-0000-0000284B0000}"/>
    <cellStyle name="Currency [0] 11547" xfId="19055" hidden="1" xr:uid="{00000000-0005-0000-0000-0000904A0000}"/>
    <cellStyle name="Currency [0] 11548" xfId="19119" hidden="1" xr:uid="{00000000-0005-0000-0000-0000D04A0000}"/>
    <cellStyle name="Currency [0] 11549" xfId="19211" hidden="1" xr:uid="{00000000-0005-0000-0000-00002C4B0000}"/>
    <cellStyle name="Currency [0] 1155" xfId="1246" hidden="1" xr:uid="{00000000-0005-0000-0000-0000FF040000}"/>
    <cellStyle name="Currency [0] 11550" xfId="19213" hidden="1" xr:uid="{00000000-0005-0000-0000-00002E4B0000}"/>
    <cellStyle name="Currency [0] 11551" xfId="19168" hidden="1" xr:uid="{00000000-0005-0000-0000-0000014B0000}"/>
    <cellStyle name="Currency [0] 11552" xfId="19180" hidden="1" xr:uid="{00000000-0005-0000-0000-00000D4B0000}"/>
    <cellStyle name="Currency [0] 11553" xfId="19208" hidden="1" xr:uid="{00000000-0005-0000-0000-0000294B0000}"/>
    <cellStyle name="Currency [0] 11554" xfId="19181" hidden="1" xr:uid="{00000000-0005-0000-0000-00000E4B0000}"/>
    <cellStyle name="Currency [0] 11555" xfId="19214" hidden="1" xr:uid="{00000000-0005-0000-0000-00002F4B0000}"/>
    <cellStyle name="Currency [0] 11556" xfId="19216" hidden="1" xr:uid="{00000000-0005-0000-0000-0000314B0000}"/>
    <cellStyle name="Currency [0] 11557" xfId="19209" hidden="1" xr:uid="{00000000-0005-0000-0000-00002A4B0000}"/>
    <cellStyle name="Currency [0] 11558" xfId="19155" hidden="1" xr:uid="{00000000-0005-0000-0000-0000F44A0000}"/>
    <cellStyle name="Currency [0] 11559" xfId="19219" hidden="1" xr:uid="{00000000-0005-0000-0000-0000344B0000}"/>
    <cellStyle name="Currency [0] 1156" xfId="812" hidden="1" xr:uid="{00000000-0005-0000-0000-00004D030000}"/>
    <cellStyle name="Currency [0] 11560" xfId="19221" hidden="1" xr:uid="{00000000-0005-0000-0000-0000364B0000}"/>
    <cellStyle name="Currency [0] 11561" xfId="18938" hidden="1" xr:uid="{00000000-0005-0000-0000-00001B4A0000}"/>
    <cellStyle name="Currency [0] 11562" xfId="18960" hidden="1" xr:uid="{00000000-0005-0000-0000-0000314A0000}"/>
    <cellStyle name="Currency [0] 11563" xfId="19225" hidden="1" xr:uid="{00000000-0005-0000-0000-00003A4B0000}"/>
    <cellStyle name="Currency [0] 11564" xfId="19232" hidden="1" xr:uid="{00000000-0005-0000-0000-0000414B0000}"/>
    <cellStyle name="Currency [0] 11565" xfId="19234" hidden="1" xr:uid="{00000000-0005-0000-0000-0000434B0000}"/>
    <cellStyle name="Currency [0] 11566" xfId="18925" hidden="1" xr:uid="{00000000-0005-0000-0000-00000E4A0000}"/>
    <cellStyle name="Currency [0] 11567" xfId="19228" hidden="1" xr:uid="{00000000-0005-0000-0000-00003D4B0000}"/>
    <cellStyle name="Currency [0] 11568" xfId="19237" hidden="1" xr:uid="{00000000-0005-0000-0000-0000464B0000}"/>
    <cellStyle name="Currency [0] 11569" xfId="19239" hidden="1" xr:uid="{00000000-0005-0000-0000-0000484B0000}"/>
    <cellStyle name="Currency [0] 1157" xfId="1241" hidden="1" xr:uid="{00000000-0005-0000-0000-0000FA040000}"/>
    <cellStyle name="Currency [0] 11570" xfId="19227" hidden="1" xr:uid="{00000000-0005-0000-0000-00003C4B0000}"/>
    <cellStyle name="Currency [0] 11571" xfId="18937" hidden="1" xr:uid="{00000000-0005-0000-0000-00001A4A0000}"/>
    <cellStyle name="Currency [0] 11572" xfId="19250" hidden="1" xr:uid="{00000000-0005-0000-0000-0000534B0000}"/>
    <cellStyle name="Currency [0] 11573" xfId="19259" hidden="1" xr:uid="{00000000-0005-0000-0000-00005C4B0000}"/>
    <cellStyle name="Currency [0] 11574" xfId="19270" hidden="1" xr:uid="{00000000-0005-0000-0000-0000674B0000}"/>
    <cellStyle name="Currency [0] 11575" xfId="19276" hidden="1" xr:uid="{00000000-0005-0000-0000-00006D4B0000}"/>
    <cellStyle name="Currency [0] 11576" xfId="19248" hidden="1" xr:uid="{00000000-0005-0000-0000-0000514B0000}"/>
    <cellStyle name="Currency [0] 11577" xfId="19266" hidden="1" xr:uid="{00000000-0005-0000-0000-0000634B0000}"/>
    <cellStyle name="Currency [0] 11578" xfId="19288" hidden="1" xr:uid="{00000000-0005-0000-0000-0000794B0000}"/>
    <cellStyle name="Currency [0] 11579" xfId="19290" hidden="1" xr:uid="{00000000-0005-0000-0000-00007B4B0000}"/>
    <cellStyle name="Currency [0] 1158" xfId="1239" hidden="1" xr:uid="{00000000-0005-0000-0000-0000F8040000}"/>
    <cellStyle name="Currency [0] 11580" xfId="19222" hidden="1" xr:uid="{00000000-0005-0000-0000-0000374B0000}"/>
    <cellStyle name="Currency [0] 11581" xfId="18933" hidden="1" xr:uid="{00000000-0005-0000-0000-0000164A0000}"/>
    <cellStyle name="Currency [0] 11582" xfId="19262" hidden="1" xr:uid="{00000000-0005-0000-0000-00005F4B0000}"/>
    <cellStyle name="Currency [0] 11583" xfId="18929" hidden="1" xr:uid="{00000000-0005-0000-0000-0000124A0000}"/>
    <cellStyle name="Currency [0] 11584" xfId="19251" hidden="1" xr:uid="{00000000-0005-0000-0000-0000544B0000}"/>
    <cellStyle name="Currency [0] 11585" xfId="19295" hidden="1" xr:uid="{00000000-0005-0000-0000-0000804B0000}"/>
    <cellStyle name="Currency [0] 11586" xfId="19263" hidden="1" xr:uid="{00000000-0005-0000-0000-0000604B0000}"/>
    <cellStyle name="Currency [0] 11587" xfId="19271" hidden="1" xr:uid="{00000000-0005-0000-0000-0000684B0000}"/>
    <cellStyle name="Currency [0] 11588" xfId="19307" hidden="1" xr:uid="{00000000-0005-0000-0000-00008C4B0000}"/>
    <cellStyle name="Currency [0] 11589" xfId="19309" hidden="1" xr:uid="{00000000-0005-0000-0000-00008E4B0000}"/>
    <cellStyle name="Currency [0] 1159" xfId="1268" hidden="1" xr:uid="{00000000-0005-0000-0000-000015050000}"/>
    <cellStyle name="Currency [0] 11590" xfId="19265" hidden="1" xr:uid="{00000000-0005-0000-0000-0000624B0000}"/>
    <cellStyle name="Currency [0] 11591" xfId="19278" hidden="1" xr:uid="{00000000-0005-0000-0000-00006F4B0000}"/>
    <cellStyle name="Currency [0] 11592" xfId="19283" hidden="1" xr:uid="{00000000-0005-0000-0000-0000744B0000}"/>
    <cellStyle name="Currency [0] 11593" xfId="19277" hidden="1" xr:uid="{00000000-0005-0000-0000-00006E4B0000}"/>
    <cellStyle name="Currency [0] 11594" xfId="19325" hidden="1" xr:uid="{00000000-0005-0000-0000-00009E4B0000}"/>
    <cellStyle name="Currency [0] 11595" xfId="19333" hidden="1" xr:uid="{00000000-0005-0000-0000-0000A64B0000}"/>
    <cellStyle name="Currency [0] 11596" xfId="19261" hidden="1" xr:uid="{00000000-0005-0000-0000-00005E4B0000}"/>
    <cellStyle name="Currency [0] 11597" xfId="19319" hidden="1" xr:uid="{00000000-0005-0000-0000-0000984B0000}"/>
    <cellStyle name="Currency [0] 11598" xfId="19342" hidden="1" xr:uid="{00000000-0005-0000-0000-0000AF4B0000}"/>
    <cellStyle name="Currency [0] 11599" xfId="19344" hidden="1" xr:uid="{00000000-0005-0000-0000-0000B14B0000}"/>
    <cellStyle name="Currency [0] 116" xfId="177" hidden="1" xr:uid="{00000000-0005-0000-0000-0000D2000000}"/>
    <cellStyle name="Currency [0] 1160" xfId="1184" hidden="1" xr:uid="{00000000-0005-0000-0000-0000C1040000}"/>
    <cellStyle name="Currency [0] 11600" xfId="19244" hidden="1" xr:uid="{00000000-0005-0000-0000-00004D4B0000}"/>
    <cellStyle name="Currency [0] 11601" xfId="19254" hidden="1" xr:uid="{00000000-0005-0000-0000-0000574B0000}"/>
    <cellStyle name="Currency [0] 11602" xfId="19316" hidden="1" xr:uid="{00000000-0005-0000-0000-0000954B0000}"/>
    <cellStyle name="Currency [0] 11603" xfId="19281" hidden="1" xr:uid="{00000000-0005-0000-0000-0000724B0000}"/>
    <cellStyle name="Currency [0] 11604" xfId="19230" hidden="1" xr:uid="{00000000-0005-0000-0000-00003F4B0000}"/>
    <cellStyle name="Currency [0] 11605" xfId="19352" hidden="1" xr:uid="{00000000-0005-0000-0000-0000B94B0000}"/>
    <cellStyle name="Currency [0] 11606" xfId="19317" hidden="1" xr:uid="{00000000-0005-0000-0000-0000964B0000}"/>
    <cellStyle name="Currency [0] 11607" xfId="19328" hidden="1" xr:uid="{00000000-0005-0000-0000-0000A14B0000}"/>
    <cellStyle name="Currency [0] 11608" xfId="19360" hidden="1" xr:uid="{00000000-0005-0000-0000-0000C14B0000}"/>
    <cellStyle name="Currency [0] 11609" xfId="19362" hidden="1" xr:uid="{00000000-0005-0000-0000-0000C34B0000}"/>
    <cellStyle name="Currency [0] 1161" xfId="1260" hidden="1" xr:uid="{00000000-0005-0000-0000-00000D050000}"/>
    <cellStyle name="Currency [0] 11610" xfId="19314" hidden="1" xr:uid="{00000000-0005-0000-0000-0000934B0000}"/>
    <cellStyle name="Currency [0] 11611" xfId="19313" hidden="1" xr:uid="{00000000-0005-0000-0000-0000924B0000}"/>
    <cellStyle name="Currency [0] 11612" xfId="19303" hidden="1" xr:uid="{00000000-0005-0000-0000-0000884B0000}"/>
    <cellStyle name="Currency [0] 11613" xfId="19299" hidden="1" xr:uid="{00000000-0005-0000-0000-0000844B0000}"/>
    <cellStyle name="Currency [0] 11614" xfId="19301" hidden="1" xr:uid="{00000000-0005-0000-0000-0000864B0000}"/>
    <cellStyle name="Currency [0] 11615" xfId="19369" hidden="1" xr:uid="{00000000-0005-0000-0000-0000CA4B0000}"/>
    <cellStyle name="Currency [0] 11616" xfId="18931" hidden="1" xr:uid="{00000000-0005-0000-0000-0000144A0000}"/>
    <cellStyle name="Currency [0] 11617" xfId="19347" hidden="1" xr:uid="{00000000-0005-0000-0000-0000B44B0000}"/>
    <cellStyle name="Currency [0] 11618" xfId="19375" hidden="1" xr:uid="{00000000-0005-0000-0000-0000D04B0000}"/>
    <cellStyle name="Currency [0] 11619" xfId="19377" hidden="1" xr:uid="{00000000-0005-0000-0000-0000D24B0000}"/>
    <cellStyle name="Currency [0] 1162" xfId="1270" hidden="1" xr:uid="{00000000-0005-0000-0000-000017050000}"/>
    <cellStyle name="Currency [0] 11620" xfId="19252" hidden="1" xr:uid="{00000000-0005-0000-0000-0000554B0000}"/>
    <cellStyle name="Currency [0] 11621" xfId="19326" hidden="1" xr:uid="{00000000-0005-0000-0000-00009F4B0000}"/>
    <cellStyle name="Currency [0] 11622" xfId="19282" hidden="1" xr:uid="{00000000-0005-0000-0000-0000734B0000}"/>
    <cellStyle name="Currency [0] 11623" xfId="19318" hidden="1" xr:uid="{00000000-0005-0000-0000-0000974B0000}"/>
    <cellStyle name="Currency [0] 11624" xfId="19322" hidden="1" xr:uid="{00000000-0005-0000-0000-00009B4B0000}"/>
    <cellStyle name="Currency [0] 11625" xfId="19383" hidden="1" xr:uid="{00000000-0005-0000-0000-0000D84B0000}"/>
    <cellStyle name="Currency [0] 11626" xfId="18966" hidden="1" xr:uid="{00000000-0005-0000-0000-0000374A0000}"/>
    <cellStyle name="Currency [0] 11627" xfId="19365" hidden="1" xr:uid="{00000000-0005-0000-0000-0000C64B0000}"/>
    <cellStyle name="Currency [0] 11628" xfId="19388" hidden="1" xr:uid="{00000000-0005-0000-0000-0000DD4B0000}"/>
    <cellStyle name="Currency [0] 11629" xfId="19390" hidden="1" xr:uid="{00000000-0005-0000-0000-0000DF4B0000}"/>
    <cellStyle name="Currency [0] 1163" xfId="1271" hidden="1" xr:uid="{00000000-0005-0000-0000-000018050000}"/>
    <cellStyle name="Currency [0] 11630" xfId="19246" hidden="1" xr:uid="{00000000-0005-0000-0000-00004F4B0000}"/>
    <cellStyle name="Currency [0] 11631" xfId="19345" hidden="1" xr:uid="{00000000-0005-0000-0000-0000B24B0000}"/>
    <cellStyle name="Currency [0] 11632" xfId="19312" hidden="1" xr:uid="{00000000-0005-0000-0000-0000914B0000}"/>
    <cellStyle name="Currency [0] 11633" xfId="19330" hidden="1" xr:uid="{00000000-0005-0000-0000-0000A34B0000}"/>
    <cellStyle name="Currency [0] 11634" xfId="19327" hidden="1" xr:uid="{00000000-0005-0000-0000-0000A04B0000}"/>
    <cellStyle name="Currency [0] 11635" xfId="19394" hidden="1" xr:uid="{00000000-0005-0000-0000-0000E34B0000}"/>
    <cellStyle name="Currency [0] 11636" xfId="19279" hidden="1" xr:uid="{00000000-0005-0000-0000-0000704B0000}"/>
    <cellStyle name="Currency [0] 11637" xfId="19379" hidden="1" xr:uid="{00000000-0005-0000-0000-0000D44B0000}"/>
    <cellStyle name="Currency [0] 11638" xfId="19401" hidden="1" xr:uid="{00000000-0005-0000-0000-0000EA4B0000}"/>
    <cellStyle name="Currency [0] 11639" xfId="19403" hidden="1" xr:uid="{00000000-0005-0000-0000-0000EC4B0000}"/>
    <cellStyle name="Currency [0] 1164" xfId="1242" hidden="1" xr:uid="{00000000-0005-0000-0000-0000FB040000}"/>
    <cellStyle name="Currency [0] 11640" xfId="19331" hidden="1" xr:uid="{00000000-0005-0000-0000-0000A44B0000}"/>
    <cellStyle name="Currency [0] 11641" xfId="19363" hidden="1" xr:uid="{00000000-0005-0000-0000-0000C44B0000}"/>
    <cellStyle name="Currency [0] 11642" xfId="19011" hidden="1" xr:uid="{00000000-0005-0000-0000-0000644A0000}"/>
    <cellStyle name="Currency [0] 11643" xfId="19349" hidden="1" xr:uid="{00000000-0005-0000-0000-0000B64B0000}"/>
    <cellStyle name="Currency [0] 11644" xfId="19346" hidden="1" xr:uid="{00000000-0005-0000-0000-0000B34B0000}"/>
    <cellStyle name="Currency [0] 11645" xfId="19407" hidden="1" xr:uid="{00000000-0005-0000-0000-0000F04B0000}"/>
    <cellStyle name="Currency [0] 11646" xfId="19242" hidden="1" xr:uid="{00000000-0005-0000-0000-00004B4B0000}"/>
    <cellStyle name="Currency [0] 11647" xfId="19391" hidden="1" xr:uid="{00000000-0005-0000-0000-0000E04B0000}"/>
    <cellStyle name="Currency [0] 11648" xfId="19411" hidden="1" xr:uid="{00000000-0005-0000-0000-0000F44B0000}"/>
    <cellStyle name="Currency [0] 11649" xfId="19413" hidden="1" xr:uid="{00000000-0005-0000-0000-0000F64B0000}"/>
    <cellStyle name="Currency [0] 1165" xfId="1254" hidden="1" xr:uid="{00000000-0005-0000-0000-000007050000}"/>
    <cellStyle name="Currency [0] 11650" xfId="19350" hidden="1" xr:uid="{00000000-0005-0000-0000-0000B74B0000}"/>
    <cellStyle name="Currency [0] 11651" xfId="19378" hidden="1" xr:uid="{00000000-0005-0000-0000-0000D34B0000}"/>
    <cellStyle name="Currency [0] 11652" xfId="19338" hidden="1" xr:uid="{00000000-0005-0000-0000-0000AB4B0000}"/>
    <cellStyle name="Currency [0] 11653" xfId="19367" hidden="1" xr:uid="{00000000-0005-0000-0000-0000C84B0000}"/>
    <cellStyle name="Currency [0] 11654" xfId="19364" hidden="1" xr:uid="{00000000-0005-0000-0000-0000C54B0000}"/>
    <cellStyle name="Currency [0] 11655" xfId="19417" hidden="1" xr:uid="{00000000-0005-0000-0000-0000FA4B0000}"/>
    <cellStyle name="Currency [0] 11656" xfId="19245" hidden="1" xr:uid="{00000000-0005-0000-0000-00004E4B0000}"/>
    <cellStyle name="Currency [0] 11657" xfId="19404" hidden="1" xr:uid="{00000000-0005-0000-0000-0000ED4B0000}"/>
    <cellStyle name="Currency [0] 11658" xfId="19421" hidden="1" xr:uid="{00000000-0005-0000-0000-0000FE4B0000}"/>
    <cellStyle name="Currency [0] 11659" xfId="19423" hidden="1" xr:uid="{00000000-0005-0000-0000-0000004C0000}"/>
    <cellStyle name="Currency [0] 1166" xfId="1234" hidden="1" xr:uid="{00000000-0005-0000-0000-0000F3040000}"/>
    <cellStyle name="Currency [0] 11660" xfId="19304" hidden="1" xr:uid="{00000000-0005-0000-0000-0000894B0000}"/>
    <cellStyle name="Currency [0] 11661" xfId="19340" hidden="1" xr:uid="{00000000-0005-0000-0000-0000AD4B0000}"/>
    <cellStyle name="Currency [0] 11662" xfId="19409" hidden="1" xr:uid="{00000000-0005-0000-0000-0000F24B0000}"/>
    <cellStyle name="Currency [0] 11663" xfId="19397" hidden="1" xr:uid="{00000000-0005-0000-0000-0000E64B0000}"/>
    <cellStyle name="Currency [0] 11664" xfId="19414" hidden="1" xr:uid="{00000000-0005-0000-0000-0000F74B0000}"/>
    <cellStyle name="Currency [0] 11665" xfId="19425" hidden="1" xr:uid="{00000000-0005-0000-0000-0000024C0000}"/>
    <cellStyle name="Currency [0] 11666" xfId="19273" hidden="1" xr:uid="{00000000-0005-0000-0000-00006A4B0000}"/>
    <cellStyle name="Currency [0] 11667" xfId="19337" hidden="1" xr:uid="{00000000-0005-0000-0000-0000AA4B0000}"/>
    <cellStyle name="Currency [0] 11668" xfId="19429" hidden="1" xr:uid="{00000000-0005-0000-0000-0000064C0000}"/>
    <cellStyle name="Currency [0] 11669" xfId="19431" hidden="1" xr:uid="{00000000-0005-0000-0000-0000084C0000}"/>
    <cellStyle name="Currency [0] 1167" xfId="1249" hidden="1" xr:uid="{00000000-0005-0000-0000-000002050000}"/>
    <cellStyle name="Currency [0] 11670" xfId="19386" hidden="1" xr:uid="{00000000-0005-0000-0000-0000DB4B0000}"/>
    <cellStyle name="Currency [0] 11671" xfId="19398" hidden="1" xr:uid="{00000000-0005-0000-0000-0000E74B0000}"/>
    <cellStyle name="Currency [0] 11672" xfId="19426" hidden="1" xr:uid="{00000000-0005-0000-0000-0000034C0000}"/>
    <cellStyle name="Currency [0] 11673" xfId="19399" hidden="1" xr:uid="{00000000-0005-0000-0000-0000E84B0000}"/>
    <cellStyle name="Currency [0] 11674" xfId="19432" hidden="1" xr:uid="{00000000-0005-0000-0000-0000094C0000}"/>
    <cellStyle name="Currency [0] 11675" xfId="19434" hidden="1" xr:uid="{00000000-0005-0000-0000-00000B4C0000}"/>
    <cellStyle name="Currency [0] 11676" xfId="19427" hidden="1" xr:uid="{00000000-0005-0000-0000-0000044C0000}"/>
    <cellStyle name="Currency [0] 11677" xfId="19373" hidden="1" xr:uid="{00000000-0005-0000-0000-0000CE4B0000}"/>
    <cellStyle name="Currency [0] 11678" xfId="19436" hidden="1" xr:uid="{00000000-0005-0000-0000-00000D4C0000}"/>
    <cellStyle name="Currency [0] 11679" xfId="19438" hidden="1" xr:uid="{00000000-0005-0000-0000-00000F4C0000}"/>
    <cellStyle name="Currency [0] 1168" xfId="1247" hidden="1" xr:uid="{00000000-0005-0000-0000-000000050000}"/>
    <cellStyle name="Currency [0] 11680" xfId="18950" hidden="1" xr:uid="{00000000-0005-0000-0000-0000274A0000}"/>
    <cellStyle name="Currency [0] 11681" xfId="18928" hidden="1" xr:uid="{00000000-0005-0000-0000-0000114A0000}"/>
    <cellStyle name="Currency [0] 11682" xfId="19444" hidden="1" xr:uid="{00000000-0005-0000-0000-0000154C0000}"/>
    <cellStyle name="Currency [0] 11683" xfId="19450" hidden="1" xr:uid="{00000000-0005-0000-0000-00001B4C0000}"/>
    <cellStyle name="Currency [0] 11684" xfId="19452" hidden="1" xr:uid="{00000000-0005-0000-0000-00001D4C0000}"/>
    <cellStyle name="Currency [0] 11685" xfId="18945" hidden="1" xr:uid="{00000000-0005-0000-0000-0000224A0000}"/>
    <cellStyle name="Currency [0] 11686" xfId="19446" hidden="1" xr:uid="{00000000-0005-0000-0000-0000174C0000}"/>
    <cellStyle name="Currency [0] 11687" xfId="19454" hidden="1" xr:uid="{00000000-0005-0000-0000-00001F4C0000}"/>
    <cellStyle name="Currency [0] 11688" xfId="19456" hidden="1" xr:uid="{00000000-0005-0000-0000-0000214C0000}"/>
    <cellStyle name="Currency [0] 11689" xfId="19445" hidden="1" xr:uid="{00000000-0005-0000-0000-0000164C0000}"/>
    <cellStyle name="Currency [0] 1169" xfId="1273" hidden="1" xr:uid="{00000000-0005-0000-0000-00001A050000}"/>
    <cellStyle name="Currency [0] 11690" xfId="18951" hidden="1" xr:uid="{00000000-0005-0000-0000-0000284A0000}"/>
    <cellStyle name="Currency [0] 11691" xfId="19467" hidden="1" xr:uid="{00000000-0005-0000-0000-00002C4C0000}"/>
    <cellStyle name="Currency [0] 11692" xfId="19476" hidden="1" xr:uid="{00000000-0005-0000-0000-0000354C0000}"/>
    <cellStyle name="Currency [0] 11693" xfId="19487" hidden="1" xr:uid="{00000000-0005-0000-0000-0000404C0000}"/>
    <cellStyle name="Currency [0] 11694" xfId="19493" hidden="1" xr:uid="{00000000-0005-0000-0000-0000464C0000}"/>
    <cellStyle name="Currency [0] 11695" xfId="19465" hidden="1" xr:uid="{00000000-0005-0000-0000-00002A4C0000}"/>
    <cellStyle name="Currency [0] 11696" xfId="19483" hidden="1" xr:uid="{00000000-0005-0000-0000-00003C4C0000}"/>
    <cellStyle name="Currency [0] 11697" xfId="19505" hidden="1" xr:uid="{00000000-0005-0000-0000-0000524C0000}"/>
    <cellStyle name="Currency [0] 11698" xfId="19507" hidden="1" xr:uid="{00000000-0005-0000-0000-0000544C0000}"/>
    <cellStyle name="Currency [0] 11699" xfId="19441" hidden="1" xr:uid="{00000000-0005-0000-0000-0000124C0000}"/>
    <cellStyle name="Currency [0] 117" xfId="173" hidden="1" xr:uid="{00000000-0005-0000-0000-0000CE000000}"/>
    <cellStyle name="Currency [0] 1170" xfId="1186" hidden="1" xr:uid="{00000000-0005-0000-0000-0000C3040000}"/>
    <cellStyle name="Currency [0] 11700" xfId="18955" hidden="1" xr:uid="{00000000-0005-0000-0000-00002C4A0000}"/>
    <cellStyle name="Currency [0] 11701" xfId="19479" hidden="1" xr:uid="{00000000-0005-0000-0000-0000384C0000}"/>
    <cellStyle name="Currency [0] 11702" xfId="18971" hidden="1" xr:uid="{00000000-0005-0000-0000-00003C4A0000}"/>
    <cellStyle name="Currency [0] 11703" xfId="19468" hidden="1" xr:uid="{00000000-0005-0000-0000-00002D4C0000}"/>
    <cellStyle name="Currency [0] 11704" xfId="19512" hidden="1" xr:uid="{00000000-0005-0000-0000-0000594C0000}"/>
    <cellStyle name="Currency [0] 11705" xfId="19480" hidden="1" xr:uid="{00000000-0005-0000-0000-0000394C0000}"/>
    <cellStyle name="Currency [0] 11706" xfId="19488" hidden="1" xr:uid="{00000000-0005-0000-0000-0000414C0000}"/>
    <cellStyle name="Currency [0] 11707" xfId="19524" hidden="1" xr:uid="{00000000-0005-0000-0000-0000654C0000}"/>
    <cellStyle name="Currency [0] 11708" xfId="19526" hidden="1" xr:uid="{00000000-0005-0000-0000-0000674C0000}"/>
    <cellStyle name="Currency [0] 11709" xfId="19482" hidden="1" xr:uid="{00000000-0005-0000-0000-00003B4C0000}"/>
    <cellStyle name="Currency [0] 1171" xfId="1267" hidden="1" xr:uid="{00000000-0005-0000-0000-000014050000}"/>
    <cellStyle name="Currency [0] 11710" xfId="19495" hidden="1" xr:uid="{00000000-0005-0000-0000-0000484C0000}"/>
    <cellStyle name="Currency [0] 11711" xfId="19500" hidden="1" xr:uid="{00000000-0005-0000-0000-00004D4C0000}"/>
    <cellStyle name="Currency [0] 11712" xfId="19494" hidden="1" xr:uid="{00000000-0005-0000-0000-0000474C0000}"/>
    <cellStyle name="Currency [0] 11713" xfId="19542" hidden="1" xr:uid="{00000000-0005-0000-0000-0000774C0000}"/>
    <cellStyle name="Currency [0] 11714" xfId="19550" hidden="1" xr:uid="{00000000-0005-0000-0000-00007F4C0000}"/>
    <cellStyle name="Currency [0] 11715" xfId="19478" hidden="1" xr:uid="{00000000-0005-0000-0000-0000374C0000}"/>
    <cellStyle name="Currency [0] 11716" xfId="19536" hidden="1" xr:uid="{00000000-0005-0000-0000-0000714C0000}"/>
    <cellStyle name="Currency [0] 11717" xfId="19559" hidden="1" xr:uid="{00000000-0005-0000-0000-0000884C0000}"/>
    <cellStyle name="Currency [0] 11718" xfId="19561" hidden="1" xr:uid="{00000000-0005-0000-0000-00008A4C0000}"/>
    <cellStyle name="Currency [0] 11719" xfId="19461" hidden="1" xr:uid="{00000000-0005-0000-0000-0000264C0000}"/>
    <cellStyle name="Currency [0] 1172" xfId="1274" hidden="1" xr:uid="{00000000-0005-0000-0000-00001B050000}"/>
    <cellStyle name="Currency [0] 11720" xfId="19471" hidden="1" xr:uid="{00000000-0005-0000-0000-0000304C0000}"/>
    <cellStyle name="Currency [0] 11721" xfId="19533" hidden="1" xr:uid="{00000000-0005-0000-0000-00006E4C0000}"/>
    <cellStyle name="Currency [0] 11722" xfId="19498" hidden="1" xr:uid="{00000000-0005-0000-0000-00004B4C0000}"/>
    <cellStyle name="Currency [0] 11723" xfId="19448" hidden="1" xr:uid="{00000000-0005-0000-0000-0000194C0000}"/>
    <cellStyle name="Currency [0] 11724" xfId="19569" hidden="1" xr:uid="{00000000-0005-0000-0000-0000924C0000}"/>
    <cellStyle name="Currency [0] 11725" xfId="19534" hidden="1" xr:uid="{00000000-0005-0000-0000-00006F4C0000}"/>
    <cellStyle name="Currency [0] 11726" xfId="19545" hidden="1" xr:uid="{00000000-0005-0000-0000-00007A4C0000}"/>
    <cellStyle name="Currency [0] 11727" xfId="19577" hidden="1" xr:uid="{00000000-0005-0000-0000-00009A4C0000}"/>
    <cellStyle name="Currency [0] 11728" xfId="19579" hidden="1" xr:uid="{00000000-0005-0000-0000-00009C4C0000}"/>
    <cellStyle name="Currency [0] 11729" xfId="19531" hidden="1" xr:uid="{00000000-0005-0000-0000-00006C4C0000}"/>
    <cellStyle name="Currency [0] 1173" xfId="1275" hidden="1" xr:uid="{00000000-0005-0000-0000-00001C050000}"/>
    <cellStyle name="Currency [0] 11730" xfId="19530" hidden="1" xr:uid="{00000000-0005-0000-0000-00006B4C0000}"/>
    <cellStyle name="Currency [0] 11731" xfId="19520" hidden="1" xr:uid="{00000000-0005-0000-0000-0000614C0000}"/>
    <cellStyle name="Currency [0] 11732" xfId="19516" hidden="1" xr:uid="{00000000-0005-0000-0000-00005D4C0000}"/>
    <cellStyle name="Currency [0] 11733" xfId="19518" hidden="1" xr:uid="{00000000-0005-0000-0000-00005F4C0000}"/>
    <cellStyle name="Currency [0] 11734" xfId="19586" hidden="1" xr:uid="{00000000-0005-0000-0000-0000A34C0000}"/>
    <cellStyle name="Currency [0] 11735" xfId="18957" hidden="1" xr:uid="{00000000-0005-0000-0000-00002E4A0000}"/>
    <cellStyle name="Currency [0] 11736" xfId="19564" hidden="1" xr:uid="{00000000-0005-0000-0000-00008D4C0000}"/>
    <cellStyle name="Currency [0] 11737" xfId="19592" hidden="1" xr:uid="{00000000-0005-0000-0000-0000A94C0000}"/>
    <cellStyle name="Currency [0] 11738" xfId="19594" hidden="1" xr:uid="{00000000-0005-0000-0000-0000AB4C0000}"/>
    <cellStyle name="Currency [0] 11739" xfId="19469" hidden="1" xr:uid="{00000000-0005-0000-0000-00002E4C0000}"/>
    <cellStyle name="Currency [0] 1174" xfId="1215" hidden="1" xr:uid="{00000000-0005-0000-0000-0000E0040000}"/>
    <cellStyle name="Currency [0] 11740" xfId="19543" hidden="1" xr:uid="{00000000-0005-0000-0000-0000784C0000}"/>
    <cellStyle name="Currency [0] 11741" xfId="19499" hidden="1" xr:uid="{00000000-0005-0000-0000-00004C4C0000}"/>
    <cellStyle name="Currency [0] 11742" xfId="19535" hidden="1" xr:uid="{00000000-0005-0000-0000-0000704C0000}"/>
    <cellStyle name="Currency [0] 11743" xfId="19539" hidden="1" xr:uid="{00000000-0005-0000-0000-0000744C0000}"/>
    <cellStyle name="Currency [0] 11744" xfId="19600" hidden="1" xr:uid="{00000000-0005-0000-0000-0000B14C0000}"/>
    <cellStyle name="Currency [0] 11745" xfId="18944" hidden="1" xr:uid="{00000000-0005-0000-0000-0000214A0000}"/>
    <cellStyle name="Currency [0] 11746" xfId="19582" hidden="1" xr:uid="{00000000-0005-0000-0000-00009F4C0000}"/>
    <cellStyle name="Currency [0] 11747" xfId="19605" hidden="1" xr:uid="{00000000-0005-0000-0000-0000B64C0000}"/>
    <cellStyle name="Currency [0] 11748" xfId="19607" hidden="1" xr:uid="{00000000-0005-0000-0000-0000B84C0000}"/>
    <cellStyle name="Currency [0] 11749" xfId="19463" hidden="1" xr:uid="{00000000-0005-0000-0000-0000284C0000}"/>
    <cellStyle name="Currency [0] 1175" xfId="1235" hidden="1" xr:uid="{00000000-0005-0000-0000-0000F4040000}"/>
    <cellStyle name="Currency [0] 11750" xfId="19562" hidden="1" xr:uid="{00000000-0005-0000-0000-00008B4C0000}"/>
    <cellStyle name="Currency [0] 11751" xfId="19529" hidden="1" xr:uid="{00000000-0005-0000-0000-00006A4C0000}"/>
    <cellStyle name="Currency [0] 11752" xfId="19547" hidden="1" xr:uid="{00000000-0005-0000-0000-00007C4C0000}"/>
    <cellStyle name="Currency [0] 11753" xfId="19544" hidden="1" xr:uid="{00000000-0005-0000-0000-0000794C0000}"/>
    <cellStyle name="Currency [0] 11754" xfId="19611" hidden="1" xr:uid="{00000000-0005-0000-0000-0000BC4C0000}"/>
    <cellStyle name="Currency [0] 11755" xfId="19496" hidden="1" xr:uid="{00000000-0005-0000-0000-0000494C0000}"/>
    <cellStyle name="Currency [0] 11756" xfId="19596" hidden="1" xr:uid="{00000000-0005-0000-0000-0000AD4C0000}"/>
    <cellStyle name="Currency [0] 11757" xfId="19618" hidden="1" xr:uid="{00000000-0005-0000-0000-0000C34C0000}"/>
    <cellStyle name="Currency [0] 11758" xfId="19620" hidden="1" xr:uid="{00000000-0005-0000-0000-0000C54C0000}"/>
    <cellStyle name="Currency [0] 11759" xfId="19548" hidden="1" xr:uid="{00000000-0005-0000-0000-00007D4C0000}"/>
    <cellStyle name="Currency [0] 1176" xfId="1269" hidden="1" xr:uid="{00000000-0005-0000-0000-000016050000}"/>
    <cellStyle name="Currency [0] 11760" xfId="19580" hidden="1" xr:uid="{00000000-0005-0000-0000-00009D4C0000}"/>
    <cellStyle name="Currency [0] 11761" xfId="18923" hidden="1" xr:uid="{00000000-0005-0000-0000-00000C4A0000}"/>
    <cellStyle name="Currency [0] 11762" xfId="19566" hidden="1" xr:uid="{00000000-0005-0000-0000-00008F4C0000}"/>
    <cellStyle name="Currency [0] 11763" xfId="19563" hidden="1" xr:uid="{00000000-0005-0000-0000-00008C4C0000}"/>
    <cellStyle name="Currency [0] 11764" xfId="19624" hidden="1" xr:uid="{00000000-0005-0000-0000-0000C94C0000}"/>
    <cellStyle name="Currency [0] 11765" xfId="19459" hidden="1" xr:uid="{00000000-0005-0000-0000-0000244C0000}"/>
    <cellStyle name="Currency [0] 11766" xfId="19608" hidden="1" xr:uid="{00000000-0005-0000-0000-0000B94C0000}"/>
    <cellStyle name="Currency [0] 11767" xfId="19628" hidden="1" xr:uid="{00000000-0005-0000-0000-0000CD4C0000}"/>
    <cellStyle name="Currency [0] 11768" xfId="19630" hidden="1" xr:uid="{00000000-0005-0000-0000-0000CF4C0000}"/>
    <cellStyle name="Currency [0] 11769" xfId="19567" hidden="1" xr:uid="{00000000-0005-0000-0000-0000904C0000}"/>
    <cellStyle name="Currency [0] 1177" xfId="1262" hidden="1" xr:uid="{00000000-0005-0000-0000-00000F050000}"/>
    <cellStyle name="Currency [0] 11770" xfId="19595" hidden="1" xr:uid="{00000000-0005-0000-0000-0000AC4C0000}"/>
    <cellStyle name="Currency [0] 11771" xfId="19555" hidden="1" xr:uid="{00000000-0005-0000-0000-0000844C0000}"/>
    <cellStyle name="Currency [0] 11772" xfId="19584" hidden="1" xr:uid="{00000000-0005-0000-0000-0000A14C0000}"/>
    <cellStyle name="Currency [0] 11773" xfId="19581" hidden="1" xr:uid="{00000000-0005-0000-0000-00009E4C0000}"/>
    <cellStyle name="Currency [0] 11774" xfId="19634" hidden="1" xr:uid="{00000000-0005-0000-0000-0000D34C0000}"/>
    <cellStyle name="Currency [0] 11775" xfId="19462" hidden="1" xr:uid="{00000000-0005-0000-0000-0000274C0000}"/>
    <cellStyle name="Currency [0] 11776" xfId="19621" hidden="1" xr:uid="{00000000-0005-0000-0000-0000C64C0000}"/>
    <cellStyle name="Currency [0] 11777" xfId="19638" hidden="1" xr:uid="{00000000-0005-0000-0000-0000D74C0000}"/>
    <cellStyle name="Currency [0] 11778" xfId="19640" hidden="1" xr:uid="{00000000-0005-0000-0000-0000D94C0000}"/>
    <cellStyle name="Currency [0] 11779" xfId="19521" hidden="1" xr:uid="{00000000-0005-0000-0000-0000624C0000}"/>
    <cellStyle name="Currency [0] 1178" xfId="1272" hidden="1" xr:uid="{00000000-0005-0000-0000-000019050000}"/>
    <cellStyle name="Currency [0] 11780" xfId="19557" hidden="1" xr:uid="{00000000-0005-0000-0000-0000864C0000}"/>
    <cellStyle name="Currency [0] 11781" xfId="19626" hidden="1" xr:uid="{00000000-0005-0000-0000-0000CB4C0000}"/>
    <cellStyle name="Currency [0] 11782" xfId="19614" hidden="1" xr:uid="{00000000-0005-0000-0000-0000BF4C0000}"/>
    <cellStyle name="Currency [0] 11783" xfId="19631" hidden="1" xr:uid="{00000000-0005-0000-0000-0000D04C0000}"/>
    <cellStyle name="Currency [0] 11784" xfId="19642" hidden="1" xr:uid="{00000000-0005-0000-0000-0000DB4C0000}"/>
    <cellStyle name="Currency [0] 11785" xfId="19490" hidden="1" xr:uid="{00000000-0005-0000-0000-0000434C0000}"/>
    <cellStyle name="Currency [0] 11786" xfId="19554" hidden="1" xr:uid="{00000000-0005-0000-0000-0000834C0000}"/>
    <cellStyle name="Currency [0] 11787" xfId="19646" hidden="1" xr:uid="{00000000-0005-0000-0000-0000DF4C0000}"/>
    <cellStyle name="Currency [0] 11788" xfId="19648" hidden="1" xr:uid="{00000000-0005-0000-0000-0000E14C0000}"/>
    <cellStyle name="Currency [0] 11789" xfId="19603" hidden="1" xr:uid="{00000000-0005-0000-0000-0000B44C0000}"/>
    <cellStyle name="Currency [0] 1179" xfId="1276" hidden="1" xr:uid="{00000000-0005-0000-0000-00001D050000}"/>
    <cellStyle name="Currency [0] 11790" xfId="19615" hidden="1" xr:uid="{00000000-0005-0000-0000-0000C04C0000}"/>
    <cellStyle name="Currency [0] 11791" xfId="19643" hidden="1" xr:uid="{00000000-0005-0000-0000-0000DC4C0000}"/>
    <cellStyle name="Currency [0] 11792" xfId="19616" hidden="1" xr:uid="{00000000-0005-0000-0000-0000C14C0000}"/>
    <cellStyle name="Currency [0] 11793" xfId="19649" hidden="1" xr:uid="{00000000-0005-0000-0000-0000E24C0000}"/>
    <cellStyle name="Currency [0] 11794" xfId="19651" hidden="1" xr:uid="{00000000-0005-0000-0000-0000E44C0000}"/>
    <cellStyle name="Currency [0] 11795" xfId="19644" hidden="1" xr:uid="{00000000-0005-0000-0000-0000DD4C0000}"/>
    <cellStyle name="Currency [0] 11796" xfId="19590" hidden="1" xr:uid="{00000000-0005-0000-0000-0000A74C0000}"/>
    <cellStyle name="Currency [0] 11797" xfId="19653" hidden="1" xr:uid="{00000000-0005-0000-0000-0000E64C0000}"/>
    <cellStyle name="Currency [0] 11798" xfId="19655" hidden="1" xr:uid="{00000000-0005-0000-0000-0000E84C0000}"/>
    <cellStyle name="Currency [0] 11799" xfId="19017" hidden="1" xr:uid="{00000000-0005-0000-0000-00006A4A0000}"/>
    <cellStyle name="Currency [0] 118" xfId="146" hidden="1" xr:uid="{00000000-0005-0000-0000-0000B3000000}"/>
    <cellStyle name="Currency [0] 1180" xfId="1201" hidden="1" xr:uid="{00000000-0005-0000-0000-0000D2040000}"/>
    <cellStyle name="Currency [0] 11800" xfId="18958" hidden="1" xr:uid="{00000000-0005-0000-0000-00002F4A0000}"/>
    <cellStyle name="Currency [0] 11801" xfId="19661" hidden="1" xr:uid="{00000000-0005-0000-0000-0000EE4C0000}"/>
    <cellStyle name="Currency [0] 11802" xfId="19667" hidden="1" xr:uid="{00000000-0005-0000-0000-0000F44C0000}"/>
    <cellStyle name="Currency [0] 11803" xfId="19669" hidden="1" xr:uid="{00000000-0005-0000-0000-0000F64C0000}"/>
    <cellStyle name="Currency [0] 11804" xfId="18948" hidden="1" xr:uid="{00000000-0005-0000-0000-0000254A0000}"/>
    <cellStyle name="Currency [0] 11805" xfId="19663" hidden="1" xr:uid="{00000000-0005-0000-0000-0000F04C0000}"/>
    <cellStyle name="Currency [0] 11806" xfId="19671" hidden="1" xr:uid="{00000000-0005-0000-0000-0000F84C0000}"/>
    <cellStyle name="Currency [0] 11807" xfId="19673" hidden="1" xr:uid="{00000000-0005-0000-0000-0000FA4C0000}"/>
    <cellStyle name="Currency [0] 11808" xfId="19662" hidden="1" xr:uid="{00000000-0005-0000-0000-0000EF4C0000}"/>
    <cellStyle name="Currency [0] 11809" xfId="18993" hidden="1" xr:uid="{00000000-0005-0000-0000-0000524A0000}"/>
    <cellStyle name="Currency [0] 1181" xfId="1233" hidden="1" xr:uid="{00000000-0005-0000-0000-0000F2040000}"/>
    <cellStyle name="Currency [0] 11810" xfId="19684" hidden="1" xr:uid="{00000000-0005-0000-0000-0000054D0000}"/>
    <cellStyle name="Currency [0] 11811" xfId="19693" hidden="1" xr:uid="{00000000-0005-0000-0000-00000E4D0000}"/>
    <cellStyle name="Currency [0] 11812" xfId="19704" hidden="1" xr:uid="{00000000-0005-0000-0000-0000194D0000}"/>
    <cellStyle name="Currency [0] 11813" xfId="19710" hidden="1" xr:uid="{00000000-0005-0000-0000-00001F4D0000}"/>
    <cellStyle name="Currency [0] 11814" xfId="19682" hidden="1" xr:uid="{00000000-0005-0000-0000-0000034D0000}"/>
    <cellStyle name="Currency [0] 11815" xfId="19700" hidden="1" xr:uid="{00000000-0005-0000-0000-0000154D0000}"/>
    <cellStyle name="Currency [0] 11816" xfId="19722" hidden="1" xr:uid="{00000000-0005-0000-0000-00002B4D0000}"/>
    <cellStyle name="Currency [0] 11817" xfId="19724" hidden="1" xr:uid="{00000000-0005-0000-0000-00002D4D0000}"/>
    <cellStyle name="Currency [0] 11818" xfId="19658" hidden="1" xr:uid="{00000000-0005-0000-0000-0000EB4C0000}"/>
    <cellStyle name="Currency [0] 11819" xfId="18947" hidden="1" xr:uid="{00000000-0005-0000-0000-0000244A0000}"/>
    <cellStyle name="Currency [0] 1182" xfId="1279" hidden="1" xr:uid="{00000000-0005-0000-0000-000020050000}"/>
    <cellStyle name="Currency [0] 11820" xfId="19696" hidden="1" xr:uid="{00000000-0005-0000-0000-0000114D0000}"/>
    <cellStyle name="Currency [0] 11821" xfId="18926" hidden="1" xr:uid="{00000000-0005-0000-0000-00000F4A0000}"/>
    <cellStyle name="Currency [0] 11822" xfId="19685" hidden="1" xr:uid="{00000000-0005-0000-0000-0000064D0000}"/>
    <cellStyle name="Currency [0] 11823" xfId="19729" hidden="1" xr:uid="{00000000-0005-0000-0000-0000324D0000}"/>
    <cellStyle name="Currency [0] 11824" xfId="19697" hidden="1" xr:uid="{00000000-0005-0000-0000-0000124D0000}"/>
    <cellStyle name="Currency [0] 11825" xfId="19705" hidden="1" xr:uid="{00000000-0005-0000-0000-00001A4D0000}"/>
    <cellStyle name="Currency [0] 11826" xfId="19741" hidden="1" xr:uid="{00000000-0005-0000-0000-00003E4D0000}"/>
    <cellStyle name="Currency [0] 11827" xfId="19743" hidden="1" xr:uid="{00000000-0005-0000-0000-0000404D0000}"/>
    <cellStyle name="Currency [0] 11828" xfId="19699" hidden="1" xr:uid="{00000000-0005-0000-0000-0000144D0000}"/>
    <cellStyle name="Currency [0] 11829" xfId="19712" hidden="1" xr:uid="{00000000-0005-0000-0000-0000214D0000}"/>
    <cellStyle name="Currency [0] 1183" xfId="1280" hidden="1" xr:uid="{00000000-0005-0000-0000-000021050000}"/>
    <cellStyle name="Currency [0] 11830" xfId="19717" hidden="1" xr:uid="{00000000-0005-0000-0000-0000264D0000}"/>
    <cellStyle name="Currency [0] 11831" xfId="19711" hidden="1" xr:uid="{00000000-0005-0000-0000-0000204D0000}"/>
    <cellStyle name="Currency [0] 11832" xfId="19759" hidden="1" xr:uid="{00000000-0005-0000-0000-0000504D0000}"/>
    <cellStyle name="Currency [0] 11833" xfId="19767" hidden="1" xr:uid="{00000000-0005-0000-0000-0000584D0000}"/>
    <cellStyle name="Currency [0] 11834" xfId="19695" hidden="1" xr:uid="{00000000-0005-0000-0000-0000104D0000}"/>
    <cellStyle name="Currency [0] 11835" xfId="19753" hidden="1" xr:uid="{00000000-0005-0000-0000-00004A4D0000}"/>
    <cellStyle name="Currency [0] 11836" xfId="19776" hidden="1" xr:uid="{00000000-0005-0000-0000-0000614D0000}"/>
    <cellStyle name="Currency [0] 11837" xfId="19778" hidden="1" xr:uid="{00000000-0005-0000-0000-0000634D0000}"/>
    <cellStyle name="Currency [0] 11838" xfId="19678" hidden="1" xr:uid="{00000000-0005-0000-0000-0000FF4C0000}"/>
    <cellStyle name="Currency [0] 11839" xfId="19688" hidden="1" xr:uid="{00000000-0005-0000-0000-0000094D0000}"/>
    <cellStyle name="Currency [0] 1184" xfId="1257" hidden="1" xr:uid="{00000000-0005-0000-0000-00000A050000}"/>
    <cellStyle name="Currency [0] 11840" xfId="19750" hidden="1" xr:uid="{00000000-0005-0000-0000-0000474D0000}"/>
    <cellStyle name="Currency [0] 11841" xfId="19715" hidden="1" xr:uid="{00000000-0005-0000-0000-0000244D0000}"/>
    <cellStyle name="Currency [0] 11842" xfId="19665" hidden="1" xr:uid="{00000000-0005-0000-0000-0000F24C0000}"/>
    <cellStyle name="Currency [0] 11843" xfId="19786" hidden="1" xr:uid="{00000000-0005-0000-0000-00006B4D0000}"/>
    <cellStyle name="Currency [0] 11844" xfId="19751" hidden="1" xr:uid="{00000000-0005-0000-0000-0000484D0000}"/>
    <cellStyle name="Currency [0] 11845" xfId="19762" hidden="1" xr:uid="{00000000-0005-0000-0000-0000534D0000}"/>
    <cellStyle name="Currency [0] 11846" xfId="19794" hidden="1" xr:uid="{00000000-0005-0000-0000-0000734D0000}"/>
    <cellStyle name="Currency [0] 11847" xfId="19796" hidden="1" xr:uid="{00000000-0005-0000-0000-0000754D0000}"/>
    <cellStyle name="Currency [0] 11848" xfId="19748" hidden="1" xr:uid="{00000000-0005-0000-0000-0000454D0000}"/>
    <cellStyle name="Currency [0] 11849" xfId="19747" hidden="1" xr:uid="{00000000-0005-0000-0000-0000444D0000}"/>
    <cellStyle name="Currency [0] 1185" xfId="1263" hidden="1" xr:uid="{00000000-0005-0000-0000-000010050000}"/>
    <cellStyle name="Currency [0] 11850" xfId="19737" hidden="1" xr:uid="{00000000-0005-0000-0000-00003A4D0000}"/>
    <cellStyle name="Currency [0] 11851" xfId="19733" hidden="1" xr:uid="{00000000-0005-0000-0000-0000364D0000}"/>
    <cellStyle name="Currency [0] 11852" xfId="19735" hidden="1" xr:uid="{00000000-0005-0000-0000-0000384D0000}"/>
    <cellStyle name="Currency [0] 11853" xfId="19803" hidden="1" xr:uid="{00000000-0005-0000-0000-00007C4D0000}"/>
    <cellStyle name="Currency [0] 11854" xfId="18962" hidden="1" xr:uid="{00000000-0005-0000-0000-0000334A0000}"/>
    <cellStyle name="Currency [0] 11855" xfId="19781" hidden="1" xr:uid="{00000000-0005-0000-0000-0000664D0000}"/>
    <cellStyle name="Currency [0] 11856" xfId="19809" hidden="1" xr:uid="{00000000-0005-0000-0000-0000824D0000}"/>
    <cellStyle name="Currency [0] 11857" xfId="19811" hidden="1" xr:uid="{00000000-0005-0000-0000-0000844D0000}"/>
    <cellStyle name="Currency [0] 11858" xfId="19686" hidden="1" xr:uid="{00000000-0005-0000-0000-0000074D0000}"/>
    <cellStyle name="Currency [0] 11859" xfId="19760" hidden="1" xr:uid="{00000000-0005-0000-0000-0000514D0000}"/>
    <cellStyle name="Currency [0] 1186" xfId="1277" hidden="1" xr:uid="{00000000-0005-0000-0000-00001E050000}"/>
    <cellStyle name="Currency [0] 11860" xfId="19716" hidden="1" xr:uid="{00000000-0005-0000-0000-0000254D0000}"/>
    <cellStyle name="Currency [0] 11861" xfId="19752" hidden="1" xr:uid="{00000000-0005-0000-0000-0000494D0000}"/>
    <cellStyle name="Currency [0] 11862" xfId="19756" hidden="1" xr:uid="{00000000-0005-0000-0000-00004D4D0000}"/>
    <cellStyle name="Currency [0] 11863" xfId="19817" hidden="1" xr:uid="{00000000-0005-0000-0000-00008A4D0000}"/>
    <cellStyle name="Currency [0] 11864" xfId="18975" hidden="1" xr:uid="{00000000-0005-0000-0000-0000404A0000}"/>
    <cellStyle name="Currency [0] 11865" xfId="19799" hidden="1" xr:uid="{00000000-0005-0000-0000-0000784D0000}"/>
    <cellStyle name="Currency [0] 11866" xfId="19822" hidden="1" xr:uid="{00000000-0005-0000-0000-00008F4D0000}"/>
    <cellStyle name="Currency [0] 11867" xfId="19824" hidden="1" xr:uid="{00000000-0005-0000-0000-0000914D0000}"/>
    <cellStyle name="Currency [0] 11868" xfId="19680" hidden="1" xr:uid="{00000000-0005-0000-0000-0000014D0000}"/>
    <cellStyle name="Currency [0] 11869" xfId="19779" hidden="1" xr:uid="{00000000-0005-0000-0000-0000644D0000}"/>
    <cellStyle name="Currency [0] 1187" xfId="1264" hidden="1" xr:uid="{00000000-0005-0000-0000-000011050000}"/>
    <cellStyle name="Currency [0] 11870" xfId="19746" hidden="1" xr:uid="{00000000-0005-0000-0000-0000434D0000}"/>
    <cellStyle name="Currency [0] 11871" xfId="19764" hidden="1" xr:uid="{00000000-0005-0000-0000-0000554D0000}"/>
    <cellStyle name="Currency [0] 11872" xfId="19761" hidden="1" xr:uid="{00000000-0005-0000-0000-0000524D0000}"/>
    <cellStyle name="Currency [0] 11873" xfId="19828" hidden="1" xr:uid="{00000000-0005-0000-0000-0000954D0000}"/>
    <cellStyle name="Currency [0] 11874" xfId="19713" hidden="1" xr:uid="{00000000-0005-0000-0000-0000224D0000}"/>
    <cellStyle name="Currency [0] 11875" xfId="19813" hidden="1" xr:uid="{00000000-0005-0000-0000-0000864D0000}"/>
    <cellStyle name="Currency [0] 11876" xfId="19835" hidden="1" xr:uid="{00000000-0005-0000-0000-00009C4D0000}"/>
    <cellStyle name="Currency [0] 11877" xfId="19837" hidden="1" xr:uid="{00000000-0005-0000-0000-00009E4D0000}"/>
    <cellStyle name="Currency [0] 11878" xfId="19765" hidden="1" xr:uid="{00000000-0005-0000-0000-0000564D0000}"/>
    <cellStyle name="Currency [0] 11879" xfId="19797" hidden="1" xr:uid="{00000000-0005-0000-0000-0000764D0000}"/>
    <cellStyle name="Currency [0] 1188" xfId="1281" hidden="1" xr:uid="{00000000-0005-0000-0000-000022050000}"/>
    <cellStyle name="Currency [0] 11880" xfId="18927" hidden="1" xr:uid="{00000000-0005-0000-0000-0000104A0000}"/>
    <cellStyle name="Currency [0] 11881" xfId="19783" hidden="1" xr:uid="{00000000-0005-0000-0000-0000684D0000}"/>
    <cellStyle name="Currency [0] 11882" xfId="19780" hidden="1" xr:uid="{00000000-0005-0000-0000-0000654D0000}"/>
    <cellStyle name="Currency [0] 11883" xfId="19841" hidden="1" xr:uid="{00000000-0005-0000-0000-0000A24D0000}"/>
    <cellStyle name="Currency [0] 11884" xfId="19676" hidden="1" xr:uid="{00000000-0005-0000-0000-0000FD4C0000}"/>
    <cellStyle name="Currency [0] 11885" xfId="19825" hidden="1" xr:uid="{00000000-0005-0000-0000-0000924D0000}"/>
    <cellStyle name="Currency [0] 11886" xfId="19845" hidden="1" xr:uid="{00000000-0005-0000-0000-0000A64D0000}"/>
    <cellStyle name="Currency [0] 11887" xfId="19847" hidden="1" xr:uid="{00000000-0005-0000-0000-0000A84D0000}"/>
    <cellStyle name="Currency [0] 11888" xfId="19784" hidden="1" xr:uid="{00000000-0005-0000-0000-0000694D0000}"/>
    <cellStyle name="Currency [0] 11889" xfId="19812" hidden="1" xr:uid="{00000000-0005-0000-0000-0000854D0000}"/>
    <cellStyle name="Currency [0] 1189" xfId="1282" hidden="1" xr:uid="{00000000-0005-0000-0000-000023050000}"/>
    <cellStyle name="Currency [0] 11890" xfId="19772" hidden="1" xr:uid="{00000000-0005-0000-0000-00005D4D0000}"/>
    <cellStyle name="Currency [0] 11891" xfId="19801" hidden="1" xr:uid="{00000000-0005-0000-0000-00007A4D0000}"/>
    <cellStyle name="Currency [0] 11892" xfId="19798" hidden="1" xr:uid="{00000000-0005-0000-0000-0000774D0000}"/>
    <cellStyle name="Currency [0] 11893" xfId="19851" hidden="1" xr:uid="{00000000-0005-0000-0000-0000AC4D0000}"/>
    <cellStyle name="Currency [0] 11894" xfId="19679" hidden="1" xr:uid="{00000000-0005-0000-0000-0000004D0000}"/>
    <cellStyle name="Currency [0] 11895" xfId="19838" hidden="1" xr:uid="{00000000-0005-0000-0000-00009F4D0000}"/>
    <cellStyle name="Currency [0] 11896" xfId="19855" hidden="1" xr:uid="{00000000-0005-0000-0000-0000B04D0000}"/>
    <cellStyle name="Currency [0] 11897" xfId="19857" hidden="1" xr:uid="{00000000-0005-0000-0000-0000B24D0000}"/>
    <cellStyle name="Currency [0] 11898" xfId="19738" hidden="1" xr:uid="{00000000-0005-0000-0000-00003B4D0000}"/>
    <cellStyle name="Currency [0] 11899" xfId="19774" hidden="1" xr:uid="{00000000-0005-0000-0000-00005F4D0000}"/>
    <cellStyle name="Currency [0] 119" xfId="178" hidden="1" xr:uid="{00000000-0005-0000-0000-0000D3000000}"/>
    <cellStyle name="Currency [0] 1190" xfId="1278" hidden="1" xr:uid="{00000000-0005-0000-0000-00001F050000}"/>
    <cellStyle name="Currency [0] 11900" xfId="19843" hidden="1" xr:uid="{00000000-0005-0000-0000-0000A44D0000}"/>
    <cellStyle name="Currency [0] 11901" xfId="19831" hidden="1" xr:uid="{00000000-0005-0000-0000-0000984D0000}"/>
    <cellStyle name="Currency [0] 11902" xfId="19848" hidden="1" xr:uid="{00000000-0005-0000-0000-0000A94D0000}"/>
    <cellStyle name="Currency [0] 11903" xfId="19859" hidden="1" xr:uid="{00000000-0005-0000-0000-0000B44D0000}"/>
    <cellStyle name="Currency [0] 11904" xfId="19707" hidden="1" xr:uid="{00000000-0005-0000-0000-00001C4D0000}"/>
    <cellStyle name="Currency [0] 11905" xfId="19771" hidden="1" xr:uid="{00000000-0005-0000-0000-00005C4D0000}"/>
    <cellStyle name="Currency [0] 11906" xfId="19863" hidden="1" xr:uid="{00000000-0005-0000-0000-0000B84D0000}"/>
    <cellStyle name="Currency [0] 11907" xfId="19865" hidden="1" xr:uid="{00000000-0005-0000-0000-0000BA4D0000}"/>
    <cellStyle name="Currency [0] 11908" xfId="19820" hidden="1" xr:uid="{00000000-0005-0000-0000-00008D4D0000}"/>
    <cellStyle name="Currency [0] 11909" xfId="19832" hidden="1" xr:uid="{00000000-0005-0000-0000-0000994D0000}"/>
    <cellStyle name="Currency [0] 1191" xfId="1251" hidden="1" xr:uid="{00000000-0005-0000-0000-000004050000}"/>
    <cellStyle name="Currency [0] 11910" xfId="19860" hidden="1" xr:uid="{00000000-0005-0000-0000-0000B54D0000}"/>
    <cellStyle name="Currency [0] 11911" xfId="19833" hidden="1" xr:uid="{00000000-0005-0000-0000-00009A4D0000}"/>
    <cellStyle name="Currency [0] 11912" xfId="19866" hidden="1" xr:uid="{00000000-0005-0000-0000-0000BB4D0000}"/>
    <cellStyle name="Currency [0] 11913" xfId="19868" hidden="1" xr:uid="{00000000-0005-0000-0000-0000BD4D0000}"/>
    <cellStyle name="Currency [0] 11914" xfId="19861" hidden="1" xr:uid="{00000000-0005-0000-0000-0000B64D0000}"/>
    <cellStyle name="Currency [0] 11915" xfId="19807" hidden="1" xr:uid="{00000000-0005-0000-0000-0000804D0000}"/>
    <cellStyle name="Currency [0] 11916" xfId="19870" hidden="1" xr:uid="{00000000-0005-0000-0000-0000BF4D0000}"/>
    <cellStyle name="Currency [0] 11917" xfId="19872" hidden="1" xr:uid="{00000000-0005-0000-0000-0000C14D0000}"/>
    <cellStyle name="Currency [0] 11918" xfId="19931" hidden="1" xr:uid="{00000000-0005-0000-0000-0000FC4D0000}"/>
    <cellStyle name="Currency [0] 11919" xfId="19955" hidden="1" xr:uid="{00000000-0005-0000-0000-0000144E0000}"/>
    <cellStyle name="Currency [0] 1192" xfId="1283" hidden="1" xr:uid="{00000000-0005-0000-0000-000024050000}"/>
    <cellStyle name="Currency [0] 11920" xfId="19962" hidden="1" xr:uid="{00000000-0005-0000-0000-00001B4E0000}"/>
    <cellStyle name="Currency [0] 11921" xfId="19974" hidden="1" xr:uid="{00000000-0005-0000-0000-0000274E0000}"/>
    <cellStyle name="Currency [0] 11922" xfId="19977" hidden="1" xr:uid="{00000000-0005-0000-0000-00002A4E0000}"/>
    <cellStyle name="Currency [0] 11923" xfId="19953" hidden="1" xr:uid="{00000000-0005-0000-0000-0000124E0000}"/>
    <cellStyle name="Currency [0] 11924" xfId="19970" hidden="1" xr:uid="{00000000-0005-0000-0000-0000234E0000}"/>
    <cellStyle name="Currency [0] 11925" xfId="19981" hidden="1" xr:uid="{00000000-0005-0000-0000-00002E4E0000}"/>
    <cellStyle name="Currency [0] 11926" xfId="19983" hidden="1" xr:uid="{00000000-0005-0000-0000-0000304E0000}"/>
    <cellStyle name="Currency [0] 11927" xfId="19963" hidden="1" xr:uid="{00000000-0005-0000-0000-00001C4E0000}"/>
    <cellStyle name="Currency [0] 11928" xfId="19932" hidden="1" xr:uid="{00000000-0005-0000-0000-0000FD4D0000}"/>
    <cellStyle name="Currency [0] 11929" xfId="19994" hidden="1" xr:uid="{00000000-0005-0000-0000-00003B4E0000}"/>
    <cellStyle name="Currency [0] 1193" xfId="1284" hidden="1" xr:uid="{00000000-0005-0000-0000-000025050000}"/>
    <cellStyle name="Currency [0] 11930" xfId="20003" hidden="1" xr:uid="{00000000-0005-0000-0000-0000444E0000}"/>
    <cellStyle name="Currency [0] 11931" xfId="20014" hidden="1" xr:uid="{00000000-0005-0000-0000-00004F4E0000}"/>
    <cellStyle name="Currency [0] 11932" xfId="20020" hidden="1" xr:uid="{00000000-0005-0000-0000-0000554E0000}"/>
    <cellStyle name="Currency [0] 11933" xfId="19992" hidden="1" xr:uid="{00000000-0005-0000-0000-0000394E0000}"/>
    <cellStyle name="Currency [0] 11934" xfId="20010" hidden="1" xr:uid="{00000000-0005-0000-0000-00004B4E0000}"/>
    <cellStyle name="Currency [0] 11935" xfId="20032" hidden="1" xr:uid="{00000000-0005-0000-0000-0000614E0000}"/>
    <cellStyle name="Currency [0] 11936" xfId="20034" hidden="1" xr:uid="{00000000-0005-0000-0000-0000634E0000}"/>
    <cellStyle name="Currency [0] 11937" xfId="19959" hidden="1" xr:uid="{00000000-0005-0000-0000-0000184E0000}"/>
    <cellStyle name="Currency [0] 11938" xfId="19938" hidden="1" xr:uid="{00000000-0005-0000-0000-0000034E0000}"/>
    <cellStyle name="Currency [0] 11939" xfId="20006" hidden="1" xr:uid="{00000000-0005-0000-0000-0000474E0000}"/>
    <cellStyle name="Currency [0] 1194" xfId="1316" hidden="1" xr:uid="{00000000-0005-0000-0000-000045050000}"/>
    <cellStyle name="Currency [0] 11940" xfId="19944" hidden="1" xr:uid="{00000000-0005-0000-0000-0000094E0000}"/>
    <cellStyle name="Currency [0] 11941" xfId="19995" hidden="1" xr:uid="{00000000-0005-0000-0000-00003C4E0000}"/>
    <cellStyle name="Currency [0] 11942" xfId="20039" hidden="1" xr:uid="{00000000-0005-0000-0000-0000684E0000}"/>
    <cellStyle name="Currency [0] 11943" xfId="20007" hidden="1" xr:uid="{00000000-0005-0000-0000-0000484E0000}"/>
    <cellStyle name="Currency [0] 11944" xfId="20015" hidden="1" xr:uid="{00000000-0005-0000-0000-0000504E0000}"/>
    <cellStyle name="Currency [0] 11945" xfId="20051" hidden="1" xr:uid="{00000000-0005-0000-0000-0000744E0000}"/>
    <cellStyle name="Currency [0] 11946" xfId="20053" hidden="1" xr:uid="{00000000-0005-0000-0000-0000764E0000}"/>
    <cellStyle name="Currency [0] 11947" xfId="20009" hidden="1" xr:uid="{00000000-0005-0000-0000-00004A4E0000}"/>
    <cellStyle name="Currency [0] 11948" xfId="20022" hidden="1" xr:uid="{00000000-0005-0000-0000-0000574E0000}"/>
    <cellStyle name="Currency [0] 11949" xfId="20027" hidden="1" xr:uid="{00000000-0005-0000-0000-00005C4E0000}"/>
    <cellStyle name="Currency [0] 1195" xfId="1325" hidden="1" xr:uid="{00000000-0005-0000-0000-00004E050000}"/>
    <cellStyle name="Currency [0] 11950" xfId="20021" hidden="1" xr:uid="{00000000-0005-0000-0000-0000564E0000}"/>
    <cellStyle name="Currency [0] 11951" xfId="20069" hidden="1" xr:uid="{00000000-0005-0000-0000-0000864E0000}"/>
    <cellStyle name="Currency [0] 11952" xfId="20077" hidden="1" xr:uid="{00000000-0005-0000-0000-00008E4E0000}"/>
    <cellStyle name="Currency [0] 11953" xfId="20005" hidden="1" xr:uid="{00000000-0005-0000-0000-0000464E0000}"/>
    <cellStyle name="Currency [0] 11954" xfId="20063" hidden="1" xr:uid="{00000000-0005-0000-0000-0000804E0000}"/>
    <cellStyle name="Currency [0] 11955" xfId="20086" hidden="1" xr:uid="{00000000-0005-0000-0000-0000974E0000}"/>
    <cellStyle name="Currency [0] 11956" xfId="20088" hidden="1" xr:uid="{00000000-0005-0000-0000-0000994E0000}"/>
    <cellStyle name="Currency [0] 11957" xfId="19988" hidden="1" xr:uid="{00000000-0005-0000-0000-0000354E0000}"/>
    <cellStyle name="Currency [0] 11958" xfId="19998" hidden="1" xr:uid="{00000000-0005-0000-0000-00003F4E0000}"/>
    <cellStyle name="Currency [0] 11959" xfId="20060" hidden="1" xr:uid="{00000000-0005-0000-0000-00007D4E0000}"/>
    <cellStyle name="Currency [0] 1196" xfId="1328" hidden="1" xr:uid="{00000000-0005-0000-0000-000051050000}"/>
    <cellStyle name="Currency [0] 11960" xfId="20025" hidden="1" xr:uid="{00000000-0005-0000-0000-00005A4E0000}"/>
    <cellStyle name="Currency [0] 11961" xfId="19972" hidden="1" xr:uid="{00000000-0005-0000-0000-0000254E0000}"/>
    <cellStyle name="Currency [0] 11962" xfId="20096" hidden="1" xr:uid="{00000000-0005-0000-0000-0000A14E0000}"/>
    <cellStyle name="Currency [0] 11963" xfId="20061" hidden="1" xr:uid="{00000000-0005-0000-0000-00007E4E0000}"/>
    <cellStyle name="Currency [0] 11964" xfId="20072" hidden="1" xr:uid="{00000000-0005-0000-0000-0000894E0000}"/>
    <cellStyle name="Currency [0] 11965" xfId="20104" hidden="1" xr:uid="{00000000-0005-0000-0000-0000A94E0000}"/>
    <cellStyle name="Currency [0] 11966" xfId="20106" hidden="1" xr:uid="{00000000-0005-0000-0000-0000AB4E0000}"/>
    <cellStyle name="Currency [0] 11967" xfId="20058" hidden="1" xr:uid="{00000000-0005-0000-0000-00007B4E0000}"/>
    <cellStyle name="Currency [0] 11968" xfId="20057" hidden="1" xr:uid="{00000000-0005-0000-0000-00007A4E0000}"/>
    <cellStyle name="Currency [0] 11969" xfId="20047" hidden="1" xr:uid="{00000000-0005-0000-0000-0000704E0000}"/>
    <cellStyle name="Currency [0] 1197" xfId="1334" hidden="1" xr:uid="{00000000-0005-0000-0000-000057050000}"/>
    <cellStyle name="Currency [0] 11970" xfId="20043" hidden="1" xr:uid="{00000000-0005-0000-0000-00006C4E0000}"/>
    <cellStyle name="Currency [0] 11971" xfId="20045" hidden="1" xr:uid="{00000000-0005-0000-0000-00006E4E0000}"/>
    <cellStyle name="Currency [0] 11972" xfId="20113" hidden="1" xr:uid="{00000000-0005-0000-0000-0000B24E0000}"/>
    <cellStyle name="Currency [0] 11973" xfId="19940" hidden="1" xr:uid="{00000000-0005-0000-0000-0000054E0000}"/>
    <cellStyle name="Currency [0] 11974" xfId="20091" hidden="1" xr:uid="{00000000-0005-0000-0000-00009C4E0000}"/>
    <cellStyle name="Currency [0] 11975" xfId="20119" hidden="1" xr:uid="{00000000-0005-0000-0000-0000B84E0000}"/>
    <cellStyle name="Currency [0] 11976" xfId="20121" hidden="1" xr:uid="{00000000-0005-0000-0000-0000BA4E0000}"/>
    <cellStyle name="Currency [0] 11977" xfId="19996" hidden="1" xr:uid="{00000000-0005-0000-0000-00003D4E0000}"/>
    <cellStyle name="Currency [0] 11978" xfId="20070" hidden="1" xr:uid="{00000000-0005-0000-0000-0000874E0000}"/>
    <cellStyle name="Currency [0] 11979" xfId="20026" hidden="1" xr:uid="{00000000-0005-0000-0000-00005B4E0000}"/>
    <cellStyle name="Currency [0] 1198" xfId="1336" hidden="1" xr:uid="{00000000-0005-0000-0000-000059050000}"/>
    <cellStyle name="Currency [0] 11980" xfId="20062" hidden="1" xr:uid="{00000000-0005-0000-0000-00007F4E0000}"/>
    <cellStyle name="Currency [0] 11981" xfId="20066" hidden="1" xr:uid="{00000000-0005-0000-0000-0000834E0000}"/>
    <cellStyle name="Currency [0] 11982" xfId="20127" hidden="1" xr:uid="{00000000-0005-0000-0000-0000C04E0000}"/>
    <cellStyle name="Currency [0] 11983" xfId="19935" hidden="1" xr:uid="{00000000-0005-0000-0000-0000004E0000}"/>
    <cellStyle name="Currency [0] 11984" xfId="20109" hidden="1" xr:uid="{00000000-0005-0000-0000-0000AE4E0000}"/>
    <cellStyle name="Currency [0] 11985" xfId="20132" hidden="1" xr:uid="{00000000-0005-0000-0000-0000C54E0000}"/>
    <cellStyle name="Currency [0] 11986" xfId="20134" hidden="1" xr:uid="{00000000-0005-0000-0000-0000C74E0000}"/>
    <cellStyle name="Currency [0] 11987" xfId="19990" hidden="1" xr:uid="{00000000-0005-0000-0000-0000374E0000}"/>
    <cellStyle name="Currency [0] 11988" xfId="20089" hidden="1" xr:uid="{00000000-0005-0000-0000-00009A4E0000}"/>
    <cellStyle name="Currency [0] 11989" xfId="20056" hidden="1" xr:uid="{00000000-0005-0000-0000-0000794E0000}"/>
    <cellStyle name="Currency [0] 1199" xfId="1324" hidden="1" xr:uid="{00000000-0005-0000-0000-00004D050000}"/>
    <cellStyle name="Currency [0] 11990" xfId="20074" hidden="1" xr:uid="{00000000-0005-0000-0000-00008B4E0000}"/>
    <cellStyle name="Currency [0] 11991" xfId="20071" hidden="1" xr:uid="{00000000-0005-0000-0000-0000884E0000}"/>
    <cellStyle name="Currency [0] 11992" xfId="20138" hidden="1" xr:uid="{00000000-0005-0000-0000-0000CB4E0000}"/>
    <cellStyle name="Currency [0] 11993" xfId="20023" hidden="1" xr:uid="{00000000-0005-0000-0000-0000584E0000}"/>
    <cellStyle name="Currency [0] 11994" xfId="20123" hidden="1" xr:uid="{00000000-0005-0000-0000-0000BC4E0000}"/>
    <cellStyle name="Currency [0] 11995" xfId="20145" hidden="1" xr:uid="{00000000-0005-0000-0000-0000D24E0000}"/>
    <cellStyle name="Currency [0] 11996" xfId="20147" hidden="1" xr:uid="{00000000-0005-0000-0000-0000D44E0000}"/>
    <cellStyle name="Currency [0] 11997" xfId="20075" hidden="1" xr:uid="{00000000-0005-0000-0000-00008C4E0000}"/>
    <cellStyle name="Currency [0] 11998" xfId="20107" hidden="1" xr:uid="{00000000-0005-0000-0000-0000AC4E0000}"/>
    <cellStyle name="Currency [0] 11999" xfId="19956" hidden="1" xr:uid="{00000000-0005-0000-0000-0000154E0000}"/>
    <cellStyle name="Currency [0] 12" xfId="53" hidden="1" xr:uid="{00000000-0005-0000-0000-000055000000}"/>
    <cellStyle name="Currency [0] 120" xfId="179" hidden="1" xr:uid="{00000000-0005-0000-0000-0000D4000000}"/>
    <cellStyle name="Currency [0] 1200" xfId="1332" hidden="1" xr:uid="{00000000-0005-0000-0000-000055050000}"/>
    <cellStyle name="Currency [0] 12000" xfId="20093" hidden="1" xr:uid="{00000000-0005-0000-0000-00009E4E0000}"/>
    <cellStyle name="Currency [0] 12001" xfId="20090" hidden="1" xr:uid="{00000000-0005-0000-0000-00009B4E0000}"/>
    <cellStyle name="Currency [0] 12002" xfId="20151" hidden="1" xr:uid="{00000000-0005-0000-0000-0000D84E0000}"/>
    <cellStyle name="Currency [0] 12003" xfId="19986" hidden="1" xr:uid="{00000000-0005-0000-0000-0000334E0000}"/>
    <cellStyle name="Currency [0] 12004" xfId="20135" hidden="1" xr:uid="{00000000-0005-0000-0000-0000C84E0000}"/>
    <cellStyle name="Currency [0] 12005" xfId="20155" hidden="1" xr:uid="{00000000-0005-0000-0000-0000DC4E0000}"/>
    <cellStyle name="Currency [0] 12006" xfId="20157" hidden="1" xr:uid="{00000000-0005-0000-0000-0000DE4E0000}"/>
    <cellStyle name="Currency [0] 12007" xfId="20094" hidden="1" xr:uid="{00000000-0005-0000-0000-00009F4E0000}"/>
    <cellStyle name="Currency [0] 12008" xfId="20122" hidden="1" xr:uid="{00000000-0005-0000-0000-0000BB4E0000}"/>
    <cellStyle name="Currency [0] 12009" xfId="20082" hidden="1" xr:uid="{00000000-0005-0000-0000-0000934E0000}"/>
    <cellStyle name="Currency [0] 1201" xfId="1337" hidden="1" xr:uid="{00000000-0005-0000-0000-00005A050000}"/>
    <cellStyle name="Currency [0] 12010" xfId="20111" hidden="1" xr:uid="{00000000-0005-0000-0000-0000B04E0000}"/>
    <cellStyle name="Currency [0] 12011" xfId="20108" hidden="1" xr:uid="{00000000-0005-0000-0000-0000AD4E0000}"/>
    <cellStyle name="Currency [0] 12012" xfId="20161" hidden="1" xr:uid="{00000000-0005-0000-0000-0000E24E0000}"/>
    <cellStyle name="Currency [0] 12013" xfId="19989" hidden="1" xr:uid="{00000000-0005-0000-0000-0000364E0000}"/>
    <cellStyle name="Currency [0] 12014" xfId="20148" hidden="1" xr:uid="{00000000-0005-0000-0000-0000D54E0000}"/>
    <cellStyle name="Currency [0] 12015" xfId="20165" hidden="1" xr:uid="{00000000-0005-0000-0000-0000E64E0000}"/>
    <cellStyle name="Currency [0] 12016" xfId="20167" hidden="1" xr:uid="{00000000-0005-0000-0000-0000E84E0000}"/>
    <cellStyle name="Currency [0] 12017" xfId="20048" hidden="1" xr:uid="{00000000-0005-0000-0000-0000714E0000}"/>
    <cellStyle name="Currency [0] 12018" xfId="20084" hidden="1" xr:uid="{00000000-0005-0000-0000-0000954E0000}"/>
    <cellStyle name="Currency [0] 12019" xfId="20153" hidden="1" xr:uid="{00000000-0005-0000-0000-0000DA4E0000}"/>
    <cellStyle name="Currency [0] 1202" xfId="1338" hidden="1" xr:uid="{00000000-0005-0000-0000-00005B050000}"/>
    <cellStyle name="Currency [0] 12020" xfId="20141" hidden="1" xr:uid="{00000000-0005-0000-0000-0000CE4E0000}"/>
    <cellStyle name="Currency [0] 12021" xfId="20158" hidden="1" xr:uid="{00000000-0005-0000-0000-0000DF4E0000}"/>
    <cellStyle name="Currency [0] 12022" xfId="20169" hidden="1" xr:uid="{00000000-0005-0000-0000-0000EA4E0000}"/>
    <cellStyle name="Currency [0] 12023" xfId="20017" hidden="1" xr:uid="{00000000-0005-0000-0000-0000524E0000}"/>
    <cellStyle name="Currency [0] 12024" xfId="20081" hidden="1" xr:uid="{00000000-0005-0000-0000-0000924E0000}"/>
    <cellStyle name="Currency [0] 12025" xfId="20173" hidden="1" xr:uid="{00000000-0005-0000-0000-0000EE4E0000}"/>
    <cellStyle name="Currency [0] 12026" xfId="20175" hidden="1" xr:uid="{00000000-0005-0000-0000-0000F04E0000}"/>
    <cellStyle name="Currency [0] 12027" xfId="20130" hidden="1" xr:uid="{00000000-0005-0000-0000-0000C34E0000}"/>
    <cellStyle name="Currency [0] 12028" xfId="20142" hidden="1" xr:uid="{00000000-0005-0000-0000-0000CF4E0000}"/>
    <cellStyle name="Currency [0] 12029" xfId="20170" hidden="1" xr:uid="{00000000-0005-0000-0000-0000EB4E0000}"/>
    <cellStyle name="Currency [0] 1203" xfId="1329" hidden="1" xr:uid="{00000000-0005-0000-0000-000052050000}"/>
    <cellStyle name="Currency [0] 12030" xfId="20143" hidden="1" xr:uid="{00000000-0005-0000-0000-0000D04E0000}"/>
    <cellStyle name="Currency [0] 12031" xfId="20176" hidden="1" xr:uid="{00000000-0005-0000-0000-0000F14E0000}"/>
    <cellStyle name="Currency [0] 12032" xfId="20178" hidden="1" xr:uid="{00000000-0005-0000-0000-0000F34E0000}"/>
    <cellStyle name="Currency [0] 12033" xfId="20171" hidden="1" xr:uid="{00000000-0005-0000-0000-0000EC4E0000}"/>
    <cellStyle name="Currency [0] 12034" xfId="20117" hidden="1" xr:uid="{00000000-0005-0000-0000-0000B64E0000}"/>
    <cellStyle name="Currency [0] 12035" xfId="20180" hidden="1" xr:uid="{00000000-0005-0000-0000-0000F54E0000}"/>
    <cellStyle name="Currency [0] 12036" xfId="20182" hidden="1" xr:uid="{00000000-0005-0000-0000-0000F74E0000}"/>
    <cellStyle name="Currency [0] 12037" xfId="20242" hidden="1" xr:uid="{00000000-0005-0000-0000-0000334F0000}"/>
    <cellStyle name="Currency [0] 12038" xfId="20261" hidden="1" xr:uid="{00000000-0005-0000-0000-0000464F0000}"/>
    <cellStyle name="Currency [0] 12039" xfId="20268" hidden="1" xr:uid="{00000000-0005-0000-0000-00004D4F0000}"/>
    <cellStyle name="Currency [0] 1204" xfId="1317" hidden="1" xr:uid="{00000000-0005-0000-0000-000046050000}"/>
    <cellStyle name="Currency [0] 12040" xfId="20275" hidden="1" xr:uid="{00000000-0005-0000-0000-0000544F0000}"/>
    <cellStyle name="Currency [0] 12041" xfId="20280" hidden="1" xr:uid="{00000000-0005-0000-0000-0000594F0000}"/>
    <cellStyle name="Currency [0] 12042" xfId="20259" hidden="1" xr:uid="{00000000-0005-0000-0000-0000444F0000}"/>
    <cellStyle name="Currency [0] 12043" xfId="20270" hidden="1" xr:uid="{00000000-0005-0000-0000-00004F4F0000}"/>
    <cellStyle name="Currency [0] 12044" xfId="20284" hidden="1" xr:uid="{00000000-0005-0000-0000-00005D4F0000}"/>
    <cellStyle name="Currency [0] 12045" xfId="20286" hidden="1" xr:uid="{00000000-0005-0000-0000-00005F4F0000}"/>
    <cellStyle name="Currency [0] 12046" xfId="20269" hidden="1" xr:uid="{00000000-0005-0000-0000-00004E4F0000}"/>
    <cellStyle name="Currency [0] 12047" xfId="20243" hidden="1" xr:uid="{00000000-0005-0000-0000-0000344F0000}"/>
    <cellStyle name="Currency [0] 12048" xfId="20297" hidden="1" xr:uid="{00000000-0005-0000-0000-00006A4F0000}"/>
    <cellStyle name="Currency [0] 12049" xfId="20306" hidden="1" xr:uid="{00000000-0005-0000-0000-0000734F0000}"/>
    <cellStyle name="Currency [0] 1205" xfId="1344" hidden="1" xr:uid="{00000000-0005-0000-0000-000061050000}"/>
    <cellStyle name="Currency [0] 12050" xfId="20317" hidden="1" xr:uid="{00000000-0005-0000-0000-00007E4F0000}"/>
    <cellStyle name="Currency [0] 12051" xfId="20323" hidden="1" xr:uid="{00000000-0005-0000-0000-0000844F0000}"/>
    <cellStyle name="Currency [0] 12052" xfId="20295" hidden="1" xr:uid="{00000000-0005-0000-0000-0000684F0000}"/>
    <cellStyle name="Currency [0] 12053" xfId="20313" hidden="1" xr:uid="{00000000-0005-0000-0000-00007A4F0000}"/>
    <cellStyle name="Currency [0] 12054" xfId="20335" hidden="1" xr:uid="{00000000-0005-0000-0000-0000904F0000}"/>
    <cellStyle name="Currency [0] 12055" xfId="20337" hidden="1" xr:uid="{00000000-0005-0000-0000-0000924F0000}"/>
    <cellStyle name="Currency [0] 12056" xfId="20265" hidden="1" xr:uid="{00000000-0005-0000-0000-00004A4F0000}"/>
    <cellStyle name="Currency [0] 12057" xfId="20249" hidden="1" xr:uid="{00000000-0005-0000-0000-00003A4F0000}"/>
    <cellStyle name="Currency [0] 12058" xfId="20309" hidden="1" xr:uid="{00000000-0005-0000-0000-0000764F0000}"/>
    <cellStyle name="Currency [0] 12059" xfId="20254" hidden="1" xr:uid="{00000000-0005-0000-0000-00003F4F0000}"/>
    <cellStyle name="Currency [0] 1206" xfId="1348" hidden="1" xr:uid="{00000000-0005-0000-0000-000065050000}"/>
    <cellStyle name="Currency [0] 12060" xfId="20298" hidden="1" xr:uid="{00000000-0005-0000-0000-00006B4F0000}"/>
    <cellStyle name="Currency [0] 12061" xfId="20342" hidden="1" xr:uid="{00000000-0005-0000-0000-0000974F0000}"/>
    <cellStyle name="Currency [0] 12062" xfId="20310" hidden="1" xr:uid="{00000000-0005-0000-0000-0000774F0000}"/>
    <cellStyle name="Currency [0] 12063" xfId="20318" hidden="1" xr:uid="{00000000-0005-0000-0000-00007F4F0000}"/>
    <cellStyle name="Currency [0] 12064" xfId="20354" hidden="1" xr:uid="{00000000-0005-0000-0000-0000A34F0000}"/>
    <cellStyle name="Currency [0] 12065" xfId="20356" hidden="1" xr:uid="{00000000-0005-0000-0000-0000A54F0000}"/>
    <cellStyle name="Currency [0] 12066" xfId="20312" hidden="1" xr:uid="{00000000-0005-0000-0000-0000794F0000}"/>
    <cellStyle name="Currency [0] 12067" xfId="20325" hidden="1" xr:uid="{00000000-0005-0000-0000-0000864F0000}"/>
    <cellStyle name="Currency [0] 12068" xfId="20330" hidden="1" xr:uid="{00000000-0005-0000-0000-00008B4F0000}"/>
    <cellStyle name="Currency [0] 12069" xfId="20324" hidden="1" xr:uid="{00000000-0005-0000-0000-0000854F0000}"/>
    <cellStyle name="Currency [0] 1207" xfId="1354" hidden="1" xr:uid="{00000000-0005-0000-0000-00006B050000}"/>
    <cellStyle name="Currency [0] 12070" xfId="20372" hidden="1" xr:uid="{00000000-0005-0000-0000-0000B54F0000}"/>
    <cellStyle name="Currency [0] 12071" xfId="20380" hidden="1" xr:uid="{00000000-0005-0000-0000-0000BD4F0000}"/>
    <cellStyle name="Currency [0] 12072" xfId="20308" hidden="1" xr:uid="{00000000-0005-0000-0000-0000754F0000}"/>
    <cellStyle name="Currency [0] 12073" xfId="20366" hidden="1" xr:uid="{00000000-0005-0000-0000-0000AF4F0000}"/>
    <cellStyle name="Currency [0] 12074" xfId="20389" hidden="1" xr:uid="{00000000-0005-0000-0000-0000C64F0000}"/>
    <cellStyle name="Currency [0] 12075" xfId="20391" hidden="1" xr:uid="{00000000-0005-0000-0000-0000C84F0000}"/>
    <cellStyle name="Currency [0] 12076" xfId="20291" hidden="1" xr:uid="{00000000-0005-0000-0000-0000644F0000}"/>
    <cellStyle name="Currency [0] 12077" xfId="20301" hidden="1" xr:uid="{00000000-0005-0000-0000-00006E4F0000}"/>
    <cellStyle name="Currency [0] 12078" xfId="20363" hidden="1" xr:uid="{00000000-0005-0000-0000-0000AC4F0000}"/>
    <cellStyle name="Currency [0] 12079" xfId="20328" hidden="1" xr:uid="{00000000-0005-0000-0000-0000894F0000}"/>
    <cellStyle name="Currency [0] 1208" xfId="1357" hidden="1" xr:uid="{00000000-0005-0000-0000-00006E050000}"/>
    <cellStyle name="Currency [0] 12080" xfId="20273" hidden="1" xr:uid="{00000000-0005-0000-0000-0000524F0000}"/>
    <cellStyle name="Currency [0] 12081" xfId="20399" hidden="1" xr:uid="{00000000-0005-0000-0000-0000D04F0000}"/>
    <cellStyle name="Currency [0] 12082" xfId="20364" hidden="1" xr:uid="{00000000-0005-0000-0000-0000AD4F0000}"/>
    <cellStyle name="Currency [0] 12083" xfId="20375" hidden="1" xr:uid="{00000000-0005-0000-0000-0000B84F0000}"/>
    <cellStyle name="Currency [0] 12084" xfId="20407" hidden="1" xr:uid="{00000000-0005-0000-0000-0000D84F0000}"/>
    <cellStyle name="Currency [0] 12085" xfId="20409" hidden="1" xr:uid="{00000000-0005-0000-0000-0000DA4F0000}"/>
    <cellStyle name="Currency [0] 12086" xfId="20361" hidden="1" xr:uid="{00000000-0005-0000-0000-0000AA4F0000}"/>
    <cellStyle name="Currency [0] 12087" xfId="20360" hidden="1" xr:uid="{00000000-0005-0000-0000-0000A94F0000}"/>
    <cellStyle name="Currency [0] 12088" xfId="20350" hidden="1" xr:uid="{00000000-0005-0000-0000-00009F4F0000}"/>
    <cellStyle name="Currency [0] 12089" xfId="20346" hidden="1" xr:uid="{00000000-0005-0000-0000-00009B4F0000}"/>
    <cellStyle name="Currency [0] 1209" xfId="1343" hidden="1" xr:uid="{00000000-0005-0000-0000-000060050000}"/>
    <cellStyle name="Currency [0] 12090" xfId="20348" hidden="1" xr:uid="{00000000-0005-0000-0000-00009D4F0000}"/>
    <cellStyle name="Currency [0] 12091" xfId="20416" hidden="1" xr:uid="{00000000-0005-0000-0000-0000E14F0000}"/>
    <cellStyle name="Currency [0] 12092" xfId="20251" hidden="1" xr:uid="{00000000-0005-0000-0000-00003C4F0000}"/>
    <cellStyle name="Currency [0] 12093" xfId="20394" hidden="1" xr:uid="{00000000-0005-0000-0000-0000CB4F0000}"/>
    <cellStyle name="Currency [0] 12094" xfId="20422" hidden="1" xr:uid="{00000000-0005-0000-0000-0000E74F0000}"/>
    <cellStyle name="Currency [0] 12095" xfId="20424" hidden="1" xr:uid="{00000000-0005-0000-0000-0000E94F0000}"/>
    <cellStyle name="Currency [0] 12096" xfId="20299" hidden="1" xr:uid="{00000000-0005-0000-0000-00006C4F0000}"/>
    <cellStyle name="Currency [0] 12097" xfId="20373" hidden="1" xr:uid="{00000000-0005-0000-0000-0000B64F0000}"/>
    <cellStyle name="Currency [0] 12098" xfId="20329" hidden="1" xr:uid="{00000000-0005-0000-0000-00008A4F0000}"/>
    <cellStyle name="Currency [0] 12099" xfId="20365" hidden="1" xr:uid="{00000000-0005-0000-0000-0000AE4F0000}"/>
    <cellStyle name="Currency [0] 121" xfId="204" hidden="1" xr:uid="{00000000-0005-0000-0000-0000ED000000}"/>
    <cellStyle name="Currency [0] 1210" xfId="1353" hidden="1" xr:uid="{00000000-0005-0000-0000-00006A050000}"/>
    <cellStyle name="Currency [0] 12100" xfId="20369" hidden="1" xr:uid="{00000000-0005-0000-0000-0000B24F0000}"/>
    <cellStyle name="Currency [0] 12101" xfId="20430" hidden="1" xr:uid="{00000000-0005-0000-0000-0000EF4F0000}"/>
    <cellStyle name="Currency [0] 12102" xfId="20246" hidden="1" xr:uid="{00000000-0005-0000-0000-0000374F0000}"/>
    <cellStyle name="Currency [0] 12103" xfId="20412" hidden="1" xr:uid="{00000000-0005-0000-0000-0000DD4F0000}"/>
    <cellStyle name="Currency [0] 12104" xfId="20435" hidden="1" xr:uid="{00000000-0005-0000-0000-0000F44F0000}"/>
    <cellStyle name="Currency [0] 12105" xfId="20437" hidden="1" xr:uid="{00000000-0005-0000-0000-0000F64F0000}"/>
    <cellStyle name="Currency [0] 12106" xfId="20293" hidden="1" xr:uid="{00000000-0005-0000-0000-0000664F0000}"/>
    <cellStyle name="Currency [0] 12107" xfId="20392" hidden="1" xr:uid="{00000000-0005-0000-0000-0000C94F0000}"/>
    <cellStyle name="Currency [0] 12108" xfId="20359" hidden="1" xr:uid="{00000000-0005-0000-0000-0000A84F0000}"/>
    <cellStyle name="Currency [0] 12109" xfId="20377" hidden="1" xr:uid="{00000000-0005-0000-0000-0000BA4F0000}"/>
    <cellStyle name="Currency [0] 1211" xfId="1364" hidden="1" xr:uid="{00000000-0005-0000-0000-000075050000}"/>
    <cellStyle name="Currency [0] 12110" xfId="20374" hidden="1" xr:uid="{00000000-0005-0000-0000-0000B74F0000}"/>
    <cellStyle name="Currency [0] 12111" xfId="20441" hidden="1" xr:uid="{00000000-0005-0000-0000-0000FA4F0000}"/>
    <cellStyle name="Currency [0] 12112" xfId="20326" hidden="1" xr:uid="{00000000-0005-0000-0000-0000874F0000}"/>
    <cellStyle name="Currency [0] 12113" xfId="20426" hidden="1" xr:uid="{00000000-0005-0000-0000-0000EB4F0000}"/>
    <cellStyle name="Currency [0] 12114" xfId="20448" hidden="1" xr:uid="{00000000-0005-0000-0000-000001500000}"/>
    <cellStyle name="Currency [0] 12115" xfId="20450" hidden="1" xr:uid="{00000000-0005-0000-0000-000003500000}"/>
    <cellStyle name="Currency [0] 12116" xfId="20378" hidden="1" xr:uid="{00000000-0005-0000-0000-0000BB4F0000}"/>
    <cellStyle name="Currency [0] 12117" xfId="20410" hidden="1" xr:uid="{00000000-0005-0000-0000-0000DB4F0000}"/>
    <cellStyle name="Currency [0] 12118" xfId="20262" hidden="1" xr:uid="{00000000-0005-0000-0000-0000474F0000}"/>
    <cellStyle name="Currency [0] 12119" xfId="20396" hidden="1" xr:uid="{00000000-0005-0000-0000-0000CD4F0000}"/>
    <cellStyle name="Currency [0] 1212" xfId="1365" hidden="1" xr:uid="{00000000-0005-0000-0000-000076050000}"/>
    <cellStyle name="Currency [0] 12120" xfId="20393" hidden="1" xr:uid="{00000000-0005-0000-0000-0000CA4F0000}"/>
    <cellStyle name="Currency [0] 12121" xfId="20454" hidden="1" xr:uid="{00000000-0005-0000-0000-000007500000}"/>
    <cellStyle name="Currency [0] 12122" xfId="20289" hidden="1" xr:uid="{00000000-0005-0000-0000-0000624F0000}"/>
    <cellStyle name="Currency [0] 12123" xfId="20438" hidden="1" xr:uid="{00000000-0005-0000-0000-0000F74F0000}"/>
    <cellStyle name="Currency [0] 12124" xfId="20458" hidden="1" xr:uid="{00000000-0005-0000-0000-00000B500000}"/>
    <cellStyle name="Currency [0] 12125" xfId="20460" hidden="1" xr:uid="{00000000-0005-0000-0000-00000D500000}"/>
    <cellStyle name="Currency [0] 12126" xfId="20397" hidden="1" xr:uid="{00000000-0005-0000-0000-0000CE4F0000}"/>
    <cellStyle name="Currency [0] 12127" xfId="20425" hidden="1" xr:uid="{00000000-0005-0000-0000-0000EA4F0000}"/>
    <cellStyle name="Currency [0] 12128" xfId="20385" hidden="1" xr:uid="{00000000-0005-0000-0000-0000C24F0000}"/>
    <cellStyle name="Currency [0] 12129" xfId="20414" hidden="1" xr:uid="{00000000-0005-0000-0000-0000DF4F0000}"/>
    <cellStyle name="Currency [0] 1213" xfId="1327" hidden="1" xr:uid="{00000000-0005-0000-0000-000050050000}"/>
    <cellStyle name="Currency [0] 12130" xfId="20411" hidden="1" xr:uid="{00000000-0005-0000-0000-0000DC4F0000}"/>
    <cellStyle name="Currency [0] 12131" xfId="20464" hidden="1" xr:uid="{00000000-0005-0000-0000-000011500000}"/>
    <cellStyle name="Currency [0] 12132" xfId="20292" hidden="1" xr:uid="{00000000-0005-0000-0000-0000654F0000}"/>
    <cellStyle name="Currency [0] 12133" xfId="20451" hidden="1" xr:uid="{00000000-0005-0000-0000-000004500000}"/>
    <cellStyle name="Currency [0] 12134" xfId="20468" hidden="1" xr:uid="{00000000-0005-0000-0000-000015500000}"/>
    <cellStyle name="Currency [0] 12135" xfId="20470" hidden="1" xr:uid="{00000000-0005-0000-0000-000017500000}"/>
    <cellStyle name="Currency [0] 12136" xfId="20351" hidden="1" xr:uid="{00000000-0005-0000-0000-0000A04F0000}"/>
    <cellStyle name="Currency [0] 12137" xfId="20387" hidden="1" xr:uid="{00000000-0005-0000-0000-0000C44F0000}"/>
    <cellStyle name="Currency [0] 12138" xfId="20456" hidden="1" xr:uid="{00000000-0005-0000-0000-000009500000}"/>
    <cellStyle name="Currency [0] 12139" xfId="20444" hidden="1" xr:uid="{00000000-0005-0000-0000-0000FD4F0000}"/>
    <cellStyle name="Currency [0] 1214" xfId="1319" hidden="1" xr:uid="{00000000-0005-0000-0000-000048050000}"/>
    <cellStyle name="Currency [0] 12140" xfId="20461" hidden="1" xr:uid="{00000000-0005-0000-0000-00000E500000}"/>
    <cellStyle name="Currency [0] 12141" xfId="20472" hidden="1" xr:uid="{00000000-0005-0000-0000-000019500000}"/>
    <cellStyle name="Currency [0] 12142" xfId="20320" hidden="1" xr:uid="{00000000-0005-0000-0000-0000814F0000}"/>
    <cellStyle name="Currency [0] 12143" xfId="20384" hidden="1" xr:uid="{00000000-0005-0000-0000-0000C14F0000}"/>
    <cellStyle name="Currency [0] 12144" xfId="20476" hidden="1" xr:uid="{00000000-0005-0000-0000-00001D500000}"/>
    <cellStyle name="Currency [0] 12145" xfId="20478" hidden="1" xr:uid="{00000000-0005-0000-0000-00001F500000}"/>
    <cellStyle name="Currency [0] 12146" xfId="20433" hidden="1" xr:uid="{00000000-0005-0000-0000-0000F24F0000}"/>
    <cellStyle name="Currency [0] 12147" xfId="20445" hidden="1" xr:uid="{00000000-0005-0000-0000-0000FE4F0000}"/>
    <cellStyle name="Currency [0] 12148" xfId="20473" hidden="1" xr:uid="{00000000-0005-0000-0000-00001A500000}"/>
    <cellStyle name="Currency [0] 12149" xfId="20446" hidden="1" xr:uid="{00000000-0005-0000-0000-0000FF4F0000}"/>
    <cellStyle name="Currency [0] 1215" xfId="1350" hidden="1" xr:uid="{00000000-0005-0000-0000-000067050000}"/>
    <cellStyle name="Currency [0] 12150" xfId="20479" hidden="1" xr:uid="{00000000-0005-0000-0000-000020500000}"/>
    <cellStyle name="Currency [0] 12151" xfId="20481" hidden="1" xr:uid="{00000000-0005-0000-0000-000022500000}"/>
    <cellStyle name="Currency [0] 12152" xfId="20474" hidden="1" xr:uid="{00000000-0005-0000-0000-00001B500000}"/>
    <cellStyle name="Currency [0] 12153" xfId="20420" hidden="1" xr:uid="{00000000-0005-0000-0000-0000E54F0000}"/>
    <cellStyle name="Currency [0] 12154" xfId="20484" hidden="1" xr:uid="{00000000-0005-0000-0000-000025500000}"/>
    <cellStyle name="Currency [0] 12155" xfId="20486" hidden="1" xr:uid="{00000000-0005-0000-0000-000027500000}"/>
    <cellStyle name="Currency [0] 12156" xfId="20203" hidden="1" xr:uid="{00000000-0005-0000-0000-00000C4F0000}"/>
    <cellStyle name="Currency [0] 12157" xfId="20225" hidden="1" xr:uid="{00000000-0005-0000-0000-0000224F0000}"/>
    <cellStyle name="Currency [0] 12158" xfId="20490" hidden="1" xr:uid="{00000000-0005-0000-0000-00002B500000}"/>
    <cellStyle name="Currency [0] 12159" xfId="20497" hidden="1" xr:uid="{00000000-0005-0000-0000-000032500000}"/>
    <cellStyle name="Currency [0] 1216" xfId="1322" hidden="1" xr:uid="{00000000-0005-0000-0000-00004B050000}"/>
    <cellStyle name="Currency [0] 12160" xfId="20499" hidden="1" xr:uid="{00000000-0005-0000-0000-000034500000}"/>
    <cellStyle name="Currency [0] 12161" xfId="20190" hidden="1" xr:uid="{00000000-0005-0000-0000-0000FF4E0000}"/>
    <cellStyle name="Currency [0] 12162" xfId="20493" hidden="1" xr:uid="{00000000-0005-0000-0000-00002E500000}"/>
    <cellStyle name="Currency [0] 12163" xfId="20502" hidden="1" xr:uid="{00000000-0005-0000-0000-000037500000}"/>
    <cellStyle name="Currency [0] 12164" xfId="20504" hidden="1" xr:uid="{00000000-0005-0000-0000-000039500000}"/>
    <cellStyle name="Currency [0] 12165" xfId="20492" hidden="1" xr:uid="{00000000-0005-0000-0000-00002D500000}"/>
    <cellStyle name="Currency [0] 12166" xfId="20202" hidden="1" xr:uid="{00000000-0005-0000-0000-00000B4F0000}"/>
    <cellStyle name="Currency [0] 12167" xfId="20515" hidden="1" xr:uid="{00000000-0005-0000-0000-000044500000}"/>
    <cellStyle name="Currency [0] 12168" xfId="20524" hidden="1" xr:uid="{00000000-0005-0000-0000-00004D500000}"/>
    <cellStyle name="Currency [0] 12169" xfId="20535" hidden="1" xr:uid="{00000000-0005-0000-0000-000058500000}"/>
    <cellStyle name="Currency [0] 1217" xfId="1345" hidden="1" xr:uid="{00000000-0005-0000-0000-000062050000}"/>
    <cellStyle name="Currency [0] 12170" xfId="20541" hidden="1" xr:uid="{00000000-0005-0000-0000-00005E500000}"/>
    <cellStyle name="Currency [0] 12171" xfId="20513" hidden="1" xr:uid="{00000000-0005-0000-0000-000042500000}"/>
    <cellStyle name="Currency [0] 12172" xfId="20531" hidden="1" xr:uid="{00000000-0005-0000-0000-000054500000}"/>
    <cellStyle name="Currency [0] 12173" xfId="20553" hidden="1" xr:uid="{00000000-0005-0000-0000-00006A500000}"/>
    <cellStyle name="Currency [0] 12174" xfId="20555" hidden="1" xr:uid="{00000000-0005-0000-0000-00006C500000}"/>
    <cellStyle name="Currency [0] 12175" xfId="20487" hidden="1" xr:uid="{00000000-0005-0000-0000-000028500000}"/>
    <cellStyle name="Currency [0] 12176" xfId="20198" hidden="1" xr:uid="{00000000-0005-0000-0000-0000074F0000}"/>
    <cellStyle name="Currency [0] 12177" xfId="20527" hidden="1" xr:uid="{00000000-0005-0000-0000-000050500000}"/>
    <cellStyle name="Currency [0] 12178" xfId="20194" hidden="1" xr:uid="{00000000-0005-0000-0000-0000034F0000}"/>
    <cellStyle name="Currency [0] 12179" xfId="20516" hidden="1" xr:uid="{00000000-0005-0000-0000-000045500000}"/>
    <cellStyle name="Currency [0] 1218" xfId="1366" hidden="1" xr:uid="{00000000-0005-0000-0000-000077050000}"/>
    <cellStyle name="Currency [0] 12180" xfId="20560" hidden="1" xr:uid="{00000000-0005-0000-0000-000071500000}"/>
    <cellStyle name="Currency [0] 12181" xfId="20528" hidden="1" xr:uid="{00000000-0005-0000-0000-000051500000}"/>
    <cellStyle name="Currency [0] 12182" xfId="20536" hidden="1" xr:uid="{00000000-0005-0000-0000-000059500000}"/>
    <cellStyle name="Currency [0] 12183" xfId="20572" hidden="1" xr:uid="{00000000-0005-0000-0000-00007D500000}"/>
    <cellStyle name="Currency [0] 12184" xfId="20574" hidden="1" xr:uid="{00000000-0005-0000-0000-00007F500000}"/>
    <cellStyle name="Currency [0] 12185" xfId="20530" hidden="1" xr:uid="{00000000-0005-0000-0000-000053500000}"/>
    <cellStyle name="Currency [0] 12186" xfId="20543" hidden="1" xr:uid="{00000000-0005-0000-0000-000060500000}"/>
    <cellStyle name="Currency [0] 12187" xfId="20548" hidden="1" xr:uid="{00000000-0005-0000-0000-000065500000}"/>
    <cellStyle name="Currency [0] 12188" xfId="20542" hidden="1" xr:uid="{00000000-0005-0000-0000-00005F500000}"/>
    <cellStyle name="Currency [0] 12189" xfId="20590" hidden="1" xr:uid="{00000000-0005-0000-0000-00008F500000}"/>
    <cellStyle name="Currency [0] 1219" xfId="1351" hidden="1" xr:uid="{00000000-0005-0000-0000-000068050000}"/>
    <cellStyle name="Currency [0] 12190" xfId="20598" hidden="1" xr:uid="{00000000-0005-0000-0000-000097500000}"/>
    <cellStyle name="Currency [0] 12191" xfId="20526" hidden="1" xr:uid="{00000000-0005-0000-0000-00004F500000}"/>
    <cellStyle name="Currency [0] 12192" xfId="20584" hidden="1" xr:uid="{00000000-0005-0000-0000-000089500000}"/>
    <cellStyle name="Currency [0] 12193" xfId="20607" hidden="1" xr:uid="{00000000-0005-0000-0000-0000A0500000}"/>
    <cellStyle name="Currency [0] 12194" xfId="20609" hidden="1" xr:uid="{00000000-0005-0000-0000-0000A2500000}"/>
    <cellStyle name="Currency [0] 12195" xfId="20509" hidden="1" xr:uid="{00000000-0005-0000-0000-00003E500000}"/>
    <cellStyle name="Currency [0] 12196" xfId="20519" hidden="1" xr:uid="{00000000-0005-0000-0000-000048500000}"/>
    <cellStyle name="Currency [0] 12197" xfId="20581" hidden="1" xr:uid="{00000000-0005-0000-0000-000086500000}"/>
    <cellStyle name="Currency [0] 12198" xfId="20546" hidden="1" xr:uid="{00000000-0005-0000-0000-000063500000}"/>
    <cellStyle name="Currency [0] 12199" xfId="20495" hidden="1" xr:uid="{00000000-0005-0000-0000-000030500000}"/>
    <cellStyle name="Currency [0] 122" xfId="212" hidden="1" xr:uid="{00000000-0005-0000-0000-0000F5000000}"/>
    <cellStyle name="Currency [0] 1220" xfId="1355" hidden="1" xr:uid="{00000000-0005-0000-0000-00006C050000}"/>
    <cellStyle name="Currency [0] 12200" xfId="20617" hidden="1" xr:uid="{00000000-0005-0000-0000-0000AA500000}"/>
    <cellStyle name="Currency [0] 12201" xfId="20582" hidden="1" xr:uid="{00000000-0005-0000-0000-000087500000}"/>
    <cellStyle name="Currency [0] 12202" xfId="20593" hidden="1" xr:uid="{00000000-0005-0000-0000-000092500000}"/>
    <cellStyle name="Currency [0] 12203" xfId="20625" hidden="1" xr:uid="{00000000-0005-0000-0000-0000B2500000}"/>
    <cellStyle name="Currency [0] 12204" xfId="20627" hidden="1" xr:uid="{00000000-0005-0000-0000-0000B4500000}"/>
    <cellStyle name="Currency [0] 12205" xfId="20579" hidden="1" xr:uid="{00000000-0005-0000-0000-000084500000}"/>
    <cellStyle name="Currency [0] 12206" xfId="20578" hidden="1" xr:uid="{00000000-0005-0000-0000-000083500000}"/>
    <cellStyle name="Currency [0] 12207" xfId="20568" hidden="1" xr:uid="{00000000-0005-0000-0000-000079500000}"/>
    <cellStyle name="Currency [0] 12208" xfId="20564" hidden="1" xr:uid="{00000000-0005-0000-0000-000075500000}"/>
    <cellStyle name="Currency [0] 12209" xfId="20566" hidden="1" xr:uid="{00000000-0005-0000-0000-000077500000}"/>
    <cellStyle name="Currency [0] 1221" xfId="1371" hidden="1" xr:uid="{00000000-0005-0000-0000-00007C050000}"/>
    <cellStyle name="Currency [0] 12210" xfId="20634" hidden="1" xr:uid="{00000000-0005-0000-0000-0000BB500000}"/>
    <cellStyle name="Currency [0] 12211" xfId="20196" hidden="1" xr:uid="{00000000-0005-0000-0000-0000054F0000}"/>
    <cellStyle name="Currency [0] 12212" xfId="20612" hidden="1" xr:uid="{00000000-0005-0000-0000-0000A5500000}"/>
    <cellStyle name="Currency [0] 12213" xfId="20640" hidden="1" xr:uid="{00000000-0005-0000-0000-0000C1500000}"/>
    <cellStyle name="Currency [0] 12214" xfId="20642" hidden="1" xr:uid="{00000000-0005-0000-0000-0000C3500000}"/>
    <cellStyle name="Currency [0] 12215" xfId="20517" hidden="1" xr:uid="{00000000-0005-0000-0000-000046500000}"/>
    <cellStyle name="Currency [0] 12216" xfId="20591" hidden="1" xr:uid="{00000000-0005-0000-0000-000090500000}"/>
    <cellStyle name="Currency [0] 12217" xfId="20547" hidden="1" xr:uid="{00000000-0005-0000-0000-000064500000}"/>
    <cellStyle name="Currency [0] 12218" xfId="20583" hidden="1" xr:uid="{00000000-0005-0000-0000-000088500000}"/>
    <cellStyle name="Currency [0] 12219" xfId="20587" hidden="1" xr:uid="{00000000-0005-0000-0000-00008C500000}"/>
    <cellStyle name="Currency [0] 1222" xfId="1372" hidden="1" xr:uid="{00000000-0005-0000-0000-00007D050000}"/>
    <cellStyle name="Currency [0] 12220" xfId="20648" hidden="1" xr:uid="{00000000-0005-0000-0000-0000C9500000}"/>
    <cellStyle name="Currency [0] 12221" xfId="20231" hidden="1" xr:uid="{00000000-0005-0000-0000-0000284F0000}"/>
    <cellStyle name="Currency [0] 12222" xfId="20630" hidden="1" xr:uid="{00000000-0005-0000-0000-0000B7500000}"/>
    <cellStyle name="Currency [0] 12223" xfId="20653" hidden="1" xr:uid="{00000000-0005-0000-0000-0000CE500000}"/>
    <cellStyle name="Currency [0] 12224" xfId="20655" hidden="1" xr:uid="{00000000-0005-0000-0000-0000D0500000}"/>
    <cellStyle name="Currency [0] 12225" xfId="20511" hidden="1" xr:uid="{00000000-0005-0000-0000-000040500000}"/>
    <cellStyle name="Currency [0] 12226" xfId="20610" hidden="1" xr:uid="{00000000-0005-0000-0000-0000A3500000}"/>
    <cellStyle name="Currency [0] 12227" xfId="20577" hidden="1" xr:uid="{00000000-0005-0000-0000-000082500000}"/>
    <cellStyle name="Currency [0] 12228" xfId="20595" hidden="1" xr:uid="{00000000-0005-0000-0000-000094500000}"/>
    <cellStyle name="Currency [0] 12229" xfId="20592" hidden="1" xr:uid="{00000000-0005-0000-0000-000091500000}"/>
    <cellStyle name="Currency [0] 1223" xfId="1352" hidden="1" xr:uid="{00000000-0005-0000-0000-000069050000}"/>
    <cellStyle name="Currency [0] 12230" xfId="20659" hidden="1" xr:uid="{00000000-0005-0000-0000-0000D4500000}"/>
    <cellStyle name="Currency [0] 12231" xfId="20544" hidden="1" xr:uid="{00000000-0005-0000-0000-000061500000}"/>
    <cellStyle name="Currency [0] 12232" xfId="20644" hidden="1" xr:uid="{00000000-0005-0000-0000-0000C5500000}"/>
    <cellStyle name="Currency [0] 12233" xfId="20666" hidden="1" xr:uid="{00000000-0005-0000-0000-0000DB500000}"/>
    <cellStyle name="Currency [0] 12234" xfId="20668" hidden="1" xr:uid="{00000000-0005-0000-0000-0000DD500000}"/>
    <cellStyle name="Currency [0] 12235" xfId="20596" hidden="1" xr:uid="{00000000-0005-0000-0000-000095500000}"/>
    <cellStyle name="Currency [0] 12236" xfId="20628" hidden="1" xr:uid="{00000000-0005-0000-0000-0000B5500000}"/>
    <cellStyle name="Currency [0] 12237" xfId="20276" hidden="1" xr:uid="{00000000-0005-0000-0000-0000554F0000}"/>
    <cellStyle name="Currency [0] 12238" xfId="20614" hidden="1" xr:uid="{00000000-0005-0000-0000-0000A7500000}"/>
    <cellStyle name="Currency [0] 12239" xfId="20611" hidden="1" xr:uid="{00000000-0005-0000-0000-0000A4500000}"/>
    <cellStyle name="Currency [0] 1224" xfId="1359" hidden="1" xr:uid="{00000000-0005-0000-0000-000070050000}"/>
    <cellStyle name="Currency [0] 12240" xfId="20672" hidden="1" xr:uid="{00000000-0005-0000-0000-0000E1500000}"/>
    <cellStyle name="Currency [0] 12241" xfId="20507" hidden="1" xr:uid="{00000000-0005-0000-0000-00003C500000}"/>
    <cellStyle name="Currency [0] 12242" xfId="20656" hidden="1" xr:uid="{00000000-0005-0000-0000-0000D1500000}"/>
    <cellStyle name="Currency [0] 12243" xfId="20676" hidden="1" xr:uid="{00000000-0005-0000-0000-0000E5500000}"/>
    <cellStyle name="Currency [0] 12244" xfId="20678" hidden="1" xr:uid="{00000000-0005-0000-0000-0000E7500000}"/>
    <cellStyle name="Currency [0] 12245" xfId="20615" hidden="1" xr:uid="{00000000-0005-0000-0000-0000A8500000}"/>
    <cellStyle name="Currency [0] 12246" xfId="20643" hidden="1" xr:uid="{00000000-0005-0000-0000-0000C4500000}"/>
    <cellStyle name="Currency [0] 12247" xfId="20603" hidden="1" xr:uid="{00000000-0005-0000-0000-00009C500000}"/>
    <cellStyle name="Currency [0] 12248" xfId="20632" hidden="1" xr:uid="{00000000-0005-0000-0000-0000B9500000}"/>
    <cellStyle name="Currency [0] 12249" xfId="20629" hidden="1" xr:uid="{00000000-0005-0000-0000-0000B6500000}"/>
    <cellStyle name="Currency [0] 1225" xfId="1363" hidden="1" xr:uid="{00000000-0005-0000-0000-000074050000}"/>
    <cellStyle name="Currency [0] 12250" xfId="20682" hidden="1" xr:uid="{00000000-0005-0000-0000-0000EB500000}"/>
    <cellStyle name="Currency [0] 12251" xfId="20510" hidden="1" xr:uid="{00000000-0005-0000-0000-00003F500000}"/>
    <cellStyle name="Currency [0] 12252" xfId="20669" hidden="1" xr:uid="{00000000-0005-0000-0000-0000DE500000}"/>
    <cellStyle name="Currency [0] 12253" xfId="20686" hidden="1" xr:uid="{00000000-0005-0000-0000-0000EF500000}"/>
    <cellStyle name="Currency [0] 12254" xfId="20688" hidden="1" xr:uid="{00000000-0005-0000-0000-0000F1500000}"/>
    <cellStyle name="Currency [0] 12255" xfId="20569" hidden="1" xr:uid="{00000000-0005-0000-0000-00007A500000}"/>
    <cellStyle name="Currency [0] 12256" xfId="20605" hidden="1" xr:uid="{00000000-0005-0000-0000-00009E500000}"/>
    <cellStyle name="Currency [0] 12257" xfId="20674" hidden="1" xr:uid="{00000000-0005-0000-0000-0000E3500000}"/>
    <cellStyle name="Currency [0] 12258" xfId="20662" hidden="1" xr:uid="{00000000-0005-0000-0000-0000D7500000}"/>
    <cellStyle name="Currency [0] 12259" xfId="20679" hidden="1" xr:uid="{00000000-0005-0000-0000-0000E8500000}"/>
    <cellStyle name="Currency [0] 1226" xfId="1358" hidden="1" xr:uid="{00000000-0005-0000-0000-00006F050000}"/>
    <cellStyle name="Currency [0] 12260" xfId="20690" hidden="1" xr:uid="{00000000-0005-0000-0000-0000F3500000}"/>
    <cellStyle name="Currency [0] 12261" xfId="20538" hidden="1" xr:uid="{00000000-0005-0000-0000-00005B500000}"/>
    <cellStyle name="Currency [0] 12262" xfId="20602" hidden="1" xr:uid="{00000000-0005-0000-0000-00009B500000}"/>
    <cellStyle name="Currency [0] 12263" xfId="20694" hidden="1" xr:uid="{00000000-0005-0000-0000-0000F7500000}"/>
    <cellStyle name="Currency [0] 12264" xfId="20696" hidden="1" xr:uid="{00000000-0005-0000-0000-0000F9500000}"/>
    <cellStyle name="Currency [0] 12265" xfId="20651" hidden="1" xr:uid="{00000000-0005-0000-0000-0000CC500000}"/>
    <cellStyle name="Currency [0] 12266" xfId="20663" hidden="1" xr:uid="{00000000-0005-0000-0000-0000D8500000}"/>
    <cellStyle name="Currency [0] 12267" xfId="20691" hidden="1" xr:uid="{00000000-0005-0000-0000-0000F4500000}"/>
    <cellStyle name="Currency [0] 12268" xfId="20664" hidden="1" xr:uid="{00000000-0005-0000-0000-0000D9500000}"/>
    <cellStyle name="Currency [0] 12269" xfId="20697" hidden="1" xr:uid="{00000000-0005-0000-0000-0000FA500000}"/>
    <cellStyle name="Currency [0] 1227" xfId="1381" hidden="1" xr:uid="{00000000-0005-0000-0000-000086050000}"/>
    <cellStyle name="Currency [0] 12270" xfId="20699" hidden="1" xr:uid="{00000000-0005-0000-0000-0000FC500000}"/>
    <cellStyle name="Currency [0] 12271" xfId="20692" hidden="1" xr:uid="{00000000-0005-0000-0000-0000F5500000}"/>
    <cellStyle name="Currency [0] 12272" xfId="20638" hidden="1" xr:uid="{00000000-0005-0000-0000-0000BF500000}"/>
    <cellStyle name="Currency [0] 12273" xfId="20701" hidden="1" xr:uid="{00000000-0005-0000-0000-0000FE500000}"/>
    <cellStyle name="Currency [0] 12274" xfId="20703" hidden="1" xr:uid="{00000000-0005-0000-0000-000000510000}"/>
    <cellStyle name="Currency [0] 12275" xfId="20215" hidden="1" xr:uid="{00000000-0005-0000-0000-0000184F0000}"/>
    <cellStyle name="Currency [0] 12276" xfId="20193" hidden="1" xr:uid="{00000000-0005-0000-0000-0000024F0000}"/>
    <cellStyle name="Currency [0] 12277" xfId="20709" hidden="1" xr:uid="{00000000-0005-0000-0000-000006510000}"/>
    <cellStyle name="Currency [0] 12278" xfId="20715" hidden="1" xr:uid="{00000000-0005-0000-0000-00000C510000}"/>
    <cellStyle name="Currency [0] 12279" xfId="20717" hidden="1" xr:uid="{00000000-0005-0000-0000-00000E510000}"/>
    <cellStyle name="Currency [0] 1228" xfId="1387" hidden="1" xr:uid="{00000000-0005-0000-0000-00008C050000}"/>
    <cellStyle name="Currency [0] 12280" xfId="20210" hidden="1" xr:uid="{00000000-0005-0000-0000-0000134F0000}"/>
    <cellStyle name="Currency [0] 12281" xfId="20711" hidden="1" xr:uid="{00000000-0005-0000-0000-000008510000}"/>
    <cellStyle name="Currency [0] 12282" xfId="20719" hidden="1" xr:uid="{00000000-0005-0000-0000-000010510000}"/>
    <cellStyle name="Currency [0] 12283" xfId="20721" hidden="1" xr:uid="{00000000-0005-0000-0000-000012510000}"/>
    <cellStyle name="Currency [0] 12284" xfId="20710" hidden="1" xr:uid="{00000000-0005-0000-0000-000007510000}"/>
    <cellStyle name="Currency [0] 12285" xfId="20216" hidden="1" xr:uid="{00000000-0005-0000-0000-0000194F0000}"/>
    <cellStyle name="Currency [0] 12286" xfId="20732" hidden="1" xr:uid="{00000000-0005-0000-0000-00001D510000}"/>
    <cellStyle name="Currency [0] 12287" xfId="20741" hidden="1" xr:uid="{00000000-0005-0000-0000-000026510000}"/>
    <cellStyle name="Currency [0] 12288" xfId="20752" hidden="1" xr:uid="{00000000-0005-0000-0000-000031510000}"/>
    <cellStyle name="Currency [0] 12289" xfId="20758" hidden="1" xr:uid="{00000000-0005-0000-0000-000037510000}"/>
    <cellStyle name="Currency [0] 1229" xfId="1349" hidden="1" xr:uid="{00000000-0005-0000-0000-000066050000}"/>
    <cellStyle name="Currency [0] 12290" xfId="20730" hidden="1" xr:uid="{00000000-0005-0000-0000-00001B510000}"/>
    <cellStyle name="Currency [0] 12291" xfId="20748" hidden="1" xr:uid="{00000000-0005-0000-0000-00002D510000}"/>
    <cellStyle name="Currency [0] 12292" xfId="20770" hidden="1" xr:uid="{00000000-0005-0000-0000-000043510000}"/>
    <cellStyle name="Currency [0] 12293" xfId="20772" hidden="1" xr:uid="{00000000-0005-0000-0000-000045510000}"/>
    <cellStyle name="Currency [0] 12294" xfId="20706" hidden="1" xr:uid="{00000000-0005-0000-0000-000003510000}"/>
    <cellStyle name="Currency [0] 12295" xfId="20220" hidden="1" xr:uid="{00000000-0005-0000-0000-00001D4F0000}"/>
    <cellStyle name="Currency [0] 12296" xfId="20744" hidden="1" xr:uid="{00000000-0005-0000-0000-000029510000}"/>
    <cellStyle name="Currency [0] 12297" xfId="20236" hidden="1" xr:uid="{00000000-0005-0000-0000-00002D4F0000}"/>
    <cellStyle name="Currency [0] 12298" xfId="20733" hidden="1" xr:uid="{00000000-0005-0000-0000-00001E510000}"/>
    <cellStyle name="Currency [0] 12299" xfId="20777" hidden="1" xr:uid="{00000000-0005-0000-0000-00004A510000}"/>
    <cellStyle name="Currency [0] 123" xfId="215" hidden="1" xr:uid="{00000000-0005-0000-0000-0000F8000000}"/>
    <cellStyle name="Currency [0] 1230" xfId="1379" hidden="1" xr:uid="{00000000-0005-0000-0000-000084050000}"/>
    <cellStyle name="Currency [0] 12300" xfId="20745" hidden="1" xr:uid="{00000000-0005-0000-0000-00002A510000}"/>
    <cellStyle name="Currency [0] 12301" xfId="20753" hidden="1" xr:uid="{00000000-0005-0000-0000-000032510000}"/>
    <cellStyle name="Currency [0] 12302" xfId="20789" hidden="1" xr:uid="{00000000-0005-0000-0000-000056510000}"/>
    <cellStyle name="Currency [0] 12303" xfId="20791" hidden="1" xr:uid="{00000000-0005-0000-0000-000058510000}"/>
    <cellStyle name="Currency [0] 12304" xfId="20747" hidden="1" xr:uid="{00000000-0005-0000-0000-00002C510000}"/>
    <cellStyle name="Currency [0] 12305" xfId="20760" hidden="1" xr:uid="{00000000-0005-0000-0000-000039510000}"/>
    <cellStyle name="Currency [0] 12306" xfId="20765" hidden="1" xr:uid="{00000000-0005-0000-0000-00003E510000}"/>
    <cellStyle name="Currency [0] 12307" xfId="20759" hidden="1" xr:uid="{00000000-0005-0000-0000-000038510000}"/>
    <cellStyle name="Currency [0] 12308" xfId="20807" hidden="1" xr:uid="{00000000-0005-0000-0000-000068510000}"/>
    <cellStyle name="Currency [0] 12309" xfId="20815" hidden="1" xr:uid="{00000000-0005-0000-0000-000070510000}"/>
    <cellStyle name="Currency [0] 1231" xfId="1391" hidden="1" xr:uid="{00000000-0005-0000-0000-000090050000}"/>
    <cellStyle name="Currency [0] 12310" xfId="20743" hidden="1" xr:uid="{00000000-0005-0000-0000-000028510000}"/>
    <cellStyle name="Currency [0] 12311" xfId="20801" hidden="1" xr:uid="{00000000-0005-0000-0000-000062510000}"/>
    <cellStyle name="Currency [0] 12312" xfId="20824" hidden="1" xr:uid="{00000000-0005-0000-0000-000079510000}"/>
    <cellStyle name="Currency [0] 12313" xfId="20826" hidden="1" xr:uid="{00000000-0005-0000-0000-00007B510000}"/>
    <cellStyle name="Currency [0] 12314" xfId="20726" hidden="1" xr:uid="{00000000-0005-0000-0000-000017510000}"/>
    <cellStyle name="Currency [0] 12315" xfId="20736" hidden="1" xr:uid="{00000000-0005-0000-0000-000021510000}"/>
    <cellStyle name="Currency [0] 12316" xfId="20798" hidden="1" xr:uid="{00000000-0005-0000-0000-00005F510000}"/>
    <cellStyle name="Currency [0] 12317" xfId="20763" hidden="1" xr:uid="{00000000-0005-0000-0000-00003C510000}"/>
    <cellStyle name="Currency [0] 12318" xfId="20713" hidden="1" xr:uid="{00000000-0005-0000-0000-00000A510000}"/>
    <cellStyle name="Currency [0] 12319" xfId="20834" hidden="1" xr:uid="{00000000-0005-0000-0000-000083510000}"/>
    <cellStyle name="Currency [0] 1232" xfId="1392" hidden="1" xr:uid="{00000000-0005-0000-0000-000091050000}"/>
    <cellStyle name="Currency [0] 12320" xfId="20799" hidden="1" xr:uid="{00000000-0005-0000-0000-000060510000}"/>
    <cellStyle name="Currency [0] 12321" xfId="20810" hidden="1" xr:uid="{00000000-0005-0000-0000-00006B510000}"/>
    <cellStyle name="Currency [0] 12322" xfId="20842" hidden="1" xr:uid="{00000000-0005-0000-0000-00008B510000}"/>
    <cellStyle name="Currency [0] 12323" xfId="20844" hidden="1" xr:uid="{00000000-0005-0000-0000-00008D510000}"/>
    <cellStyle name="Currency [0] 12324" xfId="20796" hidden="1" xr:uid="{00000000-0005-0000-0000-00005D510000}"/>
    <cellStyle name="Currency [0] 12325" xfId="20795" hidden="1" xr:uid="{00000000-0005-0000-0000-00005C510000}"/>
    <cellStyle name="Currency [0] 12326" xfId="20785" hidden="1" xr:uid="{00000000-0005-0000-0000-000052510000}"/>
    <cellStyle name="Currency [0] 12327" xfId="20781" hidden="1" xr:uid="{00000000-0005-0000-0000-00004E510000}"/>
    <cellStyle name="Currency [0] 12328" xfId="20783" hidden="1" xr:uid="{00000000-0005-0000-0000-000050510000}"/>
    <cellStyle name="Currency [0] 12329" xfId="20851" hidden="1" xr:uid="{00000000-0005-0000-0000-000094510000}"/>
    <cellStyle name="Currency [0] 1233" xfId="1340" hidden="1" xr:uid="{00000000-0005-0000-0000-00005D050000}"/>
    <cellStyle name="Currency [0] 12330" xfId="20222" hidden="1" xr:uid="{00000000-0005-0000-0000-00001F4F0000}"/>
    <cellStyle name="Currency [0] 12331" xfId="20829" hidden="1" xr:uid="{00000000-0005-0000-0000-00007E510000}"/>
    <cellStyle name="Currency [0] 12332" xfId="20857" hidden="1" xr:uid="{00000000-0005-0000-0000-00009A510000}"/>
    <cellStyle name="Currency [0] 12333" xfId="20859" hidden="1" xr:uid="{00000000-0005-0000-0000-00009C510000}"/>
    <cellStyle name="Currency [0] 12334" xfId="20734" hidden="1" xr:uid="{00000000-0005-0000-0000-00001F510000}"/>
    <cellStyle name="Currency [0] 12335" xfId="20808" hidden="1" xr:uid="{00000000-0005-0000-0000-000069510000}"/>
    <cellStyle name="Currency [0] 12336" xfId="20764" hidden="1" xr:uid="{00000000-0005-0000-0000-00003D510000}"/>
    <cellStyle name="Currency [0] 12337" xfId="20800" hidden="1" xr:uid="{00000000-0005-0000-0000-000061510000}"/>
    <cellStyle name="Currency [0] 12338" xfId="20804" hidden="1" xr:uid="{00000000-0005-0000-0000-000065510000}"/>
    <cellStyle name="Currency [0] 12339" xfId="20865" hidden="1" xr:uid="{00000000-0005-0000-0000-0000A2510000}"/>
    <cellStyle name="Currency [0] 1234" xfId="1347" hidden="1" xr:uid="{00000000-0005-0000-0000-000064050000}"/>
    <cellStyle name="Currency [0] 12340" xfId="20209" hidden="1" xr:uid="{00000000-0005-0000-0000-0000124F0000}"/>
    <cellStyle name="Currency [0] 12341" xfId="20847" hidden="1" xr:uid="{00000000-0005-0000-0000-000090510000}"/>
    <cellStyle name="Currency [0] 12342" xfId="20870" hidden="1" xr:uid="{00000000-0005-0000-0000-0000A7510000}"/>
    <cellStyle name="Currency [0] 12343" xfId="20872" hidden="1" xr:uid="{00000000-0005-0000-0000-0000A9510000}"/>
    <cellStyle name="Currency [0] 12344" xfId="20728" hidden="1" xr:uid="{00000000-0005-0000-0000-000019510000}"/>
    <cellStyle name="Currency [0] 12345" xfId="20827" hidden="1" xr:uid="{00000000-0005-0000-0000-00007C510000}"/>
    <cellStyle name="Currency [0] 12346" xfId="20794" hidden="1" xr:uid="{00000000-0005-0000-0000-00005B510000}"/>
    <cellStyle name="Currency [0] 12347" xfId="20812" hidden="1" xr:uid="{00000000-0005-0000-0000-00006D510000}"/>
    <cellStyle name="Currency [0] 12348" xfId="20809" hidden="1" xr:uid="{00000000-0005-0000-0000-00006A510000}"/>
    <cellStyle name="Currency [0] 12349" xfId="20876" hidden="1" xr:uid="{00000000-0005-0000-0000-0000AD510000}"/>
    <cellStyle name="Currency [0] 1235" xfId="1376" hidden="1" xr:uid="{00000000-0005-0000-0000-000081050000}"/>
    <cellStyle name="Currency [0] 12350" xfId="20761" hidden="1" xr:uid="{00000000-0005-0000-0000-00003A510000}"/>
    <cellStyle name="Currency [0] 12351" xfId="20861" hidden="1" xr:uid="{00000000-0005-0000-0000-00009E510000}"/>
    <cellStyle name="Currency [0] 12352" xfId="20883" hidden="1" xr:uid="{00000000-0005-0000-0000-0000B4510000}"/>
    <cellStyle name="Currency [0] 12353" xfId="20885" hidden="1" xr:uid="{00000000-0005-0000-0000-0000B6510000}"/>
    <cellStyle name="Currency [0] 12354" xfId="20813" hidden="1" xr:uid="{00000000-0005-0000-0000-00006E510000}"/>
    <cellStyle name="Currency [0] 12355" xfId="20845" hidden="1" xr:uid="{00000000-0005-0000-0000-00008E510000}"/>
    <cellStyle name="Currency [0] 12356" xfId="20188" hidden="1" xr:uid="{00000000-0005-0000-0000-0000FD4E0000}"/>
    <cellStyle name="Currency [0] 12357" xfId="20831" hidden="1" xr:uid="{00000000-0005-0000-0000-000080510000}"/>
    <cellStyle name="Currency [0] 12358" xfId="20828" hidden="1" xr:uid="{00000000-0005-0000-0000-00007D510000}"/>
    <cellStyle name="Currency [0] 12359" xfId="20889" hidden="1" xr:uid="{00000000-0005-0000-0000-0000BA510000}"/>
    <cellStyle name="Currency [0] 1236" xfId="1361" hidden="1" xr:uid="{00000000-0005-0000-0000-000072050000}"/>
    <cellStyle name="Currency [0] 12360" xfId="20724" hidden="1" xr:uid="{00000000-0005-0000-0000-000015510000}"/>
    <cellStyle name="Currency [0] 12361" xfId="20873" hidden="1" xr:uid="{00000000-0005-0000-0000-0000AA510000}"/>
    <cellStyle name="Currency [0] 12362" xfId="20893" hidden="1" xr:uid="{00000000-0005-0000-0000-0000BE510000}"/>
    <cellStyle name="Currency [0] 12363" xfId="20895" hidden="1" xr:uid="{00000000-0005-0000-0000-0000C0510000}"/>
    <cellStyle name="Currency [0] 12364" xfId="20832" hidden="1" xr:uid="{00000000-0005-0000-0000-000081510000}"/>
    <cellStyle name="Currency [0] 12365" xfId="20860" hidden="1" xr:uid="{00000000-0005-0000-0000-00009D510000}"/>
    <cellStyle name="Currency [0] 12366" xfId="20820" hidden="1" xr:uid="{00000000-0005-0000-0000-000075510000}"/>
    <cellStyle name="Currency [0] 12367" xfId="20849" hidden="1" xr:uid="{00000000-0005-0000-0000-000092510000}"/>
    <cellStyle name="Currency [0] 12368" xfId="20846" hidden="1" xr:uid="{00000000-0005-0000-0000-00008F510000}"/>
    <cellStyle name="Currency [0] 12369" xfId="20899" hidden="1" xr:uid="{00000000-0005-0000-0000-0000C4510000}"/>
    <cellStyle name="Currency [0] 1237" xfId="1333" hidden="1" xr:uid="{00000000-0005-0000-0000-000056050000}"/>
    <cellStyle name="Currency [0] 12370" xfId="20727" hidden="1" xr:uid="{00000000-0005-0000-0000-000018510000}"/>
    <cellStyle name="Currency [0] 12371" xfId="20886" hidden="1" xr:uid="{00000000-0005-0000-0000-0000B7510000}"/>
    <cellStyle name="Currency [0] 12372" xfId="20903" hidden="1" xr:uid="{00000000-0005-0000-0000-0000C8510000}"/>
    <cellStyle name="Currency [0] 12373" xfId="20905" hidden="1" xr:uid="{00000000-0005-0000-0000-0000CA510000}"/>
    <cellStyle name="Currency [0] 12374" xfId="20786" hidden="1" xr:uid="{00000000-0005-0000-0000-000053510000}"/>
    <cellStyle name="Currency [0] 12375" xfId="20822" hidden="1" xr:uid="{00000000-0005-0000-0000-000077510000}"/>
    <cellStyle name="Currency [0] 12376" xfId="20891" hidden="1" xr:uid="{00000000-0005-0000-0000-0000BC510000}"/>
    <cellStyle name="Currency [0] 12377" xfId="20879" hidden="1" xr:uid="{00000000-0005-0000-0000-0000B0510000}"/>
    <cellStyle name="Currency [0] 12378" xfId="20896" hidden="1" xr:uid="{00000000-0005-0000-0000-0000C1510000}"/>
    <cellStyle name="Currency [0] 12379" xfId="20907" hidden="1" xr:uid="{00000000-0005-0000-0000-0000CC510000}"/>
    <cellStyle name="Currency [0] 1238" xfId="1398" hidden="1" xr:uid="{00000000-0005-0000-0000-000097050000}"/>
    <cellStyle name="Currency [0] 12380" xfId="20755" hidden="1" xr:uid="{00000000-0005-0000-0000-000034510000}"/>
    <cellStyle name="Currency [0] 12381" xfId="20819" hidden="1" xr:uid="{00000000-0005-0000-0000-000074510000}"/>
    <cellStyle name="Currency [0] 12382" xfId="20911" hidden="1" xr:uid="{00000000-0005-0000-0000-0000D0510000}"/>
    <cellStyle name="Currency [0] 12383" xfId="20913" hidden="1" xr:uid="{00000000-0005-0000-0000-0000D2510000}"/>
    <cellStyle name="Currency [0] 12384" xfId="20868" hidden="1" xr:uid="{00000000-0005-0000-0000-0000A5510000}"/>
    <cellStyle name="Currency [0] 12385" xfId="20880" hidden="1" xr:uid="{00000000-0005-0000-0000-0000B1510000}"/>
    <cellStyle name="Currency [0] 12386" xfId="20908" hidden="1" xr:uid="{00000000-0005-0000-0000-0000CD510000}"/>
    <cellStyle name="Currency [0] 12387" xfId="20881" hidden="1" xr:uid="{00000000-0005-0000-0000-0000B2510000}"/>
    <cellStyle name="Currency [0] 12388" xfId="20914" hidden="1" xr:uid="{00000000-0005-0000-0000-0000D3510000}"/>
    <cellStyle name="Currency [0] 12389" xfId="20916" hidden="1" xr:uid="{00000000-0005-0000-0000-0000D5510000}"/>
    <cellStyle name="Currency [0] 1239" xfId="1377" hidden="1" xr:uid="{00000000-0005-0000-0000-000082050000}"/>
    <cellStyle name="Currency [0] 12390" xfId="20909" hidden="1" xr:uid="{00000000-0005-0000-0000-0000CE510000}"/>
    <cellStyle name="Currency [0] 12391" xfId="20855" hidden="1" xr:uid="{00000000-0005-0000-0000-000098510000}"/>
    <cellStyle name="Currency [0] 12392" xfId="20918" hidden="1" xr:uid="{00000000-0005-0000-0000-0000D7510000}"/>
    <cellStyle name="Currency [0] 12393" xfId="20920" hidden="1" xr:uid="{00000000-0005-0000-0000-0000D9510000}"/>
    <cellStyle name="Currency [0] 12394" xfId="20282" hidden="1" xr:uid="{00000000-0005-0000-0000-00005B4F0000}"/>
    <cellStyle name="Currency [0] 12395" xfId="20223" hidden="1" xr:uid="{00000000-0005-0000-0000-0000204F0000}"/>
    <cellStyle name="Currency [0] 12396" xfId="20926" hidden="1" xr:uid="{00000000-0005-0000-0000-0000DF510000}"/>
    <cellStyle name="Currency [0] 12397" xfId="20932" hidden="1" xr:uid="{00000000-0005-0000-0000-0000E5510000}"/>
    <cellStyle name="Currency [0] 12398" xfId="20934" hidden="1" xr:uid="{00000000-0005-0000-0000-0000E7510000}"/>
    <cellStyle name="Currency [0] 12399" xfId="20213" hidden="1" xr:uid="{00000000-0005-0000-0000-0000164F0000}"/>
    <cellStyle name="Currency [0] 124" xfId="219" hidden="1" xr:uid="{00000000-0005-0000-0000-0000FC000000}"/>
    <cellStyle name="Currency [0] 1240" xfId="1384" hidden="1" xr:uid="{00000000-0005-0000-0000-000089050000}"/>
    <cellStyle name="Currency [0] 12400" xfId="20928" hidden="1" xr:uid="{00000000-0005-0000-0000-0000E1510000}"/>
    <cellStyle name="Currency [0] 12401" xfId="20936" hidden="1" xr:uid="{00000000-0005-0000-0000-0000E9510000}"/>
    <cellStyle name="Currency [0] 12402" xfId="20938" hidden="1" xr:uid="{00000000-0005-0000-0000-0000EB510000}"/>
    <cellStyle name="Currency [0] 12403" xfId="20927" hidden="1" xr:uid="{00000000-0005-0000-0000-0000E0510000}"/>
    <cellStyle name="Currency [0] 12404" xfId="20258" hidden="1" xr:uid="{00000000-0005-0000-0000-0000434F0000}"/>
    <cellStyle name="Currency [0] 12405" xfId="20949" hidden="1" xr:uid="{00000000-0005-0000-0000-0000F6510000}"/>
    <cellStyle name="Currency [0] 12406" xfId="20958" hidden="1" xr:uid="{00000000-0005-0000-0000-0000FF510000}"/>
    <cellStyle name="Currency [0] 12407" xfId="20969" hidden="1" xr:uid="{00000000-0005-0000-0000-00000A520000}"/>
    <cellStyle name="Currency [0] 12408" xfId="20975" hidden="1" xr:uid="{00000000-0005-0000-0000-000010520000}"/>
    <cellStyle name="Currency [0] 12409" xfId="20947" hidden="1" xr:uid="{00000000-0005-0000-0000-0000F4510000}"/>
    <cellStyle name="Currency [0] 1241" xfId="1399" hidden="1" xr:uid="{00000000-0005-0000-0000-000098050000}"/>
    <cellStyle name="Currency [0] 12410" xfId="20965" hidden="1" xr:uid="{00000000-0005-0000-0000-000006520000}"/>
    <cellStyle name="Currency [0] 12411" xfId="20987" hidden="1" xr:uid="{00000000-0005-0000-0000-00001C520000}"/>
    <cellStyle name="Currency [0] 12412" xfId="20989" hidden="1" xr:uid="{00000000-0005-0000-0000-00001E520000}"/>
    <cellStyle name="Currency [0] 12413" xfId="20923" hidden="1" xr:uid="{00000000-0005-0000-0000-0000DC510000}"/>
    <cellStyle name="Currency [0] 12414" xfId="20212" hidden="1" xr:uid="{00000000-0005-0000-0000-0000154F0000}"/>
    <cellStyle name="Currency [0] 12415" xfId="20961" hidden="1" xr:uid="{00000000-0005-0000-0000-000002520000}"/>
    <cellStyle name="Currency [0] 12416" xfId="20191" hidden="1" xr:uid="{00000000-0005-0000-0000-0000004F0000}"/>
    <cellStyle name="Currency [0] 12417" xfId="20950" hidden="1" xr:uid="{00000000-0005-0000-0000-0000F7510000}"/>
    <cellStyle name="Currency [0] 12418" xfId="20994" hidden="1" xr:uid="{00000000-0005-0000-0000-000023520000}"/>
    <cellStyle name="Currency [0] 12419" xfId="20962" hidden="1" xr:uid="{00000000-0005-0000-0000-000003520000}"/>
    <cellStyle name="Currency [0] 1242" xfId="1400" hidden="1" xr:uid="{00000000-0005-0000-0000-000099050000}"/>
    <cellStyle name="Currency [0] 12420" xfId="20970" hidden="1" xr:uid="{00000000-0005-0000-0000-00000B520000}"/>
    <cellStyle name="Currency [0] 12421" xfId="21006" hidden="1" xr:uid="{00000000-0005-0000-0000-00002F520000}"/>
    <cellStyle name="Currency [0] 12422" xfId="21008" hidden="1" xr:uid="{00000000-0005-0000-0000-000031520000}"/>
    <cellStyle name="Currency [0] 12423" xfId="20964" hidden="1" xr:uid="{00000000-0005-0000-0000-000005520000}"/>
    <cellStyle name="Currency [0] 12424" xfId="20977" hidden="1" xr:uid="{00000000-0005-0000-0000-000012520000}"/>
    <cellStyle name="Currency [0] 12425" xfId="20982" hidden="1" xr:uid="{00000000-0005-0000-0000-000017520000}"/>
    <cellStyle name="Currency [0] 12426" xfId="20976" hidden="1" xr:uid="{00000000-0005-0000-0000-000011520000}"/>
    <cellStyle name="Currency [0] 12427" xfId="21024" hidden="1" xr:uid="{00000000-0005-0000-0000-000041520000}"/>
    <cellStyle name="Currency [0] 12428" xfId="21032" hidden="1" xr:uid="{00000000-0005-0000-0000-000049520000}"/>
    <cellStyle name="Currency [0] 12429" xfId="20960" hidden="1" xr:uid="{00000000-0005-0000-0000-000001520000}"/>
    <cellStyle name="Currency [0] 1243" xfId="1375" hidden="1" xr:uid="{00000000-0005-0000-0000-000080050000}"/>
    <cellStyle name="Currency [0] 12430" xfId="21018" hidden="1" xr:uid="{00000000-0005-0000-0000-00003B520000}"/>
    <cellStyle name="Currency [0] 12431" xfId="21041" hidden="1" xr:uid="{00000000-0005-0000-0000-000052520000}"/>
    <cellStyle name="Currency [0] 12432" xfId="21043" hidden="1" xr:uid="{00000000-0005-0000-0000-000054520000}"/>
    <cellStyle name="Currency [0] 12433" xfId="20943" hidden="1" xr:uid="{00000000-0005-0000-0000-0000F0510000}"/>
    <cellStyle name="Currency [0] 12434" xfId="20953" hidden="1" xr:uid="{00000000-0005-0000-0000-0000FA510000}"/>
    <cellStyle name="Currency [0] 12435" xfId="21015" hidden="1" xr:uid="{00000000-0005-0000-0000-000038520000}"/>
    <cellStyle name="Currency [0] 12436" xfId="20980" hidden="1" xr:uid="{00000000-0005-0000-0000-000015520000}"/>
    <cellStyle name="Currency [0] 12437" xfId="20930" hidden="1" xr:uid="{00000000-0005-0000-0000-0000E3510000}"/>
    <cellStyle name="Currency [0] 12438" xfId="21051" hidden="1" xr:uid="{00000000-0005-0000-0000-00005C520000}"/>
    <cellStyle name="Currency [0] 12439" xfId="21016" hidden="1" xr:uid="{00000000-0005-0000-0000-000039520000}"/>
    <cellStyle name="Currency [0] 1244" xfId="1374" hidden="1" xr:uid="{00000000-0005-0000-0000-00007F050000}"/>
    <cellStyle name="Currency [0] 12440" xfId="21027" hidden="1" xr:uid="{00000000-0005-0000-0000-000044520000}"/>
    <cellStyle name="Currency [0] 12441" xfId="21059" hidden="1" xr:uid="{00000000-0005-0000-0000-000064520000}"/>
    <cellStyle name="Currency [0] 12442" xfId="21061" hidden="1" xr:uid="{00000000-0005-0000-0000-000066520000}"/>
    <cellStyle name="Currency [0] 12443" xfId="21013" hidden="1" xr:uid="{00000000-0005-0000-0000-000036520000}"/>
    <cellStyle name="Currency [0] 12444" xfId="21012" hidden="1" xr:uid="{00000000-0005-0000-0000-000035520000}"/>
    <cellStyle name="Currency [0] 12445" xfId="21002" hidden="1" xr:uid="{00000000-0005-0000-0000-00002B520000}"/>
    <cellStyle name="Currency [0] 12446" xfId="20998" hidden="1" xr:uid="{00000000-0005-0000-0000-000027520000}"/>
    <cellStyle name="Currency [0] 12447" xfId="21000" hidden="1" xr:uid="{00000000-0005-0000-0000-000029520000}"/>
    <cellStyle name="Currency [0] 12448" xfId="21068" hidden="1" xr:uid="{00000000-0005-0000-0000-00006D520000}"/>
    <cellStyle name="Currency [0] 12449" xfId="20227" hidden="1" xr:uid="{00000000-0005-0000-0000-0000244F0000}"/>
    <cellStyle name="Currency [0] 1245" xfId="1369" hidden="1" xr:uid="{00000000-0005-0000-0000-00007A050000}"/>
    <cellStyle name="Currency [0] 12450" xfId="21046" hidden="1" xr:uid="{00000000-0005-0000-0000-000057520000}"/>
    <cellStyle name="Currency [0] 12451" xfId="21074" hidden="1" xr:uid="{00000000-0005-0000-0000-000073520000}"/>
    <cellStyle name="Currency [0] 12452" xfId="21076" hidden="1" xr:uid="{00000000-0005-0000-0000-000075520000}"/>
    <cellStyle name="Currency [0] 12453" xfId="20951" hidden="1" xr:uid="{00000000-0005-0000-0000-0000F8510000}"/>
    <cellStyle name="Currency [0] 12454" xfId="21025" hidden="1" xr:uid="{00000000-0005-0000-0000-000042520000}"/>
    <cellStyle name="Currency [0] 12455" xfId="20981" hidden="1" xr:uid="{00000000-0005-0000-0000-000016520000}"/>
    <cellStyle name="Currency [0] 12456" xfId="21017" hidden="1" xr:uid="{00000000-0005-0000-0000-00003A520000}"/>
    <cellStyle name="Currency [0] 12457" xfId="21021" hidden="1" xr:uid="{00000000-0005-0000-0000-00003E520000}"/>
    <cellStyle name="Currency [0] 12458" xfId="21082" hidden="1" xr:uid="{00000000-0005-0000-0000-00007B520000}"/>
    <cellStyle name="Currency [0] 12459" xfId="20240" hidden="1" xr:uid="{00000000-0005-0000-0000-0000314F0000}"/>
    <cellStyle name="Currency [0] 1246" xfId="1367" hidden="1" xr:uid="{00000000-0005-0000-0000-000078050000}"/>
    <cellStyle name="Currency [0] 12460" xfId="21064" hidden="1" xr:uid="{00000000-0005-0000-0000-000069520000}"/>
    <cellStyle name="Currency [0] 12461" xfId="21087" hidden="1" xr:uid="{00000000-0005-0000-0000-000080520000}"/>
    <cellStyle name="Currency [0] 12462" xfId="21089" hidden="1" xr:uid="{00000000-0005-0000-0000-000082520000}"/>
    <cellStyle name="Currency [0] 12463" xfId="20945" hidden="1" xr:uid="{00000000-0005-0000-0000-0000F2510000}"/>
    <cellStyle name="Currency [0] 12464" xfId="21044" hidden="1" xr:uid="{00000000-0005-0000-0000-000055520000}"/>
    <cellStyle name="Currency [0] 12465" xfId="21011" hidden="1" xr:uid="{00000000-0005-0000-0000-000034520000}"/>
    <cellStyle name="Currency [0] 12466" xfId="21029" hidden="1" xr:uid="{00000000-0005-0000-0000-000046520000}"/>
    <cellStyle name="Currency [0] 12467" xfId="21026" hidden="1" xr:uid="{00000000-0005-0000-0000-000043520000}"/>
    <cellStyle name="Currency [0] 12468" xfId="21093" hidden="1" xr:uid="{00000000-0005-0000-0000-000086520000}"/>
    <cellStyle name="Currency [0] 12469" xfId="20978" hidden="1" xr:uid="{00000000-0005-0000-0000-000013520000}"/>
    <cellStyle name="Currency [0] 1247" xfId="1368" hidden="1" xr:uid="{00000000-0005-0000-0000-000079050000}"/>
    <cellStyle name="Currency [0] 12470" xfId="21078" hidden="1" xr:uid="{00000000-0005-0000-0000-000077520000}"/>
    <cellStyle name="Currency [0] 12471" xfId="21100" hidden="1" xr:uid="{00000000-0005-0000-0000-00008D520000}"/>
    <cellStyle name="Currency [0] 12472" xfId="21102" hidden="1" xr:uid="{00000000-0005-0000-0000-00008F520000}"/>
    <cellStyle name="Currency [0] 12473" xfId="21030" hidden="1" xr:uid="{00000000-0005-0000-0000-000047520000}"/>
    <cellStyle name="Currency [0] 12474" xfId="21062" hidden="1" xr:uid="{00000000-0005-0000-0000-000067520000}"/>
    <cellStyle name="Currency [0] 12475" xfId="20192" hidden="1" xr:uid="{00000000-0005-0000-0000-0000014F0000}"/>
    <cellStyle name="Currency [0] 12476" xfId="21048" hidden="1" xr:uid="{00000000-0005-0000-0000-000059520000}"/>
    <cellStyle name="Currency [0] 12477" xfId="21045" hidden="1" xr:uid="{00000000-0005-0000-0000-000056520000}"/>
    <cellStyle name="Currency [0] 12478" xfId="21106" hidden="1" xr:uid="{00000000-0005-0000-0000-000093520000}"/>
    <cellStyle name="Currency [0] 12479" xfId="20941" hidden="1" xr:uid="{00000000-0005-0000-0000-0000EE510000}"/>
    <cellStyle name="Currency [0] 1248" xfId="1405" hidden="1" xr:uid="{00000000-0005-0000-0000-00009E050000}"/>
    <cellStyle name="Currency [0] 12480" xfId="21090" hidden="1" xr:uid="{00000000-0005-0000-0000-000083520000}"/>
    <cellStyle name="Currency [0] 12481" xfId="21110" hidden="1" xr:uid="{00000000-0005-0000-0000-000097520000}"/>
    <cellStyle name="Currency [0] 12482" xfId="21112" hidden="1" xr:uid="{00000000-0005-0000-0000-000099520000}"/>
    <cellStyle name="Currency [0] 12483" xfId="21049" hidden="1" xr:uid="{00000000-0005-0000-0000-00005A520000}"/>
    <cellStyle name="Currency [0] 12484" xfId="21077" hidden="1" xr:uid="{00000000-0005-0000-0000-000076520000}"/>
    <cellStyle name="Currency [0] 12485" xfId="21037" hidden="1" xr:uid="{00000000-0005-0000-0000-00004E520000}"/>
    <cellStyle name="Currency [0] 12486" xfId="21066" hidden="1" xr:uid="{00000000-0005-0000-0000-00006B520000}"/>
    <cellStyle name="Currency [0] 12487" xfId="21063" hidden="1" xr:uid="{00000000-0005-0000-0000-000068520000}"/>
    <cellStyle name="Currency [0] 12488" xfId="21116" hidden="1" xr:uid="{00000000-0005-0000-0000-00009D520000}"/>
    <cellStyle name="Currency [0] 12489" xfId="20944" hidden="1" xr:uid="{00000000-0005-0000-0000-0000F1510000}"/>
    <cellStyle name="Currency [0] 1249" xfId="1320" hidden="1" xr:uid="{00000000-0005-0000-0000-000049050000}"/>
    <cellStyle name="Currency [0] 12490" xfId="21103" hidden="1" xr:uid="{00000000-0005-0000-0000-000090520000}"/>
    <cellStyle name="Currency [0] 12491" xfId="21120" hidden="1" xr:uid="{00000000-0005-0000-0000-0000A1520000}"/>
    <cellStyle name="Currency [0] 12492" xfId="21122" hidden="1" xr:uid="{00000000-0005-0000-0000-0000A3520000}"/>
    <cellStyle name="Currency [0] 12493" xfId="21003" hidden="1" xr:uid="{00000000-0005-0000-0000-00002C520000}"/>
    <cellStyle name="Currency [0] 12494" xfId="21039" hidden="1" xr:uid="{00000000-0005-0000-0000-000050520000}"/>
    <cellStyle name="Currency [0] 12495" xfId="21108" hidden="1" xr:uid="{00000000-0005-0000-0000-000095520000}"/>
    <cellStyle name="Currency [0] 12496" xfId="21096" hidden="1" xr:uid="{00000000-0005-0000-0000-000089520000}"/>
    <cellStyle name="Currency [0] 12497" xfId="21113" hidden="1" xr:uid="{00000000-0005-0000-0000-00009A520000}"/>
    <cellStyle name="Currency [0] 12498" xfId="21124" hidden="1" xr:uid="{00000000-0005-0000-0000-0000A5520000}"/>
    <cellStyle name="Currency [0] 12499" xfId="20972" hidden="1" xr:uid="{00000000-0005-0000-0000-00000D520000}"/>
    <cellStyle name="Currency [0] 125" xfId="221" hidden="1" xr:uid="{00000000-0005-0000-0000-0000FE000000}"/>
    <cellStyle name="Currency [0] 1250" xfId="1395" hidden="1" xr:uid="{00000000-0005-0000-0000-000094050000}"/>
    <cellStyle name="Currency [0] 12500" xfId="21036" hidden="1" xr:uid="{00000000-0005-0000-0000-00004D520000}"/>
    <cellStyle name="Currency [0] 12501" xfId="21128" hidden="1" xr:uid="{00000000-0005-0000-0000-0000A9520000}"/>
    <cellStyle name="Currency [0] 12502" xfId="21130" hidden="1" xr:uid="{00000000-0005-0000-0000-0000AB520000}"/>
    <cellStyle name="Currency [0] 12503" xfId="21085" hidden="1" xr:uid="{00000000-0005-0000-0000-00007E520000}"/>
    <cellStyle name="Currency [0] 12504" xfId="21097" hidden="1" xr:uid="{00000000-0005-0000-0000-00008A520000}"/>
    <cellStyle name="Currency [0] 12505" xfId="21125" hidden="1" xr:uid="{00000000-0005-0000-0000-0000A6520000}"/>
    <cellStyle name="Currency [0] 12506" xfId="21098" hidden="1" xr:uid="{00000000-0005-0000-0000-00008B520000}"/>
    <cellStyle name="Currency [0] 12507" xfId="21131" hidden="1" xr:uid="{00000000-0005-0000-0000-0000AC520000}"/>
    <cellStyle name="Currency [0] 12508" xfId="21133" hidden="1" xr:uid="{00000000-0005-0000-0000-0000AE520000}"/>
    <cellStyle name="Currency [0] 12509" xfId="21126" hidden="1" xr:uid="{00000000-0005-0000-0000-0000A7520000}"/>
    <cellStyle name="Currency [0] 1251" xfId="1407" hidden="1" xr:uid="{00000000-0005-0000-0000-0000A0050000}"/>
    <cellStyle name="Currency [0] 12510" xfId="21072" hidden="1" xr:uid="{00000000-0005-0000-0000-000071520000}"/>
    <cellStyle name="Currency [0] 12511" xfId="21135" hidden="1" xr:uid="{00000000-0005-0000-0000-0000B0520000}"/>
    <cellStyle name="Currency [0] 12512" xfId="21137" hidden="1" xr:uid="{00000000-0005-0000-0000-0000B2520000}"/>
    <cellStyle name="Currency [0] 12513" xfId="19875" hidden="1" xr:uid="{00000000-0005-0000-0000-0000C44D0000}"/>
    <cellStyle name="Currency [0] 12514" xfId="19942" hidden="1" xr:uid="{00000000-0005-0000-0000-0000074E0000}"/>
    <cellStyle name="Currency [0] 12515" xfId="19975" hidden="1" xr:uid="{00000000-0005-0000-0000-0000284E0000}"/>
    <cellStyle name="Currency [0] 12516" xfId="21144" hidden="1" xr:uid="{00000000-0005-0000-0000-0000B9520000}"/>
    <cellStyle name="Currency [0] 12517" xfId="21147" hidden="1" xr:uid="{00000000-0005-0000-0000-0000BC520000}"/>
    <cellStyle name="Currency [0] 12518" xfId="19883" hidden="1" xr:uid="{00000000-0005-0000-0000-0000CC4D0000}"/>
    <cellStyle name="Currency [0] 12519" xfId="21140" hidden="1" xr:uid="{00000000-0005-0000-0000-0000B5520000}"/>
    <cellStyle name="Currency [0] 1252" xfId="1408" hidden="1" xr:uid="{00000000-0005-0000-0000-0000A1050000}"/>
    <cellStyle name="Currency [0] 12520" xfId="21149" hidden="1" xr:uid="{00000000-0005-0000-0000-0000BE520000}"/>
    <cellStyle name="Currency [0] 12521" xfId="21151" hidden="1" xr:uid="{00000000-0005-0000-0000-0000C0520000}"/>
    <cellStyle name="Currency [0] 12522" xfId="19916" hidden="1" xr:uid="{00000000-0005-0000-0000-0000ED4D0000}"/>
    <cellStyle name="Currency [0] 12523" xfId="19874" hidden="1" xr:uid="{00000000-0005-0000-0000-0000C34D0000}"/>
    <cellStyle name="Currency [0] 12524" xfId="21162" hidden="1" xr:uid="{00000000-0005-0000-0000-0000CB520000}"/>
    <cellStyle name="Currency [0] 12525" xfId="21171" hidden="1" xr:uid="{00000000-0005-0000-0000-0000D4520000}"/>
    <cellStyle name="Currency [0] 12526" xfId="21182" hidden="1" xr:uid="{00000000-0005-0000-0000-0000DF520000}"/>
    <cellStyle name="Currency [0] 12527" xfId="21188" hidden="1" xr:uid="{00000000-0005-0000-0000-0000E5520000}"/>
    <cellStyle name="Currency [0] 12528" xfId="21160" hidden="1" xr:uid="{00000000-0005-0000-0000-0000C9520000}"/>
    <cellStyle name="Currency [0] 12529" xfId="21178" hidden="1" xr:uid="{00000000-0005-0000-0000-0000DB520000}"/>
    <cellStyle name="Currency [0] 1253" xfId="1346" hidden="1" xr:uid="{00000000-0005-0000-0000-000063050000}"/>
    <cellStyle name="Currency [0] 12530" xfId="21200" hidden="1" xr:uid="{00000000-0005-0000-0000-0000F1520000}"/>
    <cellStyle name="Currency [0] 12531" xfId="21202" hidden="1" xr:uid="{00000000-0005-0000-0000-0000F3520000}"/>
    <cellStyle name="Currency [0] 12532" xfId="19878" hidden="1" xr:uid="{00000000-0005-0000-0000-0000C74D0000}"/>
    <cellStyle name="Currency [0] 12533" xfId="19893" hidden="1" xr:uid="{00000000-0005-0000-0000-0000D64D0000}"/>
    <cellStyle name="Currency [0] 12534" xfId="21174" hidden="1" xr:uid="{00000000-0005-0000-0000-0000D7520000}"/>
    <cellStyle name="Currency [0] 12535" xfId="19888" hidden="1" xr:uid="{00000000-0005-0000-0000-0000D14D0000}"/>
    <cellStyle name="Currency [0] 12536" xfId="21163" hidden="1" xr:uid="{00000000-0005-0000-0000-0000CC520000}"/>
    <cellStyle name="Currency [0] 12537" xfId="21207" hidden="1" xr:uid="{00000000-0005-0000-0000-0000F8520000}"/>
    <cellStyle name="Currency [0] 12538" xfId="21175" hidden="1" xr:uid="{00000000-0005-0000-0000-0000D8520000}"/>
    <cellStyle name="Currency [0] 12539" xfId="21183" hidden="1" xr:uid="{00000000-0005-0000-0000-0000E0520000}"/>
    <cellStyle name="Currency [0] 1254" xfId="1382" hidden="1" xr:uid="{00000000-0005-0000-0000-000087050000}"/>
    <cellStyle name="Currency [0] 12540" xfId="21219" hidden="1" xr:uid="{00000000-0005-0000-0000-000004530000}"/>
    <cellStyle name="Currency [0] 12541" xfId="21221" hidden="1" xr:uid="{00000000-0005-0000-0000-000006530000}"/>
    <cellStyle name="Currency [0] 12542" xfId="21177" hidden="1" xr:uid="{00000000-0005-0000-0000-0000DA520000}"/>
    <cellStyle name="Currency [0] 12543" xfId="21190" hidden="1" xr:uid="{00000000-0005-0000-0000-0000E7520000}"/>
    <cellStyle name="Currency [0] 12544" xfId="21195" hidden="1" xr:uid="{00000000-0005-0000-0000-0000EC520000}"/>
    <cellStyle name="Currency [0] 12545" xfId="21189" hidden="1" xr:uid="{00000000-0005-0000-0000-0000E6520000}"/>
    <cellStyle name="Currency [0] 12546" xfId="21237" hidden="1" xr:uid="{00000000-0005-0000-0000-000016530000}"/>
    <cellStyle name="Currency [0] 12547" xfId="21245" hidden="1" xr:uid="{00000000-0005-0000-0000-00001E530000}"/>
    <cellStyle name="Currency [0] 12548" xfId="21173" hidden="1" xr:uid="{00000000-0005-0000-0000-0000D6520000}"/>
    <cellStyle name="Currency [0] 12549" xfId="21231" hidden="1" xr:uid="{00000000-0005-0000-0000-000010530000}"/>
    <cellStyle name="Currency [0] 1255" xfId="1362" hidden="1" xr:uid="{00000000-0005-0000-0000-000073050000}"/>
    <cellStyle name="Currency [0] 12550" xfId="21254" hidden="1" xr:uid="{00000000-0005-0000-0000-000027530000}"/>
    <cellStyle name="Currency [0] 12551" xfId="21256" hidden="1" xr:uid="{00000000-0005-0000-0000-000029530000}"/>
    <cellStyle name="Currency [0] 12552" xfId="21156" hidden="1" xr:uid="{00000000-0005-0000-0000-0000C5520000}"/>
    <cellStyle name="Currency [0] 12553" xfId="21166" hidden="1" xr:uid="{00000000-0005-0000-0000-0000CF520000}"/>
    <cellStyle name="Currency [0] 12554" xfId="21228" hidden="1" xr:uid="{00000000-0005-0000-0000-00000D530000}"/>
    <cellStyle name="Currency [0] 12555" xfId="21193" hidden="1" xr:uid="{00000000-0005-0000-0000-0000EA520000}"/>
    <cellStyle name="Currency [0] 12556" xfId="21142" hidden="1" xr:uid="{00000000-0005-0000-0000-0000B7520000}"/>
    <cellStyle name="Currency [0] 12557" xfId="21264" hidden="1" xr:uid="{00000000-0005-0000-0000-000031530000}"/>
    <cellStyle name="Currency [0] 12558" xfId="21229" hidden="1" xr:uid="{00000000-0005-0000-0000-00000E530000}"/>
    <cellStyle name="Currency [0] 12559" xfId="21240" hidden="1" xr:uid="{00000000-0005-0000-0000-000019530000}"/>
    <cellStyle name="Currency [0] 1256" xfId="1378" hidden="1" xr:uid="{00000000-0005-0000-0000-000083050000}"/>
    <cellStyle name="Currency [0] 12560" xfId="21272" hidden="1" xr:uid="{00000000-0005-0000-0000-000039530000}"/>
    <cellStyle name="Currency [0] 12561" xfId="21274" hidden="1" xr:uid="{00000000-0005-0000-0000-00003B530000}"/>
    <cellStyle name="Currency [0] 12562" xfId="21226" hidden="1" xr:uid="{00000000-0005-0000-0000-00000B530000}"/>
    <cellStyle name="Currency [0] 12563" xfId="21225" hidden="1" xr:uid="{00000000-0005-0000-0000-00000A530000}"/>
    <cellStyle name="Currency [0] 12564" xfId="21215" hidden="1" xr:uid="{00000000-0005-0000-0000-000000530000}"/>
    <cellStyle name="Currency [0] 12565" xfId="21211" hidden="1" xr:uid="{00000000-0005-0000-0000-0000FC520000}"/>
    <cellStyle name="Currency [0] 12566" xfId="21213" hidden="1" xr:uid="{00000000-0005-0000-0000-0000FE520000}"/>
    <cellStyle name="Currency [0] 12567" xfId="21281" hidden="1" xr:uid="{00000000-0005-0000-0000-000042530000}"/>
    <cellStyle name="Currency [0] 12568" xfId="19920" hidden="1" xr:uid="{00000000-0005-0000-0000-0000F14D0000}"/>
    <cellStyle name="Currency [0] 12569" xfId="21259" hidden="1" xr:uid="{00000000-0005-0000-0000-00002C530000}"/>
    <cellStyle name="Currency [0] 1257" xfId="1380" hidden="1" xr:uid="{00000000-0005-0000-0000-000085050000}"/>
    <cellStyle name="Currency [0] 12570" xfId="21287" hidden="1" xr:uid="{00000000-0005-0000-0000-000048530000}"/>
    <cellStyle name="Currency [0] 12571" xfId="21289" hidden="1" xr:uid="{00000000-0005-0000-0000-00004A530000}"/>
    <cellStyle name="Currency [0] 12572" xfId="21164" hidden="1" xr:uid="{00000000-0005-0000-0000-0000CD520000}"/>
    <cellStyle name="Currency [0] 12573" xfId="21238" hidden="1" xr:uid="{00000000-0005-0000-0000-000017530000}"/>
    <cellStyle name="Currency [0] 12574" xfId="21194" hidden="1" xr:uid="{00000000-0005-0000-0000-0000EB520000}"/>
    <cellStyle name="Currency [0] 12575" xfId="21230" hidden="1" xr:uid="{00000000-0005-0000-0000-00000F530000}"/>
    <cellStyle name="Currency [0] 12576" xfId="21234" hidden="1" xr:uid="{00000000-0005-0000-0000-000013530000}"/>
    <cellStyle name="Currency [0] 12577" xfId="21295" hidden="1" xr:uid="{00000000-0005-0000-0000-000050530000}"/>
    <cellStyle name="Currency [0] 12578" xfId="19895" hidden="1" xr:uid="{00000000-0005-0000-0000-0000D84D0000}"/>
    <cellStyle name="Currency [0] 12579" xfId="21277" hidden="1" xr:uid="{00000000-0005-0000-0000-00003E530000}"/>
    <cellStyle name="Currency [0] 1258" xfId="1411" hidden="1" xr:uid="{00000000-0005-0000-0000-0000A4050000}"/>
    <cellStyle name="Currency [0] 12580" xfId="21300" hidden="1" xr:uid="{00000000-0005-0000-0000-000055530000}"/>
    <cellStyle name="Currency [0] 12581" xfId="21302" hidden="1" xr:uid="{00000000-0005-0000-0000-000057530000}"/>
    <cellStyle name="Currency [0] 12582" xfId="21158" hidden="1" xr:uid="{00000000-0005-0000-0000-0000C7520000}"/>
    <cellStyle name="Currency [0] 12583" xfId="21257" hidden="1" xr:uid="{00000000-0005-0000-0000-00002A530000}"/>
    <cellStyle name="Currency [0] 12584" xfId="21224" hidden="1" xr:uid="{00000000-0005-0000-0000-000009530000}"/>
    <cellStyle name="Currency [0] 12585" xfId="21242" hidden="1" xr:uid="{00000000-0005-0000-0000-00001B530000}"/>
    <cellStyle name="Currency [0] 12586" xfId="21239" hidden="1" xr:uid="{00000000-0005-0000-0000-000018530000}"/>
    <cellStyle name="Currency [0] 12587" xfId="21306" hidden="1" xr:uid="{00000000-0005-0000-0000-00005B530000}"/>
    <cellStyle name="Currency [0] 12588" xfId="21191" hidden="1" xr:uid="{00000000-0005-0000-0000-0000E8520000}"/>
    <cellStyle name="Currency [0] 12589" xfId="21291" hidden="1" xr:uid="{00000000-0005-0000-0000-00004C530000}"/>
    <cellStyle name="Currency [0] 1259" xfId="1318" hidden="1" xr:uid="{00000000-0005-0000-0000-000047050000}"/>
    <cellStyle name="Currency [0] 12590" xfId="21313" hidden="1" xr:uid="{00000000-0005-0000-0000-000062530000}"/>
    <cellStyle name="Currency [0] 12591" xfId="21315" hidden="1" xr:uid="{00000000-0005-0000-0000-000064530000}"/>
    <cellStyle name="Currency [0] 12592" xfId="21243" hidden="1" xr:uid="{00000000-0005-0000-0000-00001C530000}"/>
    <cellStyle name="Currency [0] 12593" xfId="21275" hidden="1" xr:uid="{00000000-0005-0000-0000-00003C530000}"/>
    <cellStyle name="Currency [0] 12594" xfId="19881" hidden="1" xr:uid="{00000000-0005-0000-0000-0000CA4D0000}"/>
    <cellStyle name="Currency [0] 12595" xfId="21261" hidden="1" xr:uid="{00000000-0005-0000-0000-00002E530000}"/>
    <cellStyle name="Currency [0] 12596" xfId="21258" hidden="1" xr:uid="{00000000-0005-0000-0000-00002B530000}"/>
    <cellStyle name="Currency [0] 12597" xfId="21319" hidden="1" xr:uid="{00000000-0005-0000-0000-000068530000}"/>
    <cellStyle name="Currency [0] 12598" xfId="21154" hidden="1" xr:uid="{00000000-0005-0000-0000-0000C3520000}"/>
    <cellStyle name="Currency [0] 12599" xfId="21303" hidden="1" xr:uid="{00000000-0005-0000-0000-000058530000}"/>
    <cellStyle name="Currency [0] 126" xfId="211" hidden="1" xr:uid="{00000000-0005-0000-0000-0000F4000000}"/>
    <cellStyle name="Currency [0] 1260" xfId="1403" hidden="1" xr:uid="{00000000-0005-0000-0000-00009C050000}"/>
    <cellStyle name="Currency [0] 12600" xfId="21323" hidden="1" xr:uid="{00000000-0005-0000-0000-00006C530000}"/>
    <cellStyle name="Currency [0] 12601" xfId="21325" hidden="1" xr:uid="{00000000-0005-0000-0000-00006E530000}"/>
    <cellStyle name="Currency [0] 12602" xfId="21262" hidden="1" xr:uid="{00000000-0005-0000-0000-00002F530000}"/>
    <cellStyle name="Currency [0] 12603" xfId="21290" hidden="1" xr:uid="{00000000-0005-0000-0000-00004B530000}"/>
    <cellStyle name="Currency [0] 12604" xfId="21250" hidden="1" xr:uid="{00000000-0005-0000-0000-000023530000}"/>
    <cellStyle name="Currency [0] 12605" xfId="21279" hidden="1" xr:uid="{00000000-0005-0000-0000-000040530000}"/>
    <cellStyle name="Currency [0] 12606" xfId="21276" hidden="1" xr:uid="{00000000-0005-0000-0000-00003D530000}"/>
    <cellStyle name="Currency [0] 12607" xfId="21329" hidden="1" xr:uid="{00000000-0005-0000-0000-000072530000}"/>
    <cellStyle name="Currency [0] 12608" xfId="21157" hidden="1" xr:uid="{00000000-0005-0000-0000-0000C6520000}"/>
    <cellStyle name="Currency [0] 12609" xfId="21316" hidden="1" xr:uid="{00000000-0005-0000-0000-000065530000}"/>
    <cellStyle name="Currency [0] 1261" xfId="1413" hidden="1" xr:uid="{00000000-0005-0000-0000-0000A6050000}"/>
    <cellStyle name="Currency [0] 12610" xfId="21333" hidden="1" xr:uid="{00000000-0005-0000-0000-000076530000}"/>
    <cellStyle name="Currency [0] 12611" xfId="21335" hidden="1" xr:uid="{00000000-0005-0000-0000-000078530000}"/>
    <cellStyle name="Currency [0] 12612" xfId="21216" hidden="1" xr:uid="{00000000-0005-0000-0000-000001530000}"/>
    <cellStyle name="Currency [0] 12613" xfId="21252" hidden="1" xr:uid="{00000000-0005-0000-0000-000025530000}"/>
    <cellStyle name="Currency [0] 12614" xfId="21321" hidden="1" xr:uid="{00000000-0005-0000-0000-00006A530000}"/>
    <cellStyle name="Currency [0] 12615" xfId="21309" hidden="1" xr:uid="{00000000-0005-0000-0000-00005E530000}"/>
    <cellStyle name="Currency [0] 12616" xfId="21326" hidden="1" xr:uid="{00000000-0005-0000-0000-00006F530000}"/>
    <cellStyle name="Currency [0] 12617" xfId="21337" hidden="1" xr:uid="{00000000-0005-0000-0000-00007A530000}"/>
    <cellStyle name="Currency [0] 12618" xfId="21185" hidden="1" xr:uid="{00000000-0005-0000-0000-0000E2520000}"/>
    <cellStyle name="Currency [0] 12619" xfId="21249" hidden="1" xr:uid="{00000000-0005-0000-0000-000022530000}"/>
    <cellStyle name="Currency [0] 1262" xfId="1414" hidden="1" xr:uid="{00000000-0005-0000-0000-0000A7050000}"/>
    <cellStyle name="Currency [0] 12620" xfId="21341" hidden="1" xr:uid="{00000000-0005-0000-0000-00007E530000}"/>
    <cellStyle name="Currency [0] 12621" xfId="21343" hidden="1" xr:uid="{00000000-0005-0000-0000-000080530000}"/>
    <cellStyle name="Currency [0] 12622" xfId="21298" hidden="1" xr:uid="{00000000-0005-0000-0000-000053530000}"/>
    <cellStyle name="Currency [0] 12623" xfId="21310" hidden="1" xr:uid="{00000000-0005-0000-0000-00005F530000}"/>
    <cellStyle name="Currency [0] 12624" xfId="21338" hidden="1" xr:uid="{00000000-0005-0000-0000-00007B530000}"/>
    <cellStyle name="Currency [0] 12625" xfId="21311" hidden="1" xr:uid="{00000000-0005-0000-0000-000060530000}"/>
    <cellStyle name="Currency [0] 12626" xfId="21344" hidden="1" xr:uid="{00000000-0005-0000-0000-000081530000}"/>
    <cellStyle name="Currency [0] 12627" xfId="21346" hidden="1" xr:uid="{00000000-0005-0000-0000-000083530000}"/>
    <cellStyle name="Currency [0] 12628" xfId="21339" hidden="1" xr:uid="{00000000-0005-0000-0000-00007C530000}"/>
    <cellStyle name="Currency [0] 12629" xfId="21285" hidden="1" xr:uid="{00000000-0005-0000-0000-000046530000}"/>
    <cellStyle name="Currency [0] 1263" xfId="1342" hidden="1" xr:uid="{00000000-0005-0000-0000-00005F050000}"/>
    <cellStyle name="Currency [0] 12630" xfId="21348" hidden="1" xr:uid="{00000000-0005-0000-0000-000085530000}"/>
    <cellStyle name="Currency [0] 12631" xfId="21350" hidden="1" xr:uid="{00000000-0005-0000-0000-000087530000}"/>
    <cellStyle name="Currency [0] 12632" xfId="21410" hidden="1" xr:uid="{00000000-0005-0000-0000-0000C3530000}"/>
    <cellStyle name="Currency [0] 12633" xfId="21429" hidden="1" xr:uid="{00000000-0005-0000-0000-0000D6530000}"/>
    <cellStyle name="Currency [0] 12634" xfId="21436" hidden="1" xr:uid="{00000000-0005-0000-0000-0000DD530000}"/>
    <cellStyle name="Currency [0] 12635" xfId="21443" hidden="1" xr:uid="{00000000-0005-0000-0000-0000E4530000}"/>
    <cellStyle name="Currency [0] 12636" xfId="21448" hidden="1" xr:uid="{00000000-0005-0000-0000-0000E9530000}"/>
    <cellStyle name="Currency [0] 12637" xfId="21427" hidden="1" xr:uid="{00000000-0005-0000-0000-0000D4530000}"/>
    <cellStyle name="Currency [0] 12638" xfId="21438" hidden="1" xr:uid="{00000000-0005-0000-0000-0000DF530000}"/>
    <cellStyle name="Currency [0] 12639" xfId="21452" hidden="1" xr:uid="{00000000-0005-0000-0000-0000ED530000}"/>
    <cellStyle name="Currency [0] 1264" xfId="1393" hidden="1" xr:uid="{00000000-0005-0000-0000-000092050000}"/>
    <cellStyle name="Currency [0] 12640" xfId="21454" hidden="1" xr:uid="{00000000-0005-0000-0000-0000EF530000}"/>
    <cellStyle name="Currency [0] 12641" xfId="21437" hidden="1" xr:uid="{00000000-0005-0000-0000-0000DE530000}"/>
    <cellStyle name="Currency [0] 12642" xfId="21411" hidden="1" xr:uid="{00000000-0005-0000-0000-0000C4530000}"/>
    <cellStyle name="Currency [0] 12643" xfId="21465" hidden="1" xr:uid="{00000000-0005-0000-0000-0000FA530000}"/>
    <cellStyle name="Currency [0] 12644" xfId="21474" hidden="1" xr:uid="{00000000-0005-0000-0000-000003540000}"/>
    <cellStyle name="Currency [0] 12645" xfId="21485" hidden="1" xr:uid="{00000000-0005-0000-0000-00000E540000}"/>
    <cellStyle name="Currency [0] 12646" xfId="21491" hidden="1" xr:uid="{00000000-0005-0000-0000-000014540000}"/>
    <cellStyle name="Currency [0] 12647" xfId="21463" hidden="1" xr:uid="{00000000-0005-0000-0000-0000F8530000}"/>
    <cellStyle name="Currency [0] 12648" xfId="21481" hidden="1" xr:uid="{00000000-0005-0000-0000-00000A540000}"/>
    <cellStyle name="Currency [0] 12649" xfId="21503" hidden="1" xr:uid="{00000000-0005-0000-0000-000020540000}"/>
    <cellStyle name="Currency [0] 1265" xfId="1373" hidden="1" xr:uid="{00000000-0005-0000-0000-00007E050000}"/>
    <cellStyle name="Currency [0] 12650" xfId="21505" hidden="1" xr:uid="{00000000-0005-0000-0000-000022540000}"/>
    <cellStyle name="Currency [0] 12651" xfId="21433" hidden="1" xr:uid="{00000000-0005-0000-0000-0000DA530000}"/>
    <cellStyle name="Currency [0] 12652" xfId="21417" hidden="1" xr:uid="{00000000-0005-0000-0000-0000CA530000}"/>
    <cellStyle name="Currency [0] 12653" xfId="21477" hidden="1" xr:uid="{00000000-0005-0000-0000-000006540000}"/>
    <cellStyle name="Currency [0] 12654" xfId="21422" hidden="1" xr:uid="{00000000-0005-0000-0000-0000CF530000}"/>
    <cellStyle name="Currency [0] 12655" xfId="21466" hidden="1" xr:uid="{00000000-0005-0000-0000-0000FB530000}"/>
    <cellStyle name="Currency [0] 12656" xfId="21510" hidden="1" xr:uid="{00000000-0005-0000-0000-000027540000}"/>
    <cellStyle name="Currency [0] 12657" xfId="21478" hidden="1" xr:uid="{00000000-0005-0000-0000-000007540000}"/>
    <cellStyle name="Currency [0] 12658" xfId="21486" hidden="1" xr:uid="{00000000-0005-0000-0000-00000F540000}"/>
    <cellStyle name="Currency [0] 12659" xfId="21522" hidden="1" xr:uid="{00000000-0005-0000-0000-000033540000}"/>
    <cellStyle name="Currency [0] 1266" xfId="1385" hidden="1" xr:uid="{00000000-0005-0000-0000-00008A050000}"/>
    <cellStyle name="Currency [0] 12660" xfId="21524" hidden="1" xr:uid="{00000000-0005-0000-0000-000035540000}"/>
    <cellStyle name="Currency [0] 12661" xfId="21480" hidden="1" xr:uid="{00000000-0005-0000-0000-000009540000}"/>
    <cellStyle name="Currency [0] 12662" xfId="21493" hidden="1" xr:uid="{00000000-0005-0000-0000-000016540000}"/>
    <cellStyle name="Currency [0] 12663" xfId="21498" hidden="1" xr:uid="{00000000-0005-0000-0000-00001B540000}"/>
    <cellStyle name="Currency [0] 12664" xfId="21492" hidden="1" xr:uid="{00000000-0005-0000-0000-000015540000}"/>
    <cellStyle name="Currency [0] 12665" xfId="21540" hidden="1" xr:uid="{00000000-0005-0000-0000-000045540000}"/>
    <cellStyle name="Currency [0] 12666" xfId="21548" hidden="1" xr:uid="{00000000-0005-0000-0000-00004D540000}"/>
    <cellStyle name="Currency [0] 12667" xfId="21476" hidden="1" xr:uid="{00000000-0005-0000-0000-000005540000}"/>
    <cellStyle name="Currency [0] 12668" xfId="21534" hidden="1" xr:uid="{00000000-0005-0000-0000-00003F540000}"/>
    <cellStyle name="Currency [0] 12669" xfId="21557" hidden="1" xr:uid="{00000000-0005-0000-0000-000056540000}"/>
    <cellStyle name="Currency [0] 1267" xfId="1383" hidden="1" xr:uid="{00000000-0005-0000-0000-000088050000}"/>
    <cellStyle name="Currency [0] 12670" xfId="21559" hidden="1" xr:uid="{00000000-0005-0000-0000-000058540000}"/>
    <cellStyle name="Currency [0] 12671" xfId="21459" hidden="1" xr:uid="{00000000-0005-0000-0000-0000F4530000}"/>
    <cellStyle name="Currency [0] 12672" xfId="21469" hidden="1" xr:uid="{00000000-0005-0000-0000-0000FE530000}"/>
    <cellStyle name="Currency [0] 12673" xfId="21531" hidden="1" xr:uid="{00000000-0005-0000-0000-00003C540000}"/>
    <cellStyle name="Currency [0] 12674" xfId="21496" hidden="1" xr:uid="{00000000-0005-0000-0000-000019540000}"/>
    <cellStyle name="Currency [0] 12675" xfId="21441" hidden="1" xr:uid="{00000000-0005-0000-0000-0000E2530000}"/>
    <cellStyle name="Currency [0] 12676" xfId="21567" hidden="1" xr:uid="{00000000-0005-0000-0000-000060540000}"/>
    <cellStyle name="Currency [0] 12677" xfId="21532" hidden="1" xr:uid="{00000000-0005-0000-0000-00003D540000}"/>
    <cellStyle name="Currency [0] 12678" xfId="21543" hidden="1" xr:uid="{00000000-0005-0000-0000-000048540000}"/>
    <cellStyle name="Currency [0] 12679" xfId="21575" hidden="1" xr:uid="{00000000-0005-0000-0000-000068540000}"/>
    <cellStyle name="Currency [0] 1268" xfId="1416" hidden="1" xr:uid="{00000000-0005-0000-0000-0000A9050000}"/>
    <cellStyle name="Currency [0] 12680" xfId="21577" hidden="1" xr:uid="{00000000-0005-0000-0000-00006A540000}"/>
    <cellStyle name="Currency [0] 12681" xfId="21529" hidden="1" xr:uid="{00000000-0005-0000-0000-00003A540000}"/>
    <cellStyle name="Currency [0] 12682" xfId="21528" hidden="1" xr:uid="{00000000-0005-0000-0000-000039540000}"/>
    <cellStyle name="Currency [0] 12683" xfId="21518" hidden="1" xr:uid="{00000000-0005-0000-0000-00002F540000}"/>
    <cellStyle name="Currency [0] 12684" xfId="21514" hidden="1" xr:uid="{00000000-0005-0000-0000-00002B540000}"/>
    <cellStyle name="Currency [0] 12685" xfId="21516" hidden="1" xr:uid="{00000000-0005-0000-0000-00002D540000}"/>
    <cellStyle name="Currency [0] 12686" xfId="21584" hidden="1" xr:uid="{00000000-0005-0000-0000-000071540000}"/>
    <cellStyle name="Currency [0] 12687" xfId="21419" hidden="1" xr:uid="{00000000-0005-0000-0000-0000CC530000}"/>
    <cellStyle name="Currency [0] 12688" xfId="21562" hidden="1" xr:uid="{00000000-0005-0000-0000-00005B540000}"/>
    <cellStyle name="Currency [0] 12689" xfId="21590" hidden="1" xr:uid="{00000000-0005-0000-0000-000077540000}"/>
    <cellStyle name="Currency [0] 1269" xfId="1360" hidden="1" xr:uid="{00000000-0005-0000-0000-000071050000}"/>
    <cellStyle name="Currency [0] 12690" xfId="21592" hidden="1" xr:uid="{00000000-0005-0000-0000-000079540000}"/>
    <cellStyle name="Currency [0] 12691" xfId="21467" hidden="1" xr:uid="{00000000-0005-0000-0000-0000FC530000}"/>
    <cellStyle name="Currency [0] 12692" xfId="21541" hidden="1" xr:uid="{00000000-0005-0000-0000-000046540000}"/>
    <cellStyle name="Currency [0] 12693" xfId="21497" hidden="1" xr:uid="{00000000-0005-0000-0000-00001A540000}"/>
    <cellStyle name="Currency [0] 12694" xfId="21533" hidden="1" xr:uid="{00000000-0005-0000-0000-00003E540000}"/>
    <cellStyle name="Currency [0] 12695" xfId="21537" hidden="1" xr:uid="{00000000-0005-0000-0000-000042540000}"/>
    <cellStyle name="Currency [0] 12696" xfId="21598" hidden="1" xr:uid="{00000000-0005-0000-0000-00007F540000}"/>
    <cellStyle name="Currency [0] 12697" xfId="21414" hidden="1" xr:uid="{00000000-0005-0000-0000-0000C7530000}"/>
    <cellStyle name="Currency [0] 12698" xfId="21580" hidden="1" xr:uid="{00000000-0005-0000-0000-00006D540000}"/>
    <cellStyle name="Currency [0] 12699" xfId="21603" hidden="1" xr:uid="{00000000-0005-0000-0000-000084540000}"/>
    <cellStyle name="Currency [0] 127" xfId="217" hidden="1" xr:uid="{00000000-0005-0000-0000-0000FA000000}"/>
    <cellStyle name="Currency [0] 1270" xfId="1410" hidden="1" xr:uid="{00000000-0005-0000-0000-0000A3050000}"/>
    <cellStyle name="Currency [0] 12700" xfId="21605" hidden="1" xr:uid="{00000000-0005-0000-0000-000086540000}"/>
    <cellStyle name="Currency [0] 12701" xfId="21461" hidden="1" xr:uid="{00000000-0005-0000-0000-0000F6530000}"/>
    <cellStyle name="Currency [0] 12702" xfId="21560" hidden="1" xr:uid="{00000000-0005-0000-0000-000059540000}"/>
    <cellStyle name="Currency [0] 12703" xfId="21527" hidden="1" xr:uid="{00000000-0005-0000-0000-000038540000}"/>
    <cellStyle name="Currency [0] 12704" xfId="21545" hidden="1" xr:uid="{00000000-0005-0000-0000-00004A540000}"/>
    <cellStyle name="Currency [0] 12705" xfId="21542" hidden="1" xr:uid="{00000000-0005-0000-0000-000047540000}"/>
    <cellStyle name="Currency [0] 12706" xfId="21609" hidden="1" xr:uid="{00000000-0005-0000-0000-00008A540000}"/>
    <cellStyle name="Currency [0] 12707" xfId="21494" hidden="1" xr:uid="{00000000-0005-0000-0000-000017540000}"/>
    <cellStyle name="Currency [0] 12708" xfId="21594" hidden="1" xr:uid="{00000000-0005-0000-0000-00007B540000}"/>
    <cellStyle name="Currency [0] 12709" xfId="21616" hidden="1" xr:uid="{00000000-0005-0000-0000-000091540000}"/>
    <cellStyle name="Currency [0] 1271" xfId="1420" hidden="1" xr:uid="{00000000-0005-0000-0000-0000AD050000}"/>
    <cellStyle name="Currency [0] 12710" xfId="21618" hidden="1" xr:uid="{00000000-0005-0000-0000-000093540000}"/>
    <cellStyle name="Currency [0] 12711" xfId="21546" hidden="1" xr:uid="{00000000-0005-0000-0000-00004B540000}"/>
    <cellStyle name="Currency [0] 12712" xfId="21578" hidden="1" xr:uid="{00000000-0005-0000-0000-00006B540000}"/>
    <cellStyle name="Currency [0] 12713" xfId="21430" hidden="1" xr:uid="{00000000-0005-0000-0000-0000D7530000}"/>
    <cellStyle name="Currency [0] 12714" xfId="21564" hidden="1" xr:uid="{00000000-0005-0000-0000-00005D540000}"/>
    <cellStyle name="Currency [0] 12715" xfId="21561" hidden="1" xr:uid="{00000000-0005-0000-0000-00005A540000}"/>
    <cellStyle name="Currency [0] 12716" xfId="21622" hidden="1" xr:uid="{00000000-0005-0000-0000-000097540000}"/>
    <cellStyle name="Currency [0] 12717" xfId="21457" hidden="1" xr:uid="{00000000-0005-0000-0000-0000F2530000}"/>
    <cellStyle name="Currency [0] 12718" xfId="21606" hidden="1" xr:uid="{00000000-0005-0000-0000-000087540000}"/>
    <cellStyle name="Currency [0] 12719" xfId="21626" hidden="1" xr:uid="{00000000-0005-0000-0000-00009B540000}"/>
    <cellStyle name="Currency [0] 1272" xfId="1421" hidden="1" xr:uid="{00000000-0005-0000-0000-0000AE050000}"/>
    <cellStyle name="Currency [0] 12720" xfId="21628" hidden="1" xr:uid="{00000000-0005-0000-0000-00009D540000}"/>
    <cellStyle name="Currency [0] 12721" xfId="21565" hidden="1" xr:uid="{00000000-0005-0000-0000-00005E540000}"/>
    <cellStyle name="Currency [0] 12722" xfId="21593" hidden="1" xr:uid="{00000000-0005-0000-0000-00007A540000}"/>
    <cellStyle name="Currency [0] 12723" xfId="21553" hidden="1" xr:uid="{00000000-0005-0000-0000-000052540000}"/>
    <cellStyle name="Currency [0] 12724" xfId="21582" hidden="1" xr:uid="{00000000-0005-0000-0000-00006F540000}"/>
    <cellStyle name="Currency [0] 12725" xfId="21579" hidden="1" xr:uid="{00000000-0005-0000-0000-00006C540000}"/>
    <cellStyle name="Currency [0] 12726" xfId="21632" hidden="1" xr:uid="{00000000-0005-0000-0000-0000A1540000}"/>
    <cellStyle name="Currency [0] 12727" xfId="21460" hidden="1" xr:uid="{00000000-0005-0000-0000-0000F5530000}"/>
    <cellStyle name="Currency [0] 12728" xfId="21619" hidden="1" xr:uid="{00000000-0005-0000-0000-000094540000}"/>
    <cellStyle name="Currency [0] 12729" xfId="21636" hidden="1" xr:uid="{00000000-0005-0000-0000-0000A5540000}"/>
    <cellStyle name="Currency [0] 1273" xfId="1386" hidden="1" xr:uid="{00000000-0005-0000-0000-00008B050000}"/>
    <cellStyle name="Currency [0] 12730" xfId="21638" hidden="1" xr:uid="{00000000-0005-0000-0000-0000A7540000}"/>
    <cellStyle name="Currency [0] 12731" xfId="21519" hidden="1" xr:uid="{00000000-0005-0000-0000-000030540000}"/>
    <cellStyle name="Currency [0] 12732" xfId="21555" hidden="1" xr:uid="{00000000-0005-0000-0000-000054540000}"/>
    <cellStyle name="Currency [0] 12733" xfId="21624" hidden="1" xr:uid="{00000000-0005-0000-0000-000099540000}"/>
    <cellStyle name="Currency [0] 12734" xfId="21612" hidden="1" xr:uid="{00000000-0005-0000-0000-00008D540000}"/>
    <cellStyle name="Currency [0] 12735" xfId="21629" hidden="1" xr:uid="{00000000-0005-0000-0000-00009E540000}"/>
    <cellStyle name="Currency [0] 12736" xfId="21640" hidden="1" xr:uid="{00000000-0005-0000-0000-0000A9540000}"/>
    <cellStyle name="Currency [0] 12737" xfId="21488" hidden="1" xr:uid="{00000000-0005-0000-0000-000011540000}"/>
    <cellStyle name="Currency [0] 12738" xfId="21552" hidden="1" xr:uid="{00000000-0005-0000-0000-000051540000}"/>
    <cellStyle name="Currency [0] 12739" xfId="21644" hidden="1" xr:uid="{00000000-0005-0000-0000-0000AD540000}"/>
    <cellStyle name="Currency [0] 1274" xfId="1401" hidden="1" xr:uid="{00000000-0005-0000-0000-00009A050000}"/>
    <cellStyle name="Currency [0] 12740" xfId="21646" hidden="1" xr:uid="{00000000-0005-0000-0000-0000AF540000}"/>
    <cellStyle name="Currency [0] 12741" xfId="21601" hidden="1" xr:uid="{00000000-0005-0000-0000-000082540000}"/>
    <cellStyle name="Currency [0] 12742" xfId="21613" hidden="1" xr:uid="{00000000-0005-0000-0000-00008E540000}"/>
    <cellStyle name="Currency [0] 12743" xfId="21641" hidden="1" xr:uid="{00000000-0005-0000-0000-0000AA540000}"/>
    <cellStyle name="Currency [0] 12744" xfId="21614" hidden="1" xr:uid="{00000000-0005-0000-0000-00008F540000}"/>
    <cellStyle name="Currency [0] 12745" xfId="21647" hidden="1" xr:uid="{00000000-0005-0000-0000-0000B0540000}"/>
    <cellStyle name="Currency [0] 12746" xfId="21649" hidden="1" xr:uid="{00000000-0005-0000-0000-0000B2540000}"/>
    <cellStyle name="Currency [0] 12747" xfId="21642" hidden="1" xr:uid="{00000000-0005-0000-0000-0000AB540000}"/>
    <cellStyle name="Currency [0] 12748" xfId="21588" hidden="1" xr:uid="{00000000-0005-0000-0000-000075540000}"/>
    <cellStyle name="Currency [0] 12749" xfId="21652" hidden="1" xr:uid="{00000000-0005-0000-0000-0000B5540000}"/>
    <cellStyle name="Currency [0] 1275" xfId="1326" hidden="1" xr:uid="{00000000-0005-0000-0000-00004F050000}"/>
    <cellStyle name="Currency [0] 12750" xfId="21654" hidden="1" xr:uid="{00000000-0005-0000-0000-0000B7540000}"/>
    <cellStyle name="Currency [0] 12751" xfId="21371" hidden="1" xr:uid="{00000000-0005-0000-0000-00009C530000}"/>
    <cellStyle name="Currency [0] 12752" xfId="21393" hidden="1" xr:uid="{00000000-0005-0000-0000-0000B2530000}"/>
    <cellStyle name="Currency [0] 12753" xfId="21658" hidden="1" xr:uid="{00000000-0005-0000-0000-0000BB540000}"/>
    <cellStyle name="Currency [0] 12754" xfId="21665" hidden="1" xr:uid="{00000000-0005-0000-0000-0000C2540000}"/>
    <cellStyle name="Currency [0] 12755" xfId="21667" hidden="1" xr:uid="{00000000-0005-0000-0000-0000C4540000}"/>
    <cellStyle name="Currency [0] 12756" xfId="21358" hidden="1" xr:uid="{00000000-0005-0000-0000-00008F530000}"/>
    <cellStyle name="Currency [0] 12757" xfId="21661" hidden="1" xr:uid="{00000000-0005-0000-0000-0000BE540000}"/>
    <cellStyle name="Currency [0] 12758" xfId="21670" hidden="1" xr:uid="{00000000-0005-0000-0000-0000C7540000}"/>
    <cellStyle name="Currency [0] 12759" xfId="21672" hidden="1" xr:uid="{00000000-0005-0000-0000-0000C9540000}"/>
    <cellStyle name="Currency [0] 1276" xfId="1396" hidden="1" xr:uid="{00000000-0005-0000-0000-000095050000}"/>
    <cellStyle name="Currency [0] 12760" xfId="21660" hidden="1" xr:uid="{00000000-0005-0000-0000-0000BD540000}"/>
    <cellStyle name="Currency [0] 12761" xfId="21370" hidden="1" xr:uid="{00000000-0005-0000-0000-00009B530000}"/>
    <cellStyle name="Currency [0] 12762" xfId="21683" hidden="1" xr:uid="{00000000-0005-0000-0000-0000D4540000}"/>
    <cellStyle name="Currency [0] 12763" xfId="21692" hidden="1" xr:uid="{00000000-0005-0000-0000-0000DD540000}"/>
    <cellStyle name="Currency [0] 12764" xfId="21703" hidden="1" xr:uid="{00000000-0005-0000-0000-0000E8540000}"/>
    <cellStyle name="Currency [0] 12765" xfId="21709" hidden="1" xr:uid="{00000000-0005-0000-0000-0000EE540000}"/>
    <cellStyle name="Currency [0] 12766" xfId="21681" hidden="1" xr:uid="{00000000-0005-0000-0000-0000D2540000}"/>
    <cellStyle name="Currency [0] 12767" xfId="21699" hidden="1" xr:uid="{00000000-0005-0000-0000-0000E4540000}"/>
    <cellStyle name="Currency [0] 12768" xfId="21721" hidden="1" xr:uid="{00000000-0005-0000-0000-0000FA540000}"/>
    <cellStyle name="Currency [0] 12769" xfId="21723" hidden="1" xr:uid="{00000000-0005-0000-0000-0000FC540000}"/>
    <cellStyle name="Currency [0] 1277" xfId="1394" hidden="1" xr:uid="{00000000-0005-0000-0000-000093050000}"/>
    <cellStyle name="Currency [0] 12770" xfId="21655" hidden="1" xr:uid="{00000000-0005-0000-0000-0000B8540000}"/>
    <cellStyle name="Currency [0] 12771" xfId="21366" hidden="1" xr:uid="{00000000-0005-0000-0000-000097530000}"/>
    <cellStyle name="Currency [0] 12772" xfId="21695" hidden="1" xr:uid="{00000000-0005-0000-0000-0000E0540000}"/>
    <cellStyle name="Currency [0] 12773" xfId="21362" hidden="1" xr:uid="{00000000-0005-0000-0000-000093530000}"/>
    <cellStyle name="Currency [0] 12774" xfId="21684" hidden="1" xr:uid="{00000000-0005-0000-0000-0000D5540000}"/>
    <cellStyle name="Currency [0] 12775" xfId="21728" hidden="1" xr:uid="{00000000-0005-0000-0000-000001550000}"/>
    <cellStyle name="Currency [0] 12776" xfId="21696" hidden="1" xr:uid="{00000000-0005-0000-0000-0000E1540000}"/>
    <cellStyle name="Currency [0] 12777" xfId="21704" hidden="1" xr:uid="{00000000-0005-0000-0000-0000E9540000}"/>
    <cellStyle name="Currency [0] 12778" xfId="21740" hidden="1" xr:uid="{00000000-0005-0000-0000-00000D550000}"/>
    <cellStyle name="Currency [0] 12779" xfId="21742" hidden="1" xr:uid="{00000000-0005-0000-0000-00000F550000}"/>
    <cellStyle name="Currency [0] 1278" xfId="1423" hidden="1" xr:uid="{00000000-0005-0000-0000-0000B0050000}"/>
    <cellStyle name="Currency [0] 12780" xfId="21698" hidden="1" xr:uid="{00000000-0005-0000-0000-0000E3540000}"/>
    <cellStyle name="Currency [0] 12781" xfId="21711" hidden="1" xr:uid="{00000000-0005-0000-0000-0000F0540000}"/>
    <cellStyle name="Currency [0] 12782" xfId="21716" hidden="1" xr:uid="{00000000-0005-0000-0000-0000F5540000}"/>
    <cellStyle name="Currency [0] 12783" xfId="21710" hidden="1" xr:uid="{00000000-0005-0000-0000-0000EF540000}"/>
    <cellStyle name="Currency [0] 12784" xfId="21758" hidden="1" xr:uid="{00000000-0005-0000-0000-00001F550000}"/>
    <cellStyle name="Currency [0] 12785" xfId="21766" hidden="1" xr:uid="{00000000-0005-0000-0000-000027550000}"/>
    <cellStyle name="Currency [0] 12786" xfId="21694" hidden="1" xr:uid="{00000000-0005-0000-0000-0000DF540000}"/>
    <cellStyle name="Currency [0] 12787" xfId="21752" hidden="1" xr:uid="{00000000-0005-0000-0000-000019550000}"/>
    <cellStyle name="Currency [0] 12788" xfId="21775" hidden="1" xr:uid="{00000000-0005-0000-0000-000030550000}"/>
    <cellStyle name="Currency [0] 12789" xfId="21777" hidden="1" xr:uid="{00000000-0005-0000-0000-000032550000}"/>
    <cellStyle name="Currency [0] 1279" xfId="1339" hidden="1" xr:uid="{00000000-0005-0000-0000-00005C050000}"/>
    <cellStyle name="Currency [0] 12790" xfId="21677" hidden="1" xr:uid="{00000000-0005-0000-0000-0000CE540000}"/>
    <cellStyle name="Currency [0] 12791" xfId="21687" hidden="1" xr:uid="{00000000-0005-0000-0000-0000D8540000}"/>
    <cellStyle name="Currency [0] 12792" xfId="21749" hidden="1" xr:uid="{00000000-0005-0000-0000-000016550000}"/>
    <cellStyle name="Currency [0] 12793" xfId="21714" hidden="1" xr:uid="{00000000-0005-0000-0000-0000F3540000}"/>
    <cellStyle name="Currency [0] 12794" xfId="21663" hidden="1" xr:uid="{00000000-0005-0000-0000-0000C0540000}"/>
    <cellStyle name="Currency [0] 12795" xfId="21785" hidden="1" xr:uid="{00000000-0005-0000-0000-00003A550000}"/>
    <cellStyle name="Currency [0] 12796" xfId="21750" hidden="1" xr:uid="{00000000-0005-0000-0000-000017550000}"/>
    <cellStyle name="Currency [0] 12797" xfId="21761" hidden="1" xr:uid="{00000000-0005-0000-0000-000022550000}"/>
    <cellStyle name="Currency [0] 12798" xfId="21793" hidden="1" xr:uid="{00000000-0005-0000-0000-000042550000}"/>
    <cellStyle name="Currency [0] 12799" xfId="21795" hidden="1" xr:uid="{00000000-0005-0000-0000-000044550000}"/>
    <cellStyle name="Currency [0] 128" xfId="223" hidden="1" xr:uid="{00000000-0005-0000-0000-000000010000}"/>
    <cellStyle name="Currency [0] 1280" xfId="1415" hidden="1" xr:uid="{00000000-0005-0000-0000-0000A8050000}"/>
    <cellStyle name="Currency [0] 12800" xfId="21747" hidden="1" xr:uid="{00000000-0005-0000-0000-000014550000}"/>
    <cellStyle name="Currency [0] 12801" xfId="21746" hidden="1" xr:uid="{00000000-0005-0000-0000-000013550000}"/>
    <cellStyle name="Currency [0] 12802" xfId="21736" hidden="1" xr:uid="{00000000-0005-0000-0000-000009550000}"/>
    <cellStyle name="Currency [0] 12803" xfId="21732" hidden="1" xr:uid="{00000000-0005-0000-0000-000005550000}"/>
    <cellStyle name="Currency [0] 12804" xfId="21734" hidden="1" xr:uid="{00000000-0005-0000-0000-000007550000}"/>
    <cellStyle name="Currency [0] 12805" xfId="21802" hidden="1" xr:uid="{00000000-0005-0000-0000-00004B550000}"/>
    <cellStyle name="Currency [0] 12806" xfId="21364" hidden="1" xr:uid="{00000000-0005-0000-0000-000095530000}"/>
    <cellStyle name="Currency [0] 12807" xfId="21780" hidden="1" xr:uid="{00000000-0005-0000-0000-000035550000}"/>
    <cellStyle name="Currency [0] 12808" xfId="21808" hidden="1" xr:uid="{00000000-0005-0000-0000-000051550000}"/>
    <cellStyle name="Currency [0] 12809" xfId="21810" hidden="1" xr:uid="{00000000-0005-0000-0000-000053550000}"/>
    <cellStyle name="Currency [0] 1281" xfId="1425" hidden="1" xr:uid="{00000000-0005-0000-0000-0000B2050000}"/>
    <cellStyle name="Currency [0] 12810" xfId="21685" hidden="1" xr:uid="{00000000-0005-0000-0000-0000D6540000}"/>
    <cellStyle name="Currency [0] 12811" xfId="21759" hidden="1" xr:uid="{00000000-0005-0000-0000-000020550000}"/>
    <cellStyle name="Currency [0] 12812" xfId="21715" hidden="1" xr:uid="{00000000-0005-0000-0000-0000F4540000}"/>
    <cellStyle name="Currency [0] 12813" xfId="21751" hidden="1" xr:uid="{00000000-0005-0000-0000-000018550000}"/>
    <cellStyle name="Currency [0] 12814" xfId="21755" hidden="1" xr:uid="{00000000-0005-0000-0000-00001C550000}"/>
    <cellStyle name="Currency [0] 12815" xfId="21816" hidden="1" xr:uid="{00000000-0005-0000-0000-000059550000}"/>
    <cellStyle name="Currency [0] 12816" xfId="21399" hidden="1" xr:uid="{00000000-0005-0000-0000-0000B8530000}"/>
    <cellStyle name="Currency [0] 12817" xfId="21798" hidden="1" xr:uid="{00000000-0005-0000-0000-000047550000}"/>
    <cellStyle name="Currency [0] 12818" xfId="21821" hidden="1" xr:uid="{00000000-0005-0000-0000-00005E550000}"/>
    <cellStyle name="Currency [0] 12819" xfId="21823" hidden="1" xr:uid="{00000000-0005-0000-0000-000060550000}"/>
    <cellStyle name="Currency [0] 1282" xfId="1426" hidden="1" xr:uid="{00000000-0005-0000-0000-0000B3050000}"/>
    <cellStyle name="Currency [0] 12820" xfId="21679" hidden="1" xr:uid="{00000000-0005-0000-0000-0000D0540000}"/>
    <cellStyle name="Currency [0] 12821" xfId="21778" hidden="1" xr:uid="{00000000-0005-0000-0000-000033550000}"/>
    <cellStyle name="Currency [0] 12822" xfId="21745" hidden="1" xr:uid="{00000000-0005-0000-0000-000012550000}"/>
    <cellStyle name="Currency [0] 12823" xfId="21763" hidden="1" xr:uid="{00000000-0005-0000-0000-000024550000}"/>
    <cellStyle name="Currency [0] 12824" xfId="21760" hidden="1" xr:uid="{00000000-0005-0000-0000-000021550000}"/>
    <cellStyle name="Currency [0] 12825" xfId="21827" hidden="1" xr:uid="{00000000-0005-0000-0000-000064550000}"/>
    <cellStyle name="Currency [0] 12826" xfId="21712" hidden="1" xr:uid="{00000000-0005-0000-0000-0000F1540000}"/>
    <cellStyle name="Currency [0] 12827" xfId="21812" hidden="1" xr:uid="{00000000-0005-0000-0000-000055550000}"/>
    <cellStyle name="Currency [0] 12828" xfId="21834" hidden="1" xr:uid="{00000000-0005-0000-0000-00006B550000}"/>
    <cellStyle name="Currency [0] 12829" xfId="21836" hidden="1" xr:uid="{00000000-0005-0000-0000-00006D550000}"/>
    <cellStyle name="Currency [0] 1283" xfId="1397" hidden="1" xr:uid="{00000000-0005-0000-0000-000096050000}"/>
    <cellStyle name="Currency [0] 12830" xfId="21764" hidden="1" xr:uid="{00000000-0005-0000-0000-000025550000}"/>
    <cellStyle name="Currency [0] 12831" xfId="21796" hidden="1" xr:uid="{00000000-0005-0000-0000-000045550000}"/>
    <cellStyle name="Currency [0] 12832" xfId="21444" hidden="1" xr:uid="{00000000-0005-0000-0000-0000E5530000}"/>
    <cellStyle name="Currency [0] 12833" xfId="21782" hidden="1" xr:uid="{00000000-0005-0000-0000-000037550000}"/>
    <cellStyle name="Currency [0] 12834" xfId="21779" hidden="1" xr:uid="{00000000-0005-0000-0000-000034550000}"/>
    <cellStyle name="Currency [0] 12835" xfId="21840" hidden="1" xr:uid="{00000000-0005-0000-0000-000071550000}"/>
    <cellStyle name="Currency [0] 12836" xfId="21675" hidden="1" xr:uid="{00000000-0005-0000-0000-0000CC540000}"/>
    <cellStyle name="Currency [0] 12837" xfId="21824" hidden="1" xr:uid="{00000000-0005-0000-0000-000061550000}"/>
    <cellStyle name="Currency [0] 12838" xfId="21844" hidden="1" xr:uid="{00000000-0005-0000-0000-000075550000}"/>
    <cellStyle name="Currency [0] 12839" xfId="21846" hidden="1" xr:uid="{00000000-0005-0000-0000-000077550000}"/>
    <cellStyle name="Currency [0] 1284" xfId="1409" hidden="1" xr:uid="{00000000-0005-0000-0000-0000A2050000}"/>
    <cellStyle name="Currency [0] 12840" xfId="21783" hidden="1" xr:uid="{00000000-0005-0000-0000-000038550000}"/>
    <cellStyle name="Currency [0] 12841" xfId="21811" hidden="1" xr:uid="{00000000-0005-0000-0000-000054550000}"/>
    <cellStyle name="Currency [0] 12842" xfId="21771" hidden="1" xr:uid="{00000000-0005-0000-0000-00002C550000}"/>
    <cellStyle name="Currency [0] 12843" xfId="21800" hidden="1" xr:uid="{00000000-0005-0000-0000-000049550000}"/>
    <cellStyle name="Currency [0] 12844" xfId="21797" hidden="1" xr:uid="{00000000-0005-0000-0000-000046550000}"/>
    <cellStyle name="Currency [0] 12845" xfId="21850" hidden="1" xr:uid="{00000000-0005-0000-0000-00007B550000}"/>
    <cellStyle name="Currency [0] 12846" xfId="21678" hidden="1" xr:uid="{00000000-0005-0000-0000-0000CF540000}"/>
    <cellStyle name="Currency [0] 12847" xfId="21837" hidden="1" xr:uid="{00000000-0005-0000-0000-00006E550000}"/>
    <cellStyle name="Currency [0] 12848" xfId="21854" hidden="1" xr:uid="{00000000-0005-0000-0000-00007F550000}"/>
    <cellStyle name="Currency [0] 12849" xfId="21856" hidden="1" xr:uid="{00000000-0005-0000-0000-000081550000}"/>
    <cellStyle name="Currency [0] 1285" xfId="1389" hidden="1" xr:uid="{00000000-0005-0000-0000-00008E050000}"/>
    <cellStyle name="Currency [0] 12850" xfId="21737" hidden="1" xr:uid="{00000000-0005-0000-0000-00000A550000}"/>
    <cellStyle name="Currency [0] 12851" xfId="21773" hidden="1" xr:uid="{00000000-0005-0000-0000-00002E550000}"/>
    <cellStyle name="Currency [0] 12852" xfId="21842" hidden="1" xr:uid="{00000000-0005-0000-0000-000073550000}"/>
    <cellStyle name="Currency [0] 12853" xfId="21830" hidden="1" xr:uid="{00000000-0005-0000-0000-000067550000}"/>
    <cellStyle name="Currency [0] 12854" xfId="21847" hidden="1" xr:uid="{00000000-0005-0000-0000-000078550000}"/>
    <cellStyle name="Currency [0] 12855" xfId="21858" hidden="1" xr:uid="{00000000-0005-0000-0000-000083550000}"/>
    <cellStyle name="Currency [0] 12856" xfId="21706" hidden="1" xr:uid="{00000000-0005-0000-0000-0000EB540000}"/>
    <cellStyle name="Currency [0] 12857" xfId="21770" hidden="1" xr:uid="{00000000-0005-0000-0000-00002B550000}"/>
    <cellStyle name="Currency [0] 12858" xfId="21862" hidden="1" xr:uid="{00000000-0005-0000-0000-000087550000}"/>
    <cellStyle name="Currency [0] 12859" xfId="21864" hidden="1" xr:uid="{00000000-0005-0000-0000-000089550000}"/>
    <cellStyle name="Currency [0] 1286" xfId="1404" hidden="1" xr:uid="{00000000-0005-0000-0000-00009D050000}"/>
    <cellStyle name="Currency [0] 12860" xfId="21819" hidden="1" xr:uid="{00000000-0005-0000-0000-00005C550000}"/>
    <cellStyle name="Currency [0] 12861" xfId="21831" hidden="1" xr:uid="{00000000-0005-0000-0000-000068550000}"/>
    <cellStyle name="Currency [0] 12862" xfId="21859" hidden="1" xr:uid="{00000000-0005-0000-0000-000084550000}"/>
    <cellStyle name="Currency [0] 12863" xfId="21832" hidden="1" xr:uid="{00000000-0005-0000-0000-000069550000}"/>
    <cellStyle name="Currency [0] 12864" xfId="21865" hidden="1" xr:uid="{00000000-0005-0000-0000-00008A550000}"/>
    <cellStyle name="Currency [0] 12865" xfId="21867" hidden="1" xr:uid="{00000000-0005-0000-0000-00008C550000}"/>
    <cellStyle name="Currency [0] 12866" xfId="21860" hidden="1" xr:uid="{00000000-0005-0000-0000-000085550000}"/>
    <cellStyle name="Currency [0] 12867" xfId="21806" hidden="1" xr:uid="{00000000-0005-0000-0000-00004F550000}"/>
    <cellStyle name="Currency [0] 12868" xfId="21869" hidden="1" xr:uid="{00000000-0005-0000-0000-00008E550000}"/>
    <cellStyle name="Currency [0] 12869" xfId="21871" hidden="1" xr:uid="{00000000-0005-0000-0000-000090550000}"/>
    <cellStyle name="Currency [0] 1287" xfId="1402" hidden="1" xr:uid="{00000000-0005-0000-0000-00009B050000}"/>
    <cellStyle name="Currency [0] 12870" xfId="21383" hidden="1" xr:uid="{00000000-0005-0000-0000-0000A8530000}"/>
    <cellStyle name="Currency [0] 12871" xfId="21361" hidden="1" xr:uid="{00000000-0005-0000-0000-000092530000}"/>
    <cellStyle name="Currency [0] 12872" xfId="21877" hidden="1" xr:uid="{00000000-0005-0000-0000-000096550000}"/>
    <cellStyle name="Currency [0] 12873" xfId="21883" hidden="1" xr:uid="{00000000-0005-0000-0000-00009C550000}"/>
    <cellStyle name="Currency [0] 12874" xfId="21885" hidden="1" xr:uid="{00000000-0005-0000-0000-00009E550000}"/>
    <cellStyle name="Currency [0] 12875" xfId="21378" hidden="1" xr:uid="{00000000-0005-0000-0000-0000A3530000}"/>
    <cellStyle name="Currency [0] 12876" xfId="21879" hidden="1" xr:uid="{00000000-0005-0000-0000-000098550000}"/>
    <cellStyle name="Currency [0] 12877" xfId="21887" hidden="1" xr:uid="{00000000-0005-0000-0000-0000A0550000}"/>
    <cellStyle name="Currency [0] 12878" xfId="21889" hidden="1" xr:uid="{00000000-0005-0000-0000-0000A2550000}"/>
    <cellStyle name="Currency [0] 12879" xfId="21878" hidden="1" xr:uid="{00000000-0005-0000-0000-000097550000}"/>
    <cellStyle name="Currency [0] 1288" xfId="1428" hidden="1" xr:uid="{00000000-0005-0000-0000-0000B5050000}"/>
    <cellStyle name="Currency [0] 12880" xfId="21384" hidden="1" xr:uid="{00000000-0005-0000-0000-0000A9530000}"/>
    <cellStyle name="Currency [0] 12881" xfId="21900" hidden="1" xr:uid="{00000000-0005-0000-0000-0000AD550000}"/>
    <cellStyle name="Currency [0] 12882" xfId="21909" hidden="1" xr:uid="{00000000-0005-0000-0000-0000B6550000}"/>
    <cellStyle name="Currency [0] 12883" xfId="21920" hidden="1" xr:uid="{00000000-0005-0000-0000-0000C1550000}"/>
    <cellStyle name="Currency [0] 12884" xfId="21926" hidden="1" xr:uid="{00000000-0005-0000-0000-0000C7550000}"/>
    <cellStyle name="Currency [0] 12885" xfId="21898" hidden="1" xr:uid="{00000000-0005-0000-0000-0000AB550000}"/>
    <cellStyle name="Currency [0] 12886" xfId="21916" hidden="1" xr:uid="{00000000-0005-0000-0000-0000BD550000}"/>
    <cellStyle name="Currency [0] 12887" xfId="21938" hidden="1" xr:uid="{00000000-0005-0000-0000-0000D3550000}"/>
    <cellStyle name="Currency [0] 12888" xfId="21940" hidden="1" xr:uid="{00000000-0005-0000-0000-0000D5550000}"/>
    <cellStyle name="Currency [0] 12889" xfId="21874" hidden="1" xr:uid="{00000000-0005-0000-0000-000093550000}"/>
    <cellStyle name="Currency [0] 1289" xfId="1341" hidden="1" xr:uid="{00000000-0005-0000-0000-00005E050000}"/>
    <cellStyle name="Currency [0] 12890" xfId="21388" hidden="1" xr:uid="{00000000-0005-0000-0000-0000AD530000}"/>
    <cellStyle name="Currency [0] 12891" xfId="21912" hidden="1" xr:uid="{00000000-0005-0000-0000-0000B9550000}"/>
    <cellStyle name="Currency [0] 12892" xfId="21404" hidden="1" xr:uid="{00000000-0005-0000-0000-0000BD530000}"/>
    <cellStyle name="Currency [0] 12893" xfId="21901" hidden="1" xr:uid="{00000000-0005-0000-0000-0000AE550000}"/>
    <cellStyle name="Currency [0] 12894" xfId="21945" hidden="1" xr:uid="{00000000-0005-0000-0000-0000DA550000}"/>
    <cellStyle name="Currency [0] 12895" xfId="21913" hidden="1" xr:uid="{00000000-0005-0000-0000-0000BA550000}"/>
    <cellStyle name="Currency [0] 12896" xfId="21921" hidden="1" xr:uid="{00000000-0005-0000-0000-0000C2550000}"/>
    <cellStyle name="Currency [0] 12897" xfId="21957" hidden="1" xr:uid="{00000000-0005-0000-0000-0000E6550000}"/>
    <cellStyle name="Currency [0] 12898" xfId="21959" hidden="1" xr:uid="{00000000-0005-0000-0000-0000E8550000}"/>
    <cellStyle name="Currency [0] 12899" xfId="21915" hidden="1" xr:uid="{00000000-0005-0000-0000-0000BC550000}"/>
    <cellStyle name="Currency [0] 129" xfId="224" hidden="1" xr:uid="{00000000-0005-0000-0000-000001010000}"/>
    <cellStyle name="Currency [0] 1290" xfId="1422" hidden="1" xr:uid="{00000000-0005-0000-0000-0000AF050000}"/>
    <cellStyle name="Currency [0] 12900" xfId="21928" hidden="1" xr:uid="{00000000-0005-0000-0000-0000C9550000}"/>
    <cellStyle name="Currency [0] 12901" xfId="21933" hidden="1" xr:uid="{00000000-0005-0000-0000-0000CE550000}"/>
    <cellStyle name="Currency [0] 12902" xfId="21927" hidden="1" xr:uid="{00000000-0005-0000-0000-0000C8550000}"/>
    <cellStyle name="Currency [0] 12903" xfId="21975" hidden="1" xr:uid="{00000000-0005-0000-0000-0000F8550000}"/>
    <cellStyle name="Currency [0] 12904" xfId="21983" hidden="1" xr:uid="{00000000-0005-0000-0000-000000560000}"/>
    <cellStyle name="Currency [0] 12905" xfId="21911" hidden="1" xr:uid="{00000000-0005-0000-0000-0000B8550000}"/>
    <cellStyle name="Currency [0] 12906" xfId="21969" hidden="1" xr:uid="{00000000-0005-0000-0000-0000F2550000}"/>
    <cellStyle name="Currency [0] 12907" xfId="21992" hidden="1" xr:uid="{00000000-0005-0000-0000-000009560000}"/>
    <cellStyle name="Currency [0] 12908" xfId="21994" hidden="1" xr:uid="{00000000-0005-0000-0000-00000B560000}"/>
    <cellStyle name="Currency [0] 12909" xfId="21894" hidden="1" xr:uid="{00000000-0005-0000-0000-0000A7550000}"/>
    <cellStyle name="Currency [0] 1291" xfId="1429" hidden="1" xr:uid="{00000000-0005-0000-0000-0000B6050000}"/>
    <cellStyle name="Currency [0] 12910" xfId="21904" hidden="1" xr:uid="{00000000-0005-0000-0000-0000B1550000}"/>
    <cellStyle name="Currency [0] 12911" xfId="21966" hidden="1" xr:uid="{00000000-0005-0000-0000-0000EF550000}"/>
    <cellStyle name="Currency [0] 12912" xfId="21931" hidden="1" xr:uid="{00000000-0005-0000-0000-0000CC550000}"/>
    <cellStyle name="Currency [0] 12913" xfId="21881" hidden="1" xr:uid="{00000000-0005-0000-0000-00009A550000}"/>
    <cellStyle name="Currency [0] 12914" xfId="22002" hidden="1" xr:uid="{00000000-0005-0000-0000-000013560000}"/>
    <cellStyle name="Currency [0] 12915" xfId="21967" hidden="1" xr:uid="{00000000-0005-0000-0000-0000F0550000}"/>
    <cellStyle name="Currency [0] 12916" xfId="21978" hidden="1" xr:uid="{00000000-0005-0000-0000-0000FB550000}"/>
    <cellStyle name="Currency [0] 12917" xfId="22010" hidden="1" xr:uid="{00000000-0005-0000-0000-00001B560000}"/>
    <cellStyle name="Currency [0] 12918" xfId="22012" hidden="1" xr:uid="{00000000-0005-0000-0000-00001D560000}"/>
    <cellStyle name="Currency [0] 12919" xfId="21964" hidden="1" xr:uid="{00000000-0005-0000-0000-0000ED550000}"/>
    <cellStyle name="Currency [0] 1292" xfId="1430" hidden="1" xr:uid="{00000000-0005-0000-0000-0000B7050000}"/>
    <cellStyle name="Currency [0] 12920" xfId="21963" hidden="1" xr:uid="{00000000-0005-0000-0000-0000EC550000}"/>
    <cellStyle name="Currency [0] 12921" xfId="21953" hidden="1" xr:uid="{00000000-0005-0000-0000-0000E2550000}"/>
    <cellStyle name="Currency [0] 12922" xfId="21949" hidden="1" xr:uid="{00000000-0005-0000-0000-0000DE550000}"/>
    <cellStyle name="Currency [0] 12923" xfId="21951" hidden="1" xr:uid="{00000000-0005-0000-0000-0000E0550000}"/>
    <cellStyle name="Currency [0] 12924" xfId="22019" hidden="1" xr:uid="{00000000-0005-0000-0000-000024560000}"/>
    <cellStyle name="Currency [0] 12925" xfId="21390" hidden="1" xr:uid="{00000000-0005-0000-0000-0000AF530000}"/>
    <cellStyle name="Currency [0] 12926" xfId="21997" hidden="1" xr:uid="{00000000-0005-0000-0000-00000E560000}"/>
    <cellStyle name="Currency [0] 12927" xfId="22025" hidden="1" xr:uid="{00000000-0005-0000-0000-00002A560000}"/>
    <cellStyle name="Currency [0] 12928" xfId="22027" hidden="1" xr:uid="{00000000-0005-0000-0000-00002C560000}"/>
    <cellStyle name="Currency [0] 12929" xfId="21902" hidden="1" xr:uid="{00000000-0005-0000-0000-0000AF550000}"/>
    <cellStyle name="Currency [0] 1293" xfId="1370" hidden="1" xr:uid="{00000000-0005-0000-0000-00007B050000}"/>
    <cellStyle name="Currency [0] 12930" xfId="21976" hidden="1" xr:uid="{00000000-0005-0000-0000-0000F9550000}"/>
    <cellStyle name="Currency [0] 12931" xfId="21932" hidden="1" xr:uid="{00000000-0005-0000-0000-0000CD550000}"/>
    <cellStyle name="Currency [0] 12932" xfId="21968" hidden="1" xr:uid="{00000000-0005-0000-0000-0000F1550000}"/>
    <cellStyle name="Currency [0] 12933" xfId="21972" hidden="1" xr:uid="{00000000-0005-0000-0000-0000F5550000}"/>
    <cellStyle name="Currency [0] 12934" xfId="22033" hidden="1" xr:uid="{00000000-0005-0000-0000-000032560000}"/>
    <cellStyle name="Currency [0] 12935" xfId="21377" hidden="1" xr:uid="{00000000-0005-0000-0000-0000A2530000}"/>
    <cellStyle name="Currency [0] 12936" xfId="22015" hidden="1" xr:uid="{00000000-0005-0000-0000-000020560000}"/>
    <cellStyle name="Currency [0] 12937" xfId="22038" hidden="1" xr:uid="{00000000-0005-0000-0000-000037560000}"/>
    <cellStyle name="Currency [0] 12938" xfId="22040" hidden="1" xr:uid="{00000000-0005-0000-0000-000039560000}"/>
    <cellStyle name="Currency [0] 12939" xfId="21896" hidden="1" xr:uid="{00000000-0005-0000-0000-0000A9550000}"/>
    <cellStyle name="Currency [0] 1294" xfId="1390" hidden="1" xr:uid="{00000000-0005-0000-0000-00008F050000}"/>
    <cellStyle name="Currency [0] 12940" xfId="21995" hidden="1" xr:uid="{00000000-0005-0000-0000-00000C560000}"/>
    <cellStyle name="Currency [0] 12941" xfId="21962" hidden="1" xr:uid="{00000000-0005-0000-0000-0000EB550000}"/>
    <cellStyle name="Currency [0] 12942" xfId="21980" hidden="1" xr:uid="{00000000-0005-0000-0000-0000FD550000}"/>
    <cellStyle name="Currency [0] 12943" xfId="21977" hidden="1" xr:uid="{00000000-0005-0000-0000-0000FA550000}"/>
    <cellStyle name="Currency [0] 12944" xfId="22044" hidden="1" xr:uid="{00000000-0005-0000-0000-00003D560000}"/>
    <cellStyle name="Currency [0] 12945" xfId="21929" hidden="1" xr:uid="{00000000-0005-0000-0000-0000CA550000}"/>
    <cellStyle name="Currency [0] 12946" xfId="22029" hidden="1" xr:uid="{00000000-0005-0000-0000-00002E560000}"/>
    <cellStyle name="Currency [0] 12947" xfId="22051" hidden="1" xr:uid="{00000000-0005-0000-0000-000044560000}"/>
    <cellStyle name="Currency [0] 12948" xfId="22053" hidden="1" xr:uid="{00000000-0005-0000-0000-000046560000}"/>
    <cellStyle name="Currency [0] 12949" xfId="21981" hidden="1" xr:uid="{00000000-0005-0000-0000-0000FE550000}"/>
    <cellStyle name="Currency [0] 1295" xfId="1424" hidden="1" xr:uid="{00000000-0005-0000-0000-0000B1050000}"/>
    <cellStyle name="Currency [0] 12950" xfId="22013" hidden="1" xr:uid="{00000000-0005-0000-0000-00001E560000}"/>
    <cellStyle name="Currency [0] 12951" xfId="21356" hidden="1" xr:uid="{00000000-0005-0000-0000-00008D530000}"/>
    <cellStyle name="Currency [0] 12952" xfId="21999" hidden="1" xr:uid="{00000000-0005-0000-0000-000010560000}"/>
    <cellStyle name="Currency [0] 12953" xfId="21996" hidden="1" xr:uid="{00000000-0005-0000-0000-00000D560000}"/>
    <cellStyle name="Currency [0] 12954" xfId="22057" hidden="1" xr:uid="{00000000-0005-0000-0000-00004A560000}"/>
    <cellStyle name="Currency [0] 12955" xfId="21892" hidden="1" xr:uid="{00000000-0005-0000-0000-0000A5550000}"/>
    <cellStyle name="Currency [0] 12956" xfId="22041" hidden="1" xr:uid="{00000000-0005-0000-0000-00003A560000}"/>
    <cellStyle name="Currency [0] 12957" xfId="22061" hidden="1" xr:uid="{00000000-0005-0000-0000-00004E560000}"/>
    <cellStyle name="Currency [0] 12958" xfId="22063" hidden="1" xr:uid="{00000000-0005-0000-0000-000050560000}"/>
    <cellStyle name="Currency [0] 12959" xfId="22000" hidden="1" xr:uid="{00000000-0005-0000-0000-000011560000}"/>
    <cellStyle name="Currency [0] 1296" xfId="1417" hidden="1" xr:uid="{00000000-0005-0000-0000-0000AA050000}"/>
    <cellStyle name="Currency [0] 12960" xfId="22028" hidden="1" xr:uid="{00000000-0005-0000-0000-00002D560000}"/>
    <cellStyle name="Currency [0] 12961" xfId="21988" hidden="1" xr:uid="{00000000-0005-0000-0000-000005560000}"/>
    <cellStyle name="Currency [0] 12962" xfId="22017" hidden="1" xr:uid="{00000000-0005-0000-0000-000022560000}"/>
    <cellStyle name="Currency [0] 12963" xfId="22014" hidden="1" xr:uid="{00000000-0005-0000-0000-00001F560000}"/>
    <cellStyle name="Currency [0] 12964" xfId="22067" hidden="1" xr:uid="{00000000-0005-0000-0000-000054560000}"/>
    <cellStyle name="Currency [0] 12965" xfId="21895" hidden="1" xr:uid="{00000000-0005-0000-0000-0000A8550000}"/>
    <cellStyle name="Currency [0] 12966" xfId="22054" hidden="1" xr:uid="{00000000-0005-0000-0000-000047560000}"/>
    <cellStyle name="Currency [0] 12967" xfId="22071" hidden="1" xr:uid="{00000000-0005-0000-0000-000058560000}"/>
    <cellStyle name="Currency [0] 12968" xfId="22073" hidden="1" xr:uid="{00000000-0005-0000-0000-00005A560000}"/>
    <cellStyle name="Currency [0] 12969" xfId="21954" hidden="1" xr:uid="{00000000-0005-0000-0000-0000E3550000}"/>
    <cellStyle name="Currency [0] 1297" xfId="1427" hidden="1" xr:uid="{00000000-0005-0000-0000-0000B4050000}"/>
    <cellStyle name="Currency [0] 12970" xfId="21990" hidden="1" xr:uid="{00000000-0005-0000-0000-000007560000}"/>
    <cellStyle name="Currency [0] 12971" xfId="22059" hidden="1" xr:uid="{00000000-0005-0000-0000-00004C560000}"/>
    <cellStyle name="Currency [0] 12972" xfId="22047" hidden="1" xr:uid="{00000000-0005-0000-0000-000040560000}"/>
    <cellStyle name="Currency [0] 12973" xfId="22064" hidden="1" xr:uid="{00000000-0005-0000-0000-000051560000}"/>
    <cellStyle name="Currency [0] 12974" xfId="22075" hidden="1" xr:uid="{00000000-0005-0000-0000-00005C560000}"/>
    <cellStyle name="Currency [0] 12975" xfId="21923" hidden="1" xr:uid="{00000000-0005-0000-0000-0000C4550000}"/>
    <cellStyle name="Currency [0] 12976" xfId="21987" hidden="1" xr:uid="{00000000-0005-0000-0000-000004560000}"/>
    <cellStyle name="Currency [0] 12977" xfId="22079" hidden="1" xr:uid="{00000000-0005-0000-0000-000060560000}"/>
    <cellStyle name="Currency [0] 12978" xfId="22081" hidden="1" xr:uid="{00000000-0005-0000-0000-000062560000}"/>
    <cellStyle name="Currency [0] 12979" xfId="22036" hidden="1" xr:uid="{00000000-0005-0000-0000-000035560000}"/>
    <cellStyle name="Currency [0] 1298" xfId="1431" hidden="1" xr:uid="{00000000-0005-0000-0000-0000B8050000}"/>
    <cellStyle name="Currency [0] 12980" xfId="22048" hidden="1" xr:uid="{00000000-0005-0000-0000-000041560000}"/>
    <cellStyle name="Currency [0] 12981" xfId="22076" hidden="1" xr:uid="{00000000-0005-0000-0000-00005D560000}"/>
    <cellStyle name="Currency [0] 12982" xfId="22049" hidden="1" xr:uid="{00000000-0005-0000-0000-000042560000}"/>
    <cellStyle name="Currency [0] 12983" xfId="22082" hidden="1" xr:uid="{00000000-0005-0000-0000-000063560000}"/>
    <cellStyle name="Currency [0] 12984" xfId="22084" hidden="1" xr:uid="{00000000-0005-0000-0000-000065560000}"/>
    <cellStyle name="Currency [0] 12985" xfId="22077" hidden="1" xr:uid="{00000000-0005-0000-0000-00005E560000}"/>
    <cellStyle name="Currency [0] 12986" xfId="22023" hidden="1" xr:uid="{00000000-0005-0000-0000-000028560000}"/>
    <cellStyle name="Currency [0] 12987" xfId="22086" hidden="1" xr:uid="{00000000-0005-0000-0000-000067560000}"/>
    <cellStyle name="Currency [0] 12988" xfId="22088" hidden="1" xr:uid="{00000000-0005-0000-0000-000069560000}"/>
    <cellStyle name="Currency [0] 12989" xfId="21450" hidden="1" xr:uid="{00000000-0005-0000-0000-0000EB530000}"/>
    <cellStyle name="Currency [0] 1299" xfId="1356" hidden="1" xr:uid="{00000000-0005-0000-0000-00006D050000}"/>
    <cellStyle name="Currency [0] 12990" xfId="21391" hidden="1" xr:uid="{00000000-0005-0000-0000-0000B0530000}"/>
    <cellStyle name="Currency [0] 12991" xfId="22094" hidden="1" xr:uid="{00000000-0005-0000-0000-00006F560000}"/>
    <cellStyle name="Currency [0] 12992" xfId="22100" hidden="1" xr:uid="{00000000-0005-0000-0000-000075560000}"/>
    <cellStyle name="Currency [0] 12993" xfId="22102" hidden="1" xr:uid="{00000000-0005-0000-0000-000077560000}"/>
    <cellStyle name="Currency [0] 12994" xfId="21381" hidden="1" xr:uid="{00000000-0005-0000-0000-0000A6530000}"/>
    <cellStyle name="Currency [0] 12995" xfId="22096" hidden="1" xr:uid="{00000000-0005-0000-0000-000071560000}"/>
    <cellStyle name="Currency [0] 12996" xfId="22104" hidden="1" xr:uid="{00000000-0005-0000-0000-000079560000}"/>
    <cellStyle name="Currency [0] 12997" xfId="22106" hidden="1" xr:uid="{00000000-0005-0000-0000-00007B560000}"/>
    <cellStyle name="Currency [0] 12998" xfId="22095" hidden="1" xr:uid="{00000000-0005-0000-0000-000070560000}"/>
    <cellStyle name="Currency [0] 12999" xfId="21426" hidden="1" xr:uid="{00000000-0005-0000-0000-0000D3530000}"/>
    <cellStyle name="Currency [0] 13" xfId="51" hidden="1" xr:uid="{00000000-0005-0000-0000-000053000000}"/>
    <cellStyle name="Currency [0] 130" xfId="216" hidden="1" xr:uid="{00000000-0005-0000-0000-0000F9000000}"/>
    <cellStyle name="Currency [0] 1300" xfId="1388" hidden="1" xr:uid="{00000000-0005-0000-0000-00008D050000}"/>
    <cellStyle name="Currency [0] 13000" xfId="22117" hidden="1" xr:uid="{00000000-0005-0000-0000-000086560000}"/>
    <cellStyle name="Currency [0] 13001" xfId="22126" hidden="1" xr:uid="{00000000-0005-0000-0000-00008F560000}"/>
    <cellStyle name="Currency [0] 13002" xfId="22137" hidden="1" xr:uid="{00000000-0005-0000-0000-00009A560000}"/>
    <cellStyle name="Currency [0] 13003" xfId="22143" hidden="1" xr:uid="{00000000-0005-0000-0000-0000A0560000}"/>
    <cellStyle name="Currency [0] 13004" xfId="22115" hidden="1" xr:uid="{00000000-0005-0000-0000-000084560000}"/>
    <cellStyle name="Currency [0] 13005" xfId="22133" hidden="1" xr:uid="{00000000-0005-0000-0000-000096560000}"/>
    <cellStyle name="Currency [0] 13006" xfId="22155" hidden="1" xr:uid="{00000000-0005-0000-0000-0000AC560000}"/>
    <cellStyle name="Currency [0] 13007" xfId="22157" hidden="1" xr:uid="{00000000-0005-0000-0000-0000AE560000}"/>
    <cellStyle name="Currency [0] 13008" xfId="22091" hidden="1" xr:uid="{00000000-0005-0000-0000-00006C560000}"/>
    <cellStyle name="Currency [0] 13009" xfId="21380" hidden="1" xr:uid="{00000000-0005-0000-0000-0000A5530000}"/>
    <cellStyle name="Currency [0] 1301" xfId="1434" hidden="1" xr:uid="{00000000-0005-0000-0000-0000BB050000}"/>
    <cellStyle name="Currency [0] 13010" xfId="22129" hidden="1" xr:uid="{00000000-0005-0000-0000-000092560000}"/>
    <cellStyle name="Currency [0] 13011" xfId="21359" hidden="1" xr:uid="{00000000-0005-0000-0000-000090530000}"/>
    <cellStyle name="Currency [0] 13012" xfId="22118" hidden="1" xr:uid="{00000000-0005-0000-0000-000087560000}"/>
    <cellStyle name="Currency [0] 13013" xfId="22162" hidden="1" xr:uid="{00000000-0005-0000-0000-0000B3560000}"/>
    <cellStyle name="Currency [0] 13014" xfId="22130" hidden="1" xr:uid="{00000000-0005-0000-0000-000093560000}"/>
    <cellStyle name="Currency [0] 13015" xfId="22138" hidden="1" xr:uid="{00000000-0005-0000-0000-00009B560000}"/>
    <cellStyle name="Currency [0] 13016" xfId="22174" hidden="1" xr:uid="{00000000-0005-0000-0000-0000BF560000}"/>
    <cellStyle name="Currency [0] 13017" xfId="22176" hidden="1" xr:uid="{00000000-0005-0000-0000-0000C1560000}"/>
    <cellStyle name="Currency [0] 13018" xfId="22132" hidden="1" xr:uid="{00000000-0005-0000-0000-000095560000}"/>
    <cellStyle name="Currency [0] 13019" xfId="22145" hidden="1" xr:uid="{00000000-0005-0000-0000-0000A2560000}"/>
    <cellStyle name="Currency [0] 1302" xfId="1435" hidden="1" xr:uid="{00000000-0005-0000-0000-0000BC050000}"/>
    <cellStyle name="Currency [0] 13020" xfId="22150" hidden="1" xr:uid="{00000000-0005-0000-0000-0000A7560000}"/>
    <cellStyle name="Currency [0] 13021" xfId="22144" hidden="1" xr:uid="{00000000-0005-0000-0000-0000A1560000}"/>
    <cellStyle name="Currency [0] 13022" xfId="22192" hidden="1" xr:uid="{00000000-0005-0000-0000-0000D1560000}"/>
    <cellStyle name="Currency [0] 13023" xfId="22200" hidden="1" xr:uid="{00000000-0005-0000-0000-0000D9560000}"/>
    <cellStyle name="Currency [0] 13024" xfId="22128" hidden="1" xr:uid="{00000000-0005-0000-0000-000091560000}"/>
    <cellStyle name="Currency [0] 13025" xfId="22186" hidden="1" xr:uid="{00000000-0005-0000-0000-0000CB560000}"/>
    <cellStyle name="Currency [0] 13026" xfId="22209" hidden="1" xr:uid="{00000000-0005-0000-0000-0000E2560000}"/>
    <cellStyle name="Currency [0] 13027" xfId="22211" hidden="1" xr:uid="{00000000-0005-0000-0000-0000E4560000}"/>
    <cellStyle name="Currency [0] 13028" xfId="22111" hidden="1" xr:uid="{00000000-0005-0000-0000-000080560000}"/>
    <cellStyle name="Currency [0] 13029" xfId="22121" hidden="1" xr:uid="{00000000-0005-0000-0000-00008A560000}"/>
    <cellStyle name="Currency [0] 1303" xfId="1412" hidden="1" xr:uid="{00000000-0005-0000-0000-0000A5050000}"/>
    <cellStyle name="Currency [0] 13030" xfId="22183" hidden="1" xr:uid="{00000000-0005-0000-0000-0000C8560000}"/>
    <cellStyle name="Currency [0] 13031" xfId="22148" hidden="1" xr:uid="{00000000-0005-0000-0000-0000A5560000}"/>
    <cellStyle name="Currency [0] 13032" xfId="22098" hidden="1" xr:uid="{00000000-0005-0000-0000-000073560000}"/>
    <cellStyle name="Currency [0] 13033" xfId="22219" hidden="1" xr:uid="{00000000-0005-0000-0000-0000EC560000}"/>
    <cellStyle name="Currency [0] 13034" xfId="22184" hidden="1" xr:uid="{00000000-0005-0000-0000-0000C9560000}"/>
    <cellStyle name="Currency [0] 13035" xfId="22195" hidden="1" xr:uid="{00000000-0005-0000-0000-0000D4560000}"/>
    <cellStyle name="Currency [0] 13036" xfId="22227" hidden="1" xr:uid="{00000000-0005-0000-0000-0000F4560000}"/>
    <cellStyle name="Currency [0] 13037" xfId="22229" hidden="1" xr:uid="{00000000-0005-0000-0000-0000F6560000}"/>
    <cellStyle name="Currency [0] 13038" xfId="22181" hidden="1" xr:uid="{00000000-0005-0000-0000-0000C6560000}"/>
    <cellStyle name="Currency [0] 13039" xfId="22180" hidden="1" xr:uid="{00000000-0005-0000-0000-0000C5560000}"/>
    <cellStyle name="Currency [0] 1304" xfId="1418" hidden="1" xr:uid="{00000000-0005-0000-0000-0000AB050000}"/>
    <cellStyle name="Currency [0] 13040" xfId="22170" hidden="1" xr:uid="{00000000-0005-0000-0000-0000BB560000}"/>
    <cellStyle name="Currency [0] 13041" xfId="22166" hidden="1" xr:uid="{00000000-0005-0000-0000-0000B7560000}"/>
    <cellStyle name="Currency [0] 13042" xfId="22168" hidden="1" xr:uid="{00000000-0005-0000-0000-0000B9560000}"/>
    <cellStyle name="Currency [0] 13043" xfId="22236" hidden="1" xr:uid="{00000000-0005-0000-0000-0000FD560000}"/>
    <cellStyle name="Currency [0] 13044" xfId="21395" hidden="1" xr:uid="{00000000-0005-0000-0000-0000B4530000}"/>
    <cellStyle name="Currency [0] 13045" xfId="22214" hidden="1" xr:uid="{00000000-0005-0000-0000-0000E7560000}"/>
    <cellStyle name="Currency [0] 13046" xfId="22242" hidden="1" xr:uid="{00000000-0005-0000-0000-000003570000}"/>
    <cellStyle name="Currency [0] 13047" xfId="22244" hidden="1" xr:uid="{00000000-0005-0000-0000-000005570000}"/>
    <cellStyle name="Currency [0] 13048" xfId="22119" hidden="1" xr:uid="{00000000-0005-0000-0000-000088560000}"/>
    <cellStyle name="Currency [0] 13049" xfId="22193" hidden="1" xr:uid="{00000000-0005-0000-0000-0000D2560000}"/>
    <cellStyle name="Currency [0] 1305" xfId="1432" hidden="1" xr:uid="{00000000-0005-0000-0000-0000B9050000}"/>
    <cellStyle name="Currency [0] 13050" xfId="22149" hidden="1" xr:uid="{00000000-0005-0000-0000-0000A6560000}"/>
    <cellStyle name="Currency [0] 13051" xfId="22185" hidden="1" xr:uid="{00000000-0005-0000-0000-0000CA560000}"/>
    <cellStyle name="Currency [0] 13052" xfId="22189" hidden="1" xr:uid="{00000000-0005-0000-0000-0000CE560000}"/>
    <cellStyle name="Currency [0] 13053" xfId="22250" hidden="1" xr:uid="{00000000-0005-0000-0000-00000B570000}"/>
    <cellStyle name="Currency [0] 13054" xfId="21408" hidden="1" xr:uid="{00000000-0005-0000-0000-0000C1530000}"/>
    <cellStyle name="Currency [0] 13055" xfId="22232" hidden="1" xr:uid="{00000000-0005-0000-0000-0000F9560000}"/>
    <cellStyle name="Currency [0] 13056" xfId="22255" hidden="1" xr:uid="{00000000-0005-0000-0000-000010570000}"/>
    <cellStyle name="Currency [0] 13057" xfId="22257" hidden="1" xr:uid="{00000000-0005-0000-0000-000012570000}"/>
    <cellStyle name="Currency [0] 13058" xfId="22113" hidden="1" xr:uid="{00000000-0005-0000-0000-000082560000}"/>
    <cellStyle name="Currency [0] 13059" xfId="22212" hidden="1" xr:uid="{00000000-0005-0000-0000-0000E5560000}"/>
    <cellStyle name="Currency [0] 1306" xfId="1419" hidden="1" xr:uid="{00000000-0005-0000-0000-0000AC050000}"/>
    <cellStyle name="Currency [0] 13060" xfId="22179" hidden="1" xr:uid="{00000000-0005-0000-0000-0000C4560000}"/>
    <cellStyle name="Currency [0] 13061" xfId="22197" hidden="1" xr:uid="{00000000-0005-0000-0000-0000D6560000}"/>
    <cellStyle name="Currency [0] 13062" xfId="22194" hidden="1" xr:uid="{00000000-0005-0000-0000-0000D3560000}"/>
    <cellStyle name="Currency [0] 13063" xfId="22261" hidden="1" xr:uid="{00000000-0005-0000-0000-000016570000}"/>
    <cellStyle name="Currency [0] 13064" xfId="22146" hidden="1" xr:uid="{00000000-0005-0000-0000-0000A3560000}"/>
    <cellStyle name="Currency [0] 13065" xfId="22246" hidden="1" xr:uid="{00000000-0005-0000-0000-000007570000}"/>
    <cellStyle name="Currency [0] 13066" xfId="22268" hidden="1" xr:uid="{00000000-0005-0000-0000-00001D570000}"/>
    <cellStyle name="Currency [0] 13067" xfId="22270" hidden="1" xr:uid="{00000000-0005-0000-0000-00001F570000}"/>
    <cellStyle name="Currency [0] 13068" xfId="22198" hidden="1" xr:uid="{00000000-0005-0000-0000-0000D7560000}"/>
    <cellStyle name="Currency [0] 13069" xfId="22230" hidden="1" xr:uid="{00000000-0005-0000-0000-0000F7560000}"/>
    <cellStyle name="Currency [0] 1307" xfId="1436" hidden="1" xr:uid="{00000000-0005-0000-0000-0000BD050000}"/>
    <cellStyle name="Currency [0] 13070" xfId="21360" hidden="1" xr:uid="{00000000-0005-0000-0000-000091530000}"/>
    <cellStyle name="Currency [0] 13071" xfId="22216" hidden="1" xr:uid="{00000000-0005-0000-0000-0000E9560000}"/>
    <cellStyle name="Currency [0] 13072" xfId="22213" hidden="1" xr:uid="{00000000-0005-0000-0000-0000E6560000}"/>
    <cellStyle name="Currency [0] 13073" xfId="22274" hidden="1" xr:uid="{00000000-0005-0000-0000-000023570000}"/>
    <cellStyle name="Currency [0] 13074" xfId="22109" hidden="1" xr:uid="{00000000-0005-0000-0000-00007E560000}"/>
    <cellStyle name="Currency [0] 13075" xfId="22258" hidden="1" xr:uid="{00000000-0005-0000-0000-000013570000}"/>
    <cellStyle name="Currency [0] 13076" xfId="22278" hidden="1" xr:uid="{00000000-0005-0000-0000-000027570000}"/>
    <cellStyle name="Currency [0] 13077" xfId="22280" hidden="1" xr:uid="{00000000-0005-0000-0000-000029570000}"/>
    <cellStyle name="Currency [0] 13078" xfId="22217" hidden="1" xr:uid="{00000000-0005-0000-0000-0000EA560000}"/>
    <cellStyle name="Currency [0] 13079" xfId="22245" hidden="1" xr:uid="{00000000-0005-0000-0000-000006570000}"/>
    <cellStyle name="Currency [0] 1308" xfId="1437" hidden="1" xr:uid="{00000000-0005-0000-0000-0000BE050000}"/>
    <cellStyle name="Currency [0] 13080" xfId="22205" hidden="1" xr:uid="{00000000-0005-0000-0000-0000DE560000}"/>
    <cellStyle name="Currency [0] 13081" xfId="22234" hidden="1" xr:uid="{00000000-0005-0000-0000-0000FB560000}"/>
    <cellStyle name="Currency [0] 13082" xfId="22231" hidden="1" xr:uid="{00000000-0005-0000-0000-0000F8560000}"/>
    <cellStyle name="Currency [0] 13083" xfId="22284" hidden="1" xr:uid="{00000000-0005-0000-0000-00002D570000}"/>
    <cellStyle name="Currency [0] 13084" xfId="22112" hidden="1" xr:uid="{00000000-0005-0000-0000-000081560000}"/>
    <cellStyle name="Currency [0] 13085" xfId="22271" hidden="1" xr:uid="{00000000-0005-0000-0000-000020570000}"/>
    <cellStyle name="Currency [0] 13086" xfId="22288" hidden="1" xr:uid="{00000000-0005-0000-0000-000031570000}"/>
    <cellStyle name="Currency [0] 13087" xfId="22290" hidden="1" xr:uid="{00000000-0005-0000-0000-000033570000}"/>
    <cellStyle name="Currency [0] 13088" xfId="22171" hidden="1" xr:uid="{00000000-0005-0000-0000-0000BC560000}"/>
    <cellStyle name="Currency [0] 13089" xfId="22207" hidden="1" xr:uid="{00000000-0005-0000-0000-0000E0560000}"/>
    <cellStyle name="Currency [0] 1309" xfId="1433" hidden="1" xr:uid="{00000000-0005-0000-0000-0000BA050000}"/>
    <cellStyle name="Currency [0] 13090" xfId="22276" hidden="1" xr:uid="{00000000-0005-0000-0000-000025570000}"/>
    <cellStyle name="Currency [0] 13091" xfId="22264" hidden="1" xr:uid="{00000000-0005-0000-0000-000019570000}"/>
    <cellStyle name="Currency [0] 13092" xfId="22281" hidden="1" xr:uid="{00000000-0005-0000-0000-00002A570000}"/>
    <cellStyle name="Currency [0] 13093" xfId="22292" hidden="1" xr:uid="{00000000-0005-0000-0000-000035570000}"/>
    <cellStyle name="Currency [0] 13094" xfId="22140" hidden="1" xr:uid="{00000000-0005-0000-0000-00009D560000}"/>
    <cellStyle name="Currency [0] 13095" xfId="22204" hidden="1" xr:uid="{00000000-0005-0000-0000-0000DD560000}"/>
    <cellStyle name="Currency [0] 13096" xfId="22296" hidden="1" xr:uid="{00000000-0005-0000-0000-000039570000}"/>
    <cellStyle name="Currency [0] 13097" xfId="22298" hidden="1" xr:uid="{00000000-0005-0000-0000-00003B570000}"/>
    <cellStyle name="Currency [0] 13098" xfId="22253" hidden="1" xr:uid="{00000000-0005-0000-0000-00000E570000}"/>
    <cellStyle name="Currency [0] 13099" xfId="22265" hidden="1" xr:uid="{00000000-0005-0000-0000-00001A570000}"/>
    <cellStyle name="Currency [0] 131" xfId="205" hidden="1" xr:uid="{00000000-0005-0000-0000-0000EE000000}"/>
    <cellStyle name="Currency [0] 1310" xfId="1406" hidden="1" xr:uid="{00000000-0005-0000-0000-00009F050000}"/>
    <cellStyle name="Currency [0] 13100" xfId="22293" hidden="1" xr:uid="{00000000-0005-0000-0000-000036570000}"/>
    <cellStyle name="Currency [0] 13101" xfId="22266" hidden="1" xr:uid="{00000000-0005-0000-0000-00001B570000}"/>
    <cellStyle name="Currency [0] 13102" xfId="22299" hidden="1" xr:uid="{00000000-0005-0000-0000-00003C570000}"/>
    <cellStyle name="Currency [0] 13103" xfId="22301" hidden="1" xr:uid="{00000000-0005-0000-0000-00003E570000}"/>
    <cellStyle name="Currency [0] 13104" xfId="22294" hidden="1" xr:uid="{00000000-0005-0000-0000-000037570000}"/>
    <cellStyle name="Currency [0] 13105" xfId="22240" hidden="1" xr:uid="{00000000-0005-0000-0000-000001570000}"/>
    <cellStyle name="Currency [0] 13106" xfId="22303" hidden="1" xr:uid="{00000000-0005-0000-0000-000040570000}"/>
    <cellStyle name="Currency [0] 13107" xfId="22305" hidden="1" xr:uid="{00000000-0005-0000-0000-000042570000}"/>
    <cellStyle name="Currency [0] 13108" xfId="19952" hidden="1" xr:uid="{00000000-0005-0000-0000-0000114E0000}"/>
    <cellStyle name="Currency [0] 13109" xfId="19890" hidden="1" xr:uid="{00000000-0005-0000-0000-0000D34D0000}"/>
    <cellStyle name="Currency [0] 1311" xfId="1438" hidden="1" xr:uid="{00000000-0005-0000-0000-0000BF050000}"/>
    <cellStyle name="Currency [0] 13110" xfId="21145" hidden="1" xr:uid="{00000000-0005-0000-0000-0000BA520000}"/>
    <cellStyle name="Currency [0] 13111" xfId="22310" hidden="1" xr:uid="{00000000-0005-0000-0000-000047570000}"/>
    <cellStyle name="Currency [0] 13112" xfId="22313" hidden="1" xr:uid="{00000000-0005-0000-0000-00004A570000}"/>
    <cellStyle name="Currency [0] 13113" xfId="19927" hidden="1" xr:uid="{00000000-0005-0000-0000-0000F84D0000}"/>
    <cellStyle name="Currency [0] 13114" xfId="22306" hidden="1" xr:uid="{00000000-0005-0000-0000-000043570000}"/>
    <cellStyle name="Currency [0] 13115" xfId="22315" hidden="1" xr:uid="{00000000-0005-0000-0000-00004C570000}"/>
    <cellStyle name="Currency [0] 13116" xfId="22317" hidden="1" xr:uid="{00000000-0005-0000-0000-00004E570000}"/>
    <cellStyle name="Currency [0] 13117" xfId="19902" hidden="1" xr:uid="{00000000-0005-0000-0000-0000DF4D0000}"/>
    <cellStyle name="Currency [0] 13118" xfId="19924" hidden="1" xr:uid="{00000000-0005-0000-0000-0000F54D0000}"/>
    <cellStyle name="Currency [0] 13119" xfId="22328" hidden="1" xr:uid="{00000000-0005-0000-0000-000059570000}"/>
    <cellStyle name="Currency [0] 1312" xfId="1439" hidden="1" xr:uid="{00000000-0005-0000-0000-0000C0050000}"/>
    <cellStyle name="Currency [0] 13120" xfId="22337" hidden="1" xr:uid="{00000000-0005-0000-0000-000062570000}"/>
    <cellStyle name="Currency [0] 13121" xfId="22348" hidden="1" xr:uid="{00000000-0005-0000-0000-00006D570000}"/>
    <cellStyle name="Currency [0] 13122" xfId="22354" hidden="1" xr:uid="{00000000-0005-0000-0000-000073570000}"/>
    <cellStyle name="Currency [0] 13123" xfId="22326" hidden="1" xr:uid="{00000000-0005-0000-0000-000057570000}"/>
    <cellStyle name="Currency [0] 13124" xfId="22344" hidden="1" xr:uid="{00000000-0005-0000-0000-000069570000}"/>
    <cellStyle name="Currency [0] 13125" xfId="22366" hidden="1" xr:uid="{00000000-0005-0000-0000-00007F570000}"/>
    <cellStyle name="Currency [0] 13126" xfId="22368" hidden="1" xr:uid="{00000000-0005-0000-0000-000081570000}"/>
    <cellStyle name="Currency [0] 13127" xfId="19873" hidden="1" xr:uid="{00000000-0005-0000-0000-0000C24D0000}"/>
    <cellStyle name="Currency [0] 13128" xfId="19907" hidden="1" xr:uid="{00000000-0005-0000-0000-0000E44D0000}"/>
    <cellStyle name="Currency [0] 13129" xfId="22340" hidden="1" xr:uid="{00000000-0005-0000-0000-000065570000}"/>
    <cellStyle name="Currency [0] 1313" xfId="1465" hidden="1" xr:uid="{00000000-0005-0000-0000-0000DA050000}"/>
    <cellStyle name="Currency [0] 13130" xfId="19911" hidden="1" xr:uid="{00000000-0005-0000-0000-0000E84D0000}"/>
    <cellStyle name="Currency [0] 13131" xfId="22329" hidden="1" xr:uid="{00000000-0005-0000-0000-00005A570000}"/>
    <cellStyle name="Currency [0] 13132" xfId="22373" hidden="1" xr:uid="{00000000-0005-0000-0000-000086570000}"/>
    <cellStyle name="Currency [0] 13133" xfId="22341" hidden="1" xr:uid="{00000000-0005-0000-0000-000066570000}"/>
    <cellStyle name="Currency [0] 13134" xfId="22349" hidden="1" xr:uid="{00000000-0005-0000-0000-00006E570000}"/>
    <cellStyle name="Currency [0] 13135" xfId="22385" hidden="1" xr:uid="{00000000-0005-0000-0000-000092570000}"/>
    <cellStyle name="Currency [0] 13136" xfId="22387" hidden="1" xr:uid="{00000000-0005-0000-0000-000094570000}"/>
    <cellStyle name="Currency [0] 13137" xfId="22343" hidden="1" xr:uid="{00000000-0005-0000-0000-000068570000}"/>
    <cellStyle name="Currency [0] 13138" xfId="22356" hidden="1" xr:uid="{00000000-0005-0000-0000-000075570000}"/>
    <cellStyle name="Currency [0] 13139" xfId="22361" hidden="1" xr:uid="{00000000-0005-0000-0000-00007A570000}"/>
    <cellStyle name="Currency [0] 1314" xfId="1473" hidden="1" xr:uid="{00000000-0005-0000-0000-0000E2050000}"/>
    <cellStyle name="Currency [0] 13140" xfId="22355" hidden="1" xr:uid="{00000000-0005-0000-0000-000074570000}"/>
    <cellStyle name="Currency [0] 13141" xfId="22403" hidden="1" xr:uid="{00000000-0005-0000-0000-0000A4570000}"/>
    <cellStyle name="Currency [0] 13142" xfId="22411" hidden="1" xr:uid="{00000000-0005-0000-0000-0000AC570000}"/>
    <cellStyle name="Currency [0] 13143" xfId="22339" hidden="1" xr:uid="{00000000-0005-0000-0000-000064570000}"/>
    <cellStyle name="Currency [0] 13144" xfId="22397" hidden="1" xr:uid="{00000000-0005-0000-0000-00009E570000}"/>
    <cellStyle name="Currency [0] 13145" xfId="22420" hidden="1" xr:uid="{00000000-0005-0000-0000-0000B5570000}"/>
    <cellStyle name="Currency [0] 13146" xfId="22422" hidden="1" xr:uid="{00000000-0005-0000-0000-0000B7570000}"/>
    <cellStyle name="Currency [0] 13147" xfId="22322" hidden="1" xr:uid="{00000000-0005-0000-0000-000053570000}"/>
    <cellStyle name="Currency [0] 13148" xfId="22332" hidden="1" xr:uid="{00000000-0005-0000-0000-00005D570000}"/>
    <cellStyle name="Currency [0] 13149" xfId="22394" hidden="1" xr:uid="{00000000-0005-0000-0000-00009B570000}"/>
    <cellStyle name="Currency [0] 1315" xfId="1476" hidden="1" xr:uid="{00000000-0005-0000-0000-0000E5050000}"/>
    <cellStyle name="Currency [0] 13150" xfId="22359" hidden="1" xr:uid="{00000000-0005-0000-0000-000078570000}"/>
    <cellStyle name="Currency [0] 13151" xfId="22308" hidden="1" xr:uid="{00000000-0005-0000-0000-000045570000}"/>
    <cellStyle name="Currency [0] 13152" xfId="22430" hidden="1" xr:uid="{00000000-0005-0000-0000-0000BF570000}"/>
    <cellStyle name="Currency [0] 13153" xfId="22395" hidden="1" xr:uid="{00000000-0005-0000-0000-00009C570000}"/>
    <cellStyle name="Currency [0] 13154" xfId="22406" hidden="1" xr:uid="{00000000-0005-0000-0000-0000A7570000}"/>
    <cellStyle name="Currency [0] 13155" xfId="22438" hidden="1" xr:uid="{00000000-0005-0000-0000-0000C7570000}"/>
    <cellStyle name="Currency [0] 13156" xfId="22440" hidden="1" xr:uid="{00000000-0005-0000-0000-0000C9570000}"/>
    <cellStyle name="Currency [0] 13157" xfId="22392" hidden="1" xr:uid="{00000000-0005-0000-0000-000099570000}"/>
    <cellStyle name="Currency [0] 13158" xfId="22391" hidden="1" xr:uid="{00000000-0005-0000-0000-000098570000}"/>
    <cellStyle name="Currency [0] 13159" xfId="22381" hidden="1" xr:uid="{00000000-0005-0000-0000-00008E570000}"/>
    <cellStyle name="Currency [0] 1316" xfId="1480" hidden="1" xr:uid="{00000000-0005-0000-0000-0000E9050000}"/>
    <cellStyle name="Currency [0] 13160" xfId="22377" hidden="1" xr:uid="{00000000-0005-0000-0000-00008A570000}"/>
    <cellStyle name="Currency [0] 13161" xfId="22379" hidden="1" xr:uid="{00000000-0005-0000-0000-00008C570000}"/>
    <cellStyle name="Currency [0] 13162" xfId="22447" hidden="1" xr:uid="{00000000-0005-0000-0000-0000D0570000}"/>
    <cellStyle name="Currency [0] 13163" xfId="19966" hidden="1" xr:uid="{00000000-0005-0000-0000-00001F4E0000}"/>
    <cellStyle name="Currency [0] 13164" xfId="22425" hidden="1" xr:uid="{00000000-0005-0000-0000-0000BA570000}"/>
    <cellStyle name="Currency [0] 13165" xfId="22453" hidden="1" xr:uid="{00000000-0005-0000-0000-0000D6570000}"/>
    <cellStyle name="Currency [0] 13166" xfId="22455" hidden="1" xr:uid="{00000000-0005-0000-0000-0000D8570000}"/>
    <cellStyle name="Currency [0] 13167" xfId="22330" hidden="1" xr:uid="{00000000-0005-0000-0000-00005B570000}"/>
    <cellStyle name="Currency [0] 13168" xfId="22404" hidden="1" xr:uid="{00000000-0005-0000-0000-0000A5570000}"/>
    <cellStyle name="Currency [0] 13169" xfId="22360" hidden="1" xr:uid="{00000000-0005-0000-0000-000079570000}"/>
    <cellStyle name="Currency [0] 1317" xfId="1482" hidden="1" xr:uid="{00000000-0005-0000-0000-0000EB050000}"/>
    <cellStyle name="Currency [0] 13170" xfId="22396" hidden="1" xr:uid="{00000000-0005-0000-0000-00009D570000}"/>
    <cellStyle name="Currency [0] 13171" xfId="22400" hidden="1" xr:uid="{00000000-0005-0000-0000-0000A1570000}"/>
    <cellStyle name="Currency [0] 13172" xfId="22461" hidden="1" xr:uid="{00000000-0005-0000-0000-0000DE570000}"/>
    <cellStyle name="Currency [0] 13173" xfId="19905" hidden="1" xr:uid="{00000000-0005-0000-0000-0000E24D0000}"/>
    <cellStyle name="Currency [0] 13174" xfId="22443" hidden="1" xr:uid="{00000000-0005-0000-0000-0000CC570000}"/>
    <cellStyle name="Currency [0] 13175" xfId="22466" hidden="1" xr:uid="{00000000-0005-0000-0000-0000E3570000}"/>
    <cellStyle name="Currency [0] 13176" xfId="22468" hidden="1" xr:uid="{00000000-0005-0000-0000-0000E5570000}"/>
    <cellStyle name="Currency [0] 13177" xfId="22324" hidden="1" xr:uid="{00000000-0005-0000-0000-000055570000}"/>
    <cellStyle name="Currency [0] 13178" xfId="22423" hidden="1" xr:uid="{00000000-0005-0000-0000-0000B8570000}"/>
    <cellStyle name="Currency [0] 13179" xfId="22390" hidden="1" xr:uid="{00000000-0005-0000-0000-000097570000}"/>
    <cellStyle name="Currency [0] 1318" xfId="1472" hidden="1" xr:uid="{00000000-0005-0000-0000-0000E1050000}"/>
    <cellStyle name="Currency [0] 13180" xfId="22408" hidden="1" xr:uid="{00000000-0005-0000-0000-0000A9570000}"/>
    <cellStyle name="Currency [0] 13181" xfId="22405" hidden="1" xr:uid="{00000000-0005-0000-0000-0000A6570000}"/>
    <cellStyle name="Currency [0] 13182" xfId="22472" hidden="1" xr:uid="{00000000-0005-0000-0000-0000E9570000}"/>
    <cellStyle name="Currency [0] 13183" xfId="22357" hidden="1" xr:uid="{00000000-0005-0000-0000-000076570000}"/>
    <cellStyle name="Currency [0] 13184" xfId="22457" hidden="1" xr:uid="{00000000-0005-0000-0000-0000DA570000}"/>
    <cellStyle name="Currency [0] 13185" xfId="22479" hidden="1" xr:uid="{00000000-0005-0000-0000-0000F0570000}"/>
    <cellStyle name="Currency [0] 13186" xfId="22481" hidden="1" xr:uid="{00000000-0005-0000-0000-0000F2570000}"/>
    <cellStyle name="Currency [0] 13187" xfId="22409" hidden="1" xr:uid="{00000000-0005-0000-0000-0000AA570000}"/>
    <cellStyle name="Currency [0] 13188" xfId="22441" hidden="1" xr:uid="{00000000-0005-0000-0000-0000CA570000}"/>
    <cellStyle name="Currency [0] 13189" xfId="19914" hidden="1" xr:uid="{00000000-0005-0000-0000-0000EB4D0000}"/>
    <cellStyle name="Currency [0] 1319" xfId="1478" hidden="1" xr:uid="{00000000-0005-0000-0000-0000E7050000}"/>
    <cellStyle name="Currency [0] 13190" xfId="22427" hidden="1" xr:uid="{00000000-0005-0000-0000-0000BC570000}"/>
    <cellStyle name="Currency [0] 13191" xfId="22424" hidden="1" xr:uid="{00000000-0005-0000-0000-0000B9570000}"/>
    <cellStyle name="Currency [0] 13192" xfId="22485" hidden="1" xr:uid="{00000000-0005-0000-0000-0000F6570000}"/>
    <cellStyle name="Currency [0] 13193" xfId="22320" hidden="1" xr:uid="{00000000-0005-0000-0000-000051570000}"/>
    <cellStyle name="Currency [0] 13194" xfId="22469" hidden="1" xr:uid="{00000000-0005-0000-0000-0000E6570000}"/>
    <cellStyle name="Currency [0] 13195" xfId="22489" hidden="1" xr:uid="{00000000-0005-0000-0000-0000FA570000}"/>
    <cellStyle name="Currency [0] 13196" xfId="22491" hidden="1" xr:uid="{00000000-0005-0000-0000-0000FC570000}"/>
    <cellStyle name="Currency [0] 13197" xfId="22428" hidden="1" xr:uid="{00000000-0005-0000-0000-0000BD570000}"/>
    <cellStyle name="Currency [0] 13198" xfId="22456" hidden="1" xr:uid="{00000000-0005-0000-0000-0000D9570000}"/>
    <cellStyle name="Currency [0] 13199" xfId="22416" hidden="1" xr:uid="{00000000-0005-0000-0000-0000B1570000}"/>
    <cellStyle name="Currency [0] 132" xfId="230" hidden="1" xr:uid="{00000000-0005-0000-0000-000007010000}"/>
    <cellStyle name="Currency [0] 1320" xfId="1484" hidden="1" xr:uid="{00000000-0005-0000-0000-0000ED050000}"/>
    <cellStyle name="Currency [0] 13200" xfId="22445" hidden="1" xr:uid="{00000000-0005-0000-0000-0000CE570000}"/>
    <cellStyle name="Currency [0] 13201" xfId="22442" hidden="1" xr:uid="{00000000-0005-0000-0000-0000CB570000}"/>
    <cellStyle name="Currency [0] 13202" xfId="22495" hidden="1" xr:uid="{00000000-0005-0000-0000-000000580000}"/>
    <cellStyle name="Currency [0] 13203" xfId="22323" hidden="1" xr:uid="{00000000-0005-0000-0000-000054570000}"/>
    <cellStyle name="Currency [0] 13204" xfId="22482" hidden="1" xr:uid="{00000000-0005-0000-0000-0000F3570000}"/>
    <cellStyle name="Currency [0] 13205" xfId="22499" hidden="1" xr:uid="{00000000-0005-0000-0000-000004580000}"/>
    <cellStyle name="Currency [0] 13206" xfId="22501" hidden="1" xr:uid="{00000000-0005-0000-0000-000006580000}"/>
    <cellStyle name="Currency [0] 13207" xfId="22382" hidden="1" xr:uid="{00000000-0005-0000-0000-00008F570000}"/>
    <cellStyle name="Currency [0] 13208" xfId="22418" hidden="1" xr:uid="{00000000-0005-0000-0000-0000B3570000}"/>
    <cellStyle name="Currency [0] 13209" xfId="22487" hidden="1" xr:uid="{00000000-0005-0000-0000-0000F8570000}"/>
    <cellStyle name="Currency [0] 1321" xfId="1485" hidden="1" xr:uid="{00000000-0005-0000-0000-0000EE050000}"/>
    <cellStyle name="Currency [0] 13210" xfId="22475" hidden="1" xr:uid="{00000000-0005-0000-0000-0000EC570000}"/>
    <cellStyle name="Currency [0] 13211" xfId="22492" hidden="1" xr:uid="{00000000-0005-0000-0000-0000FD570000}"/>
    <cellStyle name="Currency [0] 13212" xfId="22503" hidden="1" xr:uid="{00000000-0005-0000-0000-000008580000}"/>
    <cellStyle name="Currency [0] 13213" xfId="22351" hidden="1" xr:uid="{00000000-0005-0000-0000-000070570000}"/>
    <cellStyle name="Currency [0] 13214" xfId="22415" hidden="1" xr:uid="{00000000-0005-0000-0000-0000B0570000}"/>
    <cellStyle name="Currency [0] 13215" xfId="22507" hidden="1" xr:uid="{00000000-0005-0000-0000-00000C580000}"/>
    <cellStyle name="Currency [0] 13216" xfId="22509" hidden="1" xr:uid="{00000000-0005-0000-0000-00000E580000}"/>
    <cellStyle name="Currency [0] 13217" xfId="22464" hidden="1" xr:uid="{00000000-0005-0000-0000-0000E1570000}"/>
    <cellStyle name="Currency [0] 13218" xfId="22476" hidden="1" xr:uid="{00000000-0005-0000-0000-0000ED570000}"/>
    <cellStyle name="Currency [0] 13219" xfId="22504" hidden="1" xr:uid="{00000000-0005-0000-0000-000009580000}"/>
    <cellStyle name="Currency [0] 1322" xfId="1477" hidden="1" xr:uid="{00000000-0005-0000-0000-0000E6050000}"/>
    <cellStyle name="Currency [0] 13220" xfId="22477" hidden="1" xr:uid="{00000000-0005-0000-0000-0000EE570000}"/>
    <cellStyle name="Currency [0] 13221" xfId="22510" hidden="1" xr:uid="{00000000-0005-0000-0000-00000F580000}"/>
    <cellStyle name="Currency [0] 13222" xfId="22512" hidden="1" xr:uid="{00000000-0005-0000-0000-000011580000}"/>
    <cellStyle name="Currency [0] 13223" xfId="22505" hidden="1" xr:uid="{00000000-0005-0000-0000-00000A580000}"/>
    <cellStyle name="Currency [0] 13224" xfId="22451" hidden="1" xr:uid="{00000000-0005-0000-0000-0000D4570000}"/>
    <cellStyle name="Currency [0] 13225" xfId="22514" hidden="1" xr:uid="{00000000-0005-0000-0000-000013580000}"/>
    <cellStyle name="Currency [0] 13226" xfId="22516" hidden="1" xr:uid="{00000000-0005-0000-0000-000015580000}"/>
    <cellStyle name="Currency [0] 13227" xfId="22575" hidden="1" xr:uid="{00000000-0005-0000-0000-000050580000}"/>
    <cellStyle name="Currency [0] 13228" xfId="22594" hidden="1" xr:uid="{00000000-0005-0000-0000-000063580000}"/>
    <cellStyle name="Currency [0] 13229" xfId="22601" hidden="1" xr:uid="{00000000-0005-0000-0000-00006A580000}"/>
    <cellStyle name="Currency [0] 1323" xfId="1466" hidden="1" xr:uid="{00000000-0005-0000-0000-0000DB050000}"/>
    <cellStyle name="Currency [0] 13230" xfId="22608" hidden="1" xr:uid="{00000000-0005-0000-0000-000071580000}"/>
    <cellStyle name="Currency [0] 13231" xfId="22613" hidden="1" xr:uid="{00000000-0005-0000-0000-000076580000}"/>
    <cellStyle name="Currency [0] 13232" xfId="22592" hidden="1" xr:uid="{00000000-0005-0000-0000-000061580000}"/>
    <cellStyle name="Currency [0] 13233" xfId="22603" hidden="1" xr:uid="{00000000-0005-0000-0000-00006C580000}"/>
    <cellStyle name="Currency [0] 13234" xfId="22617" hidden="1" xr:uid="{00000000-0005-0000-0000-00007A580000}"/>
    <cellStyle name="Currency [0] 13235" xfId="22619" hidden="1" xr:uid="{00000000-0005-0000-0000-00007C580000}"/>
    <cellStyle name="Currency [0] 13236" xfId="22602" hidden="1" xr:uid="{00000000-0005-0000-0000-00006B580000}"/>
    <cellStyle name="Currency [0] 13237" xfId="22576" hidden="1" xr:uid="{00000000-0005-0000-0000-000051580000}"/>
    <cellStyle name="Currency [0] 13238" xfId="22630" hidden="1" xr:uid="{00000000-0005-0000-0000-000087580000}"/>
    <cellStyle name="Currency [0] 13239" xfId="22639" hidden="1" xr:uid="{00000000-0005-0000-0000-000090580000}"/>
    <cellStyle name="Currency [0] 1324" xfId="1491" hidden="1" xr:uid="{00000000-0005-0000-0000-0000F4050000}"/>
    <cellStyle name="Currency [0] 13240" xfId="22650" hidden="1" xr:uid="{00000000-0005-0000-0000-00009B580000}"/>
    <cellStyle name="Currency [0] 13241" xfId="22656" hidden="1" xr:uid="{00000000-0005-0000-0000-0000A1580000}"/>
    <cellStyle name="Currency [0] 13242" xfId="22628" hidden="1" xr:uid="{00000000-0005-0000-0000-000085580000}"/>
    <cellStyle name="Currency [0] 13243" xfId="22646" hidden="1" xr:uid="{00000000-0005-0000-0000-000097580000}"/>
    <cellStyle name="Currency [0] 13244" xfId="22668" hidden="1" xr:uid="{00000000-0005-0000-0000-0000AD580000}"/>
    <cellStyle name="Currency [0] 13245" xfId="22670" hidden="1" xr:uid="{00000000-0005-0000-0000-0000AF580000}"/>
    <cellStyle name="Currency [0] 13246" xfId="22598" hidden="1" xr:uid="{00000000-0005-0000-0000-000067580000}"/>
    <cellStyle name="Currency [0] 13247" xfId="22582" hidden="1" xr:uid="{00000000-0005-0000-0000-000057580000}"/>
    <cellStyle name="Currency [0] 13248" xfId="22642" hidden="1" xr:uid="{00000000-0005-0000-0000-000093580000}"/>
    <cellStyle name="Currency [0] 13249" xfId="22587" hidden="1" xr:uid="{00000000-0005-0000-0000-00005C580000}"/>
    <cellStyle name="Currency [0] 1325" xfId="1495" hidden="1" xr:uid="{00000000-0005-0000-0000-0000F8050000}"/>
    <cellStyle name="Currency [0] 13250" xfId="22631" hidden="1" xr:uid="{00000000-0005-0000-0000-000088580000}"/>
    <cellStyle name="Currency [0] 13251" xfId="22675" hidden="1" xr:uid="{00000000-0005-0000-0000-0000B4580000}"/>
    <cellStyle name="Currency [0] 13252" xfId="22643" hidden="1" xr:uid="{00000000-0005-0000-0000-000094580000}"/>
    <cellStyle name="Currency [0] 13253" xfId="22651" hidden="1" xr:uid="{00000000-0005-0000-0000-00009C580000}"/>
    <cellStyle name="Currency [0] 13254" xfId="22687" hidden="1" xr:uid="{00000000-0005-0000-0000-0000C0580000}"/>
    <cellStyle name="Currency [0] 13255" xfId="22689" hidden="1" xr:uid="{00000000-0005-0000-0000-0000C2580000}"/>
    <cellStyle name="Currency [0] 13256" xfId="22645" hidden="1" xr:uid="{00000000-0005-0000-0000-000096580000}"/>
    <cellStyle name="Currency [0] 13257" xfId="22658" hidden="1" xr:uid="{00000000-0005-0000-0000-0000A3580000}"/>
    <cellStyle name="Currency [0] 13258" xfId="22663" hidden="1" xr:uid="{00000000-0005-0000-0000-0000A8580000}"/>
    <cellStyle name="Currency [0] 13259" xfId="22657" hidden="1" xr:uid="{00000000-0005-0000-0000-0000A2580000}"/>
    <cellStyle name="Currency [0] 1326" xfId="1501" hidden="1" xr:uid="{00000000-0005-0000-0000-0000FE050000}"/>
    <cellStyle name="Currency [0] 13260" xfId="22705" hidden="1" xr:uid="{00000000-0005-0000-0000-0000D2580000}"/>
    <cellStyle name="Currency [0] 13261" xfId="22713" hidden="1" xr:uid="{00000000-0005-0000-0000-0000DA580000}"/>
    <cellStyle name="Currency [0] 13262" xfId="22641" hidden="1" xr:uid="{00000000-0005-0000-0000-000092580000}"/>
    <cellStyle name="Currency [0] 13263" xfId="22699" hidden="1" xr:uid="{00000000-0005-0000-0000-0000CC580000}"/>
    <cellStyle name="Currency [0] 13264" xfId="22722" hidden="1" xr:uid="{00000000-0005-0000-0000-0000E3580000}"/>
    <cellStyle name="Currency [0] 13265" xfId="22724" hidden="1" xr:uid="{00000000-0005-0000-0000-0000E5580000}"/>
    <cellStyle name="Currency [0] 13266" xfId="22624" hidden="1" xr:uid="{00000000-0005-0000-0000-000081580000}"/>
    <cellStyle name="Currency [0] 13267" xfId="22634" hidden="1" xr:uid="{00000000-0005-0000-0000-00008B580000}"/>
    <cellStyle name="Currency [0] 13268" xfId="22696" hidden="1" xr:uid="{00000000-0005-0000-0000-0000C9580000}"/>
    <cellStyle name="Currency [0] 13269" xfId="22661" hidden="1" xr:uid="{00000000-0005-0000-0000-0000A6580000}"/>
    <cellStyle name="Currency [0] 1327" xfId="1504" hidden="1" xr:uid="{00000000-0005-0000-0000-000001060000}"/>
    <cellStyle name="Currency [0] 13270" xfId="22606" hidden="1" xr:uid="{00000000-0005-0000-0000-00006F580000}"/>
    <cellStyle name="Currency [0] 13271" xfId="22732" hidden="1" xr:uid="{00000000-0005-0000-0000-0000ED580000}"/>
    <cellStyle name="Currency [0] 13272" xfId="22697" hidden="1" xr:uid="{00000000-0005-0000-0000-0000CA580000}"/>
    <cellStyle name="Currency [0] 13273" xfId="22708" hidden="1" xr:uid="{00000000-0005-0000-0000-0000D5580000}"/>
    <cellStyle name="Currency [0] 13274" xfId="22740" hidden="1" xr:uid="{00000000-0005-0000-0000-0000F5580000}"/>
    <cellStyle name="Currency [0] 13275" xfId="22742" hidden="1" xr:uid="{00000000-0005-0000-0000-0000F7580000}"/>
    <cellStyle name="Currency [0] 13276" xfId="22694" hidden="1" xr:uid="{00000000-0005-0000-0000-0000C7580000}"/>
    <cellStyle name="Currency [0] 13277" xfId="22693" hidden="1" xr:uid="{00000000-0005-0000-0000-0000C6580000}"/>
    <cellStyle name="Currency [0] 13278" xfId="22683" hidden="1" xr:uid="{00000000-0005-0000-0000-0000BC580000}"/>
    <cellStyle name="Currency [0] 13279" xfId="22679" hidden="1" xr:uid="{00000000-0005-0000-0000-0000B8580000}"/>
    <cellStyle name="Currency [0] 1328" xfId="1490" hidden="1" xr:uid="{00000000-0005-0000-0000-0000F3050000}"/>
    <cellStyle name="Currency [0] 13280" xfId="22681" hidden="1" xr:uid="{00000000-0005-0000-0000-0000BA580000}"/>
    <cellStyle name="Currency [0] 13281" xfId="22749" hidden="1" xr:uid="{00000000-0005-0000-0000-0000FE580000}"/>
    <cellStyle name="Currency [0] 13282" xfId="22584" hidden="1" xr:uid="{00000000-0005-0000-0000-000059580000}"/>
    <cellStyle name="Currency [0] 13283" xfId="22727" hidden="1" xr:uid="{00000000-0005-0000-0000-0000E8580000}"/>
    <cellStyle name="Currency [0] 13284" xfId="22755" hidden="1" xr:uid="{00000000-0005-0000-0000-000004590000}"/>
    <cellStyle name="Currency [0] 13285" xfId="22757" hidden="1" xr:uid="{00000000-0005-0000-0000-000006590000}"/>
    <cellStyle name="Currency [0] 13286" xfId="22632" hidden="1" xr:uid="{00000000-0005-0000-0000-000089580000}"/>
    <cellStyle name="Currency [0] 13287" xfId="22706" hidden="1" xr:uid="{00000000-0005-0000-0000-0000D3580000}"/>
    <cellStyle name="Currency [0] 13288" xfId="22662" hidden="1" xr:uid="{00000000-0005-0000-0000-0000A7580000}"/>
    <cellStyle name="Currency [0] 13289" xfId="22698" hidden="1" xr:uid="{00000000-0005-0000-0000-0000CB580000}"/>
    <cellStyle name="Currency [0] 1329" xfId="1500" hidden="1" xr:uid="{00000000-0005-0000-0000-0000FD050000}"/>
    <cellStyle name="Currency [0] 13290" xfId="22702" hidden="1" xr:uid="{00000000-0005-0000-0000-0000CF580000}"/>
    <cellStyle name="Currency [0] 13291" xfId="22763" hidden="1" xr:uid="{00000000-0005-0000-0000-00000C590000}"/>
    <cellStyle name="Currency [0] 13292" xfId="22579" hidden="1" xr:uid="{00000000-0005-0000-0000-000054580000}"/>
    <cellStyle name="Currency [0] 13293" xfId="22745" hidden="1" xr:uid="{00000000-0005-0000-0000-0000FA580000}"/>
    <cellStyle name="Currency [0] 13294" xfId="22768" hidden="1" xr:uid="{00000000-0005-0000-0000-000011590000}"/>
    <cellStyle name="Currency [0] 13295" xfId="22770" hidden="1" xr:uid="{00000000-0005-0000-0000-000013590000}"/>
    <cellStyle name="Currency [0] 13296" xfId="22626" hidden="1" xr:uid="{00000000-0005-0000-0000-000083580000}"/>
    <cellStyle name="Currency [0] 13297" xfId="22725" hidden="1" xr:uid="{00000000-0005-0000-0000-0000E6580000}"/>
    <cellStyle name="Currency [0] 13298" xfId="22692" hidden="1" xr:uid="{00000000-0005-0000-0000-0000C5580000}"/>
    <cellStyle name="Currency [0] 13299" xfId="22710" hidden="1" xr:uid="{00000000-0005-0000-0000-0000D7580000}"/>
    <cellStyle name="Currency [0] 133" xfId="234" hidden="1" xr:uid="{00000000-0005-0000-0000-00000B010000}"/>
    <cellStyle name="Currency [0] 1330" xfId="1511" hidden="1" xr:uid="{00000000-0005-0000-0000-000008060000}"/>
    <cellStyle name="Currency [0] 13300" xfId="22707" hidden="1" xr:uid="{00000000-0005-0000-0000-0000D4580000}"/>
    <cellStyle name="Currency [0] 13301" xfId="22774" hidden="1" xr:uid="{00000000-0005-0000-0000-000017590000}"/>
    <cellStyle name="Currency [0] 13302" xfId="22659" hidden="1" xr:uid="{00000000-0005-0000-0000-0000A4580000}"/>
    <cellStyle name="Currency [0] 13303" xfId="22759" hidden="1" xr:uid="{00000000-0005-0000-0000-000008590000}"/>
    <cellStyle name="Currency [0] 13304" xfId="22781" hidden="1" xr:uid="{00000000-0005-0000-0000-00001E590000}"/>
    <cellStyle name="Currency [0] 13305" xfId="22783" hidden="1" xr:uid="{00000000-0005-0000-0000-000020590000}"/>
    <cellStyle name="Currency [0] 13306" xfId="22711" hidden="1" xr:uid="{00000000-0005-0000-0000-0000D8580000}"/>
    <cellStyle name="Currency [0] 13307" xfId="22743" hidden="1" xr:uid="{00000000-0005-0000-0000-0000F8580000}"/>
    <cellStyle name="Currency [0] 13308" xfId="22595" hidden="1" xr:uid="{00000000-0005-0000-0000-000064580000}"/>
    <cellStyle name="Currency [0] 13309" xfId="22729" hidden="1" xr:uid="{00000000-0005-0000-0000-0000EA580000}"/>
    <cellStyle name="Currency [0] 1331" xfId="1512" hidden="1" xr:uid="{00000000-0005-0000-0000-000009060000}"/>
    <cellStyle name="Currency [0] 13310" xfId="22726" hidden="1" xr:uid="{00000000-0005-0000-0000-0000E7580000}"/>
    <cellStyle name="Currency [0] 13311" xfId="22787" hidden="1" xr:uid="{00000000-0005-0000-0000-000024590000}"/>
    <cellStyle name="Currency [0] 13312" xfId="22622" hidden="1" xr:uid="{00000000-0005-0000-0000-00007F580000}"/>
    <cellStyle name="Currency [0] 13313" xfId="22771" hidden="1" xr:uid="{00000000-0005-0000-0000-000014590000}"/>
    <cellStyle name="Currency [0] 13314" xfId="22791" hidden="1" xr:uid="{00000000-0005-0000-0000-000028590000}"/>
    <cellStyle name="Currency [0] 13315" xfId="22793" hidden="1" xr:uid="{00000000-0005-0000-0000-00002A590000}"/>
    <cellStyle name="Currency [0] 13316" xfId="22730" hidden="1" xr:uid="{00000000-0005-0000-0000-0000EB580000}"/>
    <cellStyle name="Currency [0] 13317" xfId="22758" hidden="1" xr:uid="{00000000-0005-0000-0000-000007590000}"/>
    <cellStyle name="Currency [0] 13318" xfId="22718" hidden="1" xr:uid="{00000000-0005-0000-0000-0000DF580000}"/>
    <cellStyle name="Currency [0] 13319" xfId="22747" hidden="1" xr:uid="{00000000-0005-0000-0000-0000FC580000}"/>
    <cellStyle name="Currency [0] 1332" xfId="1475" hidden="1" xr:uid="{00000000-0005-0000-0000-0000E4050000}"/>
    <cellStyle name="Currency [0] 13320" xfId="22744" hidden="1" xr:uid="{00000000-0005-0000-0000-0000F9580000}"/>
    <cellStyle name="Currency [0] 13321" xfId="22797" hidden="1" xr:uid="{00000000-0005-0000-0000-00002E590000}"/>
    <cellStyle name="Currency [0] 13322" xfId="22625" hidden="1" xr:uid="{00000000-0005-0000-0000-000082580000}"/>
    <cellStyle name="Currency [0] 13323" xfId="22784" hidden="1" xr:uid="{00000000-0005-0000-0000-000021590000}"/>
    <cellStyle name="Currency [0] 13324" xfId="22801" hidden="1" xr:uid="{00000000-0005-0000-0000-000032590000}"/>
    <cellStyle name="Currency [0] 13325" xfId="22803" hidden="1" xr:uid="{00000000-0005-0000-0000-000034590000}"/>
    <cellStyle name="Currency [0] 13326" xfId="22684" hidden="1" xr:uid="{00000000-0005-0000-0000-0000BD580000}"/>
    <cellStyle name="Currency [0] 13327" xfId="22720" hidden="1" xr:uid="{00000000-0005-0000-0000-0000E1580000}"/>
    <cellStyle name="Currency [0] 13328" xfId="22789" hidden="1" xr:uid="{00000000-0005-0000-0000-000026590000}"/>
    <cellStyle name="Currency [0] 13329" xfId="22777" hidden="1" xr:uid="{00000000-0005-0000-0000-00001A590000}"/>
    <cellStyle name="Currency [0] 1333" xfId="1468" hidden="1" xr:uid="{00000000-0005-0000-0000-0000DD050000}"/>
    <cellStyle name="Currency [0] 13330" xfId="22794" hidden="1" xr:uid="{00000000-0005-0000-0000-00002B590000}"/>
    <cellStyle name="Currency [0] 13331" xfId="22805" hidden="1" xr:uid="{00000000-0005-0000-0000-000036590000}"/>
    <cellStyle name="Currency [0] 13332" xfId="22653" hidden="1" xr:uid="{00000000-0005-0000-0000-00009E580000}"/>
    <cellStyle name="Currency [0] 13333" xfId="22717" hidden="1" xr:uid="{00000000-0005-0000-0000-0000DE580000}"/>
    <cellStyle name="Currency [0] 13334" xfId="22809" hidden="1" xr:uid="{00000000-0005-0000-0000-00003A590000}"/>
    <cellStyle name="Currency [0] 13335" xfId="22811" hidden="1" xr:uid="{00000000-0005-0000-0000-00003C590000}"/>
    <cellStyle name="Currency [0] 13336" xfId="22766" hidden="1" xr:uid="{00000000-0005-0000-0000-00000F590000}"/>
    <cellStyle name="Currency [0] 13337" xfId="22778" hidden="1" xr:uid="{00000000-0005-0000-0000-00001B590000}"/>
    <cellStyle name="Currency [0] 13338" xfId="22806" hidden="1" xr:uid="{00000000-0005-0000-0000-000037590000}"/>
    <cellStyle name="Currency [0] 13339" xfId="22779" hidden="1" xr:uid="{00000000-0005-0000-0000-00001C590000}"/>
    <cellStyle name="Currency [0] 1334" xfId="1497" hidden="1" xr:uid="{00000000-0005-0000-0000-0000FA050000}"/>
    <cellStyle name="Currency [0] 13340" xfId="22812" hidden="1" xr:uid="{00000000-0005-0000-0000-00003D590000}"/>
    <cellStyle name="Currency [0] 13341" xfId="22814" hidden="1" xr:uid="{00000000-0005-0000-0000-00003F590000}"/>
    <cellStyle name="Currency [0] 13342" xfId="22807" hidden="1" xr:uid="{00000000-0005-0000-0000-000038590000}"/>
    <cellStyle name="Currency [0] 13343" xfId="22753" hidden="1" xr:uid="{00000000-0005-0000-0000-000002590000}"/>
    <cellStyle name="Currency [0] 13344" xfId="22817" hidden="1" xr:uid="{00000000-0005-0000-0000-000042590000}"/>
    <cellStyle name="Currency [0] 13345" xfId="22819" hidden="1" xr:uid="{00000000-0005-0000-0000-000044590000}"/>
    <cellStyle name="Currency [0] 13346" xfId="22536" hidden="1" xr:uid="{00000000-0005-0000-0000-000029580000}"/>
    <cellStyle name="Currency [0] 13347" xfId="22558" hidden="1" xr:uid="{00000000-0005-0000-0000-00003F580000}"/>
    <cellStyle name="Currency [0] 13348" xfId="22823" hidden="1" xr:uid="{00000000-0005-0000-0000-000048590000}"/>
    <cellStyle name="Currency [0] 13349" xfId="22830" hidden="1" xr:uid="{00000000-0005-0000-0000-00004F590000}"/>
    <cellStyle name="Currency [0] 1335" xfId="1470" hidden="1" xr:uid="{00000000-0005-0000-0000-0000DF050000}"/>
    <cellStyle name="Currency [0] 13350" xfId="22832" hidden="1" xr:uid="{00000000-0005-0000-0000-000051590000}"/>
    <cellStyle name="Currency [0] 13351" xfId="22523" hidden="1" xr:uid="{00000000-0005-0000-0000-00001C580000}"/>
    <cellStyle name="Currency [0] 13352" xfId="22826" hidden="1" xr:uid="{00000000-0005-0000-0000-00004B590000}"/>
    <cellStyle name="Currency [0] 13353" xfId="22835" hidden="1" xr:uid="{00000000-0005-0000-0000-000054590000}"/>
    <cellStyle name="Currency [0] 13354" xfId="22837" hidden="1" xr:uid="{00000000-0005-0000-0000-000056590000}"/>
    <cellStyle name="Currency [0] 13355" xfId="22825" hidden="1" xr:uid="{00000000-0005-0000-0000-00004A590000}"/>
    <cellStyle name="Currency [0] 13356" xfId="22535" hidden="1" xr:uid="{00000000-0005-0000-0000-000028580000}"/>
    <cellStyle name="Currency [0] 13357" xfId="22848" hidden="1" xr:uid="{00000000-0005-0000-0000-000061590000}"/>
    <cellStyle name="Currency [0] 13358" xfId="22857" hidden="1" xr:uid="{00000000-0005-0000-0000-00006A590000}"/>
    <cellStyle name="Currency [0] 13359" xfId="22868" hidden="1" xr:uid="{00000000-0005-0000-0000-000075590000}"/>
    <cellStyle name="Currency [0] 1336" xfId="1492" hidden="1" xr:uid="{00000000-0005-0000-0000-0000F5050000}"/>
    <cellStyle name="Currency [0] 13360" xfId="22874" hidden="1" xr:uid="{00000000-0005-0000-0000-00007B590000}"/>
    <cellStyle name="Currency [0] 13361" xfId="22846" hidden="1" xr:uid="{00000000-0005-0000-0000-00005F590000}"/>
    <cellStyle name="Currency [0] 13362" xfId="22864" hidden="1" xr:uid="{00000000-0005-0000-0000-000071590000}"/>
    <cellStyle name="Currency [0] 13363" xfId="22886" hidden="1" xr:uid="{00000000-0005-0000-0000-000087590000}"/>
    <cellStyle name="Currency [0] 13364" xfId="22888" hidden="1" xr:uid="{00000000-0005-0000-0000-000089590000}"/>
    <cellStyle name="Currency [0] 13365" xfId="22820" hidden="1" xr:uid="{00000000-0005-0000-0000-000045590000}"/>
    <cellStyle name="Currency [0] 13366" xfId="22531" hidden="1" xr:uid="{00000000-0005-0000-0000-000024580000}"/>
    <cellStyle name="Currency [0] 13367" xfId="22860" hidden="1" xr:uid="{00000000-0005-0000-0000-00006D590000}"/>
    <cellStyle name="Currency [0] 13368" xfId="22527" hidden="1" xr:uid="{00000000-0005-0000-0000-000020580000}"/>
    <cellStyle name="Currency [0] 13369" xfId="22849" hidden="1" xr:uid="{00000000-0005-0000-0000-000062590000}"/>
    <cellStyle name="Currency [0] 1337" xfId="1513" hidden="1" xr:uid="{00000000-0005-0000-0000-00000A060000}"/>
    <cellStyle name="Currency [0] 13370" xfId="22893" hidden="1" xr:uid="{00000000-0005-0000-0000-00008E590000}"/>
    <cellStyle name="Currency [0] 13371" xfId="22861" hidden="1" xr:uid="{00000000-0005-0000-0000-00006E590000}"/>
    <cellStyle name="Currency [0] 13372" xfId="22869" hidden="1" xr:uid="{00000000-0005-0000-0000-000076590000}"/>
    <cellStyle name="Currency [0] 13373" xfId="22905" hidden="1" xr:uid="{00000000-0005-0000-0000-00009A590000}"/>
    <cellStyle name="Currency [0] 13374" xfId="22907" hidden="1" xr:uid="{00000000-0005-0000-0000-00009C590000}"/>
    <cellStyle name="Currency [0] 13375" xfId="22863" hidden="1" xr:uid="{00000000-0005-0000-0000-000070590000}"/>
    <cellStyle name="Currency [0] 13376" xfId="22876" hidden="1" xr:uid="{00000000-0005-0000-0000-00007D590000}"/>
    <cellStyle name="Currency [0] 13377" xfId="22881" hidden="1" xr:uid="{00000000-0005-0000-0000-000082590000}"/>
    <cellStyle name="Currency [0] 13378" xfId="22875" hidden="1" xr:uid="{00000000-0005-0000-0000-00007C590000}"/>
    <cellStyle name="Currency [0] 13379" xfId="22923" hidden="1" xr:uid="{00000000-0005-0000-0000-0000AC590000}"/>
    <cellStyle name="Currency [0] 1338" xfId="1498" hidden="1" xr:uid="{00000000-0005-0000-0000-0000FB050000}"/>
    <cellStyle name="Currency [0] 13380" xfId="22931" hidden="1" xr:uid="{00000000-0005-0000-0000-0000B4590000}"/>
    <cellStyle name="Currency [0] 13381" xfId="22859" hidden="1" xr:uid="{00000000-0005-0000-0000-00006C590000}"/>
    <cellStyle name="Currency [0] 13382" xfId="22917" hidden="1" xr:uid="{00000000-0005-0000-0000-0000A6590000}"/>
    <cellStyle name="Currency [0] 13383" xfId="22940" hidden="1" xr:uid="{00000000-0005-0000-0000-0000BD590000}"/>
    <cellStyle name="Currency [0] 13384" xfId="22942" hidden="1" xr:uid="{00000000-0005-0000-0000-0000BF590000}"/>
    <cellStyle name="Currency [0] 13385" xfId="22842" hidden="1" xr:uid="{00000000-0005-0000-0000-00005B590000}"/>
    <cellStyle name="Currency [0] 13386" xfId="22852" hidden="1" xr:uid="{00000000-0005-0000-0000-000065590000}"/>
    <cellStyle name="Currency [0] 13387" xfId="22914" hidden="1" xr:uid="{00000000-0005-0000-0000-0000A3590000}"/>
    <cellStyle name="Currency [0] 13388" xfId="22879" hidden="1" xr:uid="{00000000-0005-0000-0000-000080590000}"/>
    <cellStyle name="Currency [0] 13389" xfId="22828" hidden="1" xr:uid="{00000000-0005-0000-0000-00004D590000}"/>
    <cellStyle name="Currency [0] 1339" xfId="1502" hidden="1" xr:uid="{00000000-0005-0000-0000-0000FF050000}"/>
    <cellStyle name="Currency [0] 13390" xfId="22950" hidden="1" xr:uid="{00000000-0005-0000-0000-0000C7590000}"/>
    <cellStyle name="Currency [0] 13391" xfId="22915" hidden="1" xr:uid="{00000000-0005-0000-0000-0000A4590000}"/>
    <cellStyle name="Currency [0] 13392" xfId="22926" hidden="1" xr:uid="{00000000-0005-0000-0000-0000AF590000}"/>
    <cellStyle name="Currency [0] 13393" xfId="22958" hidden="1" xr:uid="{00000000-0005-0000-0000-0000CF590000}"/>
    <cellStyle name="Currency [0] 13394" xfId="22960" hidden="1" xr:uid="{00000000-0005-0000-0000-0000D1590000}"/>
    <cellStyle name="Currency [0] 13395" xfId="22912" hidden="1" xr:uid="{00000000-0005-0000-0000-0000A1590000}"/>
    <cellStyle name="Currency [0] 13396" xfId="22911" hidden="1" xr:uid="{00000000-0005-0000-0000-0000A0590000}"/>
    <cellStyle name="Currency [0] 13397" xfId="22901" hidden="1" xr:uid="{00000000-0005-0000-0000-000096590000}"/>
    <cellStyle name="Currency [0] 13398" xfId="22897" hidden="1" xr:uid="{00000000-0005-0000-0000-000092590000}"/>
    <cellStyle name="Currency [0] 13399" xfId="22899" hidden="1" xr:uid="{00000000-0005-0000-0000-000094590000}"/>
    <cellStyle name="Currency [0] 134" xfId="240" hidden="1" xr:uid="{00000000-0005-0000-0000-000011010000}"/>
    <cellStyle name="Currency [0] 1340" xfId="1518" hidden="1" xr:uid="{00000000-0005-0000-0000-00000F060000}"/>
    <cellStyle name="Currency [0] 13400" xfId="22967" hidden="1" xr:uid="{00000000-0005-0000-0000-0000D8590000}"/>
    <cellStyle name="Currency [0] 13401" xfId="22529" hidden="1" xr:uid="{00000000-0005-0000-0000-000022580000}"/>
    <cellStyle name="Currency [0] 13402" xfId="22945" hidden="1" xr:uid="{00000000-0005-0000-0000-0000C2590000}"/>
    <cellStyle name="Currency [0] 13403" xfId="22973" hidden="1" xr:uid="{00000000-0005-0000-0000-0000DE590000}"/>
    <cellStyle name="Currency [0] 13404" xfId="22975" hidden="1" xr:uid="{00000000-0005-0000-0000-0000E0590000}"/>
    <cellStyle name="Currency [0] 13405" xfId="22850" hidden="1" xr:uid="{00000000-0005-0000-0000-000063590000}"/>
    <cellStyle name="Currency [0] 13406" xfId="22924" hidden="1" xr:uid="{00000000-0005-0000-0000-0000AD590000}"/>
    <cellStyle name="Currency [0] 13407" xfId="22880" hidden="1" xr:uid="{00000000-0005-0000-0000-000081590000}"/>
    <cellStyle name="Currency [0] 13408" xfId="22916" hidden="1" xr:uid="{00000000-0005-0000-0000-0000A5590000}"/>
    <cellStyle name="Currency [0] 13409" xfId="22920" hidden="1" xr:uid="{00000000-0005-0000-0000-0000A9590000}"/>
    <cellStyle name="Currency [0] 1341" xfId="1519" hidden="1" xr:uid="{00000000-0005-0000-0000-000010060000}"/>
    <cellStyle name="Currency [0] 13410" xfId="22981" hidden="1" xr:uid="{00000000-0005-0000-0000-0000E6590000}"/>
    <cellStyle name="Currency [0] 13411" xfId="22564" hidden="1" xr:uid="{00000000-0005-0000-0000-000045580000}"/>
    <cellStyle name="Currency [0] 13412" xfId="22963" hidden="1" xr:uid="{00000000-0005-0000-0000-0000D4590000}"/>
    <cellStyle name="Currency [0] 13413" xfId="22986" hidden="1" xr:uid="{00000000-0005-0000-0000-0000EB590000}"/>
    <cellStyle name="Currency [0] 13414" xfId="22988" hidden="1" xr:uid="{00000000-0005-0000-0000-0000ED590000}"/>
    <cellStyle name="Currency [0] 13415" xfId="22844" hidden="1" xr:uid="{00000000-0005-0000-0000-00005D590000}"/>
    <cellStyle name="Currency [0] 13416" xfId="22943" hidden="1" xr:uid="{00000000-0005-0000-0000-0000C0590000}"/>
    <cellStyle name="Currency [0] 13417" xfId="22910" hidden="1" xr:uid="{00000000-0005-0000-0000-00009F590000}"/>
    <cellStyle name="Currency [0] 13418" xfId="22928" hidden="1" xr:uid="{00000000-0005-0000-0000-0000B1590000}"/>
    <cellStyle name="Currency [0] 13419" xfId="22925" hidden="1" xr:uid="{00000000-0005-0000-0000-0000AE590000}"/>
    <cellStyle name="Currency [0] 1342" xfId="1499" hidden="1" xr:uid="{00000000-0005-0000-0000-0000FC050000}"/>
    <cellStyle name="Currency [0] 13420" xfId="22992" hidden="1" xr:uid="{00000000-0005-0000-0000-0000F1590000}"/>
    <cellStyle name="Currency [0] 13421" xfId="22877" hidden="1" xr:uid="{00000000-0005-0000-0000-00007E590000}"/>
    <cellStyle name="Currency [0] 13422" xfId="22977" hidden="1" xr:uid="{00000000-0005-0000-0000-0000E2590000}"/>
    <cellStyle name="Currency [0] 13423" xfId="22999" hidden="1" xr:uid="{00000000-0005-0000-0000-0000F8590000}"/>
    <cellStyle name="Currency [0] 13424" xfId="23001" hidden="1" xr:uid="{00000000-0005-0000-0000-0000FA590000}"/>
    <cellStyle name="Currency [0] 13425" xfId="22929" hidden="1" xr:uid="{00000000-0005-0000-0000-0000B2590000}"/>
    <cellStyle name="Currency [0] 13426" xfId="22961" hidden="1" xr:uid="{00000000-0005-0000-0000-0000D2590000}"/>
    <cellStyle name="Currency [0] 13427" xfId="22609" hidden="1" xr:uid="{00000000-0005-0000-0000-000072580000}"/>
    <cellStyle name="Currency [0] 13428" xfId="22947" hidden="1" xr:uid="{00000000-0005-0000-0000-0000C4590000}"/>
    <cellStyle name="Currency [0] 13429" xfId="22944" hidden="1" xr:uid="{00000000-0005-0000-0000-0000C1590000}"/>
    <cellStyle name="Currency [0] 1343" xfId="1506" hidden="1" xr:uid="{00000000-0005-0000-0000-000003060000}"/>
    <cellStyle name="Currency [0] 13430" xfId="23005" hidden="1" xr:uid="{00000000-0005-0000-0000-0000FE590000}"/>
    <cellStyle name="Currency [0] 13431" xfId="22840" hidden="1" xr:uid="{00000000-0005-0000-0000-000059590000}"/>
    <cellStyle name="Currency [0] 13432" xfId="22989" hidden="1" xr:uid="{00000000-0005-0000-0000-0000EE590000}"/>
    <cellStyle name="Currency [0] 13433" xfId="23009" hidden="1" xr:uid="{00000000-0005-0000-0000-0000025A0000}"/>
    <cellStyle name="Currency [0] 13434" xfId="23011" hidden="1" xr:uid="{00000000-0005-0000-0000-0000045A0000}"/>
    <cellStyle name="Currency [0] 13435" xfId="22948" hidden="1" xr:uid="{00000000-0005-0000-0000-0000C5590000}"/>
    <cellStyle name="Currency [0] 13436" xfId="22976" hidden="1" xr:uid="{00000000-0005-0000-0000-0000E1590000}"/>
    <cellStyle name="Currency [0] 13437" xfId="22936" hidden="1" xr:uid="{00000000-0005-0000-0000-0000B9590000}"/>
    <cellStyle name="Currency [0] 13438" xfId="22965" hidden="1" xr:uid="{00000000-0005-0000-0000-0000D6590000}"/>
    <cellStyle name="Currency [0] 13439" xfId="22962" hidden="1" xr:uid="{00000000-0005-0000-0000-0000D3590000}"/>
    <cellStyle name="Currency [0] 1344" xfId="1510" hidden="1" xr:uid="{00000000-0005-0000-0000-000007060000}"/>
    <cellStyle name="Currency [0] 13440" xfId="23015" hidden="1" xr:uid="{00000000-0005-0000-0000-0000085A0000}"/>
    <cellStyle name="Currency [0] 13441" xfId="22843" hidden="1" xr:uid="{00000000-0005-0000-0000-00005C590000}"/>
    <cellStyle name="Currency [0] 13442" xfId="23002" hidden="1" xr:uid="{00000000-0005-0000-0000-0000FB590000}"/>
    <cellStyle name="Currency [0] 13443" xfId="23019" hidden="1" xr:uid="{00000000-0005-0000-0000-00000C5A0000}"/>
    <cellStyle name="Currency [0] 13444" xfId="23021" hidden="1" xr:uid="{00000000-0005-0000-0000-00000E5A0000}"/>
    <cellStyle name="Currency [0] 13445" xfId="22902" hidden="1" xr:uid="{00000000-0005-0000-0000-000097590000}"/>
    <cellStyle name="Currency [0] 13446" xfId="22938" hidden="1" xr:uid="{00000000-0005-0000-0000-0000BB590000}"/>
    <cellStyle name="Currency [0] 13447" xfId="23007" hidden="1" xr:uid="{00000000-0005-0000-0000-0000005A0000}"/>
    <cellStyle name="Currency [0] 13448" xfId="22995" hidden="1" xr:uid="{00000000-0005-0000-0000-0000F4590000}"/>
    <cellStyle name="Currency [0] 13449" xfId="23012" hidden="1" xr:uid="{00000000-0005-0000-0000-0000055A0000}"/>
    <cellStyle name="Currency [0] 1345" xfId="1505" hidden="1" xr:uid="{00000000-0005-0000-0000-000002060000}"/>
    <cellStyle name="Currency [0] 13450" xfId="23023" hidden="1" xr:uid="{00000000-0005-0000-0000-0000105A0000}"/>
    <cellStyle name="Currency [0] 13451" xfId="22871" hidden="1" xr:uid="{00000000-0005-0000-0000-000078590000}"/>
    <cellStyle name="Currency [0] 13452" xfId="22935" hidden="1" xr:uid="{00000000-0005-0000-0000-0000B8590000}"/>
    <cellStyle name="Currency [0] 13453" xfId="23027" hidden="1" xr:uid="{00000000-0005-0000-0000-0000145A0000}"/>
    <cellStyle name="Currency [0] 13454" xfId="23029" hidden="1" xr:uid="{00000000-0005-0000-0000-0000165A0000}"/>
    <cellStyle name="Currency [0] 13455" xfId="22984" hidden="1" xr:uid="{00000000-0005-0000-0000-0000E9590000}"/>
    <cellStyle name="Currency [0] 13456" xfId="22996" hidden="1" xr:uid="{00000000-0005-0000-0000-0000F5590000}"/>
    <cellStyle name="Currency [0] 13457" xfId="23024" hidden="1" xr:uid="{00000000-0005-0000-0000-0000115A0000}"/>
    <cellStyle name="Currency [0] 13458" xfId="22997" hidden="1" xr:uid="{00000000-0005-0000-0000-0000F6590000}"/>
    <cellStyle name="Currency [0] 13459" xfId="23030" hidden="1" xr:uid="{00000000-0005-0000-0000-0000175A0000}"/>
    <cellStyle name="Currency [0] 1346" xfId="1528" hidden="1" xr:uid="{00000000-0005-0000-0000-000019060000}"/>
    <cellStyle name="Currency [0] 13460" xfId="23032" hidden="1" xr:uid="{00000000-0005-0000-0000-0000195A0000}"/>
    <cellStyle name="Currency [0] 13461" xfId="23025" hidden="1" xr:uid="{00000000-0005-0000-0000-0000125A0000}"/>
    <cellStyle name="Currency [0] 13462" xfId="22971" hidden="1" xr:uid="{00000000-0005-0000-0000-0000DC590000}"/>
    <cellStyle name="Currency [0] 13463" xfId="23034" hidden="1" xr:uid="{00000000-0005-0000-0000-00001B5A0000}"/>
    <cellStyle name="Currency [0] 13464" xfId="23036" hidden="1" xr:uid="{00000000-0005-0000-0000-00001D5A0000}"/>
    <cellStyle name="Currency [0] 13465" xfId="22548" hidden="1" xr:uid="{00000000-0005-0000-0000-000035580000}"/>
    <cellStyle name="Currency [0] 13466" xfId="22526" hidden="1" xr:uid="{00000000-0005-0000-0000-00001F580000}"/>
    <cellStyle name="Currency [0] 13467" xfId="23042" hidden="1" xr:uid="{00000000-0005-0000-0000-0000235A0000}"/>
    <cellStyle name="Currency [0] 13468" xfId="23048" hidden="1" xr:uid="{00000000-0005-0000-0000-0000295A0000}"/>
    <cellStyle name="Currency [0] 13469" xfId="23050" hidden="1" xr:uid="{00000000-0005-0000-0000-00002B5A0000}"/>
    <cellStyle name="Currency [0] 1347" xfId="1534" hidden="1" xr:uid="{00000000-0005-0000-0000-00001F060000}"/>
    <cellStyle name="Currency [0] 13470" xfId="22543" hidden="1" xr:uid="{00000000-0005-0000-0000-000030580000}"/>
    <cellStyle name="Currency [0] 13471" xfId="23044" hidden="1" xr:uid="{00000000-0005-0000-0000-0000255A0000}"/>
    <cellStyle name="Currency [0] 13472" xfId="23052" hidden="1" xr:uid="{00000000-0005-0000-0000-00002D5A0000}"/>
    <cellStyle name="Currency [0] 13473" xfId="23054" hidden="1" xr:uid="{00000000-0005-0000-0000-00002F5A0000}"/>
    <cellStyle name="Currency [0] 13474" xfId="23043" hidden="1" xr:uid="{00000000-0005-0000-0000-0000245A0000}"/>
    <cellStyle name="Currency [0] 13475" xfId="22549" hidden="1" xr:uid="{00000000-0005-0000-0000-000036580000}"/>
    <cellStyle name="Currency [0] 13476" xfId="23065" hidden="1" xr:uid="{00000000-0005-0000-0000-00003A5A0000}"/>
    <cellStyle name="Currency [0] 13477" xfId="23074" hidden="1" xr:uid="{00000000-0005-0000-0000-0000435A0000}"/>
    <cellStyle name="Currency [0] 13478" xfId="23085" hidden="1" xr:uid="{00000000-0005-0000-0000-00004E5A0000}"/>
    <cellStyle name="Currency [0] 13479" xfId="23091" hidden="1" xr:uid="{00000000-0005-0000-0000-0000545A0000}"/>
    <cellStyle name="Currency [0] 1348" xfId="1496" hidden="1" xr:uid="{00000000-0005-0000-0000-0000F9050000}"/>
    <cellStyle name="Currency [0] 13480" xfId="23063" hidden="1" xr:uid="{00000000-0005-0000-0000-0000385A0000}"/>
    <cellStyle name="Currency [0] 13481" xfId="23081" hidden="1" xr:uid="{00000000-0005-0000-0000-00004A5A0000}"/>
    <cellStyle name="Currency [0] 13482" xfId="23103" hidden="1" xr:uid="{00000000-0005-0000-0000-0000605A0000}"/>
    <cellStyle name="Currency [0] 13483" xfId="23105" hidden="1" xr:uid="{00000000-0005-0000-0000-0000625A0000}"/>
    <cellStyle name="Currency [0] 13484" xfId="23039" hidden="1" xr:uid="{00000000-0005-0000-0000-0000205A0000}"/>
    <cellStyle name="Currency [0] 13485" xfId="22553" hidden="1" xr:uid="{00000000-0005-0000-0000-00003A580000}"/>
    <cellStyle name="Currency [0] 13486" xfId="23077" hidden="1" xr:uid="{00000000-0005-0000-0000-0000465A0000}"/>
    <cellStyle name="Currency [0] 13487" xfId="22569" hidden="1" xr:uid="{00000000-0005-0000-0000-00004A580000}"/>
    <cellStyle name="Currency [0] 13488" xfId="23066" hidden="1" xr:uid="{00000000-0005-0000-0000-00003B5A0000}"/>
    <cellStyle name="Currency [0] 13489" xfId="23110" hidden="1" xr:uid="{00000000-0005-0000-0000-0000675A0000}"/>
    <cellStyle name="Currency [0] 1349" xfId="1526" hidden="1" xr:uid="{00000000-0005-0000-0000-000017060000}"/>
    <cellStyle name="Currency [0] 13490" xfId="23078" hidden="1" xr:uid="{00000000-0005-0000-0000-0000475A0000}"/>
    <cellStyle name="Currency [0] 13491" xfId="23086" hidden="1" xr:uid="{00000000-0005-0000-0000-00004F5A0000}"/>
    <cellStyle name="Currency [0] 13492" xfId="23122" hidden="1" xr:uid="{00000000-0005-0000-0000-0000735A0000}"/>
    <cellStyle name="Currency [0] 13493" xfId="23124" hidden="1" xr:uid="{00000000-0005-0000-0000-0000755A0000}"/>
    <cellStyle name="Currency [0] 13494" xfId="23080" hidden="1" xr:uid="{00000000-0005-0000-0000-0000495A0000}"/>
    <cellStyle name="Currency [0] 13495" xfId="23093" hidden="1" xr:uid="{00000000-0005-0000-0000-0000565A0000}"/>
    <cellStyle name="Currency [0] 13496" xfId="23098" hidden="1" xr:uid="{00000000-0005-0000-0000-00005B5A0000}"/>
    <cellStyle name="Currency [0] 13497" xfId="23092" hidden="1" xr:uid="{00000000-0005-0000-0000-0000555A0000}"/>
    <cellStyle name="Currency [0] 13498" xfId="23140" hidden="1" xr:uid="{00000000-0005-0000-0000-0000855A0000}"/>
    <cellStyle name="Currency [0] 13499" xfId="23148" hidden="1" xr:uid="{00000000-0005-0000-0000-00008D5A0000}"/>
    <cellStyle name="Currency [0] 135" xfId="243" hidden="1" xr:uid="{00000000-0005-0000-0000-000014010000}"/>
    <cellStyle name="Currency [0] 1350" xfId="1538" hidden="1" xr:uid="{00000000-0005-0000-0000-000023060000}"/>
    <cellStyle name="Currency [0] 13500" xfId="23076" hidden="1" xr:uid="{00000000-0005-0000-0000-0000455A0000}"/>
    <cellStyle name="Currency [0] 13501" xfId="23134" hidden="1" xr:uid="{00000000-0005-0000-0000-00007F5A0000}"/>
    <cellStyle name="Currency [0] 13502" xfId="23157" hidden="1" xr:uid="{00000000-0005-0000-0000-0000965A0000}"/>
    <cellStyle name="Currency [0] 13503" xfId="23159" hidden="1" xr:uid="{00000000-0005-0000-0000-0000985A0000}"/>
    <cellStyle name="Currency [0] 13504" xfId="23059" hidden="1" xr:uid="{00000000-0005-0000-0000-0000345A0000}"/>
    <cellStyle name="Currency [0] 13505" xfId="23069" hidden="1" xr:uid="{00000000-0005-0000-0000-00003E5A0000}"/>
    <cellStyle name="Currency [0] 13506" xfId="23131" hidden="1" xr:uid="{00000000-0005-0000-0000-00007C5A0000}"/>
    <cellStyle name="Currency [0] 13507" xfId="23096" hidden="1" xr:uid="{00000000-0005-0000-0000-0000595A0000}"/>
    <cellStyle name="Currency [0] 13508" xfId="23046" hidden="1" xr:uid="{00000000-0005-0000-0000-0000275A0000}"/>
    <cellStyle name="Currency [0] 13509" xfId="23167" hidden="1" xr:uid="{00000000-0005-0000-0000-0000A05A0000}"/>
    <cellStyle name="Currency [0] 1351" xfId="1539" hidden="1" xr:uid="{00000000-0005-0000-0000-000024060000}"/>
    <cellStyle name="Currency [0] 13510" xfId="23132" hidden="1" xr:uid="{00000000-0005-0000-0000-00007D5A0000}"/>
    <cellStyle name="Currency [0] 13511" xfId="23143" hidden="1" xr:uid="{00000000-0005-0000-0000-0000885A0000}"/>
    <cellStyle name="Currency [0] 13512" xfId="23175" hidden="1" xr:uid="{00000000-0005-0000-0000-0000A85A0000}"/>
    <cellStyle name="Currency [0] 13513" xfId="23177" hidden="1" xr:uid="{00000000-0005-0000-0000-0000AA5A0000}"/>
    <cellStyle name="Currency [0] 13514" xfId="23129" hidden="1" xr:uid="{00000000-0005-0000-0000-00007A5A0000}"/>
    <cellStyle name="Currency [0] 13515" xfId="23128" hidden="1" xr:uid="{00000000-0005-0000-0000-0000795A0000}"/>
    <cellStyle name="Currency [0] 13516" xfId="23118" hidden="1" xr:uid="{00000000-0005-0000-0000-00006F5A0000}"/>
    <cellStyle name="Currency [0] 13517" xfId="23114" hidden="1" xr:uid="{00000000-0005-0000-0000-00006B5A0000}"/>
    <cellStyle name="Currency [0] 13518" xfId="23116" hidden="1" xr:uid="{00000000-0005-0000-0000-00006D5A0000}"/>
    <cellStyle name="Currency [0] 13519" xfId="23184" hidden="1" xr:uid="{00000000-0005-0000-0000-0000B15A0000}"/>
    <cellStyle name="Currency [0] 1352" xfId="1487" hidden="1" xr:uid="{00000000-0005-0000-0000-0000F0050000}"/>
    <cellStyle name="Currency [0] 13520" xfId="22555" hidden="1" xr:uid="{00000000-0005-0000-0000-00003C580000}"/>
    <cellStyle name="Currency [0] 13521" xfId="23162" hidden="1" xr:uid="{00000000-0005-0000-0000-00009B5A0000}"/>
    <cellStyle name="Currency [0] 13522" xfId="23190" hidden="1" xr:uid="{00000000-0005-0000-0000-0000B75A0000}"/>
    <cellStyle name="Currency [0] 13523" xfId="23192" hidden="1" xr:uid="{00000000-0005-0000-0000-0000B95A0000}"/>
    <cellStyle name="Currency [0] 13524" xfId="23067" hidden="1" xr:uid="{00000000-0005-0000-0000-00003C5A0000}"/>
    <cellStyle name="Currency [0] 13525" xfId="23141" hidden="1" xr:uid="{00000000-0005-0000-0000-0000865A0000}"/>
    <cellStyle name="Currency [0] 13526" xfId="23097" hidden="1" xr:uid="{00000000-0005-0000-0000-00005A5A0000}"/>
    <cellStyle name="Currency [0] 13527" xfId="23133" hidden="1" xr:uid="{00000000-0005-0000-0000-00007E5A0000}"/>
    <cellStyle name="Currency [0] 13528" xfId="23137" hidden="1" xr:uid="{00000000-0005-0000-0000-0000825A0000}"/>
    <cellStyle name="Currency [0] 13529" xfId="23198" hidden="1" xr:uid="{00000000-0005-0000-0000-0000BF5A0000}"/>
    <cellStyle name="Currency [0] 1353" xfId="1494" hidden="1" xr:uid="{00000000-0005-0000-0000-0000F7050000}"/>
    <cellStyle name="Currency [0] 13530" xfId="22542" hidden="1" xr:uid="{00000000-0005-0000-0000-00002F580000}"/>
    <cellStyle name="Currency [0] 13531" xfId="23180" hidden="1" xr:uid="{00000000-0005-0000-0000-0000AD5A0000}"/>
    <cellStyle name="Currency [0] 13532" xfId="23203" hidden="1" xr:uid="{00000000-0005-0000-0000-0000C45A0000}"/>
    <cellStyle name="Currency [0] 13533" xfId="23205" hidden="1" xr:uid="{00000000-0005-0000-0000-0000C65A0000}"/>
    <cellStyle name="Currency [0] 13534" xfId="23061" hidden="1" xr:uid="{00000000-0005-0000-0000-0000365A0000}"/>
    <cellStyle name="Currency [0] 13535" xfId="23160" hidden="1" xr:uid="{00000000-0005-0000-0000-0000995A0000}"/>
    <cellStyle name="Currency [0] 13536" xfId="23127" hidden="1" xr:uid="{00000000-0005-0000-0000-0000785A0000}"/>
    <cellStyle name="Currency [0] 13537" xfId="23145" hidden="1" xr:uid="{00000000-0005-0000-0000-00008A5A0000}"/>
    <cellStyle name="Currency [0] 13538" xfId="23142" hidden="1" xr:uid="{00000000-0005-0000-0000-0000875A0000}"/>
    <cellStyle name="Currency [0] 13539" xfId="23209" hidden="1" xr:uid="{00000000-0005-0000-0000-0000CA5A0000}"/>
    <cellStyle name="Currency [0] 1354" xfId="1523" hidden="1" xr:uid="{00000000-0005-0000-0000-000014060000}"/>
    <cellStyle name="Currency [0] 13540" xfId="23094" hidden="1" xr:uid="{00000000-0005-0000-0000-0000575A0000}"/>
    <cellStyle name="Currency [0] 13541" xfId="23194" hidden="1" xr:uid="{00000000-0005-0000-0000-0000BB5A0000}"/>
    <cellStyle name="Currency [0] 13542" xfId="23216" hidden="1" xr:uid="{00000000-0005-0000-0000-0000D15A0000}"/>
    <cellStyle name="Currency [0] 13543" xfId="23218" hidden="1" xr:uid="{00000000-0005-0000-0000-0000D35A0000}"/>
    <cellStyle name="Currency [0] 13544" xfId="23146" hidden="1" xr:uid="{00000000-0005-0000-0000-00008B5A0000}"/>
    <cellStyle name="Currency [0] 13545" xfId="23178" hidden="1" xr:uid="{00000000-0005-0000-0000-0000AB5A0000}"/>
    <cellStyle name="Currency [0] 13546" xfId="22521" hidden="1" xr:uid="{00000000-0005-0000-0000-00001A580000}"/>
    <cellStyle name="Currency [0] 13547" xfId="23164" hidden="1" xr:uid="{00000000-0005-0000-0000-00009D5A0000}"/>
    <cellStyle name="Currency [0] 13548" xfId="23161" hidden="1" xr:uid="{00000000-0005-0000-0000-00009A5A0000}"/>
    <cellStyle name="Currency [0] 13549" xfId="23222" hidden="1" xr:uid="{00000000-0005-0000-0000-0000D75A0000}"/>
    <cellStyle name="Currency [0] 1355" xfId="1508" hidden="1" xr:uid="{00000000-0005-0000-0000-000005060000}"/>
    <cellStyle name="Currency [0] 13550" xfId="23057" hidden="1" xr:uid="{00000000-0005-0000-0000-0000325A0000}"/>
    <cellStyle name="Currency [0] 13551" xfId="23206" hidden="1" xr:uid="{00000000-0005-0000-0000-0000C75A0000}"/>
    <cellStyle name="Currency [0] 13552" xfId="23226" hidden="1" xr:uid="{00000000-0005-0000-0000-0000DB5A0000}"/>
    <cellStyle name="Currency [0] 13553" xfId="23228" hidden="1" xr:uid="{00000000-0005-0000-0000-0000DD5A0000}"/>
    <cellStyle name="Currency [0] 13554" xfId="23165" hidden="1" xr:uid="{00000000-0005-0000-0000-00009E5A0000}"/>
    <cellStyle name="Currency [0] 13555" xfId="23193" hidden="1" xr:uid="{00000000-0005-0000-0000-0000BA5A0000}"/>
    <cellStyle name="Currency [0] 13556" xfId="23153" hidden="1" xr:uid="{00000000-0005-0000-0000-0000925A0000}"/>
    <cellStyle name="Currency [0] 13557" xfId="23182" hidden="1" xr:uid="{00000000-0005-0000-0000-0000AF5A0000}"/>
    <cellStyle name="Currency [0] 13558" xfId="23179" hidden="1" xr:uid="{00000000-0005-0000-0000-0000AC5A0000}"/>
    <cellStyle name="Currency [0] 13559" xfId="23232" hidden="1" xr:uid="{00000000-0005-0000-0000-0000E15A0000}"/>
    <cellStyle name="Currency [0] 1356" xfId="1479" hidden="1" xr:uid="{00000000-0005-0000-0000-0000E8050000}"/>
    <cellStyle name="Currency [0] 13560" xfId="23060" hidden="1" xr:uid="{00000000-0005-0000-0000-0000355A0000}"/>
    <cellStyle name="Currency [0] 13561" xfId="23219" hidden="1" xr:uid="{00000000-0005-0000-0000-0000D45A0000}"/>
    <cellStyle name="Currency [0] 13562" xfId="23236" hidden="1" xr:uid="{00000000-0005-0000-0000-0000E55A0000}"/>
    <cellStyle name="Currency [0] 13563" xfId="23238" hidden="1" xr:uid="{00000000-0005-0000-0000-0000E75A0000}"/>
    <cellStyle name="Currency [0] 13564" xfId="23119" hidden="1" xr:uid="{00000000-0005-0000-0000-0000705A0000}"/>
    <cellStyle name="Currency [0] 13565" xfId="23155" hidden="1" xr:uid="{00000000-0005-0000-0000-0000945A0000}"/>
    <cellStyle name="Currency [0] 13566" xfId="23224" hidden="1" xr:uid="{00000000-0005-0000-0000-0000D95A0000}"/>
    <cellStyle name="Currency [0] 13567" xfId="23212" hidden="1" xr:uid="{00000000-0005-0000-0000-0000CD5A0000}"/>
    <cellStyle name="Currency [0] 13568" xfId="23229" hidden="1" xr:uid="{00000000-0005-0000-0000-0000DE5A0000}"/>
    <cellStyle name="Currency [0] 13569" xfId="23240" hidden="1" xr:uid="{00000000-0005-0000-0000-0000E95A0000}"/>
    <cellStyle name="Currency [0] 1357" xfId="1545" hidden="1" xr:uid="{00000000-0005-0000-0000-00002A060000}"/>
    <cellStyle name="Currency [0] 13570" xfId="23088" hidden="1" xr:uid="{00000000-0005-0000-0000-0000515A0000}"/>
    <cellStyle name="Currency [0] 13571" xfId="23152" hidden="1" xr:uid="{00000000-0005-0000-0000-0000915A0000}"/>
    <cellStyle name="Currency [0] 13572" xfId="23244" hidden="1" xr:uid="{00000000-0005-0000-0000-0000ED5A0000}"/>
    <cellStyle name="Currency [0] 13573" xfId="23246" hidden="1" xr:uid="{00000000-0005-0000-0000-0000EF5A0000}"/>
    <cellStyle name="Currency [0] 13574" xfId="23201" hidden="1" xr:uid="{00000000-0005-0000-0000-0000C25A0000}"/>
    <cellStyle name="Currency [0] 13575" xfId="23213" hidden="1" xr:uid="{00000000-0005-0000-0000-0000CE5A0000}"/>
    <cellStyle name="Currency [0] 13576" xfId="23241" hidden="1" xr:uid="{00000000-0005-0000-0000-0000EA5A0000}"/>
    <cellStyle name="Currency [0] 13577" xfId="23214" hidden="1" xr:uid="{00000000-0005-0000-0000-0000CF5A0000}"/>
    <cellStyle name="Currency [0] 13578" xfId="23247" hidden="1" xr:uid="{00000000-0005-0000-0000-0000F05A0000}"/>
    <cellStyle name="Currency [0] 13579" xfId="23249" hidden="1" xr:uid="{00000000-0005-0000-0000-0000F25A0000}"/>
    <cellStyle name="Currency [0] 1358" xfId="1524" hidden="1" xr:uid="{00000000-0005-0000-0000-000015060000}"/>
    <cellStyle name="Currency [0] 13580" xfId="23242" hidden="1" xr:uid="{00000000-0005-0000-0000-0000EB5A0000}"/>
    <cellStyle name="Currency [0] 13581" xfId="23188" hidden="1" xr:uid="{00000000-0005-0000-0000-0000B55A0000}"/>
    <cellStyle name="Currency [0] 13582" xfId="23251" hidden="1" xr:uid="{00000000-0005-0000-0000-0000F45A0000}"/>
    <cellStyle name="Currency [0] 13583" xfId="23253" hidden="1" xr:uid="{00000000-0005-0000-0000-0000F65A0000}"/>
    <cellStyle name="Currency [0] 13584" xfId="22615" hidden="1" xr:uid="{00000000-0005-0000-0000-000078580000}"/>
    <cellStyle name="Currency [0] 13585" xfId="22556" hidden="1" xr:uid="{00000000-0005-0000-0000-00003D580000}"/>
    <cellStyle name="Currency [0] 13586" xfId="23259" hidden="1" xr:uid="{00000000-0005-0000-0000-0000FC5A0000}"/>
    <cellStyle name="Currency [0] 13587" xfId="23265" hidden="1" xr:uid="{00000000-0005-0000-0000-0000025B0000}"/>
    <cellStyle name="Currency [0] 13588" xfId="23267" hidden="1" xr:uid="{00000000-0005-0000-0000-0000045B0000}"/>
    <cellStyle name="Currency [0] 13589" xfId="22546" hidden="1" xr:uid="{00000000-0005-0000-0000-000033580000}"/>
    <cellStyle name="Currency [0] 1359" xfId="1531" hidden="1" xr:uid="{00000000-0005-0000-0000-00001C060000}"/>
    <cellStyle name="Currency [0] 13590" xfId="23261" hidden="1" xr:uid="{00000000-0005-0000-0000-0000FE5A0000}"/>
    <cellStyle name="Currency [0] 13591" xfId="23269" hidden="1" xr:uid="{00000000-0005-0000-0000-0000065B0000}"/>
    <cellStyle name="Currency [0] 13592" xfId="23271" hidden="1" xr:uid="{00000000-0005-0000-0000-0000085B0000}"/>
    <cellStyle name="Currency [0] 13593" xfId="23260" hidden="1" xr:uid="{00000000-0005-0000-0000-0000FD5A0000}"/>
    <cellStyle name="Currency [0] 13594" xfId="22591" hidden="1" xr:uid="{00000000-0005-0000-0000-000060580000}"/>
    <cellStyle name="Currency [0] 13595" xfId="23282" hidden="1" xr:uid="{00000000-0005-0000-0000-0000135B0000}"/>
    <cellStyle name="Currency [0] 13596" xfId="23291" hidden="1" xr:uid="{00000000-0005-0000-0000-00001C5B0000}"/>
    <cellStyle name="Currency [0] 13597" xfId="23302" hidden="1" xr:uid="{00000000-0005-0000-0000-0000275B0000}"/>
    <cellStyle name="Currency [0] 13598" xfId="23308" hidden="1" xr:uid="{00000000-0005-0000-0000-00002D5B0000}"/>
    <cellStyle name="Currency [0] 13599" xfId="23280" hidden="1" xr:uid="{00000000-0005-0000-0000-0000115B0000}"/>
    <cellStyle name="Currency [0] 136" xfId="229" hidden="1" xr:uid="{00000000-0005-0000-0000-000006010000}"/>
    <cellStyle name="Currency [0] 1360" xfId="1546" hidden="1" xr:uid="{00000000-0005-0000-0000-00002B060000}"/>
    <cellStyle name="Currency [0] 13600" xfId="23298" hidden="1" xr:uid="{00000000-0005-0000-0000-0000235B0000}"/>
    <cellStyle name="Currency [0] 13601" xfId="23320" hidden="1" xr:uid="{00000000-0005-0000-0000-0000395B0000}"/>
    <cellStyle name="Currency [0] 13602" xfId="23322" hidden="1" xr:uid="{00000000-0005-0000-0000-00003B5B0000}"/>
    <cellStyle name="Currency [0] 13603" xfId="23256" hidden="1" xr:uid="{00000000-0005-0000-0000-0000F95A0000}"/>
    <cellStyle name="Currency [0] 13604" xfId="22545" hidden="1" xr:uid="{00000000-0005-0000-0000-000032580000}"/>
    <cellStyle name="Currency [0] 13605" xfId="23294" hidden="1" xr:uid="{00000000-0005-0000-0000-00001F5B0000}"/>
    <cellStyle name="Currency [0] 13606" xfId="22524" hidden="1" xr:uid="{00000000-0005-0000-0000-00001D580000}"/>
    <cellStyle name="Currency [0] 13607" xfId="23283" hidden="1" xr:uid="{00000000-0005-0000-0000-0000145B0000}"/>
    <cellStyle name="Currency [0] 13608" xfId="23327" hidden="1" xr:uid="{00000000-0005-0000-0000-0000405B0000}"/>
    <cellStyle name="Currency [0] 13609" xfId="23295" hidden="1" xr:uid="{00000000-0005-0000-0000-0000205B0000}"/>
    <cellStyle name="Currency [0] 1361" xfId="1547" hidden="1" xr:uid="{00000000-0005-0000-0000-00002C060000}"/>
    <cellStyle name="Currency [0] 13610" xfId="23303" hidden="1" xr:uid="{00000000-0005-0000-0000-0000285B0000}"/>
    <cellStyle name="Currency [0] 13611" xfId="23339" hidden="1" xr:uid="{00000000-0005-0000-0000-00004C5B0000}"/>
    <cellStyle name="Currency [0] 13612" xfId="23341" hidden="1" xr:uid="{00000000-0005-0000-0000-00004E5B0000}"/>
    <cellStyle name="Currency [0] 13613" xfId="23297" hidden="1" xr:uid="{00000000-0005-0000-0000-0000225B0000}"/>
    <cellStyle name="Currency [0] 13614" xfId="23310" hidden="1" xr:uid="{00000000-0005-0000-0000-00002F5B0000}"/>
    <cellStyle name="Currency [0] 13615" xfId="23315" hidden="1" xr:uid="{00000000-0005-0000-0000-0000345B0000}"/>
    <cellStyle name="Currency [0] 13616" xfId="23309" hidden="1" xr:uid="{00000000-0005-0000-0000-00002E5B0000}"/>
    <cellStyle name="Currency [0] 13617" xfId="23357" hidden="1" xr:uid="{00000000-0005-0000-0000-00005E5B0000}"/>
    <cellStyle name="Currency [0] 13618" xfId="23365" hidden="1" xr:uid="{00000000-0005-0000-0000-0000665B0000}"/>
    <cellStyle name="Currency [0] 13619" xfId="23293" hidden="1" xr:uid="{00000000-0005-0000-0000-00001E5B0000}"/>
    <cellStyle name="Currency [0] 1362" xfId="1522" hidden="1" xr:uid="{00000000-0005-0000-0000-000013060000}"/>
    <cellStyle name="Currency [0] 13620" xfId="23351" hidden="1" xr:uid="{00000000-0005-0000-0000-0000585B0000}"/>
    <cellStyle name="Currency [0] 13621" xfId="23374" hidden="1" xr:uid="{00000000-0005-0000-0000-00006F5B0000}"/>
    <cellStyle name="Currency [0] 13622" xfId="23376" hidden="1" xr:uid="{00000000-0005-0000-0000-0000715B0000}"/>
    <cellStyle name="Currency [0] 13623" xfId="23276" hidden="1" xr:uid="{00000000-0005-0000-0000-00000D5B0000}"/>
    <cellStyle name="Currency [0] 13624" xfId="23286" hidden="1" xr:uid="{00000000-0005-0000-0000-0000175B0000}"/>
    <cellStyle name="Currency [0] 13625" xfId="23348" hidden="1" xr:uid="{00000000-0005-0000-0000-0000555B0000}"/>
    <cellStyle name="Currency [0] 13626" xfId="23313" hidden="1" xr:uid="{00000000-0005-0000-0000-0000325B0000}"/>
    <cellStyle name="Currency [0] 13627" xfId="23263" hidden="1" xr:uid="{00000000-0005-0000-0000-0000005B0000}"/>
    <cellStyle name="Currency [0] 13628" xfId="23384" hidden="1" xr:uid="{00000000-0005-0000-0000-0000795B0000}"/>
    <cellStyle name="Currency [0] 13629" xfId="23349" hidden="1" xr:uid="{00000000-0005-0000-0000-0000565B0000}"/>
    <cellStyle name="Currency [0] 1363" xfId="1521" hidden="1" xr:uid="{00000000-0005-0000-0000-000012060000}"/>
    <cellStyle name="Currency [0] 13630" xfId="23360" hidden="1" xr:uid="{00000000-0005-0000-0000-0000615B0000}"/>
    <cellStyle name="Currency [0] 13631" xfId="23392" hidden="1" xr:uid="{00000000-0005-0000-0000-0000815B0000}"/>
    <cellStyle name="Currency [0] 13632" xfId="23394" hidden="1" xr:uid="{00000000-0005-0000-0000-0000835B0000}"/>
    <cellStyle name="Currency [0] 13633" xfId="23346" hidden="1" xr:uid="{00000000-0005-0000-0000-0000535B0000}"/>
    <cellStyle name="Currency [0] 13634" xfId="23345" hidden="1" xr:uid="{00000000-0005-0000-0000-0000525B0000}"/>
    <cellStyle name="Currency [0] 13635" xfId="23335" hidden="1" xr:uid="{00000000-0005-0000-0000-0000485B0000}"/>
    <cellStyle name="Currency [0] 13636" xfId="23331" hidden="1" xr:uid="{00000000-0005-0000-0000-0000445B0000}"/>
    <cellStyle name="Currency [0] 13637" xfId="23333" hidden="1" xr:uid="{00000000-0005-0000-0000-0000465B0000}"/>
    <cellStyle name="Currency [0] 13638" xfId="23401" hidden="1" xr:uid="{00000000-0005-0000-0000-00008A5B0000}"/>
    <cellStyle name="Currency [0] 13639" xfId="22560" hidden="1" xr:uid="{00000000-0005-0000-0000-000041580000}"/>
    <cellStyle name="Currency [0] 1364" xfId="1516" hidden="1" xr:uid="{00000000-0005-0000-0000-00000D060000}"/>
    <cellStyle name="Currency [0] 13640" xfId="23379" hidden="1" xr:uid="{00000000-0005-0000-0000-0000745B0000}"/>
    <cellStyle name="Currency [0] 13641" xfId="23407" hidden="1" xr:uid="{00000000-0005-0000-0000-0000905B0000}"/>
    <cellStyle name="Currency [0] 13642" xfId="23409" hidden="1" xr:uid="{00000000-0005-0000-0000-0000925B0000}"/>
    <cellStyle name="Currency [0] 13643" xfId="23284" hidden="1" xr:uid="{00000000-0005-0000-0000-0000155B0000}"/>
    <cellStyle name="Currency [0] 13644" xfId="23358" hidden="1" xr:uid="{00000000-0005-0000-0000-00005F5B0000}"/>
    <cellStyle name="Currency [0] 13645" xfId="23314" hidden="1" xr:uid="{00000000-0005-0000-0000-0000335B0000}"/>
    <cellStyle name="Currency [0] 13646" xfId="23350" hidden="1" xr:uid="{00000000-0005-0000-0000-0000575B0000}"/>
    <cellStyle name="Currency [0] 13647" xfId="23354" hidden="1" xr:uid="{00000000-0005-0000-0000-00005B5B0000}"/>
    <cellStyle name="Currency [0] 13648" xfId="23415" hidden="1" xr:uid="{00000000-0005-0000-0000-0000985B0000}"/>
    <cellStyle name="Currency [0] 13649" xfId="22573" hidden="1" xr:uid="{00000000-0005-0000-0000-00004E580000}"/>
    <cellStyle name="Currency [0] 1365" xfId="1514" hidden="1" xr:uid="{00000000-0005-0000-0000-00000B060000}"/>
    <cellStyle name="Currency [0] 13650" xfId="23397" hidden="1" xr:uid="{00000000-0005-0000-0000-0000865B0000}"/>
    <cellStyle name="Currency [0] 13651" xfId="23420" hidden="1" xr:uid="{00000000-0005-0000-0000-00009D5B0000}"/>
    <cellStyle name="Currency [0] 13652" xfId="23422" hidden="1" xr:uid="{00000000-0005-0000-0000-00009F5B0000}"/>
    <cellStyle name="Currency [0] 13653" xfId="23278" hidden="1" xr:uid="{00000000-0005-0000-0000-00000F5B0000}"/>
    <cellStyle name="Currency [0] 13654" xfId="23377" hidden="1" xr:uid="{00000000-0005-0000-0000-0000725B0000}"/>
    <cellStyle name="Currency [0] 13655" xfId="23344" hidden="1" xr:uid="{00000000-0005-0000-0000-0000515B0000}"/>
    <cellStyle name="Currency [0] 13656" xfId="23362" hidden="1" xr:uid="{00000000-0005-0000-0000-0000635B0000}"/>
    <cellStyle name="Currency [0] 13657" xfId="23359" hidden="1" xr:uid="{00000000-0005-0000-0000-0000605B0000}"/>
    <cellStyle name="Currency [0] 13658" xfId="23426" hidden="1" xr:uid="{00000000-0005-0000-0000-0000A35B0000}"/>
    <cellStyle name="Currency [0] 13659" xfId="23311" hidden="1" xr:uid="{00000000-0005-0000-0000-0000305B0000}"/>
    <cellStyle name="Currency [0] 1366" xfId="1515" hidden="1" xr:uid="{00000000-0005-0000-0000-00000C060000}"/>
    <cellStyle name="Currency [0] 13660" xfId="23411" hidden="1" xr:uid="{00000000-0005-0000-0000-0000945B0000}"/>
    <cellStyle name="Currency [0] 13661" xfId="23433" hidden="1" xr:uid="{00000000-0005-0000-0000-0000AA5B0000}"/>
    <cellStyle name="Currency [0] 13662" xfId="23435" hidden="1" xr:uid="{00000000-0005-0000-0000-0000AC5B0000}"/>
    <cellStyle name="Currency [0] 13663" xfId="23363" hidden="1" xr:uid="{00000000-0005-0000-0000-0000645B0000}"/>
    <cellStyle name="Currency [0] 13664" xfId="23395" hidden="1" xr:uid="{00000000-0005-0000-0000-0000845B0000}"/>
    <cellStyle name="Currency [0] 13665" xfId="22525" hidden="1" xr:uid="{00000000-0005-0000-0000-00001E580000}"/>
    <cellStyle name="Currency [0] 13666" xfId="23381" hidden="1" xr:uid="{00000000-0005-0000-0000-0000765B0000}"/>
    <cellStyle name="Currency [0] 13667" xfId="23378" hidden="1" xr:uid="{00000000-0005-0000-0000-0000735B0000}"/>
    <cellStyle name="Currency [0] 13668" xfId="23439" hidden="1" xr:uid="{00000000-0005-0000-0000-0000B05B0000}"/>
    <cellStyle name="Currency [0] 13669" xfId="23274" hidden="1" xr:uid="{00000000-0005-0000-0000-00000B5B0000}"/>
    <cellStyle name="Currency [0] 1367" xfId="1552" hidden="1" xr:uid="{00000000-0005-0000-0000-000031060000}"/>
    <cellStyle name="Currency [0] 13670" xfId="23423" hidden="1" xr:uid="{00000000-0005-0000-0000-0000A05B0000}"/>
    <cellStyle name="Currency [0] 13671" xfId="23443" hidden="1" xr:uid="{00000000-0005-0000-0000-0000B45B0000}"/>
    <cellStyle name="Currency [0] 13672" xfId="23445" hidden="1" xr:uid="{00000000-0005-0000-0000-0000B65B0000}"/>
    <cellStyle name="Currency [0] 13673" xfId="23382" hidden="1" xr:uid="{00000000-0005-0000-0000-0000775B0000}"/>
    <cellStyle name="Currency [0] 13674" xfId="23410" hidden="1" xr:uid="{00000000-0005-0000-0000-0000935B0000}"/>
    <cellStyle name="Currency [0] 13675" xfId="23370" hidden="1" xr:uid="{00000000-0005-0000-0000-00006B5B0000}"/>
    <cellStyle name="Currency [0] 13676" xfId="23399" hidden="1" xr:uid="{00000000-0005-0000-0000-0000885B0000}"/>
    <cellStyle name="Currency [0] 13677" xfId="23396" hidden="1" xr:uid="{00000000-0005-0000-0000-0000855B0000}"/>
    <cellStyle name="Currency [0] 13678" xfId="23449" hidden="1" xr:uid="{00000000-0005-0000-0000-0000BA5B0000}"/>
    <cellStyle name="Currency [0] 13679" xfId="23277" hidden="1" xr:uid="{00000000-0005-0000-0000-00000E5B0000}"/>
    <cellStyle name="Currency [0] 1368" xfId="1469" hidden="1" xr:uid="{00000000-0005-0000-0000-0000DE050000}"/>
    <cellStyle name="Currency [0] 13680" xfId="23436" hidden="1" xr:uid="{00000000-0005-0000-0000-0000AD5B0000}"/>
    <cellStyle name="Currency [0] 13681" xfId="23453" hidden="1" xr:uid="{00000000-0005-0000-0000-0000BE5B0000}"/>
    <cellStyle name="Currency [0] 13682" xfId="23455" hidden="1" xr:uid="{00000000-0005-0000-0000-0000C05B0000}"/>
    <cellStyle name="Currency [0] 13683" xfId="23336" hidden="1" xr:uid="{00000000-0005-0000-0000-0000495B0000}"/>
    <cellStyle name="Currency [0] 13684" xfId="23372" hidden="1" xr:uid="{00000000-0005-0000-0000-00006D5B0000}"/>
    <cellStyle name="Currency [0] 13685" xfId="23441" hidden="1" xr:uid="{00000000-0005-0000-0000-0000B25B0000}"/>
    <cellStyle name="Currency [0] 13686" xfId="23429" hidden="1" xr:uid="{00000000-0005-0000-0000-0000A65B0000}"/>
    <cellStyle name="Currency [0] 13687" xfId="23446" hidden="1" xr:uid="{00000000-0005-0000-0000-0000B75B0000}"/>
    <cellStyle name="Currency [0] 13688" xfId="23457" hidden="1" xr:uid="{00000000-0005-0000-0000-0000C25B0000}"/>
    <cellStyle name="Currency [0] 13689" xfId="23305" hidden="1" xr:uid="{00000000-0005-0000-0000-00002A5B0000}"/>
    <cellStyle name="Currency [0] 1369" xfId="1542" hidden="1" xr:uid="{00000000-0005-0000-0000-000027060000}"/>
    <cellStyle name="Currency [0] 13690" xfId="23369" hidden="1" xr:uid="{00000000-0005-0000-0000-00006A5B0000}"/>
    <cellStyle name="Currency [0] 13691" xfId="23461" hidden="1" xr:uid="{00000000-0005-0000-0000-0000C65B0000}"/>
    <cellStyle name="Currency [0] 13692" xfId="23463" hidden="1" xr:uid="{00000000-0005-0000-0000-0000C85B0000}"/>
    <cellStyle name="Currency [0] 13693" xfId="23418" hidden="1" xr:uid="{00000000-0005-0000-0000-00009B5B0000}"/>
    <cellStyle name="Currency [0] 13694" xfId="23430" hidden="1" xr:uid="{00000000-0005-0000-0000-0000A75B0000}"/>
    <cellStyle name="Currency [0] 13695" xfId="23458" hidden="1" xr:uid="{00000000-0005-0000-0000-0000C35B0000}"/>
    <cellStyle name="Currency [0] 13696" xfId="23431" hidden="1" xr:uid="{00000000-0005-0000-0000-0000A85B0000}"/>
    <cellStyle name="Currency [0] 13697" xfId="23464" hidden="1" xr:uid="{00000000-0005-0000-0000-0000C95B0000}"/>
    <cellStyle name="Currency [0] 13698" xfId="23466" hidden="1" xr:uid="{00000000-0005-0000-0000-0000CB5B0000}"/>
    <cellStyle name="Currency [0] 13699" xfId="23459" hidden="1" xr:uid="{00000000-0005-0000-0000-0000C45B0000}"/>
    <cellStyle name="Currency [0] 137" xfId="239" hidden="1" xr:uid="{00000000-0005-0000-0000-000010010000}"/>
    <cellStyle name="Currency [0] 1370" xfId="1554" hidden="1" xr:uid="{00000000-0005-0000-0000-000033060000}"/>
    <cellStyle name="Currency [0] 13700" xfId="23405" hidden="1" xr:uid="{00000000-0005-0000-0000-00008E5B0000}"/>
    <cellStyle name="Currency [0] 13701" xfId="23468" hidden="1" xr:uid="{00000000-0005-0000-0000-0000CD5B0000}"/>
    <cellStyle name="Currency [0] 13702" xfId="23470" hidden="1" xr:uid="{00000000-0005-0000-0000-0000CF5B0000}"/>
    <cellStyle name="Currency [0] 13703" xfId="19884" hidden="1" xr:uid="{00000000-0005-0000-0000-0000CD4D0000}"/>
    <cellStyle name="Currency [0] 13704" xfId="19909" hidden="1" xr:uid="{00000000-0005-0000-0000-0000E64D0000}"/>
    <cellStyle name="Currency [0] 13705" xfId="22311" hidden="1" xr:uid="{00000000-0005-0000-0000-000048570000}"/>
    <cellStyle name="Currency [0] 13706" xfId="23475" hidden="1" xr:uid="{00000000-0005-0000-0000-0000D45B0000}"/>
    <cellStyle name="Currency [0] 13707" xfId="23477" hidden="1" xr:uid="{00000000-0005-0000-0000-0000D65B0000}"/>
    <cellStyle name="Currency [0] 13708" xfId="19898" hidden="1" xr:uid="{00000000-0005-0000-0000-0000DB4D0000}"/>
    <cellStyle name="Currency [0] 13709" xfId="23471" hidden="1" xr:uid="{00000000-0005-0000-0000-0000D05B0000}"/>
    <cellStyle name="Currency [0] 1371" xfId="1555" hidden="1" xr:uid="{00000000-0005-0000-0000-000034060000}"/>
    <cellStyle name="Currency [0] 13710" xfId="23479" hidden="1" xr:uid="{00000000-0005-0000-0000-0000D85B0000}"/>
    <cellStyle name="Currency [0] 13711" xfId="23481" hidden="1" xr:uid="{00000000-0005-0000-0000-0000DA5B0000}"/>
    <cellStyle name="Currency [0] 13712" xfId="19903" hidden="1" xr:uid="{00000000-0005-0000-0000-0000E04D0000}"/>
    <cellStyle name="Currency [0] 13713" xfId="19900" hidden="1" xr:uid="{00000000-0005-0000-0000-0000DD4D0000}"/>
    <cellStyle name="Currency [0] 13714" xfId="23492" hidden="1" xr:uid="{00000000-0005-0000-0000-0000E55B0000}"/>
    <cellStyle name="Currency [0] 13715" xfId="23501" hidden="1" xr:uid="{00000000-0005-0000-0000-0000EE5B0000}"/>
    <cellStyle name="Currency [0] 13716" xfId="23512" hidden="1" xr:uid="{00000000-0005-0000-0000-0000F95B0000}"/>
    <cellStyle name="Currency [0] 13717" xfId="23518" hidden="1" xr:uid="{00000000-0005-0000-0000-0000FF5B0000}"/>
    <cellStyle name="Currency [0] 13718" xfId="23490" hidden="1" xr:uid="{00000000-0005-0000-0000-0000E35B0000}"/>
    <cellStyle name="Currency [0] 13719" xfId="23508" hidden="1" xr:uid="{00000000-0005-0000-0000-0000F55B0000}"/>
    <cellStyle name="Currency [0] 1372" xfId="1493" hidden="1" xr:uid="{00000000-0005-0000-0000-0000F6050000}"/>
    <cellStyle name="Currency [0] 13720" xfId="23530" hidden="1" xr:uid="{00000000-0005-0000-0000-00000B5C0000}"/>
    <cellStyle name="Currency [0] 13721" xfId="23532" hidden="1" xr:uid="{00000000-0005-0000-0000-00000D5C0000}"/>
    <cellStyle name="Currency [0] 13722" xfId="19928" hidden="1" xr:uid="{00000000-0005-0000-0000-0000F94D0000}"/>
    <cellStyle name="Currency [0] 13723" xfId="19946" hidden="1" xr:uid="{00000000-0005-0000-0000-00000B4E0000}"/>
    <cellStyle name="Currency [0] 13724" xfId="23504" hidden="1" xr:uid="{00000000-0005-0000-0000-0000F15B0000}"/>
    <cellStyle name="Currency [0] 13725" xfId="19979" hidden="1" xr:uid="{00000000-0005-0000-0000-00002C4E0000}"/>
    <cellStyle name="Currency [0] 13726" xfId="23493" hidden="1" xr:uid="{00000000-0005-0000-0000-0000E65B0000}"/>
    <cellStyle name="Currency [0] 13727" xfId="23537" hidden="1" xr:uid="{00000000-0005-0000-0000-0000125C0000}"/>
    <cellStyle name="Currency [0] 13728" xfId="23505" hidden="1" xr:uid="{00000000-0005-0000-0000-0000F25B0000}"/>
    <cellStyle name="Currency [0] 13729" xfId="23513" hidden="1" xr:uid="{00000000-0005-0000-0000-0000FA5B0000}"/>
    <cellStyle name="Currency [0] 1373" xfId="1529" hidden="1" xr:uid="{00000000-0005-0000-0000-00001A060000}"/>
    <cellStyle name="Currency [0] 13730" xfId="23549" hidden="1" xr:uid="{00000000-0005-0000-0000-00001E5C0000}"/>
    <cellStyle name="Currency [0] 13731" xfId="23551" hidden="1" xr:uid="{00000000-0005-0000-0000-0000205C0000}"/>
    <cellStyle name="Currency [0] 13732" xfId="23507" hidden="1" xr:uid="{00000000-0005-0000-0000-0000F45B0000}"/>
    <cellStyle name="Currency [0] 13733" xfId="23520" hidden="1" xr:uid="{00000000-0005-0000-0000-0000015C0000}"/>
    <cellStyle name="Currency [0] 13734" xfId="23525" hidden="1" xr:uid="{00000000-0005-0000-0000-0000065C0000}"/>
    <cellStyle name="Currency [0] 13735" xfId="23519" hidden="1" xr:uid="{00000000-0005-0000-0000-0000005C0000}"/>
    <cellStyle name="Currency [0] 13736" xfId="23567" hidden="1" xr:uid="{00000000-0005-0000-0000-0000305C0000}"/>
    <cellStyle name="Currency [0] 13737" xfId="23575" hidden="1" xr:uid="{00000000-0005-0000-0000-0000385C0000}"/>
    <cellStyle name="Currency [0] 13738" xfId="23503" hidden="1" xr:uid="{00000000-0005-0000-0000-0000F05B0000}"/>
    <cellStyle name="Currency [0] 13739" xfId="23561" hidden="1" xr:uid="{00000000-0005-0000-0000-00002A5C0000}"/>
    <cellStyle name="Currency [0] 1374" xfId="1509" hidden="1" xr:uid="{00000000-0005-0000-0000-000006060000}"/>
    <cellStyle name="Currency [0] 13740" xfId="23584" hidden="1" xr:uid="{00000000-0005-0000-0000-0000415C0000}"/>
    <cellStyle name="Currency [0] 13741" xfId="23586" hidden="1" xr:uid="{00000000-0005-0000-0000-0000435C0000}"/>
    <cellStyle name="Currency [0] 13742" xfId="23486" hidden="1" xr:uid="{00000000-0005-0000-0000-0000DF5B0000}"/>
    <cellStyle name="Currency [0] 13743" xfId="23496" hidden="1" xr:uid="{00000000-0005-0000-0000-0000E95B0000}"/>
    <cellStyle name="Currency [0] 13744" xfId="23558" hidden="1" xr:uid="{00000000-0005-0000-0000-0000275C0000}"/>
    <cellStyle name="Currency [0] 13745" xfId="23523" hidden="1" xr:uid="{00000000-0005-0000-0000-0000045C0000}"/>
    <cellStyle name="Currency [0] 13746" xfId="23473" hidden="1" xr:uid="{00000000-0005-0000-0000-0000D25B0000}"/>
    <cellStyle name="Currency [0] 13747" xfId="23594" hidden="1" xr:uid="{00000000-0005-0000-0000-00004B5C0000}"/>
    <cellStyle name="Currency [0] 13748" xfId="23559" hidden="1" xr:uid="{00000000-0005-0000-0000-0000285C0000}"/>
    <cellStyle name="Currency [0] 13749" xfId="23570" hidden="1" xr:uid="{00000000-0005-0000-0000-0000335C0000}"/>
    <cellStyle name="Currency [0] 1375" xfId="1525" hidden="1" xr:uid="{00000000-0005-0000-0000-000016060000}"/>
    <cellStyle name="Currency [0] 13750" xfId="23602" hidden="1" xr:uid="{00000000-0005-0000-0000-0000535C0000}"/>
    <cellStyle name="Currency [0] 13751" xfId="23604" hidden="1" xr:uid="{00000000-0005-0000-0000-0000555C0000}"/>
    <cellStyle name="Currency [0] 13752" xfId="23556" hidden="1" xr:uid="{00000000-0005-0000-0000-0000255C0000}"/>
    <cellStyle name="Currency [0] 13753" xfId="23555" hidden="1" xr:uid="{00000000-0005-0000-0000-0000245C0000}"/>
    <cellStyle name="Currency [0] 13754" xfId="23545" hidden="1" xr:uid="{00000000-0005-0000-0000-00001A5C0000}"/>
    <cellStyle name="Currency [0] 13755" xfId="23541" hidden="1" xr:uid="{00000000-0005-0000-0000-0000165C0000}"/>
    <cellStyle name="Currency [0] 13756" xfId="23543" hidden="1" xr:uid="{00000000-0005-0000-0000-0000185C0000}"/>
    <cellStyle name="Currency [0] 13757" xfId="23611" hidden="1" xr:uid="{00000000-0005-0000-0000-00005C5C0000}"/>
    <cellStyle name="Currency [0] 13758" xfId="21139" hidden="1" xr:uid="{00000000-0005-0000-0000-0000B4520000}"/>
    <cellStyle name="Currency [0] 13759" xfId="23589" hidden="1" xr:uid="{00000000-0005-0000-0000-0000465C0000}"/>
    <cellStyle name="Currency [0] 1376" xfId="1527" hidden="1" xr:uid="{00000000-0005-0000-0000-000018060000}"/>
    <cellStyle name="Currency [0] 13760" xfId="23617" hidden="1" xr:uid="{00000000-0005-0000-0000-0000625C0000}"/>
    <cellStyle name="Currency [0] 13761" xfId="23619" hidden="1" xr:uid="{00000000-0005-0000-0000-0000645C0000}"/>
    <cellStyle name="Currency [0] 13762" xfId="23494" hidden="1" xr:uid="{00000000-0005-0000-0000-0000E75B0000}"/>
    <cellStyle name="Currency [0] 13763" xfId="23568" hidden="1" xr:uid="{00000000-0005-0000-0000-0000315C0000}"/>
    <cellStyle name="Currency [0] 13764" xfId="23524" hidden="1" xr:uid="{00000000-0005-0000-0000-0000055C0000}"/>
    <cellStyle name="Currency [0] 13765" xfId="23560" hidden="1" xr:uid="{00000000-0005-0000-0000-0000295C0000}"/>
    <cellStyle name="Currency [0] 13766" xfId="23564" hidden="1" xr:uid="{00000000-0005-0000-0000-00002D5C0000}"/>
    <cellStyle name="Currency [0] 13767" xfId="23625" hidden="1" xr:uid="{00000000-0005-0000-0000-00006A5C0000}"/>
    <cellStyle name="Currency [0] 13768" xfId="19948" hidden="1" xr:uid="{00000000-0005-0000-0000-00000D4E0000}"/>
    <cellStyle name="Currency [0] 13769" xfId="23607" hidden="1" xr:uid="{00000000-0005-0000-0000-0000585C0000}"/>
    <cellStyle name="Currency [0] 1377" xfId="1558" hidden="1" xr:uid="{00000000-0005-0000-0000-000037060000}"/>
    <cellStyle name="Currency [0] 13770" xfId="23630" hidden="1" xr:uid="{00000000-0005-0000-0000-00006F5C0000}"/>
    <cellStyle name="Currency [0] 13771" xfId="23632" hidden="1" xr:uid="{00000000-0005-0000-0000-0000715C0000}"/>
    <cellStyle name="Currency [0] 13772" xfId="23488" hidden="1" xr:uid="{00000000-0005-0000-0000-0000E15B0000}"/>
    <cellStyle name="Currency [0] 13773" xfId="23587" hidden="1" xr:uid="{00000000-0005-0000-0000-0000445C0000}"/>
    <cellStyle name="Currency [0] 13774" xfId="23554" hidden="1" xr:uid="{00000000-0005-0000-0000-0000235C0000}"/>
    <cellStyle name="Currency [0] 13775" xfId="23572" hidden="1" xr:uid="{00000000-0005-0000-0000-0000355C0000}"/>
    <cellStyle name="Currency [0] 13776" xfId="23569" hidden="1" xr:uid="{00000000-0005-0000-0000-0000325C0000}"/>
    <cellStyle name="Currency [0] 13777" xfId="23636" hidden="1" xr:uid="{00000000-0005-0000-0000-0000755C0000}"/>
    <cellStyle name="Currency [0] 13778" xfId="23521" hidden="1" xr:uid="{00000000-0005-0000-0000-0000025C0000}"/>
    <cellStyle name="Currency [0] 13779" xfId="23621" hidden="1" xr:uid="{00000000-0005-0000-0000-0000665C0000}"/>
    <cellStyle name="Currency [0] 1378" xfId="1467" hidden="1" xr:uid="{00000000-0005-0000-0000-0000DC050000}"/>
    <cellStyle name="Currency [0] 13780" xfId="23643" hidden="1" xr:uid="{00000000-0005-0000-0000-00007C5C0000}"/>
    <cellStyle name="Currency [0] 13781" xfId="23645" hidden="1" xr:uid="{00000000-0005-0000-0000-00007E5C0000}"/>
    <cellStyle name="Currency [0] 13782" xfId="23573" hidden="1" xr:uid="{00000000-0005-0000-0000-0000365C0000}"/>
    <cellStyle name="Currency [0] 13783" xfId="23605" hidden="1" xr:uid="{00000000-0005-0000-0000-0000565C0000}"/>
    <cellStyle name="Currency [0] 13784" xfId="19918" hidden="1" xr:uid="{00000000-0005-0000-0000-0000EF4D0000}"/>
    <cellStyle name="Currency [0] 13785" xfId="23591" hidden="1" xr:uid="{00000000-0005-0000-0000-0000485C0000}"/>
    <cellStyle name="Currency [0] 13786" xfId="23588" hidden="1" xr:uid="{00000000-0005-0000-0000-0000455C0000}"/>
    <cellStyle name="Currency [0] 13787" xfId="23649" hidden="1" xr:uid="{00000000-0005-0000-0000-0000825C0000}"/>
    <cellStyle name="Currency [0] 13788" xfId="23484" hidden="1" xr:uid="{00000000-0005-0000-0000-0000DD5B0000}"/>
    <cellStyle name="Currency [0] 13789" xfId="23633" hidden="1" xr:uid="{00000000-0005-0000-0000-0000725C0000}"/>
    <cellStyle name="Currency [0] 1379" xfId="1550" hidden="1" xr:uid="{00000000-0005-0000-0000-00002F060000}"/>
    <cellStyle name="Currency [0] 13790" xfId="23653" hidden="1" xr:uid="{00000000-0005-0000-0000-0000865C0000}"/>
    <cellStyle name="Currency [0] 13791" xfId="23655" hidden="1" xr:uid="{00000000-0005-0000-0000-0000885C0000}"/>
    <cellStyle name="Currency [0] 13792" xfId="23592" hidden="1" xr:uid="{00000000-0005-0000-0000-0000495C0000}"/>
    <cellStyle name="Currency [0] 13793" xfId="23620" hidden="1" xr:uid="{00000000-0005-0000-0000-0000655C0000}"/>
    <cellStyle name="Currency [0] 13794" xfId="23580" hidden="1" xr:uid="{00000000-0005-0000-0000-00003D5C0000}"/>
    <cellStyle name="Currency [0] 13795" xfId="23609" hidden="1" xr:uid="{00000000-0005-0000-0000-00005A5C0000}"/>
    <cellStyle name="Currency [0] 13796" xfId="23606" hidden="1" xr:uid="{00000000-0005-0000-0000-0000575C0000}"/>
    <cellStyle name="Currency [0] 13797" xfId="23659" hidden="1" xr:uid="{00000000-0005-0000-0000-00008C5C0000}"/>
    <cellStyle name="Currency [0] 13798" xfId="23487" hidden="1" xr:uid="{00000000-0005-0000-0000-0000E05B0000}"/>
    <cellStyle name="Currency [0] 13799" xfId="23646" hidden="1" xr:uid="{00000000-0005-0000-0000-00007F5C0000}"/>
    <cellStyle name="Currency [0] 138" xfId="250" hidden="1" xr:uid="{00000000-0005-0000-0000-00001B010000}"/>
    <cellStyle name="Currency [0] 1380" xfId="1560" hidden="1" xr:uid="{00000000-0005-0000-0000-000039060000}"/>
    <cellStyle name="Currency [0] 13800" xfId="23663" hidden="1" xr:uid="{00000000-0005-0000-0000-0000905C0000}"/>
    <cellStyle name="Currency [0] 13801" xfId="23665" hidden="1" xr:uid="{00000000-0005-0000-0000-0000925C0000}"/>
    <cellStyle name="Currency [0] 13802" xfId="23546" hidden="1" xr:uid="{00000000-0005-0000-0000-00001B5C0000}"/>
    <cellStyle name="Currency [0] 13803" xfId="23582" hidden="1" xr:uid="{00000000-0005-0000-0000-00003F5C0000}"/>
    <cellStyle name="Currency [0] 13804" xfId="23651" hidden="1" xr:uid="{00000000-0005-0000-0000-0000845C0000}"/>
    <cellStyle name="Currency [0] 13805" xfId="23639" hidden="1" xr:uid="{00000000-0005-0000-0000-0000785C0000}"/>
    <cellStyle name="Currency [0] 13806" xfId="23656" hidden="1" xr:uid="{00000000-0005-0000-0000-0000895C0000}"/>
    <cellStyle name="Currency [0] 13807" xfId="23667" hidden="1" xr:uid="{00000000-0005-0000-0000-0000945C0000}"/>
    <cellStyle name="Currency [0] 13808" xfId="23515" hidden="1" xr:uid="{00000000-0005-0000-0000-0000FC5B0000}"/>
    <cellStyle name="Currency [0] 13809" xfId="23579" hidden="1" xr:uid="{00000000-0005-0000-0000-00003C5C0000}"/>
    <cellStyle name="Currency [0] 1381" xfId="1561" hidden="1" xr:uid="{00000000-0005-0000-0000-00003A060000}"/>
    <cellStyle name="Currency [0] 13810" xfId="23671" hidden="1" xr:uid="{00000000-0005-0000-0000-0000985C0000}"/>
    <cellStyle name="Currency [0] 13811" xfId="23673" hidden="1" xr:uid="{00000000-0005-0000-0000-00009A5C0000}"/>
    <cellStyle name="Currency [0] 13812" xfId="23628" hidden="1" xr:uid="{00000000-0005-0000-0000-00006D5C0000}"/>
    <cellStyle name="Currency [0] 13813" xfId="23640" hidden="1" xr:uid="{00000000-0005-0000-0000-0000795C0000}"/>
    <cellStyle name="Currency [0] 13814" xfId="23668" hidden="1" xr:uid="{00000000-0005-0000-0000-0000955C0000}"/>
    <cellStyle name="Currency [0] 13815" xfId="23641" hidden="1" xr:uid="{00000000-0005-0000-0000-00007A5C0000}"/>
    <cellStyle name="Currency [0] 13816" xfId="23674" hidden="1" xr:uid="{00000000-0005-0000-0000-00009B5C0000}"/>
    <cellStyle name="Currency [0] 13817" xfId="23676" hidden="1" xr:uid="{00000000-0005-0000-0000-00009D5C0000}"/>
    <cellStyle name="Currency [0] 13818" xfId="23669" hidden="1" xr:uid="{00000000-0005-0000-0000-0000965C0000}"/>
    <cellStyle name="Currency [0] 13819" xfId="23615" hidden="1" xr:uid="{00000000-0005-0000-0000-0000605C0000}"/>
    <cellStyle name="Currency [0] 1382" xfId="1489" hidden="1" xr:uid="{00000000-0005-0000-0000-0000F2050000}"/>
    <cellStyle name="Currency [0] 13820" xfId="23678" hidden="1" xr:uid="{00000000-0005-0000-0000-00009F5C0000}"/>
    <cellStyle name="Currency [0] 13821" xfId="23680" hidden="1" xr:uid="{00000000-0005-0000-0000-0000A15C0000}"/>
    <cellStyle name="Currency [0] 13822" xfId="23737" hidden="1" xr:uid="{00000000-0005-0000-0000-0000DA5C0000}"/>
    <cellStyle name="Currency [0] 13823" xfId="23756" hidden="1" xr:uid="{00000000-0005-0000-0000-0000ED5C0000}"/>
    <cellStyle name="Currency [0] 13824" xfId="23763" hidden="1" xr:uid="{00000000-0005-0000-0000-0000F45C0000}"/>
    <cellStyle name="Currency [0] 13825" xfId="23770" hidden="1" xr:uid="{00000000-0005-0000-0000-0000FB5C0000}"/>
    <cellStyle name="Currency [0] 13826" xfId="23775" hidden="1" xr:uid="{00000000-0005-0000-0000-0000005D0000}"/>
    <cellStyle name="Currency [0] 13827" xfId="23754" hidden="1" xr:uid="{00000000-0005-0000-0000-0000EB5C0000}"/>
    <cellStyle name="Currency [0] 13828" xfId="23765" hidden="1" xr:uid="{00000000-0005-0000-0000-0000F65C0000}"/>
    <cellStyle name="Currency [0] 13829" xfId="23779" hidden="1" xr:uid="{00000000-0005-0000-0000-0000045D0000}"/>
    <cellStyle name="Currency [0] 1383" xfId="1540" hidden="1" xr:uid="{00000000-0005-0000-0000-000025060000}"/>
    <cellStyle name="Currency [0] 13830" xfId="23781" hidden="1" xr:uid="{00000000-0005-0000-0000-0000065D0000}"/>
    <cellStyle name="Currency [0] 13831" xfId="23764" hidden="1" xr:uid="{00000000-0005-0000-0000-0000F55C0000}"/>
    <cellStyle name="Currency [0] 13832" xfId="23738" hidden="1" xr:uid="{00000000-0005-0000-0000-0000DB5C0000}"/>
    <cellStyle name="Currency [0] 13833" xfId="23792" hidden="1" xr:uid="{00000000-0005-0000-0000-0000115D0000}"/>
    <cellStyle name="Currency [0] 13834" xfId="23801" hidden="1" xr:uid="{00000000-0005-0000-0000-00001A5D0000}"/>
    <cellStyle name="Currency [0] 13835" xfId="23812" hidden="1" xr:uid="{00000000-0005-0000-0000-0000255D0000}"/>
    <cellStyle name="Currency [0] 13836" xfId="23818" hidden="1" xr:uid="{00000000-0005-0000-0000-00002B5D0000}"/>
    <cellStyle name="Currency [0] 13837" xfId="23790" hidden="1" xr:uid="{00000000-0005-0000-0000-00000F5D0000}"/>
    <cellStyle name="Currency [0] 13838" xfId="23808" hidden="1" xr:uid="{00000000-0005-0000-0000-0000215D0000}"/>
    <cellStyle name="Currency [0] 13839" xfId="23830" hidden="1" xr:uid="{00000000-0005-0000-0000-0000375D0000}"/>
    <cellStyle name="Currency [0] 1384" xfId="1520" hidden="1" xr:uid="{00000000-0005-0000-0000-000011060000}"/>
    <cellStyle name="Currency [0] 13840" xfId="23832" hidden="1" xr:uid="{00000000-0005-0000-0000-0000395D0000}"/>
    <cellStyle name="Currency [0] 13841" xfId="23760" hidden="1" xr:uid="{00000000-0005-0000-0000-0000F15C0000}"/>
    <cellStyle name="Currency [0] 13842" xfId="23744" hidden="1" xr:uid="{00000000-0005-0000-0000-0000E15C0000}"/>
    <cellStyle name="Currency [0] 13843" xfId="23804" hidden="1" xr:uid="{00000000-0005-0000-0000-00001D5D0000}"/>
    <cellStyle name="Currency [0] 13844" xfId="23749" hidden="1" xr:uid="{00000000-0005-0000-0000-0000E65C0000}"/>
    <cellStyle name="Currency [0] 13845" xfId="23793" hidden="1" xr:uid="{00000000-0005-0000-0000-0000125D0000}"/>
    <cellStyle name="Currency [0] 13846" xfId="23837" hidden="1" xr:uid="{00000000-0005-0000-0000-00003E5D0000}"/>
    <cellStyle name="Currency [0] 13847" xfId="23805" hidden="1" xr:uid="{00000000-0005-0000-0000-00001E5D0000}"/>
    <cellStyle name="Currency [0] 13848" xfId="23813" hidden="1" xr:uid="{00000000-0005-0000-0000-0000265D0000}"/>
    <cellStyle name="Currency [0] 13849" xfId="23849" hidden="1" xr:uid="{00000000-0005-0000-0000-00004A5D0000}"/>
    <cellStyle name="Currency [0] 1385" xfId="1532" hidden="1" xr:uid="{00000000-0005-0000-0000-00001D060000}"/>
    <cellStyle name="Currency [0] 13850" xfId="23851" hidden="1" xr:uid="{00000000-0005-0000-0000-00004C5D0000}"/>
    <cellStyle name="Currency [0] 13851" xfId="23807" hidden="1" xr:uid="{00000000-0005-0000-0000-0000205D0000}"/>
    <cellStyle name="Currency [0] 13852" xfId="23820" hidden="1" xr:uid="{00000000-0005-0000-0000-00002D5D0000}"/>
    <cellStyle name="Currency [0] 13853" xfId="23825" hidden="1" xr:uid="{00000000-0005-0000-0000-0000325D0000}"/>
    <cellStyle name="Currency [0] 13854" xfId="23819" hidden="1" xr:uid="{00000000-0005-0000-0000-00002C5D0000}"/>
    <cellStyle name="Currency [0] 13855" xfId="23867" hidden="1" xr:uid="{00000000-0005-0000-0000-00005C5D0000}"/>
    <cellStyle name="Currency [0] 13856" xfId="23875" hidden="1" xr:uid="{00000000-0005-0000-0000-0000645D0000}"/>
    <cellStyle name="Currency [0] 13857" xfId="23803" hidden="1" xr:uid="{00000000-0005-0000-0000-00001C5D0000}"/>
    <cellStyle name="Currency [0] 13858" xfId="23861" hidden="1" xr:uid="{00000000-0005-0000-0000-0000565D0000}"/>
    <cellStyle name="Currency [0] 13859" xfId="23884" hidden="1" xr:uid="{00000000-0005-0000-0000-00006D5D0000}"/>
    <cellStyle name="Currency [0] 1386" xfId="1530" hidden="1" xr:uid="{00000000-0005-0000-0000-00001B060000}"/>
    <cellStyle name="Currency [0] 13860" xfId="23886" hidden="1" xr:uid="{00000000-0005-0000-0000-00006F5D0000}"/>
    <cellStyle name="Currency [0] 13861" xfId="23786" hidden="1" xr:uid="{00000000-0005-0000-0000-00000B5D0000}"/>
    <cellStyle name="Currency [0] 13862" xfId="23796" hidden="1" xr:uid="{00000000-0005-0000-0000-0000155D0000}"/>
    <cellStyle name="Currency [0] 13863" xfId="23858" hidden="1" xr:uid="{00000000-0005-0000-0000-0000535D0000}"/>
    <cellStyle name="Currency [0] 13864" xfId="23823" hidden="1" xr:uid="{00000000-0005-0000-0000-0000305D0000}"/>
    <cellStyle name="Currency [0] 13865" xfId="23768" hidden="1" xr:uid="{00000000-0005-0000-0000-0000F95C0000}"/>
    <cellStyle name="Currency [0] 13866" xfId="23894" hidden="1" xr:uid="{00000000-0005-0000-0000-0000775D0000}"/>
    <cellStyle name="Currency [0] 13867" xfId="23859" hidden="1" xr:uid="{00000000-0005-0000-0000-0000545D0000}"/>
    <cellStyle name="Currency [0] 13868" xfId="23870" hidden="1" xr:uid="{00000000-0005-0000-0000-00005F5D0000}"/>
    <cellStyle name="Currency [0] 13869" xfId="23902" hidden="1" xr:uid="{00000000-0005-0000-0000-00007F5D0000}"/>
    <cellStyle name="Currency [0] 1387" xfId="1563" hidden="1" xr:uid="{00000000-0005-0000-0000-00003C060000}"/>
    <cellStyle name="Currency [0] 13870" xfId="23904" hidden="1" xr:uid="{00000000-0005-0000-0000-0000815D0000}"/>
    <cellStyle name="Currency [0] 13871" xfId="23856" hidden="1" xr:uid="{00000000-0005-0000-0000-0000515D0000}"/>
    <cellStyle name="Currency [0] 13872" xfId="23855" hidden="1" xr:uid="{00000000-0005-0000-0000-0000505D0000}"/>
    <cellStyle name="Currency [0] 13873" xfId="23845" hidden="1" xr:uid="{00000000-0005-0000-0000-0000465D0000}"/>
    <cellStyle name="Currency [0] 13874" xfId="23841" hidden="1" xr:uid="{00000000-0005-0000-0000-0000425D0000}"/>
    <cellStyle name="Currency [0] 13875" xfId="23843" hidden="1" xr:uid="{00000000-0005-0000-0000-0000445D0000}"/>
    <cellStyle name="Currency [0] 13876" xfId="23911" hidden="1" xr:uid="{00000000-0005-0000-0000-0000885D0000}"/>
    <cellStyle name="Currency [0] 13877" xfId="23746" hidden="1" xr:uid="{00000000-0005-0000-0000-0000E35C0000}"/>
    <cellStyle name="Currency [0] 13878" xfId="23889" hidden="1" xr:uid="{00000000-0005-0000-0000-0000725D0000}"/>
    <cellStyle name="Currency [0] 13879" xfId="23917" hidden="1" xr:uid="{00000000-0005-0000-0000-00008E5D0000}"/>
    <cellStyle name="Currency [0] 1388" xfId="1507" hidden="1" xr:uid="{00000000-0005-0000-0000-000004060000}"/>
    <cellStyle name="Currency [0] 13880" xfId="23919" hidden="1" xr:uid="{00000000-0005-0000-0000-0000905D0000}"/>
    <cellStyle name="Currency [0] 13881" xfId="23794" hidden="1" xr:uid="{00000000-0005-0000-0000-0000135D0000}"/>
    <cellStyle name="Currency [0] 13882" xfId="23868" hidden="1" xr:uid="{00000000-0005-0000-0000-00005D5D0000}"/>
    <cellStyle name="Currency [0] 13883" xfId="23824" hidden="1" xr:uid="{00000000-0005-0000-0000-0000315D0000}"/>
    <cellStyle name="Currency [0] 13884" xfId="23860" hidden="1" xr:uid="{00000000-0005-0000-0000-0000555D0000}"/>
    <cellStyle name="Currency [0] 13885" xfId="23864" hidden="1" xr:uid="{00000000-0005-0000-0000-0000595D0000}"/>
    <cellStyle name="Currency [0] 13886" xfId="23925" hidden="1" xr:uid="{00000000-0005-0000-0000-0000965D0000}"/>
    <cellStyle name="Currency [0] 13887" xfId="23741" hidden="1" xr:uid="{00000000-0005-0000-0000-0000DE5C0000}"/>
    <cellStyle name="Currency [0] 13888" xfId="23907" hidden="1" xr:uid="{00000000-0005-0000-0000-0000845D0000}"/>
    <cellStyle name="Currency [0] 13889" xfId="23930" hidden="1" xr:uid="{00000000-0005-0000-0000-00009B5D0000}"/>
    <cellStyle name="Currency [0] 1389" xfId="1557" hidden="1" xr:uid="{00000000-0005-0000-0000-000036060000}"/>
    <cellStyle name="Currency [0] 13890" xfId="23932" hidden="1" xr:uid="{00000000-0005-0000-0000-00009D5D0000}"/>
    <cellStyle name="Currency [0] 13891" xfId="23788" hidden="1" xr:uid="{00000000-0005-0000-0000-00000D5D0000}"/>
    <cellStyle name="Currency [0] 13892" xfId="23887" hidden="1" xr:uid="{00000000-0005-0000-0000-0000705D0000}"/>
    <cellStyle name="Currency [0] 13893" xfId="23854" hidden="1" xr:uid="{00000000-0005-0000-0000-00004F5D0000}"/>
    <cellStyle name="Currency [0] 13894" xfId="23872" hidden="1" xr:uid="{00000000-0005-0000-0000-0000615D0000}"/>
    <cellStyle name="Currency [0] 13895" xfId="23869" hidden="1" xr:uid="{00000000-0005-0000-0000-00005E5D0000}"/>
    <cellStyle name="Currency [0] 13896" xfId="23936" hidden="1" xr:uid="{00000000-0005-0000-0000-0000A15D0000}"/>
    <cellStyle name="Currency [0] 13897" xfId="23821" hidden="1" xr:uid="{00000000-0005-0000-0000-00002E5D0000}"/>
    <cellStyle name="Currency [0] 13898" xfId="23921" hidden="1" xr:uid="{00000000-0005-0000-0000-0000925D0000}"/>
    <cellStyle name="Currency [0] 13899" xfId="23943" hidden="1" xr:uid="{00000000-0005-0000-0000-0000A85D0000}"/>
    <cellStyle name="Currency [0] 139" xfId="251" hidden="1" xr:uid="{00000000-0005-0000-0000-00001C010000}"/>
    <cellStyle name="Currency [0] 1390" xfId="1567" hidden="1" xr:uid="{00000000-0005-0000-0000-000040060000}"/>
    <cellStyle name="Currency [0] 13900" xfId="23945" hidden="1" xr:uid="{00000000-0005-0000-0000-0000AA5D0000}"/>
    <cellStyle name="Currency [0] 13901" xfId="23873" hidden="1" xr:uid="{00000000-0005-0000-0000-0000625D0000}"/>
    <cellStyle name="Currency [0] 13902" xfId="23905" hidden="1" xr:uid="{00000000-0005-0000-0000-0000825D0000}"/>
    <cellStyle name="Currency [0] 13903" xfId="23757" hidden="1" xr:uid="{00000000-0005-0000-0000-0000EE5C0000}"/>
    <cellStyle name="Currency [0] 13904" xfId="23891" hidden="1" xr:uid="{00000000-0005-0000-0000-0000745D0000}"/>
    <cellStyle name="Currency [0] 13905" xfId="23888" hidden="1" xr:uid="{00000000-0005-0000-0000-0000715D0000}"/>
    <cellStyle name="Currency [0] 13906" xfId="23949" hidden="1" xr:uid="{00000000-0005-0000-0000-0000AE5D0000}"/>
    <cellStyle name="Currency [0] 13907" xfId="23784" hidden="1" xr:uid="{00000000-0005-0000-0000-0000095D0000}"/>
    <cellStyle name="Currency [0] 13908" xfId="23933" hidden="1" xr:uid="{00000000-0005-0000-0000-00009E5D0000}"/>
    <cellStyle name="Currency [0] 13909" xfId="23953" hidden="1" xr:uid="{00000000-0005-0000-0000-0000B25D0000}"/>
    <cellStyle name="Currency [0] 1391" xfId="1568" hidden="1" xr:uid="{00000000-0005-0000-0000-000041060000}"/>
    <cellStyle name="Currency [0] 13910" xfId="23955" hidden="1" xr:uid="{00000000-0005-0000-0000-0000B45D0000}"/>
    <cellStyle name="Currency [0] 13911" xfId="23892" hidden="1" xr:uid="{00000000-0005-0000-0000-0000755D0000}"/>
    <cellStyle name="Currency [0] 13912" xfId="23920" hidden="1" xr:uid="{00000000-0005-0000-0000-0000915D0000}"/>
    <cellStyle name="Currency [0] 13913" xfId="23880" hidden="1" xr:uid="{00000000-0005-0000-0000-0000695D0000}"/>
    <cellStyle name="Currency [0] 13914" xfId="23909" hidden="1" xr:uid="{00000000-0005-0000-0000-0000865D0000}"/>
    <cellStyle name="Currency [0] 13915" xfId="23906" hidden="1" xr:uid="{00000000-0005-0000-0000-0000835D0000}"/>
    <cellStyle name="Currency [0] 13916" xfId="23959" hidden="1" xr:uid="{00000000-0005-0000-0000-0000B85D0000}"/>
    <cellStyle name="Currency [0] 13917" xfId="23787" hidden="1" xr:uid="{00000000-0005-0000-0000-00000C5D0000}"/>
    <cellStyle name="Currency [0] 13918" xfId="23946" hidden="1" xr:uid="{00000000-0005-0000-0000-0000AB5D0000}"/>
    <cellStyle name="Currency [0] 13919" xfId="23963" hidden="1" xr:uid="{00000000-0005-0000-0000-0000BC5D0000}"/>
    <cellStyle name="Currency [0] 1392" xfId="1533" hidden="1" xr:uid="{00000000-0005-0000-0000-00001E060000}"/>
    <cellStyle name="Currency [0] 13920" xfId="23965" hidden="1" xr:uid="{00000000-0005-0000-0000-0000BE5D0000}"/>
    <cellStyle name="Currency [0] 13921" xfId="23846" hidden="1" xr:uid="{00000000-0005-0000-0000-0000475D0000}"/>
    <cellStyle name="Currency [0] 13922" xfId="23882" hidden="1" xr:uid="{00000000-0005-0000-0000-00006B5D0000}"/>
    <cellStyle name="Currency [0] 13923" xfId="23951" hidden="1" xr:uid="{00000000-0005-0000-0000-0000B05D0000}"/>
    <cellStyle name="Currency [0] 13924" xfId="23939" hidden="1" xr:uid="{00000000-0005-0000-0000-0000A45D0000}"/>
    <cellStyle name="Currency [0] 13925" xfId="23956" hidden="1" xr:uid="{00000000-0005-0000-0000-0000B55D0000}"/>
    <cellStyle name="Currency [0] 13926" xfId="23967" hidden="1" xr:uid="{00000000-0005-0000-0000-0000C05D0000}"/>
    <cellStyle name="Currency [0] 13927" xfId="23815" hidden="1" xr:uid="{00000000-0005-0000-0000-0000285D0000}"/>
    <cellStyle name="Currency [0] 13928" xfId="23879" hidden="1" xr:uid="{00000000-0005-0000-0000-0000685D0000}"/>
    <cellStyle name="Currency [0] 13929" xfId="23971" hidden="1" xr:uid="{00000000-0005-0000-0000-0000C45D0000}"/>
    <cellStyle name="Currency [0] 1393" xfId="1548" hidden="1" xr:uid="{00000000-0005-0000-0000-00002D060000}"/>
    <cellStyle name="Currency [0] 13930" xfId="23973" hidden="1" xr:uid="{00000000-0005-0000-0000-0000C65D0000}"/>
    <cellStyle name="Currency [0] 13931" xfId="23928" hidden="1" xr:uid="{00000000-0005-0000-0000-0000995D0000}"/>
    <cellStyle name="Currency [0] 13932" xfId="23940" hidden="1" xr:uid="{00000000-0005-0000-0000-0000A55D0000}"/>
    <cellStyle name="Currency [0] 13933" xfId="23968" hidden="1" xr:uid="{00000000-0005-0000-0000-0000C15D0000}"/>
    <cellStyle name="Currency [0] 13934" xfId="23941" hidden="1" xr:uid="{00000000-0005-0000-0000-0000A65D0000}"/>
    <cellStyle name="Currency [0] 13935" xfId="23974" hidden="1" xr:uid="{00000000-0005-0000-0000-0000C75D0000}"/>
    <cellStyle name="Currency [0] 13936" xfId="23976" hidden="1" xr:uid="{00000000-0005-0000-0000-0000C95D0000}"/>
    <cellStyle name="Currency [0] 13937" xfId="23969" hidden="1" xr:uid="{00000000-0005-0000-0000-0000C25D0000}"/>
    <cellStyle name="Currency [0] 13938" xfId="23915" hidden="1" xr:uid="{00000000-0005-0000-0000-00008C5D0000}"/>
    <cellStyle name="Currency [0] 13939" xfId="23979" hidden="1" xr:uid="{00000000-0005-0000-0000-0000CC5D0000}"/>
    <cellStyle name="Currency [0] 1394" xfId="1474" hidden="1" xr:uid="{00000000-0005-0000-0000-0000E3050000}"/>
    <cellStyle name="Currency [0] 13940" xfId="23981" hidden="1" xr:uid="{00000000-0005-0000-0000-0000CE5D0000}"/>
    <cellStyle name="Currency [0] 13941" xfId="23698" hidden="1" xr:uid="{00000000-0005-0000-0000-0000B35C0000}"/>
    <cellStyle name="Currency [0] 13942" xfId="23720" hidden="1" xr:uid="{00000000-0005-0000-0000-0000C95C0000}"/>
    <cellStyle name="Currency [0] 13943" xfId="23985" hidden="1" xr:uid="{00000000-0005-0000-0000-0000D25D0000}"/>
    <cellStyle name="Currency [0] 13944" xfId="23992" hidden="1" xr:uid="{00000000-0005-0000-0000-0000D95D0000}"/>
    <cellStyle name="Currency [0] 13945" xfId="23994" hidden="1" xr:uid="{00000000-0005-0000-0000-0000DB5D0000}"/>
    <cellStyle name="Currency [0] 13946" xfId="23685" hidden="1" xr:uid="{00000000-0005-0000-0000-0000A65C0000}"/>
    <cellStyle name="Currency [0] 13947" xfId="23988" hidden="1" xr:uid="{00000000-0005-0000-0000-0000D55D0000}"/>
    <cellStyle name="Currency [0] 13948" xfId="23997" hidden="1" xr:uid="{00000000-0005-0000-0000-0000DE5D0000}"/>
    <cellStyle name="Currency [0] 13949" xfId="23999" hidden="1" xr:uid="{00000000-0005-0000-0000-0000E05D0000}"/>
    <cellStyle name="Currency [0] 1395" xfId="1543" hidden="1" xr:uid="{00000000-0005-0000-0000-000028060000}"/>
    <cellStyle name="Currency [0] 13950" xfId="23987" hidden="1" xr:uid="{00000000-0005-0000-0000-0000D45D0000}"/>
    <cellStyle name="Currency [0] 13951" xfId="23697" hidden="1" xr:uid="{00000000-0005-0000-0000-0000B25C0000}"/>
    <cellStyle name="Currency [0] 13952" xfId="24010" hidden="1" xr:uid="{00000000-0005-0000-0000-0000EB5D0000}"/>
    <cellStyle name="Currency [0] 13953" xfId="24019" hidden="1" xr:uid="{00000000-0005-0000-0000-0000F45D0000}"/>
    <cellStyle name="Currency [0] 13954" xfId="24030" hidden="1" xr:uid="{00000000-0005-0000-0000-0000FF5D0000}"/>
    <cellStyle name="Currency [0] 13955" xfId="24036" hidden="1" xr:uid="{00000000-0005-0000-0000-0000055E0000}"/>
    <cellStyle name="Currency [0] 13956" xfId="24008" hidden="1" xr:uid="{00000000-0005-0000-0000-0000E95D0000}"/>
    <cellStyle name="Currency [0] 13957" xfId="24026" hidden="1" xr:uid="{00000000-0005-0000-0000-0000FB5D0000}"/>
    <cellStyle name="Currency [0] 13958" xfId="24048" hidden="1" xr:uid="{00000000-0005-0000-0000-0000115E0000}"/>
    <cellStyle name="Currency [0] 13959" xfId="24050" hidden="1" xr:uid="{00000000-0005-0000-0000-0000135E0000}"/>
    <cellStyle name="Currency [0] 1396" xfId="1541" hidden="1" xr:uid="{00000000-0005-0000-0000-000026060000}"/>
    <cellStyle name="Currency [0] 13960" xfId="23982" hidden="1" xr:uid="{00000000-0005-0000-0000-0000CF5D0000}"/>
    <cellStyle name="Currency [0] 13961" xfId="23693" hidden="1" xr:uid="{00000000-0005-0000-0000-0000AE5C0000}"/>
    <cellStyle name="Currency [0] 13962" xfId="24022" hidden="1" xr:uid="{00000000-0005-0000-0000-0000F75D0000}"/>
    <cellStyle name="Currency [0] 13963" xfId="23689" hidden="1" xr:uid="{00000000-0005-0000-0000-0000AA5C0000}"/>
    <cellStyle name="Currency [0] 13964" xfId="24011" hidden="1" xr:uid="{00000000-0005-0000-0000-0000EC5D0000}"/>
    <cellStyle name="Currency [0] 13965" xfId="24055" hidden="1" xr:uid="{00000000-0005-0000-0000-0000185E0000}"/>
    <cellStyle name="Currency [0] 13966" xfId="24023" hidden="1" xr:uid="{00000000-0005-0000-0000-0000F85D0000}"/>
    <cellStyle name="Currency [0] 13967" xfId="24031" hidden="1" xr:uid="{00000000-0005-0000-0000-0000005E0000}"/>
    <cellStyle name="Currency [0] 13968" xfId="24067" hidden="1" xr:uid="{00000000-0005-0000-0000-0000245E0000}"/>
    <cellStyle name="Currency [0] 13969" xfId="24069" hidden="1" xr:uid="{00000000-0005-0000-0000-0000265E0000}"/>
    <cellStyle name="Currency [0] 1397" xfId="1570" hidden="1" xr:uid="{00000000-0005-0000-0000-000043060000}"/>
    <cellStyle name="Currency [0] 13970" xfId="24025" hidden="1" xr:uid="{00000000-0005-0000-0000-0000FA5D0000}"/>
    <cellStyle name="Currency [0] 13971" xfId="24038" hidden="1" xr:uid="{00000000-0005-0000-0000-0000075E0000}"/>
    <cellStyle name="Currency [0] 13972" xfId="24043" hidden="1" xr:uid="{00000000-0005-0000-0000-00000C5E0000}"/>
    <cellStyle name="Currency [0] 13973" xfId="24037" hidden="1" xr:uid="{00000000-0005-0000-0000-0000065E0000}"/>
    <cellStyle name="Currency [0] 13974" xfId="24085" hidden="1" xr:uid="{00000000-0005-0000-0000-0000365E0000}"/>
    <cellStyle name="Currency [0] 13975" xfId="24093" hidden="1" xr:uid="{00000000-0005-0000-0000-00003E5E0000}"/>
    <cellStyle name="Currency [0] 13976" xfId="24021" hidden="1" xr:uid="{00000000-0005-0000-0000-0000F65D0000}"/>
    <cellStyle name="Currency [0] 13977" xfId="24079" hidden="1" xr:uid="{00000000-0005-0000-0000-0000305E0000}"/>
    <cellStyle name="Currency [0] 13978" xfId="24102" hidden="1" xr:uid="{00000000-0005-0000-0000-0000475E0000}"/>
    <cellStyle name="Currency [0] 13979" xfId="24104" hidden="1" xr:uid="{00000000-0005-0000-0000-0000495E0000}"/>
    <cellStyle name="Currency [0] 1398" xfId="1486" hidden="1" xr:uid="{00000000-0005-0000-0000-0000EF050000}"/>
    <cellStyle name="Currency [0] 13980" xfId="24004" hidden="1" xr:uid="{00000000-0005-0000-0000-0000E55D0000}"/>
    <cellStyle name="Currency [0] 13981" xfId="24014" hidden="1" xr:uid="{00000000-0005-0000-0000-0000EF5D0000}"/>
    <cellStyle name="Currency [0] 13982" xfId="24076" hidden="1" xr:uid="{00000000-0005-0000-0000-00002D5E0000}"/>
    <cellStyle name="Currency [0] 13983" xfId="24041" hidden="1" xr:uid="{00000000-0005-0000-0000-00000A5E0000}"/>
    <cellStyle name="Currency [0] 13984" xfId="23990" hidden="1" xr:uid="{00000000-0005-0000-0000-0000D75D0000}"/>
    <cellStyle name="Currency [0] 13985" xfId="24112" hidden="1" xr:uid="{00000000-0005-0000-0000-0000515E0000}"/>
    <cellStyle name="Currency [0] 13986" xfId="24077" hidden="1" xr:uid="{00000000-0005-0000-0000-00002E5E0000}"/>
    <cellStyle name="Currency [0] 13987" xfId="24088" hidden="1" xr:uid="{00000000-0005-0000-0000-0000395E0000}"/>
    <cellStyle name="Currency [0] 13988" xfId="24120" hidden="1" xr:uid="{00000000-0005-0000-0000-0000595E0000}"/>
    <cellStyle name="Currency [0] 13989" xfId="24122" hidden="1" xr:uid="{00000000-0005-0000-0000-00005B5E0000}"/>
    <cellStyle name="Currency [0] 1399" xfId="1562" hidden="1" xr:uid="{00000000-0005-0000-0000-00003B060000}"/>
    <cellStyle name="Currency [0] 13990" xfId="24074" hidden="1" xr:uid="{00000000-0005-0000-0000-00002B5E0000}"/>
    <cellStyle name="Currency [0] 13991" xfId="24073" hidden="1" xr:uid="{00000000-0005-0000-0000-00002A5E0000}"/>
    <cellStyle name="Currency [0] 13992" xfId="24063" hidden="1" xr:uid="{00000000-0005-0000-0000-0000205E0000}"/>
    <cellStyle name="Currency [0] 13993" xfId="24059" hidden="1" xr:uid="{00000000-0005-0000-0000-00001C5E0000}"/>
    <cellStyle name="Currency [0] 13994" xfId="24061" hidden="1" xr:uid="{00000000-0005-0000-0000-00001E5E0000}"/>
    <cellStyle name="Currency [0] 13995" xfId="24129" hidden="1" xr:uid="{00000000-0005-0000-0000-0000625E0000}"/>
    <cellStyle name="Currency [0] 13996" xfId="23691" hidden="1" xr:uid="{00000000-0005-0000-0000-0000AC5C0000}"/>
    <cellStyle name="Currency [0] 13997" xfId="24107" hidden="1" xr:uid="{00000000-0005-0000-0000-00004C5E0000}"/>
    <cellStyle name="Currency [0] 13998" xfId="24135" hidden="1" xr:uid="{00000000-0005-0000-0000-0000685E0000}"/>
    <cellStyle name="Currency [0] 13999" xfId="24137" hidden="1" xr:uid="{00000000-0005-0000-0000-00006A5E0000}"/>
    <cellStyle name="Currency [0] 14" xfId="49" hidden="1" xr:uid="{00000000-0005-0000-0000-000051000000}"/>
    <cellStyle name="Currency [0] 140" xfId="214" hidden="1" xr:uid="{00000000-0005-0000-0000-0000F7000000}"/>
    <cellStyle name="Currency [0] 1400" xfId="1572" hidden="1" xr:uid="{00000000-0005-0000-0000-000045060000}"/>
    <cellStyle name="Currency [0] 14000" xfId="24012" hidden="1" xr:uid="{00000000-0005-0000-0000-0000ED5D0000}"/>
    <cellStyle name="Currency [0] 14001" xfId="24086" hidden="1" xr:uid="{00000000-0005-0000-0000-0000375E0000}"/>
    <cellStyle name="Currency [0] 14002" xfId="24042" hidden="1" xr:uid="{00000000-0005-0000-0000-00000B5E0000}"/>
    <cellStyle name="Currency [0] 14003" xfId="24078" hidden="1" xr:uid="{00000000-0005-0000-0000-00002F5E0000}"/>
    <cellStyle name="Currency [0] 14004" xfId="24082" hidden="1" xr:uid="{00000000-0005-0000-0000-0000335E0000}"/>
    <cellStyle name="Currency [0] 14005" xfId="24143" hidden="1" xr:uid="{00000000-0005-0000-0000-0000705E0000}"/>
    <cellStyle name="Currency [0] 14006" xfId="23726" hidden="1" xr:uid="{00000000-0005-0000-0000-0000CF5C0000}"/>
    <cellStyle name="Currency [0] 14007" xfId="24125" hidden="1" xr:uid="{00000000-0005-0000-0000-00005E5E0000}"/>
    <cellStyle name="Currency [0] 14008" xfId="24148" hidden="1" xr:uid="{00000000-0005-0000-0000-0000755E0000}"/>
    <cellStyle name="Currency [0] 14009" xfId="24150" hidden="1" xr:uid="{00000000-0005-0000-0000-0000775E0000}"/>
    <cellStyle name="Currency [0] 1401" xfId="1573" hidden="1" xr:uid="{00000000-0005-0000-0000-000046060000}"/>
    <cellStyle name="Currency [0] 14010" xfId="24006" hidden="1" xr:uid="{00000000-0005-0000-0000-0000E75D0000}"/>
    <cellStyle name="Currency [0] 14011" xfId="24105" hidden="1" xr:uid="{00000000-0005-0000-0000-00004A5E0000}"/>
    <cellStyle name="Currency [0] 14012" xfId="24072" hidden="1" xr:uid="{00000000-0005-0000-0000-0000295E0000}"/>
    <cellStyle name="Currency [0] 14013" xfId="24090" hidden="1" xr:uid="{00000000-0005-0000-0000-00003B5E0000}"/>
    <cellStyle name="Currency [0] 14014" xfId="24087" hidden="1" xr:uid="{00000000-0005-0000-0000-0000385E0000}"/>
    <cellStyle name="Currency [0] 14015" xfId="24154" hidden="1" xr:uid="{00000000-0005-0000-0000-00007B5E0000}"/>
    <cellStyle name="Currency [0] 14016" xfId="24039" hidden="1" xr:uid="{00000000-0005-0000-0000-0000085E0000}"/>
    <cellStyle name="Currency [0] 14017" xfId="24139" hidden="1" xr:uid="{00000000-0005-0000-0000-00006C5E0000}"/>
    <cellStyle name="Currency [0] 14018" xfId="24161" hidden="1" xr:uid="{00000000-0005-0000-0000-0000825E0000}"/>
    <cellStyle name="Currency [0] 14019" xfId="24163" hidden="1" xr:uid="{00000000-0005-0000-0000-0000845E0000}"/>
    <cellStyle name="Currency [0] 1402" xfId="1544" hidden="1" xr:uid="{00000000-0005-0000-0000-000029060000}"/>
    <cellStyle name="Currency [0] 14020" xfId="24091" hidden="1" xr:uid="{00000000-0005-0000-0000-00003C5E0000}"/>
    <cellStyle name="Currency [0] 14021" xfId="24123" hidden="1" xr:uid="{00000000-0005-0000-0000-00005C5E0000}"/>
    <cellStyle name="Currency [0] 14022" xfId="23771" hidden="1" xr:uid="{00000000-0005-0000-0000-0000FC5C0000}"/>
    <cellStyle name="Currency [0] 14023" xfId="24109" hidden="1" xr:uid="{00000000-0005-0000-0000-00004E5E0000}"/>
    <cellStyle name="Currency [0] 14024" xfId="24106" hidden="1" xr:uid="{00000000-0005-0000-0000-00004B5E0000}"/>
    <cellStyle name="Currency [0] 14025" xfId="24167" hidden="1" xr:uid="{00000000-0005-0000-0000-0000885E0000}"/>
    <cellStyle name="Currency [0] 14026" xfId="24002" hidden="1" xr:uid="{00000000-0005-0000-0000-0000E35D0000}"/>
    <cellStyle name="Currency [0] 14027" xfId="24151" hidden="1" xr:uid="{00000000-0005-0000-0000-0000785E0000}"/>
    <cellStyle name="Currency [0] 14028" xfId="24171" hidden="1" xr:uid="{00000000-0005-0000-0000-00008C5E0000}"/>
    <cellStyle name="Currency [0] 14029" xfId="24173" hidden="1" xr:uid="{00000000-0005-0000-0000-00008E5E0000}"/>
    <cellStyle name="Currency [0] 1403" xfId="1556" hidden="1" xr:uid="{00000000-0005-0000-0000-000035060000}"/>
    <cellStyle name="Currency [0] 14030" xfId="24110" hidden="1" xr:uid="{00000000-0005-0000-0000-00004F5E0000}"/>
    <cellStyle name="Currency [0] 14031" xfId="24138" hidden="1" xr:uid="{00000000-0005-0000-0000-00006B5E0000}"/>
    <cellStyle name="Currency [0] 14032" xfId="24098" hidden="1" xr:uid="{00000000-0005-0000-0000-0000435E0000}"/>
    <cellStyle name="Currency [0] 14033" xfId="24127" hidden="1" xr:uid="{00000000-0005-0000-0000-0000605E0000}"/>
    <cellStyle name="Currency [0] 14034" xfId="24124" hidden="1" xr:uid="{00000000-0005-0000-0000-00005D5E0000}"/>
    <cellStyle name="Currency [0] 14035" xfId="24177" hidden="1" xr:uid="{00000000-0005-0000-0000-0000925E0000}"/>
    <cellStyle name="Currency [0] 14036" xfId="24005" hidden="1" xr:uid="{00000000-0005-0000-0000-0000E65D0000}"/>
    <cellStyle name="Currency [0] 14037" xfId="24164" hidden="1" xr:uid="{00000000-0005-0000-0000-0000855E0000}"/>
    <cellStyle name="Currency [0] 14038" xfId="24181" hidden="1" xr:uid="{00000000-0005-0000-0000-0000965E0000}"/>
    <cellStyle name="Currency [0] 14039" xfId="24183" hidden="1" xr:uid="{00000000-0005-0000-0000-0000985E0000}"/>
    <cellStyle name="Currency [0] 1404" xfId="1536" hidden="1" xr:uid="{00000000-0005-0000-0000-000021060000}"/>
    <cellStyle name="Currency [0] 14040" xfId="24064" hidden="1" xr:uid="{00000000-0005-0000-0000-0000215E0000}"/>
    <cellStyle name="Currency [0] 14041" xfId="24100" hidden="1" xr:uid="{00000000-0005-0000-0000-0000455E0000}"/>
    <cellStyle name="Currency [0] 14042" xfId="24169" hidden="1" xr:uid="{00000000-0005-0000-0000-00008A5E0000}"/>
    <cellStyle name="Currency [0] 14043" xfId="24157" hidden="1" xr:uid="{00000000-0005-0000-0000-00007E5E0000}"/>
    <cellStyle name="Currency [0] 14044" xfId="24174" hidden="1" xr:uid="{00000000-0005-0000-0000-00008F5E0000}"/>
    <cellStyle name="Currency [0] 14045" xfId="24185" hidden="1" xr:uid="{00000000-0005-0000-0000-00009A5E0000}"/>
    <cellStyle name="Currency [0] 14046" xfId="24033" hidden="1" xr:uid="{00000000-0005-0000-0000-0000025E0000}"/>
    <cellStyle name="Currency [0] 14047" xfId="24097" hidden="1" xr:uid="{00000000-0005-0000-0000-0000425E0000}"/>
    <cellStyle name="Currency [0] 14048" xfId="24189" hidden="1" xr:uid="{00000000-0005-0000-0000-00009E5E0000}"/>
    <cellStyle name="Currency [0] 14049" xfId="24191" hidden="1" xr:uid="{00000000-0005-0000-0000-0000A05E0000}"/>
    <cellStyle name="Currency [0] 1405" xfId="1551" hidden="1" xr:uid="{00000000-0005-0000-0000-000030060000}"/>
    <cellStyle name="Currency [0] 14050" xfId="24146" hidden="1" xr:uid="{00000000-0005-0000-0000-0000735E0000}"/>
    <cellStyle name="Currency [0] 14051" xfId="24158" hidden="1" xr:uid="{00000000-0005-0000-0000-00007F5E0000}"/>
    <cellStyle name="Currency [0] 14052" xfId="24186" hidden="1" xr:uid="{00000000-0005-0000-0000-00009B5E0000}"/>
    <cellStyle name="Currency [0] 14053" xfId="24159" hidden="1" xr:uid="{00000000-0005-0000-0000-0000805E0000}"/>
    <cellStyle name="Currency [0] 14054" xfId="24192" hidden="1" xr:uid="{00000000-0005-0000-0000-0000A15E0000}"/>
    <cellStyle name="Currency [0] 14055" xfId="24194" hidden="1" xr:uid="{00000000-0005-0000-0000-0000A35E0000}"/>
    <cellStyle name="Currency [0] 14056" xfId="24187" hidden="1" xr:uid="{00000000-0005-0000-0000-00009C5E0000}"/>
    <cellStyle name="Currency [0] 14057" xfId="24133" hidden="1" xr:uid="{00000000-0005-0000-0000-0000665E0000}"/>
    <cellStyle name="Currency [0] 14058" xfId="24196" hidden="1" xr:uid="{00000000-0005-0000-0000-0000A55E0000}"/>
    <cellStyle name="Currency [0] 14059" xfId="24198" hidden="1" xr:uid="{00000000-0005-0000-0000-0000A75E0000}"/>
    <cellStyle name="Currency [0] 1406" xfId="1549" hidden="1" xr:uid="{00000000-0005-0000-0000-00002E060000}"/>
    <cellStyle name="Currency [0] 14060" xfId="23710" hidden="1" xr:uid="{00000000-0005-0000-0000-0000BF5C0000}"/>
    <cellStyle name="Currency [0] 14061" xfId="23688" hidden="1" xr:uid="{00000000-0005-0000-0000-0000A95C0000}"/>
    <cellStyle name="Currency [0] 14062" xfId="24204" hidden="1" xr:uid="{00000000-0005-0000-0000-0000AD5E0000}"/>
    <cellStyle name="Currency [0] 14063" xfId="24210" hidden="1" xr:uid="{00000000-0005-0000-0000-0000B35E0000}"/>
    <cellStyle name="Currency [0] 14064" xfId="24212" hidden="1" xr:uid="{00000000-0005-0000-0000-0000B55E0000}"/>
    <cellStyle name="Currency [0] 14065" xfId="23705" hidden="1" xr:uid="{00000000-0005-0000-0000-0000BA5C0000}"/>
    <cellStyle name="Currency [0] 14066" xfId="24206" hidden="1" xr:uid="{00000000-0005-0000-0000-0000AF5E0000}"/>
    <cellStyle name="Currency [0] 14067" xfId="24214" hidden="1" xr:uid="{00000000-0005-0000-0000-0000B75E0000}"/>
    <cellStyle name="Currency [0] 14068" xfId="24216" hidden="1" xr:uid="{00000000-0005-0000-0000-0000B95E0000}"/>
    <cellStyle name="Currency [0] 14069" xfId="24205" hidden="1" xr:uid="{00000000-0005-0000-0000-0000AE5E0000}"/>
    <cellStyle name="Currency [0] 1407" xfId="1575" hidden="1" xr:uid="{00000000-0005-0000-0000-000048060000}"/>
    <cellStyle name="Currency [0] 14070" xfId="23711" hidden="1" xr:uid="{00000000-0005-0000-0000-0000C05C0000}"/>
    <cellStyle name="Currency [0] 14071" xfId="24227" hidden="1" xr:uid="{00000000-0005-0000-0000-0000C45E0000}"/>
    <cellStyle name="Currency [0] 14072" xfId="24236" hidden="1" xr:uid="{00000000-0005-0000-0000-0000CD5E0000}"/>
    <cellStyle name="Currency [0] 14073" xfId="24247" hidden="1" xr:uid="{00000000-0005-0000-0000-0000D85E0000}"/>
    <cellStyle name="Currency [0] 14074" xfId="24253" hidden="1" xr:uid="{00000000-0005-0000-0000-0000DE5E0000}"/>
    <cellStyle name="Currency [0] 14075" xfId="24225" hidden="1" xr:uid="{00000000-0005-0000-0000-0000C25E0000}"/>
    <cellStyle name="Currency [0] 14076" xfId="24243" hidden="1" xr:uid="{00000000-0005-0000-0000-0000D45E0000}"/>
    <cellStyle name="Currency [0] 14077" xfId="24265" hidden="1" xr:uid="{00000000-0005-0000-0000-0000EA5E0000}"/>
    <cellStyle name="Currency [0] 14078" xfId="24267" hidden="1" xr:uid="{00000000-0005-0000-0000-0000EC5E0000}"/>
    <cellStyle name="Currency [0] 14079" xfId="24201" hidden="1" xr:uid="{00000000-0005-0000-0000-0000AA5E0000}"/>
    <cellStyle name="Currency [0] 1408" xfId="1488" hidden="1" xr:uid="{00000000-0005-0000-0000-0000F1050000}"/>
    <cellStyle name="Currency [0] 14080" xfId="23715" hidden="1" xr:uid="{00000000-0005-0000-0000-0000C45C0000}"/>
    <cellStyle name="Currency [0] 14081" xfId="24239" hidden="1" xr:uid="{00000000-0005-0000-0000-0000D05E0000}"/>
    <cellStyle name="Currency [0] 14082" xfId="23731" hidden="1" xr:uid="{00000000-0005-0000-0000-0000D45C0000}"/>
    <cellStyle name="Currency [0] 14083" xfId="24228" hidden="1" xr:uid="{00000000-0005-0000-0000-0000C55E0000}"/>
    <cellStyle name="Currency [0] 14084" xfId="24272" hidden="1" xr:uid="{00000000-0005-0000-0000-0000F15E0000}"/>
    <cellStyle name="Currency [0] 14085" xfId="24240" hidden="1" xr:uid="{00000000-0005-0000-0000-0000D15E0000}"/>
    <cellStyle name="Currency [0] 14086" xfId="24248" hidden="1" xr:uid="{00000000-0005-0000-0000-0000D95E0000}"/>
    <cellStyle name="Currency [0] 14087" xfId="24284" hidden="1" xr:uid="{00000000-0005-0000-0000-0000FD5E0000}"/>
    <cellStyle name="Currency [0] 14088" xfId="24286" hidden="1" xr:uid="{00000000-0005-0000-0000-0000FF5E0000}"/>
    <cellStyle name="Currency [0] 14089" xfId="24242" hidden="1" xr:uid="{00000000-0005-0000-0000-0000D35E0000}"/>
    <cellStyle name="Currency [0] 1409" xfId="1569" hidden="1" xr:uid="{00000000-0005-0000-0000-000042060000}"/>
    <cellStyle name="Currency [0] 14090" xfId="24255" hidden="1" xr:uid="{00000000-0005-0000-0000-0000E05E0000}"/>
    <cellStyle name="Currency [0] 14091" xfId="24260" hidden="1" xr:uid="{00000000-0005-0000-0000-0000E55E0000}"/>
    <cellStyle name="Currency [0] 14092" xfId="24254" hidden="1" xr:uid="{00000000-0005-0000-0000-0000DF5E0000}"/>
    <cellStyle name="Currency [0] 14093" xfId="24302" hidden="1" xr:uid="{00000000-0005-0000-0000-00000F5F0000}"/>
    <cellStyle name="Currency [0] 14094" xfId="24310" hidden="1" xr:uid="{00000000-0005-0000-0000-0000175F0000}"/>
    <cellStyle name="Currency [0] 14095" xfId="24238" hidden="1" xr:uid="{00000000-0005-0000-0000-0000CF5E0000}"/>
    <cellStyle name="Currency [0] 14096" xfId="24296" hidden="1" xr:uid="{00000000-0005-0000-0000-0000095F0000}"/>
    <cellStyle name="Currency [0] 14097" xfId="24319" hidden="1" xr:uid="{00000000-0005-0000-0000-0000205F0000}"/>
    <cellStyle name="Currency [0] 14098" xfId="24321" hidden="1" xr:uid="{00000000-0005-0000-0000-0000225F0000}"/>
    <cellStyle name="Currency [0] 14099" xfId="24221" hidden="1" xr:uid="{00000000-0005-0000-0000-0000BE5E0000}"/>
    <cellStyle name="Currency [0] 141" xfId="207" hidden="1" xr:uid="{00000000-0005-0000-0000-0000F0000000}"/>
    <cellStyle name="Currency [0] 1410" xfId="1576" hidden="1" xr:uid="{00000000-0005-0000-0000-000049060000}"/>
    <cellStyle name="Currency [0] 14100" xfId="24231" hidden="1" xr:uid="{00000000-0005-0000-0000-0000C85E0000}"/>
    <cellStyle name="Currency [0] 14101" xfId="24293" hidden="1" xr:uid="{00000000-0005-0000-0000-0000065F0000}"/>
    <cellStyle name="Currency [0] 14102" xfId="24258" hidden="1" xr:uid="{00000000-0005-0000-0000-0000E35E0000}"/>
    <cellStyle name="Currency [0] 14103" xfId="24208" hidden="1" xr:uid="{00000000-0005-0000-0000-0000B15E0000}"/>
    <cellStyle name="Currency [0] 14104" xfId="24329" hidden="1" xr:uid="{00000000-0005-0000-0000-00002A5F0000}"/>
    <cellStyle name="Currency [0] 14105" xfId="24294" hidden="1" xr:uid="{00000000-0005-0000-0000-0000075F0000}"/>
    <cellStyle name="Currency [0] 14106" xfId="24305" hidden="1" xr:uid="{00000000-0005-0000-0000-0000125F0000}"/>
    <cellStyle name="Currency [0] 14107" xfId="24337" hidden="1" xr:uid="{00000000-0005-0000-0000-0000325F0000}"/>
    <cellStyle name="Currency [0] 14108" xfId="24339" hidden="1" xr:uid="{00000000-0005-0000-0000-0000345F0000}"/>
    <cellStyle name="Currency [0] 14109" xfId="24291" hidden="1" xr:uid="{00000000-0005-0000-0000-0000045F0000}"/>
    <cellStyle name="Currency [0] 1411" xfId="1577" hidden="1" xr:uid="{00000000-0005-0000-0000-00004A060000}"/>
    <cellStyle name="Currency [0] 14110" xfId="24290" hidden="1" xr:uid="{00000000-0005-0000-0000-0000035F0000}"/>
    <cellStyle name="Currency [0] 14111" xfId="24280" hidden="1" xr:uid="{00000000-0005-0000-0000-0000F95E0000}"/>
    <cellStyle name="Currency [0] 14112" xfId="24276" hidden="1" xr:uid="{00000000-0005-0000-0000-0000F55E0000}"/>
    <cellStyle name="Currency [0] 14113" xfId="24278" hidden="1" xr:uid="{00000000-0005-0000-0000-0000F75E0000}"/>
    <cellStyle name="Currency [0] 14114" xfId="24346" hidden="1" xr:uid="{00000000-0005-0000-0000-00003B5F0000}"/>
    <cellStyle name="Currency [0] 14115" xfId="23717" hidden="1" xr:uid="{00000000-0005-0000-0000-0000C65C0000}"/>
    <cellStyle name="Currency [0] 14116" xfId="24324" hidden="1" xr:uid="{00000000-0005-0000-0000-0000255F0000}"/>
    <cellStyle name="Currency [0] 14117" xfId="24352" hidden="1" xr:uid="{00000000-0005-0000-0000-0000415F0000}"/>
    <cellStyle name="Currency [0] 14118" xfId="24354" hidden="1" xr:uid="{00000000-0005-0000-0000-0000435F0000}"/>
    <cellStyle name="Currency [0] 14119" xfId="24229" hidden="1" xr:uid="{00000000-0005-0000-0000-0000C65E0000}"/>
    <cellStyle name="Currency [0] 1412" xfId="1517" hidden="1" xr:uid="{00000000-0005-0000-0000-00000E060000}"/>
    <cellStyle name="Currency [0] 14120" xfId="24303" hidden="1" xr:uid="{00000000-0005-0000-0000-0000105F0000}"/>
    <cellStyle name="Currency [0] 14121" xfId="24259" hidden="1" xr:uid="{00000000-0005-0000-0000-0000E45E0000}"/>
    <cellStyle name="Currency [0] 14122" xfId="24295" hidden="1" xr:uid="{00000000-0005-0000-0000-0000085F0000}"/>
    <cellStyle name="Currency [0] 14123" xfId="24299" hidden="1" xr:uid="{00000000-0005-0000-0000-00000C5F0000}"/>
    <cellStyle name="Currency [0] 14124" xfId="24360" hidden="1" xr:uid="{00000000-0005-0000-0000-0000495F0000}"/>
    <cellStyle name="Currency [0] 14125" xfId="23704" hidden="1" xr:uid="{00000000-0005-0000-0000-0000B95C0000}"/>
    <cellStyle name="Currency [0] 14126" xfId="24342" hidden="1" xr:uid="{00000000-0005-0000-0000-0000375F0000}"/>
    <cellStyle name="Currency [0] 14127" xfId="24365" hidden="1" xr:uid="{00000000-0005-0000-0000-00004E5F0000}"/>
    <cellStyle name="Currency [0] 14128" xfId="24367" hidden="1" xr:uid="{00000000-0005-0000-0000-0000505F0000}"/>
    <cellStyle name="Currency [0] 14129" xfId="24223" hidden="1" xr:uid="{00000000-0005-0000-0000-0000C05E0000}"/>
    <cellStyle name="Currency [0] 1413" xfId="1537" hidden="1" xr:uid="{00000000-0005-0000-0000-000022060000}"/>
    <cellStyle name="Currency [0] 14130" xfId="24322" hidden="1" xr:uid="{00000000-0005-0000-0000-0000235F0000}"/>
    <cellStyle name="Currency [0] 14131" xfId="24289" hidden="1" xr:uid="{00000000-0005-0000-0000-0000025F0000}"/>
    <cellStyle name="Currency [0] 14132" xfId="24307" hidden="1" xr:uid="{00000000-0005-0000-0000-0000145F0000}"/>
    <cellStyle name="Currency [0] 14133" xfId="24304" hidden="1" xr:uid="{00000000-0005-0000-0000-0000115F0000}"/>
    <cellStyle name="Currency [0] 14134" xfId="24371" hidden="1" xr:uid="{00000000-0005-0000-0000-0000545F0000}"/>
    <cellStyle name="Currency [0] 14135" xfId="24256" hidden="1" xr:uid="{00000000-0005-0000-0000-0000E15E0000}"/>
    <cellStyle name="Currency [0] 14136" xfId="24356" hidden="1" xr:uid="{00000000-0005-0000-0000-0000455F0000}"/>
    <cellStyle name="Currency [0] 14137" xfId="24378" hidden="1" xr:uid="{00000000-0005-0000-0000-00005B5F0000}"/>
    <cellStyle name="Currency [0] 14138" xfId="24380" hidden="1" xr:uid="{00000000-0005-0000-0000-00005D5F0000}"/>
    <cellStyle name="Currency [0] 14139" xfId="24308" hidden="1" xr:uid="{00000000-0005-0000-0000-0000155F0000}"/>
    <cellStyle name="Currency [0] 1414" xfId="1571" hidden="1" xr:uid="{00000000-0005-0000-0000-000044060000}"/>
    <cellStyle name="Currency [0] 14140" xfId="24340" hidden="1" xr:uid="{00000000-0005-0000-0000-0000355F0000}"/>
    <cellStyle name="Currency [0] 14141" xfId="23683" hidden="1" xr:uid="{00000000-0005-0000-0000-0000A45C0000}"/>
    <cellStyle name="Currency [0] 14142" xfId="24326" hidden="1" xr:uid="{00000000-0005-0000-0000-0000275F0000}"/>
    <cellStyle name="Currency [0] 14143" xfId="24323" hidden="1" xr:uid="{00000000-0005-0000-0000-0000245F0000}"/>
    <cellStyle name="Currency [0] 14144" xfId="24384" hidden="1" xr:uid="{00000000-0005-0000-0000-0000615F0000}"/>
    <cellStyle name="Currency [0] 14145" xfId="24219" hidden="1" xr:uid="{00000000-0005-0000-0000-0000BC5E0000}"/>
    <cellStyle name="Currency [0] 14146" xfId="24368" hidden="1" xr:uid="{00000000-0005-0000-0000-0000515F0000}"/>
    <cellStyle name="Currency [0] 14147" xfId="24388" hidden="1" xr:uid="{00000000-0005-0000-0000-0000655F0000}"/>
    <cellStyle name="Currency [0] 14148" xfId="24390" hidden="1" xr:uid="{00000000-0005-0000-0000-0000675F0000}"/>
    <cellStyle name="Currency [0] 14149" xfId="24327" hidden="1" xr:uid="{00000000-0005-0000-0000-0000285F0000}"/>
    <cellStyle name="Currency [0] 1415" xfId="1564" hidden="1" xr:uid="{00000000-0005-0000-0000-00003D060000}"/>
    <cellStyle name="Currency [0] 14150" xfId="24355" hidden="1" xr:uid="{00000000-0005-0000-0000-0000445F0000}"/>
    <cellStyle name="Currency [0] 14151" xfId="24315" hidden="1" xr:uid="{00000000-0005-0000-0000-00001C5F0000}"/>
    <cellStyle name="Currency [0] 14152" xfId="24344" hidden="1" xr:uid="{00000000-0005-0000-0000-0000395F0000}"/>
    <cellStyle name="Currency [0] 14153" xfId="24341" hidden="1" xr:uid="{00000000-0005-0000-0000-0000365F0000}"/>
    <cellStyle name="Currency [0] 14154" xfId="24394" hidden="1" xr:uid="{00000000-0005-0000-0000-00006B5F0000}"/>
    <cellStyle name="Currency [0] 14155" xfId="24222" hidden="1" xr:uid="{00000000-0005-0000-0000-0000BF5E0000}"/>
    <cellStyle name="Currency [0] 14156" xfId="24381" hidden="1" xr:uid="{00000000-0005-0000-0000-00005E5F0000}"/>
    <cellStyle name="Currency [0] 14157" xfId="24398" hidden="1" xr:uid="{00000000-0005-0000-0000-00006F5F0000}"/>
    <cellStyle name="Currency [0] 14158" xfId="24400" hidden="1" xr:uid="{00000000-0005-0000-0000-0000715F0000}"/>
    <cellStyle name="Currency [0] 14159" xfId="24281" hidden="1" xr:uid="{00000000-0005-0000-0000-0000FA5E0000}"/>
    <cellStyle name="Currency [0] 1416" xfId="1574" hidden="1" xr:uid="{00000000-0005-0000-0000-000047060000}"/>
    <cellStyle name="Currency [0] 14160" xfId="24317" hidden="1" xr:uid="{00000000-0005-0000-0000-00001E5F0000}"/>
    <cellStyle name="Currency [0] 14161" xfId="24386" hidden="1" xr:uid="{00000000-0005-0000-0000-0000635F0000}"/>
    <cellStyle name="Currency [0] 14162" xfId="24374" hidden="1" xr:uid="{00000000-0005-0000-0000-0000575F0000}"/>
    <cellStyle name="Currency [0] 14163" xfId="24391" hidden="1" xr:uid="{00000000-0005-0000-0000-0000685F0000}"/>
    <cellStyle name="Currency [0] 14164" xfId="24402" hidden="1" xr:uid="{00000000-0005-0000-0000-0000735F0000}"/>
    <cellStyle name="Currency [0] 14165" xfId="24250" hidden="1" xr:uid="{00000000-0005-0000-0000-0000DB5E0000}"/>
    <cellStyle name="Currency [0] 14166" xfId="24314" hidden="1" xr:uid="{00000000-0005-0000-0000-00001B5F0000}"/>
    <cellStyle name="Currency [0] 14167" xfId="24406" hidden="1" xr:uid="{00000000-0005-0000-0000-0000775F0000}"/>
    <cellStyle name="Currency [0] 14168" xfId="24408" hidden="1" xr:uid="{00000000-0005-0000-0000-0000795F0000}"/>
    <cellStyle name="Currency [0] 14169" xfId="24363" hidden="1" xr:uid="{00000000-0005-0000-0000-00004C5F0000}"/>
    <cellStyle name="Currency [0] 1417" xfId="1578" hidden="1" xr:uid="{00000000-0005-0000-0000-00004B060000}"/>
    <cellStyle name="Currency [0] 14170" xfId="24375" hidden="1" xr:uid="{00000000-0005-0000-0000-0000585F0000}"/>
    <cellStyle name="Currency [0] 14171" xfId="24403" hidden="1" xr:uid="{00000000-0005-0000-0000-0000745F0000}"/>
    <cellStyle name="Currency [0] 14172" xfId="24376" hidden="1" xr:uid="{00000000-0005-0000-0000-0000595F0000}"/>
    <cellStyle name="Currency [0] 14173" xfId="24409" hidden="1" xr:uid="{00000000-0005-0000-0000-00007A5F0000}"/>
    <cellStyle name="Currency [0] 14174" xfId="24411" hidden="1" xr:uid="{00000000-0005-0000-0000-00007C5F0000}"/>
    <cellStyle name="Currency [0] 14175" xfId="24404" hidden="1" xr:uid="{00000000-0005-0000-0000-0000755F0000}"/>
    <cellStyle name="Currency [0] 14176" xfId="24350" hidden="1" xr:uid="{00000000-0005-0000-0000-00003F5F0000}"/>
    <cellStyle name="Currency [0] 14177" xfId="24413" hidden="1" xr:uid="{00000000-0005-0000-0000-00007E5F0000}"/>
    <cellStyle name="Currency [0] 14178" xfId="24415" hidden="1" xr:uid="{00000000-0005-0000-0000-0000805F0000}"/>
    <cellStyle name="Currency [0] 14179" xfId="23777" hidden="1" xr:uid="{00000000-0005-0000-0000-0000025D0000}"/>
    <cellStyle name="Currency [0] 1418" xfId="1503" hidden="1" xr:uid="{00000000-0005-0000-0000-000000060000}"/>
    <cellStyle name="Currency [0] 14180" xfId="23718" hidden="1" xr:uid="{00000000-0005-0000-0000-0000C75C0000}"/>
    <cellStyle name="Currency [0] 14181" xfId="24421" hidden="1" xr:uid="{00000000-0005-0000-0000-0000865F0000}"/>
    <cellStyle name="Currency [0] 14182" xfId="24427" hidden="1" xr:uid="{00000000-0005-0000-0000-00008C5F0000}"/>
    <cellStyle name="Currency [0] 14183" xfId="24429" hidden="1" xr:uid="{00000000-0005-0000-0000-00008E5F0000}"/>
    <cellStyle name="Currency [0] 14184" xfId="23708" hidden="1" xr:uid="{00000000-0005-0000-0000-0000BD5C0000}"/>
    <cellStyle name="Currency [0] 14185" xfId="24423" hidden="1" xr:uid="{00000000-0005-0000-0000-0000885F0000}"/>
    <cellStyle name="Currency [0] 14186" xfId="24431" hidden="1" xr:uid="{00000000-0005-0000-0000-0000905F0000}"/>
    <cellStyle name="Currency [0] 14187" xfId="24433" hidden="1" xr:uid="{00000000-0005-0000-0000-0000925F0000}"/>
    <cellStyle name="Currency [0] 14188" xfId="24422" hidden="1" xr:uid="{00000000-0005-0000-0000-0000875F0000}"/>
    <cellStyle name="Currency [0] 14189" xfId="23753" hidden="1" xr:uid="{00000000-0005-0000-0000-0000EA5C0000}"/>
    <cellStyle name="Currency [0] 1419" xfId="1535" hidden="1" xr:uid="{00000000-0005-0000-0000-000020060000}"/>
    <cellStyle name="Currency [0] 14190" xfId="24444" hidden="1" xr:uid="{00000000-0005-0000-0000-00009D5F0000}"/>
    <cellStyle name="Currency [0] 14191" xfId="24453" hidden="1" xr:uid="{00000000-0005-0000-0000-0000A65F0000}"/>
    <cellStyle name="Currency [0] 14192" xfId="24464" hidden="1" xr:uid="{00000000-0005-0000-0000-0000B15F0000}"/>
    <cellStyle name="Currency [0] 14193" xfId="24470" hidden="1" xr:uid="{00000000-0005-0000-0000-0000B75F0000}"/>
    <cellStyle name="Currency [0] 14194" xfId="24442" hidden="1" xr:uid="{00000000-0005-0000-0000-00009B5F0000}"/>
    <cellStyle name="Currency [0] 14195" xfId="24460" hidden="1" xr:uid="{00000000-0005-0000-0000-0000AD5F0000}"/>
    <cellStyle name="Currency [0] 14196" xfId="24482" hidden="1" xr:uid="{00000000-0005-0000-0000-0000C35F0000}"/>
    <cellStyle name="Currency [0] 14197" xfId="24484" hidden="1" xr:uid="{00000000-0005-0000-0000-0000C55F0000}"/>
    <cellStyle name="Currency [0] 14198" xfId="24418" hidden="1" xr:uid="{00000000-0005-0000-0000-0000835F0000}"/>
    <cellStyle name="Currency [0] 14199" xfId="23707" hidden="1" xr:uid="{00000000-0005-0000-0000-0000BC5C0000}"/>
    <cellStyle name="Currency [0] 142" xfId="236" hidden="1" xr:uid="{00000000-0005-0000-0000-00000D010000}"/>
    <cellStyle name="Currency [0] 1420" xfId="1581" hidden="1" xr:uid="{00000000-0005-0000-0000-00004E060000}"/>
    <cellStyle name="Currency [0] 14200" xfId="24456" hidden="1" xr:uid="{00000000-0005-0000-0000-0000A95F0000}"/>
    <cellStyle name="Currency [0] 14201" xfId="23686" hidden="1" xr:uid="{00000000-0005-0000-0000-0000A75C0000}"/>
    <cellStyle name="Currency [0] 14202" xfId="24445" hidden="1" xr:uid="{00000000-0005-0000-0000-00009E5F0000}"/>
    <cellStyle name="Currency [0] 14203" xfId="24489" hidden="1" xr:uid="{00000000-0005-0000-0000-0000CA5F0000}"/>
    <cellStyle name="Currency [0] 14204" xfId="24457" hidden="1" xr:uid="{00000000-0005-0000-0000-0000AA5F0000}"/>
    <cellStyle name="Currency [0] 14205" xfId="24465" hidden="1" xr:uid="{00000000-0005-0000-0000-0000B25F0000}"/>
    <cellStyle name="Currency [0] 14206" xfId="24501" hidden="1" xr:uid="{00000000-0005-0000-0000-0000D65F0000}"/>
    <cellStyle name="Currency [0] 14207" xfId="24503" hidden="1" xr:uid="{00000000-0005-0000-0000-0000D85F0000}"/>
    <cellStyle name="Currency [0] 14208" xfId="24459" hidden="1" xr:uid="{00000000-0005-0000-0000-0000AC5F0000}"/>
    <cellStyle name="Currency [0] 14209" xfId="24472" hidden="1" xr:uid="{00000000-0005-0000-0000-0000B95F0000}"/>
    <cellStyle name="Currency [0] 1421" xfId="1582" hidden="1" xr:uid="{00000000-0005-0000-0000-00004F060000}"/>
    <cellStyle name="Currency [0] 14210" xfId="24477" hidden="1" xr:uid="{00000000-0005-0000-0000-0000BE5F0000}"/>
    <cellStyle name="Currency [0] 14211" xfId="24471" hidden="1" xr:uid="{00000000-0005-0000-0000-0000B85F0000}"/>
    <cellStyle name="Currency [0] 14212" xfId="24519" hidden="1" xr:uid="{00000000-0005-0000-0000-0000E85F0000}"/>
    <cellStyle name="Currency [0] 14213" xfId="24527" hidden="1" xr:uid="{00000000-0005-0000-0000-0000F05F0000}"/>
    <cellStyle name="Currency [0] 14214" xfId="24455" hidden="1" xr:uid="{00000000-0005-0000-0000-0000A85F0000}"/>
    <cellStyle name="Currency [0] 14215" xfId="24513" hidden="1" xr:uid="{00000000-0005-0000-0000-0000E25F0000}"/>
    <cellStyle name="Currency [0] 14216" xfId="24536" hidden="1" xr:uid="{00000000-0005-0000-0000-0000F95F0000}"/>
    <cellStyle name="Currency [0] 14217" xfId="24538" hidden="1" xr:uid="{00000000-0005-0000-0000-0000FB5F0000}"/>
    <cellStyle name="Currency [0] 14218" xfId="24438" hidden="1" xr:uid="{00000000-0005-0000-0000-0000975F0000}"/>
    <cellStyle name="Currency [0] 14219" xfId="24448" hidden="1" xr:uid="{00000000-0005-0000-0000-0000A15F0000}"/>
    <cellStyle name="Currency [0] 1422" xfId="1559" hidden="1" xr:uid="{00000000-0005-0000-0000-000038060000}"/>
    <cellStyle name="Currency [0] 14220" xfId="24510" hidden="1" xr:uid="{00000000-0005-0000-0000-0000DF5F0000}"/>
    <cellStyle name="Currency [0] 14221" xfId="24475" hidden="1" xr:uid="{00000000-0005-0000-0000-0000BC5F0000}"/>
    <cellStyle name="Currency [0] 14222" xfId="24425" hidden="1" xr:uid="{00000000-0005-0000-0000-00008A5F0000}"/>
    <cellStyle name="Currency [0] 14223" xfId="24546" hidden="1" xr:uid="{00000000-0005-0000-0000-000003600000}"/>
    <cellStyle name="Currency [0] 14224" xfId="24511" hidden="1" xr:uid="{00000000-0005-0000-0000-0000E05F0000}"/>
    <cellStyle name="Currency [0] 14225" xfId="24522" hidden="1" xr:uid="{00000000-0005-0000-0000-0000EB5F0000}"/>
    <cellStyle name="Currency [0] 14226" xfId="24554" hidden="1" xr:uid="{00000000-0005-0000-0000-00000B600000}"/>
    <cellStyle name="Currency [0] 14227" xfId="24556" hidden="1" xr:uid="{00000000-0005-0000-0000-00000D600000}"/>
    <cellStyle name="Currency [0] 14228" xfId="24508" hidden="1" xr:uid="{00000000-0005-0000-0000-0000DD5F0000}"/>
    <cellStyle name="Currency [0] 14229" xfId="24507" hidden="1" xr:uid="{00000000-0005-0000-0000-0000DC5F0000}"/>
    <cellStyle name="Currency [0] 1423" xfId="1565" hidden="1" xr:uid="{00000000-0005-0000-0000-00003E060000}"/>
    <cellStyle name="Currency [0] 14230" xfId="24497" hidden="1" xr:uid="{00000000-0005-0000-0000-0000D25F0000}"/>
    <cellStyle name="Currency [0] 14231" xfId="24493" hidden="1" xr:uid="{00000000-0005-0000-0000-0000CE5F0000}"/>
    <cellStyle name="Currency [0] 14232" xfId="24495" hidden="1" xr:uid="{00000000-0005-0000-0000-0000D05F0000}"/>
    <cellStyle name="Currency [0] 14233" xfId="24563" hidden="1" xr:uid="{00000000-0005-0000-0000-000014600000}"/>
    <cellStyle name="Currency [0] 14234" xfId="23722" hidden="1" xr:uid="{00000000-0005-0000-0000-0000CB5C0000}"/>
    <cellStyle name="Currency [0] 14235" xfId="24541" hidden="1" xr:uid="{00000000-0005-0000-0000-0000FE5F0000}"/>
    <cellStyle name="Currency [0] 14236" xfId="24569" hidden="1" xr:uid="{00000000-0005-0000-0000-00001A600000}"/>
    <cellStyle name="Currency [0] 14237" xfId="24571" hidden="1" xr:uid="{00000000-0005-0000-0000-00001C600000}"/>
    <cellStyle name="Currency [0] 14238" xfId="24446" hidden="1" xr:uid="{00000000-0005-0000-0000-00009F5F0000}"/>
    <cellStyle name="Currency [0] 14239" xfId="24520" hidden="1" xr:uid="{00000000-0005-0000-0000-0000E95F0000}"/>
    <cellStyle name="Currency [0] 1424" xfId="1579" hidden="1" xr:uid="{00000000-0005-0000-0000-00004C060000}"/>
    <cellStyle name="Currency [0] 14240" xfId="24476" hidden="1" xr:uid="{00000000-0005-0000-0000-0000BD5F0000}"/>
    <cellStyle name="Currency [0] 14241" xfId="24512" hidden="1" xr:uid="{00000000-0005-0000-0000-0000E15F0000}"/>
    <cellStyle name="Currency [0] 14242" xfId="24516" hidden="1" xr:uid="{00000000-0005-0000-0000-0000E55F0000}"/>
    <cellStyle name="Currency [0] 14243" xfId="24577" hidden="1" xr:uid="{00000000-0005-0000-0000-000022600000}"/>
    <cellStyle name="Currency [0] 14244" xfId="23735" hidden="1" xr:uid="{00000000-0005-0000-0000-0000D85C0000}"/>
    <cellStyle name="Currency [0] 14245" xfId="24559" hidden="1" xr:uid="{00000000-0005-0000-0000-000010600000}"/>
    <cellStyle name="Currency [0] 14246" xfId="24582" hidden="1" xr:uid="{00000000-0005-0000-0000-000027600000}"/>
    <cellStyle name="Currency [0] 14247" xfId="24584" hidden="1" xr:uid="{00000000-0005-0000-0000-000029600000}"/>
    <cellStyle name="Currency [0] 14248" xfId="24440" hidden="1" xr:uid="{00000000-0005-0000-0000-0000995F0000}"/>
    <cellStyle name="Currency [0] 14249" xfId="24539" hidden="1" xr:uid="{00000000-0005-0000-0000-0000FC5F0000}"/>
    <cellStyle name="Currency [0] 1425" xfId="1566" hidden="1" xr:uid="{00000000-0005-0000-0000-00003F060000}"/>
    <cellStyle name="Currency [0] 14250" xfId="24506" hidden="1" xr:uid="{00000000-0005-0000-0000-0000DB5F0000}"/>
    <cellStyle name="Currency [0] 14251" xfId="24524" hidden="1" xr:uid="{00000000-0005-0000-0000-0000ED5F0000}"/>
    <cellStyle name="Currency [0] 14252" xfId="24521" hidden="1" xr:uid="{00000000-0005-0000-0000-0000EA5F0000}"/>
    <cellStyle name="Currency [0] 14253" xfId="24588" hidden="1" xr:uid="{00000000-0005-0000-0000-00002D600000}"/>
    <cellStyle name="Currency [0] 14254" xfId="24473" hidden="1" xr:uid="{00000000-0005-0000-0000-0000BA5F0000}"/>
    <cellStyle name="Currency [0] 14255" xfId="24573" hidden="1" xr:uid="{00000000-0005-0000-0000-00001E600000}"/>
    <cellStyle name="Currency [0] 14256" xfId="24595" hidden="1" xr:uid="{00000000-0005-0000-0000-000034600000}"/>
    <cellStyle name="Currency [0] 14257" xfId="24597" hidden="1" xr:uid="{00000000-0005-0000-0000-000036600000}"/>
    <cellStyle name="Currency [0] 14258" xfId="24525" hidden="1" xr:uid="{00000000-0005-0000-0000-0000EE5F0000}"/>
    <cellStyle name="Currency [0] 14259" xfId="24557" hidden="1" xr:uid="{00000000-0005-0000-0000-00000E600000}"/>
    <cellStyle name="Currency [0] 1426" xfId="1583" hidden="1" xr:uid="{00000000-0005-0000-0000-000050060000}"/>
    <cellStyle name="Currency [0] 14260" xfId="23687" hidden="1" xr:uid="{00000000-0005-0000-0000-0000A85C0000}"/>
    <cellStyle name="Currency [0] 14261" xfId="24543" hidden="1" xr:uid="{00000000-0005-0000-0000-000000600000}"/>
    <cellStyle name="Currency [0] 14262" xfId="24540" hidden="1" xr:uid="{00000000-0005-0000-0000-0000FD5F0000}"/>
    <cellStyle name="Currency [0] 14263" xfId="24601" hidden="1" xr:uid="{00000000-0005-0000-0000-00003A600000}"/>
    <cellStyle name="Currency [0] 14264" xfId="24436" hidden="1" xr:uid="{00000000-0005-0000-0000-0000955F0000}"/>
    <cellStyle name="Currency [0] 14265" xfId="24585" hidden="1" xr:uid="{00000000-0005-0000-0000-00002A600000}"/>
    <cellStyle name="Currency [0] 14266" xfId="24605" hidden="1" xr:uid="{00000000-0005-0000-0000-00003E600000}"/>
    <cellStyle name="Currency [0] 14267" xfId="24607" hidden="1" xr:uid="{00000000-0005-0000-0000-000040600000}"/>
    <cellStyle name="Currency [0] 14268" xfId="24544" hidden="1" xr:uid="{00000000-0005-0000-0000-000001600000}"/>
    <cellStyle name="Currency [0] 14269" xfId="24572" hidden="1" xr:uid="{00000000-0005-0000-0000-00001D600000}"/>
    <cellStyle name="Currency [0] 1427" xfId="1584" hidden="1" xr:uid="{00000000-0005-0000-0000-000051060000}"/>
    <cellStyle name="Currency [0] 14270" xfId="24532" hidden="1" xr:uid="{00000000-0005-0000-0000-0000F55F0000}"/>
    <cellStyle name="Currency [0] 14271" xfId="24561" hidden="1" xr:uid="{00000000-0005-0000-0000-000012600000}"/>
    <cellStyle name="Currency [0] 14272" xfId="24558" hidden="1" xr:uid="{00000000-0005-0000-0000-00000F600000}"/>
    <cellStyle name="Currency [0] 14273" xfId="24611" hidden="1" xr:uid="{00000000-0005-0000-0000-000044600000}"/>
    <cellStyle name="Currency [0] 14274" xfId="24439" hidden="1" xr:uid="{00000000-0005-0000-0000-0000985F0000}"/>
    <cellStyle name="Currency [0] 14275" xfId="24598" hidden="1" xr:uid="{00000000-0005-0000-0000-000037600000}"/>
    <cellStyle name="Currency [0] 14276" xfId="24615" hidden="1" xr:uid="{00000000-0005-0000-0000-000048600000}"/>
    <cellStyle name="Currency [0] 14277" xfId="24617" hidden="1" xr:uid="{00000000-0005-0000-0000-00004A600000}"/>
    <cellStyle name="Currency [0] 14278" xfId="24498" hidden="1" xr:uid="{00000000-0005-0000-0000-0000D35F0000}"/>
    <cellStyle name="Currency [0] 14279" xfId="24534" hidden="1" xr:uid="{00000000-0005-0000-0000-0000F75F0000}"/>
    <cellStyle name="Currency [0] 1428" xfId="1580" hidden="1" xr:uid="{00000000-0005-0000-0000-00004D060000}"/>
    <cellStyle name="Currency [0] 14280" xfId="24603" hidden="1" xr:uid="{00000000-0005-0000-0000-00003C600000}"/>
    <cellStyle name="Currency [0] 14281" xfId="24591" hidden="1" xr:uid="{00000000-0005-0000-0000-000030600000}"/>
    <cellStyle name="Currency [0] 14282" xfId="24608" hidden="1" xr:uid="{00000000-0005-0000-0000-000041600000}"/>
    <cellStyle name="Currency [0] 14283" xfId="24619" hidden="1" xr:uid="{00000000-0005-0000-0000-00004C600000}"/>
    <cellStyle name="Currency [0] 14284" xfId="24467" hidden="1" xr:uid="{00000000-0005-0000-0000-0000B45F0000}"/>
    <cellStyle name="Currency [0] 14285" xfId="24531" hidden="1" xr:uid="{00000000-0005-0000-0000-0000F45F0000}"/>
    <cellStyle name="Currency [0] 14286" xfId="24623" hidden="1" xr:uid="{00000000-0005-0000-0000-000050600000}"/>
    <cellStyle name="Currency [0] 14287" xfId="24625" hidden="1" xr:uid="{00000000-0005-0000-0000-000052600000}"/>
    <cellStyle name="Currency [0] 14288" xfId="24580" hidden="1" xr:uid="{00000000-0005-0000-0000-000025600000}"/>
    <cellStyle name="Currency [0] 14289" xfId="24592" hidden="1" xr:uid="{00000000-0005-0000-0000-000031600000}"/>
    <cellStyle name="Currency [0] 1429" xfId="1553" hidden="1" xr:uid="{00000000-0005-0000-0000-000032060000}"/>
    <cellStyle name="Currency [0] 14290" xfId="24620" hidden="1" xr:uid="{00000000-0005-0000-0000-00004D600000}"/>
    <cellStyle name="Currency [0] 14291" xfId="24593" hidden="1" xr:uid="{00000000-0005-0000-0000-000032600000}"/>
    <cellStyle name="Currency [0] 14292" xfId="24626" hidden="1" xr:uid="{00000000-0005-0000-0000-000053600000}"/>
    <cellStyle name="Currency [0] 14293" xfId="24628" hidden="1" xr:uid="{00000000-0005-0000-0000-000055600000}"/>
    <cellStyle name="Currency [0] 14294" xfId="24621" hidden="1" xr:uid="{00000000-0005-0000-0000-00004E600000}"/>
    <cellStyle name="Currency [0] 14295" xfId="24567" hidden="1" xr:uid="{00000000-0005-0000-0000-000018600000}"/>
    <cellStyle name="Currency [0] 14296" xfId="24630" hidden="1" xr:uid="{00000000-0005-0000-0000-000057600000}"/>
    <cellStyle name="Currency [0] 14297" xfId="24632" hidden="1" xr:uid="{00000000-0005-0000-0000-000059600000}"/>
    <cellStyle name="Currency [0] 14298" xfId="24634" hidden="1" xr:uid="{00000000-0005-0000-0000-00005B600000}"/>
    <cellStyle name="Currency [0] 14299" xfId="24635" hidden="1" xr:uid="{00000000-0005-0000-0000-00005C600000}"/>
    <cellStyle name="Currency [0] 143" xfId="209" hidden="1" xr:uid="{00000000-0005-0000-0000-0000F2000000}"/>
    <cellStyle name="Currency [0] 1430" xfId="1585" hidden="1" xr:uid="{00000000-0005-0000-0000-000052060000}"/>
    <cellStyle name="Currency [0] 14300" xfId="24639" hidden="1" xr:uid="{00000000-0005-0000-0000-000060600000}"/>
    <cellStyle name="Currency [0] 14301" xfId="24657" hidden="1" xr:uid="{00000000-0005-0000-0000-000072600000}"/>
    <cellStyle name="Currency [0] 14302" xfId="24664" hidden="1" xr:uid="{00000000-0005-0000-0000-000079600000}"/>
    <cellStyle name="Currency [0] 14303" xfId="24670" hidden="1" xr:uid="{00000000-0005-0000-0000-00007F600000}"/>
    <cellStyle name="Currency [0] 14304" xfId="24672" hidden="1" xr:uid="{00000000-0005-0000-0000-000081600000}"/>
    <cellStyle name="Currency [0] 14305" xfId="24655" hidden="1" xr:uid="{00000000-0005-0000-0000-000070600000}"/>
    <cellStyle name="Currency [0] 14306" xfId="24666" hidden="1" xr:uid="{00000000-0005-0000-0000-00007B600000}"/>
    <cellStyle name="Currency [0] 14307" xfId="24674" hidden="1" xr:uid="{00000000-0005-0000-0000-000083600000}"/>
    <cellStyle name="Currency [0] 14308" xfId="24676" hidden="1" xr:uid="{00000000-0005-0000-0000-000085600000}"/>
    <cellStyle name="Currency [0] 14309" xfId="24665" hidden="1" xr:uid="{00000000-0005-0000-0000-00007A600000}"/>
    <cellStyle name="Currency [0] 1431" xfId="1586" hidden="1" xr:uid="{00000000-0005-0000-0000-000053060000}"/>
    <cellStyle name="Currency [0] 14310" xfId="24640" hidden="1" xr:uid="{00000000-0005-0000-0000-000061600000}"/>
    <cellStyle name="Currency [0] 14311" xfId="24687" hidden="1" xr:uid="{00000000-0005-0000-0000-000090600000}"/>
    <cellStyle name="Currency [0] 14312" xfId="24696" hidden="1" xr:uid="{00000000-0005-0000-0000-000099600000}"/>
    <cellStyle name="Currency [0] 14313" xfId="24707" hidden="1" xr:uid="{00000000-0005-0000-0000-0000A4600000}"/>
    <cellStyle name="Currency [0] 14314" xfId="24713" hidden="1" xr:uid="{00000000-0005-0000-0000-0000AA600000}"/>
    <cellStyle name="Currency [0] 14315" xfId="24685" hidden="1" xr:uid="{00000000-0005-0000-0000-00008E600000}"/>
    <cellStyle name="Currency [0] 14316" xfId="24703" hidden="1" xr:uid="{00000000-0005-0000-0000-0000A0600000}"/>
    <cellStyle name="Currency [0] 14317" xfId="24725" hidden="1" xr:uid="{00000000-0005-0000-0000-0000B6600000}"/>
    <cellStyle name="Currency [0] 14318" xfId="24727" hidden="1" xr:uid="{00000000-0005-0000-0000-0000B8600000}"/>
    <cellStyle name="Currency [0] 14319" xfId="24661" hidden="1" xr:uid="{00000000-0005-0000-0000-000076600000}"/>
    <cellStyle name="Currency [0] 1432" xfId="1450" hidden="1" xr:uid="{00000000-0005-0000-0000-0000CB050000}"/>
    <cellStyle name="Currency [0] 14320" xfId="24646" hidden="1" xr:uid="{00000000-0005-0000-0000-000067600000}"/>
    <cellStyle name="Currency [0] 14321" xfId="24699" hidden="1" xr:uid="{00000000-0005-0000-0000-00009C600000}"/>
    <cellStyle name="Currency [0] 14322" xfId="24651" hidden="1" xr:uid="{00000000-0005-0000-0000-00006C600000}"/>
    <cellStyle name="Currency [0] 14323" xfId="24688" hidden="1" xr:uid="{00000000-0005-0000-0000-000091600000}"/>
    <cellStyle name="Currency [0] 14324" xfId="24732" hidden="1" xr:uid="{00000000-0005-0000-0000-0000BD600000}"/>
    <cellStyle name="Currency [0] 14325" xfId="24700" hidden="1" xr:uid="{00000000-0005-0000-0000-00009D600000}"/>
    <cellStyle name="Currency [0] 14326" xfId="24708" hidden="1" xr:uid="{00000000-0005-0000-0000-0000A5600000}"/>
    <cellStyle name="Currency [0] 14327" xfId="24744" hidden="1" xr:uid="{00000000-0005-0000-0000-0000C9600000}"/>
    <cellStyle name="Currency [0] 14328" xfId="24746" hidden="1" xr:uid="{00000000-0005-0000-0000-0000CB600000}"/>
    <cellStyle name="Currency [0] 14329" xfId="24702" hidden="1" xr:uid="{00000000-0005-0000-0000-00009F600000}"/>
    <cellStyle name="Currency [0] 1433" xfId="1460" hidden="1" xr:uid="{00000000-0005-0000-0000-0000D5050000}"/>
    <cellStyle name="Currency [0] 14330" xfId="24715" hidden="1" xr:uid="{00000000-0005-0000-0000-0000AC600000}"/>
    <cellStyle name="Currency [0] 14331" xfId="24720" hidden="1" xr:uid="{00000000-0005-0000-0000-0000B1600000}"/>
    <cellStyle name="Currency [0] 14332" xfId="24714" hidden="1" xr:uid="{00000000-0005-0000-0000-0000AB600000}"/>
    <cellStyle name="Currency [0] 14333" xfId="24762" hidden="1" xr:uid="{00000000-0005-0000-0000-0000DB600000}"/>
    <cellStyle name="Currency [0] 14334" xfId="24770" hidden="1" xr:uid="{00000000-0005-0000-0000-0000E3600000}"/>
    <cellStyle name="Currency [0] 14335" xfId="24698" hidden="1" xr:uid="{00000000-0005-0000-0000-00009B600000}"/>
    <cellStyle name="Currency [0] 14336" xfId="24756" hidden="1" xr:uid="{00000000-0005-0000-0000-0000D5600000}"/>
    <cellStyle name="Currency [0] 14337" xfId="24779" hidden="1" xr:uid="{00000000-0005-0000-0000-0000EC600000}"/>
    <cellStyle name="Currency [0] 14338" xfId="24781" hidden="1" xr:uid="{00000000-0005-0000-0000-0000EE600000}"/>
    <cellStyle name="Currency [0] 14339" xfId="24681" hidden="1" xr:uid="{00000000-0005-0000-0000-00008A600000}"/>
    <cellStyle name="Currency [0] 1434" xfId="1588" hidden="1" xr:uid="{00000000-0005-0000-0000-000055060000}"/>
    <cellStyle name="Currency [0] 14340" xfId="24691" hidden="1" xr:uid="{00000000-0005-0000-0000-000094600000}"/>
    <cellStyle name="Currency [0] 14341" xfId="24753" hidden="1" xr:uid="{00000000-0005-0000-0000-0000D2600000}"/>
    <cellStyle name="Currency [0] 14342" xfId="24718" hidden="1" xr:uid="{00000000-0005-0000-0000-0000AF600000}"/>
    <cellStyle name="Currency [0] 14343" xfId="24668" hidden="1" xr:uid="{00000000-0005-0000-0000-00007D600000}"/>
    <cellStyle name="Currency [0] 14344" xfId="24789" hidden="1" xr:uid="{00000000-0005-0000-0000-0000F6600000}"/>
    <cellStyle name="Currency [0] 14345" xfId="24754" hidden="1" xr:uid="{00000000-0005-0000-0000-0000D3600000}"/>
    <cellStyle name="Currency [0] 14346" xfId="24765" hidden="1" xr:uid="{00000000-0005-0000-0000-0000DE600000}"/>
    <cellStyle name="Currency [0] 14347" xfId="24797" hidden="1" xr:uid="{00000000-0005-0000-0000-0000FE600000}"/>
    <cellStyle name="Currency [0] 14348" xfId="24799" hidden="1" xr:uid="{00000000-0005-0000-0000-000000610000}"/>
    <cellStyle name="Currency [0] 14349" xfId="24751" hidden="1" xr:uid="{00000000-0005-0000-0000-0000D0600000}"/>
    <cellStyle name="Currency [0] 1435" xfId="1592" hidden="1" xr:uid="{00000000-0005-0000-0000-000059060000}"/>
    <cellStyle name="Currency [0] 14350" xfId="24750" hidden="1" xr:uid="{00000000-0005-0000-0000-0000CF600000}"/>
    <cellStyle name="Currency [0] 14351" xfId="24740" hidden="1" xr:uid="{00000000-0005-0000-0000-0000C5600000}"/>
    <cellStyle name="Currency [0] 14352" xfId="24736" hidden="1" xr:uid="{00000000-0005-0000-0000-0000C1600000}"/>
    <cellStyle name="Currency [0] 14353" xfId="24738" hidden="1" xr:uid="{00000000-0005-0000-0000-0000C3600000}"/>
    <cellStyle name="Currency [0] 14354" xfId="24806" hidden="1" xr:uid="{00000000-0005-0000-0000-000007610000}"/>
    <cellStyle name="Currency [0] 14355" xfId="24648" hidden="1" xr:uid="{00000000-0005-0000-0000-000069600000}"/>
    <cellStyle name="Currency [0] 14356" xfId="24784" hidden="1" xr:uid="{00000000-0005-0000-0000-0000F1600000}"/>
    <cellStyle name="Currency [0] 14357" xfId="24812" hidden="1" xr:uid="{00000000-0005-0000-0000-00000D610000}"/>
    <cellStyle name="Currency [0] 14358" xfId="24814" hidden="1" xr:uid="{00000000-0005-0000-0000-00000F610000}"/>
    <cellStyle name="Currency [0] 14359" xfId="24689" hidden="1" xr:uid="{00000000-0005-0000-0000-000092600000}"/>
    <cellStyle name="Currency [0] 1436" xfId="1593" hidden="1" xr:uid="{00000000-0005-0000-0000-00005A060000}"/>
    <cellStyle name="Currency [0] 14360" xfId="24763" hidden="1" xr:uid="{00000000-0005-0000-0000-0000DC600000}"/>
    <cellStyle name="Currency [0] 14361" xfId="24719" hidden="1" xr:uid="{00000000-0005-0000-0000-0000B0600000}"/>
    <cellStyle name="Currency [0] 14362" xfId="24755" hidden="1" xr:uid="{00000000-0005-0000-0000-0000D4600000}"/>
    <cellStyle name="Currency [0] 14363" xfId="24759" hidden="1" xr:uid="{00000000-0005-0000-0000-0000D8600000}"/>
    <cellStyle name="Currency [0] 14364" xfId="24820" hidden="1" xr:uid="{00000000-0005-0000-0000-000015610000}"/>
    <cellStyle name="Currency [0] 14365" xfId="24643" hidden="1" xr:uid="{00000000-0005-0000-0000-000064600000}"/>
    <cellStyle name="Currency [0] 14366" xfId="24802" hidden="1" xr:uid="{00000000-0005-0000-0000-000003610000}"/>
    <cellStyle name="Currency [0] 14367" xfId="24825" hidden="1" xr:uid="{00000000-0005-0000-0000-00001A610000}"/>
    <cellStyle name="Currency [0] 14368" xfId="24827" hidden="1" xr:uid="{00000000-0005-0000-0000-00001C610000}"/>
    <cellStyle name="Currency [0] 14369" xfId="24683" hidden="1" xr:uid="{00000000-0005-0000-0000-00008C600000}"/>
    <cellStyle name="Currency [0] 1437" xfId="1442" hidden="1" xr:uid="{00000000-0005-0000-0000-0000C3050000}"/>
    <cellStyle name="Currency [0] 14370" xfId="24782" hidden="1" xr:uid="{00000000-0005-0000-0000-0000EF600000}"/>
    <cellStyle name="Currency [0] 14371" xfId="24749" hidden="1" xr:uid="{00000000-0005-0000-0000-0000CE600000}"/>
    <cellStyle name="Currency [0] 14372" xfId="24767" hidden="1" xr:uid="{00000000-0005-0000-0000-0000E0600000}"/>
    <cellStyle name="Currency [0] 14373" xfId="24764" hidden="1" xr:uid="{00000000-0005-0000-0000-0000DD600000}"/>
    <cellStyle name="Currency [0] 14374" xfId="24831" hidden="1" xr:uid="{00000000-0005-0000-0000-000020610000}"/>
    <cellStyle name="Currency [0] 14375" xfId="24716" hidden="1" xr:uid="{00000000-0005-0000-0000-0000AD600000}"/>
    <cellStyle name="Currency [0] 14376" xfId="24816" hidden="1" xr:uid="{00000000-0005-0000-0000-000011610000}"/>
    <cellStyle name="Currency [0] 14377" xfId="24838" hidden="1" xr:uid="{00000000-0005-0000-0000-000027610000}"/>
    <cellStyle name="Currency [0] 14378" xfId="24840" hidden="1" xr:uid="{00000000-0005-0000-0000-000029610000}"/>
    <cellStyle name="Currency [0] 14379" xfId="24768" hidden="1" xr:uid="{00000000-0005-0000-0000-0000E1600000}"/>
    <cellStyle name="Currency [0] 1438" xfId="1590" hidden="1" xr:uid="{00000000-0005-0000-0000-000057060000}"/>
    <cellStyle name="Currency [0] 14380" xfId="24800" hidden="1" xr:uid="{00000000-0005-0000-0000-000001610000}"/>
    <cellStyle name="Currency [0] 14381" xfId="24658" hidden="1" xr:uid="{00000000-0005-0000-0000-000073600000}"/>
    <cellStyle name="Currency [0] 14382" xfId="24786" hidden="1" xr:uid="{00000000-0005-0000-0000-0000F3600000}"/>
    <cellStyle name="Currency [0] 14383" xfId="24783" hidden="1" xr:uid="{00000000-0005-0000-0000-0000F0600000}"/>
    <cellStyle name="Currency [0] 14384" xfId="24844" hidden="1" xr:uid="{00000000-0005-0000-0000-00002D610000}"/>
    <cellStyle name="Currency [0] 14385" xfId="24679" hidden="1" xr:uid="{00000000-0005-0000-0000-000088600000}"/>
    <cellStyle name="Currency [0] 14386" xfId="24828" hidden="1" xr:uid="{00000000-0005-0000-0000-00001D610000}"/>
    <cellStyle name="Currency [0] 14387" xfId="24848" hidden="1" xr:uid="{00000000-0005-0000-0000-000031610000}"/>
    <cellStyle name="Currency [0] 14388" xfId="24850" hidden="1" xr:uid="{00000000-0005-0000-0000-000033610000}"/>
    <cellStyle name="Currency [0] 14389" xfId="24787" hidden="1" xr:uid="{00000000-0005-0000-0000-0000F4600000}"/>
    <cellStyle name="Currency [0] 1439" xfId="1594" hidden="1" xr:uid="{00000000-0005-0000-0000-00005B060000}"/>
    <cellStyle name="Currency [0] 14390" xfId="24815" hidden="1" xr:uid="{00000000-0005-0000-0000-000010610000}"/>
    <cellStyle name="Currency [0] 14391" xfId="24775" hidden="1" xr:uid="{00000000-0005-0000-0000-0000E8600000}"/>
    <cellStyle name="Currency [0] 14392" xfId="24804" hidden="1" xr:uid="{00000000-0005-0000-0000-000005610000}"/>
    <cellStyle name="Currency [0] 14393" xfId="24801" hidden="1" xr:uid="{00000000-0005-0000-0000-000002610000}"/>
    <cellStyle name="Currency [0] 14394" xfId="24854" hidden="1" xr:uid="{00000000-0005-0000-0000-000037610000}"/>
    <cellStyle name="Currency [0] 14395" xfId="24682" hidden="1" xr:uid="{00000000-0005-0000-0000-00008B600000}"/>
    <cellStyle name="Currency [0] 14396" xfId="24841" hidden="1" xr:uid="{00000000-0005-0000-0000-00002A610000}"/>
    <cellStyle name="Currency [0] 14397" xfId="24858" hidden="1" xr:uid="{00000000-0005-0000-0000-00003B610000}"/>
    <cellStyle name="Currency [0] 14398" xfId="24860" hidden="1" xr:uid="{00000000-0005-0000-0000-00003D610000}"/>
    <cellStyle name="Currency [0] 14399" xfId="24741" hidden="1" xr:uid="{00000000-0005-0000-0000-0000C6600000}"/>
    <cellStyle name="Currency [0] 144" xfId="231" hidden="1" xr:uid="{00000000-0005-0000-0000-000008010000}"/>
    <cellStyle name="Currency [0] 1440" xfId="1595" hidden="1" xr:uid="{00000000-0005-0000-0000-00005C060000}"/>
    <cellStyle name="Currency [0] 14400" xfId="24777" hidden="1" xr:uid="{00000000-0005-0000-0000-0000EA600000}"/>
    <cellStyle name="Currency [0] 14401" xfId="24846" hidden="1" xr:uid="{00000000-0005-0000-0000-00002F610000}"/>
    <cellStyle name="Currency [0] 14402" xfId="24834" hidden="1" xr:uid="{00000000-0005-0000-0000-000023610000}"/>
    <cellStyle name="Currency [0] 14403" xfId="24851" hidden="1" xr:uid="{00000000-0005-0000-0000-000034610000}"/>
    <cellStyle name="Currency [0] 14404" xfId="24862" hidden="1" xr:uid="{00000000-0005-0000-0000-00003F610000}"/>
    <cellStyle name="Currency [0] 14405" xfId="24710" hidden="1" xr:uid="{00000000-0005-0000-0000-0000A7600000}"/>
    <cellStyle name="Currency [0] 14406" xfId="24774" hidden="1" xr:uid="{00000000-0005-0000-0000-0000E7600000}"/>
    <cellStyle name="Currency [0] 14407" xfId="24866" hidden="1" xr:uid="{00000000-0005-0000-0000-000043610000}"/>
    <cellStyle name="Currency [0] 14408" xfId="24868" hidden="1" xr:uid="{00000000-0005-0000-0000-000045610000}"/>
    <cellStyle name="Currency [0] 14409" xfId="24823" hidden="1" xr:uid="{00000000-0005-0000-0000-000018610000}"/>
    <cellStyle name="Currency [0] 1441" xfId="1589" hidden="1" xr:uid="{00000000-0005-0000-0000-000056060000}"/>
    <cellStyle name="Currency [0] 14410" xfId="24835" hidden="1" xr:uid="{00000000-0005-0000-0000-000024610000}"/>
    <cellStyle name="Currency [0] 14411" xfId="24863" hidden="1" xr:uid="{00000000-0005-0000-0000-000040610000}"/>
    <cellStyle name="Currency [0] 14412" xfId="24836" hidden="1" xr:uid="{00000000-0005-0000-0000-000025610000}"/>
    <cellStyle name="Currency [0] 14413" xfId="24869" hidden="1" xr:uid="{00000000-0005-0000-0000-000046610000}"/>
    <cellStyle name="Currency [0] 14414" xfId="24871" hidden="1" xr:uid="{00000000-0005-0000-0000-000048610000}"/>
    <cellStyle name="Currency [0] 14415" xfId="24864" hidden="1" xr:uid="{00000000-0005-0000-0000-000041610000}"/>
    <cellStyle name="Currency [0] 14416" xfId="24810" hidden="1" xr:uid="{00000000-0005-0000-0000-00000B610000}"/>
    <cellStyle name="Currency [0] 14417" xfId="24873" hidden="1" xr:uid="{00000000-0005-0000-0000-00004A610000}"/>
    <cellStyle name="Currency [0] 14418" xfId="24875" hidden="1" xr:uid="{00000000-0005-0000-0000-00004C610000}"/>
    <cellStyle name="Currency [0] 14419" xfId="24932" hidden="1" xr:uid="{00000000-0005-0000-0000-000085610000}"/>
    <cellStyle name="Currency [0] 1442" xfId="1449" hidden="1" xr:uid="{00000000-0005-0000-0000-0000CA050000}"/>
    <cellStyle name="Currency [0] 14420" xfId="24951" hidden="1" xr:uid="{00000000-0005-0000-0000-000098610000}"/>
    <cellStyle name="Currency [0] 14421" xfId="24958" hidden="1" xr:uid="{00000000-0005-0000-0000-00009F610000}"/>
    <cellStyle name="Currency [0] 14422" xfId="24965" hidden="1" xr:uid="{00000000-0005-0000-0000-0000A6610000}"/>
    <cellStyle name="Currency [0] 14423" xfId="24970" hidden="1" xr:uid="{00000000-0005-0000-0000-0000AB610000}"/>
    <cellStyle name="Currency [0] 14424" xfId="24949" hidden="1" xr:uid="{00000000-0005-0000-0000-000096610000}"/>
    <cellStyle name="Currency [0] 14425" xfId="24960" hidden="1" xr:uid="{00000000-0005-0000-0000-0000A1610000}"/>
    <cellStyle name="Currency [0] 14426" xfId="24974" hidden="1" xr:uid="{00000000-0005-0000-0000-0000AF610000}"/>
    <cellStyle name="Currency [0] 14427" xfId="24976" hidden="1" xr:uid="{00000000-0005-0000-0000-0000B1610000}"/>
    <cellStyle name="Currency [0] 14428" xfId="24959" hidden="1" xr:uid="{00000000-0005-0000-0000-0000A0610000}"/>
    <cellStyle name="Currency [0] 14429" xfId="24933" hidden="1" xr:uid="{00000000-0005-0000-0000-000086610000}"/>
    <cellStyle name="Currency [0] 1443" xfId="1601" hidden="1" xr:uid="{00000000-0005-0000-0000-000062060000}"/>
    <cellStyle name="Currency [0] 14430" xfId="24987" hidden="1" xr:uid="{00000000-0005-0000-0000-0000BC610000}"/>
    <cellStyle name="Currency [0] 14431" xfId="24996" hidden="1" xr:uid="{00000000-0005-0000-0000-0000C5610000}"/>
    <cellStyle name="Currency [0] 14432" xfId="25007" hidden="1" xr:uid="{00000000-0005-0000-0000-0000D0610000}"/>
    <cellStyle name="Currency [0] 14433" xfId="25013" hidden="1" xr:uid="{00000000-0005-0000-0000-0000D6610000}"/>
    <cellStyle name="Currency [0] 14434" xfId="24985" hidden="1" xr:uid="{00000000-0005-0000-0000-0000BA610000}"/>
    <cellStyle name="Currency [0] 14435" xfId="25003" hidden="1" xr:uid="{00000000-0005-0000-0000-0000CC610000}"/>
    <cellStyle name="Currency [0] 14436" xfId="25025" hidden="1" xr:uid="{00000000-0005-0000-0000-0000E2610000}"/>
    <cellStyle name="Currency [0] 14437" xfId="25027" hidden="1" xr:uid="{00000000-0005-0000-0000-0000E4610000}"/>
    <cellStyle name="Currency [0] 14438" xfId="24955" hidden="1" xr:uid="{00000000-0005-0000-0000-00009C610000}"/>
    <cellStyle name="Currency [0] 14439" xfId="24939" hidden="1" xr:uid="{00000000-0005-0000-0000-00008C610000}"/>
    <cellStyle name="Currency [0] 1444" xfId="1605" hidden="1" xr:uid="{00000000-0005-0000-0000-000066060000}"/>
    <cellStyle name="Currency [0] 14440" xfId="24999" hidden="1" xr:uid="{00000000-0005-0000-0000-0000C8610000}"/>
    <cellStyle name="Currency [0] 14441" xfId="24944" hidden="1" xr:uid="{00000000-0005-0000-0000-000091610000}"/>
    <cellStyle name="Currency [0] 14442" xfId="24988" hidden="1" xr:uid="{00000000-0005-0000-0000-0000BD610000}"/>
    <cellStyle name="Currency [0] 14443" xfId="25032" hidden="1" xr:uid="{00000000-0005-0000-0000-0000E9610000}"/>
    <cellStyle name="Currency [0] 14444" xfId="25000" hidden="1" xr:uid="{00000000-0005-0000-0000-0000C9610000}"/>
    <cellStyle name="Currency [0] 14445" xfId="25008" hidden="1" xr:uid="{00000000-0005-0000-0000-0000D1610000}"/>
    <cellStyle name="Currency [0] 14446" xfId="25044" hidden="1" xr:uid="{00000000-0005-0000-0000-0000F5610000}"/>
    <cellStyle name="Currency [0] 14447" xfId="25046" hidden="1" xr:uid="{00000000-0005-0000-0000-0000F7610000}"/>
    <cellStyle name="Currency [0] 14448" xfId="25002" hidden="1" xr:uid="{00000000-0005-0000-0000-0000CB610000}"/>
    <cellStyle name="Currency [0] 14449" xfId="25015" hidden="1" xr:uid="{00000000-0005-0000-0000-0000D8610000}"/>
    <cellStyle name="Currency [0] 1445" xfId="1611" hidden="1" xr:uid="{00000000-0005-0000-0000-00006C060000}"/>
    <cellStyle name="Currency [0] 14450" xfId="25020" hidden="1" xr:uid="{00000000-0005-0000-0000-0000DD610000}"/>
    <cellStyle name="Currency [0] 14451" xfId="25014" hidden="1" xr:uid="{00000000-0005-0000-0000-0000D7610000}"/>
    <cellStyle name="Currency [0] 14452" xfId="25062" hidden="1" xr:uid="{00000000-0005-0000-0000-000007620000}"/>
    <cellStyle name="Currency [0] 14453" xfId="25070" hidden="1" xr:uid="{00000000-0005-0000-0000-00000F620000}"/>
    <cellStyle name="Currency [0] 14454" xfId="24998" hidden="1" xr:uid="{00000000-0005-0000-0000-0000C7610000}"/>
    <cellStyle name="Currency [0] 14455" xfId="25056" hidden="1" xr:uid="{00000000-0005-0000-0000-000001620000}"/>
    <cellStyle name="Currency [0] 14456" xfId="25079" hidden="1" xr:uid="{00000000-0005-0000-0000-000018620000}"/>
    <cellStyle name="Currency [0] 14457" xfId="25081" hidden="1" xr:uid="{00000000-0005-0000-0000-00001A620000}"/>
    <cellStyle name="Currency [0] 14458" xfId="24981" hidden="1" xr:uid="{00000000-0005-0000-0000-0000B6610000}"/>
    <cellStyle name="Currency [0] 14459" xfId="24991" hidden="1" xr:uid="{00000000-0005-0000-0000-0000C0610000}"/>
    <cellStyle name="Currency [0] 1446" xfId="1614" hidden="1" xr:uid="{00000000-0005-0000-0000-00006F060000}"/>
    <cellStyle name="Currency [0] 14460" xfId="25053" hidden="1" xr:uid="{00000000-0005-0000-0000-0000FE610000}"/>
    <cellStyle name="Currency [0] 14461" xfId="25018" hidden="1" xr:uid="{00000000-0005-0000-0000-0000DB610000}"/>
    <cellStyle name="Currency [0] 14462" xfId="24963" hidden="1" xr:uid="{00000000-0005-0000-0000-0000A4610000}"/>
    <cellStyle name="Currency [0] 14463" xfId="25089" hidden="1" xr:uid="{00000000-0005-0000-0000-000022620000}"/>
    <cellStyle name="Currency [0] 14464" xfId="25054" hidden="1" xr:uid="{00000000-0005-0000-0000-0000FF610000}"/>
    <cellStyle name="Currency [0] 14465" xfId="25065" hidden="1" xr:uid="{00000000-0005-0000-0000-00000A620000}"/>
    <cellStyle name="Currency [0] 14466" xfId="25097" hidden="1" xr:uid="{00000000-0005-0000-0000-00002A620000}"/>
    <cellStyle name="Currency [0] 14467" xfId="25099" hidden="1" xr:uid="{00000000-0005-0000-0000-00002C620000}"/>
    <cellStyle name="Currency [0] 14468" xfId="25051" hidden="1" xr:uid="{00000000-0005-0000-0000-0000FC610000}"/>
    <cellStyle name="Currency [0] 14469" xfId="25050" hidden="1" xr:uid="{00000000-0005-0000-0000-0000FB610000}"/>
    <cellStyle name="Currency [0] 1447" xfId="1600" hidden="1" xr:uid="{00000000-0005-0000-0000-000061060000}"/>
    <cellStyle name="Currency [0] 14470" xfId="25040" hidden="1" xr:uid="{00000000-0005-0000-0000-0000F1610000}"/>
    <cellStyle name="Currency [0] 14471" xfId="25036" hidden="1" xr:uid="{00000000-0005-0000-0000-0000ED610000}"/>
    <cellStyle name="Currency [0] 14472" xfId="25038" hidden="1" xr:uid="{00000000-0005-0000-0000-0000EF610000}"/>
    <cellStyle name="Currency [0] 14473" xfId="25106" hidden="1" xr:uid="{00000000-0005-0000-0000-000033620000}"/>
    <cellStyle name="Currency [0] 14474" xfId="24941" hidden="1" xr:uid="{00000000-0005-0000-0000-00008E610000}"/>
    <cellStyle name="Currency [0] 14475" xfId="25084" hidden="1" xr:uid="{00000000-0005-0000-0000-00001D620000}"/>
    <cellStyle name="Currency [0] 14476" xfId="25112" hidden="1" xr:uid="{00000000-0005-0000-0000-000039620000}"/>
    <cellStyle name="Currency [0] 14477" xfId="25114" hidden="1" xr:uid="{00000000-0005-0000-0000-00003B620000}"/>
    <cellStyle name="Currency [0] 14478" xfId="24989" hidden="1" xr:uid="{00000000-0005-0000-0000-0000BE610000}"/>
    <cellStyle name="Currency [0] 14479" xfId="25063" hidden="1" xr:uid="{00000000-0005-0000-0000-000008620000}"/>
    <cellStyle name="Currency [0] 1448" xfId="1610" hidden="1" xr:uid="{00000000-0005-0000-0000-00006B060000}"/>
    <cellStyle name="Currency [0] 14480" xfId="25019" hidden="1" xr:uid="{00000000-0005-0000-0000-0000DC610000}"/>
    <cellStyle name="Currency [0] 14481" xfId="25055" hidden="1" xr:uid="{00000000-0005-0000-0000-000000620000}"/>
    <cellStyle name="Currency [0] 14482" xfId="25059" hidden="1" xr:uid="{00000000-0005-0000-0000-000004620000}"/>
    <cellStyle name="Currency [0] 14483" xfId="25120" hidden="1" xr:uid="{00000000-0005-0000-0000-000041620000}"/>
    <cellStyle name="Currency [0] 14484" xfId="24936" hidden="1" xr:uid="{00000000-0005-0000-0000-000089610000}"/>
    <cellStyle name="Currency [0] 14485" xfId="25102" hidden="1" xr:uid="{00000000-0005-0000-0000-00002F620000}"/>
    <cellStyle name="Currency [0] 14486" xfId="25125" hidden="1" xr:uid="{00000000-0005-0000-0000-000046620000}"/>
    <cellStyle name="Currency [0] 14487" xfId="25127" hidden="1" xr:uid="{00000000-0005-0000-0000-000048620000}"/>
    <cellStyle name="Currency [0] 14488" xfId="24983" hidden="1" xr:uid="{00000000-0005-0000-0000-0000B8610000}"/>
    <cellStyle name="Currency [0] 14489" xfId="25082" hidden="1" xr:uid="{00000000-0005-0000-0000-00001B620000}"/>
    <cellStyle name="Currency [0] 1449" xfId="1621" hidden="1" xr:uid="{00000000-0005-0000-0000-000076060000}"/>
    <cellStyle name="Currency [0] 14490" xfId="25049" hidden="1" xr:uid="{00000000-0005-0000-0000-0000FA610000}"/>
    <cellStyle name="Currency [0] 14491" xfId="25067" hidden="1" xr:uid="{00000000-0005-0000-0000-00000C620000}"/>
    <cellStyle name="Currency [0] 14492" xfId="25064" hidden="1" xr:uid="{00000000-0005-0000-0000-000009620000}"/>
    <cellStyle name="Currency [0] 14493" xfId="25131" hidden="1" xr:uid="{00000000-0005-0000-0000-00004C620000}"/>
    <cellStyle name="Currency [0] 14494" xfId="25016" hidden="1" xr:uid="{00000000-0005-0000-0000-0000D9610000}"/>
    <cellStyle name="Currency [0] 14495" xfId="25116" hidden="1" xr:uid="{00000000-0005-0000-0000-00003D620000}"/>
    <cellStyle name="Currency [0] 14496" xfId="25138" hidden="1" xr:uid="{00000000-0005-0000-0000-000053620000}"/>
    <cellStyle name="Currency [0] 14497" xfId="25140" hidden="1" xr:uid="{00000000-0005-0000-0000-000055620000}"/>
    <cellStyle name="Currency [0] 14498" xfId="25068" hidden="1" xr:uid="{00000000-0005-0000-0000-00000D620000}"/>
    <cellStyle name="Currency [0] 14499" xfId="25100" hidden="1" xr:uid="{00000000-0005-0000-0000-00002D620000}"/>
    <cellStyle name="Currency [0] 145" xfId="252" hidden="1" xr:uid="{00000000-0005-0000-0000-00001D010000}"/>
    <cellStyle name="Currency [0] 1450" xfId="1622" hidden="1" xr:uid="{00000000-0005-0000-0000-000077060000}"/>
    <cellStyle name="Currency [0] 14500" xfId="24952" hidden="1" xr:uid="{00000000-0005-0000-0000-000099610000}"/>
    <cellStyle name="Currency [0] 14501" xfId="25086" hidden="1" xr:uid="{00000000-0005-0000-0000-00001F620000}"/>
    <cellStyle name="Currency [0] 14502" xfId="25083" hidden="1" xr:uid="{00000000-0005-0000-0000-00001C620000}"/>
    <cellStyle name="Currency [0] 14503" xfId="25144" hidden="1" xr:uid="{00000000-0005-0000-0000-000059620000}"/>
    <cellStyle name="Currency [0] 14504" xfId="24979" hidden="1" xr:uid="{00000000-0005-0000-0000-0000B4610000}"/>
    <cellStyle name="Currency [0] 14505" xfId="25128" hidden="1" xr:uid="{00000000-0005-0000-0000-000049620000}"/>
    <cellStyle name="Currency [0] 14506" xfId="25148" hidden="1" xr:uid="{00000000-0005-0000-0000-00005D620000}"/>
    <cellStyle name="Currency [0] 14507" xfId="25150" hidden="1" xr:uid="{00000000-0005-0000-0000-00005F620000}"/>
    <cellStyle name="Currency [0] 14508" xfId="25087" hidden="1" xr:uid="{00000000-0005-0000-0000-000020620000}"/>
    <cellStyle name="Currency [0] 14509" xfId="25115" hidden="1" xr:uid="{00000000-0005-0000-0000-00003C620000}"/>
    <cellStyle name="Currency [0] 1451" xfId="1587" hidden="1" xr:uid="{00000000-0005-0000-0000-000054060000}"/>
    <cellStyle name="Currency [0] 14510" xfId="25075" hidden="1" xr:uid="{00000000-0005-0000-0000-000014620000}"/>
    <cellStyle name="Currency [0] 14511" xfId="25104" hidden="1" xr:uid="{00000000-0005-0000-0000-000031620000}"/>
    <cellStyle name="Currency [0] 14512" xfId="25101" hidden="1" xr:uid="{00000000-0005-0000-0000-00002E620000}"/>
    <cellStyle name="Currency [0] 14513" xfId="25154" hidden="1" xr:uid="{00000000-0005-0000-0000-000063620000}"/>
    <cellStyle name="Currency [0] 14514" xfId="24982" hidden="1" xr:uid="{00000000-0005-0000-0000-0000B7610000}"/>
    <cellStyle name="Currency [0] 14515" xfId="25141" hidden="1" xr:uid="{00000000-0005-0000-0000-000056620000}"/>
    <cellStyle name="Currency [0] 14516" xfId="25158" hidden="1" xr:uid="{00000000-0005-0000-0000-000067620000}"/>
    <cellStyle name="Currency [0] 14517" xfId="25160" hidden="1" xr:uid="{00000000-0005-0000-0000-000069620000}"/>
    <cellStyle name="Currency [0] 14518" xfId="25041" hidden="1" xr:uid="{00000000-0005-0000-0000-0000F2610000}"/>
    <cellStyle name="Currency [0] 14519" xfId="25077" hidden="1" xr:uid="{00000000-0005-0000-0000-000016620000}"/>
    <cellStyle name="Currency [0] 1452" xfId="1448" hidden="1" xr:uid="{00000000-0005-0000-0000-0000C9050000}"/>
    <cellStyle name="Currency [0] 14520" xfId="25146" hidden="1" xr:uid="{00000000-0005-0000-0000-00005B620000}"/>
    <cellStyle name="Currency [0] 14521" xfId="25134" hidden="1" xr:uid="{00000000-0005-0000-0000-00004F620000}"/>
    <cellStyle name="Currency [0] 14522" xfId="25151" hidden="1" xr:uid="{00000000-0005-0000-0000-000060620000}"/>
    <cellStyle name="Currency [0] 14523" xfId="25162" hidden="1" xr:uid="{00000000-0005-0000-0000-00006B620000}"/>
    <cellStyle name="Currency [0] 14524" xfId="25010" hidden="1" xr:uid="{00000000-0005-0000-0000-0000D3610000}"/>
    <cellStyle name="Currency [0] 14525" xfId="25074" hidden="1" xr:uid="{00000000-0005-0000-0000-000013620000}"/>
    <cellStyle name="Currency [0] 14526" xfId="25166" hidden="1" xr:uid="{00000000-0005-0000-0000-00006F620000}"/>
    <cellStyle name="Currency [0] 14527" xfId="25168" hidden="1" xr:uid="{00000000-0005-0000-0000-000071620000}"/>
    <cellStyle name="Currency [0] 14528" xfId="25123" hidden="1" xr:uid="{00000000-0005-0000-0000-000044620000}"/>
    <cellStyle name="Currency [0] 14529" xfId="25135" hidden="1" xr:uid="{00000000-0005-0000-0000-000050620000}"/>
    <cellStyle name="Currency [0] 1453" xfId="1607" hidden="1" xr:uid="{00000000-0005-0000-0000-000068060000}"/>
    <cellStyle name="Currency [0] 14530" xfId="25163" hidden="1" xr:uid="{00000000-0005-0000-0000-00006C620000}"/>
    <cellStyle name="Currency [0] 14531" xfId="25136" hidden="1" xr:uid="{00000000-0005-0000-0000-000051620000}"/>
    <cellStyle name="Currency [0] 14532" xfId="25169" hidden="1" xr:uid="{00000000-0005-0000-0000-000072620000}"/>
    <cellStyle name="Currency [0] 14533" xfId="25171" hidden="1" xr:uid="{00000000-0005-0000-0000-000074620000}"/>
    <cellStyle name="Currency [0] 14534" xfId="25164" hidden="1" xr:uid="{00000000-0005-0000-0000-00006D620000}"/>
    <cellStyle name="Currency [0] 14535" xfId="25110" hidden="1" xr:uid="{00000000-0005-0000-0000-000037620000}"/>
    <cellStyle name="Currency [0] 14536" xfId="25174" hidden="1" xr:uid="{00000000-0005-0000-0000-000077620000}"/>
    <cellStyle name="Currency [0] 14537" xfId="25176" hidden="1" xr:uid="{00000000-0005-0000-0000-000079620000}"/>
    <cellStyle name="Currency [0] 14538" xfId="24893" hidden="1" xr:uid="{00000000-0005-0000-0000-00005E610000}"/>
    <cellStyle name="Currency [0] 14539" xfId="24915" hidden="1" xr:uid="{00000000-0005-0000-0000-000074610000}"/>
    <cellStyle name="Currency [0] 1454" xfId="1446" hidden="1" xr:uid="{00000000-0005-0000-0000-0000C7050000}"/>
    <cellStyle name="Currency [0] 14540" xfId="25180" hidden="1" xr:uid="{00000000-0005-0000-0000-00007D620000}"/>
    <cellStyle name="Currency [0] 14541" xfId="25187" hidden="1" xr:uid="{00000000-0005-0000-0000-000084620000}"/>
    <cellStyle name="Currency [0] 14542" xfId="25189" hidden="1" xr:uid="{00000000-0005-0000-0000-000086620000}"/>
    <cellStyle name="Currency [0] 14543" xfId="24880" hidden="1" xr:uid="{00000000-0005-0000-0000-000051610000}"/>
    <cellStyle name="Currency [0] 14544" xfId="25183" hidden="1" xr:uid="{00000000-0005-0000-0000-000080620000}"/>
    <cellStyle name="Currency [0] 14545" xfId="25192" hidden="1" xr:uid="{00000000-0005-0000-0000-000089620000}"/>
    <cellStyle name="Currency [0] 14546" xfId="25194" hidden="1" xr:uid="{00000000-0005-0000-0000-00008B620000}"/>
    <cellStyle name="Currency [0] 14547" xfId="25182" hidden="1" xr:uid="{00000000-0005-0000-0000-00007F620000}"/>
    <cellStyle name="Currency [0] 14548" xfId="24892" hidden="1" xr:uid="{00000000-0005-0000-0000-00005D610000}"/>
    <cellStyle name="Currency [0] 14549" xfId="25205" hidden="1" xr:uid="{00000000-0005-0000-0000-000096620000}"/>
    <cellStyle name="Currency [0] 1455" xfId="1602" hidden="1" xr:uid="{00000000-0005-0000-0000-000063060000}"/>
    <cellStyle name="Currency [0] 14550" xfId="25214" hidden="1" xr:uid="{00000000-0005-0000-0000-00009F620000}"/>
    <cellStyle name="Currency [0] 14551" xfId="25225" hidden="1" xr:uid="{00000000-0005-0000-0000-0000AA620000}"/>
    <cellStyle name="Currency [0] 14552" xfId="25231" hidden="1" xr:uid="{00000000-0005-0000-0000-0000B0620000}"/>
    <cellStyle name="Currency [0] 14553" xfId="25203" hidden="1" xr:uid="{00000000-0005-0000-0000-000094620000}"/>
    <cellStyle name="Currency [0] 14554" xfId="25221" hidden="1" xr:uid="{00000000-0005-0000-0000-0000A6620000}"/>
    <cellStyle name="Currency [0] 14555" xfId="25243" hidden="1" xr:uid="{00000000-0005-0000-0000-0000BC620000}"/>
    <cellStyle name="Currency [0] 14556" xfId="25245" hidden="1" xr:uid="{00000000-0005-0000-0000-0000BE620000}"/>
    <cellStyle name="Currency [0] 14557" xfId="25177" hidden="1" xr:uid="{00000000-0005-0000-0000-00007A620000}"/>
    <cellStyle name="Currency [0] 14558" xfId="24888" hidden="1" xr:uid="{00000000-0005-0000-0000-000059610000}"/>
    <cellStyle name="Currency [0] 14559" xfId="25217" hidden="1" xr:uid="{00000000-0005-0000-0000-0000A2620000}"/>
    <cellStyle name="Currency [0] 1456" xfId="1623" hidden="1" xr:uid="{00000000-0005-0000-0000-000078060000}"/>
    <cellStyle name="Currency [0] 14560" xfId="24884" hidden="1" xr:uid="{00000000-0005-0000-0000-000055610000}"/>
    <cellStyle name="Currency [0] 14561" xfId="25206" hidden="1" xr:uid="{00000000-0005-0000-0000-000097620000}"/>
    <cellStyle name="Currency [0] 14562" xfId="25250" hidden="1" xr:uid="{00000000-0005-0000-0000-0000C3620000}"/>
    <cellStyle name="Currency [0] 14563" xfId="25218" hidden="1" xr:uid="{00000000-0005-0000-0000-0000A3620000}"/>
    <cellStyle name="Currency [0] 14564" xfId="25226" hidden="1" xr:uid="{00000000-0005-0000-0000-0000AB620000}"/>
    <cellStyle name="Currency [0] 14565" xfId="25262" hidden="1" xr:uid="{00000000-0005-0000-0000-0000CF620000}"/>
    <cellStyle name="Currency [0] 14566" xfId="25264" hidden="1" xr:uid="{00000000-0005-0000-0000-0000D1620000}"/>
    <cellStyle name="Currency [0] 14567" xfId="25220" hidden="1" xr:uid="{00000000-0005-0000-0000-0000A5620000}"/>
    <cellStyle name="Currency [0] 14568" xfId="25233" hidden="1" xr:uid="{00000000-0005-0000-0000-0000B2620000}"/>
    <cellStyle name="Currency [0] 14569" xfId="25238" hidden="1" xr:uid="{00000000-0005-0000-0000-0000B7620000}"/>
    <cellStyle name="Currency [0] 1457" xfId="1608" hidden="1" xr:uid="{00000000-0005-0000-0000-000069060000}"/>
    <cellStyle name="Currency [0] 14570" xfId="25232" hidden="1" xr:uid="{00000000-0005-0000-0000-0000B1620000}"/>
    <cellStyle name="Currency [0] 14571" xfId="25280" hidden="1" xr:uid="{00000000-0005-0000-0000-0000E1620000}"/>
    <cellStyle name="Currency [0] 14572" xfId="25288" hidden="1" xr:uid="{00000000-0005-0000-0000-0000E9620000}"/>
    <cellStyle name="Currency [0] 14573" xfId="25216" hidden="1" xr:uid="{00000000-0005-0000-0000-0000A1620000}"/>
    <cellStyle name="Currency [0] 14574" xfId="25274" hidden="1" xr:uid="{00000000-0005-0000-0000-0000DB620000}"/>
    <cellStyle name="Currency [0] 14575" xfId="25297" hidden="1" xr:uid="{00000000-0005-0000-0000-0000F2620000}"/>
    <cellStyle name="Currency [0] 14576" xfId="25299" hidden="1" xr:uid="{00000000-0005-0000-0000-0000F4620000}"/>
    <cellStyle name="Currency [0] 14577" xfId="25199" hidden="1" xr:uid="{00000000-0005-0000-0000-000090620000}"/>
    <cellStyle name="Currency [0] 14578" xfId="25209" hidden="1" xr:uid="{00000000-0005-0000-0000-00009A620000}"/>
    <cellStyle name="Currency [0] 14579" xfId="25271" hidden="1" xr:uid="{00000000-0005-0000-0000-0000D8620000}"/>
    <cellStyle name="Currency [0] 1458" xfId="1612" hidden="1" xr:uid="{00000000-0005-0000-0000-00006D060000}"/>
    <cellStyle name="Currency [0] 14580" xfId="25236" hidden="1" xr:uid="{00000000-0005-0000-0000-0000B5620000}"/>
    <cellStyle name="Currency [0] 14581" xfId="25185" hidden="1" xr:uid="{00000000-0005-0000-0000-000082620000}"/>
    <cellStyle name="Currency [0] 14582" xfId="25307" hidden="1" xr:uid="{00000000-0005-0000-0000-0000FC620000}"/>
    <cellStyle name="Currency [0] 14583" xfId="25272" hidden="1" xr:uid="{00000000-0005-0000-0000-0000D9620000}"/>
    <cellStyle name="Currency [0] 14584" xfId="25283" hidden="1" xr:uid="{00000000-0005-0000-0000-0000E4620000}"/>
    <cellStyle name="Currency [0] 14585" xfId="25315" hidden="1" xr:uid="{00000000-0005-0000-0000-000004630000}"/>
    <cellStyle name="Currency [0] 14586" xfId="25317" hidden="1" xr:uid="{00000000-0005-0000-0000-000006630000}"/>
    <cellStyle name="Currency [0] 14587" xfId="25269" hidden="1" xr:uid="{00000000-0005-0000-0000-0000D6620000}"/>
    <cellStyle name="Currency [0] 14588" xfId="25268" hidden="1" xr:uid="{00000000-0005-0000-0000-0000D5620000}"/>
    <cellStyle name="Currency [0] 14589" xfId="25258" hidden="1" xr:uid="{00000000-0005-0000-0000-0000CB620000}"/>
    <cellStyle name="Currency [0] 1459" xfId="1628" hidden="1" xr:uid="{00000000-0005-0000-0000-00007D060000}"/>
    <cellStyle name="Currency [0] 14590" xfId="25254" hidden="1" xr:uid="{00000000-0005-0000-0000-0000C7620000}"/>
    <cellStyle name="Currency [0] 14591" xfId="25256" hidden="1" xr:uid="{00000000-0005-0000-0000-0000C9620000}"/>
    <cellStyle name="Currency [0] 14592" xfId="25324" hidden="1" xr:uid="{00000000-0005-0000-0000-00000D630000}"/>
    <cellStyle name="Currency [0] 14593" xfId="24886" hidden="1" xr:uid="{00000000-0005-0000-0000-000057610000}"/>
    <cellStyle name="Currency [0] 14594" xfId="25302" hidden="1" xr:uid="{00000000-0005-0000-0000-0000F7620000}"/>
    <cellStyle name="Currency [0] 14595" xfId="25330" hidden="1" xr:uid="{00000000-0005-0000-0000-000013630000}"/>
    <cellStyle name="Currency [0] 14596" xfId="25332" hidden="1" xr:uid="{00000000-0005-0000-0000-000015630000}"/>
    <cellStyle name="Currency [0] 14597" xfId="25207" hidden="1" xr:uid="{00000000-0005-0000-0000-000098620000}"/>
    <cellStyle name="Currency [0] 14598" xfId="25281" hidden="1" xr:uid="{00000000-0005-0000-0000-0000E2620000}"/>
    <cellStyle name="Currency [0] 14599" xfId="25237" hidden="1" xr:uid="{00000000-0005-0000-0000-0000B6620000}"/>
    <cellStyle name="Currency [0] 146" xfId="237" hidden="1" xr:uid="{00000000-0005-0000-0000-00000E010000}"/>
    <cellStyle name="Currency [0] 1460" xfId="1629" hidden="1" xr:uid="{00000000-0005-0000-0000-00007E060000}"/>
    <cellStyle name="Currency [0] 14600" xfId="25273" hidden="1" xr:uid="{00000000-0005-0000-0000-0000DA620000}"/>
    <cellStyle name="Currency [0] 14601" xfId="25277" hidden="1" xr:uid="{00000000-0005-0000-0000-0000DE620000}"/>
    <cellStyle name="Currency [0] 14602" xfId="25338" hidden="1" xr:uid="{00000000-0005-0000-0000-00001B630000}"/>
    <cellStyle name="Currency [0] 14603" xfId="24921" hidden="1" xr:uid="{00000000-0005-0000-0000-00007A610000}"/>
    <cellStyle name="Currency [0] 14604" xfId="25320" hidden="1" xr:uid="{00000000-0005-0000-0000-000009630000}"/>
    <cellStyle name="Currency [0] 14605" xfId="25343" hidden="1" xr:uid="{00000000-0005-0000-0000-000020630000}"/>
    <cellStyle name="Currency [0] 14606" xfId="25345" hidden="1" xr:uid="{00000000-0005-0000-0000-000022630000}"/>
    <cellStyle name="Currency [0] 14607" xfId="25201" hidden="1" xr:uid="{00000000-0005-0000-0000-000092620000}"/>
    <cellStyle name="Currency [0] 14608" xfId="25300" hidden="1" xr:uid="{00000000-0005-0000-0000-0000F5620000}"/>
    <cellStyle name="Currency [0] 14609" xfId="25267" hidden="1" xr:uid="{00000000-0005-0000-0000-0000D4620000}"/>
    <cellStyle name="Currency [0] 1461" xfId="1609" hidden="1" xr:uid="{00000000-0005-0000-0000-00006A060000}"/>
    <cellStyle name="Currency [0] 14610" xfId="25285" hidden="1" xr:uid="{00000000-0005-0000-0000-0000E6620000}"/>
    <cellStyle name="Currency [0] 14611" xfId="25282" hidden="1" xr:uid="{00000000-0005-0000-0000-0000E3620000}"/>
    <cellStyle name="Currency [0] 14612" xfId="25349" hidden="1" xr:uid="{00000000-0005-0000-0000-000026630000}"/>
    <cellStyle name="Currency [0] 14613" xfId="25234" hidden="1" xr:uid="{00000000-0005-0000-0000-0000B3620000}"/>
    <cellStyle name="Currency [0] 14614" xfId="25334" hidden="1" xr:uid="{00000000-0005-0000-0000-000017630000}"/>
    <cellStyle name="Currency [0] 14615" xfId="25356" hidden="1" xr:uid="{00000000-0005-0000-0000-00002D630000}"/>
    <cellStyle name="Currency [0] 14616" xfId="25358" hidden="1" xr:uid="{00000000-0005-0000-0000-00002F630000}"/>
    <cellStyle name="Currency [0] 14617" xfId="25286" hidden="1" xr:uid="{00000000-0005-0000-0000-0000E7620000}"/>
    <cellStyle name="Currency [0] 14618" xfId="25318" hidden="1" xr:uid="{00000000-0005-0000-0000-000007630000}"/>
    <cellStyle name="Currency [0] 14619" xfId="24966" hidden="1" xr:uid="{00000000-0005-0000-0000-0000A7610000}"/>
    <cellStyle name="Currency [0] 1462" xfId="1616" hidden="1" xr:uid="{00000000-0005-0000-0000-000071060000}"/>
    <cellStyle name="Currency [0] 14620" xfId="25304" hidden="1" xr:uid="{00000000-0005-0000-0000-0000F9620000}"/>
    <cellStyle name="Currency [0] 14621" xfId="25301" hidden="1" xr:uid="{00000000-0005-0000-0000-0000F6620000}"/>
    <cellStyle name="Currency [0] 14622" xfId="25362" hidden="1" xr:uid="{00000000-0005-0000-0000-000033630000}"/>
    <cellStyle name="Currency [0] 14623" xfId="25197" hidden="1" xr:uid="{00000000-0005-0000-0000-00008E620000}"/>
    <cellStyle name="Currency [0] 14624" xfId="25346" hidden="1" xr:uid="{00000000-0005-0000-0000-000023630000}"/>
    <cellStyle name="Currency [0] 14625" xfId="25366" hidden="1" xr:uid="{00000000-0005-0000-0000-000037630000}"/>
    <cellStyle name="Currency [0] 14626" xfId="25368" hidden="1" xr:uid="{00000000-0005-0000-0000-000039630000}"/>
    <cellStyle name="Currency [0] 14627" xfId="25305" hidden="1" xr:uid="{00000000-0005-0000-0000-0000FA620000}"/>
    <cellStyle name="Currency [0] 14628" xfId="25333" hidden="1" xr:uid="{00000000-0005-0000-0000-000016630000}"/>
    <cellStyle name="Currency [0] 14629" xfId="25293" hidden="1" xr:uid="{00000000-0005-0000-0000-0000EE620000}"/>
    <cellStyle name="Currency [0] 1463" xfId="1620" hidden="1" xr:uid="{00000000-0005-0000-0000-000075060000}"/>
    <cellStyle name="Currency [0] 14630" xfId="25322" hidden="1" xr:uid="{00000000-0005-0000-0000-00000B630000}"/>
    <cellStyle name="Currency [0] 14631" xfId="25319" hidden="1" xr:uid="{00000000-0005-0000-0000-000008630000}"/>
    <cellStyle name="Currency [0] 14632" xfId="25372" hidden="1" xr:uid="{00000000-0005-0000-0000-00003D630000}"/>
    <cellStyle name="Currency [0] 14633" xfId="25200" hidden="1" xr:uid="{00000000-0005-0000-0000-000091620000}"/>
    <cellStyle name="Currency [0] 14634" xfId="25359" hidden="1" xr:uid="{00000000-0005-0000-0000-000030630000}"/>
    <cellStyle name="Currency [0] 14635" xfId="25376" hidden="1" xr:uid="{00000000-0005-0000-0000-000041630000}"/>
    <cellStyle name="Currency [0] 14636" xfId="25378" hidden="1" xr:uid="{00000000-0005-0000-0000-000043630000}"/>
    <cellStyle name="Currency [0] 14637" xfId="25259" hidden="1" xr:uid="{00000000-0005-0000-0000-0000CC620000}"/>
    <cellStyle name="Currency [0] 14638" xfId="25295" hidden="1" xr:uid="{00000000-0005-0000-0000-0000F0620000}"/>
    <cellStyle name="Currency [0] 14639" xfId="25364" hidden="1" xr:uid="{00000000-0005-0000-0000-000035630000}"/>
    <cellStyle name="Currency [0] 1464" xfId="1615" hidden="1" xr:uid="{00000000-0005-0000-0000-000070060000}"/>
    <cellStyle name="Currency [0] 14640" xfId="25352" hidden="1" xr:uid="{00000000-0005-0000-0000-000029630000}"/>
    <cellStyle name="Currency [0] 14641" xfId="25369" hidden="1" xr:uid="{00000000-0005-0000-0000-00003A630000}"/>
    <cellStyle name="Currency [0] 14642" xfId="25380" hidden="1" xr:uid="{00000000-0005-0000-0000-000045630000}"/>
    <cellStyle name="Currency [0] 14643" xfId="25228" hidden="1" xr:uid="{00000000-0005-0000-0000-0000AD620000}"/>
    <cellStyle name="Currency [0] 14644" xfId="25292" hidden="1" xr:uid="{00000000-0005-0000-0000-0000ED620000}"/>
    <cellStyle name="Currency [0] 14645" xfId="25384" hidden="1" xr:uid="{00000000-0005-0000-0000-000049630000}"/>
    <cellStyle name="Currency [0] 14646" xfId="25386" hidden="1" xr:uid="{00000000-0005-0000-0000-00004B630000}"/>
    <cellStyle name="Currency [0] 14647" xfId="25341" hidden="1" xr:uid="{00000000-0005-0000-0000-00001E630000}"/>
    <cellStyle name="Currency [0] 14648" xfId="25353" hidden="1" xr:uid="{00000000-0005-0000-0000-00002A630000}"/>
    <cellStyle name="Currency [0] 14649" xfId="25381" hidden="1" xr:uid="{00000000-0005-0000-0000-000046630000}"/>
    <cellStyle name="Currency [0] 1465" xfId="1638" hidden="1" xr:uid="{00000000-0005-0000-0000-000087060000}"/>
    <cellStyle name="Currency [0] 14650" xfId="25354" hidden="1" xr:uid="{00000000-0005-0000-0000-00002B630000}"/>
    <cellStyle name="Currency [0] 14651" xfId="25387" hidden="1" xr:uid="{00000000-0005-0000-0000-00004C630000}"/>
    <cellStyle name="Currency [0] 14652" xfId="25389" hidden="1" xr:uid="{00000000-0005-0000-0000-00004E630000}"/>
    <cellStyle name="Currency [0] 14653" xfId="25382" hidden="1" xr:uid="{00000000-0005-0000-0000-000047630000}"/>
    <cellStyle name="Currency [0] 14654" xfId="25328" hidden="1" xr:uid="{00000000-0005-0000-0000-000011630000}"/>
    <cellStyle name="Currency [0] 14655" xfId="25391" hidden="1" xr:uid="{00000000-0005-0000-0000-000050630000}"/>
    <cellStyle name="Currency [0] 14656" xfId="25393" hidden="1" xr:uid="{00000000-0005-0000-0000-000052630000}"/>
    <cellStyle name="Currency [0] 14657" xfId="24905" hidden="1" xr:uid="{00000000-0005-0000-0000-00006A610000}"/>
    <cellStyle name="Currency [0] 14658" xfId="24883" hidden="1" xr:uid="{00000000-0005-0000-0000-000054610000}"/>
    <cellStyle name="Currency [0] 14659" xfId="25399" hidden="1" xr:uid="{00000000-0005-0000-0000-000058630000}"/>
    <cellStyle name="Currency [0] 1466" xfId="1644" hidden="1" xr:uid="{00000000-0005-0000-0000-00008D060000}"/>
    <cellStyle name="Currency [0] 14660" xfId="25405" hidden="1" xr:uid="{00000000-0005-0000-0000-00005E630000}"/>
    <cellStyle name="Currency [0] 14661" xfId="25407" hidden="1" xr:uid="{00000000-0005-0000-0000-000060630000}"/>
    <cellStyle name="Currency [0] 14662" xfId="24900" hidden="1" xr:uid="{00000000-0005-0000-0000-000065610000}"/>
    <cellStyle name="Currency [0] 14663" xfId="25401" hidden="1" xr:uid="{00000000-0005-0000-0000-00005A630000}"/>
    <cellStyle name="Currency [0] 14664" xfId="25409" hidden="1" xr:uid="{00000000-0005-0000-0000-000062630000}"/>
    <cellStyle name="Currency [0] 14665" xfId="25411" hidden="1" xr:uid="{00000000-0005-0000-0000-000064630000}"/>
    <cellStyle name="Currency [0] 14666" xfId="25400" hidden="1" xr:uid="{00000000-0005-0000-0000-000059630000}"/>
    <cellStyle name="Currency [0] 14667" xfId="24906" hidden="1" xr:uid="{00000000-0005-0000-0000-00006B610000}"/>
    <cellStyle name="Currency [0] 14668" xfId="25422" hidden="1" xr:uid="{00000000-0005-0000-0000-00006F630000}"/>
    <cellStyle name="Currency [0] 14669" xfId="25431" hidden="1" xr:uid="{00000000-0005-0000-0000-000078630000}"/>
    <cellStyle name="Currency [0] 1467" xfId="1606" hidden="1" xr:uid="{00000000-0005-0000-0000-000067060000}"/>
    <cellStyle name="Currency [0] 14670" xfId="25442" hidden="1" xr:uid="{00000000-0005-0000-0000-000083630000}"/>
    <cellStyle name="Currency [0] 14671" xfId="25448" hidden="1" xr:uid="{00000000-0005-0000-0000-000089630000}"/>
    <cellStyle name="Currency [0] 14672" xfId="25420" hidden="1" xr:uid="{00000000-0005-0000-0000-00006D630000}"/>
    <cellStyle name="Currency [0] 14673" xfId="25438" hidden="1" xr:uid="{00000000-0005-0000-0000-00007F630000}"/>
    <cellStyle name="Currency [0] 14674" xfId="25460" hidden="1" xr:uid="{00000000-0005-0000-0000-000095630000}"/>
    <cellStyle name="Currency [0] 14675" xfId="25462" hidden="1" xr:uid="{00000000-0005-0000-0000-000097630000}"/>
    <cellStyle name="Currency [0] 14676" xfId="25396" hidden="1" xr:uid="{00000000-0005-0000-0000-000055630000}"/>
    <cellStyle name="Currency [0] 14677" xfId="24910" hidden="1" xr:uid="{00000000-0005-0000-0000-00006F610000}"/>
    <cellStyle name="Currency [0] 14678" xfId="25434" hidden="1" xr:uid="{00000000-0005-0000-0000-00007B630000}"/>
    <cellStyle name="Currency [0] 14679" xfId="24926" hidden="1" xr:uid="{00000000-0005-0000-0000-00007F610000}"/>
    <cellStyle name="Currency [0] 1468" xfId="1636" hidden="1" xr:uid="{00000000-0005-0000-0000-000085060000}"/>
    <cellStyle name="Currency [0] 14680" xfId="25423" hidden="1" xr:uid="{00000000-0005-0000-0000-000070630000}"/>
    <cellStyle name="Currency [0] 14681" xfId="25467" hidden="1" xr:uid="{00000000-0005-0000-0000-00009C630000}"/>
    <cellStyle name="Currency [0] 14682" xfId="25435" hidden="1" xr:uid="{00000000-0005-0000-0000-00007C630000}"/>
    <cellStyle name="Currency [0] 14683" xfId="25443" hidden="1" xr:uid="{00000000-0005-0000-0000-000084630000}"/>
    <cellStyle name="Currency [0] 14684" xfId="25479" hidden="1" xr:uid="{00000000-0005-0000-0000-0000A8630000}"/>
    <cellStyle name="Currency [0] 14685" xfId="25481" hidden="1" xr:uid="{00000000-0005-0000-0000-0000AA630000}"/>
    <cellStyle name="Currency [0] 14686" xfId="25437" hidden="1" xr:uid="{00000000-0005-0000-0000-00007E630000}"/>
    <cellStyle name="Currency [0] 14687" xfId="25450" hidden="1" xr:uid="{00000000-0005-0000-0000-00008B630000}"/>
    <cellStyle name="Currency [0] 14688" xfId="25455" hidden="1" xr:uid="{00000000-0005-0000-0000-000090630000}"/>
    <cellStyle name="Currency [0] 14689" xfId="25449" hidden="1" xr:uid="{00000000-0005-0000-0000-00008A630000}"/>
    <cellStyle name="Currency [0] 1469" xfId="1648" hidden="1" xr:uid="{00000000-0005-0000-0000-000091060000}"/>
    <cellStyle name="Currency [0] 14690" xfId="25497" hidden="1" xr:uid="{00000000-0005-0000-0000-0000BA630000}"/>
    <cellStyle name="Currency [0] 14691" xfId="25505" hidden="1" xr:uid="{00000000-0005-0000-0000-0000C2630000}"/>
    <cellStyle name="Currency [0] 14692" xfId="25433" hidden="1" xr:uid="{00000000-0005-0000-0000-00007A630000}"/>
    <cellStyle name="Currency [0] 14693" xfId="25491" hidden="1" xr:uid="{00000000-0005-0000-0000-0000B4630000}"/>
    <cellStyle name="Currency [0] 14694" xfId="25514" hidden="1" xr:uid="{00000000-0005-0000-0000-0000CB630000}"/>
    <cellStyle name="Currency [0] 14695" xfId="25516" hidden="1" xr:uid="{00000000-0005-0000-0000-0000CD630000}"/>
    <cellStyle name="Currency [0] 14696" xfId="25416" hidden="1" xr:uid="{00000000-0005-0000-0000-000069630000}"/>
    <cellStyle name="Currency [0] 14697" xfId="25426" hidden="1" xr:uid="{00000000-0005-0000-0000-000073630000}"/>
    <cellStyle name="Currency [0] 14698" xfId="25488" hidden="1" xr:uid="{00000000-0005-0000-0000-0000B1630000}"/>
    <cellStyle name="Currency [0] 14699" xfId="25453" hidden="1" xr:uid="{00000000-0005-0000-0000-00008E630000}"/>
    <cellStyle name="Currency [0] 147" xfId="241" hidden="1" xr:uid="{00000000-0005-0000-0000-000012010000}"/>
    <cellStyle name="Currency [0] 1470" xfId="1649" hidden="1" xr:uid="{00000000-0005-0000-0000-000092060000}"/>
    <cellStyle name="Currency [0] 14700" xfId="25403" hidden="1" xr:uid="{00000000-0005-0000-0000-00005C630000}"/>
    <cellStyle name="Currency [0] 14701" xfId="25524" hidden="1" xr:uid="{00000000-0005-0000-0000-0000D5630000}"/>
    <cellStyle name="Currency [0] 14702" xfId="25489" hidden="1" xr:uid="{00000000-0005-0000-0000-0000B2630000}"/>
    <cellStyle name="Currency [0] 14703" xfId="25500" hidden="1" xr:uid="{00000000-0005-0000-0000-0000BD630000}"/>
    <cellStyle name="Currency [0] 14704" xfId="25532" hidden="1" xr:uid="{00000000-0005-0000-0000-0000DD630000}"/>
    <cellStyle name="Currency [0] 14705" xfId="25534" hidden="1" xr:uid="{00000000-0005-0000-0000-0000DF630000}"/>
    <cellStyle name="Currency [0] 14706" xfId="25486" hidden="1" xr:uid="{00000000-0005-0000-0000-0000AF630000}"/>
    <cellStyle name="Currency [0] 14707" xfId="25485" hidden="1" xr:uid="{00000000-0005-0000-0000-0000AE630000}"/>
    <cellStyle name="Currency [0] 14708" xfId="25475" hidden="1" xr:uid="{00000000-0005-0000-0000-0000A4630000}"/>
    <cellStyle name="Currency [0] 14709" xfId="25471" hidden="1" xr:uid="{00000000-0005-0000-0000-0000A0630000}"/>
    <cellStyle name="Currency [0] 1471" xfId="1597" hidden="1" xr:uid="{00000000-0005-0000-0000-00005E060000}"/>
    <cellStyle name="Currency [0] 14710" xfId="25473" hidden="1" xr:uid="{00000000-0005-0000-0000-0000A2630000}"/>
    <cellStyle name="Currency [0] 14711" xfId="25541" hidden="1" xr:uid="{00000000-0005-0000-0000-0000E6630000}"/>
    <cellStyle name="Currency [0] 14712" xfId="24912" hidden="1" xr:uid="{00000000-0005-0000-0000-000071610000}"/>
    <cellStyle name="Currency [0] 14713" xfId="25519" hidden="1" xr:uid="{00000000-0005-0000-0000-0000D0630000}"/>
    <cellStyle name="Currency [0] 14714" xfId="25547" hidden="1" xr:uid="{00000000-0005-0000-0000-0000EC630000}"/>
    <cellStyle name="Currency [0] 14715" xfId="25549" hidden="1" xr:uid="{00000000-0005-0000-0000-0000EE630000}"/>
    <cellStyle name="Currency [0] 14716" xfId="25424" hidden="1" xr:uid="{00000000-0005-0000-0000-000071630000}"/>
    <cellStyle name="Currency [0] 14717" xfId="25498" hidden="1" xr:uid="{00000000-0005-0000-0000-0000BB630000}"/>
    <cellStyle name="Currency [0] 14718" xfId="25454" hidden="1" xr:uid="{00000000-0005-0000-0000-00008F630000}"/>
    <cellStyle name="Currency [0] 14719" xfId="25490" hidden="1" xr:uid="{00000000-0005-0000-0000-0000B3630000}"/>
    <cellStyle name="Currency [0] 1472" xfId="1604" hidden="1" xr:uid="{00000000-0005-0000-0000-000065060000}"/>
    <cellStyle name="Currency [0] 14720" xfId="25494" hidden="1" xr:uid="{00000000-0005-0000-0000-0000B7630000}"/>
    <cellStyle name="Currency [0] 14721" xfId="25555" hidden="1" xr:uid="{00000000-0005-0000-0000-0000F4630000}"/>
    <cellStyle name="Currency [0] 14722" xfId="24899" hidden="1" xr:uid="{00000000-0005-0000-0000-000064610000}"/>
    <cellStyle name="Currency [0] 14723" xfId="25537" hidden="1" xr:uid="{00000000-0005-0000-0000-0000E2630000}"/>
    <cellStyle name="Currency [0] 14724" xfId="25560" hidden="1" xr:uid="{00000000-0005-0000-0000-0000F9630000}"/>
    <cellStyle name="Currency [0] 14725" xfId="25562" hidden="1" xr:uid="{00000000-0005-0000-0000-0000FB630000}"/>
    <cellStyle name="Currency [0] 14726" xfId="25418" hidden="1" xr:uid="{00000000-0005-0000-0000-00006B630000}"/>
    <cellStyle name="Currency [0] 14727" xfId="25517" hidden="1" xr:uid="{00000000-0005-0000-0000-0000CE630000}"/>
    <cellStyle name="Currency [0] 14728" xfId="25484" hidden="1" xr:uid="{00000000-0005-0000-0000-0000AD630000}"/>
    <cellStyle name="Currency [0] 14729" xfId="25502" hidden="1" xr:uid="{00000000-0005-0000-0000-0000BF630000}"/>
    <cellStyle name="Currency [0] 1473" xfId="1633" hidden="1" xr:uid="{00000000-0005-0000-0000-000082060000}"/>
    <cellStyle name="Currency [0] 14730" xfId="25499" hidden="1" xr:uid="{00000000-0005-0000-0000-0000BC630000}"/>
    <cellStyle name="Currency [0] 14731" xfId="25566" hidden="1" xr:uid="{00000000-0005-0000-0000-0000FF630000}"/>
    <cellStyle name="Currency [0] 14732" xfId="25451" hidden="1" xr:uid="{00000000-0005-0000-0000-00008C630000}"/>
    <cellStyle name="Currency [0] 14733" xfId="25551" hidden="1" xr:uid="{00000000-0005-0000-0000-0000F0630000}"/>
    <cellStyle name="Currency [0] 14734" xfId="25573" hidden="1" xr:uid="{00000000-0005-0000-0000-000006640000}"/>
    <cellStyle name="Currency [0] 14735" xfId="25575" hidden="1" xr:uid="{00000000-0005-0000-0000-000008640000}"/>
    <cellStyle name="Currency [0] 14736" xfId="25503" hidden="1" xr:uid="{00000000-0005-0000-0000-0000C0630000}"/>
    <cellStyle name="Currency [0] 14737" xfId="25535" hidden="1" xr:uid="{00000000-0005-0000-0000-0000E0630000}"/>
    <cellStyle name="Currency [0] 14738" xfId="24878" hidden="1" xr:uid="{00000000-0005-0000-0000-00004F610000}"/>
    <cellStyle name="Currency [0] 14739" xfId="25521" hidden="1" xr:uid="{00000000-0005-0000-0000-0000D2630000}"/>
    <cellStyle name="Currency [0] 1474" xfId="1618" hidden="1" xr:uid="{00000000-0005-0000-0000-000073060000}"/>
    <cellStyle name="Currency [0] 14740" xfId="25518" hidden="1" xr:uid="{00000000-0005-0000-0000-0000CF630000}"/>
    <cellStyle name="Currency [0] 14741" xfId="25579" hidden="1" xr:uid="{00000000-0005-0000-0000-00000C640000}"/>
    <cellStyle name="Currency [0] 14742" xfId="25414" hidden="1" xr:uid="{00000000-0005-0000-0000-000067630000}"/>
    <cellStyle name="Currency [0] 14743" xfId="25563" hidden="1" xr:uid="{00000000-0005-0000-0000-0000FC630000}"/>
    <cellStyle name="Currency [0] 14744" xfId="25583" hidden="1" xr:uid="{00000000-0005-0000-0000-000010640000}"/>
    <cellStyle name="Currency [0] 14745" xfId="25585" hidden="1" xr:uid="{00000000-0005-0000-0000-000012640000}"/>
    <cellStyle name="Currency [0] 14746" xfId="25522" hidden="1" xr:uid="{00000000-0005-0000-0000-0000D3630000}"/>
    <cellStyle name="Currency [0] 14747" xfId="25550" hidden="1" xr:uid="{00000000-0005-0000-0000-0000EF630000}"/>
    <cellStyle name="Currency [0] 14748" xfId="25510" hidden="1" xr:uid="{00000000-0005-0000-0000-0000C7630000}"/>
    <cellStyle name="Currency [0] 14749" xfId="25539" hidden="1" xr:uid="{00000000-0005-0000-0000-0000E4630000}"/>
    <cellStyle name="Currency [0] 1475" xfId="1591" hidden="1" xr:uid="{00000000-0005-0000-0000-000058060000}"/>
    <cellStyle name="Currency [0] 14750" xfId="25536" hidden="1" xr:uid="{00000000-0005-0000-0000-0000E1630000}"/>
    <cellStyle name="Currency [0] 14751" xfId="25589" hidden="1" xr:uid="{00000000-0005-0000-0000-000016640000}"/>
    <cellStyle name="Currency [0] 14752" xfId="25417" hidden="1" xr:uid="{00000000-0005-0000-0000-00006A630000}"/>
    <cellStyle name="Currency [0] 14753" xfId="25576" hidden="1" xr:uid="{00000000-0005-0000-0000-000009640000}"/>
    <cellStyle name="Currency [0] 14754" xfId="25593" hidden="1" xr:uid="{00000000-0005-0000-0000-00001A640000}"/>
    <cellStyle name="Currency [0] 14755" xfId="25595" hidden="1" xr:uid="{00000000-0005-0000-0000-00001C640000}"/>
    <cellStyle name="Currency [0] 14756" xfId="25476" hidden="1" xr:uid="{00000000-0005-0000-0000-0000A5630000}"/>
    <cellStyle name="Currency [0] 14757" xfId="25512" hidden="1" xr:uid="{00000000-0005-0000-0000-0000C9630000}"/>
    <cellStyle name="Currency [0] 14758" xfId="25581" hidden="1" xr:uid="{00000000-0005-0000-0000-00000E640000}"/>
    <cellStyle name="Currency [0] 14759" xfId="25569" hidden="1" xr:uid="{00000000-0005-0000-0000-000002640000}"/>
    <cellStyle name="Currency [0] 1476" xfId="1655" hidden="1" xr:uid="{00000000-0005-0000-0000-000098060000}"/>
    <cellStyle name="Currency [0] 14760" xfId="25586" hidden="1" xr:uid="{00000000-0005-0000-0000-000013640000}"/>
    <cellStyle name="Currency [0] 14761" xfId="25597" hidden="1" xr:uid="{00000000-0005-0000-0000-00001E640000}"/>
    <cellStyle name="Currency [0] 14762" xfId="25445" hidden="1" xr:uid="{00000000-0005-0000-0000-000086630000}"/>
    <cellStyle name="Currency [0] 14763" xfId="25509" hidden="1" xr:uid="{00000000-0005-0000-0000-0000C6630000}"/>
    <cellStyle name="Currency [0] 14764" xfId="25601" hidden="1" xr:uid="{00000000-0005-0000-0000-000022640000}"/>
    <cellStyle name="Currency [0] 14765" xfId="25603" hidden="1" xr:uid="{00000000-0005-0000-0000-000024640000}"/>
    <cellStyle name="Currency [0] 14766" xfId="25558" hidden="1" xr:uid="{00000000-0005-0000-0000-0000F7630000}"/>
    <cellStyle name="Currency [0] 14767" xfId="25570" hidden="1" xr:uid="{00000000-0005-0000-0000-000003640000}"/>
    <cellStyle name="Currency [0] 14768" xfId="25598" hidden="1" xr:uid="{00000000-0005-0000-0000-00001F640000}"/>
    <cellStyle name="Currency [0] 14769" xfId="25571" hidden="1" xr:uid="{00000000-0005-0000-0000-000004640000}"/>
    <cellStyle name="Currency [0] 1477" xfId="1634" hidden="1" xr:uid="{00000000-0005-0000-0000-000083060000}"/>
    <cellStyle name="Currency [0] 14770" xfId="25604" hidden="1" xr:uid="{00000000-0005-0000-0000-000025640000}"/>
    <cellStyle name="Currency [0] 14771" xfId="25606" hidden="1" xr:uid="{00000000-0005-0000-0000-000027640000}"/>
    <cellStyle name="Currency [0] 14772" xfId="25599" hidden="1" xr:uid="{00000000-0005-0000-0000-000020640000}"/>
    <cellStyle name="Currency [0] 14773" xfId="25545" hidden="1" xr:uid="{00000000-0005-0000-0000-0000EA630000}"/>
    <cellStyle name="Currency [0] 14774" xfId="25608" hidden="1" xr:uid="{00000000-0005-0000-0000-000029640000}"/>
    <cellStyle name="Currency [0] 14775" xfId="25610" hidden="1" xr:uid="{00000000-0005-0000-0000-00002B640000}"/>
    <cellStyle name="Currency [0] 14776" xfId="24972" hidden="1" xr:uid="{00000000-0005-0000-0000-0000AD610000}"/>
    <cellStyle name="Currency [0] 14777" xfId="24913" hidden="1" xr:uid="{00000000-0005-0000-0000-000072610000}"/>
    <cellStyle name="Currency [0] 14778" xfId="25616" hidden="1" xr:uid="{00000000-0005-0000-0000-000031640000}"/>
    <cellStyle name="Currency [0] 14779" xfId="25622" hidden="1" xr:uid="{00000000-0005-0000-0000-000037640000}"/>
    <cellStyle name="Currency [0] 1478" xfId="1641" hidden="1" xr:uid="{00000000-0005-0000-0000-00008A060000}"/>
    <cellStyle name="Currency [0] 14780" xfId="25624" hidden="1" xr:uid="{00000000-0005-0000-0000-000039640000}"/>
    <cellStyle name="Currency [0] 14781" xfId="24903" hidden="1" xr:uid="{00000000-0005-0000-0000-000068610000}"/>
    <cellStyle name="Currency [0] 14782" xfId="25618" hidden="1" xr:uid="{00000000-0005-0000-0000-000033640000}"/>
    <cellStyle name="Currency [0] 14783" xfId="25626" hidden="1" xr:uid="{00000000-0005-0000-0000-00003B640000}"/>
    <cellStyle name="Currency [0] 14784" xfId="25628" hidden="1" xr:uid="{00000000-0005-0000-0000-00003D640000}"/>
    <cellStyle name="Currency [0] 14785" xfId="25617" hidden="1" xr:uid="{00000000-0005-0000-0000-000032640000}"/>
    <cellStyle name="Currency [0] 14786" xfId="24948" hidden="1" xr:uid="{00000000-0005-0000-0000-000095610000}"/>
    <cellStyle name="Currency [0] 14787" xfId="25639" hidden="1" xr:uid="{00000000-0005-0000-0000-000048640000}"/>
    <cellStyle name="Currency [0] 14788" xfId="25648" hidden="1" xr:uid="{00000000-0005-0000-0000-000051640000}"/>
    <cellStyle name="Currency [0] 14789" xfId="25659" hidden="1" xr:uid="{00000000-0005-0000-0000-00005C640000}"/>
    <cellStyle name="Currency [0] 1479" xfId="1656" hidden="1" xr:uid="{00000000-0005-0000-0000-000099060000}"/>
    <cellStyle name="Currency [0] 14790" xfId="25665" hidden="1" xr:uid="{00000000-0005-0000-0000-000062640000}"/>
    <cellStyle name="Currency [0] 14791" xfId="25637" hidden="1" xr:uid="{00000000-0005-0000-0000-000046640000}"/>
    <cellStyle name="Currency [0] 14792" xfId="25655" hidden="1" xr:uid="{00000000-0005-0000-0000-000058640000}"/>
    <cellStyle name="Currency [0] 14793" xfId="25677" hidden="1" xr:uid="{00000000-0005-0000-0000-00006E640000}"/>
    <cellStyle name="Currency [0] 14794" xfId="25679" hidden="1" xr:uid="{00000000-0005-0000-0000-000070640000}"/>
    <cellStyle name="Currency [0] 14795" xfId="25613" hidden="1" xr:uid="{00000000-0005-0000-0000-00002E640000}"/>
    <cellStyle name="Currency [0] 14796" xfId="24902" hidden="1" xr:uid="{00000000-0005-0000-0000-000067610000}"/>
    <cellStyle name="Currency [0] 14797" xfId="25651" hidden="1" xr:uid="{00000000-0005-0000-0000-000054640000}"/>
    <cellStyle name="Currency [0] 14798" xfId="24881" hidden="1" xr:uid="{00000000-0005-0000-0000-000052610000}"/>
    <cellStyle name="Currency [0] 14799" xfId="25640" hidden="1" xr:uid="{00000000-0005-0000-0000-000049640000}"/>
    <cellStyle name="Currency [0] 148" xfId="257" hidden="1" xr:uid="{00000000-0005-0000-0000-000022010000}"/>
    <cellStyle name="Currency [0] 1480" xfId="1657" hidden="1" xr:uid="{00000000-0005-0000-0000-00009A060000}"/>
    <cellStyle name="Currency [0] 14800" xfId="25684" hidden="1" xr:uid="{00000000-0005-0000-0000-000075640000}"/>
    <cellStyle name="Currency [0] 14801" xfId="25652" hidden="1" xr:uid="{00000000-0005-0000-0000-000055640000}"/>
    <cellStyle name="Currency [0] 14802" xfId="25660" hidden="1" xr:uid="{00000000-0005-0000-0000-00005D640000}"/>
    <cellStyle name="Currency [0] 14803" xfId="25696" hidden="1" xr:uid="{00000000-0005-0000-0000-000081640000}"/>
    <cellStyle name="Currency [0] 14804" xfId="25698" hidden="1" xr:uid="{00000000-0005-0000-0000-000083640000}"/>
    <cellStyle name="Currency [0] 14805" xfId="25654" hidden="1" xr:uid="{00000000-0005-0000-0000-000057640000}"/>
    <cellStyle name="Currency [0] 14806" xfId="25667" hidden="1" xr:uid="{00000000-0005-0000-0000-000064640000}"/>
    <cellStyle name="Currency [0] 14807" xfId="25672" hidden="1" xr:uid="{00000000-0005-0000-0000-000069640000}"/>
    <cellStyle name="Currency [0] 14808" xfId="25666" hidden="1" xr:uid="{00000000-0005-0000-0000-000063640000}"/>
    <cellStyle name="Currency [0] 14809" xfId="25714" hidden="1" xr:uid="{00000000-0005-0000-0000-000093640000}"/>
    <cellStyle name="Currency [0] 1481" xfId="1632" hidden="1" xr:uid="{00000000-0005-0000-0000-000081060000}"/>
    <cellStyle name="Currency [0] 14810" xfId="25722" hidden="1" xr:uid="{00000000-0005-0000-0000-00009B640000}"/>
    <cellStyle name="Currency [0] 14811" xfId="25650" hidden="1" xr:uid="{00000000-0005-0000-0000-000053640000}"/>
    <cellStyle name="Currency [0] 14812" xfId="25708" hidden="1" xr:uid="{00000000-0005-0000-0000-00008D640000}"/>
    <cellStyle name="Currency [0] 14813" xfId="25731" hidden="1" xr:uid="{00000000-0005-0000-0000-0000A4640000}"/>
    <cellStyle name="Currency [0] 14814" xfId="25733" hidden="1" xr:uid="{00000000-0005-0000-0000-0000A6640000}"/>
    <cellStyle name="Currency [0] 14815" xfId="25633" hidden="1" xr:uid="{00000000-0005-0000-0000-000042640000}"/>
    <cellStyle name="Currency [0] 14816" xfId="25643" hidden="1" xr:uid="{00000000-0005-0000-0000-00004C640000}"/>
    <cellStyle name="Currency [0] 14817" xfId="25705" hidden="1" xr:uid="{00000000-0005-0000-0000-00008A640000}"/>
    <cellStyle name="Currency [0] 14818" xfId="25670" hidden="1" xr:uid="{00000000-0005-0000-0000-000067640000}"/>
    <cellStyle name="Currency [0] 14819" xfId="25620" hidden="1" xr:uid="{00000000-0005-0000-0000-000035640000}"/>
    <cellStyle name="Currency [0] 1482" xfId="1631" hidden="1" xr:uid="{00000000-0005-0000-0000-000080060000}"/>
    <cellStyle name="Currency [0] 14820" xfId="25741" hidden="1" xr:uid="{00000000-0005-0000-0000-0000AE640000}"/>
    <cellStyle name="Currency [0] 14821" xfId="25706" hidden="1" xr:uid="{00000000-0005-0000-0000-00008B640000}"/>
    <cellStyle name="Currency [0] 14822" xfId="25717" hidden="1" xr:uid="{00000000-0005-0000-0000-000096640000}"/>
    <cellStyle name="Currency [0] 14823" xfId="25749" hidden="1" xr:uid="{00000000-0005-0000-0000-0000B6640000}"/>
    <cellStyle name="Currency [0] 14824" xfId="25751" hidden="1" xr:uid="{00000000-0005-0000-0000-0000B8640000}"/>
    <cellStyle name="Currency [0] 14825" xfId="25703" hidden="1" xr:uid="{00000000-0005-0000-0000-000088640000}"/>
    <cellStyle name="Currency [0] 14826" xfId="25702" hidden="1" xr:uid="{00000000-0005-0000-0000-000087640000}"/>
    <cellStyle name="Currency [0] 14827" xfId="25692" hidden="1" xr:uid="{00000000-0005-0000-0000-00007D640000}"/>
    <cellStyle name="Currency [0] 14828" xfId="25688" hidden="1" xr:uid="{00000000-0005-0000-0000-000079640000}"/>
    <cellStyle name="Currency [0] 14829" xfId="25690" hidden="1" xr:uid="{00000000-0005-0000-0000-00007B640000}"/>
    <cellStyle name="Currency [0] 1483" xfId="1626" hidden="1" xr:uid="{00000000-0005-0000-0000-00007B060000}"/>
    <cellStyle name="Currency [0] 14830" xfId="25758" hidden="1" xr:uid="{00000000-0005-0000-0000-0000BF640000}"/>
    <cellStyle name="Currency [0] 14831" xfId="24917" hidden="1" xr:uid="{00000000-0005-0000-0000-000076610000}"/>
    <cellStyle name="Currency [0] 14832" xfId="25736" hidden="1" xr:uid="{00000000-0005-0000-0000-0000A9640000}"/>
    <cellStyle name="Currency [0] 14833" xfId="25764" hidden="1" xr:uid="{00000000-0005-0000-0000-0000C5640000}"/>
    <cellStyle name="Currency [0] 14834" xfId="25766" hidden="1" xr:uid="{00000000-0005-0000-0000-0000C7640000}"/>
    <cellStyle name="Currency [0] 14835" xfId="25641" hidden="1" xr:uid="{00000000-0005-0000-0000-00004A640000}"/>
    <cellStyle name="Currency [0] 14836" xfId="25715" hidden="1" xr:uid="{00000000-0005-0000-0000-000094640000}"/>
    <cellStyle name="Currency [0] 14837" xfId="25671" hidden="1" xr:uid="{00000000-0005-0000-0000-000068640000}"/>
    <cellStyle name="Currency [0] 14838" xfId="25707" hidden="1" xr:uid="{00000000-0005-0000-0000-00008C640000}"/>
    <cellStyle name="Currency [0] 14839" xfId="25711" hidden="1" xr:uid="{00000000-0005-0000-0000-000090640000}"/>
    <cellStyle name="Currency [0] 1484" xfId="1624" hidden="1" xr:uid="{00000000-0005-0000-0000-000079060000}"/>
    <cellStyle name="Currency [0] 14840" xfId="25772" hidden="1" xr:uid="{00000000-0005-0000-0000-0000CD640000}"/>
    <cellStyle name="Currency [0] 14841" xfId="24930" hidden="1" xr:uid="{00000000-0005-0000-0000-000083610000}"/>
    <cellStyle name="Currency [0] 14842" xfId="25754" hidden="1" xr:uid="{00000000-0005-0000-0000-0000BB640000}"/>
    <cellStyle name="Currency [0] 14843" xfId="25777" hidden="1" xr:uid="{00000000-0005-0000-0000-0000D2640000}"/>
    <cellStyle name="Currency [0] 14844" xfId="25779" hidden="1" xr:uid="{00000000-0005-0000-0000-0000D4640000}"/>
    <cellStyle name="Currency [0] 14845" xfId="25635" hidden="1" xr:uid="{00000000-0005-0000-0000-000044640000}"/>
    <cellStyle name="Currency [0] 14846" xfId="25734" hidden="1" xr:uid="{00000000-0005-0000-0000-0000A7640000}"/>
    <cellStyle name="Currency [0] 14847" xfId="25701" hidden="1" xr:uid="{00000000-0005-0000-0000-000086640000}"/>
    <cellStyle name="Currency [0] 14848" xfId="25719" hidden="1" xr:uid="{00000000-0005-0000-0000-000098640000}"/>
    <cellStyle name="Currency [0] 14849" xfId="25716" hidden="1" xr:uid="{00000000-0005-0000-0000-000095640000}"/>
    <cellStyle name="Currency [0] 1485" xfId="1625" hidden="1" xr:uid="{00000000-0005-0000-0000-00007A060000}"/>
    <cellStyle name="Currency [0] 14850" xfId="25783" hidden="1" xr:uid="{00000000-0005-0000-0000-0000D8640000}"/>
    <cellStyle name="Currency [0] 14851" xfId="25668" hidden="1" xr:uid="{00000000-0005-0000-0000-000065640000}"/>
    <cellStyle name="Currency [0] 14852" xfId="25768" hidden="1" xr:uid="{00000000-0005-0000-0000-0000C9640000}"/>
    <cellStyle name="Currency [0] 14853" xfId="25790" hidden="1" xr:uid="{00000000-0005-0000-0000-0000DF640000}"/>
    <cellStyle name="Currency [0] 14854" xfId="25792" hidden="1" xr:uid="{00000000-0005-0000-0000-0000E1640000}"/>
    <cellStyle name="Currency [0] 14855" xfId="25720" hidden="1" xr:uid="{00000000-0005-0000-0000-000099640000}"/>
    <cellStyle name="Currency [0] 14856" xfId="25752" hidden="1" xr:uid="{00000000-0005-0000-0000-0000B9640000}"/>
    <cellStyle name="Currency [0] 14857" xfId="24882" hidden="1" xr:uid="{00000000-0005-0000-0000-000053610000}"/>
    <cellStyle name="Currency [0] 14858" xfId="25738" hidden="1" xr:uid="{00000000-0005-0000-0000-0000AB640000}"/>
    <cellStyle name="Currency [0] 14859" xfId="25735" hidden="1" xr:uid="{00000000-0005-0000-0000-0000A8640000}"/>
    <cellStyle name="Currency [0] 1486" xfId="1662" hidden="1" xr:uid="{00000000-0005-0000-0000-00009F060000}"/>
    <cellStyle name="Currency [0] 14860" xfId="25796" hidden="1" xr:uid="{00000000-0005-0000-0000-0000E5640000}"/>
    <cellStyle name="Currency [0] 14861" xfId="25631" hidden="1" xr:uid="{00000000-0005-0000-0000-000040640000}"/>
    <cellStyle name="Currency [0] 14862" xfId="25780" hidden="1" xr:uid="{00000000-0005-0000-0000-0000D5640000}"/>
    <cellStyle name="Currency [0] 14863" xfId="25800" hidden="1" xr:uid="{00000000-0005-0000-0000-0000E9640000}"/>
    <cellStyle name="Currency [0] 14864" xfId="25802" hidden="1" xr:uid="{00000000-0005-0000-0000-0000EB640000}"/>
    <cellStyle name="Currency [0] 14865" xfId="25739" hidden="1" xr:uid="{00000000-0005-0000-0000-0000AC640000}"/>
    <cellStyle name="Currency [0] 14866" xfId="25767" hidden="1" xr:uid="{00000000-0005-0000-0000-0000C8640000}"/>
    <cellStyle name="Currency [0] 14867" xfId="25727" hidden="1" xr:uid="{00000000-0005-0000-0000-0000A0640000}"/>
    <cellStyle name="Currency [0] 14868" xfId="25756" hidden="1" xr:uid="{00000000-0005-0000-0000-0000BD640000}"/>
    <cellStyle name="Currency [0] 14869" xfId="25753" hidden="1" xr:uid="{00000000-0005-0000-0000-0000BA640000}"/>
    <cellStyle name="Currency [0] 1487" xfId="1447" hidden="1" xr:uid="{00000000-0005-0000-0000-0000C8050000}"/>
    <cellStyle name="Currency [0] 14870" xfId="25806" hidden="1" xr:uid="{00000000-0005-0000-0000-0000EF640000}"/>
    <cellStyle name="Currency [0] 14871" xfId="25634" hidden="1" xr:uid="{00000000-0005-0000-0000-000043640000}"/>
    <cellStyle name="Currency [0] 14872" xfId="25793" hidden="1" xr:uid="{00000000-0005-0000-0000-0000E2640000}"/>
    <cellStyle name="Currency [0] 14873" xfId="25810" hidden="1" xr:uid="{00000000-0005-0000-0000-0000F3640000}"/>
    <cellStyle name="Currency [0] 14874" xfId="25812" hidden="1" xr:uid="{00000000-0005-0000-0000-0000F5640000}"/>
    <cellStyle name="Currency [0] 14875" xfId="25693" hidden="1" xr:uid="{00000000-0005-0000-0000-00007E640000}"/>
    <cellStyle name="Currency [0] 14876" xfId="25729" hidden="1" xr:uid="{00000000-0005-0000-0000-0000A2640000}"/>
    <cellStyle name="Currency [0] 14877" xfId="25798" hidden="1" xr:uid="{00000000-0005-0000-0000-0000E7640000}"/>
    <cellStyle name="Currency [0] 14878" xfId="25786" hidden="1" xr:uid="{00000000-0005-0000-0000-0000DB640000}"/>
    <cellStyle name="Currency [0] 14879" xfId="25803" hidden="1" xr:uid="{00000000-0005-0000-0000-0000EC640000}"/>
    <cellStyle name="Currency [0] 1488" xfId="1652" hidden="1" xr:uid="{00000000-0005-0000-0000-000095060000}"/>
    <cellStyle name="Currency [0] 14880" xfId="25814" hidden="1" xr:uid="{00000000-0005-0000-0000-0000F7640000}"/>
    <cellStyle name="Currency [0] 14881" xfId="25662" hidden="1" xr:uid="{00000000-0005-0000-0000-00005F640000}"/>
    <cellStyle name="Currency [0] 14882" xfId="25726" hidden="1" xr:uid="{00000000-0005-0000-0000-00009F640000}"/>
    <cellStyle name="Currency [0] 14883" xfId="25818" hidden="1" xr:uid="{00000000-0005-0000-0000-0000FB640000}"/>
    <cellStyle name="Currency [0] 14884" xfId="25820" hidden="1" xr:uid="{00000000-0005-0000-0000-0000FD640000}"/>
    <cellStyle name="Currency [0] 14885" xfId="25775" hidden="1" xr:uid="{00000000-0005-0000-0000-0000D0640000}"/>
    <cellStyle name="Currency [0] 14886" xfId="25787" hidden="1" xr:uid="{00000000-0005-0000-0000-0000DC640000}"/>
    <cellStyle name="Currency [0] 14887" xfId="25815" hidden="1" xr:uid="{00000000-0005-0000-0000-0000F8640000}"/>
    <cellStyle name="Currency [0] 14888" xfId="25788" hidden="1" xr:uid="{00000000-0005-0000-0000-0000DD640000}"/>
    <cellStyle name="Currency [0] 14889" xfId="25821" hidden="1" xr:uid="{00000000-0005-0000-0000-0000FE640000}"/>
    <cellStyle name="Currency [0] 1489" xfId="1664" hidden="1" xr:uid="{00000000-0005-0000-0000-0000A1060000}"/>
    <cellStyle name="Currency [0] 14890" xfId="25823" hidden="1" xr:uid="{00000000-0005-0000-0000-000000650000}"/>
    <cellStyle name="Currency [0] 14891" xfId="25816" hidden="1" xr:uid="{00000000-0005-0000-0000-0000F9640000}"/>
    <cellStyle name="Currency [0] 14892" xfId="25762" hidden="1" xr:uid="{00000000-0005-0000-0000-0000C3640000}"/>
    <cellStyle name="Currency [0] 14893" xfId="25825" hidden="1" xr:uid="{00000000-0005-0000-0000-000002650000}"/>
    <cellStyle name="Currency [0] 14894" xfId="25827" hidden="1" xr:uid="{00000000-0005-0000-0000-000004650000}"/>
    <cellStyle name="Currency [0] 14895" xfId="25874" hidden="1" xr:uid="{00000000-0005-0000-0000-000033650000}"/>
    <cellStyle name="Currency [0] 14896" xfId="25894" hidden="1" xr:uid="{00000000-0005-0000-0000-000047650000}"/>
    <cellStyle name="Currency [0] 14897" xfId="25901" hidden="1" xr:uid="{00000000-0005-0000-0000-00004E650000}"/>
    <cellStyle name="Currency [0] 14898" xfId="25909" hidden="1" xr:uid="{00000000-0005-0000-0000-000056650000}"/>
    <cellStyle name="Currency [0] 14899" xfId="25912" hidden="1" xr:uid="{00000000-0005-0000-0000-000059650000}"/>
    <cellStyle name="Currency [0] 149" xfId="258" hidden="1" xr:uid="{00000000-0005-0000-0000-000023010000}"/>
    <cellStyle name="Currency [0] 1490" xfId="1665" hidden="1" xr:uid="{00000000-0005-0000-0000-0000A2060000}"/>
    <cellStyle name="Currency [0] 14900" xfId="25892" hidden="1" xr:uid="{00000000-0005-0000-0000-000045650000}"/>
    <cellStyle name="Currency [0] 14901" xfId="25905" hidden="1" xr:uid="{00000000-0005-0000-0000-000052650000}"/>
    <cellStyle name="Currency [0] 14902" xfId="25914" hidden="1" xr:uid="{00000000-0005-0000-0000-00005B650000}"/>
    <cellStyle name="Currency [0] 14903" xfId="25916" hidden="1" xr:uid="{00000000-0005-0000-0000-00005D650000}"/>
    <cellStyle name="Currency [0] 14904" xfId="25902" hidden="1" xr:uid="{00000000-0005-0000-0000-00004F650000}"/>
    <cellStyle name="Currency [0] 14905" xfId="25875" hidden="1" xr:uid="{00000000-0005-0000-0000-000034650000}"/>
    <cellStyle name="Currency [0] 14906" xfId="25927" hidden="1" xr:uid="{00000000-0005-0000-0000-000068650000}"/>
    <cellStyle name="Currency [0] 14907" xfId="25936" hidden="1" xr:uid="{00000000-0005-0000-0000-000071650000}"/>
    <cellStyle name="Currency [0] 14908" xfId="25947" hidden="1" xr:uid="{00000000-0005-0000-0000-00007C650000}"/>
    <cellStyle name="Currency [0] 14909" xfId="25953" hidden="1" xr:uid="{00000000-0005-0000-0000-000082650000}"/>
    <cellStyle name="Currency [0] 1491" xfId="1603" hidden="1" xr:uid="{00000000-0005-0000-0000-000064060000}"/>
    <cellStyle name="Currency [0] 14910" xfId="25925" hidden="1" xr:uid="{00000000-0005-0000-0000-000066650000}"/>
    <cellStyle name="Currency [0] 14911" xfId="25943" hidden="1" xr:uid="{00000000-0005-0000-0000-000078650000}"/>
    <cellStyle name="Currency [0] 14912" xfId="25965" hidden="1" xr:uid="{00000000-0005-0000-0000-00008E650000}"/>
    <cellStyle name="Currency [0] 14913" xfId="25967" hidden="1" xr:uid="{00000000-0005-0000-0000-000090650000}"/>
    <cellStyle name="Currency [0] 14914" xfId="25898" hidden="1" xr:uid="{00000000-0005-0000-0000-00004B650000}"/>
    <cellStyle name="Currency [0] 14915" xfId="25881" hidden="1" xr:uid="{00000000-0005-0000-0000-00003A650000}"/>
    <cellStyle name="Currency [0] 14916" xfId="25939" hidden="1" xr:uid="{00000000-0005-0000-0000-000074650000}"/>
    <cellStyle name="Currency [0] 14917" xfId="25887" hidden="1" xr:uid="{00000000-0005-0000-0000-000040650000}"/>
    <cellStyle name="Currency [0] 14918" xfId="25928" hidden="1" xr:uid="{00000000-0005-0000-0000-000069650000}"/>
    <cellStyle name="Currency [0] 14919" xfId="25972" hidden="1" xr:uid="{00000000-0005-0000-0000-000095650000}"/>
    <cellStyle name="Currency [0] 1492" xfId="1639" hidden="1" xr:uid="{00000000-0005-0000-0000-000088060000}"/>
    <cellStyle name="Currency [0] 14920" xfId="25940" hidden="1" xr:uid="{00000000-0005-0000-0000-000075650000}"/>
    <cellStyle name="Currency [0] 14921" xfId="25948" hidden="1" xr:uid="{00000000-0005-0000-0000-00007D650000}"/>
    <cellStyle name="Currency [0] 14922" xfId="25984" hidden="1" xr:uid="{00000000-0005-0000-0000-0000A1650000}"/>
    <cellStyle name="Currency [0] 14923" xfId="25986" hidden="1" xr:uid="{00000000-0005-0000-0000-0000A3650000}"/>
    <cellStyle name="Currency [0] 14924" xfId="25942" hidden="1" xr:uid="{00000000-0005-0000-0000-000077650000}"/>
    <cellStyle name="Currency [0] 14925" xfId="25955" hidden="1" xr:uid="{00000000-0005-0000-0000-000084650000}"/>
    <cellStyle name="Currency [0] 14926" xfId="25960" hidden="1" xr:uid="{00000000-0005-0000-0000-000089650000}"/>
    <cellStyle name="Currency [0] 14927" xfId="25954" hidden="1" xr:uid="{00000000-0005-0000-0000-000083650000}"/>
    <cellStyle name="Currency [0] 14928" xfId="26002" hidden="1" xr:uid="{00000000-0005-0000-0000-0000B3650000}"/>
    <cellStyle name="Currency [0] 14929" xfId="26010" hidden="1" xr:uid="{00000000-0005-0000-0000-0000BB650000}"/>
    <cellStyle name="Currency [0] 1493" xfId="1619" hidden="1" xr:uid="{00000000-0005-0000-0000-000074060000}"/>
    <cellStyle name="Currency [0] 14930" xfId="25938" hidden="1" xr:uid="{00000000-0005-0000-0000-000073650000}"/>
    <cellStyle name="Currency [0] 14931" xfId="25996" hidden="1" xr:uid="{00000000-0005-0000-0000-0000AD650000}"/>
    <cellStyle name="Currency [0] 14932" xfId="26019" hidden="1" xr:uid="{00000000-0005-0000-0000-0000C4650000}"/>
    <cellStyle name="Currency [0] 14933" xfId="26021" hidden="1" xr:uid="{00000000-0005-0000-0000-0000C6650000}"/>
    <cellStyle name="Currency [0] 14934" xfId="25921" hidden="1" xr:uid="{00000000-0005-0000-0000-000062650000}"/>
    <cellStyle name="Currency [0] 14935" xfId="25931" hidden="1" xr:uid="{00000000-0005-0000-0000-00006C650000}"/>
    <cellStyle name="Currency [0] 14936" xfId="25993" hidden="1" xr:uid="{00000000-0005-0000-0000-0000AA650000}"/>
    <cellStyle name="Currency [0] 14937" xfId="25958" hidden="1" xr:uid="{00000000-0005-0000-0000-000087650000}"/>
    <cellStyle name="Currency [0] 14938" xfId="25907" hidden="1" xr:uid="{00000000-0005-0000-0000-000054650000}"/>
    <cellStyle name="Currency [0] 14939" xfId="26029" hidden="1" xr:uid="{00000000-0005-0000-0000-0000CE650000}"/>
    <cellStyle name="Currency [0] 1494" xfId="1635" hidden="1" xr:uid="{00000000-0005-0000-0000-000084060000}"/>
    <cellStyle name="Currency [0] 14940" xfId="25994" hidden="1" xr:uid="{00000000-0005-0000-0000-0000AB650000}"/>
    <cellStyle name="Currency [0] 14941" xfId="26005" hidden="1" xr:uid="{00000000-0005-0000-0000-0000B6650000}"/>
    <cellStyle name="Currency [0] 14942" xfId="26037" hidden="1" xr:uid="{00000000-0005-0000-0000-0000D6650000}"/>
    <cellStyle name="Currency [0] 14943" xfId="26039" hidden="1" xr:uid="{00000000-0005-0000-0000-0000D8650000}"/>
    <cellStyle name="Currency [0] 14944" xfId="25991" hidden="1" xr:uid="{00000000-0005-0000-0000-0000A8650000}"/>
    <cellStyle name="Currency [0] 14945" xfId="25990" hidden="1" xr:uid="{00000000-0005-0000-0000-0000A7650000}"/>
    <cellStyle name="Currency [0] 14946" xfId="25980" hidden="1" xr:uid="{00000000-0005-0000-0000-00009D650000}"/>
    <cellStyle name="Currency [0] 14947" xfId="25976" hidden="1" xr:uid="{00000000-0005-0000-0000-000099650000}"/>
    <cellStyle name="Currency [0] 14948" xfId="25978" hidden="1" xr:uid="{00000000-0005-0000-0000-00009B650000}"/>
    <cellStyle name="Currency [0] 14949" xfId="26046" hidden="1" xr:uid="{00000000-0005-0000-0000-0000DF650000}"/>
    <cellStyle name="Currency [0] 1495" xfId="1637" hidden="1" xr:uid="{00000000-0005-0000-0000-000086060000}"/>
    <cellStyle name="Currency [0] 14950" xfId="25883" hidden="1" xr:uid="{00000000-0005-0000-0000-00003C650000}"/>
    <cellStyle name="Currency [0] 14951" xfId="26024" hidden="1" xr:uid="{00000000-0005-0000-0000-0000C9650000}"/>
    <cellStyle name="Currency [0] 14952" xfId="26052" hidden="1" xr:uid="{00000000-0005-0000-0000-0000E5650000}"/>
    <cellStyle name="Currency [0] 14953" xfId="26054" hidden="1" xr:uid="{00000000-0005-0000-0000-0000E7650000}"/>
    <cellStyle name="Currency [0] 14954" xfId="25929" hidden="1" xr:uid="{00000000-0005-0000-0000-00006A650000}"/>
    <cellStyle name="Currency [0] 14955" xfId="26003" hidden="1" xr:uid="{00000000-0005-0000-0000-0000B4650000}"/>
    <cellStyle name="Currency [0] 14956" xfId="25959" hidden="1" xr:uid="{00000000-0005-0000-0000-000088650000}"/>
    <cellStyle name="Currency [0] 14957" xfId="25995" hidden="1" xr:uid="{00000000-0005-0000-0000-0000AC650000}"/>
    <cellStyle name="Currency [0] 14958" xfId="25999" hidden="1" xr:uid="{00000000-0005-0000-0000-0000B0650000}"/>
    <cellStyle name="Currency [0] 14959" xfId="26060" hidden="1" xr:uid="{00000000-0005-0000-0000-0000ED650000}"/>
    <cellStyle name="Currency [0] 1496" xfId="1668" hidden="1" xr:uid="{00000000-0005-0000-0000-0000A5060000}"/>
    <cellStyle name="Currency [0] 14960" xfId="25878" hidden="1" xr:uid="{00000000-0005-0000-0000-000037650000}"/>
    <cellStyle name="Currency [0] 14961" xfId="26042" hidden="1" xr:uid="{00000000-0005-0000-0000-0000DB650000}"/>
    <cellStyle name="Currency [0] 14962" xfId="26065" hidden="1" xr:uid="{00000000-0005-0000-0000-0000F2650000}"/>
    <cellStyle name="Currency [0] 14963" xfId="26067" hidden="1" xr:uid="{00000000-0005-0000-0000-0000F4650000}"/>
    <cellStyle name="Currency [0] 14964" xfId="25923" hidden="1" xr:uid="{00000000-0005-0000-0000-000064650000}"/>
    <cellStyle name="Currency [0] 14965" xfId="26022" hidden="1" xr:uid="{00000000-0005-0000-0000-0000C7650000}"/>
    <cellStyle name="Currency [0] 14966" xfId="25989" hidden="1" xr:uid="{00000000-0005-0000-0000-0000A6650000}"/>
    <cellStyle name="Currency [0] 14967" xfId="26007" hidden="1" xr:uid="{00000000-0005-0000-0000-0000B8650000}"/>
    <cellStyle name="Currency [0] 14968" xfId="26004" hidden="1" xr:uid="{00000000-0005-0000-0000-0000B5650000}"/>
    <cellStyle name="Currency [0] 14969" xfId="26071" hidden="1" xr:uid="{00000000-0005-0000-0000-0000F8650000}"/>
    <cellStyle name="Currency [0] 1497" xfId="1462" hidden="1" xr:uid="{00000000-0005-0000-0000-0000D7050000}"/>
    <cellStyle name="Currency [0] 14970" xfId="25956" hidden="1" xr:uid="{00000000-0005-0000-0000-000085650000}"/>
    <cellStyle name="Currency [0] 14971" xfId="26056" hidden="1" xr:uid="{00000000-0005-0000-0000-0000E9650000}"/>
    <cellStyle name="Currency [0] 14972" xfId="26078" hidden="1" xr:uid="{00000000-0005-0000-0000-0000FF650000}"/>
    <cellStyle name="Currency [0] 14973" xfId="26080" hidden="1" xr:uid="{00000000-0005-0000-0000-000001660000}"/>
    <cellStyle name="Currency [0] 14974" xfId="26008" hidden="1" xr:uid="{00000000-0005-0000-0000-0000B9650000}"/>
    <cellStyle name="Currency [0] 14975" xfId="26040" hidden="1" xr:uid="{00000000-0005-0000-0000-0000D9650000}"/>
    <cellStyle name="Currency [0] 14976" xfId="25895" hidden="1" xr:uid="{00000000-0005-0000-0000-000048650000}"/>
    <cellStyle name="Currency [0] 14977" xfId="26026" hidden="1" xr:uid="{00000000-0005-0000-0000-0000CB650000}"/>
    <cellStyle name="Currency [0] 14978" xfId="26023" hidden="1" xr:uid="{00000000-0005-0000-0000-0000C8650000}"/>
    <cellStyle name="Currency [0] 14979" xfId="26084" hidden="1" xr:uid="{00000000-0005-0000-0000-000005660000}"/>
    <cellStyle name="Currency [0] 1498" xfId="1660" hidden="1" xr:uid="{00000000-0005-0000-0000-00009D060000}"/>
    <cellStyle name="Currency [0] 14980" xfId="25919" hidden="1" xr:uid="{00000000-0005-0000-0000-000060650000}"/>
    <cellStyle name="Currency [0] 14981" xfId="26068" hidden="1" xr:uid="{00000000-0005-0000-0000-0000F5650000}"/>
    <cellStyle name="Currency [0] 14982" xfId="26088" hidden="1" xr:uid="{00000000-0005-0000-0000-000009660000}"/>
    <cellStyle name="Currency [0] 14983" xfId="26090" hidden="1" xr:uid="{00000000-0005-0000-0000-00000B660000}"/>
    <cellStyle name="Currency [0] 14984" xfId="26027" hidden="1" xr:uid="{00000000-0005-0000-0000-0000CC650000}"/>
    <cellStyle name="Currency [0] 14985" xfId="26055" hidden="1" xr:uid="{00000000-0005-0000-0000-0000E8650000}"/>
    <cellStyle name="Currency [0] 14986" xfId="26015" hidden="1" xr:uid="{00000000-0005-0000-0000-0000C0650000}"/>
    <cellStyle name="Currency [0] 14987" xfId="26044" hidden="1" xr:uid="{00000000-0005-0000-0000-0000DD650000}"/>
    <cellStyle name="Currency [0] 14988" xfId="26041" hidden="1" xr:uid="{00000000-0005-0000-0000-0000DA650000}"/>
    <cellStyle name="Currency [0] 14989" xfId="26094" hidden="1" xr:uid="{00000000-0005-0000-0000-00000F660000}"/>
    <cellStyle name="Currency [0] 1499" xfId="1670" hidden="1" xr:uid="{00000000-0005-0000-0000-0000A7060000}"/>
    <cellStyle name="Currency [0] 14990" xfId="25922" hidden="1" xr:uid="{00000000-0005-0000-0000-000063650000}"/>
    <cellStyle name="Currency [0] 14991" xfId="26081" hidden="1" xr:uid="{00000000-0005-0000-0000-000002660000}"/>
    <cellStyle name="Currency [0] 14992" xfId="26098" hidden="1" xr:uid="{00000000-0005-0000-0000-000013660000}"/>
    <cellStyle name="Currency [0] 14993" xfId="26100" hidden="1" xr:uid="{00000000-0005-0000-0000-000015660000}"/>
    <cellStyle name="Currency [0] 14994" xfId="25981" hidden="1" xr:uid="{00000000-0005-0000-0000-00009E650000}"/>
    <cellStyle name="Currency [0] 14995" xfId="26017" hidden="1" xr:uid="{00000000-0005-0000-0000-0000C2650000}"/>
    <cellStyle name="Currency [0] 14996" xfId="26086" hidden="1" xr:uid="{00000000-0005-0000-0000-000007660000}"/>
    <cellStyle name="Currency [0] 14997" xfId="26074" hidden="1" xr:uid="{00000000-0005-0000-0000-0000FB650000}"/>
    <cellStyle name="Currency [0] 14998" xfId="26091" hidden="1" xr:uid="{00000000-0005-0000-0000-00000C660000}"/>
    <cellStyle name="Currency [0] 14999" xfId="26102" hidden="1" xr:uid="{00000000-0005-0000-0000-000017660000}"/>
    <cellStyle name="Currency [0] 15" xfId="47" hidden="1" xr:uid="{00000000-0005-0000-0000-00004F000000}"/>
    <cellStyle name="Currency [0] 150" xfId="238" hidden="1" xr:uid="{00000000-0005-0000-0000-00000F010000}"/>
    <cellStyle name="Currency [0] 1500" xfId="1671" hidden="1" xr:uid="{00000000-0005-0000-0000-0000A8060000}"/>
    <cellStyle name="Currency [0] 15000" xfId="25950" hidden="1" xr:uid="{00000000-0005-0000-0000-00007F650000}"/>
    <cellStyle name="Currency [0] 15001" xfId="26014" hidden="1" xr:uid="{00000000-0005-0000-0000-0000BF650000}"/>
    <cellStyle name="Currency [0] 15002" xfId="26106" hidden="1" xr:uid="{00000000-0005-0000-0000-00001B660000}"/>
    <cellStyle name="Currency [0] 15003" xfId="26108" hidden="1" xr:uid="{00000000-0005-0000-0000-00001D660000}"/>
    <cellStyle name="Currency [0] 15004" xfId="26063" hidden="1" xr:uid="{00000000-0005-0000-0000-0000F0650000}"/>
    <cellStyle name="Currency [0] 15005" xfId="26075" hidden="1" xr:uid="{00000000-0005-0000-0000-0000FC650000}"/>
    <cellStyle name="Currency [0] 15006" xfId="26103" hidden="1" xr:uid="{00000000-0005-0000-0000-000018660000}"/>
    <cellStyle name="Currency [0] 15007" xfId="26076" hidden="1" xr:uid="{00000000-0005-0000-0000-0000FD650000}"/>
    <cellStyle name="Currency [0] 15008" xfId="26109" hidden="1" xr:uid="{00000000-0005-0000-0000-00001E660000}"/>
    <cellStyle name="Currency [0] 15009" xfId="26111" hidden="1" xr:uid="{00000000-0005-0000-0000-000020660000}"/>
    <cellStyle name="Currency [0] 1501" xfId="1599" hidden="1" xr:uid="{00000000-0005-0000-0000-000060060000}"/>
    <cellStyle name="Currency [0] 15010" xfId="26104" hidden="1" xr:uid="{00000000-0005-0000-0000-000019660000}"/>
    <cellStyle name="Currency [0] 15011" xfId="26050" hidden="1" xr:uid="{00000000-0005-0000-0000-0000E3650000}"/>
    <cellStyle name="Currency [0] 15012" xfId="26113" hidden="1" xr:uid="{00000000-0005-0000-0000-000022660000}"/>
    <cellStyle name="Currency [0] 15013" xfId="26115" hidden="1" xr:uid="{00000000-0005-0000-0000-000024660000}"/>
    <cellStyle name="Currency [0] 15014" xfId="26175" hidden="1" xr:uid="{00000000-0005-0000-0000-000060660000}"/>
    <cellStyle name="Currency [0] 15015" xfId="26194" hidden="1" xr:uid="{00000000-0005-0000-0000-000073660000}"/>
    <cellStyle name="Currency [0] 15016" xfId="26201" hidden="1" xr:uid="{00000000-0005-0000-0000-00007A660000}"/>
    <cellStyle name="Currency [0] 15017" xfId="26208" hidden="1" xr:uid="{00000000-0005-0000-0000-000081660000}"/>
    <cellStyle name="Currency [0] 15018" xfId="26213" hidden="1" xr:uid="{00000000-0005-0000-0000-000086660000}"/>
    <cellStyle name="Currency [0] 15019" xfId="26192" hidden="1" xr:uid="{00000000-0005-0000-0000-000071660000}"/>
    <cellStyle name="Currency [0] 1502" xfId="1650" hidden="1" xr:uid="{00000000-0005-0000-0000-000093060000}"/>
    <cellStyle name="Currency [0] 15020" xfId="26203" hidden="1" xr:uid="{00000000-0005-0000-0000-00007C660000}"/>
    <cellStyle name="Currency [0] 15021" xfId="26217" hidden="1" xr:uid="{00000000-0005-0000-0000-00008A660000}"/>
    <cellStyle name="Currency [0] 15022" xfId="26219" hidden="1" xr:uid="{00000000-0005-0000-0000-00008C660000}"/>
    <cellStyle name="Currency [0] 15023" xfId="26202" hidden="1" xr:uid="{00000000-0005-0000-0000-00007B660000}"/>
    <cellStyle name="Currency [0] 15024" xfId="26176" hidden="1" xr:uid="{00000000-0005-0000-0000-000061660000}"/>
    <cellStyle name="Currency [0] 15025" xfId="26230" hidden="1" xr:uid="{00000000-0005-0000-0000-000097660000}"/>
    <cellStyle name="Currency [0] 15026" xfId="26239" hidden="1" xr:uid="{00000000-0005-0000-0000-0000A0660000}"/>
    <cellStyle name="Currency [0] 15027" xfId="26250" hidden="1" xr:uid="{00000000-0005-0000-0000-0000AB660000}"/>
    <cellStyle name="Currency [0] 15028" xfId="26256" hidden="1" xr:uid="{00000000-0005-0000-0000-0000B1660000}"/>
    <cellStyle name="Currency [0] 15029" xfId="26228" hidden="1" xr:uid="{00000000-0005-0000-0000-000095660000}"/>
    <cellStyle name="Currency [0] 1503" xfId="1630" hidden="1" xr:uid="{00000000-0005-0000-0000-00007F060000}"/>
    <cellStyle name="Currency [0] 15030" xfId="26246" hidden="1" xr:uid="{00000000-0005-0000-0000-0000A7660000}"/>
    <cellStyle name="Currency [0] 15031" xfId="26268" hidden="1" xr:uid="{00000000-0005-0000-0000-0000BD660000}"/>
    <cellStyle name="Currency [0] 15032" xfId="26270" hidden="1" xr:uid="{00000000-0005-0000-0000-0000BF660000}"/>
    <cellStyle name="Currency [0] 15033" xfId="26198" hidden="1" xr:uid="{00000000-0005-0000-0000-000077660000}"/>
    <cellStyle name="Currency [0] 15034" xfId="26182" hidden="1" xr:uid="{00000000-0005-0000-0000-000067660000}"/>
    <cellStyle name="Currency [0] 15035" xfId="26242" hidden="1" xr:uid="{00000000-0005-0000-0000-0000A3660000}"/>
    <cellStyle name="Currency [0] 15036" xfId="26187" hidden="1" xr:uid="{00000000-0005-0000-0000-00006C660000}"/>
    <cellStyle name="Currency [0] 15037" xfId="26231" hidden="1" xr:uid="{00000000-0005-0000-0000-000098660000}"/>
    <cellStyle name="Currency [0] 15038" xfId="26275" hidden="1" xr:uid="{00000000-0005-0000-0000-0000C4660000}"/>
    <cellStyle name="Currency [0] 15039" xfId="26243" hidden="1" xr:uid="{00000000-0005-0000-0000-0000A4660000}"/>
    <cellStyle name="Currency [0] 1504" xfId="1642" hidden="1" xr:uid="{00000000-0005-0000-0000-00008B060000}"/>
    <cellStyle name="Currency [0] 15040" xfId="26251" hidden="1" xr:uid="{00000000-0005-0000-0000-0000AC660000}"/>
    <cellStyle name="Currency [0] 15041" xfId="26287" hidden="1" xr:uid="{00000000-0005-0000-0000-0000D0660000}"/>
    <cellStyle name="Currency [0] 15042" xfId="26289" hidden="1" xr:uid="{00000000-0005-0000-0000-0000D2660000}"/>
    <cellStyle name="Currency [0] 15043" xfId="26245" hidden="1" xr:uid="{00000000-0005-0000-0000-0000A6660000}"/>
    <cellStyle name="Currency [0] 15044" xfId="26258" hidden="1" xr:uid="{00000000-0005-0000-0000-0000B3660000}"/>
    <cellStyle name="Currency [0] 15045" xfId="26263" hidden="1" xr:uid="{00000000-0005-0000-0000-0000B8660000}"/>
    <cellStyle name="Currency [0] 15046" xfId="26257" hidden="1" xr:uid="{00000000-0005-0000-0000-0000B2660000}"/>
    <cellStyle name="Currency [0] 15047" xfId="26305" hidden="1" xr:uid="{00000000-0005-0000-0000-0000E2660000}"/>
    <cellStyle name="Currency [0] 15048" xfId="26313" hidden="1" xr:uid="{00000000-0005-0000-0000-0000EA660000}"/>
    <cellStyle name="Currency [0] 15049" xfId="26241" hidden="1" xr:uid="{00000000-0005-0000-0000-0000A2660000}"/>
    <cellStyle name="Currency [0] 1505" xfId="1640" hidden="1" xr:uid="{00000000-0005-0000-0000-000089060000}"/>
    <cellStyle name="Currency [0] 15050" xfId="26299" hidden="1" xr:uid="{00000000-0005-0000-0000-0000DC660000}"/>
    <cellStyle name="Currency [0] 15051" xfId="26322" hidden="1" xr:uid="{00000000-0005-0000-0000-0000F3660000}"/>
    <cellStyle name="Currency [0] 15052" xfId="26324" hidden="1" xr:uid="{00000000-0005-0000-0000-0000F5660000}"/>
    <cellStyle name="Currency [0] 15053" xfId="26224" hidden="1" xr:uid="{00000000-0005-0000-0000-000091660000}"/>
    <cellStyle name="Currency [0] 15054" xfId="26234" hidden="1" xr:uid="{00000000-0005-0000-0000-00009B660000}"/>
    <cellStyle name="Currency [0] 15055" xfId="26296" hidden="1" xr:uid="{00000000-0005-0000-0000-0000D9660000}"/>
    <cellStyle name="Currency [0] 15056" xfId="26261" hidden="1" xr:uid="{00000000-0005-0000-0000-0000B6660000}"/>
    <cellStyle name="Currency [0] 15057" xfId="26206" hidden="1" xr:uid="{00000000-0005-0000-0000-00007F660000}"/>
    <cellStyle name="Currency [0] 15058" xfId="26332" hidden="1" xr:uid="{00000000-0005-0000-0000-0000FD660000}"/>
    <cellStyle name="Currency [0] 15059" xfId="26297" hidden="1" xr:uid="{00000000-0005-0000-0000-0000DA660000}"/>
    <cellStyle name="Currency [0] 1506" xfId="1673" hidden="1" xr:uid="{00000000-0005-0000-0000-0000AA060000}"/>
    <cellStyle name="Currency [0] 15060" xfId="26308" hidden="1" xr:uid="{00000000-0005-0000-0000-0000E5660000}"/>
    <cellStyle name="Currency [0] 15061" xfId="26340" hidden="1" xr:uid="{00000000-0005-0000-0000-000005670000}"/>
    <cellStyle name="Currency [0] 15062" xfId="26342" hidden="1" xr:uid="{00000000-0005-0000-0000-000007670000}"/>
    <cellStyle name="Currency [0] 15063" xfId="26294" hidden="1" xr:uid="{00000000-0005-0000-0000-0000D7660000}"/>
    <cellStyle name="Currency [0] 15064" xfId="26293" hidden="1" xr:uid="{00000000-0005-0000-0000-0000D6660000}"/>
    <cellStyle name="Currency [0] 15065" xfId="26283" hidden="1" xr:uid="{00000000-0005-0000-0000-0000CC660000}"/>
    <cellStyle name="Currency [0] 15066" xfId="26279" hidden="1" xr:uid="{00000000-0005-0000-0000-0000C8660000}"/>
    <cellStyle name="Currency [0] 15067" xfId="26281" hidden="1" xr:uid="{00000000-0005-0000-0000-0000CA660000}"/>
    <cellStyle name="Currency [0] 15068" xfId="26349" hidden="1" xr:uid="{00000000-0005-0000-0000-00000E670000}"/>
    <cellStyle name="Currency [0] 15069" xfId="26184" hidden="1" xr:uid="{00000000-0005-0000-0000-000069660000}"/>
    <cellStyle name="Currency [0] 1507" xfId="1617" hidden="1" xr:uid="{00000000-0005-0000-0000-000072060000}"/>
    <cellStyle name="Currency [0] 15070" xfId="26327" hidden="1" xr:uid="{00000000-0005-0000-0000-0000F8660000}"/>
    <cellStyle name="Currency [0] 15071" xfId="26355" hidden="1" xr:uid="{00000000-0005-0000-0000-000014670000}"/>
    <cellStyle name="Currency [0] 15072" xfId="26357" hidden="1" xr:uid="{00000000-0005-0000-0000-000016670000}"/>
    <cellStyle name="Currency [0] 15073" xfId="26232" hidden="1" xr:uid="{00000000-0005-0000-0000-000099660000}"/>
    <cellStyle name="Currency [0] 15074" xfId="26306" hidden="1" xr:uid="{00000000-0005-0000-0000-0000E3660000}"/>
    <cellStyle name="Currency [0] 15075" xfId="26262" hidden="1" xr:uid="{00000000-0005-0000-0000-0000B7660000}"/>
    <cellStyle name="Currency [0] 15076" xfId="26298" hidden="1" xr:uid="{00000000-0005-0000-0000-0000DB660000}"/>
    <cellStyle name="Currency [0] 15077" xfId="26302" hidden="1" xr:uid="{00000000-0005-0000-0000-0000DF660000}"/>
    <cellStyle name="Currency [0] 15078" xfId="26363" hidden="1" xr:uid="{00000000-0005-0000-0000-00001C670000}"/>
    <cellStyle name="Currency [0] 15079" xfId="26179" hidden="1" xr:uid="{00000000-0005-0000-0000-000064660000}"/>
    <cellStyle name="Currency [0] 1508" xfId="1667" hidden="1" xr:uid="{00000000-0005-0000-0000-0000A4060000}"/>
    <cellStyle name="Currency [0] 15080" xfId="26345" hidden="1" xr:uid="{00000000-0005-0000-0000-00000A670000}"/>
    <cellStyle name="Currency [0] 15081" xfId="26368" hidden="1" xr:uid="{00000000-0005-0000-0000-000021670000}"/>
    <cellStyle name="Currency [0] 15082" xfId="26370" hidden="1" xr:uid="{00000000-0005-0000-0000-000023670000}"/>
    <cellStyle name="Currency [0] 15083" xfId="26226" hidden="1" xr:uid="{00000000-0005-0000-0000-000093660000}"/>
    <cellStyle name="Currency [0] 15084" xfId="26325" hidden="1" xr:uid="{00000000-0005-0000-0000-0000F6660000}"/>
    <cellStyle name="Currency [0] 15085" xfId="26292" hidden="1" xr:uid="{00000000-0005-0000-0000-0000D5660000}"/>
    <cellStyle name="Currency [0] 15086" xfId="26310" hidden="1" xr:uid="{00000000-0005-0000-0000-0000E7660000}"/>
    <cellStyle name="Currency [0] 15087" xfId="26307" hidden="1" xr:uid="{00000000-0005-0000-0000-0000E4660000}"/>
    <cellStyle name="Currency [0] 15088" xfId="26374" hidden="1" xr:uid="{00000000-0005-0000-0000-000027670000}"/>
    <cellStyle name="Currency [0] 15089" xfId="26259" hidden="1" xr:uid="{00000000-0005-0000-0000-0000B4660000}"/>
    <cellStyle name="Currency [0] 1509" xfId="1677" hidden="1" xr:uid="{00000000-0005-0000-0000-0000AE060000}"/>
    <cellStyle name="Currency [0] 15090" xfId="26359" hidden="1" xr:uid="{00000000-0005-0000-0000-000018670000}"/>
    <cellStyle name="Currency [0] 15091" xfId="26381" hidden="1" xr:uid="{00000000-0005-0000-0000-00002E670000}"/>
    <cellStyle name="Currency [0] 15092" xfId="26383" hidden="1" xr:uid="{00000000-0005-0000-0000-000030670000}"/>
    <cellStyle name="Currency [0] 15093" xfId="26311" hidden="1" xr:uid="{00000000-0005-0000-0000-0000E8660000}"/>
    <cellStyle name="Currency [0] 15094" xfId="26343" hidden="1" xr:uid="{00000000-0005-0000-0000-000008670000}"/>
    <cellStyle name="Currency [0] 15095" xfId="26195" hidden="1" xr:uid="{00000000-0005-0000-0000-000074660000}"/>
    <cellStyle name="Currency [0] 15096" xfId="26329" hidden="1" xr:uid="{00000000-0005-0000-0000-0000FA660000}"/>
    <cellStyle name="Currency [0] 15097" xfId="26326" hidden="1" xr:uid="{00000000-0005-0000-0000-0000F7660000}"/>
    <cellStyle name="Currency [0] 15098" xfId="26387" hidden="1" xr:uid="{00000000-0005-0000-0000-000034670000}"/>
    <cellStyle name="Currency [0] 15099" xfId="26222" hidden="1" xr:uid="{00000000-0005-0000-0000-00008F660000}"/>
    <cellStyle name="Currency [0] 151" xfId="245" hidden="1" xr:uid="{00000000-0005-0000-0000-000016010000}"/>
    <cellStyle name="Currency [0] 1510" xfId="1678" hidden="1" xr:uid="{00000000-0005-0000-0000-0000AF060000}"/>
    <cellStyle name="Currency [0] 15100" xfId="26371" hidden="1" xr:uid="{00000000-0005-0000-0000-000024670000}"/>
    <cellStyle name="Currency [0] 15101" xfId="26391" hidden="1" xr:uid="{00000000-0005-0000-0000-000038670000}"/>
    <cellStyle name="Currency [0] 15102" xfId="26393" hidden="1" xr:uid="{00000000-0005-0000-0000-00003A670000}"/>
    <cellStyle name="Currency [0] 15103" xfId="26330" hidden="1" xr:uid="{00000000-0005-0000-0000-0000FB660000}"/>
    <cellStyle name="Currency [0] 15104" xfId="26358" hidden="1" xr:uid="{00000000-0005-0000-0000-000017670000}"/>
    <cellStyle name="Currency [0] 15105" xfId="26318" hidden="1" xr:uid="{00000000-0005-0000-0000-0000EF660000}"/>
    <cellStyle name="Currency [0] 15106" xfId="26347" hidden="1" xr:uid="{00000000-0005-0000-0000-00000C670000}"/>
    <cellStyle name="Currency [0] 15107" xfId="26344" hidden="1" xr:uid="{00000000-0005-0000-0000-000009670000}"/>
    <cellStyle name="Currency [0] 15108" xfId="26397" hidden="1" xr:uid="{00000000-0005-0000-0000-00003E670000}"/>
    <cellStyle name="Currency [0] 15109" xfId="26225" hidden="1" xr:uid="{00000000-0005-0000-0000-000092660000}"/>
    <cellStyle name="Currency [0] 1511" xfId="1643" hidden="1" xr:uid="{00000000-0005-0000-0000-00008C060000}"/>
    <cellStyle name="Currency [0] 15110" xfId="26384" hidden="1" xr:uid="{00000000-0005-0000-0000-000031670000}"/>
    <cellStyle name="Currency [0] 15111" xfId="26401" hidden="1" xr:uid="{00000000-0005-0000-0000-000042670000}"/>
    <cellStyle name="Currency [0] 15112" xfId="26403" hidden="1" xr:uid="{00000000-0005-0000-0000-000044670000}"/>
    <cellStyle name="Currency [0] 15113" xfId="26284" hidden="1" xr:uid="{00000000-0005-0000-0000-0000CD660000}"/>
    <cellStyle name="Currency [0] 15114" xfId="26320" hidden="1" xr:uid="{00000000-0005-0000-0000-0000F1660000}"/>
    <cellStyle name="Currency [0] 15115" xfId="26389" hidden="1" xr:uid="{00000000-0005-0000-0000-000036670000}"/>
    <cellStyle name="Currency [0] 15116" xfId="26377" hidden="1" xr:uid="{00000000-0005-0000-0000-00002A670000}"/>
    <cellStyle name="Currency [0] 15117" xfId="26394" hidden="1" xr:uid="{00000000-0005-0000-0000-00003B670000}"/>
    <cellStyle name="Currency [0] 15118" xfId="26405" hidden="1" xr:uid="{00000000-0005-0000-0000-000046670000}"/>
    <cellStyle name="Currency [0] 15119" xfId="26253" hidden="1" xr:uid="{00000000-0005-0000-0000-0000AE660000}"/>
    <cellStyle name="Currency [0] 1512" xfId="1658" hidden="1" xr:uid="{00000000-0005-0000-0000-00009B060000}"/>
    <cellStyle name="Currency [0] 15120" xfId="26317" hidden="1" xr:uid="{00000000-0005-0000-0000-0000EE660000}"/>
    <cellStyle name="Currency [0] 15121" xfId="26409" hidden="1" xr:uid="{00000000-0005-0000-0000-00004A670000}"/>
    <cellStyle name="Currency [0] 15122" xfId="26411" hidden="1" xr:uid="{00000000-0005-0000-0000-00004C670000}"/>
    <cellStyle name="Currency [0] 15123" xfId="26366" hidden="1" xr:uid="{00000000-0005-0000-0000-00001F670000}"/>
    <cellStyle name="Currency [0] 15124" xfId="26378" hidden="1" xr:uid="{00000000-0005-0000-0000-00002B670000}"/>
    <cellStyle name="Currency [0] 15125" xfId="26406" hidden="1" xr:uid="{00000000-0005-0000-0000-000047670000}"/>
    <cellStyle name="Currency [0] 15126" xfId="26379" hidden="1" xr:uid="{00000000-0005-0000-0000-00002C670000}"/>
    <cellStyle name="Currency [0] 15127" xfId="26412" hidden="1" xr:uid="{00000000-0005-0000-0000-00004D670000}"/>
    <cellStyle name="Currency [0] 15128" xfId="26414" hidden="1" xr:uid="{00000000-0005-0000-0000-00004F670000}"/>
    <cellStyle name="Currency [0] 15129" xfId="26407" hidden="1" xr:uid="{00000000-0005-0000-0000-000048670000}"/>
    <cellStyle name="Currency [0] 1513" xfId="1481" hidden="1" xr:uid="{00000000-0005-0000-0000-0000EA050000}"/>
    <cellStyle name="Currency [0] 15130" xfId="26353" hidden="1" xr:uid="{00000000-0005-0000-0000-000012670000}"/>
    <cellStyle name="Currency [0] 15131" xfId="26417" hidden="1" xr:uid="{00000000-0005-0000-0000-000052670000}"/>
    <cellStyle name="Currency [0] 15132" xfId="26419" hidden="1" xr:uid="{00000000-0005-0000-0000-000054670000}"/>
    <cellStyle name="Currency [0] 15133" xfId="26136" hidden="1" xr:uid="{00000000-0005-0000-0000-000039660000}"/>
    <cellStyle name="Currency [0] 15134" xfId="26158" hidden="1" xr:uid="{00000000-0005-0000-0000-00004F660000}"/>
    <cellStyle name="Currency [0] 15135" xfId="26423" hidden="1" xr:uid="{00000000-0005-0000-0000-000058670000}"/>
    <cellStyle name="Currency [0] 15136" xfId="26430" hidden="1" xr:uid="{00000000-0005-0000-0000-00005F670000}"/>
    <cellStyle name="Currency [0] 15137" xfId="26432" hidden="1" xr:uid="{00000000-0005-0000-0000-000061670000}"/>
    <cellStyle name="Currency [0] 15138" xfId="26123" hidden="1" xr:uid="{00000000-0005-0000-0000-00002C660000}"/>
    <cellStyle name="Currency [0] 15139" xfId="26426" hidden="1" xr:uid="{00000000-0005-0000-0000-00005B670000}"/>
    <cellStyle name="Currency [0] 1514" xfId="1653" hidden="1" xr:uid="{00000000-0005-0000-0000-000096060000}"/>
    <cellStyle name="Currency [0] 15140" xfId="26435" hidden="1" xr:uid="{00000000-0005-0000-0000-000064670000}"/>
    <cellStyle name="Currency [0] 15141" xfId="26437" hidden="1" xr:uid="{00000000-0005-0000-0000-000066670000}"/>
    <cellStyle name="Currency [0] 15142" xfId="26425" hidden="1" xr:uid="{00000000-0005-0000-0000-00005A670000}"/>
    <cellStyle name="Currency [0] 15143" xfId="26135" hidden="1" xr:uid="{00000000-0005-0000-0000-000038660000}"/>
    <cellStyle name="Currency [0] 15144" xfId="26448" hidden="1" xr:uid="{00000000-0005-0000-0000-000071670000}"/>
    <cellStyle name="Currency [0] 15145" xfId="26457" hidden="1" xr:uid="{00000000-0005-0000-0000-00007A670000}"/>
    <cellStyle name="Currency [0] 15146" xfId="26468" hidden="1" xr:uid="{00000000-0005-0000-0000-000085670000}"/>
    <cellStyle name="Currency [0] 15147" xfId="26474" hidden="1" xr:uid="{00000000-0005-0000-0000-00008B670000}"/>
    <cellStyle name="Currency [0] 15148" xfId="26446" hidden="1" xr:uid="{00000000-0005-0000-0000-00006F670000}"/>
    <cellStyle name="Currency [0] 15149" xfId="26464" hidden="1" xr:uid="{00000000-0005-0000-0000-000081670000}"/>
    <cellStyle name="Currency [0] 1515" xfId="1651" hidden="1" xr:uid="{00000000-0005-0000-0000-000094060000}"/>
    <cellStyle name="Currency [0] 15150" xfId="26486" hidden="1" xr:uid="{00000000-0005-0000-0000-000097670000}"/>
    <cellStyle name="Currency [0] 15151" xfId="26488" hidden="1" xr:uid="{00000000-0005-0000-0000-000099670000}"/>
    <cellStyle name="Currency [0] 15152" xfId="26420" hidden="1" xr:uid="{00000000-0005-0000-0000-000055670000}"/>
    <cellStyle name="Currency [0] 15153" xfId="26131" hidden="1" xr:uid="{00000000-0005-0000-0000-000034660000}"/>
    <cellStyle name="Currency [0] 15154" xfId="26460" hidden="1" xr:uid="{00000000-0005-0000-0000-00007D670000}"/>
    <cellStyle name="Currency [0] 15155" xfId="26127" hidden="1" xr:uid="{00000000-0005-0000-0000-000030660000}"/>
    <cellStyle name="Currency [0] 15156" xfId="26449" hidden="1" xr:uid="{00000000-0005-0000-0000-000072670000}"/>
    <cellStyle name="Currency [0] 15157" xfId="26493" hidden="1" xr:uid="{00000000-0005-0000-0000-00009E670000}"/>
    <cellStyle name="Currency [0] 15158" xfId="26461" hidden="1" xr:uid="{00000000-0005-0000-0000-00007E670000}"/>
    <cellStyle name="Currency [0] 15159" xfId="26469" hidden="1" xr:uid="{00000000-0005-0000-0000-000086670000}"/>
    <cellStyle name="Currency [0] 1516" xfId="1680" hidden="1" xr:uid="{00000000-0005-0000-0000-0000B1060000}"/>
    <cellStyle name="Currency [0] 15160" xfId="26505" hidden="1" xr:uid="{00000000-0005-0000-0000-0000AA670000}"/>
    <cellStyle name="Currency [0] 15161" xfId="26507" hidden="1" xr:uid="{00000000-0005-0000-0000-0000AC670000}"/>
    <cellStyle name="Currency [0] 15162" xfId="26463" hidden="1" xr:uid="{00000000-0005-0000-0000-000080670000}"/>
    <cellStyle name="Currency [0] 15163" xfId="26476" hidden="1" xr:uid="{00000000-0005-0000-0000-00008D670000}"/>
    <cellStyle name="Currency [0] 15164" xfId="26481" hidden="1" xr:uid="{00000000-0005-0000-0000-000092670000}"/>
    <cellStyle name="Currency [0] 15165" xfId="26475" hidden="1" xr:uid="{00000000-0005-0000-0000-00008C670000}"/>
    <cellStyle name="Currency [0] 15166" xfId="26523" hidden="1" xr:uid="{00000000-0005-0000-0000-0000BC670000}"/>
    <cellStyle name="Currency [0] 15167" xfId="26531" hidden="1" xr:uid="{00000000-0005-0000-0000-0000C4670000}"/>
    <cellStyle name="Currency [0] 15168" xfId="26459" hidden="1" xr:uid="{00000000-0005-0000-0000-00007C670000}"/>
    <cellStyle name="Currency [0] 15169" xfId="26517" hidden="1" xr:uid="{00000000-0005-0000-0000-0000B6670000}"/>
    <cellStyle name="Currency [0] 1517" xfId="1596" hidden="1" xr:uid="{00000000-0005-0000-0000-00005D060000}"/>
    <cellStyle name="Currency [0] 15170" xfId="26540" hidden="1" xr:uid="{00000000-0005-0000-0000-0000CD670000}"/>
    <cellStyle name="Currency [0] 15171" xfId="26542" hidden="1" xr:uid="{00000000-0005-0000-0000-0000CF670000}"/>
    <cellStyle name="Currency [0] 15172" xfId="26442" hidden="1" xr:uid="{00000000-0005-0000-0000-00006B670000}"/>
    <cellStyle name="Currency [0] 15173" xfId="26452" hidden="1" xr:uid="{00000000-0005-0000-0000-000075670000}"/>
    <cellStyle name="Currency [0] 15174" xfId="26514" hidden="1" xr:uid="{00000000-0005-0000-0000-0000B3670000}"/>
    <cellStyle name="Currency [0] 15175" xfId="26479" hidden="1" xr:uid="{00000000-0005-0000-0000-000090670000}"/>
    <cellStyle name="Currency [0] 15176" xfId="26428" hidden="1" xr:uid="{00000000-0005-0000-0000-00005D670000}"/>
    <cellStyle name="Currency [0] 15177" xfId="26550" hidden="1" xr:uid="{00000000-0005-0000-0000-0000D7670000}"/>
    <cellStyle name="Currency [0] 15178" xfId="26515" hidden="1" xr:uid="{00000000-0005-0000-0000-0000B4670000}"/>
    <cellStyle name="Currency [0] 15179" xfId="26526" hidden="1" xr:uid="{00000000-0005-0000-0000-0000BF670000}"/>
    <cellStyle name="Currency [0] 1518" xfId="1672" hidden="1" xr:uid="{00000000-0005-0000-0000-0000A9060000}"/>
    <cellStyle name="Currency [0] 15180" xfId="26558" hidden="1" xr:uid="{00000000-0005-0000-0000-0000DF670000}"/>
    <cellStyle name="Currency [0] 15181" xfId="26560" hidden="1" xr:uid="{00000000-0005-0000-0000-0000E1670000}"/>
    <cellStyle name="Currency [0] 15182" xfId="26512" hidden="1" xr:uid="{00000000-0005-0000-0000-0000B1670000}"/>
    <cellStyle name="Currency [0] 15183" xfId="26511" hidden="1" xr:uid="{00000000-0005-0000-0000-0000B0670000}"/>
    <cellStyle name="Currency [0] 15184" xfId="26501" hidden="1" xr:uid="{00000000-0005-0000-0000-0000A6670000}"/>
    <cellStyle name="Currency [0] 15185" xfId="26497" hidden="1" xr:uid="{00000000-0005-0000-0000-0000A2670000}"/>
    <cellStyle name="Currency [0] 15186" xfId="26499" hidden="1" xr:uid="{00000000-0005-0000-0000-0000A4670000}"/>
    <cellStyle name="Currency [0] 15187" xfId="26567" hidden="1" xr:uid="{00000000-0005-0000-0000-0000E8670000}"/>
    <cellStyle name="Currency [0] 15188" xfId="26129" hidden="1" xr:uid="{00000000-0005-0000-0000-000032660000}"/>
    <cellStyle name="Currency [0] 15189" xfId="26545" hidden="1" xr:uid="{00000000-0005-0000-0000-0000D2670000}"/>
    <cellStyle name="Currency [0] 1519" xfId="1682" hidden="1" xr:uid="{00000000-0005-0000-0000-0000B3060000}"/>
    <cellStyle name="Currency [0] 15190" xfId="26573" hidden="1" xr:uid="{00000000-0005-0000-0000-0000EE670000}"/>
    <cellStyle name="Currency [0] 15191" xfId="26575" hidden="1" xr:uid="{00000000-0005-0000-0000-0000F0670000}"/>
    <cellStyle name="Currency [0] 15192" xfId="26450" hidden="1" xr:uid="{00000000-0005-0000-0000-000073670000}"/>
    <cellStyle name="Currency [0] 15193" xfId="26524" hidden="1" xr:uid="{00000000-0005-0000-0000-0000BD670000}"/>
    <cellStyle name="Currency [0] 15194" xfId="26480" hidden="1" xr:uid="{00000000-0005-0000-0000-000091670000}"/>
    <cellStyle name="Currency [0] 15195" xfId="26516" hidden="1" xr:uid="{00000000-0005-0000-0000-0000B5670000}"/>
    <cellStyle name="Currency [0] 15196" xfId="26520" hidden="1" xr:uid="{00000000-0005-0000-0000-0000B9670000}"/>
    <cellStyle name="Currency [0] 15197" xfId="26581" hidden="1" xr:uid="{00000000-0005-0000-0000-0000F6670000}"/>
    <cellStyle name="Currency [0] 15198" xfId="26164" hidden="1" xr:uid="{00000000-0005-0000-0000-000055660000}"/>
    <cellStyle name="Currency [0] 15199" xfId="26563" hidden="1" xr:uid="{00000000-0005-0000-0000-0000E4670000}"/>
    <cellStyle name="Currency [0] 152" xfId="249" hidden="1" xr:uid="{00000000-0005-0000-0000-00001A010000}"/>
    <cellStyle name="Currency [0] 1520" xfId="1683" hidden="1" xr:uid="{00000000-0005-0000-0000-0000B4060000}"/>
    <cellStyle name="Currency [0] 15200" xfId="26586" hidden="1" xr:uid="{00000000-0005-0000-0000-0000FB670000}"/>
    <cellStyle name="Currency [0] 15201" xfId="26588" hidden="1" xr:uid="{00000000-0005-0000-0000-0000FD670000}"/>
    <cellStyle name="Currency [0] 15202" xfId="26444" hidden="1" xr:uid="{00000000-0005-0000-0000-00006D670000}"/>
    <cellStyle name="Currency [0] 15203" xfId="26543" hidden="1" xr:uid="{00000000-0005-0000-0000-0000D0670000}"/>
    <cellStyle name="Currency [0] 15204" xfId="26510" hidden="1" xr:uid="{00000000-0005-0000-0000-0000AF670000}"/>
    <cellStyle name="Currency [0] 15205" xfId="26528" hidden="1" xr:uid="{00000000-0005-0000-0000-0000C1670000}"/>
    <cellStyle name="Currency [0] 15206" xfId="26525" hidden="1" xr:uid="{00000000-0005-0000-0000-0000BE670000}"/>
    <cellStyle name="Currency [0] 15207" xfId="26592" hidden="1" xr:uid="{00000000-0005-0000-0000-000001680000}"/>
    <cellStyle name="Currency [0] 15208" xfId="26477" hidden="1" xr:uid="{00000000-0005-0000-0000-00008E670000}"/>
    <cellStyle name="Currency [0] 15209" xfId="26577" hidden="1" xr:uid="{00000000-0005-0000-0000-0000F2670000}"/>
    <cellStyle name="Currency [0] 1521" xfId="1654" hidden="1" xr:uid="{00000000-0005-0000-0000-000097060000}"/>
    <cellStyle name="Currency [0] 15210" xfId="26599" hidden="1" xr:uid="{00000000-0005-0000-0000-000008680000}"/>
    <cellStyle name="Currency [0] 15211" xfId="26601" hidden="1" xr:uid="{00000000-0005-0000-0000-00000A680000}"/>
    <cellStyle name="Currency [0] 15212" xfId="26529" hidden="1" xr:uid="{00000000-0005-0000-0000-0000C2670000}"/>
    <cellStyle name="Currency [0] 15213" xfId="26561" hidden="1" xr:uid="{00000000-0005-0000-0000-0000E2670000}"/>
    <cellStyle name="Currency [0] 15214" xfId="26209" hidden="1" xr:uid="{00000000-0005-0000-0000-000082660000}"/>
    <cellStyle name="Currency [0] 15215" xfId="26547" hidden="1" xr:uid="{00000000-0005-0000-0000-0000D4670000}"/>
    <cellStyle name="Currency [0] 15216" xfId="26544" hidden="1" xr:uid="{00000000-0005-0000-0000-0000D1670000}"/>
    <cellStyle name="Currency [0] 15217" xfId="26605" hidden="1" xr:uid="{00000000-0005-0000-0000-00000E680000}"/>
    <cellStyle name="Currency [0] 15218" xfId="26440" hidden="1" xr:uid="{00000000-0005-0000-0000-000069670000}"/>
    <cellStyle name="Currency [0] 15219" xfId="26589" hidden="1" xr:uid="{00000000-0005-0000-0000-0000FE670000}"/>
    <cellStyle name="Currency [0] 1522" xfId="1666" hidden="1" xr:uid="{00000000-0005-0000-0000-0000A3060000}"/>
    <cellStyle name="Currency [0] 15220" xfId="26609" hidden="1" xr:uid="{00000000-0005-0000-0000-000012680000}"/>
    <cellStyle name="Currency [0] 15221" xfId="26611" hidden="1" xr:uid="{00000000-0005-0000-0000-000014680000}"/>
    <cellStyle name="Currency [0] 15222" xfId="26548" hidden="1" xr:uid="{00000000-0005-0000-0000-0000D5670000}"/>
    <cellStyle name="Currency [0] 15223" xfId="26576" hidden="1" xr:uid="{00000000-0005-0000-0000-0000F1670000}"/>
    <cellStyle name="Currency [0] 15224" xfId="26536" hidden="1" xr:uid="{00000000-0005-0000-0000-0000C9670000}"/>
    <cellStyle name="Currency [0] 15225" xfId="26565" hidden="1" xr:uid="{00000000-0005-0000-0000-0000E6670000}"/>
    <cellStyle name="Currency [0] 15226" xfId="26562" hidden="1" xr:uid="{00000000-0005-0000-0000-0000E3670000}"/>
    <cellStyle name="Currency [0] 15227" xfId="26615" hidden="1" xr:uid="{00000000-0005-0000-0000-000018680000}"/>
    <cellStyle name="Currency [0] 15228" xfId="26443" hidden="1" xr:uid="{00000000-0005-0000-0000-00006C670000}"/>
    <cellStyle name="Currency [0] 15229" xfId="26602" hidden="1" xr:uid="{00000000-0005-0000-0000-00000B680000}"/>
    <cellStyle name="Currency [0] 1523" xfId="1646" hidden="1" xr:uid="{00000000-0005-0000-0000-00008F060000}"/>
    <cellStyle name="Currency [0] 15230" xfId="26619" hidden="1" xr:uid="{00000000-0005-0000-0000-00001C680000}"/>
    <cellStyle name="Currency [0] 15231" xfId="26621" hidden="1" xr:uid="{00000000-0005-0000-0000-00001E680000}"/>
    <cellStyle name="Currency [0] 15232" xfId="26502" hidden="1" xr:uid="{00000000-0005-0000-0000-0000A7670000}"/>
    <cellStyle name="Currency [0] 15233" xfId="26538" hidden="1" xr:uid="{00000000-0005-0000-0000-0000CB670000}"/>
    <cellStyle name="Currency [0] 15234" xfId="26607" hidden="1" xr:uid="{00000000-0005-0000-0000-000010680000}"/>
    <cellStyle name="Currency [0] 15235" xfId="26595" hidden="1" xr:uid="{00000000-0005-0000-0000-000004680000}"/>
    <cellStyle name="Currency [0] 15236" xfId="26612" hidden="1" xr:uid="{00000000-0005-0000-0000-000015680000}"/>
    <cellStyle name="Currency [0] 15237" xfId="26623" hidden="1" xr:uid="{00000000-0005-0000-0000-000020680000}"/>
    <cellStyle name="Currency [0] 15238" xfId="26471" hidden="1" xr:uid="{00000000-0005-0000-0000-000088670000}"/>
    <cellStyle name="Currency [0] 15239" xfId="26535" hidden="1" xr:uid="{00000000-0005-0000-0000-0000C8670000}"/>
    <cellStyle name="Currency [0] 1524" xfId="1661" hidden="1" xr:uid="{00000000-0005-0000-0000-00009E060000}"/>
    <cellStyle name="Currency [0] 15240" xfId="26627" hidden="1" xr:uid="{00000000-0005-0000-0000-000024680000}"/>
    <cellStyle name="Currency [0] 15241" xfId="26629" hidden="1" xr:uid="{00000000-0005-0000-0000-000026680000}"/>
    <cellStyle name="Currency [0] 15242" xfId="26584" hidden="1" xr:uid="{00000000-0005-0000-0000-0000F9670000}"/>
    <cellStyle name="Currency [0] 15243" xfId="26596" hidden="1" xr:uid="{00000000-0005-0000-0000-000005680000}"/>
    <cellStyle name="Currency [0] 15244" xfId="26624" hidden="1" xr:uid="{00000000-0005-0000-0000-000021680000}"/>
    <cellStyle name="Currency [0] 15245" xfId="26597" hidden="1" xr:uid="{00000000-0005-0000-0000-000006680000}"/>
    <cellStyle name="Currency [0] 15246" xfId="26630" hidden="1" xr:uid="{00000000-0005-0000-0000-000027680000}"/>
    <cellStyle name="Currency [0] 15247" xfId="26632" hidden="1" xr:uid="{00000000-0005-0000-0000-000029680000}"/>
    <cellStyle name="Currency [0] 15248" xfId="26625" hidden="1" xr:uid="{00000000-0005-0000-0000-000022680000}"/>
    <cellStyle name="Currency [0] 15249" xfId="26571" hidden="1" xr:uid="{00000000-0005-0000-0000-0000EC670000}"/>
    <cellStyle name="Currency [0] 1525" xfId="1659" hidden="1" xr:uid="{00000000-0005-0000-0000-00009C060000}"/>
    <cellStyle name="Currency [0] 15250" xfId="26634" hidden="1" xr:uid="{00000000-0005-0000-0000-00002B680000}"/>
    <cellStyle name="Currency [0] 15251" xfId="26636" hidden="1" xr:uid="{00000000-0005-0000-0000-00002D680000}"/>
    <cellStyle name="Currency [0] 15252" xfId="26148" hidden="1" xr:uid="{00000000-0005-0000-0000-000045660000}"/>
    <cellStyle name="Currency [0] 15253" xfId="26126" hidden="1" xr:uid="{00000000-0005-0000-0000-00002F660000}"/>
    <cellStyle name="Currency [0] 15254" xfId="26642" hidden="1" xr:uid="{00000000-0005-0000-0000-000033680000}"/>
    <cellStyle name="Currency [0] 15255" xfId="26648" hidden="1" xr:uid="{00000000-0005-0000-0000-000039680000}"/>
    <cellStyle name="Currency [0] 15256" xfId="26650" hidden="1" xr:uid="{00000000-0005-0000-0000-00003B680000}"/>
    <cellStyle name="Currency [0] 15257" xfId="26143" hidden="1" xr:uid="{00000000-0005-0000-0000-000040660000}"/>
    <cellStyle name="Currency [0] 15258" xfId="26644" hidden="1" xr:uid="{00000000-0005-0000-0000-000035680000}"/>
    <cellStyle name="Currency [0] 15259" xfId="26652" hidden="1" xr:uid="{00000000-0005-0000-0000-00003D680000}"/>
    <cellStyle name="Currency [0] 1526" xfId="1685" hidden="1" xr:uid="{00000000-0005-0000-0000-0000B6060000}"/>
    <cellStyle name="Currency [0] 15260" xfId="26654" hidden="1" xr:uid="{00000000-0005-0000-0000-00003F680000}"/>
    <cellStyle name="Currency [0] 15261" xfId="26643" hidden="1" xr:uid="{00000000-0005-0000-0000-000034680000}"/>
    <cellStyle name="Currency [0] 15262" xfId="26149" hidden="1" xr:uid="{00000000-0005-0000-0000-000046660000}"/>
    <cellStyle name="Currency [0] 15263" xfId="26665" hidden="1" xr:uid="{00000000-0005-0000-0000-00004A680000}"/>
    <cellStyle name="Currency [0] 15264" xfId="26674" hidden="1" xr:uid="{00000000-0005-0000-0000-000053680000}"/>
    <cellStyle name="Currency [0] 15265" xfId="26685" hidden="1" xr:uid="{00000000-0005-0000-0000-00005E680000}"/>
    <cellStyle name="Currency [0] 15266" xfId="26691" hidden="1" xr:uid="{00000000-0005-0000-0000-000064680000}"/>
    <cellStyle name="Currency [0] 15267" xfId="26663" hidden="1" xr:uid="{00000000-0005-0000-0000-000048680000}"/>
    <cellStyle name="Currency [0] 15268" xfId="26681" hidden="1" xr:uid="{00000000-0005-0000-0000-00005A680000}"/>
    <cellStyle name="Currency [0] 15269" xfId="26703" hidden="1" xr:uid="{00000000-0005-0000-0000-000070680000}"/>
    <cellStyle name="Currency [0] 1527" xfId="1598" hidden="1" xr:uid="{00000000-0005-0000-0000-00005F060000}"/>
    <cellStyle name="Currency [0] 15270" xfId="26705" hidden="1" xr:uid="{00000000-0005-0000-0000-000072680000}"/>
    <cellStyle name="Currency [0] 15271" xfId="26639" hidden="1" xr:uid="{00000000-0005-0000-0000-000030680000}"/>
    <cellStyle name="Currency [0] 15272" xfId="26153" hidden="1" xr:uid="{00000000-0005-0000-0000-00004A660000}"/>
    <cellStyle name="Currency [0] 15273" xfId="26677" hidden="1" xr:uid="{00000000-0005-0000-0000-000056680000}"/>
    <cellStyle name="Currency [0] 15274" xfId="26169" hidden="1" xr:uid="{00000000-0005-0000-0000-00005A660000}"/>
    <cellStyle name="Currency [0] 15275" xfId="26666" hidden="1" xr:uid="{00000000-0005-0000-0000-00004B680000}"/>
    <cellStyle name="Currency [0] 15276" xfId="26710" hidden="1" xr:uid="{00000000-0005-0000-0000-000077680000}"/>
    <cellStyle name="Currency [0] 15277" xfId="26678" hidden="1" xr:uid="{00000000-0005-0000-0000-000057680000}"/>
    <cellStyle name="Currency [0] 15278" xfId="26686" hidden="1" xr:uid="{00000000-0005-0000-0000-00005F680000}"/>
    <cellStyle name="Currency [0] 15279" xfId="26722" hidden="1" xr:uid="{00000000-0005-0000-0000-000083680000}"/>
    <cellStyle name="Currency [0] 1528" xfId="1679" hidden="1" xr:uid="{00000000-0005-0000-0000-0000B0060000}"/>
    <cellStyle name="Currency [0] 15280" xfId="26724" hidden="1" xr:uid="{00000000-0005-0000-0000-000085680000}"/>
    <cellStyle name="Currency [0] 15281" xfId="26680" hidden="1" xr:uid="{00000000-0005-0000-0000-000059680000}"/>
    <cellStyle name="Currency [0] 15282" xfId="26693" hidden="1" xr:uid="{00000000-0005-0000-0000-000066680000}"/>
    <cellStyle name="Currency [0] 15283" xfId="26698" hidden="1" xr:uid="{00000000-0005-0000-0000-00006B680000}"/>
    <cellStyle name="Currency [0] 15284" xfId="26692" hidden="1" xr:uid="{00000000-0005-0000-0000-000065680000}"/>
    <cellStyle name="Currency [0] 15285" xfId="26740" hidden="1" xr:uid="{00000000-0005-0000-0000-000095680000}"/>
    <cellStyle name="Currency [0] 15286" xfId="26748" hidden="1" xr:uid="{00000000-0005-0000-0000-00009D680000}"/>
    <cellStyle name="Currency [0] 15287" xfId="26676" hidden="1" xr:uid="{00000000-0005-0000-0000-000055680000}"/>
    <cellStyle name="Currency [0] 15288" xfId="26734" hidden="1" xr:uid="{00000000-0005-0000-0000-00008F680000}"/>
    <cellStyle name="Currency [0] 15289" xfId="26757" hidden="1" xr:uid="{00000000-0005-0000-0000-0000A6680000}"/>
    <cellStyle name="Currency [0] 1529" xfId="1686" hidden="1" xr:uid="{00000000-0005-0000-0000-0000B7060000}"/>
    <cellStyle name="Currency [0] 15290" xfId="26759" hidden="1" xr:uid="{00000000-0005-0000-0000-0000A8680000}"/>
    <cellStyle name="Currency [0] 15291" xfId="26659" hidden="1" xr:uid="{00000000-0005-0000-0000-000044680000}"/>
    <cellStyle name="Currency [0] 15292" xfId="26669" hidden="1" xr:uid="{00000000-0005-0000-0000-00004E680000}"/>
    <cellStyle name="Currency [0] 15293" xfId="26731" hidden="1" xr:uid="{00000000-0005-0000-0000-00008C680000}"/>
    <cellStyle name="Currency [0] 15294" xfId="26696" hidden="1" xr:uid="{00000000-0005-0000-0000-000069680000}"/>
    <cellStyle name="Currency [0] 15295" xfId="26646" hidden="1" xr:uid="{00000000-0005-0000-0000-000037680000}"/>
    <cellStyle name="Currency [0] 15296" xfId="26767" hidden="1" xr:uid="{00000000-0005-0000-0000-0000B0680000}"/>
    <cellStyle name="Currency [0] 15297" xfId="26732" hidden="1" xr:uid="{00000000-0005-0000-0000-00008D680000}"/>
    <cellStyle name="Currency [0] 15298" xfId="26743" hidden="1" xr:uid="{00000000-0005-0000-0000-000098680000}"/>
    <cellStyle name="Currency [0] 15299" xfId="26775" hidden="1" xr:uid="{00000000-0005-0000-0000-0000B8680000}"/>
    <cellStyle name="Currency [0] 153" xfId="244" hidden="1" xr:uid="{00000000-0005-0000-0000-000015010000}"/>
    <cellStyle name="Currency [0] 1530" xfId="1687" hidden="1" xr:uid="{00000000-0005-0000-0000-0000B8060000}"/>
    <cellStyle name="Currency [0] 15300" xfId="26777" hidden="1" xr:uid="{00000000-0005-0000-0000-0000BA680000}"/>
    <cellStyle name="Currency [0] 15301" xfId="26729" hidden="1" xr:uid="{00000000-0005-0000-0000-00008A680000}"/>
    <cellStyle name="Currency [0] 15302" xfId="26728" hidden="1" xr:uid="{00000000-0005-0000-0000-000089680000}"/>
    <cellStyle name="Currency [0] 15303" xfId="26718" hidden="1" xr:uid="{00000000-0005-0000-0000-00007F680000}"/>
    <cellStyle name="Currency [0] 15304" xfId="26714" hidden="1" xr:uid="{00000000-0005-0000-0000-00007B680000}"/>
    <cellStyle name="Currency [0] 15305" xfId="26716" hidden="1" xr:uid="{00000000-0005-0000-0000-00007D680000}"/>
    <cellStyle name="Currency [0] 15306" xfId="26784" hidden="1" xr:uid="{00000000-0005-0000-0000-0000C1680000}"/>
    <cellStyle name="Currency [0] 15307" xfId="26155" hidden="1" xr:uid="{00000000-0005-0000-0000-00004C660000}"/>
    <cellStyle name="Currency [0] 15308" xfId="26762" hidden="1" xr:uid="{00000000-0005-0000-0000-0000AB680000}"/>
    <cellStyle name="Currency [0] 15309" xfId="26790" hidden="1" xr:uid="{00000000-0005-0000-0000-0000C7680000}"/>
    <cellStyle name="Currency [0] 1531" xfId="1627" hidden="1" xr:uid="{00000000-0005-0000-0000-00007C060000}"/>
    <cellStyle name="Currency [0] 15310" xfId="26792" hidden="1" xr:uid="{00000000-0005-0000-0000-0000C9680000}"/>
    <cellStyle name="Currency [0] 15311" xfId="26667" hidden="1" xr:uid="{00000000-0005-0000-0000-00004C680000}"/>
    <cellStyle name="Currency [0] 15312" xfId="26741" hidden="1" xr:uid="{00000000-0005-0000-0000-000096680000}"/>
    <cellStyle name="Currency [0] 15313" xfId="26697" hidden="1" xr:uid="{00000000-0005-0000-0000-00006A680000}"/>
    <cellStyle name="Currency [0] 15314" xfId="26733" hidden="1" xr:uid="{00000000-0005-0000-0000-00008E680000}"/>
    <cellStyle name="Currency [0] 15315" xfId="26737" hidden="1" xr:uid="{00000000-0005-0000-0000-000092680000}"/>
    <cellStyle name="Currency [0] 15316" xfId="26798" hidden="1" xr:uid="{00000000-0005-0000-0000-0000CF680000}"/>
    <cellStyle name="Currency [0] 15317" xfId="26142" hidden="1" xr:uid="{00000000-0005-0000-0000-00003F660000}"/>
    <cellStyle name="Currency [0] 15318" xfId="26780" hidden="1" xr:uid="{00000000-0005-0000-0000-0000BD680000}"/>
    <cellStyle name="Currency [0] 15319" xfId="26803" hidden="1" xr:uid="{00000000-0005-0000-0000-0000D4680000}"/>
    <cellStyle name="Currency [0] 1532" xfId="1647" hidden="1" xr:uid="{00000000-0005-0000-0000-000090060000}"/>
    <cellStyle name="Currency [0] 15320" xfId="26805" hidden="1" xr:uid="{00000000-0005-0000-0000-0000D6680000}"/>
    <cellStyle name="Currency [0] 15321" xfId="26661" hidden="1" xr:uid="{00000000-0005-0000-0000-000046680000}"/>
    <cellStyle name="Currency [0] 15322" xfId="26760" hidden="1" xr:uid="{00000000-0005-0000-0000-0000A9680000}"/>
    <cellStyle name="Currency [0] 15323" xfId="26727" hidden="1" xr:uid="{00000000-0005-0000-0000-000088680000}"/>
    <cellStyle name="Currency [0] 15324" xfId="26745" hidden="1" xr:uid="{00000000-0005-0000-0000-00009A680000}"/>
    <cellStyle name="Currency [0] 15325" xfId="26742" hidden="1" xr:uid="{00000000-0005-0000-0000-000097680000}"/>
    <cellStyle name="Currency [0] 15326" xfId="26809" hidden="1" xr:uid="{00000000-0005-0000-0000-0000DA680000}"/>
    <cellStyle name="Currency [0] 15327" xfId="26694" hidden="1" xr:uid="{00000000-0005-0000-0000-000067680000}"/>
    <cellStyle name="Currency [0] 15328" xfId="26794" hidden="1" xr:uid="{00000000-0005-0000-0000-0000CB680000}"/>
    <cellStyle name="Currency [0] 15329" xfId="26816" hidden="1" xr:uid="{00000000-0005-0000-0000-0000E1680000}"/>
    <cellStyle name="Currency [0] 1533" xfId="1681" hidden="1" xr:uid="{00000000-0005-0000-0000-0000B2060000}"/>
    <cellStyle name="Currency [0] 15330" xfId="26818" hidden="1" xr:uid="{00000000-0005-0000-0000-0000E3680000}"/>
    <cellStyle name="Currency [0] 15331" xfId="26746" hidden="1" xr:uid="{00000000-0005-0000-0000-00009B680000}"/>
    <cellStyle name="Currency [0] 15332" xfId="26778" hidden="1" xr:uid="{00000000-0005-0000-0000-0000BB680000}"/>
    <cellStyle name="Currency [0] 15333" xfId="26121" hidden="1" xr:uid="{00000000-0005-0000-0000-00002A660000}"/>
    <cellStyle name="Currency [0] 15334" xfId="26764" hidden="1" xr:uid="{00000000-0005-0000-0000-0000AD680000}"/>
    <cellStyle name="Currency [0] 15335" xfId="26761" hidden="1" xr:uid="{00000000-0005-0000-0000-0000AA680000}"/>
    <cellStyle name="Currency [0] 15336" xfId="26822" hidden="1" xr:uid="{00000000-0005-0000-0000-0000E7680000}"/>
    <cellStyle name="Currency [0] 15337" xfId="26657" hidden="1" xr:uid="{00000000-0005-0000-0000-000042680000}"/>
    <cellStyle name="Currency [0] 15338" xfId="26806" hidden="1" xr:uid="{00000000-0005-0000-0000-0000D7680000}"/>
    <cellStyle name="Currency [0] 15339" xfId="26826" hidden="1" xr:uid="{00000000-0005-0000-0000-0000EB680000}"/>
    <cellStyle name="Currency [0] 1534" xfId="1674" hidden="1" xr:uid="{00000000-0005-0000-0000-0000AB060000}"/>
    <cellStyle name="Currency [0] 15340" xfId="26828" hidden="1" xr:uid="{00000000-0005-0000-0000-0000ED680000}"/>
    <cellStyle name="Currency [0] 15341" xfId="26765" hidden="1" xr:uid="{00000000-0005-0000-0000-0000AE680000}"/>
    <cellStyle name="Currency [0] 15342" xfId="26793" hidden="1" xr:uid="{00000000-0005-0000-0000-0000CA680000}"/>
    <cellStyle name="Currency [0] 15343" xfId="26753" hidden="1" xr:uid="{00000000-0005-0000-0000-0000A2680000}"/>
    <cellStyle name="Currency [0] 15344" xfId="26782" hidden="1" xr:uid="{00000000-0005-0000-0000-0000BF680000}"/>
    <cellStyle name="Currency [0] 15345" xfId="26779" hidden="1" xr:uid="{00000000-0005-0000-0000-0000BC680000}"/>
    <cellStyle name="Currency [0] 15346" xfId="26832" hidden="1" xr:uid="{00000000-0005-0000-0000-0000F1680000}"/>
    <cellStyle name="Currency [0] 15347" xfId="26660" hidden="1" xr:uid="{00000000-0005-0000-0000-000045680000}"/>
    <cellStyle name="Currency [0] 15348" xfId="26819" hidden="1" xr:uid="{00000000-0005-0000-0000-0000E4680000}"/>
    <cellStyle name="Currency [0] 15349" xfId="26836" hidden="1" xr:uid="{00000000-0005-0000-0000-0000F5680000}"/>
    <cellStyle name="Currency [0] 1535" xfId="1684" hidden="1" xr:uid="{00000000-0005-0000-0000-0000B5060000}"/>
    <cellStyle name="Currency [0] 15350" xfId="26838" hidden="1" xr:uid="{00000000-0005-0000-0000-0000F7680000}"/>
    <cellStyle name="Currency [0] 15351" xfId="26719" hidden="1" xr:uid="{00000000-0005-0000-0000-000080680000}"/>
    <cellStyle name="Currency [0] 15352" xfId="26755" hidden="1" xr:uid="{00000000-0005-0000-0000-0000A4680000}"/>
    <cellStyle name="Currency [0] 15353" xfId="26824" hidden="1" xr:uid="{00000000-0005-0000-0000-0000E9680000}"/>
    <cellStyle name="Currency [0] 15354" xfId="26812" hidden="1" xr:uid="{00000000-0005-0000-0000-0000DD680000}"/>
    <cellStyle name="Currency [0] 15355" xfId="26829" hidden="1" xr:uid="{00000000-0005-0000-0000-0000EE680000}"/>
    <cellStyle name="Currency [0] 15356" xfId="26840" hidden="1" xr:uid="{00000000-0005-0000-0000-0000F9680000}"/>
    <cellStyle name="Currency [0] 15357" xfId="26688" hidden="1" xr:uid="{00000000-0005-0000-0000-000061680000}"/>
    <cellStyle name="Currency [0] 15358" xfId="26752" hidden="1" xr:uid="{00000000-0005-0000-0000-0000A1680000}"/>
    <cellStyle name="Currency [0] 15359" xfId="26844" hidden="1" xr:uid="{00000000-0005-0000-0000-0000FD680000}"/>
    <cellStyle name="Currency [0] 1536" xfId="1688" hidden="1" xr:uid="{00000000-0005-0000-0000-0000B9060000}"/>
    <cellStyle name="Currency [0] 15360" xfId="26846" hidden="1" xr:uid="{00000000-0005-0000-0000-0000FF680000}"/>
    <cellStyle name="Currency [0] 15361" xfId="26801" hidden="1" xr:uid="{00000000-0005-0000-0000-0000D2680000}"/>
    <cellStyle name="Currency [0] 15362" xfId="26813" hidden="1" xr:uid="{00000000-0005-0000-0000-0000DE680000}"/>
    <cellStyle name="Currency [0] 15363" xfId="26841" hidden="1" xr:uid="{00000000-0005-0000-0000-0000FA680000}"/>
    <cellStyle name="Currency [0] 15364" xfId="26814" hidden="1" xr:uid="{00000000-0005-0000-0000-0000DF680000}"/>
    <cellStyle name="Currency [0] 15365" xfId="26847" hidden="1" xr:uid="{00000000-0005-0000-0000-000000690000}"/>
    <cellStyle name="Currency [0] 15366" xfId="26849" hidden="1" xr:uid="{00000000-0005-0000-0000-000002690000}"/>
    <cellStyle name="Currency [0] 15367" xfId="26842" hidden="1" xr:uid="{00000000-0005-0000-0000-0000FB680000}"/>
    <cellStyle name="Currency [0] 15368" xfId="26788" hidden="1" xr:uid="{00000000-0005-0000-0000-0000C5680000}"/>
    <cellStyle name="Currency [0] 15369" xfId="26851" hidden="1" xr:uid="{00000000-0005-0000-0000-000004690000}"/>
    <cellStyle name="Currency [0] 1537" xfId="1613" hidden="1" xr:uid="{00000000-0005-0000-0000-00006E060000}"/>
    <cellStyle name="Currency [0] 15370" xfId="26853" hidden="1" xr:uid="{00000000-0005-0000-0000-000006690000}"/>
    <cellStyle name="Currency [0] 15371" xfId="26215" hidden="1" xr:uid="{00000000-0005-0000-0000-000088660000}"/>
    <cellStyle name="Currency [0] 15372" xfId="26156" hidden="1" xr:uid="{00000000-0005-0000-0000-00004D660000}"/>
    <cellStyle name="Currency [0] 15373" xfId="26859" hidden="1" xr:uid="{00000000-0005-0000-0000-00000C690000}"/>
    <cellStyle name="Currency [0] 15374" xfId="26865" hidden="1" xr:uid="{00000000-0005-0000-0000-000012690000}"/>
    <cellStyle name="Currency [0] 15375" xfId="26867" hidden="1" xr:uid="{00000000-0005-0000-0000-000014690000}"/>
    <cellStyle name="Currency [0] 15376" xfId="26146" hidden="1" xr:uid="{00000000-0005-0000-0000-000043660000}"/>
    <cellStyle name="Currency [0] 15377" xfId="26861" hidden="1" xr:uid="{00000000-0005-0000-0000-00000E690000}"/>
    <cellStyle name="Currency [0] 15378" xfId="26869" hidden="1" xr:uid="{00000000-0005-0000-0000-000016690000}"/>
    <cellStyle name="Currency [0] 15379" xfId="26871" hidden="1" xr:uid="{00000000-0005-0000-0000-000018690000}"/>
    <cellStyle name="Currency [0] 1538" xfId="1645" hidden="1" xr:uid="{00000000-0005-0000-0000-00008E060000}"/>
    <cellStyle name="Currency [0] 15380" xfId="26860" hidden="1" xr:uid="{00000000-0005-0000-0000-00000D690000}"/>
    <cellStyle name="Currency [0] 15381" xfId="26191" hidden="1" xr:uid="{00000000-0005-0000-0000-000070660000}"/>
    <cellStyle name="Currency [0] 15382" xfId="26882" hidden="1" xr:uid="{00000000-0005-0000-0000-000023690000}"/>
    <cellStyle name="Currency [0] 15383" xfId="26891" hidden="1" xr:uid="{00000000-0005-0000-0000-00002C690000}"/>
    <cellStyle name="Currency [0] 15384" xfId="26902" hidden="1" xr:uid="{00000000-0005-0000-0000-000037690000}"/>
    <cellStyle name="Currency [0] 15385" xfId="26908" hidden="1" xr:uid="{00000000-0005-0000-0000-00003D690000}"/>
    <cellStyle name="Currency [0] 15386" xfId="26880" hidden="1" xr:uid="{00000000-0005-0000-0000-000021690000}"/>
    <cellStyle name="Currency [0] 15387" xfId="26898" hidden="1" xr:uid="{00000000-0005-0000-0000-000033690000}"/>
    <cellStyle name="Currency [0] 15388" xfId="26920" hidden="1" xr:uid="{00000000-0005-0000-0000-000049690000}"/>
    <cellStyle name="Currency [0] 15389" xfId="26922" hidden="1" xr:uid="{00000000-0005-0000-0000-00004B690000}"/>
    <cellStyle name="Currency [0] 1539" xfId="1691" hidden="1" xr:uid="{00000000-0005-0000-0000-0000BC060000}"/>
    <cellStyle name="Currency [0] 15390" xfId="26856" hidden="1" xr:uid="{00000000-0005-0000-0000-000009690000}"/>
    <cellStyle name="Currency [0] 15391" xfId="26145" hidden="1" xr:uid="{00000000-0005-0000-0000-000042660000}"/>
    <cellStyle name="Currency [0] 15392" xfId="26894" hidden="1" xr:uid="{00000000-0005-0000-0000-00002F690000}"/>
    <cellStyle name="Currency [0] 15393" xfId="26124" hidden="1" xr:uid="{00000000-0005-0000-0000-00002D660000}"/>
    <cellStyle name="Currency [0] 15394" xfId="26883" hidden="1" xr:uid="{00000000-0005-0000-0000-000024690000}"/>
    <cellStyle name="Currency [0] 15395" xfId="26927" hidden="1" xr:uid="{00000000-0005-0000-0000-000050690000}"/>
    <cellStyle name="Currency [0] 15396" xfId="26895" hidden="1" xr:uid="{00000000-0005-0000-0000-000030690000}"/>
    <cellStyle name="Currency [0] 15397" xfId="26903" hidden="1" xr:uid="{00000000-0005-0000-0000-000038690000}"/>
    <cellStyle name="Currency [0] 15398" xfId="26939" hidden="1" xr:uid="{00000000-0005-0000-0000-00005C690000}"/>
    <cellStyle name="Currency [0] 15399" xfId="26941" hidden="1" xr:uid="{00000000-0005-0000-0000-00005E690000}"/>
    <cellStyle name="Currency [0] 154" xfId="267" hidden="1" xr:uid="{00000000-0005-0000-0000-00002C010000}"/>
    <cellStyle name="Currency [0] 1540" xfId="1692" hidden="1" xr:uid="{00000000-0005-0000-0000-0000BD060000}"/>
    <cellStyle name="Currency [0] 15400" xfId="26897" hidden="1" xr:uid="{00000000-0005-0000-0000-000032690000}"/>
    <cellStyle name="Currency [0] 15401" xfId="26910" hidden="1" xr:uid="{00000000-0005-0000-0000-00003F690000}"/>
    <cellStyle name="Currency [0] 15402" xfId="26915" hidden="1" xr:uid="{00000000-0005-0000-0000-000044690000}"/>
    <cellStyle name="Currency [0] 15403" xfId="26909" hidden="1" xr:uid="{00000000-0005-0000-0000-00003E690000}"/>
    <cellStyle name="Currency [0] 15404" xfId="26957" hidden="1" xr:uid="{00000000-0005-0000-0000-00006E690000}"/>
    <cellStyle name="Currency [0] 15405" xfId="26965" hidden="1" xr:uid="{00000000-0005-0000-0000-000076690000}"/>
    <cellStyle name="Currency [0] 15406" xfId="26893" hidden="1" xr:uid="{00000000-0005-0000-0000-00002E690000}"/>
    <cellStyle name="Currency [0] 15407" xfId="26951" hidden="1" xr:uid="{00000000-0005-0000-0000-000068690000}"/>
    <cellStyle name="Currency [0] 15408" xfId="26974" hidden="1" xr:uid="{00000000-0005-0000-0000-00007F690000}"/>
    <cellStyle name="Currency [0] 15409" xfId="26976" hidden="1" xr:uid="{00000000-0005-0000-0000-000081690000}"/>
    <cellStyle name="Currency [0] 1541" xfId="1669" hidden="1" xr:uid="{00000000-0005-0000-0000-0000A6060000}"/>
    <cellStyle name="Currency [0] 15410" xfId="26876" hidden="1" xr:uid="{00000000-0005-0000-0000-00001D690000}"/>
    <cellStyle name="Currency [0] 15411" xfId="26886" hidden="1" xr:uid="{00000000-0005-0000-0000-000027690000}"/>
    <cellStyle name="Currency [0] 15412" xfId="26948" hidden="1" xr:uid="{00000000-0005-0000-0000-000065690000}"/>
    <cellStyle name="Currency [0] 15413" xfId="26913" hidden="1" xr:uid="{00000000-0005-0000-0000-000042690000}"/>
    <cellStyle name="Currency [0] 15414" xfId="26863" hidden="1" xr:uid="{00000000-0005-0000-0000-000010690000}"/>
    <cellStyle name="Currency [0] 15415" xfId="26984" hidden="1" xr:uid="{00000000-0005-0000-0000-000089690000}"/>
    <cellStyle name="Currency [0] 15416" xfId="26949" hidden="1" xr:uid="{00000000-0005-0000-0000-000066690000}"/>
    <cellStyle name="Currency [0] 15417" xfId="26960" hidden="1" xr:uid="{00000000-0005-0000-0000-000071690000}"/>
    <cellStyle name="Currency [0] 15418" xfId="26992" hidden="1" xr:uid="{00000000-0005-0000-0000-000091690000}"/>
    <cellStyle name="Currency [0] 15419" xfId="26994" hidden="1" xr:uid="{00000000-0005-0000-0000-000093690000}"/>
    <cellStyle name="Currency [0] 1542" xfId="1675" hidden="1" xr:uid="{00000000-0005-0000-0000-0000AC060000}"/>
    <cellStyle name="Currency [0] 15420" xfId="26946" hidden="1" xr:uid="{00000000-0005-0000-0000-000063690000}"/>
    <cellStyle name="Currency [0] 15421" xfId="26945" hidden="1" xr:uid="{00000000-0005-0000-0000-000062690000}"/>
    <cellStyle name="Currency [0] 15422" xfId="26935" hidden="1" xr:uid="{00000000-0005-0000-0000-000058690000}"/>
    <cellStyle name="Currency [0] 15423" xfId="26931" hidden="1" xr:uid="{00000000-0005-0000-0000-000054690000}"/>
    <cellStyle name="Currency [0] 15424" xfId="26933" hidden="1" xr:uid="{00000000-0005-0000-0000-000056690000}"/>
    <cellStyle name="Currency [0] 15425" xfId="27001" hidden="1" xr:uid="{00000000-0005-0000-0000-00009A690000}"/>
    <cellStyle name="Currency [0] 15426" xfId="26160" hidden="1" xr:uid="{00000000-0005-0000-0000-000051660000}"/>
    <cellStyle name="Currency [0] 15427" xfId="26979" hidden="1" xr:uid="{00000000-0005-0000-0000-000084690000}"/>
    <cellStyle name="Currency [0] 15428" xfId="27007" hidden="1" xr:uid="{00000000-0005-0000-0000-0000A0690000}"/>
    <cellStyle name="Currency [0] 15429" xfId="27009" hidden="1" xr:uid="{00000000-0005-0000-0000-0000A2690000}"/>
    <cellStyle name="Currency [0] 1543" xfId="1689" hidden="1" xr:uid="{00000000-0005-0000-0000-0000BA060000}"/>
    <cellStyle name="Currency [0] 15430" xfId="26884" hidden="1" xr:uid="{00000000-0005-0000-0000-000025690000}"/>
    <cellStyle name="Currency [0] 15431" xfId="26958" hidden="1" xr:uid="{00000000-0005-0000-0000-00006F690000}"/>
    <cellStyle name="Currency [0] 15432" xfId="26914" hidden="1" xr:uid="{00000000-0005-0000-0000-000043690000}"/>
    <cellStyle name="Currency [0] 15433" xfId="26950" hidden="1" xr:uid="{00000000-0005-0000-0000-000067690000}"/>
    <cellStyle name="Currency [0] 15434" xfId="26954" hidden="1" xr:uid="{00000000-0005-0000-0000-00006B690000}"/>
    <cellStyle name="Currency [0] 15435" xfId="27015" hidden="1" xr:uid="{00000000-0005-0000-0000-0000A8690000}"/>
    <cellStyle name="Currency [0] 15436" xfId="26173" hidden="1" xr:uid="{00000000-0005-0000-0000-00005E660000}"/>
    <cellStyle name="Currency [0] 15437" xfId="26997" hidden="1" xr:uid="{00000000-0005-0000-0000-000096690000}"/>
    <cellStyle name="Currency [0] 15438" xfId="27020" hidden="1" xr:uid="{00000000-0005-0000-0000-0000AD690000}"/>
    <cellStyle name="Currency [0] 15439" xfId="27022" hidden="1" xr:uid="{00000000-0005-0000-0000-0000AF690000}"/>
    <cellStyle name="Currency [0] 1544" xfId="1676" hidden="1" xr:uid="{00000000-0005-0000-0000-0000AD060000}"/>
    <cellStyle name="Currency [0] 15440" xfId="26878" hidden="1" xr:uid="{00000000-0005-0000-0000-00001F690000}"/>
    <cellStyle name="Currency [0] 15441" xfId="26977" hidden="1" xr:uid="{00000000-0005-0000-0000-000082690000}"/>
    <cellStyle name="Currency [0] 15442" xfId="26944" hidden="1" xr:uid="{00000000-0005-0000-0000-000061690000}"/>
    <cellStyle name="Currency [0] 15443" xfId="26962" hidden="1" xr:uid="{00000000-0005-0000-0000-000073690000}"/>
    <cellStyle name="Currency [0] 15444" xfId="26959" hidden="1" xr:uid="{00000000-0005-0000-0000-000070690000}"/>
    <cellStyle name="Currency [0] 15445" xfId="27026" hidden="1" xr:uid="{00000000-0005-0000-0000-0000B3690000}"/>
    <cellStyle name="Currency [0] 15446" xfId="26911" hidden="1" xr:uid="{00000000-0005-0000-0000-000040690000}"/>
    <cellStyle name="Currency [0] 15447" xfId="27011" hidden="1" xr:uid="{00000000-0005-0000-0000-0000A4690000}"/>
    <cellStyle name="Currency [0] 15448" xfId="27033" hidden="1" xr:uid="{00000000-0005-0000-0000-0000BA690000}"/>
    <cellStyle name="Currency [0] 15449" xfId="27035" hidden="1" xr:uid="{00000000-0005-0000-0000-0000BC690000}"/>
    <cellStyle name="Currency [0] 1545" xfId="1693" hidden="1" xr:uid="{00000000-0005-0000-0000-0000BE060000}"/>
    <cellStyle name="Currency [0] 15450" xfId="26963" hidden="1" xr:uid="{00000000-0005-0000-0000-000074690000}"/>
    <cellStyle name="Currency [0] 15451" xfId="26995" hidden="1" xr:uid="{00000000-0005-0000-0000-000094690000}"/>
    <cellStyle name="Currency [0] 15452" xfId="26125" hidden="1" xr:uid="{00000000-0005-0000-0000-00002E660000}"/>
    <cellStyle name="Currency [0] 15453" xfId="26981" hidden="1" xr:uid="{00000000-0005-0000-0000-000086690000}"/>
    <cellStyle name="Currency [0] 15454" xfId="26978" hidden="1" xr:uid="{00000000-0005-0000-0000-000083690000}"/>
    <cellStyle name="Currency [0] 15455" xfId="27039" hidden="1" xr:uid="{00000000-0005-0000-0000-0000C0690000}"/>
    <cellStyle name="Currency [0] 15456" xfId="26874" hidden="1" xr:uid="{00000000-0005-0000-0000-00001B690000}"/>
    <cellStyle name="Currency [0] 15457" xfId="27023" hidden="1" xr:uid="{00000000-0005-0000-0000-0000B0690000}"/>
    <cellStyle name="Currency [0] 15458" xfId="27043" hidden="1" xr:uid="{00000000-0005-0000-0000-0000C4690000}"/>
    <cellStyle name="Currency [0] 15459" xfId="27045" hidden="1" xr:uid="{00000000-0005-0000-0000-0000C6690000}"/>
    <cellStyle name="Currency [0] 1546" xfId="1694" hidden="1" xr:uid="{00000000-0005-0000-0000-0000BF060000}"/>
    <cellStyle name="Currency [0] 15460" xfId="26982" hidden="1" xr:uid="{00000000-0005-0000-0000-000087690000}"/>
    <cellStyle name="Currency [0] 15461" xfId="27010" hidden="1" xr:uid="{00000000-0005-0000-0000-0000A3690000}"/>
    <cellStyle name="Currency [0] 15462" xfId="26970" hidden="1" xr:uid="{00000000-0005-0000-0000-00007B690000}"/>
    <cellStyle name="Currency [0] 15463" xfId="26999" hidden="1" xr:uid="{00000000-0005-0000-0000-000098690000}"/>
    <cellStyle name="Currency [0] 15464" xfId="26996" hidden="1" xr:uid="{00000000-0005-0000-0000-000095690000}"/>
    <cellStyle name="Currency [0] 15465" xfId="27049" hidden="1" xr:uid="{00000000-0005-0000-0000-0000CA690000}"/>
    <cellStyle name="Currency [0] 15466" xfId="26877" hidden="1" xr:uid="{00000000-0005-0000-0000-00001E690000}"/>
    <cellStyle name="Currency [0] 15467" xfId="27036" hidden="1" xr:uid="{00000000-0005-0000-0000-0000BD690000}"/>
    <cellStyle name="Currency [0] 15468" xfId="27053" hidden="1" xr:uid="{00000000-0005-0000-0000-0000CE690000}"/>
    <cellStyle name="Currency [0] 15469" xfId="27055" hidden="1" xr:uid="{00000000-0005-0000-0000-0000D0690000}"/>
    <cellStyle name="Currency [0] 1547" xfId="1690" hidden="1" xr:uid="{00000000-0005-0000-0000-0000BB060000}"/>
    <cellStyle name="Currency [0] 15470" xfId="26936" hidden="1" xr:uid="{00000000-0005-0000-0000-000059690000}"/>
    <cellStyle name="Currency [0] 15471" xfId="26972" hidden="1" xr:uid="{00000000-0005-0000-0000-00007D690000}"/>
    <cellStyle name="Currency [0] 15472" xfId="27041" hidden="1" xr:uid="{00000000-0005-0000-0000-0000C2690000}"/>
    <cellStyle name="Currency [0] 15473" xfId="27029" hidden="1" xr:uid="{00000000-0005-0000-0000-0000B6690000}"/>
    <cellStyle name="Currency [0] 15474" xfId="27046" hidden="1" xr:uid="{00000000-0005-0000-0000-0000C7690000}"/>
    <cellStyle name="Currency [0] 15475" xfId="27057" hidden="1" xr:uid="{00000000-0005-0000-0000-0000D2690000}"/>
    <cellStyle name="Currency [0] 15476" xfId="26905" hidden="1" xr:uid="{00000000-0005-0000-0000-00003A690000}"/>
    <cellStyle name="Currency [0] 15477" xfId="26969" hidden="1" xr:uid="{00000000-0005-0000-0000-00007A690000}"/>
    <cellStyle name="Currency [0] 15478" xfId="27061" hidden="1" xr:uid="{00000000-0005-0000-0000-0000D6690000}"/>
    <cellStyle name="Currency [0] 15479" xfId="27063" hidden="1" xr:uid="{00000000-0005-0000-0000-0000D8690000}"/>
    <cellStyle name="Currency [0] 1548" xfId="1663" hidden="1" xr:uid="{00000000-0005-0000-0000-0000A0060000}"/>
    <cellStyle name="Currency [0] 15480" xfId="27018" hidden="1" xr:uid="{00000000-0005-0000-0000-0000AB690000}"/>
    <cellStyle name="Currency [0] 15481" xfId="27030" hidden="1" xr:uid="{00000000-0005-0000-0000-0000B7690000}"/>
    <cellStyle name="Currency [0] 15482" xfId="27058" hidden="1" xr:uid="{00000000-0005-0000-0000-0000D3690000}"/>
    <cellStyle name="Currency [0] 15483" xfId="27031" hidden="1" xr:uid="{00000000-0005-0000-0000-0000B8690000}"/>
    <cellStyle name="Currency [0] 15484" xfId="27064" hidden="1" xr:uid="{00000000-0005-0000-0000-0000D9690000}"/>
    <cellStyle name="Currency [0] 15485" xfId="27066" hidden="1" xr:uid="{00000000-0005-0000-0000-0000DB690000}"/>
    <cellStyle name="Currency [0] 15486" xfId="27059" hidden="1" xr:uid="{00000000-0005-0000-0000-0000D4690000}"/>
    <cellStyle name="Currency [0] 15487" xfId="27005" hidden="1" xr:uid="{00000000-0005-0000-0000-00009E690000}"/>
    <cellStyle name="Currency [0] 15488" xfId="27068" hidden="1" xr:uid="{00000000-0005-0000-0000-0000DD690000}"/>
    <cellStyle name="Currency [0] 15489" xfId="27070" hidden="1" xr:uid="{00000000-0005-0000-0000-0000DF690000}"/>
    <cellStyle name="Currency [0] 1549" xfId="1695" hidden="1" xr:uid="{00000000-0005-0000-0000-0000C0060000}"/>
    <cellStyle name="Currency [0] 15490" xfId="25830" hidden="1" xr:uid="{00000000-0005-0000-0000-000007650000}"/>
    <cellStyle name="Currency [0] 15491" xfId="25885" hidden="1" xr:uid="{00000000-0005-0000-0000-00003E650000}"/>
    <cellStyle name="Currency [0] 15492" xfId="25910" hidden="1" xr:uid="{00000000-0005-0000-0000-000057650000}"/>
    <cellStyle name="Currency [0] 15493" xfId="27075" hidden="1" xr:uid="{00000000-0005-0000-0000-0000E4690000}"/>
    <cellStyle name="Currency [0] 15494" xfId="27078" hidden="1" xr:uid="{00000000-0005-0000-0000-0000E7690000}"/>
    <cellStyle name="Currency [0] 15495" xfId="25838" hidden="1" xr:uid="{00000000-0005-0000-0000-00000F650000}"/>
    <cellStyle name="Currency [0] 15496" xfId="27071" hidden="1" xr:uid="{00000000-0005-0000-0000-0000E0690000}"/>
    <cellStyle name="Currency [0] 15497" xfId="27080" hidden="1" xr:uid="{00000000-0005-0000-0000-0000E9690000}"/>
    <cellStyle name="Currency [0] 15498" xfId="27082" hidden="1" xr:uid="{00000000-0005-0000-0000-0000EB690000}"/>
    <cellStyle name="Currency [0] 15499" xfId="25863" hidden="1" xr:uid="{00000000-0005-0000-0000-000028650000}"/>
    <cellStyle name="Currency [0] 155" xfId="273" hidden="1" xr:uid="{00000000-0005-0000-0000-000032010000}"/>
    <cellStyle name="Currency [0] 1550" xfId="1696" hidden="1" xr:uid="{00000000-0005-0000-0000-0000C1060000}"/>
    <cellStyle name="Currency [0] 15500" xfId="25829" hidden="1" xr:uid="{00000000-0005-0000-0000-000006650000}"/>
    <cellStyle name="Currency [0] 15501" xfId="27093" hidden="1" xr:uid="{00000000-0005-0000-0000-0000F6690000}"/>
    <cellStyle name="Currency [0] 15502" xfId="27102" hidden="1" xr:uid="{00000000-0005-0000-0000-0000FF690000}"/>
    <cellStyle name="Currency [0] 15503" xfId="27113" hidden="1" xr:uid="{00000000-0005-0000-0000-00000A6A0000}"/>
    <cellStyle name="Currency [0] 15504" xfId="27119" hidden="1" xr:uid="{00000000-0005-0000-0000-0000106A0000}"/>
    <cellStyle name="Currency [0] 15505" xfId="27091" hidden="1" xr:uid="{00000000-0005-0000-0000-0000F4690000}"/>
    <cellStyle name="Currency [0] 15506" xfId="27109" hidden="1" xr:uid="{00000000-0005-0000-0000-0000066A0000}"/>
    <cellStyle name="Currency [0] 15507" xfId="27131" hidden="1" xr:uid="{00000000-0005-0000-0000-00001C6A0000}"/>
    <cellStyle name="Currency [0] 15508" xfId="27133" hidden="1" xr:uid="{00000000-0005-0000-0000-00001E6A0000}"/>
    <cellStyle name="Currency [0] 15509" xfId="25833" hidden="1" xr:uid="{00000000-0005-0000-0000-00000A650000}"/>
    <cellStyle name="Currency [0] 1551" xfId="1455" hidden="1" xr:uid="{00000000-0005-0000-0000-0000D0050000}"/>
    <cellStyle name="Currency [0] 15510" xfId="25847" hidden="1" xr:uid="{00000000-0005-0000-0000-000018650000}"/>
    <cellStyle name="Currency [0] 15511" xfId="27105" hidden="1" xr:uid="{00000000-0005-0000-0000-0000026A0000}"/>
    <cellStyle name="Currency [0] 15512" xfId="25842" hidden="1" xr:uid="{00000000-0005-0000-0000-000013650000}"/>
    <cellStyle name="Currency [0] 15513" xfId="27094" hidden="1" xr:uid="{00000000-0005-0000-0000-0000F7690000}"/>
    <cellStyle name="Currency [0] 15514" xfId="27138" hidden="1" xr:uid="{00000000-0005-0000-0000-0000236A0000}"/>
    <cellStyle name="Currency [0] 15515" xfId="27106" hidden="1" xr:uid="{00000000-0005-0000-0000-0000036A0000}"/>
    <cellStyle name="Currency [0] 15516" xfId="27114" hidden="1" xr:uid="{00000000-0005-0000-0000-00000B6A0000}"/>
    <cellStyle name="Currency [0] 15517" xfId="27150" hidden="1" xr:uid="{00000000-0005-0000-0000-00002F6A0000}"/>
    <cellStyle name="Currency [0] 15518" xfId="27152" hidden="1" xr:uid="{00000000-0005-0000-0000-0000316A0000}"/>
    <cellStyle name="Currency [0] 15519" xfId="27108" hidden="1" xr:uid="{00000000-0005-0000-0000-0000056A0000}"/>
    <cellStyle name="Currency [0] 1552" xfId="1445" hidden="1" xr:uid="{00000000-0005-0000-0000-0000C6050000}"/>
    <cellStyle name="Currency [0] 15520" xfId="27121" hidden="1" xr:uid="{00000000-0005-0000-0000-0000126A0000}"/>
    <cellStyle name="Currency [0] 15521" xfId="27126" hidden="1" xr:uid="{00000000-0005-0000-0000-0000176A0000}"/>
    <cellStyle name="Currency [0] 15522" xfId="27120" hidden="1" xr:uid="{00000000-0005-0000-0000-0000116A0000}"/>
    <cellStyle name="Currency [0] 15523" xfId="27168" hidden="1" xr:uid="{00000000-0005-0000-0000-0000416A0000}"/>
    <cellStyle name="Currency [0] 15524" xfId="27176" hidden="1" xr:uid="{00000000-0005-0000-0000-0000496A0000}"/>
    <cellStyle name="Currency [0] 15525" xfId="27104" hidden="1" xr:uid="{00000000-0005-0000-0000-0000016A0000}"/>
    <cellStyle name="Currency [0] 15526" xfId="27162" hidden="1" xr:uid="{00000000-0005-0000-0000-00003B6A0000}"/>
    <cellStyle name="Currency [0] 15527" xfId="27185" hidden="1" xr:uid="{00000000-0005-0000-0000-0000526A0000}"/>
    <cellStyle name="Currency [0] 15528" xfId="27187" hidden="1" xr:uid="{00000000-0005-0000-0000-0000546A0000}"/>
    <cellStyle name="Currency [0] 15529" xfId="27087" hidden="1" xr:uid="{00000000-0005-0000-0000-0000F0690000}"/>
    <cellStyle name="Currency [0] 1553" xfId="1698" hidden="1" xr:uid="{00000000-0005-0000-0000-0000C3060000}"/>
    <cellStyle name="Currency [0] 15530" xfId="27097" hidden="1" xr:uid="{00000000-0005-0000-0000-0000FA690000}"/>
    <cellStyle name="Currency [0] 15531" xfId="27159" hidden="1" xr:uid="{00000000-0005-0000-0000-0000386A0000}"/>
    <cellStyle name="Currency [0] 15532" xfId="27124" hidden="1" xr:uid="{00000000-0005-0000-0000-0000156A0000}"/>
    <cellStyle name="Currency [0] 15533" xfId="27073" hidden="1" xr:uid="{00000000-0005-0000-0000-0000E2690000}"/>
    <cellStyle name="Currency [0] 15534" xfId="27195" hidden="1" xr:uid="{00000000-0005-0000-0000-00005C6A0000}"/>
    <cellStyle name="Currency [0] 15535" xfId="27160" hidden="1" xr:uid="{00000000-0005-0000-0000-0000396A0000}"/>
    <cellStyle name="Currency [0] 15536" xfId="27171" hidden="1" xr:uid="{00000000-0005-0000-0000-0000446A0000}"/>
    <cellStyle name="Currency [0] 15537" xfId="27203" hidden="1" xr:uid="{00000000-0005-0000-0000-0000646A0000}"/>
    <cellStyle name="Currency [0] 15538" xfId="27205" hidden="1" xr:uid="{00000000-0005-0000-0000-0000666A0000}"/>
    <cellStyle name="Currency [0] 15539" xfId="27157" hidden="1" xr:uid="{00000000-0005-0000-0000-0000366A0000}"/>
    <cellStyle name="Currency [0] 1554" xfId="1702" hidden="1" xr:uid="{00000000-0005-0000-0000-0000C7060000}"/>
    <cellStyle name="Currency [0] 15540" xfId="27156" hidden="1" xr:uid="{00000000-0005-0000-0000-0000356A0000}"/>
    <cellStyle name="Currency [0] 15541" xfId="27146" hidden="1" xr:uid="{00000000-0005-0000-0000-00002B6A0000}"/>
    <cellStyle name="Currency [0] 15542" xfId="27142" hidden="1" xr:uid="{00000000-0005-0000-0000-0000276A0000}"/>
    <cellStyle name="Currency [0] 15543" xfId="27144" hidden="1" xr:uid="{00000000-0005-0000-0000-0000296A0000}"/>
    <cellStyle name="Currency [0] 15544" xfId="27212" hidden="1" xr:uid="{00000000-0005-0000-0000-00006D6A0000}"/>
    <cellStyle name="Currency [0] 15545" xfId="25865" hidden="1" xr:uid="{00000000-0005-0000-0000-00002A650000}"/>
    <cellStyle name="Currency [0] 15546" xfId="27190" hidden="1" xr:uid="{00000000-0005-0000-0000-0000576A0000}"/>
    <cellStyle name="Currency [0] 15547" xfId="27218" hidden="1" xr:uid="{00000000-0005-0000-0000-0000736A0000}"/>
    <cellStyle name="Currency [0] 15548" xfId="27220" hidden="1" xr:uid="{00000000-0005-0000-0000-0000756A0000}"/>
    <cellStyle name="Currency [0] 15549" xfId="27095" hidden="1" xr:uid="{00000000-0005-0000-0000-0000F8690000}"/>
    <cellStyle name="Currency [0] 1555" xfId="1703" hidden="1" xr:uid="{00000000-0005-0000-0000-0000C8060000}"/>
    <cellStyle name="Currency [0] 15550" xfId="27169" hidden="1" xr:uid="{00000000-0005-0000-0000-0000426A0000}"/>
    <cellStyle name="Currency [0] 15551" xfId="27125" hidden="1" xr:uid="{00000000-0005-0000-0000-0000166A0000}"/>
    <cellStyle name="Currency [0] 15552" xfId="27161" hidden="1" xr:uid="{00000000-0005-0000-0000-00003A6A0000}"/>
    <cellStyle name="Currency [0] 15553" xfId="27165" hidden="1" xr:uid="{00000000-0005-0000-0000-00003E6A0000}"/>
    <cellStyle name="Currency [0] 15554" xfId="27226" hidden="1" xr:uid="{00000000-0005-0000-0000-00007B6A0000}"/>
    <cellStyle name="Currency [0] 15555" xfId="25849" hidden="1" xr:uid="{00000000-0005-0000-0000-00001A650000}"/>
    <cellStyle name="Currency [0] 15556" xfId="27208" hidden="1" xr:uid="{00000000-0005-0000-0000-0000696A0000}"/>
    <cellStyle name="Currency [0] 15557" xfId="27231" hidden="1" xr:uid="{00000000-0005-0000-0000-0000806A0000}"/>
    <cellStyle name="Currency [0] 15558" xfId="27233" hidden="1" xr:uid="{00000000-0005-0000-0000-0000826A0000}"/>
    <cellStyle name="Currency [0] 15559" xfId="27089" hidden="1" xr:uid="{00000000-0005-0000-0000-0000F2690000}"/>
    <cellStyle name="Currency [0] 1556" xfId="1452" hidden="1" xr:uid="{00000000-0005-0000-0000-0000CD050000}"/>
    <cellStyle name="Currency [0] 15560" xfId="27188" hidden="1" xr:uid="{00000000-0005-0000-0000-0000556A0000}"/>
    <cellStyle name="Currency [0] 15561" xfId="27155" hidden="1" xr:uid="{00000000-0005-0000-0000-0000346A0000}"/>
    <cellStyle name="Currency [0] 15562" xfId="27173" hidden="1" xr:uid="{00000000-0005-0000-0000-0000466A0000}"/>
    <cellStyle name="Currency [0] 15563" xfId="27170" hidden="1" xr:uid="{00000000-0005-0000-0000-0000436A0000}"/>
    <cellStyle name="Currency [0] 15564" xfId="27237" hidden="1" xr:uid="{00000000-0005-0000-0000-0000866A0000}"/>
    <cellStyle name="Currency [0] 15565" xfId="27122" hidden="1" xr:uid="{00000000-0005-0000-0000-0000136A0000}"/>
    <cellStyle name="Currency [0] 15566" xfId="27222" hidden="1" xr:uid="{00000000-0005-0000-0000-0000776A0000}"/>
    <cellStyle name="Currency [0] 15567" xfId="27244" hidden="1" xr:uid="{00000000-0005-0000-0000-00008D6A0000}"/>
    <cellStyle name="Currency [0] 15568" xfId="27246" hidden="1" xr:uid="{00000000-0005-0000-0000-00008F6A0000}"/>
    <cellStyle name="Currency [0] 15569" xfId="27174" hidden="1" xr:uid="{00000000-0005-0000-0000-0000476A0000}"/>
    <cellStyle name="Currency [0] 1557" xfId="1700" hidden="1" xr:uid="{00000000-0005-0000-0000-0000C5060000}"/>
    <cellStyle name="Currency [0] 15570" xfId="27206" hidden="1" xr:uid="{00000000-0005-0000-0000-0000676A0000}"/>
    <cellStyle name="Currency [0] 15571" xfId="25836" hidden="1" xr:uid="{00000000-0005-0000-0000-00000D650000}"/>
    <cellStyle name="Currency [0] 15572" xfId="27192" hidden="1" xr:uid="{00000000-0005-0000-0000-0000596A0000}"/>
    <cellStyle name="Currency [0] 15573" xfId="27189" hidden="1" xr:uid="{00000000-0005-0000-0000-0000566A0000}"/>
    <cellStyle name="Currency [0] 15574" xfId="27250" hidden="1" xr:uid="{00000000-0005-0000-0000-0000936A0000}"/>
    <cellStyle name="Currency [0] 15575" xfId="27085" hidden="1" xr:uid="{00000000-0005-0000-0000-0000EE690000}"/>
    <cellStyle name="Currency [0] 15576" xfId="27234" hidden="1" xr:uid="{00000000-0005-0000-0000-0000836A0000}"/>
    <cellStyle name="Currency [0] 15577" xfId="27254" hidden="1" xr:uid="{00000000-0005-0000-0000-0000976A0000}"/>
    <cellStyle name="Currency [0] 15578" xfId="27256" hidden="1" xr:uid="{00000000-0005-0000-0000-0000996A0000}"/>
    <cellStyle name="Currency [0] 15579" xfId="27193" hidden="1" xr:uid="{00000000-0005-0000-0000-00005A6A0000}"/>
    <cellStyle name="Currency [0] 1558" xfId="1704" hidden="1" xr:uid="{00000000-0005-0000-0000-0000C9060000}"/>
    <cellStyle name="Currency [0] 15580" xfId="27221" hidden="1" xr:uid="{00000000-0005-0000-0000-0000766A0000}"/>
    <cellStyle name="Currency [0] 15581" xfId="27181" hidden="1" xr:uid="{00000000-0005-0000-0000-00004E6A0000}"/>
    <cellStyle name="Currency [0] 15582" xfId="27210" hidden="1" xr:uid="{00000000-0005-0000-0000-00006B6A0000}"/>
    <cellStyle name="Currency [0] 15583" xfId="27207" hidden="1" xr:uid="{00000000-0005-0000-0000-0000686A0000}"/>
    <cellStyle name="Currency [0] 15584" xfId="27260" hidden="1" xr:uid="{00000000-0005-0000-0000-00009D6A0000}"/>
    <cellStyle name="Currency [0] 15585" xfId="27088" hidden="1" xr:uid="{00000000-0005-0000-0000-0000F1690000}"/>
    <cellStyle name="Currency [0] 15586" xfId="27247" hidden="1" xr:uid="{00000000-0005-0000-0000-0000906A0000}"/>
    <cellStyle name="Currency [0] 15587" xfId="27264" hidden="1" xr:uid="{00000000-0005-0000-0000-0000A16A0000}"/>
    <cellStyle name="Currency [0] 15588" xfId="27266" hidden="1" xr:uid="{00000000-0005-0000-0000-0000A36A0000}"/>
    <cellStyle name="Currency [0] 15589" xfId="27147" hidden="1" xr:uid="{00000000-0005-0000-0000-00002C6A0000}"/>
    <cellStyle name="Currency [0] 1559" xfId="1705" hidden="1" xr:uid="{00000000-0005-0000-0000-0000CA060000}"/>
    <cellStyle name="Currency [0] 15590" xfId="27183" hidden="1" xr:uid="{00000000-0005-0000-0000-0000506A0000}"/>
    <cellStyle name="Currency [0] 15591" xfId="27252" hidden="1" xr:uid="{00000000-0005-0000-0000-0000956A0000}"/>
    <cellStyle name="Currency [0] 15592" xfId="27240" hidden="1" xr:uid="{00000000-0005-0000-0000-0000896A0000}"/>
    <cellStyle name="Currency [0] 15593" xfId="27257" hidden="1" xr:uid="{00000000-0005-0000-0000-00009A6A0000}"/>
    <cellStyle name="Currency [0] 15594" xfId="27268" hidden="1" xr:uid="{00000000-0005-0000-0000-0000A56A0000}"/>
    <cellStyle name="Currency [0] 15595" xfId="27116" hidden="1" xr:uid="{00000000-0005-0000-0000-00000D6A0000}"/>
    <cellStyle name="Currency [0] 15596" xfId="27180" hidden="1" xr:uid="{00000000-0005-0000-0000-00004D6A0000}"/>
    <cellStyle name="Currency [0] 15597" xfId="27272" hidden="1" xr:uid="{00000000-0005-0000-0000-0000A96A0000}"/>
    <cellStyle name="Currency [0] 15598" xfId="27274" hidden="1" xr:uid="{00000000-0005-0000-0000-0000AB6A0000}"/>
    <cellStyle name="Currency [0] 15599" xfId="27229" hidden="1" xr:uid="{00000000-0005-0000-0000-00007E6A0000}"/>
    <cellStyle name="Currency [0] 156" xfId="235" hidden="1" xr:uid="{00000000-0005-0000-0000-00000C010000}"/>
    <cellStyle name="Currency [0] 1560" xfId="1699" hidden="1" xr:uid="{00000000-0005-0000-0000-0000C4060000}"/>
    <cellStyle name="Currency [0] 15600" xfId="27241" hidden="1" xr:uid="{00000000-0005-0000-0000-00008A6A0000}"/>
    <cellStyle name="Currency [0] 15601" xfId="27269" hidden="1" xr:uid="{00000000-0005-0000-0000-0000A66A0000}"/>
    <cellStyle name="Currency [0] 15602" xfId="27242" hidden="1" xr:uid="{00000000-0005-0000-0000-00008B6A0000}"/>
    <cellStyle name="Currency [0] 15603" xfId="27275" hidden="1" xr:uid="{00000000-0005-0000-0000-0000AC6A0000}"/>
    <cellStyle name="Currency [0] 15604" xfId="27277" hidden="1" xr:uid="{00000000-0005-0000-0000-0000AE6A0000}"/>
    <cellStyle name="Currency [0] 15605" xfId="27270" hidden="1" xr:uid="{00000000-0005-0000-0000-0000A76A0000}"/>
    <cellStyle name="Currency [0] 15606" xfId="27216" hidden="1" xr:uid="{00000000-0005-0000-0000-0000716A0000}"/>
    <cellStyle name="Currency [0] 15607" xfId="27279" hidden="1" xr:uid="{00000000-0005-0000-0000-0000B06A0000}"/>
    <cellStyle name="Currency [0] 15608" xfId="27281" hidden="1" xr:uid="{00000000-0005-0000-0000-0000B26A0000}"/>
    <cellStyle name="Currency [0] 15609" xfId="27340" hidden="1" xr:uid="{00000000-0005-0000-0000-0000ED6A0000}"/>
    <cellStyle name="Currency [0] 1561" xfId="1456" hidden="1" xr:uid="{00000000-0005-0000-0000-0000D1050000}"/>
    <cellStyle name="Currency [0] 15610" xfId="27359" hidden="1" xr:uid="{00000000-0005-0000-0000-0000006B0000}"/>
    <cellStyle name="Currency [0] 15611" xfId="27366" hidden="1" xr:uid="{00000000-0005-0000-0000-0000076B0000}"/>
    <cellStyle name="Currency [0] 15612" xfId="27373" hidden="1" xr:uid="{00000000-0005-0000-0000-00000E6B0000}"/>
    <cellStyle name="Currency [0] 15613" xfId="27378" hidden="1" xr:uid="{00000000-0005-0000-0000-0000136B0000}"/>
    <cellStyle name="Currency [0] 15614" xfId="27357" hidden="1" xr:uid="{00000000-0005-0000-0000-0000FE6A0000}"/>
    <cellStyle name="Currency [0] 15615" xfId="27368" hidden="1" xr:uid="{00000000-0005-0000-0000-0000096B0000}"/>
    <cellStyle name="Currency [0] 15616" xfId="27382" hidden="1" xr:uid="{00000000-0005-0000-0000-0000176B0000}"/>
    <cellStyle name="Currency [0] 15617" xfId="27384" hidden="1" xr:uid="{00000000-0005-0000-0000-0000196B0000}"/>
    <cellStyle name="Currency [0] 15618" xfId="27367" hidden="1" xr:uid="{00000000-0005-0000-0000-0000086B0000}"/>
    <cellStyle name="Currency [0] 15619" xfId="27341" hidden="1" xr:uid="{00000000-0005-0000-0000-0000EE6A0000}"/>
    <cellStyle name="Currency [0] 1562" xfId="1711" hidden="1" xr:uid="{00000000-0005-0000-0000-0000D0060000}"/>
    <cellStyle name="Currency [0] 15620" xfId="27395" hidden="1" xr:uid="{00000000-0005-0000-0000-0000246B0000}"/>
    <cellStyle name="Currency [0] 15621" xfId="27404" hidden="1" xr:uid="{00000000-0005-0000-0000-00002D6B0000}"/>
    <cellStyle name="Currency [0] 15622" xfId="27415" hidden="1" xr:uid="{00000000-0005-0000-0000-0000386B0000}"/>
    <cellStyle name="Currency [0] 15623" xfId="27421" hidden="1" xr:uid="{00000000-0005-0000-0000-00003E6B0000}"/>
    <cellStyle name="Currency [0] 15624" xfId="27393" hidden="1" xr:uid="{00000000-0005-0000-0000-0000226B0000}"/>
    <cellStyle name="Currency [0] 15625" xfId="27411" hidden="1" xr:uid="{00000000-0005-0000-0000-0000346B0000}"/>
    <cellStyle name="Currency [0] 15626" xfId="27433" hidden="1" xr:uid="{00000000-0005-0000-0000-00004A6B0000}"/>
    <cellStyle name="Currency [0] 15627" xfId="27435" hidden="1" xr:uid="{00000000-0005-0000-0000-00004C6B0000}"/>
    <cellStyle name="Currency [0] 15628" xfId="27363" hidden="1" xr:uid="{00000000-0005-0000-0000-0000046B0000}"/>
    <cellStyle name="Currency [0] 15629" xfId="27347" hidden="1" xr:uid="{00000000-0005-0000-0000-0000F46A0000}"/>
    <cellStyle name="Currency [0] 1563" xfId="1715" hidden="1" xr:uid="{00000000-0005-0000-0000-0000D4060000}"/>
    <cellStyle name="Currency [0] 15630" xfId="27407" hidden="1" xr:uid="{00000000-0005-0000-0000-0000306B0000}"/>
    <cellStyle name="Currency [0] 15631" xfId="27352" hidden="1" xr:uid="{00000000-0005-0000-0000-0000F96A0000}"/>
    <cellStyle name="Currency [0] 15632" xfId="27396" hidden="1" xr:uid="{00000000-0005-0000-0000-0000256B0000}"/>
    <cellStyle name="Currency [0] 15633" xfId="27440" hidden="1" xr:uid="{00000000-0005-0000-0000-0000516B0000}"/>
    <cellStyle name="Currency [0] 15634" xfId="27408" hidden="1" xr:uid="{00000000-0005-0000-0000-0000316B0000}"/>
    <cellStyle name="Currency [0] 15635" xfId="27416" hidden="1" xr:uid="{00000000-0005-0000-0000-0000396B0000}"/>
    <cellStyle name="Currency [0] 15636" xfId="27452" hidden="1" xr:uid="{00000000-0005-0000-0000-00005D6B0000}"/>
    <cellStyle name="Currency [0] 15637" xfId="27454" hidden="1" xr:uid="{00000000-0005-0000-0000-00005F6B0000}"/>
    <cellStyle name="Currency [0] 15638" xfId="27410" hidden="1" xr:uid="{00000000-0005-0000-0000-0000336B0000}"/>
    <cellStyle name="Currency [0] 15639" xfId="27423" hidden="1" xr:uid="{00000000-0005-0000-0000-0000406B0000}"/>
    <cellStyle name="Currency [0] 1564" xfId="1721" hidden="1" xr:uid="{00000000-0005-0000-0000-0000DA060000}"/>
    <cellStyle name="Currency [0] 15640" xfId="27428" hidden="1" xr:uid="{00000000-0005-0000-0000-0000456B0000}"/>
    <cellStyle name="Currency [0] 15641" xfId="27422" hidden="1" xr:uid="{00000000-0005-0000-0000-00003F6B0000}"/>
    <cellStyle name="Currency [0] 15642" xfId="27470" hidden="1" xr:uid="{00000000-0005-0000-0000-00006F6B0000}"/>
    <cellStyle name="Currency [0] 15643" xfId="27478" hidden="1" xr:uid="{00000000-0005-0000-0000-0000776B0000}"/>
    <cellStyle name="Currency [0] 15644" xfId="27406" hidden="1" xr:uid="{00000000-0005-0000-0000-00002F6B0000}"/>
    <cellStyle name="Currency [0] 15645" xfId="27464" hidden="1" xr:uid="{00000000-0005-0000-0000-0000696B0000}"/>
    <cellStyle name="Currency [0] 15646" xfId="27487" hidden="1" xr:uid="{00000000-0005-0000-0000-0000806B0000}"/>
    <cellStyle name="Currency [0] 15647" xfId="27489" hidden="1" xr:uid="{00000000-0005-0000-0000-0000826B0000}"/>
    <cellStyle name="Currency [0] 15648" xfId="27389" hidden="1" xr:uid="{00000000-0005-0000-0000-00001E6B0000}"/>
    <cellStyle name="Currency [0] 15649" xfId="27399" hidden="1" xr:uid="{00000000-0005-0000-0000-0000286B0000}"/>
    <cellStyle name="Currency [0] 1565" xfId="1724" hidden="1" xr:uid="{00000000-0005-0000-0000-0000DD060000}"/>
    <cellStyle name="Currency [0] 15650" xfId="27461" hidden="1" xr:uid="{00000000-0005-0000-0000-0000666B0000}"/>
    <cellStyle name="Currency [0] 15651" xfId="27426" hidden="1" xr:uid="{00000000-0005-0000-0000-0000436B0000}"/>
    <cellStyle name="Currency [0] 15652" xfId="27371" hidden="1" xr:uid="{00000000-0005-0000-0000-00000C6B0000}"/>
    <cellStyle name="Currency [0] 15653" xfId="27497" hidden="1" xr:uid="{00000000-0005-0000-0000-00008A6B0000}"/>
    <cellStyle name="Currency [0] 15654" xfId="27462" hidden="1" xr:uid="{00000000-0005-0000-0000-0000676B0000}"/>
    <cellStyle name="Currency [0] 15655" xfId="27473" hidden="1" xr:uid="{00000000-0005-0000-0000-0000726B0000}"/>
    <cellStyle name="Currency [0] 15656" xfId="27505" hidden="1" xr:uid="{00000000-0005-0000-0000-0000926B0000}"/>
    <cellStyle name="Currency [0] 15657" xfId="27507" hidden="1" xr:uid="{00000000-0005-0000-0000-0000946B0000}"/>
    <cellStyle name="Currency [0] 15658" xfId="27459" hidden="1" xr:uid="{00000000-0005-0000-0000-0000646B0000}"/>
    <cellStyle name="Currency [0] 15659" xfId="27458" hidden="1" xr:uid="{00000000-0005-0000-0000-0000636B0000}"/>
    <cellStyle name="Currency [0] 1566" xfId="1710" hidden="1" xr:uid="{00000000-0005-0000-0000-0000CF060000}"/>
    <cellStyle name="Currency [0] 15660" xfId="27448" hidden="1" xr:uid="{00000000-0005-0000-0000-0000596B0000}"/>
    <cellStyle name="Currency [0] 15661" xfId="27444" hidden="1" xr:uid="{00000000-0005-0000-0000-0000556B0000}"/>
    <cellStyle name="Currency [0] 15662" xfId="27446" hidden="1" xr:uid="{00000000-0005-0000-0000-0000576B0000}"/>
    <cellStyle name="Currency [0] 15663" xfId="27514" hidden="1" xr:uid="{00000000-0005-0000-0000-00009B6B0000}"/>
    <cellStyle name="Currency [0] 15664" xfId="27349" hidden="1" xr:uid="{00000000-0005-0000-0000-0000F66A0000}"/>
    <cellStyle name="Currency [0] 15665" xfId="27492" hidden="1" xr:uid="{00000000-0005-0000-0000-0000856B0000}"/>
    <cellStyle name="Currency [0] 15666" xfId="27520" hidden="1" xr:uid="{00000000-0005-0000-0000-0000A16B0000}"/>
    <cellStyle name="Currency [0] 15667" xfId="27522" hidden="1" xr:uid="{00000000-0005-0000-0000-0000A36B0000}"/>
    <cellStyle name="Currency [0] 15668" xfId="27397" hidden="1" xr:uid="{00000000-0005-0000-0000-0000266B0000}"/>
    <cellStyle name="Currency [0] 15669" xfId="27471" hidden="1" xr:uid="{00000000-0005-0000-0000-0000706B0000}"/>
    <cellStyle name="Currency [0] 1567" xfId="1720" hidden="1" xr:uid="{00000000-0005-0000-0000-0000D9060000}"/>
    <cellStyle name="Currency [0] 15670" xfId="27427" hidden="1" xr:uid="{00000000-0005-0000-0000-0000446B0000}"/>
    <cellStyle name="Currency [0] 15671" xfId="27463" hidden="1" xr:uid="{00000000-0005-0000-0000-0000686B0000}"/>
    <cellStyle name="Currency [0] 15672" xfId="27467" hidden="1" xr:uid="{00000000-0005-0000-0000-00006C6B0000}"/>
    <cellStyle name="Currency [0] 15673" xfId="27528" hidden="1" xr:uid="{00000000-0005-0000-0000-0000A96B0000}"/>
    <cellStyle name="Currency [0] 15674" xfId="27344" hidden="1" xr:uid="{00000000-0005-0000-0000-0000F16A0000}"/>
    <cellStyle name="Currency [0] 15675" xfId="27510" hidden="1" xr:uid="{00000000-0005-0000-0000-0000976B0000}"/>
    <cellStyle name="Currency [0] 15676" xfId="27533" hidden="1" xr:uid="{00000000-0005-0000-0000-0000AE6B0000}"/>
    <cellStyle name="Currency [0] 15677" xfId="27535" hidden="1" xr:uid="{00000000-0005-0000-0000-0000B06B0000}"/>
    <cellStyle name="Currency [0] 15678" xfId="27391" hidden="1" xr:uid="{00000000-0005-0000-0000-0000206B0000}"/>
    <cellStyle name="Currency [0] 15679" xfId="27490" hidden="1" xr:uid="{00000000-0005-0000-0000-0000836B0000}"/>
    <cellStyle name="Currency [0] 1568" xfId="1731" hidden="1" xr:uid="{00000000-0005-0000-0000-0000E4060000}"/>
    <cellStyle name="Currency [0] 15680" xfId="27457" hidden="1" xr:uid="{00000000-0005-0000-0000-0000626B0000}"/>
    <cellStyle name="Currency [0] 15681" xfId="27475" hidden="1" xr:uid="{00000000-0005-0000-0000-0000746B0000}"/>
    <cellStyle name="Currency [0] 15682" xfId="27472" hidden="1" xr:uid="{00000000-0005-0000-0000-0000716B0000}"/>
    <cellStyle name="Currency [0] 15683" xfId="27539" hidden="1" xr:uid="{00000000-0005-0000-0000-0000B46B0000}"/>
    <cellStyle name="Currency [0] 15684" xfId="27424" hidden="1" xr:uid="{00000000-0005-0000-0000-0000416B0000}"/>
    <cellStyle name="Currency [0] 15685" xfId="27524" hidden="1" xr:uid="{00000000-0005-0000-0000-0000A56B0000}"/>
    <cellStyle name="Currency [0] 15686" xfId="27546" hidden="1" xr:uid="{00000000-0005-0000-0000-0000BB6B0000}"/>
    <cellStyle name="Currency [0] 15687" xfId="27548" hidden="1" xr:uid="{00000000-0005-0000-0000-0000BD6B0000}"/>
    <cellStyle name="Currency [0] 15688" xfId="27476" hidden="1" xr:uid="{00000000-0005-0000-0000-0000756B0000}"/>
    <cellStyle name="Currency [0] 15689" xfId="27508" hidden="1" xr:uid="{00000000-0005-0000-0000-0000956B0000}"/>
    <cellStyle name="Currency [0] 1569" xfId="1732" hidden="1" xr:uid="{00000000-0005-0000-0000-0000E5060000}"/>
    <cellStyle name="Currency [0] 15690" xfId="27360" hidden="1" xr:uid="{00000000-0005-0000-0000-0000016B0000}"/>
    <cellStyle name="Currency [0] 15691" xfId="27494" hidden="1" xr:uid="{00000000-0005-0000-0000-0000876B0000}"/>
    <cellStyle name="Currency [0] 15692" xfId="27491" hidden="1" xr:uid="{00000000-0005-0000-0000-0000846B0000}"/>
    <cellStyle name="Currency [0] 15693" xfId="27552" hidden="1" xr:uid="{00000000-0005-0000-0000-0000C16B0000}"/>
    <cellStyle name="Currency [0] 15694" xfId="27387" hidden="1" xr:uid="{00000000-0005-0000-0000-00001C6B0000}"/>
    <cellStyle name="Currency [0] 15695" xfId="27536" hidden="1" xr:uid="{00000000-0005-0000-0000-0000B16B0000}"/>
    <cellStyle name="Currency [0] 15696" xfId="27556" hidden="1" xr:uid="{00000000-0005-0000-0000-0000C56B0000}"/>
    <cellStyle name="Currency [0] 15697" xfId="27558" hidden="1" xr:uid="{00000000-0005-0000-0000-0000C76B0000}"/>
    <cellStyle name="Currency [0] 15698" xfId="27495" hidden="1" xr:uid="{00000000-0005-0000-0000-0000886B0000}"/>
    <cellStyle name="Currency [0] 15699" xfId="27523" hidden="1" xr:uid="{00000000-0005-0000-0000-0000A46B0000}"/>
    <cellStyle name="Currency [0] 157" xfId="265" hidden="1" xr:uid="{00000000-0005-0000-0000-00002A010000}"/>
    <cellStyle name="Currency [0] 1570" xfId="1697" hidden="1" xr:uid="{00000000-0005-0000-0000-0000C2060000}"/>
    <cellStyle name="Currency [0] 15700" xfId="27483" hidden="1" xr:uid="{00000000-0005-0000-0000-00007C6B0000}"/>
    <cellStyle name="Currency [0] 15701" xfId="27512" hidden="1" xr:uid="{00000000-0005-0000-0000-0000996B0000}"/>
    <cellStyle name="Currency [0] 15702" xfId="27509" hidden="1" xr:uid="{00000000-0005-0000-0000-0000966B0000}"/>
    <cellStyle name="Currency [0] 15703" xfId="27562" hidden="1" xr:uid="{00000000-0005-0000-0000-0000CB6B0000}"/>
    <cellStyle name="Currency [0] 15704" xfId="27390" hidden="1" xr:uid="{00000000-0005-0000-0000-00001F6B0000}"/>
    <cellStyle name="Currency [0] 15705" xfId="27549" hidden="1" xr:uid="{00000000-0005-0000-0000-0000BE6B0000}"/>
    <cellStyle name="Currency [0] 15706" xfId="27566" hidden="1" xr:uid="{00000000-0005-0000-0000-0000CF6B0000}"/>
    <cellStyle name="Currency [0] 15707" xfId="27568" hidden="1" xr:uid="{00000000-0005-0000-0000-0000D16B0000}"/>
    <cellStyle name="Currency [0] 15708" xfId="27449" hidden="1" xr:uid="{00000000-0005-0000-0000-00005A6B0000}"/>
    <cellStyle name="Currency [0] 15709" xfId="27485" hidden="1" xr:uid="{00000000-0005-0000-0000-00007E6B0000}"/>
    <cellStyle name="Currency [0] 1571" xfId="1457" hidden="1" xr:uid="{00000000-0005-0000-0000-0000D2050000}"/>
    <cellStyle name="Currency [0] 15710" xfId="27554" hidden="1" xr:uid="{00000000-0005-0000-0000-0000C36B0000}"/>
    <cellStyle name="Currency [0] 15711" xfId="27542" hidden="1" xr:uid="{00000000-0005-0000-0000-0000B76B0000}"/>
    <cellStyle name="Currency [0] 15712" xfId="27559" hidden="1" xr:uid="{00000000-0005-0000-0000-0000C86B0000}"/>
    <cellStyle name="Currency [0] 15713" xfId="27570" hidden="1" xr:uid="{00000000-0005-0000-0000-0000D36B0000}"/>
    <cellStyle name="Currency [0] 15714" xfId="27418" hidden="1" xr:uid="{00000000-0005-0000-0000-00003B6B0000}"/>
    <cellStyle name="Currency [0] 15715" xfId="27482" hidden="1" xr:uid="{00000000-0005-0000-0000-00007B6B0000}"/>
    <cellStyle name="Currency [0] 15716" xfId="27574" hidden="1" xr:uid="{00000000-0005-0000-0000-0000D76B0000}"/>
    <cellStyle name="Currency [0] 15717" xfId="27576" hidden="1" xr:uid="{00000000-0005-0000-0000-0000D96B0000}"/>
    <cellStyle name="Currency [0] 15718" xfId="27531" hidden="1" xr:uid="{00000000-0005-0000-0000-0000AC6B0000}"/>
    <cellStyle name="Currency [0] 15719" xfId="27543" hidden="1" xr:uid="{00000000-0005-0000-0000-0000B86B0000}"/>
    <cellStyle name="Currency [0] 1572" xfId="1717" hidden="1" xr:uid="{00000000-0005-0000-0000-0000D6060000}"/>
    <cellStyle name="Currency [0] 15720" xfId="27571" hidden="1" xr:uid="{00000000-0005-0000-0000-0000D46B0000}"/>
    <cellStyle name="Currency [0] 15721" xfId="27544" hidden="1" xr:uid="{00000000-0005-0000-0000-0000B96B0000}"/>
    <cellStyle name="Currency [0] 15722" xfId="27577" hidden="1" xr:uid="{00000000-0005-0000-0000-0000DA6B0000}"/>
    <cellStyle name="Currency [0] 15723" xfId="27579" hidden="1" xr:uid="{00000000-0005-0000-0000-0000DC6B0000}"/>
    <cellStyle name="Currency [0] 15724" xfId="27572" hidden="1" xr:uid="{00000000-0005-0000-0000-0000D56B0000}"/>
    <cellStyle name="Currency [0] 15725" xfId="27518" hidden="1" xr:uid="{00000000-0005-0000-0000-00009F6B0000}"/>
    <cellStyle name="Currency [0] 15726" xfId="27582" hidden="1" xr:uid="{00000000-0005-0000-0000-0000DF6B0000}"/>
    <cellStyle name="Currency [0] 15727" xfId="27584" hidden="1" xr:uid="{00000000-0005-0000-0000-0000E16B0000}"/>
    <cellStyle name="Currency [0] 15728" xfId="27301" hidden="1" xr:uid="{00000000-0005-0000-0000-0000C66A0000}"/>
    <cellStyle name="Currency [0] 15729" xfId="27323" hidden="1" xr:uid="{00000000-0005-0000-0000-0000DC6A0000}"/>
    <cellStyle name="Currency [0] 1573" xfId="1463" hidden="1" xr:uid="{00000000-0005-0000-0000-0000D8050000}"/>
    <cellStyle name="Currency [0] 15730" xfId="27588" hidden="1" xr:uid="{00000000-0005-0000-0000-0000E56B0000}"/>
    <cellStyle name="Currency [0] 15731" xfId="27595" hidden="1" xr:uid="{00000000-0005-0000-0000-0000EC6B0000}"/>
    <cellStyle name="Currency [0] 15732" xfId="27597" hidden="1" xr:uid="{00000000-0005-0000-0000-0000EE6B0000}"/>
    <cellStyle name="Currency [0] 15733" xfId="27288" hidden="1" xr:uid="{00000000-0005-0000-0000-0000B96A0000}"/>
    <cellStyle name="Currency [0] 15734" xfId="27591" hidden="1" xr:uid="{00000000-0005-0000-0000-0000E86B0000}"/>
    <cellStyle name="Currency [0] 15735" xfId="27600" hidden="1" xr:uid="{00000000-0005-0000-0000-0000F16B0000}"/>
    <cellStyle name="Currency [0] 15736" xfId="27602" hidden="1" xr:uid="{00000000-0005-0000-0000-0000F36B0000}"/>
    <cellStyle name="Currency [0] 15737" xfId="27590" hidden="1" xr:uid="{00000000-0005-0000-0000-0000E76B0000}"/>
    <cellStyle name="Currency [0] 15738" xfId="27300" hidden="1" xr:uid="{00000000-0005-0000-0000-0000C56A0000}"/>
    <cellStyle name="Currency [0] 15739" xfId="27613" hidden="1" xr:uid="{00000000-0005-0000-0000-0000FE6B0000}"/>
    <cellStyle name="Currency [0] 1574" xfId="1712" hidden="1" xr:uid="{00000000-0005-0000-0000-0000D1060000}"/>
    <cellStyle name="Currency [0] 15740" xfId="27622" hidden="1" xr:uid="{00000000-0005-0000-0000-0000076C0000}"/>
    <cellStyle name="Currency [0] 15741" xfId="27633" hidden="1" xr:uid="{00000000-0005-0000-0000-0000126C0000}"/>
    <cellStyle name="Currency [0] 15742" xfId="27639" hidden="1" xr:uid="{00000000-0005-0000-0000-0000186C0000}"/>
    <cellStyle name="Currency [0] 15743" xfId="27611" hidden="1" xr:uid="{00000000-0005-0000-0000-0000FC6B0000}"/>
    <cellStyle name="Currency [0] 15744" xfId="27629" hidden="1" xr:uid="{00000000-0005-0000-0000-00000E6C0000}"/>
    <cellStyle name="Currency [0] 15745" xfId="27651" hidden="1" xr:uid="{00000000-0005-0000-0000-0000246C0000}"/>
    <cellStyle name="Currency [0] 15746" xfId="27653" hidden="1" xr:uid="{00000000-0005-0000-0000-0000266C0000}"/>
    <cellStyle name="Currency [0] 15747" xfId="27585" hidden="1" xr:uid="{00000000-0005-0000-0000-0000E26B0000}"/>
    <cellStyle name="Currency [0] 15748" xfId="27296" hidden="1" xr:uid="{00000000-0005-0000-0000-0000C16A0000}"/>
    <cellStyle name="Currency [0] 15749" xfId="27625" hidden="1" xr:uid="{00000000-0005-0000-0000-00000A6C0000}"/>
    <cellStyle name="Currency [0] 1575" xfId="1733" hidden="1" xr:uid="{00000000-0005-0000-0000-0000E6060000}"/>
    <cellStyle name="Currency [0] 15750" xfId="27292" hidden="1" xr:uid="{00000000-0005-0000-0000-0000BD6A0000}"/>
    <cellStyle name="Currency [0] 15751" xfId="27614" hidden="1" xr:uid="{00000000-0005-0000-0000-0000FF6B0000}"/>
    <cellStyle name="Currency [0] 15752" xfId="27658" hidden="1" xr:uid="{00000000-0005-0000-0000-00002B6C0000}"/>
    <cellStyle name="Currency [0] 15753" xfId="27626" hidden="1" xr:uid="{00000000-0005-0000-0000-00000B6C0000}"/>
    <cellStyle name="Currency [0] 15754" xfId="27634" hidden="1" xr:uid="{00000000-0005-0000-0000-0000136C0000}"/>
    <cellStyle name="Currency [0] 15755" xfId="27670" hidden="1" xr:uid="{00000000-0005-0000-0000-0000376C0000}"/>
    <cellStyle name="Currency [0] 15756" xfId="27672" hidden="1" xr:uid="{00000000-0005-0000-0000-0000396C0000}"/>
    <cellStyle name="Currency [0] 15757" xfId="27628" hidden="1" xr:uid="{00000000-0005-0000-0000-00000D6C0000}"/>
    <cellStyle name="Currency [0] 15758" xfId="27641" hidden="1" xr:uid="{00000000-0005-0000-0000-00001A6C0000}"/>
    <cellStyle name="Currency [0] 15759" xfId="27646" hidden="1" xr:uid="{00000000-0005-0000-0000-00001F6C0000}"/>
    <cellStyle name="Currency [0] 1576" xfId="1718" hidden="1" xr:uid="{00000000-0005-0000-0000-0000D7060000}"/>
    <cellStyle name="Currency [0] 15760" xfId="27640" hidden="1" xr:uid="{00000000-0005-0000-0000-0000196C0000}"/>
    <cellStyle name="Currency [0] 15761" xfId="27688" hidden="1" xr:uid="{00000000-0005-0000-0000-0000496C0000}"/>
    <cellStyle name="Currency [0] 15762" xfId="27696" hidden="1" xr:uid="{00000000-0005-0000-0000-0000516C0000}"/>
    <cellStyle name="Currency [0] 15763" xfId="27624" hidden="1" xr:uid="{00000000-0005-0000-0000-0000096C0000}"/>
    <cellStyle name="Currency [0] 15764" xfId="27682" hidden="1" xr:uid="{00000000-0005-0000-0000-0000436C0000}"/>
    <cellStyle name="Currency [0] 15765" xfId="27705" hidden="1" xr:uid="{00000000-0005-0000-0000-00005A6C0000}"/>
    <cellStyle name="Currency [0] 15766" xfId="27707" hidden="1" xr:uid="{00000000-0005-0000-0000-00005C6C0000}"/>
    <cellStyle name="Currency [0] 15767" xfId="27607" hidden="1" xr:uid="{00000000-0005-0000-0000-0000F86B0000}"/>
    <cellStyle name="Currency [0] 15768" xfId="27617" hidden="1" xr:uid="{00000000-0005-0000-0000-0000026C0000}"/>
    <cellStyle name="Currency [0] 15769" xfId="27679" hidden="1" xr:uid="{00000000-0005-0000-0000-0000406C0000}"/>
    <cellStyle name="Currency [0] 1577" xfId="1722" hidden="1" xr:uid="{00000000-0005-0000-0000-0000DB060000}"/>
    <cellStyle name="Currency [0] 15770" xfId="27644" hidden="1" xr:uid="{00000000-0005-0000-0000-00001D6C0000}"/>
    <cellStyle name="Currency [0] 15771" xfId="27593" hidden="1" xr:uid="{00000000-0005-0000-0000-0000EA6B0000}"/>
    <cellStyle name="Currency [0] 15772" xfId="27715" hidden="1" xr:uid="{00000000-0005-0000-0000-0000646C0000}"/>
    <cellStyle name="Currency [0] 15773" xfId="27680" hidden="1" xr:uid="{00000000-0005-0000-0000-0000416C0000}"/>
    <cellStyle name="Currency [0] 15774" xfId="27691" hidden="1" xr:uid="{00000000-0005-0000-0000-00004C6C0000}"/>
    <cellStyle name="Currency [0] 15775" xfId="27723" hidden="1" xr:uid="{00000000-0005-0000-0000-00006C6C0000}"/>
    <cellStyle name="Currency [0] 15776" xfId="27725" hidden="1" xr:uid="{00000000-0005-0000-0000-00006E6C0000}"/>
    <cellStyle name="Currency [0] 15777" xfId="27677" hidden="1" xr:uid="{00000000-0005-0000-0000-00003E6C0000}"/>
    <cellStyle name="Currency [0] 15778" xfId="27676" hidden="1" xr:uid="{00000000-0005-0000-0000-00003D6C0000}"/>
    <cellStyle name="Currency [0] 15779" xfId="27666" hidden="1" xr:uid="{00000000-0005-0000-0000-0000336C0000}"/>
    <cellStyle name="Currency [0] 1578" xfId="1738" hidden="1" xr:uid="{00000000-0005-0000-0000-0000EB060000}"/>
    <cellStyle name="Currency [0] 15780" xfId="27662" hidden="1" xr:uid="{00000000-0005-0000-0000-00002F6C0000}"/>
    <cellStyle name="Currency [0] 15781" xfId="27664" hidden="1" xr:uid="{00000000-0005-0000-0000-0000316C0000}"/>
    <cellStyle name="Currency [0] 15782" xfId="27732" hidden="1" xr:uid="{00000000-0005-0000-0000-0000756C0000}"/>
    <cellStyle name="Currency [0] 15783" xfId="27294" hidden="1" xr:uid="{00000000-0005-0000-0000-0000BF6A0000}"/>
    <cellStyle name="Currency [0] 15784" xfId="27710" hidden="1" xr:uid="{00000000-0005-0000-0000-00005F6C0000}"/>
    <cellStyle name="Currency [0] 15785" xfId="27738" hidden="1" xr:uid="{00000000-0005-0000-0000-00007B6C0000}"/>
    <cellStyle name="Currency [0] 15786" xfId="27740" hidden="1" xr:uid="{00000000-0005-0000-0000-00007D6C0000}"/>
    <cellStyle name="Currency [0] 15787" xfId="27615" hidden="1" xr:uid="{00000000-0005-0000-0000-0000006C0000}"/>
    <cellStyle name="Currency [0] 15788" xfId="27689" hidden="1" xr:uid="{00000000-0005-0000-0000-00004A6C0000}"/>
    <cellStyle name="Currency [0] 15789" xfId="27645" hidden="1" xr:uid="{00000000-0005-0000-0000-00001E6C0000}"/>
    <cellStyle name="Currency [0] 1579" xfId="1739" hidden="1" xr:uid="{00000000-0005-0000-0000-0000EC060000}"/>
    <cellStyle name="Currency [0] 15790" xfId="27681" hidden="1" xr:uid="{00000000-0005-0000-0000-0000426C0000}"/>
    <cellStyle name="Currency [0] 15791" xfId="27685" hidden="1" xr:uid="{00000000-0005-0000-0000-0000466C0000}"/>
    <cellStyle name="Currency [0] 15792" xfId="27746" hidden="1" xr:uid="{00000000-0005-0000-0000-0000836C0000}"/>
    <cellStyle name="Currency [0] 15793" xfId="27329" hidden="1" xr:uid="{00000000-0005-0000-0000-0000E26A0000}"/>
    <cellStyle name="Currency [0] 15794" xfId="27728" hidden="1" xr:uid="{00000000-0005-0000-0000-0000716C0000}"/>
    <cellStyle name="Currency [0] 15795" xfId="27751" hidden="1" xr:uid="{00000000-0005-0000-0000-0000886C0000}"/>
    <cellStyle name="Currency [0] 15796" xfId="27753" hidden="1" xr:uid="{00000000-0005-0000-0000-00008A6C0000}"/>
    <cellStyle name="Currency [0] 15797" xfId="27609" hidden="1" xr:uid="{00000000-0005-0000-0000-0000FA6B0000}"/>
    <cellStyle name="Currency [0] 15798" xfId="27708" hidden="1" xr:uid="{00000000-0005-0000-0000-00005D6C0000}"/>
    <cellStyle name="Currency [0] 15799" xfId="27675" hidden="1" xr:uid="{00000000-0005-0000-0000-00003C6C0000}"/>
    <cellStyle name="Currency [0] 158" xfId="277" hidden="1" xr:uid="{00000000-0005-0000-0000-000036010000}"/>
    <cellStyle name="Currency [0] 1580" xfId="1719" hidden="1" xr:uid="{00000000-0005-0000-0000-0000D8060000}"/>
    <cellStyle name="Currency [0] 15800" xfId="27693" hidden="1" xr:uid="{00000000-0005-0000-0000-00004E6C0000}"/>
    <cellStyle name="Currency [0] 15801" xfId="27690" hidden="1" xr:uid="{00000000-0005-0000-0000-00004B6C0000}"/>
    <cellStyle name="Currency [0] 15802" xfId="27757" hidden="1" xr:uid="{00000000-0005-0000-0000-00008E6C0000}"/>
    <cellStyle name="Currency [0] 15803" xfId="27642" hidden="1" xr:uid="{00000000-0005-0000-0000-00001B6C0000}"/>
    <cellStyle name="Currency [0] 15804" xfId="27742" hidden="1" xr:uid="{00000000-0005-0000-0000-00007F6C0000}"/>
    <cellStyle name="Currency [0] 15805" xfId="27764" hidden="1" xr:uid="{00000000-0005-0000-0000-0000956C0000}"/>
    <cellStyle name="Currency [0] 15806" xfId="27766" hidden="1" xr:uid="{00000000-0005-0000-0000-0000976C0000}"/>
    <cellStyle name="Currency [0] 15807" xfId="27694" hidden="1" xr:uid="{00000000-0005-0000-0000-00004F6C0000}"/>
    <cellStyle name="Currency [0] 15808" xfId="27726" hidden="1" xr:uid="{00000000-0005-0000-0000-00006F6C0000}"/>
    <cellStyle name="Currency [0] 15809" xfId="27374" hidden="1" xr:uid="{00000000-0005-0000-0000-00000F6B0000}"/>
    <cellStyle name="Currency [0] 1581" xfId="1726" hidden="1" xr:uid="{00000000-0005-0000-0000-0000DF060000}"/>
    <cellStyle name="Currency [0] 15810" xfId="27712" hidden="1" xr:uid="{00000000-0005-0000-0000-0000616C0000}"/>
    <cellStyle name="Currency [0] 15811" xfId="27709" hidden="1" xr:uid="{00000000-0005-0000-0000-00005E6C0000}"/>
    <cellStyle name="Currency [0] 15812" xfId="27770" hidden="1" xr:uid="{00000000-0005-0000-0000-00009B6C0000}"/>
    <cellStyle name="Currency [0] 15813" xfId="27605" hidden="1" xr:uid="{00000000-0005-0000-0000-0000F66B0000}"/>
    <cellStyle name="Currency [0] 15814" xfId="27754" hidden="1" xr:uid="{00000000-0005-0000-0000-00008B6C0000}"/>
    <cellStyle name="Currency [0] 15815" xfId="27774" hidden="1" xr:uid="{00000000-0005-0000-0000-00009F6C0000}"/>
    <cellStyle name="Currency [0] 15816" xfId="27776" hidden="1" xr:uid="{00000000-0005-0000-0000-0000A16C0000}"/>
    <cellStyle name="Currency [0] 15817" xfId="27713" hidden="1" xr:uid="{00000000-0005-0000-0000-0000626C0000}"/>
    <cellStyle name="Currency [0] 15818" xfId="27741" hidden="1" xr:uid="{00000000-0005-0000-0000-00007E6C0000}"/>
    <cellStyle name="Currency [0] 15819" xfId="27701" hidden="1" xr:uid="{00000000-0005-0000-0000-0000566C0000}"/>
    <cellStyle name="Currency [0] 1582" xfId="1730" hidden="1" xr:uid="{00000000-0005-0000-0000-0000E3060000}"/>
    <cellStyle name="Currency [0] 15820" xfId="27730" hidden="1" xr:uid="{00000000-0005-0000-0000-0000736C0000}"/>
    <cellStyle name="Currency [0] 15821" xfId="27727" hidden="1" xr:uid="{00000000-0005-0000-0000-0000706C0000}"/>
    <cellStyle name="Currency [0] 15822" xfId="27780" hidden="1" xr:uid="{00000000-0005-0000-0000-0000A56C0000}"/>
    <cellStyle name="Currency [0] 15823" xfId="27608" hidden="1" xr:uid="{00000000-0005-0000-0000-0000F96B0000}"/>
    <cellStyle name="Currency [0] 15824" xfId="27767" hidden="1" xr:uid="{00000000-0005-0000-0000-0000986C0000}"/>
    <cellStyle name="Currency [0] 15825" xfId="27784" hidden="1" xr:uid="{00000000-0005-0000-0000-0000A96C0000}"/>
    <cellStyle name="Currency [0] 15826" xfId="27786" hidden="1" xr:uid="{00000000-0005-0000-0000-0000AB6C0000}"/>
    <cellStyle name="Currency [0] 15827" xfId="27667" hidden="1" xr:uid="{00000000-0005-0000-0000-0000346C0000}"/>
    <cellStyle name="Currency [0] 15828" xfId="27703" hidden="1" xr:uid="{00000000-0005-0000-0000-0000586C0000}"/>
    <cellStyle name="Currency [0] 15829" xfId="27772" hidden="1" xr:uid="{00000000-0005-0000-0000-00009D6C0000}"/>
    <cellStyle name="Currency [0] 1583" xfId="1725" hidden="1" xr:uid="{00000000-0005-0000-0000-0000DE060000}"/>
    <cellStyle name="Currency [0] 15830" xfId="27760" hidden="1" xr:uid="{00000000-0005-0000-0000-0000916C0000}"/>
    <cellStyle name="Currency [0] 15831" xfId="27777" hidden="1" xr:uid="{00000000-0005-0000-0000-0000A26C0000}"/>
    <cellStyle name="Currency [0] 15832" xfId="27788" hidden="1" xr:uid="{00000000-0005-0000-0000-0000AD6C0000}"/>
    <cellStyle name="Currency [0] 15833" xfId="27636" hidden="1" xr:uid="{00000000-0005-0000-0000-0000156C0000}"/>
    <cellStyle name="Currency [0] 15834" xfId="27700" hidden="1" xr:uid="{00000000-0005-0000-0000-0000556C0000}"/>
    <cellStyle name="Currency [0] 15835" xfId="27792" hidden="1" xr:uid="{00000000-0005-0000-0000-0000B16C0000}"/>
    <cellStyle name="Currency [0] 15836" xfId="27794" hidden="1" xr:uid="{00000000-0005-0000-0000-0000B36C0000}"/>
    <cellStyle name="Currency [0] 15837" xfId="27749" hidden="1" xr:uid="{00000000-0005-0000-0000-0000866C0000}"/>
    <cellStyle name="Currency [0] 15838" xfId="27761" hidden="1" xr:uid="{00000000-0005-0000-0000-0000926C0000}"/>
    <cellStyle name="Currency [0] 15839" xfId="27789" hidden="1" xr:uid="{00000000-0005-0000-0000-0000AE6C0000}"/>
    <cellStyle name="Currency [0] 1584" xfId="1748" hidden="1" xr:uid="{00000000-0005-0000-0000-0000F5060000}"/>
    <cellStyle name="Currency [0] 15840" xfId="27762" hidden="1" xr:uid="{00000000-0005-0000-0000-0000936C0000}"/>
    <cellStyle name="Currency [0] 15841" xfId="27795" hidden="1" xr:uid="{00000000-0005-0000-0000-0000B46C0000}"/>
    <cellStyle name="Currency [0] 15842" xfId="27797" hidden="1" xr:uid="{00000000-0005-0000-0000-0000B66C0000}"/>
    <cellStyle name="Currency [0] 15843" xfId="27790" hidden="1" xr:uid="{00000000-0005-0000-0000-0000AF6C0000}"/>
    <cellStyle name="Currency [0] 15844" xfId="27736" hidden="1" xr:uid="{00000000-0005-0000-0000-0000796C0000}"/>
    <cellStyle name="Currency [0] 15845" xfId="27799" hidden="1" xr:uid="{00000000-0005-0000-0000-0000B86C0000}"/>
    <cellStyle name="Currency [0] 15846" xfId="27801" hidden="1" xr:uid="{00000000-0005-0000-0000-0000BA6C0000}"/>
    <cellStyle name="Currency [0] 15847" xfId="27313" hidden="1" xr:uid="{00000000-0005-0000-0000-0000D26A0000}"/>
    <cellStyle name="Currency [0] 15848" xfId="27291" hidden="1" xr:uid="{00000000-0005-0000-0000-0000BC6A0000}"/>
    <cellStyle name="Currency [0] 15849" xfId="27807" hidden="1" xr:uid="{00000000-0005-0000-0000-0000C06C0000}"/>
    <cellStyle name="Currency [0] 1585" xfId="1754" hidden="1" xr:uid="{00000000-0005-0000-0000-0000FB060000}"/>
    <cellStyle name="Currency [0] 15850" xfId="27813" hidden="1" xr:uid="{00000000-0005-0000-0000-0000C66C0000}"/>
    <cellStyle name="Currency [0] 15851" xfId="27815" hidden="1" xr:uid="{00000000-0005-0000-0000-0000C86C0000}"/>
    <cellStyle name="Currency [0] 15852" xfId="27308" hidden="1" xr:uid="{00000000-0005-0000-0000-0000CD6A0000}"/>
    <cellStyle name="Currency [0] 15853" xfId="27809" hidden="1" xr:uid="{00000000-0005-0000-0000-0000C26C0000}"/>
    <cellStyle name="Currency [0] 15854" xfId="27817" hidden="1" xr:uid="{00000000-0005-0000-0000-0000CA6C0000}"/>
    <cellStyle name="Currency [0] 15855" xfId="27819" hidden="1" xr:uid="{00000000-0005-0000-0000-0000CC6C0000}"/>
    <cellStyle name="Currency [0] 15856" xfId="27808" hidden="1" xr:uid="{00000000-0005-0000-0000-0000C16C0000}"/>
    <cellStyle name="Currency [0] 15857" xfId="27314" hidden="1" xr:uid="{00000000-0005-0000-0000-0000D36A0000}"/>
    <cellStyle name="Currency [0] 15858" xfId="27830" hidden="1" xr:uid="{00000000-0005-0000-0000-0000D76C0000}"/>
    <cellStyle name="Currency [0] 15859" xfId="27839" hidden="1" xr:uid="{00000000-0005-0000-0000-0000E06C0000}"/>
    <cellStyle name="Currency [0] 1586" xfId="1716" hidden="1" xr:uid="{00000000-0005-0000-0000-0000D5060000}"/>
    <cellStyle name="Currency [0] 15860" xfId="27850" hidden="1" xr:uid="{00000000-0005-0000-0000-0000EB6C0000}"/>
    <cellStyle name="Currency [0] 15861" xfId="27856" hidden="1" xr:uid="{00000000-0005-0000-0000-0000F16C0000}"/>
    <cellStyle name="Currency [0] 15862" xfId="27828" hidden="1" xr:uid="{00000000-0005-0000-0000-0000D56C0000}"/>
    <cellStyle name="Currency [0] 15863" xfId="27846" hidden="1" xr:uid="{00000000-0005-0000-0000-0000E76C0000}"/>
    <cellStyle name="Currency [0] 15864" xfId="27868" hidden="1" xr:uid="{00000000-0005-0000-0000-0000FD6C0000}"/>
    <cellStyle name="Currency [0] 15865" xfId="27870" hidden="1" xr:uid="{00000000-0005-0000-0000-0000FF6C0000}"/>
    <cellStyle name="Currency [0] 15866" xfId="27804" hidden="1" xr:uid="{00000000-0005-0000-0000-0000BD6C0000}"/>
    <cellStyle name="Currency [0] 15867" xfId="27318" hidden="1" xr:uid="{00000000-0005-0000-0000-0000D76A0000}"/>
    <cellStyle name="Currency [0] 15868" xfId="27842" hidden="1" xr:uid="{00000000-0005-0000-0000-0000E36C0000}"/>
    <cellStyle name="Currency [0] 15869" xfId="27334" hidden="1" xr:uid="{00000000-0005-0000-0000-0000E76A0000}"/>
    <cellStyle name="Currency [0] 1587" xfId="1746" hidden="1" xr:uid="{00000000-0005-0000-0000-0000F3060000}"/>
    <cellStyle name="Currency [0] 15870" xfId="27831" hidden="1" xr:uid="{00000000-0005-0000-0000-0000D86C0000}"/>
    <cellStyle name="Currency [0] 15871" xfId="27875" hidden="1" xr:uid="{00000000-0005-0000-0000-0000046D0000}"/>
    <cellStyle name="Currency [0] 15872" xfId="27843" hidden="1" xr:uid="{00000000-0005-0000-0000-0000E46C0000}"/>
    <cellStyle name="Currency [0] 15873" xfId="27851" hidden="1" xr:uid="{00000000-0005-0000-0000-0000EC6C0000}"/>
    <cellStyle name="Currency [0] 15874" xfId="27887" hidden="1" xr:uid="{00000000-0005-0000-0000-0000106D0000}"/>
    <cellStyle name="Currency [0] 15875" xfId="27889" hidden="1" xr:uid="{00000000-0005-0000-0000-0000126D0000}"/>
    <cellStyle name="Currency [0] 15876" xfId="27845" hidden="1" xr:uid="{00000000-0005-0000-0000-0000E66C0000}"/>
    <cellStyle name="Currency [0] 15877" xfId="27858" hidden="1" xr:uid="{00000000-0005-0000-0000-0000F36C0000}"/>
    <cellStyle name="Currency [0] 15878" xfId="27863" hidden="1" xr:uid="{00000000-0005-0000-0000-0000F86C0000}"/>
    <cellStyle name="Currency [0] 15879" xfId="27857" hidden="1" xr:uid="{00000000-0005-0000-0000-0000F26C0000}"/>
    <cellStyle name="Currency [0] 1588" xfId="1758" hidden="1" xr:uid="{00000000-0005-0000-0000-0000FF060000}"/>
    <cellStyle name="Currency [0] 15880" xfId="27905" hidden="1" xr:uid="{00000000-0005-0000-0000-0000226D0000}"/>
    <cellStyle name="Currency [0] 15881" xfId="27913" hidden="1" xr:uid="{00000000-0005-0000-0000-00002A6D0000}"/>
    <cellStyle name="Currency [0] 15882" xfId="27841" hidden="1" xr:uid="{00000000-0005-0000-0000-0000E26C0000}"/>
    <cellStyle name="Currency [0] 15883" xfId="27899" hidden="1" xr:uid="{00000000-0005-0000-0000-00001C6D0000}"/>
    <cellStyle name="Currency [0] 15884" xfId="27922" hidden="1" xr:uid="{00000000-0005-0000-0000-0000336D0000}"/>
    <cellStyle name="Currency [0] 15885" xfId="27924" hidden="1" xr:uid="{00000000-0005-0000-0000-0000356D0000}"/>
    <cellStyle name="Currency [0] 15886" xfId="27824" hidden="1" xr:uid="{00000000-0005-0000-0000-0000D16C0000}"/>
    <cellStyle name="Currency [0] 15887" xfId="27834" hidden="1" xr:uid="{00000000-0005-0000-0000-0000DB6C0000}"/>
    <cellStyle name="Currency [0] 15888" xfId="27896" hidden="1" xr:uid="{00000000-0005-0000-0000-0000196D0000}"/>
    <cellStyle name="Currency [0] 15889" xfId="27861" hidden="1" xr:uid="{00000000-0005-0000-0000-0000F66C0000}"/>
    <cellStyle name="Currency [0] 1589" xfId="1759" hidden="1" xr:uid="{00000000-0005-0000-0000-000000070000}"/>
    <cellStyle name="Currency [0] 15890" xfId="27811" hidden="1" xr:uid="{00000000-0005-0000-0000-0000C46C0000}"/>
    <cellStyle name="Currency [0] 15891" xfId="27932" hidden="1" xr:uid="{00000000-0005-0000-0000-00003D6D0000}"/>
    <cellStyle name="Currency [0] 15892" xfId="27897" hidden="1" xr:uid="{00000000-0005-0000-0000-00001A6D0000}"/>
    <cellStyle name="Currency [0] 15893" xfId="27908" hidden="1" xr:uid="{00000000-0005-0000-0000-0000256D0000}"/>
    <cellStyle name="Currency [0] 15894" xfId="27940" hidden="1" xr:uid="{00000000-0005-0000-0000-0000456D0000}"/>
    <cellStyle name="Currency [0] 15895" xfId="27942" hidden="1" xr:uid="{00000000-0005-0000-0000-0000476D0000}"/>
    <cellStyle name="Currency [0] 15896" xfId="27894" hidden="1" xr:uid="{00000000-0005-0000-0000-0000176D0000}"/>
    <cellStyle name="Currency [0] 15897" xfId="27893" hidden="1" xr:uid="{00000000-0005-0000-0000-0000166D0000}"/>
    <cellStyle name="Currency [0] 15898" xfId="27883" hidden="1" xr:uid="{00000000-0005-0000-0000-00000C6D0000}"/>
    <cellStyle name="Currency [0] 15899" xfId="27879" hidden="1" xr:uid="{00000000-0005-0000-0000-0000086D0000}"/>
    <cellStyle name="Currency [0] 159" xfId="278" hidden="1" xr:uid="{00000000-0005-0000-0000-000037010000}"/>
    <cellStyle name="Currency [0] 1590" xfId="1707" hidden="1" xr:uid="{00000000-0005-0000-0000-0000CC060000}"/>
    <cellStyle name="Currency [0] 15900" xfId="27881" hidden="1" xr:uid="{00000000-0005-0000-0000-00000A6D0000}"/>
    <cellStyle name="Currency [0] 15901" xfId="27949" hidden="1" xr:uid="{00000000-0005-0000-0000-00004E6D0000}"/>
    <cellStyle name="Currency [0] 15902" xfId="27320" hidden="1" xr:uid="{00000000-0005-0000-0000-0000D96A0000}"/>
    <cellStyle name="Currency [0] 15903" xfId="27927" hidden="1" xr:uid="{00000000-0005-0000-0000-0000386D0000}"/>
    <cellStyle name="Currency [0] 15904" xfId="27955" hidden="1" xr:uid="{00000000-0005-0000-0000-0000546D0000}"/>
    <cellStyle name="Currency [0] 15905" xfId="27957" hidden="1" xr:uid="{00000000-0005-0000-0000-0000566D0000}"/>
    <cellStyle name="Currency [0] 15906" xfId="27832" hidden="1" xr:uid="{00000000-0005-0000-0000-0000D96C0000}"/>
    <cellStyle name="Currency [0] 15907" xfId="27906" hidden="1" xr:uid="{00000000-0005-0000-0000-0000236D0000}"/>
    <cellStyle name="Currency [0] 15908" xfId="27862" hidden="1" xr:uid="{00000000-0005-0000-0000-0000F76C0000}"/>
    <cellStyle name="Currency [0] 15909" xfId="27898" hidden="1" xr:uid="{00000000-0005-0000-0000-00001B6D0000}"/>
    <cellStyle name="Currency [0] 1591" xfId="1714" hidden="1" xr:uid="{00000000-0005-0000-0000-0000D3060000}"/>
    <cellStyle name="Currency [0] 15910" xfId="27902" hidden="1" xr:uid="{00000000-0005-0000-0000-00001F6D0000}"/>
    <cellStyle name="Currency [0] 15911" xfId="27963" hidden="1" xr:uid="{00000000-0005-0000-0000-00005C6D0000}"/>
    <cellStyle name="Currency [0] 15912" xfId="27307" hidden="1" xr:uid="{00000000-0005-0000-0000-0000CC6A0000}"/>
    <cellStyle name="Currency [0] 15913" xfId="27945" hidden="1" xr:uid="{00000000-0005-0000-0000-00004A6D0000}"/>
    <cellStyle name="Currency [0] 15914" xfId="27968" hidden="1" xr:uid="{00000000-0005-0000-0000-0000616D0000}"/>
    <cellStyle name="Currency [0] 15915" xfId="27970" hidden="1" xr:uid="{00000000-0005-0000-0000-0000636D0000}"/>
    <cellStyle name="Currency [0] 15916" xfId="27826" hidden="1" xr:uid="{00000000-0005-0000-0000-0000D36C0000}"/>
    <cellStyle name="Currency [0] 15917" xfId="27925" hidden="1" xr:uid="{00000000-0005-0000-0000-0000366D0000}"/>
    <cellStyle name="Currency [0] 15918" xfId="27892" hidden="1" xr:uid="{00000000-0005-0000-0000-0000156D0000}"/>
    <cellStyle name="Currency [0] 15919" xfId="27910" hidden="1" xr:uid="{00000000-0005-0000-0000-0000276D0000}"/>
    <cellStyle name="Currency [0] 1592" xfId="1743" hidden="1" xr:uid="{00000000-0005-0000-0000-0000F0060000}"/>
    <cellStyle name="Currency [0] 15920" xfId="27907" hidden="1" xr:uid="{00000000-0005-0000-0000-0000246D0000}"/>
    <cellStyle name="Currency [0] 15921" xfId="27974" hidden="1" xr:uid="{00000000-0005-0000-0000-0000676D0000}"/>
    <cellStyle name="Currency [0] 15922" xfId="27859" hidden="1" xr:uid="{00000000-0005-0000-0000-0000F46C0000}"/>
    <cellStyle name="Currency [0] 15923" xfId="27959" hidden="1" xr:uid="{00000000-0005-0000-0000-0000586D0000}"/>
    <cellStyle name="Currency [0] 15924" xfId="27981" hidden="1" xr:uid="{00000000-0005-0000-0000-00006E6D0000}"/>
    <cellStyle name="Currency [0] 15925" xfId="27983" hidden="1" xr:uid="{00000000-0005-0000-0000-0000706D0000}"/>
    <cellStyle name="Currency [0] 15926" xfId="27911" hidden="1" xr:uid="{00000000-0005-0000-0000-0000286D0000}"/>
    <cellStyle name="Currency [0] 15927" xfId="27943" hidden="1" xr:uid="{00000000-0005-0000-0000-0000486D0000}"/>
    <cellStyle name="Currency [0] 15928" xfId="27286" hidden="1" xr:uid="{00000000-0005-0000-0000-0000B76A0000}"/>
    <cellStyle name="Currency [0] 15929" xfId="27929" hidden="1" xr:uid="{00000000-0005-0000-0000-00003A6D0000}"/>
    <cellStyle name="Currency [0] 1593" xfId="1728" hidden="1" xr:uid="{00000000-0005-0000-0000-0000E1060000}"/>
    <cellStyle name="Currency [0] 15930" xfId="27926" hidden="1" xr:uid="{00000000-0005-0000-0000-0000376D0000}"/>
    <cellStyle name="Currency [0] 15931" xfId="27987" hidden="1" xr:uid="{00000000-0005-0000-0000-0000746D0000}"/>
    <cellStyle name="Currency [0] 15932" xfId="27822" hidden="1" xr:uid="{00000000-0005-0000-0000-0000CF6C0000}"/>
    <cellStyle name="Currency [0] 15933" xfId="27971" hidden="1" xr:uid="{00000000-0005-0000-0000-0000646D0000}"/>
    <cellStyle name="Currency [0] 15934" xfId="27991" hidden="1" xr:uid="{00000000-0005-0000-0000-0000786D0000}"/>
    <cellStyle name="Currency [0] 15935" xfId="27993" hidden="1" xr:uid="{00000000-0005-0000-0000-00007A6D0000}"/>
    <cellStyle name="Currency [0] 15936" xfId="27930" hidden="1" xr:uid="{00000000-0005-0000-0000-00003B6D0000}"/>
    <cellStyle name="Currency [0] 15937" xfId="27958" hidden="1" xr:uid="{00000000-0005-0000-0000-0000576D0000}"/>
    <cellStyle name="Currency [0] 15938" xfId="27918" hidden="1" xr:uid="{00000000-0005-0000-0000-00002F6D0000}"/>
    <cellStyle name="Currency [0] 15939" xfId="27947" hidden="1" xr:uid="{00000000-0005-0000-0000-00004C6D0000}"/>
    <cellStyle name="Currency [0] 1594" xfId="1701" hidden="1" xr:uid="{00000000-0005-0000-0000-0000C6060000}"/>
    <cellStyle name="Currency [0] 15940" xfId="27944" hidden="1" xr:uid="{00000000-0005-0000-0000-0000496D0000}"/>
    <cellStyle name="Currency [0] 15941" xfId="27997" hidden="1" xr:uid="{00000000-0005-0000-0000-00007E6D0000}"/>
    <cellStyle name="Currency [0] 15942" xfId="27825" hidden="1" xr:uid="{00000000-0005-0000-0000-0000D26C0000}"/>
    <cellStyle name="Currency [0] 15943" xfId="27984" hidden="1" xr:uid="{00000000-0005-0000-0000-0000716D0000}"/>
    <cellStyle name="Currency [0] 15944" xfId="28001" hidden="1" xr:uid="{00000000-0005-0000-0000-0000826D0000}"/>
    <cellStyle name="Currency [0] 15945" xfId="28003" hidden="1" xr:uid="{00000000-0005-0000-0000-0000846D0000}"/>
    <cellStyle name="Currency [0] 15946" xfId="27884" hidden="1" xr:uid="{00000000-0005-0000-0000-00000D6D0000}"/>
    <cellStyle name="Currency [0] 15947" xfId="27920" hidden="1" xr:uid="{00000000-0005-0000-0000-0000316D0000}"/>
    <cellStyle name="Currency [0] 15948" xfId="27989" hidden="1" xr:uid="{00000000-0005-0000-0000-0000766D0000}"/>
    <cellStyle name="Currency [0] 15949" xfId="27977" hidden="1" xr:uid="{00000000-0005-0000-0000-00006A6D0000}"/>
    <cellStyle name="Currency [0] 1595" xfId="1765" hidden="1" xr:uid="{00000000-0005-0000-0000-000006070000}"/>
    <cellStyle name="Currency [0] 15950" xfId="27994" hidden="1" xr:uid="{00000000-0005-0000-0000-00007B6D0000}"/>
    <cellStyle name="Currency [0] 15951" xfId="28005" hidden="1" xr:uid="{00000000-0005-0000-0000-0000866D0000}"/>
    <cellStyle name="Currency [0] 15952" xfId="27853" hidden="1" xr:uid="{00000000-0005-0000-0000-0000EE6C0000}"/>
    <cellStyle name="Currency [0] 15953" xfId="27917" hidden="1" xr:uid="{00000000-0005-0000-0000-00002E6D0000}"/>
    <cellStyle name="Currency [0] 15954" xfId="28009" hidden="1" xr:uid="{00000000-0005-0000-0000-00008A6D0000}"/>
    <cellStyle name="Currency [0] 15955" xfId="28011" hidden="1" xr:uid="{00000000-0005-0000-0000-00008C6D0000}"/>
    <cellStyle name="Currency [0] 15956" xfId="27966" hidden="1" xr:uid="{00000000-0005-0000-0000-00005F6D0000}"/>
    <cellStyle name="Currency [0] 15957" xfId="27978" hidden="1" xr:uid="{00000000-0005-0000-0000-00006B6D0000}"/>
    <cellStyle name="Currency [0] 15958" xfId="28006" hidden="1" xr:uid="{00000000-0005-0000-0000-0000876D0000}"/>
    <cellStyle name="Currency [0] 15959" xfId="27979" hidden="1" xr:uid="{00000000-0005-0000-0000-00006C6D0000}"/>
    <cellStyle name="Currency [0] 1596" xfId="1744" hidden="1" xr:uid="{00000000-0005-0000-0000-0000F1060000}"/>
    <cellStyle name="Currency [0] 15960" xfId="28012" hidden="1" xr:uid="{00000000-0005-0000-0000-00008D6D0000}"/>
    <cellStyle name="Currency [0] 15961" xfId="28014" hidden="1" xr:uid="{00000000-0005-0000-0000-00008F6D0000}"/>
    <cellStyle name="Currency [0] 15962" xfId="28007" hidden="1" xr:uid="{00000000-0005-0000-0000-0000886D0000}"/>
    <cellStyle name="Currency [0] 15963" xfId="27953" hidden="1" xr:uid="{00000000-0005-0000-0000-0000526D0000}"/>
    <cellStyle name="Currency [0] 15964" xfId="28016" hidden="1" xr:uid="{00000000-0005-0000-0000-0000916D0000}"/>
    <cellStyle name="Currency [0] 15965" xfId="28018" hidden="1" xr:uid="{00000000-0005-0000-0000-0000936D0000}"/>
    <cellStyle name="Currency [0] 15966" xfId="27380" hidden="1" xr:uid="{00000000-0005-0000-0000-0000156B0000}"/>
    <cellStyle name="Currency [0] 15967" xfId="27321" hidden="1" xr:uid="{00000000-0005-0000-0000-0000DA6A0000}"/>
    <cellStyle name="Currency [0] 15968" xfId="28024" hidden="1" xr:uid="{00000000-0005-0000-0000-0000996D0000}"/>
    <cellStyle name="Currency [0] 15969" xfId="28030" hidden="1" xr:uid="{00000000-0005-0000-0000-00009F6D0000}"/>
    <cellStyle name="Currency [0] 1597" xfId="1751" hidden="1" xr:uid="{00000000-0005-0000-0000-0000F8060000}"/>
    <cellStyle name="Currency [0] 15970" xfId="28032" hidden="1" xr:uid="{00000000-0005-0000-0000-0000A16D0000}"/>
    <cellStyle name="Currency [0] 15971" xfId="27311" hidden="1" xr:uid="{00000000-0005-0000-0000-0000D06A0000}"/>
    <cellStyle name="Currency [0] 15972" xfId="28026" hidden="1" xr:uid="{00000000-0005-0000-0000-00009B6D0000}"/>
    <cellStyle name="Currency [0] 15973" xfId="28034" hidden="1" xr:uid="{00000000-0005-0000-0000-0000A36D0000}"/>
    <cellStyle name="Currency [0] 15974" xfId="28036" hidden="1" xr:uid="{00000000-0005-0000-0000-0000A56D0000}"/>
    <cellStyle name="Currency [0] 15975" xfId="28025" hidden="1" xr:uid="{00000000-0005-0000-0000-00009A6D0000}"/>
    <cellStyle name="Currency [0] 15976" xfId="27356" hidden="1" xr:uid="{00000000-0005-0000-0000-0000FD6A0000}"/>
    <cellStyle name="Currency [0] 15977" xfId="28047" hidden="1" xr:uid="{00000000-0005-0000-0000-0000B06D0000}"/>
    <cellStyle name="Currency [0] 15978" xfId="28056" hidden="1" xr:uid="{00000000-0005-0000-0000-0000B96D0000}"/>
    <cellStyle name="Currency [0] 15979" xfId="28067" hidden="1" xr:uid="{00000000-0005-0000-0000-0000C46D0000}"/>
    <cellStyle name="Currency [0] 1598" xfId="1766" hidden="1" xr:uid="{00000000-0005-0000-0000-000007070000}"/>
    <cellStyle name="Currency [0] 15980" xfId="28073" hidden="1" xr:uid="{00000000-0005-0000-0000-0000CA6D0000}"/>
    <cellStyle name="Currency [0] 15981" xfId="28045" hidden="1" xr:uid="{00000000-0005-0000-0000-0000AE6D0000}"/>
    <cellStyle name="Currency [0] 15982" xfId="28063" hidden="1" xr:uid="{00000000-0005-0000-0000-0000C06D0000}"/>
    <cellStyle name="Currency [0] 15983" xfId="28085" hidden="1" xr:uid="{00000000-0005-0000-0000-0000D66D0000}"/>
    <cellStyle name="Currency [0] 15984" xfId="28087" hidden="1" xr:uid="{00000000-0005-0000-0000-0000D86D0000}"/>
    <cellStyle name="Currency [0] 15985" xfId="28021" hidden="1" xr:uid="{00000000-0005-0000-0000-0000966D0000}"/>
    <cellStyle name="Currency [0] 15986" xfId="27310" hidden="1" xr:uid="{00000000-0005-0000-0000-0000CF6A0000}"/>
    <cellStyle name="Currency [0] 15987" xfId="28059" hidden="1" xr:uid="{00000000-0005-0000-0000-0000BC6D0000}"/>
    <cellStyle name="Currency [0] 15988" xfId="27289" hidden="1" xr:uid="{00000000-0005-0000-0000-0000BA6A0000}"/>
    <cellStyle name="Currency [0] 15989" xfId="28048" hidden="1" xr:uid="{00000000-0005-0000-0000-0000B16D0000}"/>
    <cellStyle name="Currency [0] 1599" xfId="1767" hidden="1" xr:uid="{00000000-0005-0000-0000-000008070000}"/>
    <cellStyle name="Currency [0] 15990" xfId="28092" hidden="1" xr:uid="{00000000-0005-0000-0000-0000DD6D0000}"/>
    <cellStyle name="Currency [0] 15991" xfId="28060" hidden="1" xr:uid="{00000000-0005-0000-0000-0000BD6D0000}"/>
    <cellStyle name="Currency [0] 15992" xfId="28068" hidden="1" xr:uid="{00000000-0005-0000-0000-0000C56D0000}"/>
    <cellStyle name="Currency [0] 15993" xfId="28104" hidden="1" xr:uid="{00000000-0005-0000-0000-0000E96D0000}"/>
    <cellStyle name="Currency [0] 15994" xfId="28106" hidden="1" xr:uid="{00000000-0005-0000-0000-0000EB6D0000}"/>
    <cellStyle name="Currency [0] 15995" xfId="28062" hidden="1" xr:uid="{00000000-0005-0000-0000-0000BF6D0000}"/>
    <cellStyle name="Currency [0] 15996" xfId="28075" hidden="1" xr:uid="{00000000-0005-0000-0000-0000CC6D0000}"/>
    <cellStyle name="Currency [0] 15997" xfId="28080" hidden="1" xr:uid="{00000000-0005-0000-0000-0000D16D0000}"/>
    <cellStyle name="Currency [0] 15998" xfId="28074" hidden="1" xr:uid="{00000000-0005-0000-0000-0000CB6D0000}"/>
    <cellStyle name="Currency [0] 15999" xfId="28122" hidden="1" xr:uid="{00000000-0005-0000-0000-0000FB6D0000}"/>
    <cellStyle name="Currency [0] 16" xfId="45" hidden="1" xr:uid="{00000000-0005-0000-0000-00004D000000}"/>
    <cellStyle name="Currency [0] 160" xfId="226" hidden="1" xr:uid="{00000000-0005-0000-0000-000003010000}"/>
    <cellStyle name="Currency [0] 1600" xfId="1742" hidden="1" xr:uid="{00000000-0005-0000-0000-0000EF060000}"/>
    <cellStyle name="Currency [0] 16000" xfId="28130" hidden="1" xr:uid="{00000000-0005-0000-0000-0000036E0000}"/>
    <cellStyle name="Currency [0] 16001" xfId="28058" hidden="1" xr:uid="{00000000-0005-0000-0000-0000BB6D0000}"/>
    <cellStyle name="Currency [0] 16002" xfId="28116" hidden="1" xr:uid="{00000000-0005-0000-0000-0000F56D0000}"/>
    <cellStyle name="Currency [0] 16003" xfId="28139" hidden="1" xr:uid="{00000000-0005-0000-0000-00000C6E0000}"/>
    <cellStyle name="Currency [0] 16004" xfId="28141" hidden="1" xr:uid="{00000000-0005-0000-0000-00000E6E0000}"/>
    <cellStyle name="Currency [0] 16005" xfId="28041" hidden="1" xr:uid="{00000000-0005-0000-0000-0000AA6D0000}"/>
    <cellStyle name="Currency [0] 16006" xfId="28051" hidden="1" xr:uid="{00000000-0005-0000-0000-0000B46D0000}"/>
    <cellStyle name="Currency [0] 16007" xfId="28113" hidden="1" xr:uid="{00000000-0005-0000-0000-0000F26D0000}"/>
    <cellStyle name="Currency [0] 16008" xfId="28078" hidden="1" xr:uid="{00000000-0005-0000-0000-0000CF6D0000}"/>
    <cellStyle name="Currency [0] 16009" xfId="28028" hidden="1" xr:uid="{00000000-0005-0000-0000-00009D6D0000}"/>
    <cellStyle name="Currency [0] 1601" xfId="1741" hidden="1" xr:uid="{00000000-0005-0000-0000-0000EE060000}"/>
    <cellStyle name="Currency [0] 16010" xfId="28149" hidden="1" xr:uid="{00000000-0005-0000-0000-0000166E0000}"/>
    <cellStyle name="Currency [0] 16011" xfId="28114" hidden="1" xr:uid="{00000000-0005-0000-0000-0000F36D0000}"/>
    <cellStyle name="Currency [0] 16012" xfId="28125" hidden="1" xr:uid="{00000000-0005-0000-0000-0000FE6D0000}"/>
    <cellStyle name="Currency [0] 16013" xfId="28157" hidden="1" xr:uid="{00000000-0005-0000-0000-00001E6E0000}"/>
    <cellStyle name="Currency [0] 16014" xfId="28159" hidden="1" xr:uid="{00000000-0005-0000-0000-0000206E0000}"/>
    <cellStyle name="Currency [0] 16015" xfId="28111" hidden="1" xr:uid="{00000000-0005-0000-0000-0000F06D0000}"/>
    <cellStyle name="Currency [0] 16016" xfId="28110" hidden="1" xr:uid="{00000000-0005-0000-0000-0000EF6D0000}"/>
    <cellStyle name="Currency [0] 16017" xfId="28100" hidden="1" xr:uid="{00000000-0005-0000-0000-0000E56D0000}"/>
    <cellStyle name="Currency [0] 16018" xfId="28096" hidden="1" xr:uid="{00000000-0005-0000-0000-0000E16D0000}"/>
    <cellStyle name="Currency [0] 16019" xfId="28098" hidden="1" xr:uid="{00000000-0005-0000-0000-0000E36D0000}"/>
    <cellStyle name="Currency [0] 1602" xfId="1736" hidden="1" xr:uid="{00000000-0005-0000-0000-0000E9060000}"/>
    <cellStyle name="Currency [0] 16020" xfId="28166" hidden="1" xr:uid="{00000000-0005-0000-0000-0000276E0000}"/>
    <cellStyle name="Currency [0] 16021" xfId="27325" hidden="1" xr:uid="{00000000-0005-0000-0000-0000DE6A0000}"/>
    <cellStyle name="Currency [0] 16022" xfId="28144" hidden="1" xr:uid="{00000000-0005-0000-0000-0000116E0000}"/>
    <cellStyle name="Currency [0] 16023" xfId="28172" hidden="1" xr:uid="{00000000-0005-0000-0000-00002D6E0000}"/>
    <cellStyle name="Currency [0] 16024" xfId="28174" hidden="1" xr:uid="{00000000-0005-0000-0000-00002F6E0000}"/>
    <cellStyle name="Currency [0] 16025" xfId="28049" hidden="1" xr:uid="{00000000-0005-0000-0000-0000B26D0000}"/>
    <cellStyle name="Currency [0] 16026" xfId="28123" hidden="1" xr:uid="{00000000-0005-0000-0000-0000FC6D0000}"/>
    <cellStyle name="Currency [0] 16027" xfId="28079" hidden="1" xr:uid="{00000000-0005-0000-0000-0000D06D0000}"/>
    <cellStyle name="Currency [0] 16028" xfId="28115" hidden="1" xr:uid="{00000000-0005-0000-0000-0000F46D0000}"/>
    <cellStyle name="Currency [0] 16029" xfId="28119" hidden="1" xr:uid="{00000000-0005-0000-0000-0000F86D0000}"/>
    <cellStyle name="Currency [0] 1603" xfId="1734" hidden="1" xr:uid="{00000000-0005-0000-0000-0000E7060000}"/>
    <cellStyle name="Currency [0] 16030" xfId="28180" hidden="1" xr:uid="{00000000-0005-0000-0000-0000356E0000}"/>
    <cellStyle name="Currency [0] 16031" xfId="27338" hidden="1" xr:uid="{00000000-0005-0000-0000-0000EB6A0000}"/>
    <cellStyle name="Currency [0] 16032" xfId="28162" hidden="1" xr:uid="{00000000-0005-0000-0000-0000236E0000}"/>
    <cellStyle name="Currency [0] 16033" xfId="28185" hidden="1" xr:uid="{00000000-0005-0000-0000-00003A6E0000}"/>
    <cellStyle name="Currency [0] 16034" xfId="28187" hidden="1" xr:uid="{00000000-0005-0000-0000-00003C6E0000}"/>
    <cellStyle name="Currency [0] 16035" xfId="28043" hidden="1" xr:uid="{00000000-0005-0000-0000-0000AC6D0000}"/>
    <cellStyle name="Currency [0] 16036" xfId="28142" hidden="1" xr:uid="{00000000-0005-0000-0000-00000F6E0000}"/>
    <cellStyle name="Currency [0] 16037" xfId="28109" hidden="1" xr:uid="{00000000-0005-0000-0000-0000EE6D0000}"/>
    <cellStyle name="Currency [0] 16038" xfId="28127" hidden="1" xr:uid="{00000000-0005-0000-0000-0000006E0000}"/>
    <cellStyle name="Currency [0] 16039" xfId="28124" hidden="1" xr:uid="{00000000-0005-0000-0000-0000FD6D0000}"/>
    <cellStyle name="Currency [0] 1604" xfId="1735" hidden="1" xr:uid="{00000000-0005-0000-0000-0000E8060000}"/>
    <cellStyle name="Currency [0] 16040" xfId="28191" hidden="1" xr:uid="{00000000-0005-0000-0000-0000406E0000}"/>
    <cellStyle name="Currency [0] 16041" xfId="28076" hidden="1" xr:uid="{00000000-0005-0000-0000-0000CD6D0000}"/>
    <cellStyle name="Currency [0] 16042" xfId="28176" hidden="1" xr:uid="{00000000-0005-0000-0000-0000316E0000}"/>
    <cellStyle name="Currency [0] 16043" xfId="28198" hidden="1" xr:uid="{00000000-0005-0000-0000-0000476E0000}"/>
    <cellStyle name="Currency [0] 16044" xfId="28200" hidden="1" xr:uid="{00000000-0005-0000-0000-0000496E0000}"/>
    <cellStyle name="Currency [0] 16045" xfId="28128" hidden="1" xr:uid="{00000000-0005-0000-0000-0000016E0000}"/>
    <cellStyle name="Currency [0] 16046" xfId="28160" hidden="1" xr:uid="{00000000-0005-0000-0000-0000216E0000}"/>
    <cellStyle name="Currency [0] 16047" xfId="27290" hidden="1" xr:uid="{00000000-0005-0000-0000-0000BB6A0000}"/>
    <cellStyle name="Currency [0] 16048" xfId="28146" hidden="1" xr:uid="{00000000-0005-0000-0000-0000136E0000}"/>
    <cellStyle name="Currency [0] 16049" xfId="28143" hidden="1" xr:uid="{00000000-0005-0000-0000-0000106E0000}"/>
    <cellStyle name="Currency [0] 1605" xfId="1772" hidden="1" xr:uid="{00000000-0005-0000-0000-00000D070000}"/>
    <cellStyle name="Currency [0] 16050" xfId="28204" hidden="1" xr:uid="{00000000-0005-0000-0000-00004D6E0000}"/>
    <cellStyle name="Currency [0] 16051" xfId="28039" hidden="1" xr:uid="{00000000-0005-0000-0000-0000A86D0000}"/>
    <cellStyle name="Currency [0] 16052" xfId="28188" hidden="1" xr:uid="{00000000-0005-0000-0000-00003D6E0000}"/>
    <cellStyle name="Currency [0] 16053" xfId="28208" hidden="1" xr:uid="{00000000-0005-0000-0000-0000516E0000}"/>
    <cellStyle name="Currency [0] 16054" xfId="28210" hidden="1" xr:uid="{00000000-0005-0000-0000-0000536E0000}"/>
    <cellStyle name="Currency [0] 16055" xfId="28147" hidden="1" xr:uid="{00000000-0005-0000-0000-0000146E0000}"/>
    <cellStyle name="Currency [0] 16056" xfId="28175" hidden="1" xr:uid="{00000000-0005-0000-0000-0000306E0000}"/>
    <cellStyle name="Currency [0] 16057" xfId="28135" hidden="1" xr:uid="{00000000-0005-0000-0000-0000086E0000}"/>
    <cellStyle name="Currency [0] 16058" xfId="28164" hidden="1" xr:uid="{00000000-0005-0000-0000-0000256E0000}"/>
    <cellStyle name="Currency [0] 16059" xfId="28161" hidden="1" xr:uid="{00000000-0005-0000-0000-0000226E0000}"/>
    <cellStyle name="Currency [0] 1606" xfId="1458" hidden="1" xr:uid="{00000000-0005-0000-0000-0000D3050000}"/>
    <cellStyle name="Currency [0] 16060" xfId="28214" hidden="1" xr:uid="{00000000-0005-0000-0000-0000576E0000}"/>
    <cellStyle name="Currency [0] 16061" xfId="28042" hidden="1" xr:uid="{00000000-0005-0000-0000-0000AB6D0000}"/>
    <cellStyle name="Currency [0] 16062" xfId="28201" hidden="1" xr:uid="{00000000-0005-0000-0000-00004A6E0000}"/>
    <cellStyle name="Currency [0] 16063" xfId="28218" hidden="1" xr:uid="{00000000-0005-0000-0000-00005B6E0000}"/>
    <cellStyle name="Currency [0] 16064" xfId="28220" hidden="1" xr:uid="{00000000-0005-0000-0000-00005D6E0000}"/>
    <cellStyle name="Currency [0] 16065" xfId="28101" hidden="1" xr:uid="{00000000-0005-0000-0000-0000E66D0000}"/>
    <cellStyle name="Currency [0] 16066" xfId="28137" hidden="1" xr:uid="{00000000-0005-0000-0000-00000A6E0000}"/>
    <cellStyle name="Currency [0] 16067" xfId="28206" hidden="1" xr:uid="{00000000-0005-0000-0000-00004F6E0000}"/>
    <cellStyle name="Currency [0] 16068" xfId="28194" hidden="1" xr:uid="{00000000-0005-0000-0000-0000436E0000}"/>
    <cellStyle name="Currency [0] 16069" xfId="28211" hidden="1" xr:uid="{00000000-0005-0000-0000-0000546E0000}"/>
    <cellStyle name="Currency [0] 1607" xfId="1762" hidden="1" xr:uid="{00000000-0005-0000-0000-000003070000}"/>
    <cellStyle name="Currency [0] 16070" xfId="28222" hidden="1" xr:uid="{00000000-0005-0000-0000-00005F6E0000}"/>
    <cellStyle name="Currency [0] 16071" xfId="28070" hidden="1" xr:uid="{00000000-0005-0000-0000-0000C76D0000}"/>
    <cellStyle name="Currency [0] 16072" xfId="28134" hidden="1" xr:uid="{00000000-0005-0000-0000-0000076E0000}"/>
    <cellStyle name="Currency [0] 16073" xfId="28226" hidden="1" xr:uid="{00000000-0005-0000-0000-0000636E0000}"/>
    <cellStyle name="Currency [0] 16074" xfId="28228" hidden="1" xr:uid="{00000000-0005-0000-0000-0000656E0000}"/>
    <cellStyle name="Currency [0] 16075" xfId="28183" hidden="1" xr:uid="{00000000-0005-0000-0000-0000386E0000}"/>
    <cellStyle name="Currency [0] 16076" xfId="28195" hidden="1" xr:uid="{00000000-0005-0000-0000-0000446E0000}"/>
    <cellStyle name="Currency [0] 16077" xfId="28223" hidden="1" xr:uid="{00000000-0005-0000-0000-0000606E0000}"/>
    <cellStyle name="Currency [0] 16078" xfId="28196" hidden="1" xr:uid="{00000000-0005-0000-0000-0000456E0000}"/>
    <cellStyle name="Currency [0] 16079" xfId="28229" hidden="1" xr:uid="{00000000-0005-0000-0000-0000666E0000}"/>
    <cellStyle name="Currency [0] 1608" xfId="1774" hidden="1" xr:uid="{00000000-0005-0000-0000-00000F070000}"/>
    <cellStyle name="Currency [0] 16080" xfId="28231" hidden="1" xr:uid="{00000000-0005-0000-0000-0000686E0000}"/>
    <cellStyle name="Currency [0] 16081" xfId="28224" hidden="1" xr:uid="{00000000-0005-0000-0000-0000616E0000}"/>
    <cellStyle name="Currency [0] 16082" xfId="28170" hidden="1" xr:uid="{00000000-0005-0000-0000-00002B6E0000}"/>
    <cellStyle name="Currency [0] 16083" xfId="28233" hidden="1" xr:uid="{00000000-0005-0000-0000-00006A6E0000}"/>
    <cellStyle name="Currency [0] 16084" xfId="28235" hidden="1" xr:uid="{00000000-0005-0000-0000-00006C6E0000}"/>
    <cellStyle name="Currency [0] 16085" xfId="25891" hidden="1" xr:uid="{00000000-0005-0000-0000-000044650000}"/>
    <cellStyle name="Currency [0] 16086" xfId="25844" hidden="1" xr:uid="{00000000-0005-0000-0000-000015650000}"/>
    <cellStyle name="Currency [0] 16087" xfId="27076" hidden="1" xr:uid="{00000000-0005-0000-0000-0000E5690000}"/>
    <cellStyle name="Currency [0] 16088" xfId="28240" hidden="1" xr:uid="{00000000-0005-0000-0000-0000716E0000}"/>
    <cellStyle name="Currency [0] 16089" xfId="28242" hidden="1" xr:uid="{00000000-0005-0000-0000-0000736E0000}"/>
    <cellStyle name="Currency [0] 1609" xfId="1775" hidden="1" xr:uid="{00000000-0005-0000-0000-000010070000}"/>
    <cellStyle name="Currency [0] 16090" xfId="25871" hidden="1" xr:uid="{00000000-0005-0000-0000-000030650000}"/>
    <cellStyle name="Currency [0] 16091" xfId="28236" hidden="1" xr:uid="{00000000-0005-0000-0000-00006D6E0000}"/>
    <cellStyle name="Currency [0] 16092" xfId="28244" hidden="1" xr:uid="{00000000-0005-0000-0000-0000756E0000}"/>
    <cellStyle name="Currency [0] 16093" xfId="28246" hidden="1" xr:uid="{00000000-0005-0000-0000-0000776E0000}"/>
    <cellStyle name="Currency [0] 16094" xfId="25851" hidden="1" xr:uid="{00000000-0005-0000-0000-00001C650000}"/>
    <cellStyle name="Currency [0] 16095" xfId="25869" hidden="1" xr:uid="{00000000-0005-0000-0000-00002E650000}"/>
    <cellStyle name="Currency [0] 16096" xfId="28257" hidden="1" xr:uid="{00000000-0005-0000-0000-0000826E0000}"/>
    <cellStyle name="Currency [0] 16097" xfId="28266" hidden="1" xr:uid="{00000000-0005-0000-0000-00008B6E0000}"/>
    <cellStyle name="Currency [0] 16098" xfId="28277" hidden="1" xr:uid="{00000000-0005-0000-0000-0000966E0000}"/>
    <cellStyle name="Currency [0] 16099" xfId="28283" hidden="1" xr:uid="{00000000-0005-0000-0000-00009C6E0000}"/>
    <cellStyle name="Currency [0] 161" xfId="233" hidden="1" xr:uid="{00000000-0005-0000-0000-00000A010000}"/>
    <cellStyle name="Currency [0] 1610" xfId="1713" hidden="1" xr:uid="{00000000-0005-0000-0000-0000D2060000}"/>
    <cellStyle name="Currency [0] 16100" xfId="28255" hidden="1" xr:uid="{00000000-0005-0000-0000-0000806E0000}"/>
    <cellStyle name="Currency [0] 16101" xfId="28273" hidden="1" xr:uid="{00000000-0005-0000-0000-0000926E0000}"/>
    <cellStyle name="Currency [0] 16102" xfId="28295" hidden="1" xr:uid="{00000000-0005-0000-0000-0000A86E0000}"/>
    <cellStyle name="Currency [0] 16103" xfId="28297" hidden="1" xr:uid="{00000000-0005-0000-0000-0000AA6E0000}"/>
    <cellStyle name="Currency [0] 16104" xfId="25828" hidden="1" xr:uid="{00000000-0005-0000-0000-000005650000}"/>
    <cellStyle name="Currency [0] 16105" xfId="25855" hidden="1" xr:uid="{00000000-0005-0000-0000-000020650000}"/>
    <cellStyle name="Currency [0] 16106" xfId="28269" hidden="1" xr:uid="{00000000-0005-0000-0000-00008E6E0000}"/>
    <cellStyle name="Currency [0] 16107" xfId="25858" hidden="1" xr:uid="{00000000-0005-0000-0000-000023650000}"/>
    <cellStyle name="Currency [0] 16108" xfId="28258" hidden="1" xr:uid="{00000000-0005-0000-0000-0000836E0000}"/>
    <cellStyle name="Currency [0] 16109" xfId="28302" hidden="1" xr:uid="{00000000-0005-0000-0000-0000AF6E0000}"/>
    <cellStyle name="Currency [0] 1611" xfId="1749" hidden="1" xr:uid="{00000000-0005-0000-0000-0000F6060000}"/>
    <cellStyle name="Currency [0] 16110" xfId="28270" hidden="1" xr:uid="{00000000-0005-0000-0000-00008F6E0000}"/>
    <cellStyle name="Currency [0] 16111" xfId="28278" hidden="1" xr:uid="{00000000-0005-0000-0000-0000976E0000}"/>
    <cellStyle name="Currency [0] 16112" xfId="28314" hidden="1" xr:uid="{00000000-0005-0000-0000-0000BB6E0000}"/>
    <cellStyle name="Currency [0] 16113" xfId="28316" hidden="1" xr:uid="{00000000-0005-0000-0000-0000BD6E0000}"/>
    <cellStyle name="Currency [0] 16114" xfId="28272" hidden="1" xr:uid="{00000000-0005-0000-0000-0000916E0000}"/>
    <cellStyle name="Currency [0] 16115" xfId="28285" hidden="1" xr:uid="{00000000-0005-0000-0000-00009E6E0000}"/>
    <cellStyle name="Currency [0] 16116" xfId="28290" hidden="1" xr:uid="{00000000-0005-0000-0000-0000A36E0000}"/>
    <cellStyle name="Currency [0] 16117" xfId="28284" hidden="1" xr:uid="{00000000-0005-0000-0000-00009D6E0000}"/>
    <cellStyle name="Currency [0] 16118" xfId="28332" hidden="1" xr:uid="{00000000-0005-0000-0000-0000CD6E0000}"/>
    <cellStyle name="Currency [0] 16119" xfId="28340" hidden="1" xr:uid="{00000000-0005-0000-0000-0000D56E0000}"/>
    <cellStyle name="Currency [0] 1612" xfId="1729" hidden="1" xr:uid="{00000000-0005-0000-0000-0000E2060000}"/>
    <cellStyle name="Currency [0] 16120" xfId="28268" hidden="1" xr:uid="{00000000-0005-0000-0000-00008D6E0000}"/>
    <cellStyle name="Currency [0] 16121" xfId="28326" hidden="1" xr:uid="{00000000-0005-0000-0000-0000C76E0000}"/>
    <cellStyle name="Currency [0] 16122" xfId="28349" hidden="1" xr:uid="{00000000-0005-0000-0000-0000DE6E0000}"/>
    <cellStyle name="Currency [0] 16123" xfId="28351" hidden="1" xr:uid="{00000000-0005-0000-0000-0000E06E0000}"/>
    <cellStyle name="Currency [0] 16124" xfId="28251" hidden="1" xr:uid="{00000000-0005-0000-0000-00007C6E0000}"/>
    <cellStyle name="Currency [0] 16125" xfId="28261" hidden="1" xr:uid="{00000000-0005-0000-0000-0000866E0000}"/>
    <cellStyle name="Currency [0] 16126" xfId="28323" hidden="1" xr:uid="{00000000-0005-0000-0000-0000C46E0000}"/>
    <cellStyle name="Currency [0] 16127" xfId="28288" hidden="1" xr:uid="{00000000-0005-0000-0000-0000A16E0000}"/>
    <cellStyle name="Currency [0] 16128" xfId="28238" hidden="1" xr:uid="{00000000-0005-0000-0000-00006F6E0000}"/>
    <cellStyle name="Currency [0] 16129" xfId="28359" hidden="1" xr:uid="{00000000-0005-0000-0000-0000E86E0000}"/>
    <cellStyle name="Currency [0] 1613" xfId="1745" hidden="1" xr:uid="{00000000-0005-0000-0000-0000F2060000}"/>
    <cellStyle name="Currency [0] 16130" xfId="28324" hidden="1" xr:uid="{00000000-0005-0000-0000-0000C56E0000}"/>
    <cellStyle name="Currency [0] 16131" xfId="28335" hidden="1" xr:uid="{00000000-0005-0000-0000-0000D06E0000}"/>
    <cellStyle name="Currency [0] 16132" xfId="28367" hidden="1" xr:uid="{00000000-0005-0000-0000-0000F06E0000}"/>
    <cellStyle name="Currency [0] 16133" xfId="28369" hidden="1" xr:uid="{00000000-0005-0000-0000-0000F26E0000}"/>
    <cellStyle name="Currency [0] 16134" xfId="28321" hidden="1" xr:uid="{00000000-0005-0000-0000-0000C26E0000}"/>
    <cellStyle name="Currency [0] 16135" xfId="28320" hidden="1" xr:uid="{00000000-0005-0000-0000-0000C16E0000}"/>
    <cellStyle name="Currency [0] 16136" xfId="28310" hidden="1" xr:uid="{00000000-0005-0000-0000-0000B76E0000}"/>
    <cellStyle name="Currency [0] 16137" xfId="28306" hidden="1" xr:uid="{00000000-0005-0000-0000-0000B36E0000}"/>
    <cellStyle name="Currency [0] 16138" xfId="28308" hidden="1" xr:uid="{00000000-0005-0000-0000-0000B56E0000}"/>
    <cellStyle name="Currency [0] 16139" xfId="28376" hidden="1" xr:uid="{00000000-0005-0000-0000-0000F96E0000}"/>
    <cellStyle name="Currency [0] 1614" xfId="1747" hidden="1" xr:uid="{00000000-0005-0000-0000-0000F4060000}"/>
    <cellStyle name="Currency [0] 16140" xfId="25904" hidden="1" xr:uid="{00000000-0005-0000-0000-000051650000}"/>
    <cellStyle name="Currency [0] 16141" xfId="28354" hidden="1" xr:uid="{00000000-0005-0000-0000-0000E36E0000}"/>
    <cellStyle name="Currency [0] 16142" xfId="28382" hidden="1" xr:uid="{00000000-0005-0000-0000-0000FF6E0000}"/>
    <cellStyle name="Currency [0] 16143" xfId="28384" hidden="1" xr:uid="{00000000-0005-0000-0000-0000016F0000}"/>
    <cellStyle name="Currency [0] 16144" xfId="28259" hidden="1" xr:uid="{00000000-0005-0000-0000-0000846E0000}"/>
    <cellStyle name="Currency [0] 16145" xfId="28333" hidden="1" xr:uid="{00000000-0005-0000-0000-0000CE6E0000}"/>
    <cellStyle name="Currency [0] 16146" xfId="28289" hidden="1" xr:uid="{00000000-0005-0000-0000-0000A26E0000}"/>
    <cellStyle name="Currency [0] 16147" xfId="28325" hidden="1" xr:uid="{00000000-0005-0000-0000-0000C66E0000}"/>
    <cellStyle name="Currency [0] 16148" xfId="28329" hidden="1" xr:uid="{00000000-0005-0000-0000-0000CA6E0000}"/>
    <cellStyle name="Currency [0] 16149" xfId="28390" hidden="1" xr:uid="{00000000-0005-0000-0000-0000076F0000}"/>
    <cellStyle name="Currency [0] 1615" xfId="1778" hidden="1" xr:uid="{00000000-0005-0000-0000-000013070000}"/>
    <cellStyle name="Currency [0] 16150" xfId="25853" hidden="1" xr:uid="{00000000-0005-0000-0000-00001E650000}"/>
    <cellStyle name="Currency [0] 16151" xfId="28372" hidden="1" xr:uid="{00000000-0005-0000-0000-0000F56E0000}"/>
    <cellStyle name="Currency [0] 16152" xfId="28395" hidden="1" xr:uid="{00000000-0005-0000-0000-00000C6F0000}"/>
    <cellStyle name="Currency [0] 16153" xfId="28397" hidden="1" xr:uid="{00000000-0005-0000-0000-00000E6F0000}"/>
    <cellStyle name="Currency [0] 16154" xfId="28253" hidden="1" xr:uid="{00000000-0005-0000-0000-00007E6E0000}"/>
    <cellStyle name="Currency [0] 16155" xfId="28352" hidden="1" xr:uid="{00000000-0005-0000-0000-0000E16E0000}"/>
    <cellStyle name="Currency [0] 16156" xfId="28319" hidden="1" xr:uid="{00000000-0005-0000-0000-0000C06E0000}"/>
    <cellStyle name="Currency [0] 16157" xfId="28337" hidden="1" xr:uid="{00000000-0005-0000-0000-0000D26E0000}"/>
    <cellStyle name="Currency [0] 16158" xfId="28334" hidden="1" xr:uid="{00000000-0005-0000-0000-0000CF6E0000}"/>
    <cellStyle name="Currency [0] 16159" xfId="28401" hidden="1" xr:uid="{00000000-0005-0000-0000-0000126F0000}"/>
    <cellStyle name="Currency [0] 1616" xfId="1451" hidden="1" xr:uid="{00000000-0005-0000-0000-0000CC050000}"/>
    <cellStyle name="Currency [0] 16160" xfId="28286" hidden="1" xr:uid="{00000000-0005-0000-0000-00009F6E0000}"/>
    <cellStyle name="Currency [0] 16161" xfId="28386" hidden="1" xr:uid="{00000000-0005-0000-0000-0000036F0000}"/>
    <cellStyle name="Currency [0] 16162" xfId="28408" hidden="1" xr:uid="{00000000-0005-0000-0000-0000196F0000}"/>
    <cellStyle name="Currency [0] 16163" xfId="28410" hidden="1" xr:uid="{00000000-0005-0000-0000-00001B6F0000}"/>
    <cellStyle name="Currency [0] 16164" xfId="28338" hidden="1" xr:uid="{00000000-0005-0000-0000-0000D36E0000}"/>
    <cellStyle name="Currency [0] 16165" xfId="28370" hidden="1" xr:uid="{00000000-0005-0000-0000-0000F36E0000}"/>
    <cellStyle name="Currency [0] 16166" xfId="25861" hidden="1" xr:uid="{00000000-0005-0000-0000-000026650000}"/>
    <cellStyle name="Currency [0] 16167" xfId="28356" hidden="1" xr:uid="{00000000-0005-0000-0000-0000E56E0000}"/>
    <cellStyle name="Currency [0] 16168" xfId="28353" hidden="1" xr:uid="{00000000-0005-0000-0000-0000E26E0000}"/>
    <cellStyle name="Currency [0] 16169" xfId="28414" hidden="1" xr:uid="{00000000-0005-0000-0000-00001F6F0000}"/>
    <cellStyle name="Currency [0] 1617" xfId="1770" hidden="1" xr:uid="{00000000-0005-0000-0000-00000B070000}"/>
    <cellStyle name="Currency [0] 16170" xfId="28249" hidden="1" xr:uid="{00000000-0005-0000-0000-00007A6E0000}"/>
    <cellStyle name="Currency [0] 16171" xfId="28398" hidden="1" xr:uid="{00000000-0005-0000-0000-00000F6F0000}"/>
    <cellStyle name="Currency [0] 16172" xfId="28418" hidden="1" xr:uid="{00000000-0005-0000-0000-0000236F0000}"/>
    <cellStyle name="Currency [0] 16173" xfId="28420" hidden="1" xr:uid="{00000000-0005-0000-0000-0000256F0000}"/>
    <cellStyle name="Currency [0] 16174" xfId="28357" hidden="1" xr:uid="{00000000-0005-0000-0000-0000E66E0000}"/>
    <cellStyle name="Currency [0] 16175" xfId="28385" hidden="1" xr:uid="{00000000-0005-0000-0000-0000026F0000}"/>
    <cellStyle name="Currency [0] 16176" xfId="28345" hidden="1" xr:uid="{00000000-0005-0000-0000-0000DA6E0000}"/>
    <cellStyle name="Currency [0] 16177" xfId="28374" hidden="1" xr:uid="{00000000-0005-0000-0000-0000F76E0000}"/>
    <cellStyle name="Currency [0] 16178" xfId="28371" hidden="1" xr:uid="{00000000-0005-0000-0000-0000F46E0000}"/>
    <cellStyle name="Currency [0] 16179" xfId="28424" hidden="1" xr:uid="{00000000-0005-0000-0000-0000296F0000}"/>
    <cellStyle name="Currency [0] 1618" xfId="1780" hidden="1" xr:uid="{00000000-0005-0000-0000-000015070000}"/>
    <cellStyle name="Currency [0] 16180" xfId="28252" hidden="1" xr:uid="{00000000-0005-0000-0000-00007D6E0000}"/>
    <cellStyle name="Currency [0] 16181" xfId="28411" hidden="1" xr:uid="{00000000-0005-0000-0000-00001C6F0000}"/>
    <cellStyle name="Currency [0] 16182" xfId="28428" hidden="1" xr:uid="{00000000-0005-0000-0000-00002D6F0000}"/>
    <cellStyle name="Currency [0] 16183" xfId="28430" hidden="1" xr:uid="{00000000-0005-0000-0000-00002F6F0000}"/>
    <cellStyle name="Currency [0] 16184" xfId="28311" hidden="1" xr:uid="{00000000-0005-0000-0000-0000B86E0000}"/>
    <cellStyle name="Currency [0] 16185" xfId="28347" hidden="1" xr:uid="{00000000-0005-0000-0000-0000DC6E0000}"/>
    <cellStyle name="Currency [0] 16186" xfId="28416" hidden="1" xr:uid="{00000000-0005-0000-0000-0000216F0000}"/>
    <cellStyle name="Currency [0] 16187" xfId="28404" hidden="1" xr:uid="{00000000-0005-0000-0000-0000156F0000}"/>
    <cellStyle name="Currency [0] 16188" xfId="28421" hidden="1" xr:uid="{00000000-0005-0000-0000-0000266F0000}"/>
    <cellStyle name="Currency [0] 16189" xfId="28432" hidden="1" xr:uid="{00000000-0005-0000-0000-0000316F0000}"/>
    <cellStyle name="Currency [0] 1619" xfId="1781" hidden="1" xr:uid="{00000000-0005-0000-0000-000016070000}"/>
    <cellStyle name="Currency [0] 16190" xfId="28280" hidden="1" xr:uid="{00000000-0005-0000-0000-0000996E0000}"/>
    <cellStyle name="Currency [0] 16191" xfId="28344" hidden="1" xr:uid="{00000000-0005-0000-0000-0000D96E0000}"/>
    <cellStyle name="Currency [0] 16192" xfId="28436" hidden="1" xr:uid="{00000000-0005-0000-0000-0000356F0000}"/>
    <cellStyle name="Currency [0] 16193" xfId="28438" hidden="1" xr:uid="{00000000-0005-0000-0000-0000376F0000}"/>
    <cellStyle name="Currency [0] 16194" xfId="28393" hidden="1" xr:uid="{00000000-0005-0000-0000-00000A6F0000}"/>
    <cellStyle name="Currency [0] 16195" xfId="28405" hidden="1" xr:uid="{00000000-0005-0000-0000-0000166F0000}"/>
    <cellStyle name="Currency [0] 16196" xfId="28433" hidden="1" xr:uid="{00000000-0005-0000-0000-0000326F0000}"/>
    <cellStyle name="Currency [0] 16197" xfId="28406" hidden="1" xr:uid="{00000000-0005-0000-0000-0000176F0000}"/>
    <cellStyle name="Currency [0] 16198" xfId="28439" hidden="1" xr:uid="{00000000-0005-0000-0000-0000386F0000}"/>
    <cellStyle name="Currency [0] 16199" xfId="28441" hidden="1" xr:uid="{00000000-0005-0000-0000-00003A6F0000}"/>
    <cellStyle name="Currency [0] 162" xfId="262" hidden="1" xr:uid="{00000000-0005-0000-0000-000027010000}"/>
    <cellStyle name="Currency [0] 1620" xfId="1709" hidden="1" xr:uid="{00000000-0005-0000-0000-0000CE060000}"/>
    <cellStyle name="Currency [0] 16200" xfId="28434" hidden="1" xr:uid="{00000000-0005-0000-0000-0000336F0000}"/>
    <cellStyle name="Currency [0] 16201" xfId="28380" hidden="1" xr:uid="{00000000-0005-0000-0000-0000FD6E0000}"/>
    <cellStyle name="Currency [0] 16202" xfId="28443" hidden="1" xr:uid="{00000000-0005-0000-0000-00003C6F0000}"/>
    <cellStyle name="Currency [0] 16203" xfId="28445" hidden="1" xr:uid="{00000000-0005-0000-0000-00003E6F0000}"/>
    <cellStyle name="Currency [0] 16204" xfId="28502" hidden="1" xr:uid="{00000000-0005-0000-0000-0000776F0000}"/>
    <cellStyle name="Currency [0] 16205" xfId="28521" hidden="1" xr:uid="{00000000-0005-0000-0000-00008A6F0000}"/>
    <cellStyle name="Currency [0] 16206" xfId="28528" hidden="1" xr:uid="{00000000-0005-0000-0000-0000916F0000}"/>
    <cellStyle name="Currency [0] 16207" xfId="28535" hidden="1" xr:uid="{00000000-0005-0000-0000-0000986F0000}"/>
    <cellStyle name="Currency [0] 16208" xfId="28540" hidden="1" xr:uid="{00000000-0005-0000-0000-00009D6F0000}"/>
    <cellStyle name="Currency [0] 16209" xfId="28519" hidden="1" xr:uid="{00000000-0005-0000-0000-0000886F0000}"/>
    <cellStyle name="Currency [0] 1621" xfId="1760" hidden="1" xr:uid="{00000000-0005-0000-0000-000001070000}"/>
    <cellStyle name="Currency [0] 16210" xfId="28530" hidden="1" xr:uid="{00000000-0005-0000-0000-0000936F0000}"/>
    <cellStyle name="Currency [0] 16211" xfId="28544" hidden="1" xr:uid="{00000000-0005-0000-0000-0000A16F0000}"/>
    <cellStyle name="Currency [0] 16212" xfId="28546" hidden="1" xr:uid="{00000000-0005-0000-0000-0000A36F0000}"/>
    <cellStyle name="Currency [0] 16213" xfId="28529" hidden="1" xr:uid="{00000000-0005-0000-0000-0000926F0000}"/>
    <cellStyle name="Currency [0] 16214" xfId="28503" hidden="1" xr:uid="{00000000-0005-0000-0000-0000786F0000}"/>
    <cellStyle name="Currency [0] 16215" xfId="28557" hidden="1" xr:uid="{00000000-0005-0000-0000-0000AE6F0000}"/>
    <cellStyle name="Currency [0] 16216" xfId="28566" hidden="1" xr:uid="{00000000-0005-0000-0000-0000B76F0000}"/>
    <cellStyle name="Currency [0] 16217" xfId="28577" hidden="1" xr:uid="{00000000-0005-0000-0000-0000C26F0000}"/>
    <cellStyle name="Currency [0] 16218" xfId="28583" hidden="1" xr:uid="{00000000-0005-0000-0000-0000C86F0000}"/>
    <cellStyle name="Currency [0] 16219" xfId="28555" hidden="1" xr:uid="{00000000-0005-0000-0000-0000AC6F0000}"/>
    <cellStyle name="Currency [0] 1622" xfId="1740" hidden="1" xr:uid="{00000000-0005-0000-0000-0000ED060000}"/>
    <cellStyle name="Currency [0] 16220" xfId="28573" hidden="1" xr:uid="{00000000-0005-0000-0000-0000BE6F0000}"/>
    <cellStyle name="Currency [0] 16221" xfId="28595" hidden="1" xr:uid="{00000000-0005-0000-0000-0000D46F0000}"/>
    <cellStyle name="Currency [0] 16222" xfId="28597" hidden="1" xr:uid="{00000000-0005-0000-0000-0000D66F0000}"/>
    <cellStyle name="Currency [0] 16223" xfId="28525" hidden="1" xr:uid="{00000000-0005-0000-0000-00008E6F0000}"/>
    <cellStyle name="Currency [0] 16224" xfId="28509" hidden="1" xr:uid="{00000000-0005-0000-0000-00007E6F0000}"/>
    <cellStyle name="Currency [0] 16225" xfId="28569" hidden="1" xr:uid="{00000000-0005-0000-0000-0000BA6F0000}"/>
    <cellStyle name="Currency [0] 16226" xfId="28514" hidden="1" xr:uid="{00000000-0005-0000-0000-0000836F0000}"/>
    <cellStyle name="Currency [0] 16227" xfId="28558" hidden="1" xr:uid="{00000000-0005-0000-0000-0000AF6F0000}"/>
    <cellStyle name="Currency [0] 16228" xfId="28602" hidden="1" xr:uid="{00000000-0005-0000-0000-0000DB6F0000}"/>
    <cellStyle name="Currency [0] 16229" xfId="28570" hidden="1" xr:uid="{00000000-0005-0000-0000-0000BB6F0000}"/>
    <cellStyle name="Currency [0] 1623" xfId="1752" hidden="1" xr:uid="{00000000-0005-0000-0000-0000F9060000}"/>
    <cellStyle name="Currency [0] 16230" xfId="28578" hidden="1" xr:uid="{00000000-0005-0000-0000-0000C36F0000}"/>
    <cellStyle name="Currency [0] 16231" xfId="28614" hidden="1" xr:uid="{00000000-0005-0000-0000-0000E76F0000}"/>
    <cellStyle name="Currency [0] 16232" xfId="28616" hidden="1" xr:uid="{00000000-0005-0000-0000-0000E96F0000}"/>
    <cellStyle name="Currency [0] 16233" xfId="28572" hidden="1" xr:uid="{00000000-0005-0000-0000-0000BD6F0000}"/>
    <cellStyle name="Currency [0] 16234" xfId="28585" hidden="1" xr:uid="{00000000-0005-0000-0000-0000CA6F0000}"/>
    <cellStyle name="Currency [0] 16235" xfId="28590" hidden="1" xr:uid="{00000000-0005-0000-0000-0000CF6F0000}"/>
    <cellStyle name="Currency [0] 16236" xfId="28584" hidden="1" xr:uid="{00000000-0005-0000-0000-0000C96F0000}"/>
    <cellStyle name="Currency [0] 16237" xfId="28632" hidden="1" xr:uid="{00000000-0005-0000-0000-0000F96F0000}"/>
    <cellStyle name="Currency [0] 16238" xfId="28640" hidden="1" xr:uid="{00000000-0005-0000-0000-000001700000}"/>
    <cellStyle name="Currency [0] 16239" xfId="28568" hidden="1" xr:uid="{00000000-0005-0000-0000-0000B96F0000}"/>
    <cellStyle name="Currency [0] 1624" xfId="1750" hidden="1" xr:uid="{00000000-0005-0000-0000-0000F7060000}"/>
    <cellStyle name="Currency [0] 16240" xfId="28626" hidden="1" xr:uid="{00000000-0005-0000-0000-0000F36F0000}"/>
    <cellStyle name="Currency [0] 16241" xfId="28649" hidden="1" xr:uid="{00000000-0005-0000-0000-00000A700000}"/>
    <cellStyle name="Currency [0] 16242" xfId="28651" hidden="1" xr:uid="{00000000-0005-0000-0000-00000C700000}"/>
    <cellStyle name="Currency [0] 16243" xfId="28551" hidden="1" xr:uid="{00000000-0005-0000-0000-0000A86F0000}"/>
    <cellStyle name="Currency [0] 16244" xfId="28561" hidden="1" xr:uid="{00000000-0005-0000-0000-0000B26F0000}"/>
    <cellStyle name="Currency [0] 16245" xfId="28623" hidden="1" xr:uid="{00000000-0005-0000-0000-0000F06F0000}"/>
    <cellStyle name="Currency [0] 16246" xfId="28588" hidden="1" xr:uid="{00000000-0005-0000-0000-0000CD6F0000}"/>
    <cellStyle name="Currency [0] 16247" xfId="28533" hidden="1" xr:uid="{00000000-0005-0000-0000-0000966F0000}"/>
    <cellStyle name="Currency [0] 16248" xfId="28659" hidden="1" xr:uid="{00000000-0005-0000-0000-000014700000}"/>
    <cellStyle name="Currency [0] 16249" xfId="28624" hidden="1" xr:uid="{00000000-0005-0000-0000-0000F16F0000}"/>
    <cellStyle name="Currency [0] 1625" xfId="1783" hidden="1" xr:uid="{00000000-0005-0000-0000-000018070000}"/>
    <cellStyle name="Currency [0] 16250" xfId="28635" hidden="1" xr:uid="{00000000-0005-0000-0000-0000FC6F0000}"/>
    <cellStyle name="Currency [0] 16251" xfId="28667" hidden="1" xr:uid="{00000000-0005-0000-0000-00001C700000}"/>
    <cellStyle name="Currency [0] 16252" xfId="28669" hidden="1" xr:uid="{00000000-0005-0000-0000-00001E700000}"/>
    <cellStyle name="Currency [0] 16253" xfId="28621" hidden="1" xr:uid="{00000000-0005-0000-0000-0000EE6F0000}"/>
    <cellStyle name="Currency [0] 16254" xfId="28620" hidden="1" xr:uid="{00000000-0005-0000-0000-0000ED6F0000}"/>
    <cellStyle name="Currency [0] 16255" xfId="28610" hidden="1" xr:uid="{00000000-0005-0000-0000-0000E36F0000}"/>
    <cellStyle name="Currency [0] 16256" xfId="28606" hidden="1" xr:uid="{00000000-0005-0000-0000-0000DF6F0000}"/>
    <cellStyle name="Currency [0] 16257" xfId="28608" hidden="1" xr:uid="{00000000-0005-0000-0000-0000E16F0000}"/>
    <cellStyle name="Currency [0] 16258" xfId="28676" hidden="1" xr:uid="{00000000-0005-0000-0000-000025700000}"/>
    <cellStyle name="Currency [0] 16259" xfId="28511" hidden="1" xr:uid="{00000000-0005-0000-0000-0000806F0000}"/>
    <cellStyle name="Currency [0] 1626" xfId="1727" hidden="1" xr:uid="{00000000-0005-0000-0000-0000E0060000}"/>
    <cellStyle name="Currency [0] 16260" xfId="28654" hidden="1" xr:uid="{00000000-0005-0000-0000-00000F700000}"/>
    <cellStyle name="Currency [0] 16261" xfId="28682" hidden="1" xr:uid="{00000000-0005-0000-0000-00002B700000}"/>
    <cellStyle name="Currency [0] 16262" xfId="28684" hidden="1" xr:uid="{00000000-0005-0000-0000-00002D700000}"/>
    <cellStyle name="Currency [0] 16263" xfId="28559" hidden="1" xr:uid="{00000000-0005-0000-0000-0000B06F0000}"/>
    <cellStyle name="Currency [0] 16264" xfId="28633" hidden="1" xr:uid="{00000000-0005-0000-0000-0000FA6F0000}"/>
    <cellStyle name="Currency [0] 16265" xfId="28589" hidden="1" xr:uid="{00000000-0005-0000-0000-0000CE6F0000}"/>
    <cellStyle name="Currency [0] 16266" xfId="28625" hidden="1" xr:uid="{00000000-0005-0000-0000-0000F26F0000}"/>
    <cellStyle name="Currency [0] 16267" xfId="28629" hidden="1" xr:uid="{00000000-0005-0000-0000-0000F66F0000}"/>
    <cellStyle name="Currency [0] 16268" xfId="28690" hidden="1" xr:uid="{00000000-0005-0000-0000-000033700000}"/>
    <cellStyle name="Currency [0] 16269" xfId="28506" hidden="1" xr:uid="{00000000-0005-0000-0000-00007B6F0000}"/>
    <cellStyle name="Currency [0] 1627" xfId="1777" hidden="1" xr:uid="{00000000-0005-0000-0000-000012070000}"/>
    <cellStyle name="Currency [0] 16270" xfId="28672" hidden="1" xr:uid="{00000000-0005-0000-0000-000021700000}"/>
    <cellStyle name="Currency [0] 16271" xfId="28695" hidden="1" xr:uid="{00000000-0005-0000-0000-000038700000}"/>
    <cellStyle name="Currency [0] 16272" xfId="28697" hidden="1" xr:uid="{00000000-0005-0000-0000-00003A700000}"/>
    <cellStyle name="Currency [0] 16273" xfId="28553" hidden="1" xr:uid="{00000000-0005-0000-0000-0000AA6F0000}"/>
    <cellStyle name="Currency [0] 16274" xfId="28652" hidden="1" xr:uid="{00000000-0005-0000-0000-00000D700000}"/>
    <cellStyle name="Currency [0] 16275" xfId="28619" hidden="1" xr:uid="{00000000-0005-0000-0000-0000EC6F0000}"/>
    <cellStyle name="Currency [0] 16276" xfId="28637" hidden="1" xr:uid="{00000000-0005-0000-0000-0000FE6F0000}"/>
    <cellStyle name="Currency [0] 16277" xfId="28634" hidden="1" xr:uid="{00000000-0005-0000-0000-0000FB6F0000}"/>
    <cellStyle name="Currency [0] 16278" xfId="28701" hidden="1" xr:uid="{00000000-0005-0000-0000-00003E700000}"/>
    <cellStyle name="Currency [0] 16279" xfId="28586" hidden="1" xr:uid="{00000000-0005-0000-0000-0000CB6F0000}"/>
    <cellStyle name="Currency [0] 1628" xfId="1787" hidden="1" xr:uid="{00000000-0005-0000-0000-00001C070000}"/>
    <cellStyle name="Currency [0] 16280" xfId="28686" hidden="1" xr:uid="{00000000-0005-0000-0000-00002F700000}"/>
    <cellStyle name="Currency [0] 16281" xfId="28708" hidden="1" xr:uid="{00000000-0005-0000-0000-000045700000}"/>
    <cellStyle name="Currency [0] 16282" xfId="28710" hidden="1" xr:uid="{00000000-0005-0000-0000-000047700000}"/>
    <cellStyle name="Currency [0] 16283" xfId="28638" hidden="1" xr:uid="{00000000-0005-0000-0000-0000FF6F0000}"/>
    <cellStyle name="Currency [0] 16284" xfId="28670" hidden="1" xr:uid="{00000000-0005-0000-0000-00001F700000}"/>
    <cellStyle name="Currency [0] 16285" xfId="28522" hidden="1" xr:uid="{00000000-0005-0000-0000-00008B6F0000}"/>
    <cellStyle name="Currency [0] 16286" xfId="28656" hidden="1" xr:uid="{00000000-0005-0000-0000-000011700000}"/>
    <cellStyle name="Currency [0] 16287" xfId="28653" hidden="1" xr:uid="{00000000-0005-0000-0000-00000E700000}"/>
    <cellStyle name="Currency [0] 16288" xfId="28714" hidden="1" xr:uid="{00000000-0005-0000-0000-00004B700000}"/>
    <cellStyle name="Currency [0] 16289" xfId="28549" hidden="1" xr:uid="{00000000-0005-0000-0000-0000A66F0000}"/>
    <cellStyle name="Currency [0] 1629" xfId="1788" hidden="1" xr:uid="{00000000-0005-0000-0000-00001D070000}"/>
    <cellStyle name="Currency [0] 16290" xfId="28698" hidden="1" xr:uid="{00000000-0005-0000-0000-00003B700000}"/>
    <cellStyle name="Currency [0] 16291" xfId="28718" hidden="1" xr:uid="{00000000-0005-0000-0000-00004F700000}"/>
    <cellStyle name="Currency [0] 16292" xfId="28720" hidden="1" xr:uid="{00000000-0005-0000-0000-000051700000}"/>
    <cellStyle name="Currency [0] 16293" xfId="28657" hidden="1" xr:uid="{00000000-0005-0000-0000-000012700000}"/>
    <cellStyle name="Currency [0] 16294" xfId="28685" hidden="1" xr:uid="{00000000-0005-0000-0000-00002E700000}"/>
    <cellStyle name="Currency [0] 16295" xfId="28645" hidden="1" xr:uid="{00000000-0005-0000-0000-000006700000}"/>
    <cellStyle name="Currency [0] 16296" xfId="28674" hidden="1" xr:uid="{00000000-0005-0000-0000-000023700000}"/>
    <cellStyle name="Currency [0] 16297" xfId="28671" hidden="1" xr:uid="{00000000-0005-0000-0000-000020700000}"/>
    <cellStyle name="Currency [0] 16298" xfId="28724" hidden="1" xr:uid="{00000000-0005-0000-0000-000055700000}"/>
    <cellStyle name="Currency [0] 16299" xfId="28552" hidden="1" xr:uid="{00000000-0005-0000-0000-0000A96F0000}"/>
    <cellStyle name="Currency [0] 163" xfId="247" hidden="1" xr:uid="{00000000-0005-0000-0000-000018010000}"/>
    <cellStyle name="Currency [0] 1630" xfId="1753" hidden="1" xr:uid="{00000000-0005-0000-0000-0000FA060000}"/>
    <cellStyle name="Currency [0] 16300" xfId="28711" hidden="1" xr:uid="{00000000-0005-0000-0000-000048700000}"/>
    <cellStyle name="Currency [0] 16301" xfId="28728" hidden="1" xr:uid="{00000000-0005-0000-0000-000059700000}"/>
    <cellStyle name="Currency [0] 16302" xfId="28730" hidden="1" xr:uid="{00000000-0005-0000-0000-00005B700000}"/>
    <cellStyle name="Currency [0] 16303" xfId="28611" hidden="1" xr:uid="{00000000-0005-0000-0000-0000E46F0000}"/>
    <cellStyle name="Currency [0] 16304" xfId="28647" hidden="1" xr:uid="{00000000-0005-0000-0000-000008700000}"/>
    <cellStyle name="Currency [0] 16305" xfId="28716" hidden="1" xr:uid="{00000000-0005-0000-0000-00004D700000}"/>
    <cellStyle name="Currency [0] 16306" xfId="28704" hidden="1" xr:uid="{00000000-0005-0000-0000-000041700000}"/>
    <cellStyle name="Currency [0] 16307" xfId="28721" hidden="1" xr:uid="{00000000-0005-0000-0000-000052700000}"/>
    <cellStyle name="Currency [0] 16308" xfId="28732" hidden="1" xr:uid="{00000000-0005-0000-0000-00005D700000}"/>
    <cellStyle name="Currency [0] 16309" xfId="28580" hidden="1" xr:uid="{00000000-0005-0000-0000-0000C56F0000}"/>
    <cellStyle name="Currency [0] 1631" xfId="1768" hidden="1" xr:uid="{00000000-0005-0000-0000-000009070000}"/>
    <cellStyle name="Currency [0] 16310" xfId="28644" hidden="1" xr:uid="{00000000-0005-0000-0000-000005700000}"/>
    <cellStyle name="Currency [0] 16311" xfId="28736" hidden="1" xr:uid="{00000000-0005-0000-0000-000061700000}"/>
    <cellStyle name="Currency [0] 16312" xfId="28738" hidden="1" xr:uid="{00000000-0005-0000-0000-000063700000}"/>
    <cellStyle name="Currency [0] 16313" xfId="28693" hidden="1" xr:uid="{00000000-0005-0000-0000-000036700000}"/>
    <cellStyle name="Currency [0] 16314" xfId="28705" hidden="1" xr:uid="{00000000-0005-0000-0000-000042700000}"/>
    <cellStyle name="Currency [0] 16315" xfId="28733" hidden="1" xr:uid="{00000000-0005-0000-0000-00005E700000}"/>
    <cellStyle name="Currency [0] 16316" xfId="28706" hidden="1" xr:uid="{00000000-0005-0000-0000-000043700000}"/>
    <cellStyle name="Currency [0] 16317" xfId="28739" hidden="1" xr:uid="{00000000-0005-0000-0000-000064700000}"/>
    <cellStyle name="Currency [0] 16318" xfId="28741" hidden="1" xr:uid="{00000000-0005-0000-0000-000066700000}"/>
    <cellStyle name="Currency [0] 16319" xfId="28734" hidden="1" xr:uid="{00000000-0005-0000-0000-00005F700000}"/>
    <cellStyle name="Currency [0] 1632" xfId="1441" hidden="1" xr:uid="{00000000-0005-0000-0000-0000C2050000}"/>
    <cellStyle name="Currency [0] 16320" xfId="28680" hidden="1" xr:uid="{00000000-0005-0000-0000-000029700000}"/>
    <cellStyle name="Currency [0] 16321" xfId="28744" hidden="1" xr:uid="{00000000-0005-0000-0000-000069700000}"/>
    <cellStyle name="Currency [0] 16322" xfId="28746" hidden="1" xr:uid="{00000000-0005-0000-0000-00006B700000}"/>
    <cellStyle name="Currency [0] 16323" xfId="28463" hidden="1" xr:uid="{00000000-0005-0000-0000-0000506F0000}"/>
    <cellStyle name="Currency [0] 16324" xfId="28485" hidden="1" xr:uid="{00000000-0005-0000-0000-0000666F0000}"/>
    <cellStyle name="Currency [0] 16325" xfId="28750" hidden="1" xr:uid="{00000000-0005-0000-0000-00006F700000}"/>
    <cellStyle name="Currency [0] 16326" xfId="28757" hidden="1" xr:uid="{00000000-0005-0000-0000-000076700000}"/>
    <cellStyle name="Currency [0] 16327" xfId="28759" hidden="1" xr:uid="{00000000-0005-0000-0000-000078700000}"/>
    <cellStyle name="Currency [0] 16328" xfId="28450" hidden="1" xr:uid="{00000000-0005-0000-0000-0000436F0000}"/>
    <cellStyle name="Currency [0] 16329" xfId="28753" hidden="1" xr:uid="{00000000-0005-0000-0000-000072700000}"/>
    <cellStyle name="Currency [0] 1633" xfId="1763" hidden="1" xr:uid="{00000000-0005-0000-0000-000004070000}"/>
    <cellStyle name="Currency [0] 16330" xfId="28762" hidden="1" xr:uid="{00000000-0005-0000-0000-00007B700000}"/>
    <cellStyle name="Currency [0] 16331" xfId="28764" hidden="1" xr:uid="{00000000-0005-0000-0000-00007D700000}"/>
    <cellStyle name="Currency [0] 16332" xfId="28752" hidden="1" xr:uid="{00000000-0005-0000-0000-000071700000}"/>
    <cellStyle name="Currency [0] 16333" xfId="28462" hidden="1" xr:uid="{00000000-0005-0000-0000-00004F6F0000}"/>
    <cellStyle name="Currency [0] 16334" xfId="28775" hidden="1" xr:uid="{00000000-0005-0000-0000-000088700000}"/>
    <cellStyle name="Currency [0] 16335" xfId="28784" hidden="1" xr:uid="{00000000-0005-0000-0000-000091700000}"/>
    <cellStyle name="Currency [0] 16336" xfId="28795" hidden="1" xr:uid="{00000000-0005-0000-0000-00009C700000}"/>
    <cellStyle name="Currency [0] 16337" xfId="28801" hidden="1" xr:uid="{00000000-0005-0000-0000-0000A2700000}"/>
    <cellStyle name="Currency [0] 16338" xfId="28773" hidden="1" xr:uid="{00000000-0005-0000-0000-000086700000}"/>
    <cellStyle name="Currency [0] 16339" xfId="28791" hidden="1" xr:uid="{00000000-0005-0000-0000-000098700000}"/>
    <cellStyle name="Currency [0] 1634" xfId="1761" hidden="1" xr:uid="{00000000-0005-0000-0000-000002070000}"/>
    <cellStyle name="Currency [0] 16340" xfId="28813" hidden="1" xr:uid="{00000000-0005-0000-0000-0000AE700000}"/>
    <cellStyle name="Currency [0] 16341" xfId="28815" hidden="1" xr:uid="{00000000-0005-0000-0000-0000B0700000}"/>
    <cellStyle name="Currency [0] 16342" xfId="28747" hidden="1" xr:uid="{00000000-0005-0000-0000-00006C700000}"/>
    <cellStyle name="Currency [0] 16343" xfId="28458" hidden="1" xr:uid="{00000000-0005-0000-0000-00004B6F0000}"/>
    <cellStyle name="Currency [0] 16344" xfId="28787" hidden="1" xr:uid="{00000000-0005-0000-0000-000094700000}"/>
    <cellStyle name="Currency [0] 16345" xfId="28454" hidden="1" xr:uid="{00000000-0005-0000-0000-0000476F0000}"/>
    <cellStyle name="Currency [0] 16346" xfId="28776" hidden="1" xr:uid="{00000000-0005-0000-0000-000089700000}"/>
    <cellStyle name="Currency [0] 16347" xfId="28820" hidden="1" xr:uid="{00000000-0005-0000-0000-0000B5700000}"/>
    <cellStyle name="Currency [0] 16348" xfId="28788" hidden="1" xr:uid="{00000000-0005-0000-0000-000095700000}"/>
    <cellStyle name="Currency [0] 16349" xfId="28796" hidden="1" xr:uid="{00000000-0005-0000-0000-00009D700000}"/>
    <cellStyle name="Currency [0] 1635" xfId="1790" hidden="1" xr:uid="{00000000-0005-0000-0000-00001F070000}"/>
    <cellStyle name="Currency [0] 16350" xfId="28832" hidden="1" xr:uid="{00000000-0005-0000-0000-0000C1700000}"/>
    <cellStyle name="Currency [0] 16351" xfId="28834" hidden="1" xr:uid="{00000000-0005-0000-0000-0000C3700000}"/>
    <cellStyle name="Currency [0] 16352" xfId="28790" hidden="1" xr:uid="{00000000-0005-0000-0000-000097700000}"/>
    <cellStyle name="Currency [0] 16353" xfId="28803" hidden="1" xr:uid="{00000000-0005-0000-0000-0000A4700000}"/>
    <cellStyle name="Currency [0] 16354" xfId="28808" hidden="1" xr:uid="{00000000-0005-0000-0000-0000A9700000}"/>
    <cellStyle name="Currency [0] 16355" xfId="28802" hidden="1" xr:uid="{00000000-0005-0000-0000-0000A3700000}"/>
    <cellStyle name="Currency [0] 16356" xfId="28850" hidden="1" xr:uid="{00000000-0005-0000-0000-0000D3700000}"/>
    <cellStyle name="Currency [0] 16357" xfId="28858" hidden="1" xr:uid="{00000000-0005-0000-0000-0000DB700000}"/>
    <cellStyle name="Currency [0] 16358" xfId="28786" hidden="1" xr:uid="{00000000-0005-0000-0000-000093700000}"/>
    <cellStyle name="Currency [0] 16359" xfId="28844" hidden="1" xr:uid="{00000000-0005-0000-0000-0000CD700000}"/>
    <cellStyle name="Currency [0] 1636" xfId="1706" hidden="1" xr:uid="{00000000-0005-0000-0000-0000CB060000}"/>
    <cellStyle name="Currency [0] 16360" xfId="28867" hidden="1" xr:uid="{00000000-0005-0000-0000-0000E4700000}"/>
    <cellStyle name="Currency [0] 16361" xfId="28869" hidden="1" xr:uid="{00000000-0005-0000-0000-0000E6700000}"/>
    <cellStyle name="Currency [0] 16362" xfId="28769" hidden="1" xr:uid="{00000000-0005-0000-0000-000082700000}"/>
    <cellStyle name="Currency [0] 16363" xfId="28779" hidden="1" xr:uid="{00000000-0005-0000-0000-00008C700000}"/>
    <cellStyle name="Currency [0] 16364" xfId="28841" hidden="1" xr:uid="{00000000-0005-0000-0000-0000CA700000}"/>
    <cellStyle name="Currency [0] 16365" xfId="28806" hidden="1" xr:uid="{00000000-0005-0000-0000-0000A7700000}"/>
    <cellStyle name="Currency [0] 16366" xfId="28755" hidden="1" xr:uid="{00000000-0005-0000-0000-000074700000}"/>
    <cellStyle name="Currency [0] 16367" xfId="28877" hidden="1" xr:uid="{00000000-0005-0000-0000-0000EE700000}"/>
    <cellStyle name="Currency [0] 16368" xfId="28842" hidden="1" xr:uid="{00000000-0005-0000-0000-0000CB700000}"/>
    <cellStyle name="Currency [0] 16369" xfId="28853" hidden="1" xr:uid="{00000000-0005-0000-0000-0000D6700000}"/>
    <cellStyle name="Currency [0] 1637" xfId="1782" hidden="1" xr:uid="{00000000-0005-0000-0000-000017070000}"/>
    <cellStyle name="Currency [0] 16370" xfId="28885" hidden="1" xr:uid="{00000000-0005-0000-0000-0000F6700000}"/>
    <cellStyle name="Currency [0] 16371" xfId="28887" hidden="1" xr:uid="{00000000-0005-0000-0000-0000F8700000}"/>
    <cellStyle name="Currency [0] 16372" xfId="28839" hidden="1" xr:uid="{00000000-0005-0000-0000-0000C8700000}"/>
    <cellStyle name="Currency [0] 16373" xfId="28838" hidden="1" xr:uid="{00000000-0005-0000-0000-0000C7700000}"/>
    <cellStyle name="Currency [0] 16374" xfId="28828" hidden="1" xr:uid="{00000000-0005-0000-0000-0000BD700000}"/>
    <cellStyle name="Currency [0] 16375" xfId="28824" hidden="1" xr:uid="{00000000-0005-0000-0000-0000B9700000}"/>
    <cellStyle name="Currency [0] 16376" xfId="28826" hidden="1" xr:uid="{00000000-0005-0000-0000-0000BB700000}"/>
    <cellStyle name="Currency [0] 16377" xfId="28894" hidden="1" xr:uid="{00000000-0005-0000-0000-0000FF700000}"/>
    <cellStyle name="Currency [0] 16378" xfId="28456" hidden="1" xr:uid="{00000000-0005-0000-0000-0000496F0000}"/>
    <cellStyle name="Currency [0] 16379" xfId="28872" hidden="1" xr:uid="{00000000-0005-0000-0000-0000E9700000}"/>
    <cellStyle name="Currency [0] 1638" xfId="1792" hidden="1" xr:uid="{00000000-0005-0000-0000-000021070000}"/>
    <cellStyle name="Currency [0] 16380" xfId="28900" hidden="1" xr:uid="{00000000-0005-0000-0000-000005710000}"/>
    <cellStyle name="Currency [0] 16381" xfId="28902" hidden="1" xr:uid="{00000000-0005-0000-0000-000007710000}"/>
    <cellStyle name="Currency [0] 16382" xfId="28777" hidden="1" xr:uid="{00000000-0005-0000-0000-00008A700000}"/>
    <cellStyle name="Currency [0] 16383" xfId="28851" hidden="1" xr:uid="{00000000-0005-0000-0000-0000D4700000}"/>
    <cellStyle name="Currency [0] 16384" xfId="28807" hidden="1" xr:uid="{00000000-0005-0000-0000-0000A8700000}"/>
    <cellStyle name="Currency [0] 16385" xfId="28843" hidden="1" xr:uid="{00000000-0005-0000-0000-0000CC700000}"/>
    <cellStyle name="Currency [0] 16386" xfId="28847" hidden="1" xr:uid="{00000000-0005-0000-0000-0000D0700000}"/>
    <cellStyle name="Currency [0] 16387" xfId="28908" hidden="1" xr:uid="{00000000-0005-0000-0000-00000D710000}"/>
    <cellStyle name="Currency [0] 16388" xfId="28491" hidden="1" xr:uid="{00000000-0005-0000-0000-00006C6F0000}"/>
    <cellStyle name="Currency [0] 16389" xfId="28890" hidden="1" xr:uid="{00000000-0005-0000-0000-0000FB700000}"/>
    <cellStyle name="Currency [0] 1639" xfId="1793" hidden="1" xr:uid="{00000000-0005-0000-0000-000022070000}"/>
    <cellStyle name="Currency [0] 16390" xfId="28913" hidden="1" xr:uid="{00000000-0005-0000-0000-000012710000}"/>
    <cellStyle name="Currency [0] 16391" xfId="28915" hidden="1" xr:uid="{00000000-0005-0000-0000-000014710000}"/>
    <cellStyle name="Currency [0] 16392" xfId="28771" hidden="1" xr:uid="{00000000-0005-0000-0000-000084700000}"/>
    <cellStyle name="Currency [0] 16393" xfId="28870" hidden="1" xr:uid="{00000000-0005-0000-0000-0000E7700000}"/>
    <cellStyle name="Currency [0] 16394" xfId="28837" hidden="1" xr:uid="{00000000-0005-0000-0000-0000C6700000}"/>
    <cellStyle name="Currency [0] 16395" xfId="28855" hidden="1" xr:uid="{00000000-0005-0000-0000-0000D8700000}"/>
    <cellStyle name="Currency [0] 16396" xfId="28852" hidden="1" xr:uid="{00000000-0005-0000-0000-0000D5700000}"/>
    <cellStyle name="Currency [0] 16397" xfId="28919" hidden="1" xr:uid="{00000000-0005-0000-0000-000018710000}"/>
    <cellStyle name="Currency [0] 16398" xfId="28804" hidden="1" xr:uid="{00000000-0005-0000-0000-0000A5700000}"/>
    <cellStyle name="Currency [0] 16399" xfId="28904" hidden="1" xr:uid="{00000000-0005-0000-0000-000009710000}"/>
    <cellStyle name="Currency [0] 164" xfId="218" hidden="1" xr:uid="{00000000-0005-0000-0000-0000FB000000}"/>
    <cellStyle name="Currency [0] 1640" xfId="1764" hidden="1" xr:uid="{00000000-0005-0000-0000-000005070000}"/>
    <cellStyle name="Currency [0] 16400" xfId="28926" hidden="1" xr:uid="{00000000-0005-0000-0000-00001F710000}"/>
    <cellStyle name="Currency [0] 16401" xfId="28928" hidden="1" xr:uid="{00000000-0005-0000-0000-000021710000}"/>
    <cellStyle name="Currency [0] 16402" xfId="28856" hidden="1" xr:uid="{00000000-0005-0000-0000-0000D9700000}"/>
    <cellStyle name="Currency [0] 16403" xfId="28888" hidden="1" xr:uid="{00000000-0005-0000-0000-0000F9700000}"/>
    <cellStyle name="Currency [0] 16404" xfId="28536" hidden="1" xr:uid="{00000000-0005-0000-0000-0000996F0000}"/>
    <cellStyle name="Currency [0] 16405" xfId="28874" hidden="1" xr:uid="{00000000-0005-0000-0000-0000EB700000}"/>
    <cellStyle name="Currency [0] 16406" xfId="28871" hidden="1" xr:uid="{00000000-0005-0000-0000-0000E8700000}"/>
    <cellStyle name="Currency [0] 16407" xfId="28932" hidden="1" xr:uid="{00000000-0005-0000-0000-000025710000}"/>
    <cellStyle name="Currency [0] 16408" xfId="28767" hidden="1" xr:uid="{00000000-0005-0000-0000-000080700000}"/>
    <cellStyle name="Currency [0] 16409" xfId="28916" hidden="1" xr:uid="{00000000-0005-0000-0000-000015710000}"/>
    <cellStyle name="Currency [0] 1641" xfId="1776" hidden="1" xr:uid="{00000000-0005-0000-0000-000011070000}"/>
    <cellStyle name="Currency [0] 16410" xfId="28936" hidden="1" xr:uid="{00000000-0005-0000-0000-000029710000}"/>
    <cellStyle name="Currency [0] 16411" xfId="28938" hidden="1" xr:uid="{00000000-0005-0000-0000-00002B710000}"/>
    <cellStyle name="Currency [0] 16412" xfId="28875" hidden="1" xr:uid="{00000000-0005-0000-0000-0000EC700000}"/>
    <cellStyle name="Currency [0] 16413" xfId="28903" hidden="1" xr:uid="{00000000-0005-0000-0000-000008710000}"/>
    <cellStyle name="Currency [0] 16414" xfId="28863" hidden="1" xr:uid="{00000000-0005-0000-0000-0000E0700000}"/>
    <cellStyle name="Currency [0] 16415" xfId="28892" hidden="1" xr:uid="{00000000-0005-0000-0000-0000FD700000}"/>
    <cellStyle name="Currency [0] 16416" xfId="28889" hidden="1" xr:uid="{00000000-0005-0000-0000-0000FA700000}"/>
    <cellStyle name="Currency [0] 16417" xfId="28942" hidden="1" xr:uid="{00000000-0005-0000-0000-00002F710000}"/>
    <cellStyle name="Currency [0] 16418" xfId="28770" hidden="1" xr:uid="{00000000-0005-0000-0000-000083700000}"/>
    <cellStyle name="Currency [0] 16419" xfId="28929" hidden="1" xr:uid="{00000000-0005-0000-0000-000022710000}"/>
    <cellStyle name="Currency [0] 1642" xfId="1756" hidden="1" xr:uid="{00000000-0005-0000-0000-0000FD060000}"/>
    <cellStyle name="Currency [0] 16420" xfId="28946" hidden="1" xr:uid="{00000000-0005-0000-0000-000033710000}"/>
    <cellStyle name="Currency [0] 16421" xfId="28948" hidden="1" xr:uid="{00000000-0005-0000-0000-000035710000}"/>
    <cellStyle name="Currency [0] 16422" xfId="28829" hidden="1" xr:uid="{00000000-0005-0000-0000-0000BE700000}"/>
    <cellStyle name="Currency [0] 16423" xfId="28865" hidden="1" xr:uid="{00000000-0005-0000-0000-0000E2700000}"/>
    <cellStyle name="Currency [0] 16424" xfId="28934" hidden="1" xr:uid="{00000000-0005-0000-0000-000027710000}"/>
    <cellStyle name="Currency [0] 16425" xfId="28922" hidden="1" xr:uid="{00000000-0005-0000-0000-00001B710000}"/>
    <cellStyle name="Currency [0] 16426" xfId="28939" hidden="1" xr:uid="{00000000-0005-0000-0000-00002C710000}"/>
    <cellStyle name="Currency [0] 16427" xfId="28950" hidden="1" xr:uid="{00000000-0005-0000-0000-000037710000}"/>
    <cellStyle name="Currency [0] 16428" xfId="28798" hidden="1" xr:uid="{00000000-0005-0000-0000-00009F700000}"/>
    <cellStyle name="Currency [0] 16429" xfId="28862" hidden="1" xr:uid="{00000000-0005-0000-0000-0000DF700000}"/>
    <cellStyle name="Currency [0] 1643" xfId="1771" hidden="1" xr:uid="{00000000-0005-0000-0000-00000C070000}"/>
    <cellStyle name="Currency [0] 16430" xfId="28954" hidden="1" xr:uid="{00000000-0005-0000-0000-00003B710000}"/>
    <cellStyle name="Currency [0] 16431" xfId="28956" hidden="1" xr:uid="{00000000-0005-0000-0000-00003D710000}"/>
    <cellStyle name="Currency [0] 16432" xfId="28911" hidden="1" xr:uid="{00000000-0005-0000-0000-000010710000}"/>
    <cellStyle name="Currency [0] 16433" xfId="28923" hidden="1" xr:uid="{00000000-0005-0000-0000-00001C710000}"/>
    <cellStyle name="Currency [0] 16434" xfId="28951" hidden="1" xr:uid="{00000000-0005-0000-0000-000038710000}"/>
    <cellStyle name="Currency [0] 16435" xfId="28924" hidden="1" xr:uid="{00000000-0005-0000-0000-00001D710000}"/>
    <cellStyle name="Currency [0] 16436" xfId="28957" hidden="1" xr:uid="{00000000-0005-0000-0000-00003E710000}"/>
    <cellStyle name="Currency [0] 16437" xfId="28959" hidden="1" xr:uid="{00000000-0005-0000-0000-000040710000}"/>
    <cellStyle name="Currency [0] 16438" xfId="28952" hidden="1" xr:uid="{00000000-0005-0000-0000-000039710000}"/>
    <cellStyle name="Currency [0] 16439" xfId="28898" hidden="1" xr:uid="{00000000-0005-0000-0000-000003710000}"/>
    <cellStyle name="Currency [0] 1644" xfId="1769" hidden="1" xr:uid="{00000000-0005-0000-0000-00000A070000}"/>
    <cellStyle name="Currency [0] 16440" xfId="28961" hidden="1" xr:uid="{00000000-0005-0000-0000-000042710000}"/>
    <cellStyle name="Currency [0] 16441" xfId="28963" hidden="1" xr:uid="{00000000-0005-0000-0000-000044710000}"/>
    <cellStyle name="Currency [0] 16442" xfId="28475" hidden="1" xr:uid="{00000000-0005-0000-0000-00005C6F0000}"/>
    <cellStyle name="Currency [0] 16443" xfId="28453" hidden="1" xr:uid="{00000000-0005-0000-0000-0000466F0000}"/>
    <cellStyle name="Currency [0] 16444" xfId="28969" hidden="1" xr:uid="{00000000-0005-0000-0000-00004A710000}"/>
    <cellStyle name="Currency [0] 16445" xfId="28975" hidden="1" xr:uid="{00000000-0005-0000-0000-000050710000}"/>
    <cellStyle name="Currency [0] 16446" xfId="28977" hidden="1" xr:uid="{00000000-0005-0000-0000-000052710000}"/>
    <cellStyle name="Currency [0] 16447" xfId="28470" hidden="1" xr:uid="{00000000-0005-0000-0000-0000576F0000}"/>
    <cellStyle name="Currency [0] 16448" xfId="28971" hidden="1" xr:uid="{00000000-0005-0000-0000-00004C710000}"/>
    <cellStyle name="Currency [0] 16449" xfId="28979" hidden="1" xr:uid="{00000000-0005-0000-0000-000054710000}"/>
    <cellStyle name="Currency [0] 1645" xfId="1795" hidden="1" xr:uid="{00000000-0005-0000-0000-000024070000}"/>
    <cellStyle name="Currency [0] 16450" xfId="28981" hidden="1" xr:uid="{00000000-0005-0000-0000-000056710000}"/>
    <cellStyle name="Currency [0] 16451" xfId="28970" hidden="1" xr:uid="{00000000-0005-0000-0000-00004B710000}"/>
    <cellStyle name="Currency [0] 16452" xfId="28476" hidden="1" xr:uid="{00000000-0005-0000-0000-00005D6F0000}"/>
    <cellStyle name="Currency [0] 16453" xfId="28992" hidden="1" xr:uid="{00000000-0005-0000-0000-000061710000}"/>
    <cellStyle name="Currency [0] 16454" xfId="29001" hidden="1" xr:uid="{00000000-0005-0000-0000-00006A710000}"/>
    <cellStyle name="Currency [0] 16455" xfId="29012" hidden="1" xr:uid="{00000000-0005-0000-0000-000075710000}"/>
    <cellStyle name="Currency [0] 16456" xfId="29018" hidden="1" xr:uid="{00000000-0005-0000-0000-00007B710000}"/>
    <cellStyle name="Currency [0] 16457" xfId="28990" hidden="1" xr:uid="{00000000-0005-0000-0000-00005F710000}"/>
    <cellStyle name="Currency [0] 16458" xfId="29008" hidden="1" xr:uid="{00000000-0005-0000-0000-000071710000}"/>
    <cellStyle name="Currency [0] 16459" xfId="29030" hidden="1" xr:uid="{00000000-0005-0000-0000-000087710000}"/>
    <cellStyle name="Currency [0] 1646" xfId="1708" hidden="1" xr:uid="{00000000-0005-0000-0000-0000CD060000}"/>
    <cellStyle name="Currency [0] 16460" xfId="29032" hidden="1" xr:uid="{00000000-0005-0000-0000-000089710000}"/>
    <cellStyle name="Currency [0] 16461" xfId="28966" hidden="1" xr:uid="{00000000-0005-0000-0000-000047710000}"/>
    <cellStyle name="Currency [0] 16462" xfId="28480" hidden="1" xr:uid="{00000000-0005-0000-0000-0000616F0000}"/>
    <cellStyle name="Currency [0] 16463" xfId="29004" hidden="1" xr:uid="{00000000-0005-0000-0000-00006D710000}"/>
    <cellStyle name="Currency [0] 16464" xfId="28496" hidden="1" xr:uid="{00000000-0005-0000-0000-0000716F0000}"/>
    <cellStyle name="Currency [0] 16465" xfId="28993" hidden="1" xr:uid="{00000000-0005-0000-0000-000062710000}"/>
    <cellStyle name="Currency [0] 16466" xfId="29037" hidden="1" xr:uid="{00000000-0005-0000-0000-00008E710000}"/>
    <cellStyle name="Currency [0] 16467" xfId="29005" hidden="1" xr:uid="{00000000-0005-0000-0000-00006E710000}"/>
    <cellStyle name="Currency [0] 16468" xfId="29013" hidden="1" xr:uid="{00000000-0005-0000-0000-000076710000}"/>
    <cellStyle name="Currency [0] 16469" xfId="29049" hidden="1" xr:uid="{00000000-0005-0000-0000-00009A710000}"/>
    <cellStyle name="Currency [0] 1647" xfId="1789" hidden="1" xr:uid="{00000000-0005-0000-0000-00001E070000}"/>
    <cellStyle name="Currency [0] 16470" xfId="29051" hidden="1" xr:uid="{00000000-0005-0000-0000-00009C710000}"/>
    <cellStyle name="Currency [0] 16471" xfId="29007" hidden="1" xr:uid="{00000000-0005-0000-0000-000070710000}"/>
    <cellStyle name="Currency [0] 16472" xfId="29020" hidden="1" xr:uid="{00000000-0005-0000-0000-00007D710000}"/>
    <cellStyle name="Currency [0] 16473" xfId="29025" hidden="1" xr:uid="{00000000-0005-0000-0000-000082710000}"/>
    <cellStyle name="Currency [0] 16474" xfId="29019" hidden="1" xr:uid="{00000000-0005-0000-0000-00007C710000}"/>
    <cellStyle name="Currency [0] 16475" xfId="29067" hidden="1" xr:uid="{00000000-0005-0000-0000-0000AC710000}"/>
    <cellStyle name="Currency [0] 16476" xfId="29075" hidden="1" xr:uid="{00000000-0005-0000-0000-0000B4710000}"/>
    <cellStyle name="Currency [0] 16477" xfId="29003" hidden="1" xr:uid="{00000000-0005-0000-0000-00006C710000}"/>
    <cellStyle name="Currency [0] 16478" xfId="29061" hidden="1" xr:uid="{00000000-0005-0000-0000-0000A6710000}"/>
    <cellStyle name="Currency [0] 16479" xfId="29084" hidden="1" xr:uid="{00000000-0005-0000-0000-0000BD710000}"/>
    <cellStyle name="Currency [0] 1648" xfId="1796" hidden="1" xr:uid="{00000000-0005-0000-0000-000025070000}"/>
    <cellStyle name="Currency [0] 16480" xfId="29086" hidden="1" xr:uid="{00000000-0005-0000-0000-0000BF710000}"/>
    <cellStyle name="Currency [0] 16481" xfId="28986" hidden="1" xr:uid="{00000000-0005-0000-0000-00005B710000}"/>
    <cellStyle name="Currency [0] 16482" xfId="28996" hidden="1" xr:uid="{00000000-0005-0000-0000-000065710000}"/>
    <cellStyle name="Currency [0] 16483" xfId="29058" hidden="1" xr:uid="{00000000-0005-0000-0000-0000A3710000}"/>
    <cellStyle name="Currency [0] 16484" xfId="29023" hidden="1" xr:uid="{00000000-0005-0000-0000-000080710000}"/>
    <cellStyle name="Currency [0] 16485" xfId="28973" hidden="1" xr:uid="{00000000-0005-0000-0000-00004E710000}"/>
    <cellStyle name="Currency [0] 16486" xfId="29094" hidden="1" xr:uid="{00000000-0005-0000-0000-0000C7710000}"/>
    <cellStyle name="Currency [0] 16487" xfId="29059" hidden="1" xr:uid="{00000000-0005-0000-0000-0000A4710000}"/>
    <cellStyle name="Currency [0] 16488" xfId="29070" hidden="1" xr:uid="{00000000-0005-0000-0000-0000AF710000}"/>
    <cellStyle name="Currency [0] 16489" xfId="29102" hidden="1" xr:uid="{00000000-0005-0000-0000-0000CF710000}"/>
    <cellStyle name="Currency [0] 1649" xfId="1797" hidden="1" xr:uid="{00000000-0005-0000-0000-000026070000}"/>
    <cellStyle name="Currency [0] 16490" xfId="29104" hidden="1" xr:uid="{00000000-0005-0000-0000-0000D1710000}"/>
    <cellStyle name="Currency [0] 16491" xfId="29056" hidden="1" xr:uid="{00000000-0005-0000-0000-0000A1710000}"/>
    <cellStyle name="Currency [0] 16492" xfId="29055" hidden="1" xr:uid="{00000000-0005-0000-0000-0000A0710000}"/>
    <cellStyle name="Currency [0] 16493" xfId="29045" hidden="1" xr:uid="{00000000-0005-0000-0000-000096710000}"/>
    <cellStyle name="Currency [0] 16494" xfId="29041" hidden="1" xr:uid="{00000000-0005-0000-0000-000092710000}"/>
    <cellStyle name="Currency [0] 16495" xfId="29043" hidden="1" xr:uid="{00000000-0005-0000-0000-000094710000}"/>
    <cellStyle name="Currency [0] 16496" xfId="29111" hidden="1" xr:uid="{00000000-0005-0000-0000-0000D8710000}"/>
    <cellStyle name="Currency [0] 16497" xfId="28482" hidden="1" xr:uid="{00000000-0005-0000-0000-0000636F0000}"/>
    <cellStyle name="Currency [0] 16498" xfId="29089" hidden="1" xr:uid="{00000000-0005-0000-0000-0000C2710000}"/>
    <cellStyle name="Currency [0] 16499" xfId="29117" hidden="1" xr:uid="{00000000-0005-0000-0000-0000DE710000}"/>
    <cellStyle name="Currency [0] 165" xfId="284" hidden="1" xr:uid="{00000000-0005-0000-0000-00003D010000}"/>
    <cellStyle name="Currency [0] 1650" xfId="1737" hidden="1" xr:uid="{00000000-0005-0000-0000-0000EA060000}"/>
    <cellStyle name="Currency [0] 16500" xfId="29119" hidden="1" xr:uid="{00000000-0005-0000-0000-0000E0710000}"/>
    <cellStyle name="Currency [0] 16501" xfId="28994" hidden="1" xr:uid="{00000000-0005-0000-0000-000063710000}"/>
    <cellStyle name="Currency [0] 16502" xfId="29068" hidden="1" xr:uid="{00000000-0005-0000-0000-0000AD710000}"/>
    <cellStyle name="Currency [0] 16503" xfId="29024" hidden="1" xr:uid="{00000000-0005-0000-0000-000081710000}"/>
    <cellStyle name="Currency [0] 16504" xfId="29060" hidden="1" xr:uid="{00000000-0005-0000-0000-0000A5710000}"/>
    <cellStyle name="Currency [0] 16505" xfId="29064" hidden="1" xr:uid="{00000000-0005-0000-0000-0000A9710000}"/>
    <cellStyle name="Currency [0] 16506" xfId="29125" hidden="1" xr:uid="{00000000-0005-0000-0000-0000E6710000}"/>
    <cellStyle name="Currency [0] 16507" xfId="28469" hidden="1" xr:uid="{00000000-0005-0000-0000-0000566F0000}"/>
    <cellStyle name="Currency [0] 16508" xfId="29107" hidden="1" xr:uid="{00000000-0005-0000-0000-0000D4710000}"/>
    <cellStyle name="Currency [0] 16509" xfId="29130" hidden="1" xr:uid="{00000000-0005-0000-0000-0000EB710000}"/>
    <cellStyle name="Currency [0] 1651" xfId="1757" hidden="1" xr:uid="{00000000-0005-0000-0000-0000FE060000}"/>
    <cellStyle name="Currency [0] 16510" xfId="29132" hidden="1" xr:uid="{00000000-0005-0000-0000-0000ED710000}"/>
    <cellStyle name="Currency [0] 16511" xfId="28988" hidden="1" xr:uid="{00000000-0005-0000-0000-00005D710000}"/>
    <cellStyle name="Currency [0] 16512" xfId="29087" hidden="1" xr:uid="{00000000-0005-0000-0000-0000C0710000}"/>
    <cellStyle name="Currency [0] 16513" xfId="29054" hidden="1" xr:uid="{00000000-0005-0000-0000-00009F710000}"/>
    <cellStyle name="Currency [0] 16514" xfId="29072" hidden="1" xr:uid="{00000000-0005-0000-0000-0000B1710000}"/>
    <cellStyle name="Currency [0] 16515" xfId="29069" hidden="1" xr:uid="{00000000-0005-0000-0000-0000AE710000}"/>
    <cellStyle name="Currency [0] 16516" xfId="29136" hidden="1" xr:uid="{00000000-0005-0000-0000-0000F1710000}"/>
    <cellStyle name="Currency [0] 16517" xfId="29021" hidden="1" xr:uid="{00000000-0005-0000-0000-00007E710000}"/>
    <cellStyle name="Currency [0] 16518" xfId="29121" hidden="1" xr:uid="{00000000-0005-0000-0000-0000E2710000}"/>
    <cellStyle name="Currency [0] 16519" xfId="29143" hidden="1" xr:uid="{00000000-0005-0000-0000-0000F8710000}"/>
    <cellStyle name="Currency [0] 1652" xfId="1791" hidden="1" xr:uid="{00000000-0005-0000-0000-000020070000}"/>
    <cellStyle name="Currency [0] 16520" xfId="29145" hidden="1" xr:uid="{00000000-0005-0000-0000-0000FA710000}"/>
    <cellStyle name="Currency [0] 16521" xfId="29073" hidden="1" xr:uid="{00000000-0005-0000-0000-0000B2710000}"/>
    <cellStyle name="Currency [0] 16522" xfId="29105" hidden="1" xr:uid="{00000000-0005-0000-0000-0000D2710000}"/>
    <cellStyle name="Currency [0] 16523" xfId="28448" hidden="1" xr:uid="{00000000-0005-0000-0000-0000416F0000}"/>
    <cellStyle name="Currency [0] 16524" xfId="29091" hidden="1" xr:uid="{00000000-0005-0000-0000-0000C4710000}"/>
    <cellStyle name="Currency [0] 16525" xfId="29088" hidden="1" xr:uid="{00000000-0005-0000-0000-0000C1710000}"/>
    <cellStyle name="Currency [0] 16526" xfId="29149" hidden="1" xr:uid="{00000000-0005-0000-0000-0000FE710000}"/>
    <cellStyle name="Currency [0] 16527" xfId="28984" hidden="1" xr:uid="{00000000-0005-0000-0000-000059710000}"/>
    <cellStyle name="Currency [0] 16528" xfId="29133" hidden="1" xr:uid="{00000000-0005-0000-0000-0000EE710000}"/>
    <cellStyle name="Currency [0] 16529" xfId="29153" hidden="1" xr:uid="{00000000-0005-0000-0000-000002720000}"/>
    <cellStyle name="Currency [0] 1653" xfId="1784" hidden="1" xr:uid="{00000000-0005-0000-0000-000019070000}"/>
    <cellStyle name="Currency [0] 16530" xfId="29155" hidden="1" xr:uid="{00000000-0005-0000-0000-000004720000}"/>
    <cellStyle name="Currency [0] 16531" xfId="29092" hidden="1" xr:uid="{00000000-0005-0000-0000-0000C5710000}"/>
    <cellStyle name="Currency [0] 16532" xfId="29120" hidden="1" xr:uid="{00000000-0005-0000-0000-0000E1710000}"/>
    <cellStyle name="Currency [0] 16533" xfId="29080" hidden="1" xr:uid="{00000000-0005-0000-0000-0000B9710000}"/>
    <cellStyle name="Currency [0] 16534" xfId="29109" hidden="1" xr:uid="{00000000-0005-0000-0000-0000D6710000}"/>
    <cellStyle name="Currency [0] 16535" xfId="29106" hidden="1" xr:uid="{00000000-0005-0000-0000-0000D3710000}"/>
    <cellStyle name="Currency [0] 16536" xfId="29159" hidden="1" xr:uid="{00000000-0005-0000-0000-000008720000}"/>
    <cellStyle name="Currency [0] 16537" xfId="28987" hidden="1" xr:uid="{00000000-0005-0000-0000-00005C710000}"/>
    <cellStyle name="Currency [0] 16538" xfId="29146" hidden="1" xr:uid="{00000000-0005-0000-0000-0000FB710000}"/>
    <cellStyle name="Currency [0] 16539" xfId="29163" hidden="1" xr:uid="{00000000-0005-0000-0000-00000C720000}"/>
    <cellStyle name="Currency [0] 1654" xfId="1794" hidden="1" xr:uid="{00000000-0005-0000-0000-000023070000}"/>
    <cellStyle name="Currency [0] 16540" xfId="29165" hidden="1" xr:uid="{00000000-0005-0000-0000-00000E720000}"/>
    <cellStyle name="Currency [0] 16541" xfId="29046" hidden="1" xr:uid="{00000000-0005-0000-0000-000097710000}"/>
    <cellStyle name="Currency [0] 16542" xfId="29082" hidden="1" xr:uid="{00000000-0005-0000-0000-0000BB710000}"/>
    <cellStyle name="Currency [0] 16543" xfId="29151" hidden="1" xr:uid="{00000000-0005-0000-0000-000000720000}"/>
    <cellStyle name="Currency [0] 16544" xfId="29139" hidden="1" xr:uid="{00000000-0005-0000-0000-0000F4710000}"/>
    <cellStyle name="Currency [0] 16545" xfId="29156" hidden="1" xr:uid="{00000000-0005-0000-0000-000005720000}"/>
    <cellStyle name="Currency [0] 16546" xfId="29167" hidden="1" xr:uid="{00000000-0005-0000-0000-000010720000}"/>
    <cellStyle name="Currency [0] 16547" xfId="29015" hidden="1" xr:uid="{00000000-0005-0000-0000-000078710000}"/>
    <cellStyle name="Currency [0] 16548" xfId="29079" hidden="1" xr:uid="{00000000-0005-0000-0000-0000B8710000}"/>
    <cellStyle name="Currency [0] 16549" xfId="29171" hidden="1" xr:uid="{00000000-0005-0000-0000-000014720000}"/>
    <cellStyle name="Currency [0] 1655" xfId="1798" hidden="1" xr:uid="{00000000-0005-0000-0000-000027070000}"/>
    <cellStyle name="Currency [0] 16550" xfId="29173" hidden="1" xr:uid="{00000000-0005-0000-0000-000016720000}"/>
    <cellStyle name="Currency [0] 16551" xfId="29128" hidden="1" xr:uid="{00000000-0005-0000-0000-0000E9710000}"/>
    <cellStyle name="Currency [0] 16552" xfId="29140" hidden="1" xr:uid="{00000000-0005-0000-0000-0000F5710000}"/>
    <cellStyle name="Currency [0] 16553" xfId="29168" hidden="1" xr:uid="{00000000-0005-0000-0000-000011720000}"/>
    <cellStyle name="Currency [0] 16554" xfId="29141" hidden="1" xr:uid="{00000000-0005-0000-0000-0000F6710000}"/>
    <cellStyle name="Currency [0] 16555" xfId="29174" hidden="1" xr:uid="{00000000-0005-0000-0000-000017720000}"/>
    <cellStyle name="Currency [0] 16556" xfId="29176" hidden="1" xr:uid="{00000000-0005-0000-0000-000019720000}"/>
    <cellStyle name="Currency [0] 16557" xfId="29169" hidden="1" xr:uid="{00000000-0005-0000-0000-000012720000}"/>
    <cellStyle name="Currency [0] 16558" xfId="29115" hidden="1" xr:uid="{00000000-0005-0000-0000-0000DC710000}"/>
    <cellStyle name="Currency [0] 16559" xfId="29178" hidden="1" xr:uid="{00000000-0005-0000-0000-00001B720000}"/>
    <cellStyle name="Currency [0] 1656" xfId="1723" hidden="1" xr:uid="{00000000-0005-0000-0000-0000DC060000}"/>
    <cellStyle name="Currency [0] 16560" xfId="29180" hidden="1" xr:uid="{00000000-0005-0000-0000-00001D720000}"/>
    <cellStyle name="Currency [0] 16561" xfId="28542" hidden="1" xr:uid="{00000000-0005-0000-0000-00009F6F0000}"/>
    <cellStyle name="Currency [0] 16562" xfId="28483" hidden="1" xr:uid="{00000000-0005-0000-0000-0000646F0000}"/>
    <cellStyle name="Currency [0] 16563" xfId="29186" hidden="1" xr:uid="{00000000-0005-0000-0000-000023720000}"/>
    <cellStyle name="Currency [0] 16564" xfId="29192" hidden="1" xr:uid="{00000000-0005-0000-0000-000029720000}"/>
    <cellStyle name="Currency [0] 16565" xfId="29194" hidden="1" xr:uid="{00000000-0005-0000-0000-00002B720000}"/>
    <cellStyle name="Currency [0] 16566" xfId="28473" hidden="1" xr:uid="{00000000-0005-0000-0000-00005A6F0000}"/>
    <cellStyle name="Currency [0] 16567" xfId="29188" hidden="1" xr:uid="{00000000-0005-0000-0000-000025720000}"/>
    <cellStyle name="Currency [0] 16568" xfId="29196" hidden="1" xr:uid="{00000000-0005-0000-0000-00002D720000}"/>
    <cellStyle name="Currency [0] 16569" xfId="29198" hidden="1" xr:uid="{00000000-0005-0000-0000-00002F720000}"/>
    <cellStyle name="Currency [0] 1657" xfId="1755" hidden="1" xr:uid="{00000000-0005-0000-0000-0000FC060000}"/>
    <cellStyle name="Currency [0] 16570" xfId="29187" hidden="1" xr:uid="{00000000-0005-0000-0000-000024720000}"/>
    <cellStyle name="Currency [0] 16571" xfId="28518" hidden="1" xr:uid="{00000000-0005-0000-0000-0000876F0000}"/>
    <cellStyle name="Currency [0] 16572" xfId="29209" hidden="1" xr:uid="{00000000-0005-0000-0000-00003A720000}"/>
    <cellStyle name="Currency [0] 16573" xfId="29218" hidden="1" xr:uid="{00000000-0005-0000-0000-000043720000}"/>
    <cellStyle name="Currency [0] 16574" xfId="29229" hidden="1" xr:uid="{00000000-0005-0000-0000-00004E720000}"/>
    <cellStyle name="Currency [0] 16575" xfId="29235" hidden="1" xr:uid="{00000000-0005-0000-0000-000054720000}"/>
    <cellStyle name="Currency [0] 16576" xfId="29207" hidden="1" xr:uid="{00000000-0005-0000-0000-000038720000}"/>
    <cellStyle name="Currency [0] 16577" xfId="29225" hidden="1" xr:uid="{00000000-0005-0000-0000-00004A720000}"/>
    <cellStyle name="Currency [0] 16578" xfId="29247" hidden="1" xr:uid="{00000000-0005-0000-0000-000060720000}"/>
    <cellStyle name="Currency [0] 16579" xfId="29249" hidden="1" xr:uid="{00000000-0005-0000-0000-000062720000}"/>
    <cellStyle name="Currency [0] 1658" xfId="1801" hidden="1" xr:uid="{00000000-0005-0000-0000-00002A070000}"/>
    <cellStyle name="Currency [0] 16580" xfId="29183" hidden="1" xr:uid="{00000000-0005-0000-0000-000020720000}"/>
    <cellStyle name="Currency [0] 16581" xfId="28472" hidden="1" xr:uid="{00000000-0005-0000-0000-0000596F0000}"/>
    <cellStyle name="Currency [0] 16582" xfId="29221" hidden="1" xr:uid="{00000000-0005-0000-0000-000046720000}"/>
    <cellStyle name="Currency [0] 16583" xfId="28451" hidden="1" xr:uid="{00000000-0005-0000-0000-0000446F0000}"/>
    <cellStyle name="Currency [0] 16584" xfId="29210" hidden="1" xr:uid="{00000000-0005-0000-0000-00003B720000}"/>
    <cellStyle name="Currency [0] 16585" xfId="29254" hidden="1" xr:uid="{00000000-0005-0000-0000-000067720000}"/>
    <cellStyle name="Currency [0] 16586" xfId="29222" hidden="1" xr:uid="{00000000-0005-0000-0000-000047720000}"/>
    <cellStyle name="Currency [0] 16587" xfId="29230" hidden="1" xr:uid="{00000000-0005-0000-0000-00004F720000}"/>
    <cellStyle name="Currency [0] 16588" xfId="29266" hidden="1" xr:uid="{00000000-0005-0000-0000-000073720000}"/>
    <cellStyle name="Currency [0] 16589" xfId="29268" hidden="1" xr:uid="{00000000-0005-0000-0000-000075720000}"/>
    <cellStyle name="Currency [0] 1659" xfId="1802" hidden="1" xr:uid="{00000000-0005-0000-0000-00002B070000}"/>
    <cellStyle name="Currency [0] 16590" xfId="29224" hidden="1" xr:uid="{00000000-0005-0000-0000-000049720000}"/>
    <cellStyle name="Currency [0] 16591" xfId="29237" hidden="1" xr:uid="{00000000-0005-0000-0000-000056720000}"/>
    <cellStyle name="Currency [0] 16592" xfId="29242" hidden="1" xr:uid="{00000000-0005-0000-0000-00005B720000}"/>
    <cellStyle name="Currency [0] 16593" xfId="29236" hidden="1" xr:uid="{00000000-0005-0000-0000-000055720000}"/>
    <cellStyle name="Currency [0] 16594" xfId="29284" hidden="1" xr:uid="{00000000-0005-0000-0000-000085720000}"/>
    <cellStyle name="Currency [0] 16595" xfId="29292" hidden="1" xr:uid="{00000000-0005-0000-0000-00008D720000}"/>
    <cellStyle name="Currency [0] 16596" xfId="29220" hidden="1" xr:uid="{00000000-0005-0000-0000-000045720000}"/>
    <cellStyle name="Currency [0] 16597" xfId="29278" hidden="1" xr:uid="{00000000-0005-0000-0000-00007F720000}"/>
    <cellStyle name="Currency [0] 16598" xfId="29301" hidden="1" xr:uid="{00000000-0005-0000-0000-000096720000}"/>
    <cellStyle name="Currency [0] 16599" xfId="29303" hidden="1" xr:uid="{00000000-0005-0000-0000-000098720000}"/>
    <cellStyle name="Currency [0] 166" xfId="263" hidden="1" xr:uid="{00000000-0005-0000-0000-000028010000}"/>
    <cellStyle name="Currency [0] 1660" xfId="1779" hidden="1" xr:uid="{00000000-0005-0000-0000-000014070000}"/>
    <cellStyle name="Currency [0] 16600" xfId="29203" hidden="1" xr:uid="{00000000-0005-0000-0000-000034720000}"/>
    <cellStyle name="Currency [0] 16601" xfId="29213" hidden="1" xr:uid="{00000000-0005-0000-0000-00003E720000}"/>
    <cellStyle name="Currency [0] 16602" xfId="29275" hidden="1" xr:uid="{00000000-0005-0000-0000-00007C720000}"/>
    <cellStyle name="Currency [0] 16603" xfId="29240" hidden="1" xr:uid="{00000000-0005-0000-0000-000059720000}"/>
    <cellStyle name="Currency [0] 16604" xfId="29190" hidden="1" xr:uid="{00000000-0005-0000-0000-000027720000}"/>
    <cellStyle name="Currency [0] 16605" xfId="29311" hidden="1" xr:uid="{00000000-0005-0000-0000-0000A0720000}"/>
    <cellStyle name="Currency [0] 16606" xfId="29276" hidden="1" xr:uid="{00000000-0005-0000-0000-00007D720000}"/>
    <cellStyle name="Currency [0] 16607" xfId="29287" hidden="1" xr:uid="{00000000-0005-0000-0000-000088720000}"/>
    <cellStyle name="Currency [0] 16608" xfId="29319" hidden="1" xr:uid="{00000000-0005-0000-0000-0000A8720000}"/>
    <cellStyle name="Currency [0] 16609" xfId="29321" hidden="1" xr:uid="{00000000-0005-0000-0000-0000AA720000}"/>
    <cellStyle name="Currency [0] 1661" xfId="1785" hidden="1" xr:uid="{00000000-0005-0000-0000-00001A070000}"/>
    <cellStyle name="Currency [0] 16610" xfId="29273" hidden="1" xr:uid="{00000000-0005-0000-0000-00007A720000}"/>
    <cellStyle name="Currency [0] 16611" xfId="29272" hidden="1" xr:uid="{00000000-0005-0000-0000-000079720000}"/>
    <cellStyle name="Currency [0] 16612" xfId="29262" hidden="1" xr:uid="{00000000-0005-0000-0000-00006F720000}"/>
    <cellStyle name="Currency [0] 16613" xfId="29258" hidden="1" xr:uid="{00000000-0005-0000-0000-00006B720000}"/>
    <cellStyle name="Currency [0] 16614" xfId="29260" hidden="1" xr:uid="{00000000-0005-0000-0000-00006D720000}"/>
    <cellStyle name="Currency [0] 16615" xfId="29328" hidden="1" xr:uid="{00000000-0005-0000-0000-0000B1720000}"/>
    <cellStyle name="Currency [0] 16616" xfId="28487" hidden="1" xr:uid="{00000000-0005-0000-0000-0000686F0000}"/>
    <cellStyle name="Currency [0] 16617" xfId="29306" hidden="1" xr:uid="{00000000-0005-0000-0000-00009B720000}"/>
    <cellStyle name="Currency [0] 16618" xfId="29334" hidden="1" xr:uid="{00000000-0005-0000-0000-0000B7720000}"/>
    <cellStyle name="Currency [0] 16619" xfId="29336" hidden="1" xr:uid="{00000000-0005-0000-0000-0000B9720000}"/>
    <cellStyle name="Currency [0] 1662" xfId="1799" hidden="1" xr:uid="{00000000-0005-0000-0000-000028070000}"/>
    <cellStyle name="Currency [0] 16620" xfId="29211" hidden="1" xr:uid="{00000000-0005-0000-0000-00003C720000}"/>
    <cellStyle name="Currency [0] 16621" xfId="29285" hidden="1" xr:uid="{00000000-0005-0000-0000-000086720000}"/>
    <cellStyle name="Currency [0] 16622" xfId="29241" hidden="1" xr:uid="{00000000-0005-0000-0000-00005A720000}"/>
    <cellStyle name="Currency [0] 16623" xfId="29277" hidden="1" xr:uid="{00000000-0005-0000-0000-00007E720000}"/>
    <cellStyle name="Currency [0] 16624" xfId="29281" hidden="1" xr:uid="{00000000-0005-0000-0000-000082720000}"/>
    <cellStyle name="Currency [0] 16625" xfId="29342" hidden="1" xr:uid="{00000000-0005-0000-0000-0000BF720000}"/>
    <cellStyle name="Currency [0] 16626" xfId="28500" hidden="1" xr:uid="{00000000-0005-0000-0000-0000756F0000}"/>
    <cellStyle name="Currency [0] 16627" xfId="29324" hidden="1" xr:uid="{00000000-0005-0000-0000-0000AD720000}"/>
    <cellStyle name="Currency [0] 16628" xfId="29347" hidden="1" xr:uid="{00000000-0005-0000-0000-0000C4720000}"/>
    <cellStyle name="Currency [0] 16629" xfId="29349" hidden="1" xr:uid="{00000000-0005-0000-0000-0000C6720000}"/>
    <cellStyle name="Currency [0] 1663" xfId="1786" hidden="1" xr:uid="{00000000-0005-0000-0000-00001B070000}"/>
    <cellStyle name="Currency [0] 16630" xfId="29205" hidden="1" xr:uid="{00000000-0005-0000-0000-000036720000}"/>
    <cellStyle name="Currency [0] 16631" xfId="29304" hidden="1" xr:uid="{00000000-0005-0000-0000-000099720000}"/>
    <cellStyle name="Currency [0] 16632" xfId="29271" hidden="1" xr:uid="{00000000-0005-0000-0000-000078720000}"/>
    <cellStyle name="Currency [0] 16633" xfId="29289" hidden="1" xr:uid="{00000000-0005-0000-0000-00008A720000}"/>
    <cellStyle name="Currency [0] 16634" xfId="29286" hidden="1" xr:uid="{00000000-0005-0000-0000-000087720000}"/>
    <cellStyle name="Currency [0] 16635" xfId="29353" hidden="1" xr:uid="{00000000-0005-0000-0000-0000CA720000}"/>
    <cellStyle name="Currency [0] 16636" xfId="29238" hidden="1" xr:uid="{00000000-0005-0000-0000-000057720000}"/>
    <cellStyle name="Currency [0] 16637" xfId="29338" hidden="1" xr:uid="{00000000-0005-0000-0000-0000BB720000}"/>
    <cellStyle name="Currency [0] 16638" xfId="29360" hidden="1" xr:uid="{00000000-0005-0000-0000-0000D1720000}"/>
    <cellStyle name="Currency [0] 16639" xfId="29362" hidden="1" xr:uid="{00000000-0005-0000-0000-0000D3720000}"/>
    <cellStyle name="Currency [0] 1664" xfId="1803" hidden="1" xr:uid="{00000000-0005-0000-0000-00002C070000}"/>
    <cellStyle name="Currency [0] 16640" xfId="29290" hidden="1" xr:uid="{00000000-0005-0000-0000-00008B720000}"/>
    <cellStyle name="Currency [0] 16641" xfId="29322" hidden="1" xr:uid="{00000000-0005-0000-0000-0000AB720000}"/>
    <cellStyle name="Currency [0] 16642" xfId="28452" hidden="1" xr:uid="{00000000-0005-0000-0000-0000456F0000}"/>
    <cellStyle name="Currency [0] 16643" xfId="29308" hidden="1" xr:uid="{00000000-0005-0000-0000-00009D720000}"/>
    <cellStyle name="Currency [0] 16644" xfId="29305" hidden="1" xr:uid="{00000000-0005-0000-0000-00009A720000}"/>
    <cellStyle name="Currency [0] 16645" xfId="29366" hidden="1" xr:uid="{00000000-0005-0000-0000-0000D7720000}"/>
    <cellStyle name="Currency [0] 16646" xfId="29201" hidden="1" xr:uid="{00000000-0005-0000-0000-000032720000}"/>
    <cellStyle name="Currency [0] 16647" xfId="29350" hidden="1" xr:uid="{00000000-0005-0000-0000-0000C7720000}"/>
    <cellStyle name="Currency [0] 16648" xfId="29370" hidden="1" xr:uid="{00000000-0005-0000-0000-0000DB720000}"/>
    <cellStyle name="Currency [0] 16649" xfId="29372" hidden="1" xr:uid="{00000000-0005-0000-0000-0000DD720000}"/>
    <cellStyle name="Currency [0] 1665" xfId="1804" hidden="1" xr:uid="{00000000-0005-0000-0000-00002D070000}"/>
    <cellStyle name="Currency [0] 16650" xfId="29309" hidden="1" xr:uid="{00000000-0005-0000-0000-00009E720000}"/>
    <cellStyle name="Currency [0] 16651" xfId="29337" hidden="1" xr:uid="{00000000-0005-0000-0000-0000BA720000}"/>
    <cellStyle name="Currency [0] 16652" xfId="29297" hidden="1" xr:uid="{00000000-0005-0000-0000-000092720000}"/>
    <cellStyle name="Currency [0] 16653" xfId="29326" hidden="1" xr:uid="{00000000-0005-0000-0000-0000AF720000}"/>
    <cellStyle name="Currency [0] 16654" xfId="29323" hidden="1" xr:uid="{00000000-0005-0000-0000-0000AC720000}"/>
    <cellStyle name="Currency [0] 16655" xfId="29376" hidden="1" xr:uid="{00000000-0005-0000-0000-0000E1720000}"/>
    <cellStyle name="Currency [0] 16656" xfId="29204" hidden="1" xr:uid="{00000000-0005-0000-0000-000035720000}"/>
    <cellStyle name="Currency [0] 16657" xfId="29363" hidden="1" xr:uid="{00000000-0005-0000-0000-0000D4720000}"/>
    <cellStyle name="Currency [0] 16658" xfId="29380" hidden="1" xr:uid="{00000000-0005-0000-0000-0000E5720000}"/>
    <cellStyle name="Currency [0] 16659" xfId="29382" hidden="1" xr:uid="{00000000-0005-0000-0000-0000E7720000}"/>
    <cellStyle name="Currency [0] 1666" xfId="1800" hidden="1" xr:uid="{00000000-0005-0000-0000-000029070000}"/>
    <cellStyle name="Currency [0] 16660" xfId="29263" hidden="1" xr:uid="{00000000-0005-0000-0000-000070720000}"/>
    <cellStyle name="Currency [0] 16661" xfId="29299" hidden="1" xr:uid="{00000000-0005-0000-0000-000094720000}"/>
    <cellStyle name="Currency [0] 16662" xfId="29368" hidden="1" xr:uid="{00000000-0005-0000-0000-0000D9720000}"/>
    <cellStyle name="Currency [0] 16663" xfId="29356" hidden="1" xr:uid="{00000000-0005-0000-0000-0000CD720000}"/>
    <cellStyle name="Currency [0] 16664" xfId="29373" hidden="1" xr:uid="{00000000-0005-0000-0000-0000DE720000}"/>
    <cellStyle name="Currency [0] 16665" xfId="29384" hidden="1" xr:uid="{00000000-0005-0000-0000-0000E9720000}"/>
    <cellStyle name="Currency [0] 16666" xfId="29232" hidden="1" xr:uid="{00000000-0005-0000-0000-000051720000}"/>
    <cellStyle name="Currency [0] 16667" xfId="29296" hidden="1" xr:uid="{00000000-0005-0000-0000-000091720000}"/>
    <cellStyle name="Currency [0] 16668" xfId="29388" hidden="1" xr:uid="{00000000-0005-0000-0000-0000ED720000}"/>
    <cellStyle name="Currency [0] 16669" xfId="29390" hidden="1" xr:uid="{00000000-0005-0000-0000-0000EF720000}"/>
    <cellStyle name="Currency [0] 1667" xfId="1773" hidden="1" xr:uid="{00000000-0005-0000-0000-00000E070000}"/>
    <cellStyle name="Currency [0] 16670" xfId="29345" hidden="1" xr:uid="{00000000-0005-0000-0000-0000C2720000}"/>
    <cellStyle name="Currency [0] 16671" xfId="29357" hidden="1" xr:uid="{00000000-0005-0000-0000-0000CE720000}"/>
    <cellStyle name="Currency [0] 16672" xfId="29385" hidden="1" xr:uid="{00000000-0005-0000-0000-0000EA720000}"/>
    <cellStyle name="Currency [0] 16673" xfId="29358" hidden="1" xr:uid="{00000000-0005-0000-0000-0000CF720000}"/>
    <cellStyle name="Currency [0] 16674" xfId="29391" hidden="1" xr:uid="{00000000-0005-0000-0000-0000F0720000}"/>
    <cellStyle name="Currency [0] 16675" xfId="29393" hidden="1" xr:uid="{00000000-0005-0000-0000-0000F2720000}"/>
    <cellStyle name="Currency [0] 16676" xfId="29386" hidden="1" xr:uid="{00000000-0005-0000-0000-0000EB720000}"/>
    <cellStyle name="Currency [0] 16677" xfId="29332" hidden="1" xr:uid="{00000000-0005-0000-0000-0000B5720000}"/>
    <cellStyle name="Currency [0] 16678" xfId="29395" hidden="1" xr:uid="{00000000-0005-0000-0000-0000F4720000}"/>
    <cellStyle name="Currency [0] 16679" xfId="29397" hidden="1" xr:uid="{00000000-0005-0000-0000-0000F6720000}"/>
    <cellStyle name="Currency [0] 1668" xfId="1805" hidden="1" xr:uid="{00000000-0005-0000-0000-00002E070000}"/>
    <cellStyle name="Currency [0] 16680" xfId="14715" hidden="1" xr:uid="{00000000-0005-0000-0000-00009C390000}"/>
    <cellStyle name="Currency [0] 16681" xfId="29399" hidden="1" xr:uid="{00000000-0005-0000-0000-0000F8720000}"/>
    <cellStyle name="Currency [0] 16682" xfId="29401" hidden="1" xr:uid="{00000000-0005-0000-0000-0000FA720000}"/>
    <cellStyle name="Currency [0] 16683" xfId="29403" hidden="1" xr:uid="{00000000-0005-0000-0000-0000FC720000}"/>
    <cellStyle name="Currency [0] 16684" xfId="29405" hidden="1" xr:uid="{00000000-0005-0000-0000-0000FE720000}"/>
    <cellStyle name="Currency [0] 16685" xfId="29407" hidden="1" xr:uid="{00000000-0005-0000-0000-000000730000}"/>
    <cellStyle name="Currency [0] 1669" xfId="1806" hidden="1" xr:uid="{00000000-0005-0000-0000-00002F070000}"/>
    <cellStyle name="Currency [0] 167" xfId="270" hidden="1" xr:uid="{00000000-0005-0000-0000-00002F010000}"/>
    <cellStyle name="Currency [0] 1670" xfId="1483" hidden="1" xr:uid="{00000000-0005-0000-0000-0000EC050000}"/>
    <cellStyle name="Currency [0] 1671" xfId="1459" hidden="1" xr:uid="{00000000-0005-0000-0000-0000D4050000}"/>
    <cellStyle name="Currency [0] 1672" xfId="1808" hidden="1" xr:uid="{00000000-0005-0000-0000-000031070000}"/>
    <cellStyle name="Currency [0] 1673" xfId="1812" hidden="1" xr:uid="{00000000-0005-0000-0000-000035070000}"/>
    <cellStyle name="Currency [0] 1674" xfId="1813" hidden="1" xr:uid="{00000000-0005-0000-0000-000036070000}"/>
    <cellStyle name="Currency [0] 1675" xfId="1454" hidden="1" xr:uid="{00000000-0005-0000-0000-0000CF050000}"/>
    <cellStyle name="Currency [0] 1676" xfId="1810" hidden="1" xr:uid="{00000000-0005-0000-0000-000033070000}"/>
    <cellStyle name="Currency [0] 1677" xfId="1814" hidden="1" xr:uid="{00000000-0005-0000-0000-000037070000}"/>
    <cellStyle name="Currency [0] 1678" xfId="1815" hidden="1" xr:uid="{00000000-0005-0000-0000-000038070000}"/>
    <cellStyle name="Currency [0] 1679" xfId="1809" hidden="1" xr:uid="{00000000-0005-0000-0000-000032070000}"/>
    <cellStyle name="Currency [0] 168" xfId="285" hidden="1" xr:uid="{00000000-0005-0000-0000-00003E010000}"/>
    <cellStyle name="Currency [0] 1680" xfId="1471" hidden="1" xr:uid="{00000000-0005-0000-0000-0000E0050000}"/>
    <cellStyle name="Currency [0] 1681" xfId="1821" hidden="1" xr:uid="{00000000-0005-0000-0000-00003E070000}"/>
    <cellStyle name="Currency [0] 1682" xfId="1825" hidden="1" xr:uid="{00000000-0005-0000-0000-000042070000}"/>
    <cellStyle name="Currency [0] 1683" xfId="1831" hidden="1" xr:uid="{00000000-0005-0000-0000-000048070000}"/>
    <cellStyle name="Currency [0] 1684" xfId="1834" hidden="1" xr:uid="{00000000-0005-0000-0000-00004B070000}"/>
    <cellStyle name="Currency [0] 1685" xfId="1820" hidden="1" xr:uid="{00000000-0005-0000-0000-00003D070000}"/>
    <cellStyle name="Currency [0] 1686" xfId="1830" hidden="1" xr:uid="{00000000-0005-0000-0000-000047070000}"/>
    <cellStyle name="Currency [0] 1687" xfId="1841" hidden="1" xr:uid="{00000000-0005-0000-0000-000052070000}"/>
    <cellStyle name="Currency [0] 1688" xfId="1842" hidden="1" xr:uid="{00000000-0005-0000-0000-000053070000}"/>
    <cellStyle name="Currency [0] 1689" xfId="1807" hidden="1" xr:uid="{00000000-0005-0000-0000-000030070000}"/>
    <cellStyle name="Currency [0] 169" xfId="286" hidden="1" xr:uid="{00000000-0005-0000-0000-00003F010000}"/>
    <cellStyle name="Currency [0] 1690" xfId="1453" hidden="1" xr:uid="{00000000-0005-0000-0000-0000CE050000}"/>
    <cellStyle name="Currency [0] 1691" xfId="1827" hidden="1" xr:uid="{00000000-0005-0000-0000-000044070000}"/>
    <cellStyle name="Currency [0] 1692" xfId="1443" hidden="1" xr:uid="{00000000-0005-0000-0000-0000C4050000}"/>
    <cellStyle name="Currency [0] 1693" xfId="1822" hidden="1" xr:uid="{00000000-0005-0000-0000-00003F070000}"/>
    <cellStyle name="Currency [0] 1694" xfId="1843" hidden="1" xr:uid="{00000000-0005-0000-0000-000054070000}"/>
    <cellStyle name="Currency [0] 1695" xfId="1828" hidden="1" xr:uid="{00000000-0005-0000-0000-000045070000}"/>
    <cellStyle name="Currency [0] 1696" xfId="1832" hidden="1" xr:uid="{00000000-0005-0000-0000-000049070000}"/>
    <cellStyle name="Currency [0] 1697" xfId="1848" hidden="1" xr:uid="{00000000-0005-0000-0000-000059070000}"/>
    <cellStyle name="Currency [0] 1698" xfId="1849" hidden="1" xr:uid="{00000000-0005-0000-0000-00005A070000}"/>
    <cellStyle name="Currency [0] 1699" xfId="1829" hidden="1" xr:uid="{00000000-0005-0000-0000-000046070000}"/>
    <cellStyle name="Currency [0] 17" xfId="43" hidden="1" xr:uid="{00000000-0005-0000-0000-00004B000000}"/>
    <cellStyle name="Currency [0] 170" xfId="261" hidden="1" xr:uid="{00000000-0005-0000-0000-000026010000}"/>
    <cellStyle name="Currency [0] 1700" xfId="1836" hidden="1" xr:uid="{00000000-0005-0000-0000-00004D070000}"/>
    <cellStyle name="Currency [0] 1701" xfId="1840" hidden="1" xr:uid="{00000000-0005-0000-0000-000051070000}"/>
    <cellStyle name="Currency [0] 1702" xfId="1835" hidden="1" xr:uid="{00000000-0005-0000-0000-00004C070000}"/>
    <cellStyle name="Currency [0] 1703" xfId="1858" hidden="1" xr:uid="{00000000-0005-0000-0000-000063070000}"/>
    <cellStyle name="Currency [0] 1704" xfId="1864" hidden="1" xr:uid="{00000000-0005-0000-0000-000069070000}"/>
    <cellStyle name="Currency [0] 1705" xfId="1826" hidden="1" xr:uid="{00000000-0005-0000-0000-000043070000}"/>
    <cellStyle name="Currency [0] 1706" xfId="1856" hidden="1" xr:uid="{00000000-0005-0000-0000-000061070000}"/>
    <cellStyle name="Currency [0] 1707" xfId="1868" hidden="1" xr:uid="{00000000-0005-0000-0000-00006D070000}"/>
    <cellStyle name="Currency [0] 1708" xfId="1869" hidden="1" xr:uid="{00000000-0005-0000-0000-00006E070000}"/>
    <cellStyle name="Currency [0] 1709" xfId="1817" hidden="1" xr:uid="{00000000-0005-0000-0000-00003A070000}"/>
    <cellStyle name="Currency [0] 171" xfId="260" hidden="1" xr:uid="{00000000-0005-0000-0000-000025010000}"/>
    <cellStyle name="Currency [0] 1710" xfId="1824" hidden="1" xr:uid="{00000000-0005-0000-0000-000041070000}"/>
    <cellStyle name="Currency [0] 1711" xfId="1853" hidden="1" xr:uid="{00000000-0005-0000-0000-00005E070000}"/>
    <cellStyle name="Currency [0] 1712" xfId="1838" hidden="1" xr:uid="{00000000-0005-0000-0000-00004F070000}"/>
    <cellStyle name="Currency [0] 1713" xfId="1811" hidden="1" xr:uid="{00000000-0005-0000-0000-000034070000}"/>
    <cellStyle name="Currency [0] 1714" xfId="1875" hidden="1" xr:uid="{00000000-0005-0000-0000-000074070000}"/>
    <cellStyle name="Currency [0] 1715" xfId="1854" hidden="1" xr:uid="{00000000-0005-0000-0000-00005F070000}"/>
    <cellStyle name="Currency [0] 1716" xfId="1861" hidden="1" xr:uid="{00000000-0005-0000-0000-000066070000}"/>
    <cellStyle name="Currency [0] 1717" xfId="1876" hidden="1" xr:uid="{00000000-0005-0000-0000-000075070000}"/>
    <cellStyle name="Currency [0] 1718" xfId="1877" hidden="1" xr:uid="{00000000-0005-0000-0000-000076070000}"/>
    <cellStyle name="Currency [0] 1719" xfId="1852" hidden="1" xr:uid="{00000000-0005-0000-0000-00005D070000}"/>
    <cellStyle name="Currency [0] 172" xfId="255" hidden="1" xr:uid="{00000000-0005-0000-0000-000020010000}"/>
    <cellStyle name="Currency [0] 1720" xfId="1851" hidden="1" xr:uid="{00000000-0005-0000-0000-00005C070000}"/>
    <cellStyle name="Currency [0] 1721" xfId="1846" hidden="1" xr:uid="{00000000-0005-0000-0000-000057070000}"/>
    <cellStyle name="Currency [0] 1722" xfId="1844" hidden="1" xr:uid="{00000000-0005-0000-0000-000055070000}"/>
    <cellStyle name="Currency [0] 1723" xfId="1845" hidden="1" xr:uid="{00000000-0005-0000-0000-000056070000}"/>
    <cellStyle name="Currency [0] 1724" xfId="1882" hidden="1" xr:uid="{00000000-0005-0000-0000-00007B070000}"/>
    <cellStyle name="Currency [0] 1725" xfId="1461" hidden="1" xr:uid="{00000000-0005-0000-0000-0000D6050000}"/>
    <cellStyle name="Currency [0] 1726" xfId="1872" hidden="1" xr:uid="{00000000-0005-0000-0000-000071070000}"/>
    <cellStyle name="Currency [0] 1727" xfId="1884" hidden="1" xr:uid="{00000000-0005-0000-0000-00007D070000}"/>
    <cellStyle name="Currency [0] 1728" xfId="1885" hidden="1" xr:uid="{00000000-0005-0000-0000-00007E070000}"/>
    <cellStyle name="Currency [0] 1729" xfId="1823" hidden="1" xr:uid="{00000000-0005-0000-0000-000040070000}"/>
    <cellStyle name="Currency [0] 173" xfId="253" hidden="1" xr:uid="{00000000-0005-0000-0000-00001E010000}"/>
    <cellStyle name="Currency [0] 1730" xfId="1859" hidden="1" xr:uid="{00000000-0005-0000-0000-000064070000}"/>
    <cellStyle name="Currency [0] 1731" xfId="1839" hidden="1" xr:uid="{00000000-0005-0000-0000-000050070000}"/>
    <cellStyle name="Currency [0] 1732" xfId="1855" hidden="1" xr:uid="{00000000-0005-0000-0000-000060070000}"/>
    <cellStyle name="Currency [0] 1733" xfId="1857" hidden="1" xr:uid="{00000000-0005-0000-0000-000062070000}"/>
    <cellStyle name="Currency [0] 1734" xfId="1888" hidden="1" xr:uid="{00000000-0005-0000-0000-000081070000}"/>
    <cellStyle name="Currency [0] 1735" xfId="1464" hidden="1" xr:uid="{00000000-0005-0000-0000-0000D9050000}"/>
    <cellStyle name="Currency [0] 1736" xfId="1880" hidden="1" xr:uid="{00000000-0005-0000-0000-000079070000}"/>
    <cellStyle name="Currency [0] 1737" xfId="1890" hidden="1" xr:uid="{00000000-0005-0000-0000-000083070000}"/>
    <cellStyle name="Currency [0] 1738" xfId="1891" hidden="1" xr:uid="{00000000-0005-0000-0000-000084070000}"/>
    <cellStyle name="Currency [0] 1739" xfId="1819" hidden="1" xr:uid="{00000000-0005-0000-0000-00003C070000}"/>
    <cellStyle name="Currency [0] 174" xfId="254" hidden="1" xr:uid="{00000000-0005-0000-0000-00001F010000}"/>
    <cellStyle name="Currency [0] 1740" xfId="1870" hidden="1" xr:uid="{00000000-0005-0000-0000-00006F070000}"/>
    <cellStyle name="Currency [0] 1741" xfId="1850" hidden="1" xr:uid="{00000000-0005-0000-0000-00005B070000}"/>
    <cellStyle name="Currency [0] 1742" xfId="1862" hidden="1" xr:uid="{00000000-0005-0000-0000-000067070000}"/>
    <cellStyle name="Currency [0] 1743" xfId="1860" hidden="1" xr:uid="{00000000-0005-0000-0000-000065070000}"/>
    <cellStyle name="Currency [0] 1744" xfId="1893" hidden="1" xr:uid="{00000000-0005-0000-0000-000086070000}"/>
    <cellStyle name="Currency [0] 1745" xfId="1837" hidden="1" xr:uid="{00000000-0005-0000-0000-00004E070000}"/>
    <cellStyle name="Currency [0] 1746" xfId="1887" hidden="1" xr:uid="{00000000-0005-0000-0000-000080070000}"/>
    <cellStyle name="Currency [0] 1747" xfId="1897" hidden="1" xr:uid="{00000000-0005-0000-0000-00008A070000}"/>
    <cellStyle name="Currency [0] 1748" xfId="1898" hidden="1" xr:uid="{00000000-0005-0000-0000-00008B070000}"/>
    <cellStyle name="Currency [0] 1749" xfId="1863" hidden="1" xr:uid="{00000000-0005-0000-0000-000068070000}"/>
    <cellStyle name="Currency [0] 175" xfId="291" hidden="1" xr:uid="{00000000-0005-0000-0000-000044010000}"/>
    <cellStyle name="Currency [0] 1750" xfId="1878" hidden="1" xr:uid="{00000000-0005-0000-0000-000077070000}"/>
    <cellStyle name="Currency [0] 1751" xfId="1444" hidden="1" xr:uid="{00000000-0005-0000-0000-0000C5050000}"/>
    <cellStyle name="Currency [0] 1752" xfId="1873" hidden="1" xr:uid="{00000000-0005-0000-0000-000072070000}"/>
    <cellStyle name="Currency [0] 1753" xfId="1871" hidden="1" xr:uid="{00000000-0005-0000-0000-000070070000}"/>
    <cellStyle name="Currency [0] 1754" xfId="1900" hidden="1" xr:uid="{00000000-0005-0000-0000-00008D070000}"/>
    <cellStyle name="Currency [0] 1755" xfId="1816" hidden="1" xr:uid="{00000000-0005-0000-0000-000039070000}"/>
    <cellStyle name="Currency [0] 1756" xfId="1892" hidden="1" xr:uid="{00000000-0005-0000-0000-000085070000}"/>
    <cellStyle name="Currency [0] 1757" xfId="1902" hidden="1" xr:uid="{00000000-0005-0000-0000-00008F070000}"/>
    <cellStyle name="Currency [0] 1758" xfId="1903" hidden="1" xr:uid="{00000000-0005-0000-0000-000090070000}"/>
    <cellStyle name="Currency [0] 1759" xfId="1874" hidden="1" xr:uid="{00000000-0005-0000-0000-000073070000}"/>
    <cellStyle name="Currency [0] 176" xfId="208" hidden="1" xr:uid="{00000000-0005-0000-0000-0000F1000000}"/>
    <cellStyle name="Currency [0] 1760" xfId="1886" hidden="1" xr:uid="{00000000-0005-0000-0000-00007F070000}"/>
    <cellStyle name="Currency [0] 1761" xfId="1866" hidden="1" xr:uid="{00000000-0005-0000-0000-00006B070000}"/>
    <cellStyle name="Currency [0] 1762" xfId="1881" hidden="1" xr:uid="{00000000-0005-0000-0000-00007A070000}"/>
    <cellStyle name="Currency [0] 1763" xfId="1879" hidden="1" xr:uid="{00000000-0005-0000-0000-000078070000}"/>
    <cellStyle name="Currency [0] 1764" xfId="1905" hidden="1" xr:uid="{00000000-0005-0000-0000-000092070000}"/>
    <cellStyle name="Currency [0] 1765" xfId="1818" hidden="1" xr:uid="{00000000-0005-0000-0000-00003B070000}"/>
    <cellStyle name="Currency [0] 1766" xfId="1899" hidden="1" xr:uid="{00000000-0005-0000-0000-00008C070000}"/>
    <cellStyle name="Currency [0] 1767" xfId="1906" hidden="1" xr:uid="{00000000-0005-0000-0000-000093070000}"/>
    <cellStyle name="Currency [0] 1768" xfId="1907" hidden="1" xr:uid="{00000000-0005-0000-0000-000094070000}"/>
    <cellStyle name="Currency [0] 1769" xfId="1847" hidden="1" xr:uid="{00000000-0005-0000-0000-000058070000}"/>
    <cellStyle name="Currency [0] 177" xfId="281" hidden="1" xr:uid="{00000000-0005-0000-0000-00003A010000}"/>
    <cellStyle name="Currency [0] 1770" xfId="1867" hidden="1" xr:uid="{00000000-0005-0000-0000-00006C070000}"/>
    <cellStyle name="Currency [0] 1771" xfId="1901" hidden="1" xr:uid="{00000000-0005-0000-0000-00008E070000}"/>
    <cellStyle name="Currency [0] 1772" xfId="1894" hidden="1" xr:uid="{00000000-0005-0000-0000-000087070000}"/>
    <cellStyle name="Currency [0] 1773" xfId="1904" hidden="1" xr:uid="{00000000-0005-0000-0000-000091070000}"/>
    <cellStyle name="Currency [0] 1774" xfId="1908" hidden="1" xr:uid="{00000000-0005-0000-0000-000095070000}"/>
    <cellStyle name="Currency [0] 1775" xfId="1833" hidden="1" xr:uid="{00000000-0005-0000-0000-00004A070000}"/>
    <cellStyle name="Currency [0] 1776" xfId="1865" hidden="1" xr:uid="{00000000-0005-0000-0000-00006A070000}"/>
    <cellStyle name="Currency [0] 1777" xfId="1911" hidden="1" xr:uid="{00000000-0005-0000-0000-000098070000}"/>
    <cellStyle name="Currency [0] 1778" xfId="1912" hidden="1" xr:uid="{00000000-0005-0000-0000-000099070000}"/>
    <cellStyle name="Currency [0] 1779" xfId="1889" hidden="1" xr:uid="{00000000-0005-0000-0000-000082070000}"/>
    <cellStyle name="Currency [0] 178" xfId="293" hidden="1" xr:uid="{00000000-0005-0000-0000-000046010000}"/>
    <cellStyle name="Currency [0] 1780" xfId="1895" hidden="1" xr:uid="{00000000-0005-0000-0000-000088070000}"/>
    <cellStyle name="Currency [0] 1781" xfId="1909" hidden="1" xr:uid="{00000000-0005-0000-0000-000096070000}"/>
    <cellStyle name="Currency [0] 1782" xfId="1896" hidden="1" xr:uid="{00000000-0005-0000-0000-000089070000}"/>
    <cellStyle name="Currency [0] 1783" xfId="1913" hidden="1" xr:uid="{00000000-0005-0000-0000-00009A070000}"/>
    <cellStyle name="Currency [0] 1784" xfId="1914" hidden="1" xr:uid="{00000000-0005-0000-0000-00009B070000}"/>
    <cellStyle name="Currency [0] 1785" xfId="1910" hidden="1" xr:uid="{00000000-0005-0000-0000-000097070000}"/>
    <cellStyle name="Currency [0] 1786" xfId="1883" hidden="1" xr:uid="{00000000-0005-0000-0000-00007C070000}"/>
    <cellStyle name="Currency [0] 1787" xfId="1915" hidden="1" xr:uid="{00000000-0005-0000-0000-00009C070000}"/>
    <cellStyle name="Currency [0] 1788" xfId="1916" hidden="1" xr:uid="{00000000-0005-0000-0000-00009D070000}"/>
    <cellStyle name="Currency [0] 1789" xfId="1287" hidden="1" xr:uid="{00000000-0005-0000-0000-000028050000}"/>
    <cellStyle name="Currency [0] 179" xfId="294" hidden="1" xr:uid="{00000000-0005-0000-0000-000047010000}"/>
    <cellStyle name="Currency [0] 1790" xfId="1321" hidden="1" xr:uid="{00000000-0005-0000-0000-00004A050000}"/>
    <cellStyle name="Currency [0] 1791" xfId="1335" hidden="1" xr:uid="{00000000-0005-0000-0000-000058050000}"/>
    <cellStyle name="Currency [0] 1792" xfId="1919" hidden="1" xr:uid="{00000000-0005-0000-0000-0000A0070000}"/>
    <cellStyle name="Currency [0] 1793" xfId="1921" hidden="1" xr:uid="{00000000-0005-0000-0000-0000A2070000}"/>
    <cellStyle name="Currency [0] 1794" xfId="1290" hidden="1" xr:uid="{00000000-0005-0000-0000-00002B050000}"/>
    <cellStyle name="Currency [0] 1795" xfId="1917" hidden="1" xr:uid="{00000000-0005-0000-0000-00009E070000}"/>
    <cellStyle name="Currency [0] 1796" xfId="1922" hidden="1" xr:uid="{00000000-0005-0000-0000-0000A3070000}"/>
    <cellStyle name="Currency [0] 1797" xfId="1923" hidden="1" xr:uid="{00000000-0005-0000-0000-0000A4070000}"/>
    <cellStyle name="Currency [0] 1798" xfId="1307" hidden="1" xr:uid="{00000000-0005-0000-0000-00003C050000}"/>
    <cellStyle name="Currency [0] 1799" xfId="1286" hidden="1" xr:uid="{00000000-0005-0000-0000-000027050000}"/>
    <cellStyle name="Currency [0] 18" xfId="41" hidden="1" xr:uid="{00000000-0005-0000-0000-000049000000}"/>
    <cellStyle name="Currency [0] 180" xfId="232" hidden="1" xr:uid="{00000000-0005-0000-0000-000009010000}"/>
    <cellStyle name="Currency [0] 1800" xfId="1929" hidden="1" xr:uid="{00000000-0005-0000-0000-0000AA070000}"/>
    <cellStyle name="Currency [0] 1801" xfId="1933" hidden="1" xr:uid="{00000000-0005-0000-0000-0000AE070000}"/>
    <cellStyle name="Currency [0] 1802" xfId="1939" hidden="1" xr:uid="{00000000-0005-0000-0000-0000B4070000}"/>
    <cellStyle name="Currency [0] 1803" xfId="1942" hidden="1" xr:uid="{00000000-0005-0000-0000-0000B7070000}"/>
    <cellStyle name="Currency [0] 1804" xfId="1928" hidden="1" xr:uid="{00000000-0005-0000-0000-0000A9070000}"/>
    <cellStyle name="Currency [0] 1805" xfId="1938" hidden="1" xr:uid="{00000000-0005-0000-0000-0000B3070000}"/>
    <cellStyle name="Currency [0] 1806" xfId="1949" hidden="1" xr:uid="{00000000-0005-0000-0000-0000BE070000}"/>
    <cellStyle name="Currency [0] 1807" xfId="1950" hidden="1" xr:uid="{00000000-0005-0000-0000-0000BF070000}"/>
    <cellStyle name="Currency [0] 1808" xfId="1288" hidden="1" xr:uid="{00000000-0005-0000-0000-000029050000}"/>
    <cellStyle name="Currency [0] 1809" xfId="1293" hidden="1" xr:uid="{00000000-0005-0000-0000-00002E050000}"/>
    <cellStyle name="Currency [0] 181" xfId="268" hidden="1" xr:uid="{00000000-0005-0000-0000-00002D010000}"/>
    <cellStyle name="Currency [0] 1810" xfId="1935" hidden="1" xr:uid="{00000000-0005-0000-0000-0000B0070000}"/>
    <cellStyle name="Currency [0] 1811" xfId="1291" hidden="1" xr:uid="{00000000-0005-0000-0000-00002C050000}"/>
    <cellStyle name="Currency [0] 1812" xfId="1930" hidden="1" xr:uid="{00000000-0005-0000-0000-0000AB070000}"/>
    <cellStyle name="Currency [0] 1813" xfId="1951" hidden="1" xr:uid="{00000000-0005-0000-0000-0000C0070000}"/>
    <cellStyle name="Currency [0] 1814" xfId="1936" hidden="1" xr:uid="{00000000-0005-0000-0000-0000B1070000}"/>
    <cellStyle name="Currency [0] 1815" xfId="1940" hidden="1" xr:uid="{00000000-0005-0000-0000-0000B5070000}"/>
    <cellStyle name="Currency [0] 1816" xfId="1956" hidden="1" xr:uid="{00000000-0005-0000-0000-0000C5070000}"/>
    <cellStyle name="Currency [0] 1817" xfId="1957" hidden="1" xr:uid="{00000000-0005-0000-0000-0000C6070000}"/>
    <cellStyle name="Currency [0] 1818" xfId="1937" hidden="1" xr:uid="{00000000-0005-0000-0000-0000B2070000}"/>
    <cellStyle name="Currency [0] 1819" xfId="1944" hidden="1" xr:uid="{00000000-0005-0000-0000-0000B9070000}"/>
    <cellStyle name="Currency [0] 182" xfId="248" hidden="1" xr:uid="{00000000-0005-0000-0000-000019010000}"/>
    <cellStyle name="Currency [0] 1820" xfId="1948" hidden="1" xr:uid="{00000000-0005-0000-0000-0000BD070000}"/>
    <cellStyle name="Currency [0] 1821" xfId="1943" hidden="1" xr:uid="{00000000-0005-0000-0000-0000B8070000}"/>
    <cellStyle name="Currency [0] 1822" xfId="1966" hidden="1" xr:uid="{00000000-0005-0000-0000-0000CF070000}"/>
    <cellStyle name="Currency [0] 1823" xfId="1972" hidden="1" xr:uid="{00000000-0005-0000-0000-0000D5070000}"/>
    <cellStyle name="Currency [0] 1824" xfId="1934" hidden="1" xr:uid="{00000000-0005-0000-0000-0000AF070000}"/>
    <cellStyle name="Currency [0] 1825" xfId="1964" hidden="1" xr:uid="{00000000-0005-0000-0000-0000CD070000}"/>
    <cellStyle name="Currency [0] 1826" xfId="1976" hidden="1" xr:uid="{00000000-0005-0000-0000-0000D9070000}"/>
    <cellStyle name="Currency [0] 1827" xfId="1977" hidden="1" xr:uid="{00000000-0005-0000-0000-0000DA070000}"/>
    <cellStyle name="Currency [0] 1828" xfId="1925" hidden="1" xr:uid="{00000000-0005-0000-0000-0000A6070000}"/>
    <cellStyle name="Currency [0] 1829" xfId="1932" hidden="1" xr:uid="{00000000-0005-0000-0000-0000AD070000}"/>
    <cellStyle name="Currency [0] 183" xfId="264" hidden="1" xr:uid="{00000000-0005-0000-0000-000029010000}"/>
    <cellStyle name="Currency [0] 1830" xfId="1961" hidden="1" xr:uid="{00000000-0005-0000-0000-0000CA070000}"/>
    <cellStyle name="Currency [0] 1831" xfId="1946" hidden="1" xr:uid="{00000000-0005-0000-0000-0000BB070000}"/>
    <cellStyle name="Currency [0] 1832" xfId="1918" hidden="1" xr:uid="{00000000-0005-0000-0000-00009F070000}"/>
    <cellStyle name="Currency [0] 1833" xfId="1983" hidden="1" xr:uid="{00000000-0005-0000-0000-0000E0070000}"/>
    <cellStyle name="Currency [0] 1834" xfId="1962" hidden="1" xr:uid="{00000000-0005-0000-0000-0000CB070000}"/>
    <cellStyle name="Currency [0] 1835" xfId="1969" hidden="1" xr:uid="{00000000-0005-0000-0000-0000D2070000}"/>
    <cellStyle name="Currency [0] 1836" xfId="1984" hidden="1" xr:uid="{00000000-0005-0000-0000-0000E1070000}"/>
    <cellStyle name="Currency [0] 1837" xfId="1985" hidden="1" xr:uid="{00000000-0005-0000-0000-0000E2070000}"/>
    <cellStyle name="Currency [0] 1838" xfId="1960" hidden="1" xr:uid="{00000000-0005-0000-0000-0000C9070000}"/>
    <cellStyle name="Currency [0] 1839" xfId="1959" hidden="1" xr:uid="{00000000-0005-0000-0000-0000C8070000}"/>
    <cellStyle name="Currency [0] 184" xfId="266" hidden="1" xr:uid="{00000000-0005-0000-0000-00002B010000}"/>
    <cellStyle name="Currency [0] 1840" xfId="1954" hidden="1" xr:uid="{00000000-0005-0000-0000-0000C3070000}"/>
    <cellStyle name="Currency [0] 1841" xfId="1952" hidden="1" xr:uid="{00000000-0005-0000-0000-0000C1070000}"/>
    <cellStyle name="Currency [0] 1842" xfId="1953" hidden="1" xr:uid="{00000000-0005-0000-0000-0000C2070000}"/>
    <cellStyle name="Currency [0] 1843" xfId="1990" hidden="1" xr:uid="{00000000-0005-0000-0000-0000E7070000}"/>
    <cellStyle name="Currency [0] 1844" xfId="1309" hidden="1" xr:uid="{00000000-0005-0000-0000-00003E050000}"/>
    <cellStyle name="Currency [0] 1845" xfId="1980" hidden="1" xr:uid="{00000000-0005-0000-0000-0000DD070000}"/>
    <cellStyle name="Currency [0] 1846" xfId="1992" hidden="1" xr:uid="{00000000-0005-0000-0000-0000E9070000}"/>
    <cellStyle name="Currency [0] 1847" xfId="1993" hidden="1" xr:uid="{00000000-0005-0000-0000-0000EA070000}"/>
    <cellStyle name="Currency [0] 1848" xfId="1931" hidden="1" xr:uid="{00000000-0005-0000-0000-0000AC070000}"/>
    <cellStyle name="Currency [0] 1849" xfId="1967" hidden="1" xr:uid="{00000000-0005-0000-0000-0000D0070000}"/>
    <cellStyle name="Currency [0] 185" xfId="297" hidden="1" xr:uid="{00000000-0005-0000-0000-00004A010000}"/>
    <cellStyle name="Currency [0] 1850" xfId="1947" hidden="1" xr:uid="{00000000-0005-0000-0000-0000BC070000}"/>
    <cellStyle name="Currency [0] 1851" xfId="1963" hidden="1" xr:uid="{00000000-0005-0000-0000-0000CC070000}"/>
    <cellStyle name="Currency [0] 1852" xfId="1965" hidden="1" xr:uid="{00000000-0005-0000-0000-0000CE070000}"/>
    <cellStyle name="Currency [0] 1853" xfId="1996" hidden="1" xr:uid="{00000000-0005-0000-0000-0000ED070000}"/>
    <cellStyle name="Currency [0] 1854" xfId="1294" hidden="1" xr:uid="{00000000-0005-0000-0000-00002F050000}"/>
    <cellStyle name="Currency [0] 1855" xfId="1988" hidden="1" xr:uid="{00000000-0005-0000-0000-0000E5070000}"/>
    <cellStyle name="Currency [0] 1856" xfId="1998" hidden="1" xr:uid="{00000000-0005-0000-0000-0000EF070000}"/>
    <cellStyle name="Currency [0] 1857" xfId="1999" hidden="1" xr:uid="{00000000-0005-0000-0000-0000F0070000}"/>
    <cellStyle name="Currency [0] 1858" xfId="1927" hidden="1" xr:uid="{00000000-0005-0000-0000-0000A8070000}"/>
    <cellStyle name="Currency [0] 1859" xfId="1978" hidden="1" xr:uid="{00000000-0005-0000-0000-0000DB070000}"/>
    <cellStyle name="Currency [0] 186" xfId="206" hidden="1" xr:uid="{00000000-0005-0000-0000-0000EF000000}"/>
    <cellStyle name="Currency [0] 1860" xfId="1958" hidden="1" xr:uid="{00000000-0005-0000-0000-0000C7070000}"/>
    <cellStyle name="Currency [0] 1861" xfId="1970" hidden="1" xr:uid="{00000000-0005-0000-0000-0000D3070000}"/>
    <cellStyle name="Currency [0] 1862" xfId="1968" hidden="1" xr:uid="{00000000-0005-0000-0000-0000D1070000}"/>
    <cellStyle name="Currency [0] 1863" xfId="2001" hidden="1" xr:uid="{00000000-0005-0000-0000-0000F2070000}"/>
    <cellStyle name="Currency [0] 1864" xfId="1945" hidden="1" xr:uid="{00000000-0005-0000-0000-0000BA070000}"/>
    <cellStyle name="Currency [0] 1865" xfId="1995" hidden="1" xr:uid="{00000000-0005-0000-0000-0000EC070000}"/>
    <cellStyle name="Currency [0] 1866" xfId="2005" hidden="1" xr:uid="{00000000-0005-0000-0000-0000F6070000}"/>
    <cellStyle name="Currency [0] 1867" xfId="2006" hidden="1" xr:uid="{00000000-0005-0000-0000-0000F7070000}"/>
    <cellStyle name="Currency [0] 1868" xfId="1971" hidden="1" xr:uid="{00000000-0005-0000-0000-0000D4070000}"/>
    <cellStyle name="Currency [0] 1869" xfId="1986" hidden="1" xr:uid="{00000000-0005-0000-0000-0000E3070000}"/>
    <cellStyle name="Currency [0] 187" xfId="289" hidden="1" xr:uid="{00000000-0005-0000-0000-000042010000}"/>
    <cellStyle name="Currency [0] 1870" xfId="1289" hidden="1" xr:uid="{00000000-0005-0000-0000-00002A050000}"/>
    <cellStyle name="Currency [0] 1871" xfId="1981" hidden="1" xr:uid="{00000000-0005-0000-0000-0000DE070000}"/>
    <cellStyle name="Currency [0] 1872" xfId="1979" hidden="1" xr:uid="{00000000-0005-0000-0000-0000DC070000}"/>
    <cellStyle name="Currency [0] 1873" xfId="2008" hidden="1" xr:uid="{00000000-0005-0000-0000-0000F9070000}"/>
    <cellStyle name="Currency [0] 1874" xfId="1924" hidden="1" xr:uid="{00000000-0005-0000-0000-0000A5070000}"/>
    <cellStyle name="Currency [0] 1875" xfId="2000" hidden="1" xr:uid="{00000000-0005-0000-0000-0000F1070000}"/>
    <cellStyle name="Currency [0] 1876" xfId="2010" hidden="1" xr:uid="{00000000-0005-0000-0000-0000FB070000}"/>
    <cellStyle name="Currency [0] 1877" xfId="2011" hidden="1" xr:uid="{00000000-0005-0000-0000-0000FC070000}"/>
    <cellStyle name="Currency [0] 1878" xfId="1982" hidden="1" xr:uid="{00000000-0005-0000-0000-0000DF070000}"/>
    <cellStyle name="Currency [0] 1879" xfId="1994" hidden="1" xr:uid="{00000000-0005-0000-0000-0000EB070000}"/>
    <cellStyle name="Currency [0] 188" xfId="299" hidden="1" xr:uid="{00000000-0005-0000-0000-00004C010000}"/>
    <cellStyle name="Currency [0] 1880" xfId="1974" hidden="1" xr:uid="{00000000-0005-0000-0000-0000D7070000}"/>
    <cellStyle name="Currency [0] 1881" xfId="1989" hidden="1" xr:uid="{00000000-0005-0000-0000-0000E6070000}"/>
    <cellStyle name="Currency [0] 1882" xfId="1987" hidden="1" xr:uid="{00000000-0005-0000-0000-0000E4070000}"/>
    <cellStyle name="Currency [0] 1883" xfId="2013" hidden="1" xr:uid="{00000000-0005-0000-0000-0000FE070000}"/>
    <cellStyle name="Currency [0] 1884" xfId="1926" hidden="1" xr:uid="{00000000-0005-0000-0000-0000A7070000}"/>
    <cellStyle name="Currency [0] 1885" xfId="2007" hidden="1" xr:uid="{00000000-0005-0000-0000-0000F8070000}"/>
    <cellStyle name="Currency [0] 1886" xfId="2014" hidden="1" xr:uid="{00000000-0005-0000-0000-0000FF070000}"/>
    <cellStyle name="Currency [0] 1887" xfId="2015" hidden="1" xr:uid="{00000000-0005-0000-0000-000000080000}"/>
    <cellStyle name="Currency [0] 1888" xfId="1955" hidden="1" xr:uid="{00000000-0005-0000-0000-0000C4070000}"/>
    <cellStyle name="Currency [0] 1889" xfId="1975" hidden="1" xr:uid="{00000000-0005-0000-0000-0000D8070000}"/>
    <cellStyle name="Currency [0] 189" xfId="300" hidden="1" xr:uid="{00000000-0005-0000-0000-00004D010000}"/>
    <cellStyle name="Currency [0] 1890" xfId="2009" hidden="1" xr:uid="{00000000-0005-0000-0000-0000FA070000}"/>
    <cellStyle name="Currency [0] 1891" xfId="2002" hidden="1" xr:uid="{00000000-0005-0000-0000-0000F3070000}"/>
    <cellStyle name="Currency [0] 1892" xfId="2012" hidden="1" xr:uid="{00000000-0005-0000-0000-0000FD070000}"/>
    <cellStyle name="Currency [0] 1893" xfId="2016" hidden="1" xr:uid="{00000000-0005-0000-0000-000001080000}"/>
    <cellStyle name="Currency [0] 1894" xfId="1941" hidden="1" xr:uid="{00000000-0005-0000-0000-0000B6070000}"/>
    <cellStyle name="Currency [0] 1895" xfId="1973" hidden="1" xr:uid="{00000000-0005-0000-0000-0000D6070000}"/>
    <cellStyle name="Currency [0] 1896" xfId="2019" hidden="1" xr:uid="{00000000-0005-0000-0000-000004080000}"/>
    <cellStyle name="Currency [0] 1897" xfId="2020" hidden="1" xr:uid="{00000000-0005-0000-0000-000005080000}"/>
    <cellStyle name="Currency [0] 1898" xfId="1997" hidden="1" xr:uid="{00000000-0005-0000-0000-0000EE070000}"/>
    <cellStyle name="Currency [0] 1899" xfId="2003" hidden="1" xr:uid="{00000000-0005-0000-0000-0000F4070000}"/>
    <cellStyle name="Currency [0] 19" xfId="39" hidden="1" xr:uid="{00000000-0005-0000-0000-000047000000}"/>
    <cellStyle name="Currency [0] 190" xfId="228" hidden="1" xr:uid="{00000000-0005-0000-0000-000005010000}"/>
    <cellStyle name="Currency [0] 1900" xfId="2017" hidden="1" xr:uid="{00000000-0005-0000-0000-000002080000}"/>
    <cellStyle name="Currency [0] 1901" xfId="2004" hidden="1" xr:uid="{00000000-0005-0000-0000-0000F5070000}"/>
    <cellStyle name="Currency [0] 1902" xfId="2021" hidden="1" xr:uid="{00000000-0005-0000-0000-000006080000}"/>
    <cellStyle name="Currency [0] 1903" xfId="2022" hidden="1" xr:uid="{00000000-0005-0000-0000-000007080000}"/>
    <cellStyle name="Currency [0] 1904" xfId="2018" hidden="1" xr:uid="{00000000-0005-0000-0000-000003080000}"/>
    <cellStyle name="Currency [0] 1905" xfId="1991" hidden="1" xr:uid="{00000000-0005-0000-0000-0000E8070000}"/>
    <cellStyle name="Currency [0] 1906" xfId="2023" hidden="1" xr:uid="{00000000-0005-0000-0000-000008080000}"/>
    <cellStyle name="Currency [0] 1907" xfId="2024" hidden="1" xr:uid="{00000000-0005-0000-0000-000009080000}"/>
    <cellStyle name="Currency [0] 1908" xfId="2080" hidden="1" xr:uid="{00000000-0005-0000-0000-000041080000}"/>
    <cellStyle name="Currency [0] 1909" xfId="2088" hidden="1" xr:uid="{00000000-0005-0000-0000-000049080000}"/>
    <cellStyle name="Currency [0] 191" xfId="279" hidden="1" xr:uid="{00000000-0005-0000-0000-000038010000}"/>
    <cellStyle name="Currency [0] 1910" xfId="2091" hidden="1" xr:uid="{00000000-0005-0000-0000-00004C080000}"/>
    <cellStyle name="Currency [0] 1911" xfId="2096" hidden="1" xr:uid="{00000000-0005-0000-0000-000051080000}"/>
    <cellStyle name="Currency [0] 1912" xfId="2099" hidden="1" xr:uid="{00000000-0005-0000-0000-000054080000}"/>
    <cellStyle name="Currency [0] 1913" xfId="2087" hidden="1" xr:uid="{00000000-0005-0000-0000-000048080000}"/>
    <cellStyle name="Currency [0] 1914" xfId="2093" hidden="1" xr:uid="{00000000-0005-0000-0000-00004E080000}"/>
    <cellStyle name="Currency [0] 1915" xfId="2102" hidden="1" xr:uid="{00000000-0005-0000-0000-000057080000}"/>
    <cellStyle name="Currency [0] 1916" xfId="2103" hidden="1" xr:uid="{00000000-0005-0000-0000-000058080000}"/>
    <cellStyle name="Currency [0] 1917" xfId="2092" hidden="1" xr:uid="{00000000-0005-0000-0000-00004D080000}"/>
    <cellStyle name="Currency [0] 1918" xfId="2081" hidden="1" xr:uid="{00000000-0005-0000-0000-000042080000}"/>
    <cellStyle name="Currency [0] 1919" xfId="2109" hidden="1" xr:uid="{00000000-0005-0000-0000-00005E080000}"/>
    <cellStyle name="Currency [0] 192" xfId="259" hidden="1" xr:uid="{00000000-0005-0000-0000-000024010000}"/>
    <cellStyle name="Currency [0] 1920" xfId="2113" hidden="1" xr:uid="{00000000-0005-0000-0000-000062080000}"/>
    <cellStyle name="Currency [0] 1921" xfId="2119" hidden="1" xr:uid="{00000000-0005-0000-0000-000068080000}"/>
    <cellStyle name="Currency [0] 1922" xfId="2122" hidden="1" xr:uid="{00000000-0005-0000-0000-00006B080000}"/>
    <cellStyle name="Currency [0] 1923" xfId="2108" hidden="1" xr:uid="{00000000-0005-0000-0000-00005D080000}"/>
    <cellStyle name="Currency [0] 1924" xfId="2118" hidden="1" xr:uid="{00000000-0005-0000-0000-000067080000}"/>
    <cellStyle name="Currency [0] 1925" xfId="2129" hidden="1" xr:uid="{00000000-0005-0000-0000-000072080000}"/>
    <cellStyle name="Currency [0] 1926" xfId="2130" hidden="1" xr:uid="{00000000-0005-0000-0000-000073080000}"/>
    <cellStyle name="Currency [0] 1927" xfId="2090" hidden="1" xr:uid="{00000000-0005-0000-0000-00004B080000}"/>
    <cellStyle name="Currency [0] 1928" xfId="2083" hidden="1" xr:uid="{00000000-0005-0000-0000-000044080000}"/>
    <cellStyle name="Currency [0] 1929" xfId="2115" hidden="1" xr:uid="{00000000-0005-0000-0000-000064080000}"/>
    <cellStyle name="Currency [0] 193" xfId="271" hidden="1" xr:uid="{00000000-0005-0000-0000-000030010000}"/>
    <cellStyle name="Currency [0] 1930" xfId="2085" hidden="1" xr:uid="{00000000-0005-0000-0000-000046080000}"/>
    <cellStyle name="Currency [0] 1931" xfId="2110" hidden="1" xr:uid="{00000000-0005-0000-0000-00005F080000}"/>
    <cellStyle name="Currency [0] 1932" xfId="2131" hidden="1" xr:uid="{00000000-0005-0000-0000-000074080000}"/>
    <cellStyle name="Currency [0] 1933" xfId="2116" hidden="1" xr:uid="{00000000-0005-0000-0000-000065080000}"/>
    <cellStyle name="Currency [0] 1934" xfId="2120" hidden="1" xr:uid="{00000000-0005-0000-0000-000069080000}"/>
    <cellStyle name="Currency [0] 1935" xfId="2136" hidden="1" xr:uid="{00000000-0005-0000-0000-000079080000}"/>
    <cellStyle name="Currency [0] 1936" xfId="2137" hidden="1" xr:uid="{00000000-0005-0000-0000-00007A080000}"/>
    <cellStyle name="Currency [0] 1937" xfId="2117" hidden="1" xr:uid="{00000000-0005-0000-0000-000066080000}"/>
    <cellStyle name="Currency [0] 1938" xfId="2124" hidden="1" xr:uid="{00000000-0005-0000-0000-00006D080000}"/>
    <cellStyle name="Currency [0] 1939" xfId="2128" hidden="1" xr:uid="{00000000-0005-0000-0000-000071080000}"/>
    <cellStyle name="Currency [0] 194" xfId="269" hidden="1" xr:uid="{00000000-0005-0000-0000-00002E010000}"/>
    <cellStyle name="Currency [0] 1940" xfId="2123" hidden="1" xr:uid="{00000000-0005-0000-0000-00006C080000}"/>
    <cellStyle name="Currency [0] 1941" xfId="2146" hidden="1" xr:uid="{00000000-0005-0000-0000-000083080000}"/>
    <cellStyle name="Currency [0] 1942" xfId="2152" hidden="1" xr:uid="{00000000-0005-0000-0000-000089080000}"/>
    <cellStyle name="Currency [0] 1943" xfId="2114" hidden="1" xr:uid="{00000000-0005-0000-0000-000063080000}"/>
    <cellStyle name="Currency [0] 1944" xfId="2144" hidden="1" xr:uid="{00000000-0005-0000-0000-000081080000}"/>
    <cellStyle name="Currency [0] 1945" xfId="2156" hidden="1" xr:uid="{00000000-0005-0000-0000-00008D080000}"/>
    <cellStyle name="Currency [0] 1946" xfId="2157" hidden="1" xr:uid="{00000000-0005-0000-0000-00008E080000}"/>
    <cellStyle name="Currency [0] 1947" xfId="2105" hidden="1" xr:uid="{00000000-0005-0000-0000-00005A080000}"/>
    <cellStyle name="Currency [0] 1948" xfId="2112" hidden="1" xr:uid="{00000000-0005-0000-0000-000061080000}"/>
    <cellStyle name="Currency [0] 1949" xfId="2141" hidden="1" xr:uid="{00000000-0005-0000-0000-00007E080000}"/>
    <cellStyle name="Currency [0] 195" xfId="302" hidden="1" xr:uid="{00000000-0005-0000-0000-00004F010000}"/>
    <cellStyle name="Currency [0] 1950" xfId="2126" hidden="1" xr:uid="{00000000-0005-0000-0000-00006F080000}"/>
    <cellStyle name="Currency [0] 1951" xfId="2095" hidden="1" xr:uid="{00000000-0005-0000-0000-000050080000}"/>
    <cellStyle name="Currency [0] 1952" xfId="2163" hidden="1" xr:uid="{00000000-0005-0000-0000-000094080000}"/>
    <cellStyle name="Currency [0] 1953" xfId="2142" hidden="1" xr:uid="{00000000-0005-0000-0000-00007F080000}"/>
    <cellStyle name="Currency [0] 1954" xfId="2149" hidden="1" xr:uid="{00000000-0005-0000-0000-000086080000}"/>
    <cellStyle name="Currency [0] 1955" xfId="2164" hidden="1" xr:uid="{00000000-0005-0000-0000-000095080000}"/>
    <cellStyle name="Currency [0] 1956" xfId="2165" hidden="1" xr:uid="{00000000-0005-0000-0000-000096080000}"/>
    <cellStyle name="Currency [0] 1957" xfId="2140" hidden="1" xr:uid="{00000000-0005-0000-0000-00007D080000}"/>
    <cellStyle name="Currency [0] 1958" xfId="2139" hidden="1" xr:uid="{00000000-0005-0000-0000-00007C080000}"/>
    <cellStyle name="Currency [0] 1959" xfId="2134" hidden="1" xr:uid="{00000000-0005-0000-0000-000077080000}"/>
    <cellStyle name="Currency [0] 196" xfId="246" hidden="1" xr:uid="{00000000-0005-0000-0000-000017010000}"/>
    <cellStyle name="Currency [0] 1960" xfId="2132" hidden="1" xr:uid="{00000000-0005-0000-0000-000075080000}"/>
    <cellStyle name="Currency [0] 1961" xfId="2133" hidden="1" xr:uid="{00000000-0005-0000-0000-000076080000}"/>
    <cellStyle name="Currency [0] 1962" xfId="2170" hidden="1" xr:uid="{00000000-0005-0000-0000-00009B080000}"/>
    <cellStyle name="Currency [0] 1963" xfId="2084" hidden="1" xr:uid="{00000000-0005-0000-0000-000045080000}"/>
    <cellStyle name="Currency [0] 1964" xfId="2160" hidden="1" xr:uid="{00000000-0005-0000-0000-000091080000}"/>
    <cellStyle name="Currency [0] 1965" xfId="2172" hidden="1" xr:uid="{00000000-0005-0000-0000-00009D080000}"/>
    <cellStyle name="Currency [0] 1966" xfId="2173" hidden="1" xr:uid="{00000000-0005-0000-0000-00009E080000}"/>
    <cellStyle name="Currency [0] 1967" xfId="2111" hidden="1" xr:uid="{00000000-0005-0000-0000-000060080000}"/>
    <cellStyle name="Currency [0] 1968" xfId="2147" hidden="1" xr:uid="{00000000-0005-0000-0000-000084080000}"/>
    <cellStyle name="Currency [0] 1969" xfId="2127" hidden="1" xr:uid="{00000000-0005-0000-0000-000070080000}"/>
    <cellStyle name="Currency [0] 197" xfId="296" hidden="1" xr:uid="{00000000-0005-0000-0000-000049010000}"/>
    <cellStyle name="Currency [0] 1970" xfId="2143" hidden="1" xr:uid="{00000000-0005-0000-0000-000080080000}"/>
    <cellStyle name="Currency [0] 1971" xfId="2145" hidden="1" xr:uid="{00000000-0005-0000-0000-000082080000}"/>
    <cellStyle name="Currency [0] 1972" xfId="2176" hidden="1" xr:uid="{00000000-0005-0000-0000-0000A1080000}"/>
    <cellStyle name="Currency [0] 1973" xfId="2082" hidden="1" xr:uid="{00000000-0005-0000-0000-000043080000}"/>
    <cellStyle name="Currency [0] 1974" xfId="2168" hidden="1" xr:uid="{00000000-0005-0000-0000-000099080000}"/>
    <cellStyle name="Currency [0] 1975" xfId="2178" hidden="1" xr:uid="{00000000-0005-0000-0000-0000A3080000}"/>
    <cellStyle name="Currency [0] 1976" xfId="2179" hidden="1" xr:uid="{00000000-0005-0000-0000-0000A4080000}"/>
    <cellStyle name="Currency [0] 1977" xfId="2107" hidden="1" xr:uid="{00000000-0005-0000-0000-00005C080000}"/>
    <cellStyle name="Currency [0] 1978" xfId="2158" hidden="1" xr:uid="{00000000-0005-0000-0000-00008F080000}"/>
    <cellStyle name="Currency [0] 1979" xfId="2138" hidden="1" xr:uid="{00000000-0005-0000-0000-00007B080000}"/>
    <cellStyle name="Currency [0] 198" xfId="306" hidden="1" xr:uid="{00000000-0005-0000-0000-000053010000}"/>
    <cellStyle name="Currency [0] 1980" xfId="2150" hidden="1" xr:uid="{00000000-0005-0000-0000-000087080000}"/>
    <cellStyle name="Currency [0] 1981" xfId="2148" hidden="1" xr:uid="{00000000-0005-0000-0000-000085080000}"/>
    <cellStyle name="Currency [0] 1982" xfId="2181" hidden="1" xr:uid="{00000000-0005-0000-0000-0000A6080000}"/>
    <cellStyle name="Currency [0] 1983" xfId="2125" hidden="1" xr:uid="{00000000-0005-0000-0000-00006E080000}"/>
    <cellStyle name="Currency [0] 1984" xfId="2175" hidden="1" xr:uid="{00000000-0005-0000-0000-0000A0080000}"/>
    <cellStyle name="Currency [0] 1985" xfId="2185" hidden="1" xr:uid="{00000000-0005-0000-0000-0000AA080000}"/>
    <cellStyle name="Currency [0] 1986" xfId="2186" hidden="1" xr:uid="{00000000-0005-0000-0000-0000AB080000}"/>
    <cellStyle name="Currency [0] 1987" xfId="2151" hidden="1" xr:uid="{00000000-0005-0000-0000-000088080000}"/>
    <cellStyle name="Currency [0] 1988" xfId="2166" hidden="1" xr:uid="{00000000-0005-0000-0000-000097080000}"/>
    <cellStyle name="Currency [0] 1989" xfId="2089" hidden="1" xr:uid="{00000000-0005-0000-0000-00004A080000}"/>
    <cellStyle name="Currency [0] 199" xfId="307" hidden="1" xr:uid="{00000000-0005-0000-0000-000054010000}"/>
    <cellStyle name="Currency [0] 1990" xfId="2161" hidden="1" xr:uid="{00000000-0005-0000-0000-000092080000}"/>
    <cellStyle name="Currency [0] 1991" xfId="2159" hidden="1" xr:uid="{00000000-0005-0000-0000-000090080000}"/>
    <cellStyle name="Currency [0] 1992" xfId="2188" hidden="1" xr:uid="{00000000-0005-0000-0000-0000AD080000}"/>
    <cellStyle name="Currency [0] 1993" xfId="2104" hidden="1" xr:uid="{00000000-0005-0000-0000-000059080000}"/>
    <cellStyle name="Currency [0] 1994" xfId="2180" hidden="1" xr:uid="{00000000-0005-0000-0000-0000A5080000}"/>
    <cellStyle name="Currency [0] 1995" xfId="2190" hidden="1" xr:uid="{00000000-0005-0000-0000-0000AF080000}"/>
    <cellStyle name="Currency [0] 1996" xfId="2191" hidden="1" xr:uid="{00000000-0005-0000-0000-0000B0080000}"/>
    <cellStyle name="Currency [0] 1997" xfId="2162" hidden="1" xr:uid="{00000000-0005-0000-0000-000093080000}"/>
    <cellStyle name="Currency [0] 1998" xfId="2174" hidden="1" xr:uid="{00000000-0005-0000-0000-00009F080000}"/>
    <cellStyle name="Currency [0] 1999" xfId="2154" hidden="1" xr:uid="{00000000-0005-0000-0000-00008B080000}"/>
    <cellStyle name="Currency [0] 2" xfId="73" hidden="1" xr:uid="{00000000-0005-0000-0000-000069000000}"/>
    <cellStyle name="Currency [0] 20" xfId="37" hidden="1" xr:uid="{00000000-0005-0000-0000-000045000000}"/>
    <cellStyle name="Currency [0] 200" xfId="272" hidden="1" xr:uid="{00000000-0005-0000-0000-000031010000}"/>
    <cellStyle name="Currency [0] 2000" xfId="2169" hidden="1" xr:uid="{00000000-0005-0000-0000-00009A080000}"/>
    <cellStyle name="Currency [0] 2001" xfId="2167" hidden="1" xr:uid="{00000000-0005-0000-0000-000098080000}"/>
    <cellStyle name="Currency [0] 2002" xfId="2193" hidden="1" xr:uid="{00000000-0005-0000-0000-0000B2080000}"/>
    <cellStyle name="Currency [0] 2003" xfId="2106" hidden="1" xr:uid="{00000000-0005-0000-0000-00005B080000}"/>
    <cellStyle name="Currency [0] 2004" xfId="2187" hidden="1" xr:uid="{00000000-0005-0000-0000-0000AC080000}"/>
    <cellStyle name="Currency [0] 2005" xfId="2194" hidden="1" xr:uid="{00000000-0005-0000-0000-0000B3080000}"/>
    <cellStyle name="Currency [0] 2006" xfId="2195" hidden="1" xr:uid="{00000000-0005-0000-0000-0000B4080000}"/>
    <cellStyle name="Currency [0] 2007" xfId="2135" hidden="1" xr:uid="{00000000-0005-0000-0000-000078080000}"/>
    <cellStyle name="Currency [0] 2008" xfId="2155" hidden="1" xr:uid="{00000000-0005-0000-0000-00008C080000}"/>
    <cellStyle name="Currency [0] 2009" xfId="2189" hidden="1" xr:uid="{00000000-0005-0000-0000-0000AE080000}"/>
    <cellStyle name="Currency [0] 201" xfId="287" hidden="1" xr:uid="{00000000-0005-0000-0000-000040010000}"/>
    <cellStyle name="Currency [0] 2010" xfId="2182" hidden="1" xr:uid="{00000000-0005-0000-0000-0000A7080000}"/>
    <cellStyle name="Currency [0] 2011" xfId="2192" hidden="1" xr:uid="{00000000-0005-0000-0000-0000B1080000}"/>
    <cellStyle name="Currency [0] 2012" xfId="2196" hidden="1" xr:uid="{00000000-0005-0000-0000-0000B5080000}"/>
    <cellStyle name="Currency [0] 2013" xfId="2121" hidden="1" xr:uid="{00000000-0005-0000-0000-00006A080000}"/>
    <cellStyle name="Currency [0] 2014" xfId="2153" hidden="1" xr:uid="{00000000-0005-0000-0000-00008A080000}"/>
    <cellStyle name="Currency [0] 2015" xfId="2199" hidden="1" xr:uid="{00000000-0005-0000-0000-0000B8080000}"/>
    <cellStyle name="Currency [0] 2016" xfId="2200" hidden="1" xr:uid="{00000000-0005-0000-0000-0000B9080000}"/>
    <cellStyle name="Currency [0] 2017" xfId="2177" hidden="1" xr:uid="{00000000-0005-0000-0000-0000A2080000}"/>
    <cellStyle name="Currency [0] 2018" xfId="2183" hidden="1" xr:uid="{00000000-0005-0000-0000-0000A8080000}"/>
    <cellStyle name="Currency [0] 2019" xfId="2197" hidden="1" xr:uid="{00000000-0005-0000-0000-0000B6080000}"/>
    <cellStyle name="Currency [0] 202" xfId="213" hidden="1" xr:uid="{00000000-0005-0000-0000-0000F6000000}"/>
    <cellStyle name="Currency [0] 2020" xfId="2184" hidden="1" xr:uid="{00000000-0005-0000-0000-0000A9080000}"/>
    <cellStyle name="Currency [0] 2021" xfId="2201" hidden="1" xr:uid="{00000000-0005-0000-0000-0000BA080000}"/>
    <cellStyle name="Currency [0] 2022" xfId="2202" hidden="1" xr:uid="{00000000-0005-0000-0000-0000BB080000}"/>
    <cellStyle name="Currency [0] 2023" xfId="2198" hidden="1" xr:uid="{00000000-0005-0000-0000-0000B7080000}"/>
    <cellStyle name="Currency [0] 2024" xfId="2171" hidden="1" xr:uid="{00000000-0005-0000-0000-00009C080000}"/>
    <cellStyle name="Currency [0] 2025" xfId="2204" hidden="1" xr:uid="{00000000-0005-0000-0000-0000BD080000}"/>
    <cellStyle name="Currency [0] 2026" xfId="2205" hidden="1" xr:uid="{00000000-0005-0000-0000-0000BE080000}"/>
    <cellStyle name="Currency [0] 2027" xfId="2043" hidden="1" xr:uid="{00000000-0005-0000-0000-00001C080000}"/>
    <cellStyle name="Currency [0] 2028" xfId="2064" hidden="1" xr:uid="{00000000-0005-0000-0000-000031080000}"/>
    <cellStyle name="Currency [0] 2029" xfId="2207" hidden="1" xr:uid="{00000000-0005-0000-0000-0000C0080000}"/>
    <cellStyle name="Currency [0] 203" xfId="282" hidden="1" xr:uid="{00000000-0005-0000-0000-00003B010000}"/>
    <cellStyle name="Currency [0] 2030" xfId="2212" hidden="1" xr:uid="{00000000-0005-0000-0000-0000C5080000}"/>
    <cellStyle name="Currency [0] 2031" xfId="2213" hidden="1" xr:uid="{00000000-0005-0000-0000-0000C6080000}"/>
    <cellStyle name="Currency [0] 2032" xfId="2030" hidden="1" xr:uid="{00000000-0005-0000-0000-00000F080000}"/>
    <cellStyle name="Currency [0] 2033" xfId="2210" hidden="1" xr:uid="{00000000-0005-0000-0000-0000C3080000}"/>
    <cellStyle name="Currency [0] 2034" xfId="2215" hidden="1" xr:uid="{00000000-0005-0000-0000-0000C8080000}"/>
    <cellStyle name="Currency [0] 2035" xfId="2216" hidden="1" xr:uid="{00000000-0005-0000-0000-0000C9080000}"/>
    <cellStyle name="Currency [0] 2036" xfId="2209" hidden="1" xr:uid="{00000000-0005-0000-0000-0000C2080000}"/>
    <cellStyle name="Currency [0] 2037" xfId="2042" hidden="1" xr:uid="{00000000-0005-0000-0000-00001B080000}"/>
    <cellStyle name="Currency [0] 2038" xfId="2227" hidden="1" xr:uid="{00000000-0005-0000-0000-0000D4080000}"/>
    <cellStyle name="Currency [0] 2039" xfId="2236" hidden="1" xr:uid="{00000000-0005-0000-0000-0000DD080000}"/>
    <cellStyle name="Currency [0] 204" xfId="280" hidden="1" xr:uid="{00000000-0005-0000-0000-000039010000}"/>
    <cellStyle name="Currency [0] 2040" xfId="2247" hidden="1" xr:uid="{00000000-0005-0000-0000-0000E8080000}"/>
    <cellStyle name="Currency [0] 2041" xfId="2253" hidden="1" xr:uid="{00000000-0005-0000-0000-0000EE080000}"/>
    <cellStyle name="Currency [0] 2042" xfId="2225" hidden="1" xr:uid="{00000000-0005-0000-0000-0000D2080000}"/>
    <cellStyle name="Currency [0] 2043" xfId="2243" hidden="1" xr:uid="{00000000-0005-0000-0000-0000E4080000}"/>
    <cellStyle name="Currency [0] 2044" xfId="2265" hidden="1" xr:uid="{00000000-0005-0000-0000-0000FA080000}"/>
    <cellStyle name="Currency [0] 2045" xfId="2267" hidden="1" xr:uid="{00000000-0005-0000-0000-0000FC080000}"/>
    <cellStyle name="Currency [0] 2046" xfId="2206" hidden="1" xr:uid="{00000000-0005-0000-0000-0000BF080000}"/>
    <cellStyle name="Currency [0] 2047" xfId="2038" hidden="1" xr:uid="{00000000-0005-0000-0000-000017080000}"/>
    <cellStyle name="Currency [0] 2048" xfId="2239" hidden="1" xr:uid="{00000000-0005-0000-0000-0000E0080000}"/>
    <cellStyle name="Currency [0] 2049" xfId="2034" hidden="1" xr:uid="{00000000-0005-0000-0000-000013080000}"/>
    <cellStyle name="Currency [0] 205" xfId="309" hidden="1" xr:uid="{00000000-0005-0000-0000-000056010000}"/>
    <cellStyle name="Currency [0] 2050" xfId="2228" hidden="1" xr:uid="{00000000-0005-0000-0000-0000D5080000}"/>
    <cellStyle name="Currency [0] 2051" xfId="2272" hidden="1" xr:uid="{00000000-0005-0000-0000-000001090000}"/>
    <cellStyle name="Currency [0] 2052" xfId="2240" hidden="1" xr:uid="{00000000-0005-0000-0000-0000E1080000}"/>
    <cellStyle name="Currency [0] 2053" xfId="2248" hidden="1" xr:uid="{00000000-0005-0000-0000-0000E9080000}"/>
    <cellStyle name="Currency [0] 2054" xfId="2284" hidden="1" xr:uid="{00000000-0005-0000-0000-00000D090000}"/>
    <cellStyle name="Currency [0] 2055" xfId="2286" hidden="1" xr:uid="{00000000-0005-0000-0000-00000F090000}"/>
    <cellStyle name="Currency [0] 2056" xfId="2242" hidden="1" xr:uid="{00000000-0005-0000-0000-0000E3080000}"/>
    <cellStyle name="Currency [0] 2057" xfId="2255" hidden="1" xr:uid="{00000000-0005-0000-0000-0000F0080000}"/>
    <cellStyle name="Currency [0] 2058" xfId="2260" hidden="1" xr:uid="{00000000-0005-0000-0000-0000F5080000}"/>
    <cellStyle name="Currency [0] 2059" xfId="2254" hidden="1" xr:uid="{00000000-0005-0000-0000-0000EF080000}"/>
    <cellStyle name="Currency [0] 206" xfId="225" hidden="1" xr:uid="{00000000-0005-0000-0000-000002010000}"/>
    <cellStyle name="Currency [0] 2060" xfId="2302" hidden="1" xr:uid="{00000000-0005-0000-0000-00001F090000}"/>
    <cellStyle name="Currency [0] 2061" xfId="2310" hidden="1" xr:uid="{00000000-0005-0000-0000-000027090000}"/>
    <cellStyle name="Currency [0] 2062" xfId="2238" hidden="1" xr:uid="{00000000-0005-0000-0000-0000DF080000}"/>
    <cellStyle name="Currency [0] 2063" xfId="2296" hidden="1" xr:uid="{00000000-0005-0000-0000-000019090000}"/>
    <cellStyle name="Currency [0] 2064" xfId="2319" hidden="1" xr:uid="{00000000-0005-0000-0000-000030090000}"/>
    <cellStyle name="Currency [0] 2065" xfId="2321" hidden="1" xr:uid="{00000000-0005-0000-0000-000032090000}"/>
    <cellStyle name="Currency [0] 2066" xfId="2221" hidden="1" xr:uid="{00000000-0005-0000-0000-0000CE080000}"/>
    <cellStyle name="Currency [0] 2067" xfId="2231" hidden="1" xr:uid="{00000000-0005-0000-0000-0000D8080000}"/>
    <cellStyle name="Currency [0] 2068" xfId="2293" hidden="1" xr:uid="{00000000-0005-0000-0000-000016090000}"/>
    <cellStyle name="Currency [0] 2069" xfId="2258" hidden="1" xr:uid="{00000000-0005-0000-0000-0000F3080000}"/>
    <cellStyle name="Currency [0] 207" xfId="301" hidden="1" xr:uid="{00000000-0005-0000-0000-00004E010000}"/>
    <cellStyle name="Currency [0] 2070" xfId="2211" hidden="1" xr:uid="{00000000-0005-0000-0000-0000C4080000}"/>
    <cellStyle name="Currency [0] 2071" xfId="2329" hidden="1" xr:uid="{00000000-0005-0000-0000-00003A090000}"/>
    <cellStyle name="Currency [0] 2072" xfId="2294" hidden="1" xr:uid="{00000000-0005-0000-0000-000017090000}"/>
    <cellStyle name="Currency [0] 2073" xfId="2305" hidden="1" xr:uid="{00000000-0005-0000-0000-000022090000}"/>
    <cellStyle name="Currency [0] 2074" xfId="2337" hidden="1" xr:uid="{00000000-0005-0000-0000-000042090000}"/>
    <cellStyle name="Currency [0] 2075" xfId="2339" hidden="1" xr:uid="{00000000-0005-0000-0000-000044090000}"/>
    <cellStyle name="Currency [0] 2076" xfId="2291" hidden="1" xr:uid="{00000000-0005-0000-0000-000014090000}"/>
    <cellStyle name="Currency [0] 2077" xfId="2290" hidden="1" xr:uid="{00000000-0005-0000-0000-000013090000}"/>
    <cellStyle name="Currency [0] 2078" xfId="2280" hidden="1" xr:uid="{00000000-0005-0000-0000-000009090000}"/>
    <cellStyle name="Currency [0] 2079" xfId="2276" hidden="1" xr:uid="{00000000-0005-0000-0000-000005090000}"/>
    <cellStyle name="Currency [0] 208" xfId="311" hidden="1" xr:uid="{00000000-0005-0000-0000-000058010000}"/>
    <cellStyle name="Currency [0] 2080" xfId="2278" hidden="1" xr:uid="{00000000-0005-0000-0000-000007090000}"/>
    <cellStyle name="Currency [0] 2081" xfId="2346" hidden="1" xr:uid="{00000000-0005-0000-0000-00004B090000}"/>
    <cellStyle name="Currency [0] 2082" xfId="2036" hidden="1" xr:uid="{00000000-0005-0000-0000-000015080000}"/>
    <cellStyle name="Currency [0] 2083" xfId="2324" hidden="1" xr:uid="{00000000-0005-0000-0000-000035090000}"/>
    <cellStyle name="Currency [0] 2084" xfId="2352" hidden="1" xr:uid="{00000000-0005-0000-0000-000051090000}"/>
    <cellStyle name="Currency [0] 2085" xfId="2354" hidden="1" xr:uid="{00000000-0005-0000-0000-000053090000}"/>
    <cellStyle name="Currency [0] 2086" xfId="2229" hidden="1" xr:uid="{00000000-0005-0000-0000-0000D6080000}"/>
    <cellStyle name="Currency [0] 2087" xfId="2303" hidden="1" xr:uid="{00000000-0005-0000-0000-000020090000}"/>
    <cellStyle name="Currency [0] 2088" xfId="2259" hidden="1" xr:uid="{00000000-0005-0000-0000-0000F4080000}"/>
    <cellStyle name="Currency [0] 2089" xfId="2295" hidden="1" xr:uid="{00000000-0005-0000-0000-000018090000}"/>
    <cellStyle name="Currency [0] 209" xfId="312" hidden="1" xr:uid="{00000000-0005-0000-0000-000059010000}"/>
    <cellStyle name="Currency [0] 2090" xfId="2299" hidden="1" xr:uid="{00000000-0005-0000-0000-00001C090000}"/>
    <cellStyle name="Currency [0] 2091" xfId="2360" hidden="1" xr:uid="{00000000-0005-0000-0000-000059090000}"/>
    <cellStyle name="Currency [0] 2092" xfId="2070" hidden="1" xr:uid="{00000000-0005-0000-0000-000037080000}"/>
    <cellStyle name="Currency [0] 2093" xfId="2342" hidden="1" xr:uid="{00000000-0005-0000-0000-000047090000}"/>
    <cellStyle name="Currency [0] 2094" xfId="2365" hidden="1" xr:uid="{00000000-0005-0000-0000-00005E090000}"/>
    <cellStyle name="Currency [0] 2095" xfId="2367" hidden="1" xr:uid="{00000000-0005-0000-0000-000060090000}"/>
    <cellStyle name="Currency [0] 2096" xfId="2223" hidden="1" xr:uid="{00000000-0005-0000-0000-0000D0080000}"/>
    <cellStyle name="Currency [0] 2097" xfId="2322" hidden="1" xr:uid="{00000000-0005-0000-0000-000033090000}"/>
    <cellStyle name="Currency [0] 2098" xfId="2289" hidden="1" xr:uid="{00000000-0005-0000-0000-000012090000}"/>
    <cellStyle name="Currency [0] 2099" xfId="2307" hidden="1" xr:uid="{00000000-0005-0000-0000-000024090000}"/>
    <cellStyle name="Currency [0] 21" xfId="35" hidden="1" xr:uid="{00000000-0005-0000-0000-000043000000}"/>
    <cellStyle name="Currency [0] 210" xfId="283" hidden="1" xr:uid="{00000000-0005-0000-0000-00003C010000}"/>
    <cellStyle name="Currency [0] 2100" xfId="2304" hidden="1" xr:uid="{00000000-0005-0000-0000-000021090000}"/>
    <cellStyle name="Currency [0] 2101" xfId="2371" hidden="1" xr:uid="{00000000-0005-0000-0000-000064090000}"/>
    <cellStyle name="Currency [0] 2102" xfId="2256" hidden="1" xr:uid="{00000000-0005-0000-0000-0000F1080000}"/>
    <cellStyle name="Currency [0] 2103" xfId="2356" hidden="1" xr:uid="{00000000-0005-0000-0000-000055090000}"/>
    <cellStyle name="Currency [0] 2104" xfId="2378" hidden="1" xr:uid="{00000000-0005-0000-0000-00006B090000}"/>
    <cellStyle name="Currency [0] 2105" xfId="2380" hidden="1" xr:uid="{00000000-0005-0000-0000-00006D090000}"/>
    <cellStyle name="Currency [0] 2106" xfId="2308" hidden="1" xr:uid="{00000000-0005-0000-0000-000025090000}"/>
    <cellStyle name="Currency [0] 2107" xfId="2340" hidden="1" xr:uid="{00000000-0005-0000-0000-000045090000}"/>
    <cellStyle name="Currency [0] 2108" xfId="2097" hidden="1" xr:uid="{00000000-0005-0000-0000-000052080000}"/>
    <cellStyle name="Currency [0] 2109" xfId="2326" hidden="1" xr:uid="{00000000-0005-0000-0000-000037090000}"/>
    <cellStyle name="Currency [0] 211" xfId="295" hidden="1" xr:uid="{00000000-0005-0000-0000-000048010000}"/>
    <cellStyle name="Currency [0] 2110" xfId="2323" hidden="1" xr:uid="{00000000-0005-0000-0000-000034090000}"/>
    <cellStyle name="Currency [0] 2111" xfId="2384" hidden="1" xr:uid="{00000000-0005-0000-0000-000071090000}"/>
    <cellStyle name="Currency [0] 2112" xfId="2219" hidden="1" xr:uid="{00000000-0005-0000-0000-0000CC080000}"/>
    <cellStyle name="Currency [0] 2113" xfId="2368" hidden="1" xr:uid="{00000000-0005-0000-0000-000061090000}"/>
    <cellStyle name="Currency [0] 2114" xfId="2388" hidden="1" xr:uid="{00000000-0005-0000-0000-000075090000}"/>
    <cellStyle name="Currency [0] 2115" xfId="2390" hidden="1" xr:uid="{00000000-0005-0000-0000-000077090000}"/>
    <cellStyle name="Currency [0] 2116" xfId="2327" hidden="1" xr:uid="{00000000-0005-0000-0000-000038090000}"/>
    <cellStyle name="Currency [0] 2117" xfId="2355" hidden="1" xr:uid="{00000000-0005-0000-0000-000054090000}"/>
    <cellStyle name="Currency [0] 2118" xfId="2315" hidden="1" xr:uid="{00000000-0005-0000-0000-00002C090000}"/>
    <cellStyle name="Currency [0] 2119" xfId="2344" hidden="1" xr:uid="{00000000-0005-0000-0000-000049090000}"/>
    <cellStyle name="Currency [0] 212" xfId="275" hidden="1" xr:uid="{00000000-0005-0000-0000-000034010000}"/>
    <cellStyle name="Currency [0] 2120" xfId="2341" hidden="1" xr:uid="{00000000-0005-0000-0000-000046090000}"/>
    <cellStyle name="Currency [0] 2121" xfId="2394" hidden="1" xr:uid="{00000000-0005-0000-0000-00007B090000}"/>
    <cellStyle name="Currency [0] 2122" xfId="2222" hidden="1" xr:uid="{00000000-0005-0000-0000-0000CF080000}"/>
    <cellStyle name="Currency [0] 2123" xfId="2381" hidden="1" xr:uid="{00000000-0005-0000-0000-00006E090000}"/>
    <cellStyle name="Currency [0] 2124" xfId="2398" hidden="1" xr:uid="{00000000-0005-0000-0000-00007F090000}"/>
    <cellStyle name="Currency [0] 2125" xfId="2400" hidden="1" xr:uid="{00000000-0005-0000-0000-000081090000}"/>
    <cellStyle name="Currency [0] 2126" xfId="2281" hidden="1" xr:uid="{00000000-0005-0000-0000-00000A090000}"/>
    <cellStyle name="Currency [0] 2127" xfId="2317" hidden="1" xr:uid="{00000000-0005-0000-0000-00002E090000}"/>
    <cellStyle name="Currency [0] 2128" xfId="2386" hidden="1" xr:uid="{00000000-0005-0000-0000-000073090000}"/>
    <cellStyle name="Currency [0] 2129" xfId="2374" hidden="1" xr:uid="{00000000-0005-0000-0000-000067090000}"/>
    <cellStyle name="Currency [0] 213" xfId="290" hidden="1" xr:uid="{00000000-0005-0000-0000-000043010000}"/>
    <cellStyle name="Currency [0] 2130" xfId="2391" hidden="1" xr:uid="{00000000-0005-0000-0000-000078090000}"/>
    <cellStyle name="Currency [0] 2131" xfId="2402" hidden="1" xr:uid="{00000000-0005-0000-0000-000083090000}"/>
    <cellStyle name="Currency [0] 2132" xfId="2250" hidden="1" xr:uid="{00000000-0005-0000-0000-0000EB080000}"/>
    <cellStyle name="Currency [0] 2133" xfId="2314" hidden="1" xr:uid="{00000000-0005-0000-0000-00002B090000}"/>
    <cellStyle name="Currency [0] 2134" xfId="2406" hidden="1" xr:uid="{00000000-0005-0000-0000-000087090000}"/>
    <cellStyle name="Currency [0] 2135" xfId="2408" hidden="1" xr:uid="{00000000-0005-0000-0000-000089090000}"/>
    <cellStyle name="Currency [0] 2136" xfId="2363" hidden="1" xr:uid="{00000000-0005-0000-0000-00005C090000}"/>
    <cellStyle name="Currency [0] 2137" xfId="2375" hidden="1" xr:uid="{00000000-0005-0000-0000-000068090000}"/>
    <cellStyle name="Currency [0] 2138" xfId="2403" hidden="1" xr:uid="{00000000-0005-0000-0000-000084090000}"/>
    <cellStyle name="Currency [0] 2139" xfId="2376" hidden="1" xr:uid="{00000000-0005-0000-0000-000069090000}"/>
    <cellStyle name="Currency [0] 214" xfId="288" hidden="1" xr:uid="{00000000-0005-0000-0000-000041010000}"/>
    <cellStyle name="Currency [0] 2140" xfId="2409" hidden="1" xr:uid="{00000000-0005-0000-0000-00008A090000}"/>
    <cellStyle name="Currency [0] 2141" xfId="2411" hidden="1" xr:uid="{00000000-0005-0000-0000-00008C090000}"/>
    <cellStyle name="Currency [0] 2142" xfId="2404" hidden="1" xr:uid="{00000000-0005-0000-0000-000085090000}"/>
    <cellStyle name="Currency [0] 2143" xfId="2350" hidden="1" xr:uid="{00000000-0005-0000-0000-00004F090000}"/>
    <cellStyle name="Currency [0] 2144" xfId="2413" hidden="1" xr:uid="{00000000-0005-0000-0000-00008E090000}"/>
    <cellStyle name="Currency [0] 2145" xfId="2415" hidden="1" xr:uid="{00000000-0005-0000-0000-000090090000}"/>
    <cellStyle name="Currency [0] 2146" xfId="2054" hidden="1" xr:uid="{00000000-0005-0000-0000-000027080000}"/>
    <cellStyle name="Currency [0] 2147" xfId="2033" hidden="1" xr:uid="{00000000-0005-0000-0000-000012080000}"/>
    <cellStyle name="Currency [0] 2148" xfId="2421" hidden="1" xr:uid="{00000000-0005-0000-0000-000096090000}"/>
    <cellStyle name="Currency [0] 2149" xfId="2427" hidden="1" xr:uid="{00000000-0005-0000-0000-00009C090000}"/>
    <cellStyle name="Currency [0] 215" xfId="314" hidden="1" xr:uid="{00000000-0005-0000-0000-00005B010000}"/>
    <cellStyle name="Currency [0] 2150" xfId="2429" hidden="1" xr:uid="{00000000-0005-0000-0000-00009E090000}"/>
    <cellStyle name="Currency [0] 2151" xfId="2049" hidden="1" xr:uid="{00000000-0005-0000-0000-000022080000}"/>
    <cellStyle name="Currency [0] 2152" xfId="2423" hidden="1" xr:uid="{00000000-0005-0000-0000-000098090000}"/>
    <cellStyle name="Currency [0] 2153" xfId="2431" hidden="1" xr:uid="{00000000-0005-0000-0000-0000A0090000}"/>
    <cellStyle name="Currency [0] 2154" xfId="2433" hidden="1" xr:uid="{00000000-0005-0000-0000-0000A2090000}"/>
    <cellStyle name="Currency [0] 2155" xfId="2422" hidden="1" xr:uid="{00000000-0005-0000-0000-000097090000}"/>
    <cellStyle name="Currency [0] 2156" xfId="2055" hidden="1" xr:uid="{00000000-0005-0000-0000-000028080000}"/>
    <cellStyle name="Currency [0] 2157" xfId="2444" hidden="1" xr:uid="{00000000-0005-0000-0000-0000AD090000}"/>
    <cellStyle name="Currency [0] 2158" xfId="2453" hidden="1" xr:uid="{00000000-0005-0000-0000-0000B6090000}"/>
    <cellStyle name="Currency [0] 2159" xfId="2464" hidden="1" xr:uid="{00000000-0005-0000-0000-0000C1090000}"/>
    <cellStyle name="Currency [0] 216" xfId="227" hidden="1" xr:uid="{00000000-0005-0000-0000-000004010000}"/>
    <cellStyle name="Currency [0] 2160" xfId="2470" hidden="1" xr:uid="{00000000-0005-0000-0000-0000C7090000}"/>
    <cellStyle name="Currency [0] 2161" xfId="2442" hidden="1" xr:uid="{00000000-0005-0000-0000-0000AB090000}"/>
    <cellStyle name="Currency [0] 2162" xfId="2460" hidden="1" xr:uid="{00000000-0005-0000-0000-0000BD090000}"/>
    <cellStyle name="Currency [0] 2163" xfId="2482" hidden="1" xr:uid="{00000000-0005-0000-0000-0000D3090000}"/>
    <cellStyle name="Currency [0] 2164" xfId="2484" hidden="1" xr:uid="{00000000-0005-0000-0000-0000D5090000}"/>
    <cellStyle name="Currency [0] 2165" xfId="2418" hidden="1" xr:uid="{00000000-0005-0000-0000-000093090000}"/>
    <cellStyle name="Currency [0] 2166" xfId="2059" hidden="1" xr:uid="{00000000-0005-0000-0000-00002C080000}"/>
    <cellStyle name="Currency [0] 2167" xfId="2456" hidden="1" xr:uid="{00000000-0005-0000-0000-0000B9090000}"/>
    <cellStyle name="Currency [0] 2168" xfId="2075" hidden="1" xr:uid="{00000000-0005-0000-0000-00003C080000}"/>
    <cellStyle name="Currency [0] 2169" xfId="2445" hidden="1" xr:uid="{00000000-0005-0000-0000-0000AE090000}"/>
    <cellStyle name="Currency [0] 217" xfId="308" hidden="1" xr:uid="{00000000-0005-0000-0000-000055010000}"/>
    <cellStyle name="Currency [0] 2170" xfId="2489" hidden="1" xr:uid="{00000000-0005-0000-0000-0000DA090000}"/>
    <cellStyle name="Currency [0] 2171" xfId="2457" hidden="1" xr:uid="{00000000-0005-0000-0000-0000BA090000}"/>
    <cellStyle name="Currency [0] 2172" xfId="2465" hidden="1" xr:uid="{00000000-0005-0000-0000-0000C2090000}"/>
    <cellStyle name="Currency [0] 2173" xfId="2501" hidden="1" xr:uid="{00000000-0005-0000-0000-0000E6090000}"/>
    <cellStyle name="Currency [0] 2174" xfId="2503" hidden="1" xr:uid="{00000000-0005-0000-0000-0000E8090000}"/>
    <cellStyle name="Currency [0] 2175" xfId="2459" hidden="1" xr:uid="{00000000-0005-0000-0000-0000BC090000}"/>
    <cellStyle name="Currency [0] 2176" xfId="2472" hidden="1" xr:uid="{00000000-0005-0000-0000-0000C9090000}"/>
    <cellStyle name="Currency [0] 2177" xfId="2477" hidden="1" xr:uid="{00000000-0005-0000-0000-0000CE090000}"/>
    <cellStyle name="Currency [0] 2178" xfId="2471" hidden="1" xr:uid="{00000000-0005-0000-0000-0000C8090000}"/>
    <cellStyle name="Currency [0] 2179" xfId="2519" hidden="1" xr:uid="{00000000-0005-0000-0000-0000F8090000}"/>
    <cellStyle name="Currency [0] 218" xfId="315" hidden="1" xr:uid="{00000000-0005-0000-0000-00005C010000}"/>
    <cellStyle name="Currency [0] 2180" xfId="2527" hidden="1" xr:uid="{00000000-0005-0000-0000-0000000A0000}"/>
    <cellStyle name="Currency [0] 2181" xfId="2455" hidden="1" xr:uid="{00000000-0005-0000-0000-0000B8090000}"/>
    <cellStyle name="Currency [0] 2182" xfId="2513" hidden="1" xr:uid="{00000000-0005-0000-0000-0000F2090000}"/>
    <cellStyle name="Currency [0] 2183" xfId="2536" hidden="1" xr:uid="{00000000-0005-0000-0000-0000090A0000}"/>
    <cellStyle name="Currency [0] 2184" xfId="2538" hidden="1" xr:uid="{00000000-0005-0000-0000-00000B0A0000}"/>
    <cellStyle name="Currency [0] 2185" xfId="2438" hidden="1" xr:uid="{00000000-0005-0000-0000-0000A7090000}"/>
    <cellStyle name="Currency [0] 2186" xfId="2448" hidden="1" xr:uid="{00000000-0005-0000-0000-0000B1090000}"/>
    <cellStyle name="Currency [0] 2187" xfId="2510" hidden="1" xr:uid="{00000000-0005-0000-0000-0000EF090000}"/>
    <cellStyle name="Currency [0] 2188" xfId="2475" hidden="1" xr:uid="{00000000-0005-0000-0000-0000CC090000}"/>
    <cellStyle name="Currency [0] 2189" xfId="2425" hidden="1" xr:uid="{00000000-0005-0000-0000-00009A090000}"/>
    <cellStyle name="Currency [0] 219" xfId="316" hidden="1" xr:uid="{00000000-0005-0000-0000-00005D010000}"/>
    <cellStyle name="Currency [0] 2190" xfId="2546" hidden="1" xr:uid="{00000000-0005-0000-0000-0000130A0000}"/>
    <cellStyle name="Currency [0] 2191" xfId="2511" hidden="1" xr:uid="{00000000-0005-0000-0000-0000F0090000}"/>
    <cellStyle name="Currency [0] 2192" xfId="2522" hidden="1" xr:uid="{00000000-0005-0000-0000-0000FB090000}"/>
    <cellStyle name="Currency [0] 2193" xfId="2554" hidden="1" xr:uid="{00000000-0005-0000-0000-00001B0A0000}"/>
    <cellStyle name="Currency [0] 2194" xfId="2556" hidden="1" xr:uid="{00000000-0005-0000-0000-00001D0A0000}"/>
    <cellStyle name="Currency [0] 2195" xfId="2508" hidden="1" xr:uid="{00000000-0005-0000-0000-0000ED090000}"/>
    <cellStyle name="Currency [0] 2196" xfId="2507" hidden="1" xr:uid="{00000000-0005-0000-0000-0000EC090000}"/>
    <cellStyle name="Currency [0] 2197" xfId="2497" hidden="1" xr:uid="{00000000-0005-0000-0000-0000E2090000}"/>
    <cellStyle name="Currency [0] 2198" xfId="2493" hidden="1" xr:uid="{00000000-0005-0000-0000-0000DE090000}"/>
    <cellStyle name="Currency [0] 2199" xfId="2495" hidden="1" xr:uid="{00000000-0005-0000-0000-0000E0090000}"/>
    <cellStyle name="Currency [0] 22" xfId="17" hidden="1" xr:uid="{00000000-0005-0000-0000-000031000000}"/>
    <cellStyle name="Currency [0] 220" xfId="256" hidden="1" xr:uid="{00000000-0005-0000-0000-000021010000}"/>
    <cellStyle name="Currency [0] 2200" xfId="2563" hidden="1" xr:uid="{00000000-0005-0000-0000-0000240A0000}"/>
    <cellStyle name="Currency [0] 2201" xfId="2061" hidden="1" xr:uid="{00000000-0005-0000-0000-00002E080000}"/>
    <cellStyle name="Currency [0] 2202" xfId="2541" hidden="1" xr:uid="{00000000-0005-0000-0000-00000E0A0000}"/>
    <cellStyle name="Currency [0] 2203" xfId="2569" hidden="1" xr:uid="{00000000-0005-0000-0000-00002A0A0000}"/>
    <cellStyle name="Currency [0] 2204" xfId="2571" hidden="1" xr:uid="{00000000-0005-0000-0000-00002C0A0000}"/>
    <cellStyle name="Currency [0] 2205" xfId="2446" hidden="1" xr:uid="{00000000-0005-0000-0000-0000AF090000}"/>
    <cellStyle name="Currency [0] 2206" xfId="2520" hidden="1" xr:uid="{00000000-0005-0000-0000-0000F9090000}"/>
    <cellStyle name="Currency [0] 2207" xfId="2476" hidden="1" xr:uid="{00000000-0005-0000-0000-0000CD090000}"/>
    <cellStyle name="Currency [0] 2208" xfId="2512" hidden="1" xr:uid="{00000000-0005-0000-0000-0000F1090000}"/>
    <cellStyle name="Currency [0] 2209" xfId="2516" hidden="1" xr:uid="{00000000-0005-0000-0000-0000F5090000}"/>
    <cellStyle name="Currency [0] 221" xfId="276" hidden="1" xr:uid="{00000000-0005-0000-0000-000035010000}"/>
    <cellStyle name="Currency [0] 2210" xfId="2577" hidden="1" xr:uid="{00000000-0005-0000-0000-0000320A0000}"/>
    <cellStyle name="Currency [0] 2211" xfId="2048" hidden="1" xr:uid="{00000000-0005-0000-0000-000021080000}"/>
    <cellStyle name="Currency [0] 2212" xfId="2559" hidden="1" xr:uid="{00000000-0005-0000-0000-0000200A0000}"/>
    <cellStyle name="Currency [0] 2213" xfId="2582" hidden="1" xr:uid="{00000000-0005-0000-0000-0000370A0000}"/>
    <cellStyle name="Currency [0] 2214" xfId="2584" hidden="1" xr:uid="{00000000-0005-0000-0000-0000390A0000}"/>
    <cellStyle name="Currency [0] 2215" xfId="2440" hidden="1" xr:uid="{00000000-0005-0000-0000-0000A9090000}"/>
    <cellStyle name="Currency [0] 2216" xfId="2539" hidden="1" xr:uid="{00000000-0005-0000-0000-00000C0A0000}"/>
    <cellStyle name="Currency [0] 2217" xfId="2506" hidden="1" xr:uid="{00000000-0005-0000-0000-0000EB090000}"/>
    <cellStyle name="Currency [0] 2218" xfId="2524" hidden="1" xr:uid="{00000000-0005-0000-0000-0000FD090000}"/>
    <cellStyle name="Currency [0] 2219" xfId="2521" hidden="1" xr:uid="{00000000-0005-0000-0000-0000FA090000}"/>
    <cellStyle name="Currency [0] 222" xfId="310" hidden="1" xr:uid="{00000000-0005-0000-0000-000057010000}"/>
    <cellStyle name="Currency [0] 2220" xfId="2588" hidden="1" xr:uid="{00000000-0005-0000-0000-00003D0A0000}"/>
    <cellStyle name="Currency [0] 2221" xfId="2473" hidden="1" xr:uid="{00000000-0005-0000-0000-0000CA090000}"/>
    <cellStyle name="Currency [0] 2222" xfId="2573" hidden="1" xr:uid="{00000000-0005-0000-0000-00002E0A0000}"/>
    <cellStyle name="Currency [0] 2223" xfId="2595" hidden="1" xr:uid="{00000000-0005-0000-0000-0000440A0000}"/>
    <cellStyle name="Currency [0] 2224" xfId="2597" hidden="1" xr:uid="{00000000-0005-0000-0000-0000460A0000}"/>
    <cellStyle name="Currency [0] 2225" xfId="2525" hidden="1" xr:uid="{00000000-0005-0000-0000-0000FE090000}"/>
    <cellStyle name="Currency [0] 2226" xfId="2557" hidden="1" xr:uid="{00000000-0005-0000-0000-00001E0A0000}"/>
    <cellStyle name="Currency [0] 2227" xfId="2028" hidden="1" xr:uid="{00000000-0005-0000-0000-00000D080000}"/>
    <cellStyle name="Currency [0] 2228" xfId="2543" hidden="1" xr:uid="{00000000-0005-0000-0000-0000100A0000}"/>
    <cellStyle name="Currency [0] 2229" xfId="2540" hidden="1" xr:uid="{00000000-0005-0000-0000-00000D0A0000}"/>
    <cellStyle name="Currency [0] 223" xfId="303" hidden="1" xr:uid="{00000000-0005-0000-0000-000050010000}"/>
    <cellStyle name="Currency [0] 2230" xfId="2601" hidden="1" xr:uid="{00000000-0005-0000-0000-00004A0A0000}"/>
    <cellStyle name="Currency [0] 2231" xfId="2436" hidden="1" xr:uid="{00000000-0005-0000-0000-0000A5090000}"/>
    <cellStyle name="Currency [0] 2232" xfId="2585" hidden="1" xr:uid="{00000000-0005-0000-0000-00003A0A0000}"/>
    <cellStyle name="Currency [0] 2233" xfId="2605" hidden="1" xr:uid="{00000000-0005-0000-0000-00004E0A0000}"/>
    <cellStyle name="Currency [0] 2234" xfId="2607" hidden="1" xr:uid="{00000000-0005-0000-0000-0000500A0000}"/>
    <cellStyle name="Currency [0] 2235" xfId="2544" hidden="1" xr:uid="{00000000-0005-0000-0000-0000110A0000}"/>
    <cellStyle name="Currency [0] 2236" xfId="2572" hidden="1" xr:uid="{00000000-0005-0000-0000-00002D0A0000}"/>
    <cellStyle name="Currency [0] 2237" xfId="2532" hidden="1" xr:uid="{00000000-0005-0000-0000-0000050A0000}"/>
    <cellStyle name="Currency [0] 2238" xfId="2561" hidden="1" xr:uid="{00000000-0005-0000-0000-0000220A0000}"/>
    <cellStyle name="Currency [0] 2239" xfId="2558" hidden="1" xr:uid="{00000000-0005-0000-0000-00001F0A0000}"/>
    <cellStyle name="Currency [0] 224" xfId="313" hidden="1" xr:uid="{00000000-0005-0000-0000-00005A010000}"/>
    <cellStyle name="Currency [0] 2240" xfId="2611" hidden="1" xr:uid="{00000000-0005-0000-0000-0000540A0000}"/>
    <cellStyle name="Currency [0] 2241" xfId="2439" hidden="1" xr:uid="{00000000-0005-0000-0000-0000A8090000}"/>
    <cellStyle name="Currency [0] 2242" xfId="2598" hidden="1" xr:uid="{00000000-0005-0000-0000-0000470A0000}"/>
    <cellStyle name="Currency [0] 2243" xfId="2615" hidden="1" xr:uid="{00000000-0005-0000-0000-0000580A0000}"/>
    <cellStyle name="Currency [0] 2244" xfId="2617" hidden="1" xr:uid="{00000000-0005-0000-0000-00005A0A0000}"/>
    <cellStyle name="Currency [0] 2245" xfId="2498" hidden="1" xr:uid="{00000000-0005-0000-0000-0000E3090000}"/>
    <cellStyle name="Currency [0] 2246" xfId="2534" hidden="1" xr:uid="{00000000-0005-0000-0000-0000070A0000}"/>
    <cellStyle name="Currency [0] 2247" xfId="2603" hidden="1" xr:uid="{00000000-0005-0000-0000-00004C0A0000}"/>
    <cellStyle name="Currency [0] 2248" xfId="2591" hidden="1" xr:uid="{00000000-0005-0000-0000-0000400A0000}"/>
    <cellStyle name="Currency [0] 2249" xfId="2608" hidden="1" xr:uid="{00000000-0005-0000-0000-0000510A0000}"/>
    <cellStyle name="Currency [0] 225" xfId="317" hidden="1" xr:uid="{00000000-0005-0000-0000-00005E010000}"/>
    <cellStyle name="Currency [0] 2250" xfId="2619" hidden="1" xr:uid="{00000000-0005-0000-0000-00005C0A0000}"/>
    <cellStyle name="Currency [0] 2251" xfId="2467" hidden="1" xr:uid="{00000000-0005-0000-0000-0000C4090000}"/>
    <cellStyle name="Currency [0] 2252" xfId="2531" hidden="1" xr:uid="{00000000-0005-0000-0000-0000040A0000}"/>
    <cellStyle name="Currency [0] 2253" xfId="2623" hidden="1" xr:uid="{00000000-0005-0000-0000-0000600A0000}"/>
    <cellStyle name="Currency [0] 2254" xfId="2625" hidden="1" xr:uid="{00000000-0005-0000-0000-0000620A0000}"/>
    <cellStyle name="Currency [0] 2255" xfId="2580" hidden="1" xr:uid="{00000000-0005-0000-0000-0000350A0000}"/>
    <cellStyle name="Currency [0] 2256" xfId="2592" hidden="1" xr:uid="{00000000-0005-0000-0000-0000410A0000}"/>
    <cellStyle name="Currency [0] 2257" xfId="2620" hidden="1" xr:uid="{00000000-0005-0000-0000-00005D0A0000}"/>
    <cellStyle name="Currency [0] 2258" xfId="2593" hidden="1" xr:uid="{00000000-0005-0000-0000-0000420A0000}"/>
    <cellStyle name="Currency [0] 2259" xfId="2626" hidden="1" xr:uid="{00000000-0005-0000-0000-0000630A0000}"/>
    <cellStyle name="Currency [0] 226" xfId="242" hidden="1" xr:uid="{00000000-0005-0000-0000-000013010000}"/>
    <cellStyle name="Currency [0] 2260" xfId="2628" hidden="1" xr:uid="{00000000-0005-0000-0000-0000650A0000}"/>
    <cellStyle name="Currency [0] 2261" xfId="2621" hidden="1" xr:uid="{00000000-0005-0000-0000-00005E0A0000}"/>
    <cellStyle name="Currency [0] 2262" xfId="2567" hidden="1" xr:uid="{00000000-0005-0000-0000-0000280A0000}"/>
    <cellStyle name="Currency [0] 2263" xfId="2630" hidden="1" xr:uid="{00000000-0005-0000-0000-0000670A0000}"/>
    <cellStyle name="Currency [0] 2264" xfId="2632" hidden="1" xr:uid="{00000000-0005-0000-0000-0000690A0000}"/>
    <cellStyle name="Currency [0] 2265" xfId="2101" hidden="1" xr:uid="{00000000-0005-0000-0000-000056080000}"/>
    <cellStyle name="Currency [0] 2266" xfId="2062" hidden="1" xr:uid="{00000000-0005-0000-0000-00002F080000}"/>
    <cellStyle name="Currency [0] 2267" xfId="2638" hidden="1" xr:uid="{00000000-0005-0000-0000-00006F0A0000}"/>
    <cellStyle name="Currency [0] 2268" xfId="2644" hidden="1" xr:uid="{00000000-0005-0000-0000-0000750A0000}"/>
    <cellStyle name="Currency [0] 2269" xfId="2646" hidden="1" xr:uid="{00000000-0005-0000-0000-0000770A0000}"/>
    <cellStyle name="Currency [0] 227" xfId="274" hidden="1" xr:uid="{00000000-0005-0000-0000-000033010000}"/>
    <cellStyle name="Currency [0] 2270" xfId="2052" hidden="1" xr:uid="{00000000-0005-0000-0000-000025080000}"/>
    <cellStyle name="Currency [0] 2271" xfId="2640" hidden="1" xr:uid="{00000000-0005-0000-0000-0000710A0000}"/>
    <cellStyle name="Currency [0] 2272" xfId="2648" hidden="1" xr:uid="{00000000-0005-0000-0000-0000790A0000}"/>
    <cellStyle name="Currency [0] 2273" xfId="2650" hidden="1" xr:uid="{00000000-0005-0000-0000-00007B0A0000}"/>
    <cellStyle name="Currency [0] 2274" xfId="2639" hidden="1" xr:uid="{00000000-0005-0000-0000-0000700A0000}"/>
    <cellStyle name="Currency [0] 2275" xfId="2086" hidden="1" xr:uid="{00000000-0005-0000-0000-000047080000}"/>
    <cellStyle name="Currency [0] 2276" xfId="2661" hidden="1" xr:uid="{00000000-0005-0000-0000-0000860A0000}"/>
    <cellStyle name="Currency [0] 2277" xfId="2670" hidden="1" xr:uid="{00000000-0005-0000-0000-00008F0A0000}"/>
    <cellStyle name="Currency [0] 2278" xfId="2681" hidden="1" xr:uid="{00000000-0005-0000-0000-00009A0A0000}"/>
    <cellStyle name="Currency [0] 2279" xfId="2687" hidden="1" xr:uid="{00000000-0005-0000-0000-0000A00A0000}"/>
    <cellStyle name="Currency [0] 228" xfId="320" hidden="1" xr:uid="{00000000-0005-0000-0000-000061010000}"/>
    <cellStyle name="Currency [0] 2280" xfId="2659" hidden="1" xr:uid="{00000000-0005-0000-0000-0000840A0000}"/>
    <cellStyle name="Currency [0] 2281" xfId="2677" hidden="1" xr:uid="{00000000-0005-0000-0000-0000960A0000}"/>
    <cellStyle name="Currency [0] 2282" xfId="2699" hidden="1" xr:uid="{00000000-0005-0000-0000-0000AC0A0000}"/>
    <cellStyle name="Currency [0] 2283" xfId="2701" hidden="1" xr:uid="{00000000-0005-0000-0000-0000AE0A0000}"/>
    <cellStyle name="Currency [0] 2284" xfId="2635" hidden="1" xr:uid="{00000000-0005-0000-0000-00006C0A0000}"/>
    <cellStyle name="Currency [0] 2285" xfId="2051" hidden="1" xr:uid="{00000000-0005-0000-0000-000024080000}"/>
    <cellStyle name="Currency [0] 2286" xfId="2673" hidden="1" xr:uid="{00000000-0005-0000-0000-0000920A0000}"/>
    <cellStyle name="Currency [0] 2287" xfId="2031" hidden="1" xr:uid="{00000000-0005-0000-0000-000010080000}"/>
    <cellStyle name="Currency [0] 2288" xfId="2662" hidden="1" xr:uid="{00000000-0005-0000-0000-0000870A0000}"/>
    <cellStyle name="Currency [0] 2289" xfId="2706" hidden="1" xr:uid="{00000000-0005-0000-0000-0000B30A0000}"/>
    <cellStyle name="Currency [0] 229" xfId="321" hidden="1" xr:uid="{00000000-0005-0000-0000-000062010000}"/>
    <cellStyle name="Currency [0] 2290" xfId="2674" hidden="1" xr:uid="{00000000-0005-0000-0000-0000930A0000}"/>
    <cellStyle name="Currency [0] 2291" xfId="2682" hidden="1" xr:uid="{00000000-0005-0000-0000-00009B0A0000}"/>
    <cellStyle name="Currency [0] 2292" xfId="2718" hidden="1" xr:uid="{00000000-0005-0000-0000-0000BF0A0000}"/>
    <cellStyle name="Currency [0] 2293" xfId="2720" hidden="1" xr:uid="{00000000-0005-0000-0000-0000C10A0000}"/>
    <cellStyle name="Currency [0] 2294" xfId="2676" hidden="1" xr:uid="{00000000-0005-0000-0000-0000950A0000}"/>
    <cellStyle name="Currency [0] 2295" xfId="2689" hidden="1" xr:uid="{00000000-0005-0000-0000-0000A20A0000}"/>
    <cellStyle name="Currency [0] 2296" xfId="2694" hidden="1" xr:uid="{00000000-0005-0000-0000-0000A70A0000}"/>
    <cellStyle name="Currency [0] 2297" xfId="2688" hidden="1" xr:uid="{00000000-0005-0000-0000-0000A10A0000}"/>
    <cellStyle name="Currency [0] 2298" xfId="2736" hidden="1" xr:uid="{00000000-0005-0000-0000-0000D10A0000}"/>
    <cellStyle name="Currency [0] 2299" xfId="2744" hidden="1" xr:uid="{00000000-0005-0000-0000-0000D90A0000}"/>
    <cellStyle name="Currency [0] 23" xfId="16" hidden="1" xr:uid="{00000000-0005-0000-0000-000030000000}"/>
    <cellStyle name="Currency [0] 230" xfId="298" hidden="1" xr:uid="{00000000-0005-0000-0000-00004B010000}"/>
    <cellStyle name="Currency [0] 2300" xfId="2672" hidden="1" xr:uid="{00000000-0005-0000-0000-0000910A0000}"/>
    <cellStyle name="Currency [0] 2301" xfId="2730" hidden="1" xr:uid="{00000000-0005-0000-0000-0000CB0A0000}"/>
    <cellStyle name="Currency [0] 2302" xfId="2753" hidden="1" xr:uid="{00000000-0005-0000-0000-0000E20A0000}"/>
    <cellStyle name="Currency [0] 2303" xfId="2755" hidden="1" xr:uid="{00000000-0005-0000-0000-0000E40A0000}"/>
    <cellStyle name="Currency [0] 2304" xfId="2655" hidden="1" xr:uid="{00000000-0005-0000-0000-0000800A0000}"/>
    <cellStyle name="Currency [0] 2305" xfId="2665" hidden="1" xr:uid="{00000000-0005-0000-0000-00008A0A0000}"/>
    <cellStyle name="Currency [0] 2306" xfId="2727" hidden="1" xr:uid="{00000000-0005-0000-0000-0000C80A0000}"/>
    <cellStyle name="Currency [0] 2307" xfId="2692" hidden="1" xr:uid="{00000000-0005-0000-0000-0000A50A0000}"/>
    <cellStyle name="Currency [0] 2308" xfId="2642" hidden="1" xr:uid="{00000000-0005-0000-0000-0000730A0000}"/>
    <cellStyle name="Currency [0] 2309" xfId="2763" hidden="1" xr:uid="{00000000-0005-0000-0000-0000EC0A0000}"/>
    <cellStyle name="Currency [0] 231" xfId="304" hidden="1" xr:uid="{00000000-0005-0000-0000-000051010000}"/>
    <cellStyle name="Currency [0] 2310" xfId="2728" hidden="1" xr:uid="{00000000-0005-0000-0000-0000C90A0000}"/>
    <cellStyle name="Currency [0] 2311" xfId="2739" hidden="1" xr:uid="{00000000-0005-0000-0000-0000D40A0000}"/>
    <cellStyle name="Currency [0] 2312" xfId="2771" hidden="1" xr:uid="{00000000-0005-0000-0000-0000F40A0000}"/>
    <cellStyle name="Currency [0] 2313" xfId="2773" hidden="1" xr:uid="{00000000-0005-0000-0000-0000F60A0000}"/>
    <cellStyle name="Currency [0] 2314" xfId="2725" hidden="1" xr:uid="{00000000-0005-0000-0000-0000C60A0000}"/>
    <cellStyle name="Currency [0] 2315" xfId="2724" hidden="1" xr:uid="{00000000-0005-0000-0000-0000C50A0000}"/>
    <cellStyle name="Currency [0] 2316" xfId="2714" hidden="1" xr:uid="{00000000-0005-0000-0000-0000BB0A0000}"/>
    <cellStyle name="Currency [0] 2317" xfId="2710" hidden="1" xr:uid="{00000000-0005-0000-0000-0000B70A0000}"/>
    <cellStyle name="Currency [0] 2318" xfId="2712" hidden="1" xr:uid="{00000000-0005-0000-0000-0000B90A0000}"/>
    <cellStyle name="Currency [0] 2319" xfId="2780" hidden="1" xr:uid="{00000000-0005-0000-0000-0000FD0A0000}"/>
    <cellStyle name="Currency [0] 232" xfId="318" hidden="1" xr:uid="{00000000-0005-0000-0000-00005F010000}"/>
    <cellStyle name="Currency [0] 2320" xfId="2066" hidden="1" xr:uid="{00000000-0005-0000-0000-000033080000}"/>
    <cellStyle name="Currency [0] 2321" xfId="2758" hidden="1" xr:uid="{00000000-0005-0000-0000-0000E70A0000}"/>
    <cellStyle name="Currency [0] 2322" xfId="2786" hidden="1" xr:uid="{00000000-0005-0000-0000-0000030B0000}"/>
    <cellStyle name="Currency [0] 2323" xfId="2788" hidden="1" xr:uid="{00000000-0005-0000-0000-0000050B0000}"/>
    <cellStyle name="Currency [0] 2324" xfId="2663" hidden="1" xr:uid="{00000000-0005-0000-0000-0000880A0000}"/>
    <cellStyle name="Currency [0] 2325" xfId="2737" hidden="1" xr:uid="{00000000-0005-0000-0000-0000D20A0000}"/>
    <cellStyle name="Currency [0] 2326" xfId="2693" hidden="1" xr:uid="{00000000-0005-0000-0000-0000A60A0000}"/>
    <cellStyle name="Currency [0] 2327" xfId="2729" hidden="1" xr:uid="{00000000-0005-0000-0000-0000CA0A0000}"/>
    <cellStyle name="Currency [0] 2328" xfId="2733" hidden="1" xr:uid="{00000000-0005-0000-0000-0000CE0A0000}"/>
    <cellStyle name="Currency [0] 2329" xfId="2794" hidden="1" xr:uid="{00000000-0005-0000-0000-00000B0B0000}"/>
    <cellStyle name="Currency [0] 233" xfId="305" hidden="1" xr:uid="{00000000-0005-0000-0000-000052010000}"/>
    <cellStyle name="Currency [0] 2330" xfId="2079" hidden="1" xr:uid="{00000000-0005-0000-0000-000040080000}"/>
    <cellStyle name="Currency [0] 2331" xfId="2776" hidden="1" xr:uid="{00000000-0005-0000-0000-0000F90A0000}"/>
    <cellStyle name="Currency [0] 2332" xfId="2799" hidden="1" xr:uid="{00000000-0005-0000-0000-0000100B0000}"/>
    <cellStyle name="Currency [0] 2333" xfId="2801" hidden="1" xr:uid="{00000000-0005-0000-0000-0000120B0000}"/>
    <cellStyle name="Currency [0] 2334" xfId="2657" hidden="1" xr:uid="{00000000-0005-0000-0000-0000820A0000}"/>
    <cellStyle name="Currency [0] 2335" xfId="2756" hidden="1" xr:uid="{00000000-0005-0000-0000-0000E50A0000}"/>
    <cellStyle name="Currency [0] 2336" xfId="2723" hidden="1" xr:uid="{00000000-0005-0000-0000-0000C40A0000}"/>
    <cellStyle name="Currency [0] 2337" xfId="2741" hidden="1" xr:uid="{00000000-0005-0000-0000-0000D60A0000}"/>
    <cellStyle name="Currency [0] 2338" xfId="2738" hidden="1" xr:uid="{00000000-0005-0000-0000-0000D30A0000}"/>
    <cellStyle name="Currency [0] 2339" xfId="2805" hidden="1" xr:uid="{00000000-0005-0000-0000-0000160B0000}"/>
    <cellStyle name="Currency [0] 234" xfId="322" hidden="1" xr:uid="{00000000-0005-0000-0000-000063010000}"/>
    <cellStyle name="Currency [0] 2340" xfId="2690" hidden="1" xr:uid="{00000000-0005-0000-0000-0000A30A0000}"/>
    <cellStyle name="Currency [0] 2341" xfId="2790" hidden="1" xr:uid="{00000000-0005-0000-0000-0000070B0000}"/>
    <cellStyle name="Currency [0] 2342" xfId="2812" hidden="1" xr:uid="{00000000-0005-0000-0000-00001D0B0000}"/>
    <cellStyle name="Currency [0] 2343" xfId="2814" hidden="1" xr:uid="{00000000-0005-0000-0000-00001F0B0000}"/>
    <cellStyle name="Currency [0] 2344" xfId="2742" hidden="1" xr:uid="{00000000-0005-0000-0000-0000D70A0000}"/>
    <cellStyle name="Currency [0] 2345" xfId="2774" hidden="1" xr:uid="{00000000-0005-0000-0000-0000F70A0000}"/>
    <cellStyle name="Currency [0] 2346" xfId="2032" hidden="1" xr:uid="{00000000-0005-0000-0000-000011080000}"/>
    <cellStyle name="Currency [0] 2347" xfId="2760" hidden="1" xr:uid="{00000000-0005-0000-0000-0000E90A0000}"/>
    <cellStyle name="Currency [0] 2348" xfId="2757" hidden="1" xr:uid="{00000000-0005-0000-0000-0000E60A0000}"/>
    <cellStyle name="Currency [0] 2349" xfId="2818" hidden="1" xr:uid="{00000000-0005-0000-0000-0000230B0000}"/>
    <cellStyle name="Currency [0] 235" xfId="323" hidden="1" xr:uid="{00000000-0005-0000-0000-000064010000}"/>
    <cellStyle name="Currency [0] 2350" xfId="2653" hidden="1" xr:uid="{00000000-0005-0000-0000-00007E0A0000}"/>
    <cellStyle name="Currency [0] 2351" xfId="2802" hidden="1" xr:uid="{00000000-0005-0000-0000-0000130B0000}"/>
    <cellStyle name="Currency [0] 2352" xfId="2822" hidden="1" xr:uid="{00000000-0005-0000-0000-0000270B0000}"/>
    <cellStyle name="Currency [0] 2353" xfId="2824" hidden="1" xr:uid="{00000000-0005-0000-0000-0000290B0000}"/>
    <cellStyle name="Currency [0] 2354" xfId="2761" hidden="1" xr:uid="{00000000-0005-0000-0000-0000EA0A0000}"/>
    <cellStyle name="Currency [0] 2355" xfId="2789" hidden="1" xr:uid="{00000000-0005-0000-0000-0000060B0000}"/>
    <cellStyle name="Currency [0] 2356" xfId="2749" hidden="1" xr:uid="{00000000-0005-0000-0000-0000DE0A0000}"/>
    <cellStyle name="Currency [0] 2357" xfId="2778" hidden="1" xr:uid="{00000000-0005-0000-0000-0000FB0A0000}"/>
    <cellStyle name="Currency [0] 2358" xfId="2775" hidden="1" xr:uid="{00000000-0005-0000-0000-0000F80A0000}"/>
    <cellStyle name="Currency [0] 2359" xfId="2828" hidden="1" xr:uid="{00000000-0005-0000-0000-00002D0B0000}"/>
    <cellStyle name="Currency [0] 236" xfId="319" hidden="1" xr:uid="{00000000-0005-0000-0000-000060010000}"/>
    <cellStyle name="Currency [0] 2360" xfId="2656" hidden="1" xr:uid="{00000000-0005-0000-0000-0000810A0000}"/>
    <cellStyle name="Currency [0] 2361" xfId="2815" hidden="1" xr:uid="{00000000-0005-0000-0000-0000200B0000}"/>
    <cellStyle name="Currency [0] 2362" xfId="2832" hidden="1" xr:uid="{00000000-0005-0000-0000-0000310B0000}"/>
    <cellStyle name="Currency [0] 2363" xfId="2834" hidden="1" xr:uid="{00000000-0005-0000-0000-0000330B0000}"/>
    <cellStyle name="Currency [0] 2364" xfId="2715" hidden="1" xr:uid="{00000000-0005-0000-0000-0000BC0A0000}"/>
    <cellStyle name="Currency [0] 2365" xfId="2751" hidden="1" xr:uid="{00000000-0005-0000-0000-0000E00A0000}"/>
    <cellStyle name="Currency [0] 2366" xfId="2820" hidden="1" xr:uid="{00000000-0005-0000-0000-0000250B0000}"/>
    <cellStyle name="Currency [0] 2367" xfId="2808" hidden="1" xr:uid="{00000000-0005-0000-0000-0000190B0000}"/>
    <cellStyle name="Currency [0] 2368" xfId="2825" hidden="1" xr:uid="{00000000-0005-0000-0000-00002A0B0000}"/>
    <cellStyle name="Currency [0] 2369" xfId="2836" hidden="1" xr:uid="{00000000-0005-0000-0000-0000350B0000}"/>
    <cellStyle name="Currency [0] 237" xfId="292" hidden="1" xr:uid="{00000000-0005-0000-0000-000045010000}"/>
    <cellStyle name="Currency [0] 2370" xfId="2684" hidden="1" xr:uid="{00000000-0005-0000-0000-00009D0A0000}"/>
    <cellStyle name="Currency [0] 2371" xfId="2748" hidden="1" xr:uid="{00000000-0005-0000-0000-0000DD0A0000}"/>
    <cellStyle name="Currency [0] 2372" xfId="2840" hidden="1" xr:uid="{00000000-0005-0000-0000-0000390B0000}"/>
    <cellStyle name="Currency [0] 2373" xfId="2842" hidden="1" xr:uid="{00000000-0005-0000-0000-00003B0B0000}"/>
    <cellStyle name="Currency [0] 2374" xfId="2797" hidden="1" xr:uid="{00000000-0005-0000-0000-00000E0B0000}"/>
    <cellStyle name="Currency [0] 2375" xfId="2809" hidden="1" xr:uid="{00000000-0005-0000-0000-00001A0B0000}"/>
    <cellStyle name="Currency [0] 2376" xfId="2837" hidden="1" xr:uid="{00000000-0005-0000-0000-0000360B0000}"/>
    <cellStyle name="Currency [0] 2377" xfId="2810" hidden="1" xr:uid="{00000000-0005-0000-0000-00001B0B0000}"/>
    <cellStyle name="Currency [0] 2378" xfId="2843" hidden="1" xr:uid="{00000000-0005-0000-0000-00003C0B0000}"/>
    <cellStyle name="Currency [0] 2379" xfId="2845" hidden="1" xr:uid="{00000000-0005-0000-0000-00003E0B0000}"/>
    <cellStyle name="Currency [0] 238" xfId="324" hidden="1" xr:uid="{00000000-0005-0000-0000-000065010000}"/>
    <cellStyle name="Currency [0] 2380" xfId="2838" hidden="1" xr:uid="{00000000-0005-0000-0000-0000370B0000}"/>
    <cellStyle name="Currency [0] 2381" xfId="2784" hidden="1" xr:uid="{00000000-0005-0000-0000-0000010B0000}"/>
    <cellStyle name="Currency [0] 2382" xfId="2847" hidden="1" xr:uid="{00000000-0005-0000-0000-0000400B0000}"/>
    <cellStyle name="Currency [0] 2383" xfId="2849" hidden="1" xr:uid="{00000000-0005-0000-0000-0000420B0000}"/>
    <cellStyle name="Currency [0] 2384" xfId="1323" hidden="1" xr:uid="{00000000-0005-0000-0000-00004C050000}"/>
    <cellStyle name="Currency [0] 2385" xfId="1292" hidden="1" xr:uid="{00000000-0005-0000-0000-00002D050000}"/>
    <cellStyle name="Currency [0] 2386" xfId="1920" hidden="1" xr:uid="{00000000-0005-0000-0000-0000A1070000}"/>
    <cellStyle name="Currency [0] 2387" xfId="2854" hidden="1" xr:uid="{00000000-0005-0000-0000-0000470B0000}"/>
    <cellStyle name="Currency [0] 2388" xfId="2856" hidden="1" xr:uid="{00000000-0005-0000-0000-0000490B0000}"/>
    <cellStyle name="Currency [0] 2389" xfId="1314" hidden="1" xr:uid="{00000000-0005-0000-0000-000043050000}"/>
    <cellStyle name="Currency [0] 239" xfId="325" hidden="1" xr:uid="{00000000-0005-0000-0000-000066010000}"/>
    <cellStyle name="Currency [0] 2390" xfId="2850" hidden="1" xr:uid="{00000000-0005-0000-0000-0000430B0000}"/>
    <cellStyle name="Currency [0] 2391" xfId="2858" hidden="1" xr:uid="{00000000-0005-0000-0000-00004B0B0000}"/>
    <cellStyle name="Currency [0] 2392" xfId="2860" hidden="1" xr:uid="{00000000-0005-0000-0000-00004D0B0000}"/>
    <cellStyle name="Currency [0] 2393" xfId="1295" hidden="1" xr:uid="{00000000-0005-0000-0000-000030050000}"/>
    <cellStyle name="Currency [0] 2394" xfId="1312" hidden="1" xr:uid="{00000000-0005-0000-0000-000041050000}"/>
    <cellStyle name="Currency [0] 2395" xfId="2871" hidden="1" xr:uid="{00000000-0005-0000-0000-0000580B0000}"/>
    <cellStyle name="Currency [0] 2396" xfId="2880" hidden="1" xr:uid="{00000000-0005-0000-0000-0000610B0000}"/>
    <cellStyle name="Currency [0] 2397" xfId="2891" hidden="1" xr:uid="{00000000-0005-0000-0000-00006C0B0000}"/>
    <cellStyle name="Currency [0] 2398" xfId="2897" hidden="1" xr:uid="{00000000-0005-0000-0000-0000720B0000}"/>
    <cellStyle name="Currency [0] 2399" xfId="2869" hidden="1" xr:uid="{00000000-0005-0000-0000-0000560B0000}"/>
    <cellStyle name="Currency [0] 24" xfId="23" hidden="1" xr:uid="{00000000-0005-0000-0000-000037000000}"/>
    <cellStyle name="Currency [0] 240" xfId="189" hidden="1" xr:uid="{00000000-0005-0000-0000-0000DE000000}"/>
    <cellStyle name="Currency [0] 2400" xfId="2887" hidden="1" xr:uid="{00000000-0005-0000-0000-0000680B0000}"/>
    <cellStyle name="Currency [0] 2401" xfId="2909" hidden="1" xr:uid="{00000000-0005-0000-0000-00007E0B0000}"/>
    <cellStyle name="Currency [0] 2402" xfId="2911" hidden="1" xr:uid="{00000000-0005-0000-0000-0000800B0000}"/>
    <cellStyle name="Currency [0] 2403" xfId="1285" hidden="1" xr:uid="{00000000-0005-0000-0000-000026050000}"/>
    <cellStyle name="Currency [0] 2404" xfId="1299" hidden="1" xr:uid="{00000000-0005-0000-0000-000034050000}"/>
    <cellStyle name="Currency [0] 2405" xfId="2883" hidden="1" xr:uid="{00000000-0005-0000-0000-0000640B0000}"/>
    <cellStyle name="Currency [0] 2406" xfId="1302" hidden="1" xr:uid="{00000000-0005-0000-0000-000037050000}"/>
    <cellStyle name="Currency [0] 2407" xfId="2872" hidden="1" xr:uid="{00000000-0005-0000-0000-0000590B0000}"/>
    <cellStyle name="Currency [0] 2408" xfId="2916" hidden="1" xr:uid="{00000000-0005-0000-0000-0000850B0000}"/>
    <cellStyle name="Currency [0] 2409" xfId="2884" hidden="1" xr:uid="{00000000-0005-0000-0000-0000650B0000}"/>
    <cellStyle name="Currency [0] 241" xfId="199" hidden="1" xr:uid="{00000000-0005-0000-0000-0000E8000000}"/>
    <cellStyle name="Currency [0] 2410" xfId="2892" hidden="1" xr:uid="{00000000-0005-0000-0000-00006D0B0000}"/>
    <cellStyle name="Currency [0] 2411" xfId="2928" hidden="1" xr:uid="{00000000-0005-0000-0000-0000910B0000}"/>
    <cellStyle name="Currency [0] 2412" xfId="2930" hidden="1" xr:uid="{00000000-0005-0000-0000-0000930B0000}"/>
    <cellStyle name="Currency [0] 2413" xfId="2886" hidden="1" xr:uid="{00000000-0005-0000-0000-0000670B0000}"/>
    <cellStyle name="Currency [0] 2414" xfId="2899" hidden="1" xr:uid="{00000000-0005-0000-0000-0000740B0000}"/>
    <cellStyle name="Currency [0] 2415" xfId="2904" hidden="1" xr:uid="{00000000-0005-0000-0000-0000790B0000}"/>
    <cellStyle name="Currency [0] 2416" xfId="2898" hidden="1" xr:uid="{00000000-0005-0000-0000-0000730B0000}"/>
    <cellStyle name="Currency [0] 2417" xfId="2946" hidden="1" xr:uid="{00000000-0005-0000-0000-0000A30B0000}"/>
    <cellStyle name="Currency [0] 2418" xfId="2954" hidden="1" xr:uid="{00000000-0005-0000-0000-0000AB0B0000}"/>
    <cellStyle name="Currency [0] 2419" xfId="2882" hidden="1" xr:uid="{00000000-0005-0000-0000-0000630B0000}"/>
    <cellStyle name="Currency [0] 242" xfId="327" hidden="1" xr:uid="{00000000-0005-0000-0000-000068010000}"/>
    <cellStyle name="Currency [0] 2420" xfId="2940" hidden="1" xr:uid="{00000000-0005-0000-0000-00009D0B0000}"/>
    <cellStyle name="Currency [0] 2421" xfId="2963" hidden="1" xr:uid="{00000000-0005-0000-0000-0000B40B0000}"/>
    <cellStyle name="Currency [0] 2422" xfId="2965" hidden="1" xr:uid="{00000000-0005-0000-0000-0000B60B0000}"/>
    <cellStyle name="Currency [0] 2423" xfId="2865" hidden="1" xr:uid="{00000000-0005-0000-0000-0000520B0000}"/>
    <cellStyle name="Currency [0] 2424" xfId="2875" hidden="1" xr:uid="{00000000-0005-0000-0000-00005C0B0000}"/>
    <cellStyle name="Currency [0] 2425" xfId="2937" hidden="1" xr:uid="{00000000-0005-0000-0000-00009A0B0000}"/>
    <cellStyle name="Currency [0] 2426" xfId="2902" hidden="1" xr:uid="{00000000-0005-0000-0000-0000770B0000}"/>
    <cellStyle name="Currency [0] 2427" xfId="2852" hidden="1" xr:uid="{00000000-0005-0000-0000-0000450B0000}"/>
    <cellStyle name="Currency [0] 2428" xfId="2973" hidden="1" xr:uid="{00000000-0005-0000-0000-0000BE0B0000}"/>
    <cellStyle name="Currency [0] 2429" xfId="2938" hidden="1" xr:uid="{00000000-0005-0000-0000-00009B0B0000}"/>
    <cellStyle name="Currency [0] 243" xfId="331" hidden="1" xr:uid="{00000000-0005-0000-0000-00006C010000}"/>
    <cellStyle name="Currency [0] 2430" xfId="2949" hidden="1" xr:uid="{00000000-0005-0000-0000-0000A60B0000}"/>
    <cellStyle name="Currency [0] 2431" xfId="2981" hidden="1" xr:uid="{00000000-0005-0000-0000-0000C60B0000}"/>
    <cellStyle name="Currency [0] 2432" xfId="2983" hidden="1" xr:uid="{00000000-0005-0000-0000-0000C80B0000}"/>
    <cellStyle name="Currency [0] 2433" xfId="2935" hidden="1" xr:uid="{00000000-0005-0000-0000-0000980B0000}"/>
    <cellStyle name="Currency [0] 2434" xfId="2934" hidden="1" xr:uid="{00000000-0005-0000-0000-0000970B0000}"/>
    <cellStyle name="Currency [0] 2435" xfId="2924" hidden="1" xr:uid="{00000000-0005-0000-0000-00008D0B0000}"/>
    <cellStyle name="Currency [0] 2436" xfId="2920" hidden="1" xr:uid="{00000000-0005-0000-0000-0000890B0000}"/>
    <cellStyle name="Currency [0] 2437" xfId="2922" hidden="1" xr:uid="{00000000-0005-0000-0000-00008B0B0000}"/>
    <cellStyle name="Currency [0] 2438" xfId="2990" hidden="1" xr:uid="{00000000-0005-0000-0000-0000CF0B0000}"/>
    <cellStyle name="Currency [0] 2439" xfId="1331" hidden="1" xr:uid="{00000000-0005-0000-0000-000054050000}"/>
    <cellStyle name="Currency [0] 244" xfId="332" hidden="1" xr:uid="{00000000-0005-0000-0000-00006D010000}"/>
    <cellStyle name="Currency [0] 2440" xfId="2968" hidden="1" xr:uid="{00000000-0005-0000-0000-0000B90B0000}"/>
    <cellStyle name="Currency [0] 2441" xfId="2996" hidden="1" xr:uid="{00000000-0005-0000-0000-0000D50B0000}"/>
    <cellStyle name="Currency [0] 2442" xfId="2998" hidden="1" xr:uid="{00000000-0005-0000-0000-0000D70B0000}"/>
    <cellStyle name="Currency [0] 2443" xfId="2873" hidden="1" xr:uid="{00000000-0005-0000-0000-00005A0B0000}"/>
    <cellStyle name="Currency [0] 2444" xfId="2947" hidden="1" xr:uid="{00000000-0005-0000-0000-0000A40B0000}"/>
    <cellStyle name="Currency [0] 2445" xfId="2903" hidden="1" xr:uid="{00000000-0005-0000-0000-0000780B0000}"/>
    <cellStyle name="Currency [0] 2446" xfId="2939" hidden="1" xr:uid="{00000000-0005-0000-0000-00009C0B0000}"/>
    <cellStyle name="Currency [0] 2447" xfId="2943" hidden="1" xr:uid="{00000000-0005-0000-0000-0000A00B0000}"/>
    <cellStyle name="Currency [0] 2448" xfId="3004" hidden="1" xr:uid="{00000000-0005-0000-0000-0000DD0B0000}"/>
    <cellStyle name="Currency [0] 2449" xfId="1297" hidden="1" xr:uid="{00000000-0005-0000-0000-000032050000}"/>
    <cellStyle name="Currency [0] 245" xfId="181" hidden="1" xr:uid="{00000000-0005-0000-0000-0000D6000000}"/>
    <cellStyle name="Currency [0] 2450" xfId="2986" hidden="1" xr:uid="{00000000-0005-0000-0000-0000CB0B0000}"/>
    <cellStyle name="Currency [0] 2451" xfId="3009" hidden="1" xr:uid="{00000000-0005-0000-0000-0000E20B0000}"/>
    <cellStyle name="Currency [0] 2452" xfId="3011" hidden="1" xr:uid="{00000000-0005-0000-0000-0000E40B0000}"/>
    <cellStyle name="Currency [0] 2453" xfId="2867" hidden="1" xr:uid="{00000000-0005-0000-0000-0000540B0000}"/>
    <cellStyle name="Currency [0] 2454" xfId="2966" hidden="1" xr:uid="{00000000-0005-0000-0000-0000B70B0000}"/>
    <cellStyle name="Currency [0] 2455" xfId="2933" hidden="1" xr:uid="{00000000-0005-0000-0000-0000960B0000}"/>
    <cellStyle name="Currency [0] 2456" xfId="2951" hidden="1" xr:uid="{00000000-0005-0000-0000-0000A80B0000}"/>
    <cellStyle name="Currency [0] 2457" xfId="2948" hidden="1" xr:uid="{00000000-0005-0000-0000-0000A50B0000}"/>
    <cellStyle name="Currency [0] 2458" xfId="3015" hidden="1" xr:uid="{00000000-0005-0000-0000-0000E80B0000}"/>
    <cellStyle name="Currency [0] 2459" xfId="2900" hidden="1" xr:uid="{00000000-0005-0000-0000-0000750B0000}"/>
    <cellStyle name="Currency [0] 246" xfId="329" hidden="1" xr:uid="{00000000-0005-0000-0000-00006A010000}"/>
    <cellStyle name="Currency [0] 2460" xfId="3000" hidden="1" xr:uid="{00000000-0005-0000-0000-0000D90B0000}"/>
    <cellStyle name="Currency [0] 2461" xfId="3022" hidden="1" xr:uid="{00000000-0005-0000-0000-0000EF0B0000}"/>
    <cellStyle name="Currency [0] 2462" xfId="3024" hidden="1" xr:uid="{00000000-0005-0000-0000-0000F10B0000}"/>
    <cellStyle name="Currency [0] 2463" xfId="2952" hidden="1" xr:uid="{00000000-0005-0000-0000-0000A90B0000}"/>
    <cellStyle name="Currency [0] 2464" xfId="2984" hidden="1" xr:uid="{00000000-0005-0000-0000-0000C90B0000}"/>
    <cellStyle name="Currency [0] 2465" xfId="1305" hidden="1" xr:uid="{00000000-0005-0000-0000-00003A050000}"/>
    <cellStyle name="Currency [0] 2466" xfId="2970" hidden="1" xr:uid="{00000000-0005-0000-0000-0000BB0B0000}"/>
    <cellStyle name="Currency [0] 2467" xfId="2967" hidden="1" xr:uid="{00000000-0005-0000-0000-0000B80B0000}"/>
    <cellStyle name="Currency [0] 2468" xfId="3028" hidden="1" xr:uid="{00000000-0005-0000-0000-0000F50B0000}"/>
    <cellStyle name="Currency [0] 2469" xfId="2863" hidden="1" xr:uid="{00000000-0005-0000-0000-0000500B0000}"/>
    <cellStyle name="Currency [0] 247" xfId="333" hidden="1" xr:uid="{00000000-0005-0000-0000-00006E010000}"/>
    <cellStyle name="Currency [0] 2470" xfId="3012" hidden="1" xr:uid="{00000000-0005-0000-0000-0000E50B0000}"/>
    <cellStyle name="Currency [0] 2471" xfId="3032" hidden="1" xr:uid="{00000000-0005-0000-0000-0000F90B0000}"/>
    <cellStyle name="Currency [0] 2472" xfId="3034" hidden="1" xr:uid="{00000000-0005-0000-0000-0000FB0B0000}"/>
    <cellStyle name="Currency [0] 2473" xfId="2971" hidden="1" xr:uid="{00000000-0005-0000-0000-0000BC0B0000}"/>
    <cellStyle name="Currency [0] 2474" xfId="2999" hidden="1" xr:uid="{00000000-0005-0000-0000-0000D80B0000}"/>
    <cellStyle name="Currency [0] 2475" xfId="2959" hidden="1" xr:uid="{00000000-0005-0000-0000-0000B00B0000}"/>
    <cellStyle name="Currency [0] 2476" xfId="2988" hidden="1" xr:uid="{00000000-0005-0000-0000-0000CD0B0000}"/>
    <cellStyle name="Currency [0] 2477" xfId="2985" hidden="1" xr:uid="{00000000-0005-0000-0000-0000CA0B0000}"/>
    <cellStyle name="Currency [0] 2478" xfId="3038" hidden="1" xr:uid="{00000000-0005-0000-0000-0000FF0B0000}"/>
    <cellStyle name="Currency [0] 2479" xfId="2866" hidden="1" xr:uid="{00000000-0005-0000-0000-0000530B0000}"/>
    <cellStyle name="Currency [0] 248" xfId="334" hidden="1" xr:uid="{00000000-0005-0000-0000-00006F010000}"/>
    <cellStyle name="Currency [0] 2480" xfId="3025" hidden="1" xr:uid="{00000000-0005-0000-0000-0000F20B0000}"/>
    <cellStyle name="Currency [0] 2481" xfId="3042" hidden="1" xr:uid="{00000000-0005-0000-0000-0000030C0000}"/>
    <cellStyle name="Currency [0] 2482" xfId="3044" hidden="1" xr:uid="{00000000-0005-0000-0000-0000050C0000}"/>
    <cellStyle name="Currency [0] 2483" xfId="2925" hidden="1" xr:uid="{00000000-0005-0000-0000-00008E0B0000}"/>
    <cellStyle name="Currency [0] 2484" xfId="2961" hidden="1" xr:uid="{00000000-0005-0000-0000-0000B20B0000}"/>
    <cellStyle name="Currency [0] 2485" xfId="3030" hidden="1" xr:uid="{00000000-0005-0000-0000-0000F70B0000}"/>
    <cellStyle name="Currency [0] 2486" xfId="3018" hidden="1" xr:uid="{00000000-0005-0000-0000-0000EB0B0000}"/>
    <cellStyle name="Currency [0] 2487" xfId="3035" hidden="1" xr:uid="{00000000-0005-0000-0000-0000FC0B0000}"/>
    <cellStyle name="Currency [0] 2488" xfId="3046" hidden="1" xr:uid="{00000000-0005-0000-0000-0000070C0000}"/>
    <cellStyle name="Currency [0] 2489" xfId="2894" hidden="1" xr:uid="{00000000-0005-0000-0000-00006F0B0000}"/>
    <cellStyle name="Currency [0] 249" xfId="328" hidden="1" xr:uid="{00000000-0005-0000-0000-000069010000}"/>
    <cellStyle name="Currency [0] 2490" xfId="2958" hidden="1" xr:uid="{00000000-0005-0000-0000-0000AF0B0000}"/>
    <cellStyle name="Currency [0] 2491" xfId="3050" hidden="1" xr:uid="{00000000-0005-0000-0000-00000B0C0000}"/>
    <cellStyle name="Currency [0] 2492" xfId="3052" hidden="1" xr:uid="{00000000-0005-0000-0000-00000D0C0000}"/>
    <cellStyle name="Currency [0] 2493" xfId="3007" hidden="1" xr:uid="{00000000-0005-0000-0000-0000E00B0000}"/>
    <cellStyle name="Currency [0] 2494" xfId="3019" hidden="1" xr:uid="{00000000-0005-0000-0000-0000EC0B0000}"/>
    <cellStyle name="Currency [0] 2495" xfId="3047" hidden="1" xr:uid="{00000000-0005-0000-0000-0000080C0000}"/>
    <cellStyle name="Currency [0] 2496" xfId="3020" hidden="1" xr:uid="{00000000-0005-0000-0000-0000ED0B0000}"/>
    <cellStyle name="Currency [0] 2497" xfId="3053" hidden="1" xr:uid="{00000000-0005-0000-0000-00000E0C0000}"/>
    <cellStyle name="Currency [0] 2498" xfId="3055" hidden="1" xr:uid="{00000000-0005-0000-0000-0000100C0000}"/>
    <cellStyle name="Currency [0] 2499" xfId="3048" hidden="1" xr:uid="{00000000-0005-0000-0000-0000090C0000}"/>
    <cellStyle name="Currency [0] 25" xfId="20" hidden="1" xr:uid="{00000000-0005-0000-0000-000034000000}"/>
    <cellStyle name="Currency [0] 250" xfId="188" hidden="1" xr:uid="{00000000-0005-0000-0000-0000DD000000}"/>
    <cellStyle name="Currency [0] 2500" xfId="2994" hidden="1" xr:uid="{00000000-0005-0000-0000-0000D30B0000}"/>
    <cellStyle name="Currency [0] 2501" xfId="3057" hidden="1" xr:uid="{00000000-0005-0000-0000-0000120C0000}"/>
    <cellStyle name="Currency [0] 2502" xfId="3059" hidden="1" xr:uid="{00000000-0005-0000-0000-0000140C0000}"/>
    <cellStyle name="Currency [0] 2503" xfId="3116" hidden="1" xr:uid="{00000000-0005-0000-0000-00004D0C0000}"/>
    <cellStyle name="Currency [0] 2504" xfId="3135" hidden="1" xr:uid="{00000000-0005-0000-0000-0000600C0000}"/>
    <cellStyle name="Currency [0] 2505" xfId="3142" hidden="1" xr:uid="{00000000-0005-0000-0000-0000670C0000}"/>
    <cellStyle name="Currency [0] 2506" xfId="3149" hidden="1" xr:uid="{00000000-0005-0000-0000-00006E0C0000}"/>
    <cellStyle name="Currency [0] 2507" xfId="3154" hidden="1" xr:uid="{00000000-0005-0000-0000-0000730C0000}"/>
    <cellStyle name="Currency [0] 2508" xfId="3133" hidden="1" xr:uid="{00000000-0005-0000-0000-00005E0C0000}"/>
    <cellStyle name="Currency [0] 2509" xfId="3144" hidden="1" xr:uid="{00000000-0005-0000-0000-0000690C0000}"/>
    <cellStyle name="Currency [0] 251" xfId="340" hidden="1" xr:uid="{00000000-0005-0000-0000-000075010000}"/>
    <cellStyle name="Currency [0] 2510" xfId="3158" hidden="1" xr:uid="{00000000-0005-0000-0000-0000770C0000}"/>
    <cellStyle name="Currency [0] 2511" xfId="3160" hidden="1" xr:uid="{00000000-0005-0000-0000-0000790C0000}"/>
    <cellStyle name="Currency [0] 2512" xfId="3143" hidden="1" xr:uid="{00000000-0005-0000-0000-0000680C0000}"/>
    <cellStyle name="Currency [0] 2513" xfId="3117" hidden="1" xr:uid="{00000000-0005-0000-0000-00004E0C0000}"/>
    <cellStyle name="Currency [0] 2514" xfId="3171" hidden="1" xr:uid="{00000000-0005-0000-0000-0000840C0000}"/>
    <cellStyle name="Currency [0] 2515" xfId="3180" hidden="1" xr:uid="{00000000-0005-0000-0000-00008D0C0000}"/>
    <cellStyle name="Currency [0] 2516" xfId="3191" hidden="1" xr:uid="{00000000-0005-0000-0000-0000980C0000}"/>
    <cellStyle name="Currency [0] 2517" xfId="3197" hidden="1" xr:uid="{00000000-0005-0000-0000-00009E0C0000}"/>
    <cellStyle name="Currency [0] 2518" xfId="3169" hidden="1" xr:uid="{00000000-0005-0000-0000-0000820C0000}"/>
    <cellStyle name="Currency [0] 2519" xfId="3187" hidden="1" xr:uid="{00000000-0005-0000-0000-0000940C0000}"/>
    <cellStyle name="Currency [0] 252" xfId="344" hidden="1" xr:uid="{00000000-0005-0000-0000-000079010000}"/>
    <cellStyle name="Currency [0] 2520" xfId="3209" hidden="1" xr:uid="{00000000-0005-0000-0000-0000AA0C0000}"/>
    <cellStyle name="Currency [0] 2521" xfId="3211" hidden="1" xr:uid="{00000000-0005-0000-0000-0000AC0C0000}"/>
    <cellStyle name="Currency [0] 2522" xfId="3139" hidden="1" xr:uid="{00000000-0005-0000-0000-0000640C0000}"/>
    <cellStyle name="Currency [0] 2523" xfId="3123" hidden="1" xr:uid="{00000000-0005-0000-0000-0000540C0000}"/>
    <cellStyle name="Currency [0] 2524" xfId="3183" hidden="1" xr:uid="{00000000-0005-0000-0000-0000900C0000}"/>
    <cellStyle name="Currency [0] 2525" xfId="3128" hidden="1" xr:uid="{00000000-0005-0000-0000-0000590C0000}"/>
    <cellStyle name="Currency [0] 2526" xfId="3172" hidden="1" xr:uid="{00000000-0005-0000-0000-0000850C0000}"/>
    <cellStyle name="Currency [0] 2527" xfId="3216" hidden="1" xr:uid="{00000000-0005-0000-0000-0000B10C0000}"/>
    <cellStyle name="Currency [0] 2528" xfId="3184" hidden="1" xr:uid="{00000000-0005-0000-0000-0000910C0000}"/>
    <cellStyle name="Currency [0] 2529" xfId="3192" hidden="1" xr:uid="{00000000-0005-0000-0000-0000990C0000}"/>
    <cellStyle name="Currency [0] 253" xfId="350" hidden="1" xr:uid="{00000000-0005-0000-0000-00007F010000}"/>
    <cellStyle name="Currency [0] 2530" xfId="3228" hidden="1" xr:uid="{00000000-0005-0000-0000-0000BD0C0000}"/>
    <cellStyle name="Currency [0] 2531" xfId="3230" hidden="1" xr:uid="{00000000-0005-0000-0000-0000BF0C0000}"/>
    <cellStyle name="Currency [0] 2532" xfId="3186" hidden="1" xr:uid="{00000000-0005-0000-0000-0000930C0000}"/>
    <cellStyle name="Currency [0] 2533" xfId="3199" hidden="1" xr:uid="{00000000-0005-0000-0000-0000A00C0000}"/>
    <cellStyle name="Currency [0] 2534" xfId="3204" hidden="1" xr:uid="{00000000-0005-0000-0000-0000A50C0000}"/>
    <cellStyle name="Currency [0] 2535" xfId="3198" hidden="1" xr:uid="{00000000-0005-0000-0000-00009F0C0000}"/>
    <cellStyle name="Currency [0] 2536" xfId="3246" hidden="1" xr:uid="{00000000-0005-0000-0000-0000CF0C0000}"/>
    <cellStyle name="Currency [0] 2537" xfId="3254" hidden="1" xr:uid="{00000000-0005-0000-0000-0000D70C0000}"/>
    <cellStyle name="Currency [0] 2538" xfId="3182" hidden="1" xr:uid="{00000000-0005-0000-0000-00008F0C0000}"/>
    <cellStyle name="Currency [0] 2539" xfId="3240" hidden="1" xr:uid="{00000000-0005-0000-0000-0000C90C0000}"/>
    <cellStyle name="Currency [0] 254" xfId="353" hidden="1" xr:uid="{00000000-0005-0000-0000-000082010000}"/>
    <cellStyle name="Currency [0] 2540" xfId="3263" hidden="1" xr:uid="{00000000-0005-0000-0000-0000E00C0000}"/>
    <cellStyle name="Currency [0] 2541" xfId="3265" hidden="1" xr:uid="{00000000-0005-0000-0000-0000E20C0000}"/>
    <cellStyle name="Currency [0] 2542" xfId="3165" hidden="1" xr:uid="{00000000-0005-0000-0000-00007E0C0000}"/>
    <cellStyle name="Currency [0] 2543" xfId="3175" hidden="1" xr:uid="{00000000-0005-0000-0000-0000880C0000}"/>
    <cellStyle name="Currency [0] 2544" xfId="3237" hidden="1" xr:uid="{00000000-0005-0000-0000-0000C60C0000}"/>
    <cellStyle name="Currency [0] 2545" xfId="3202" hidden="1" xr:uid="{00000000-0005-0000-0000-0000A30C0000}"/>
    <cellStyle name="Currency [0] 2546" xfId="3147" hidden="1" xr:uid="{00000000-0005-0000-0000-00006C0C0000}"/>
    <cellStyle name="Currency [0] 2547" xfId="3273" hidden="1" xr:uid="{00000000-0005-0000-0000-0000EA0C0000}"/>
    <cellStyle name="Currency [0] 2548" xfId="3238" hidden="1" xr:uid="{00000000-0005-0000-0000-0000C70C0000}"/>
    <cellStyle name="Currency [0] 2549" xfId="3249" hidden="1" xr:uid="{00000000-0005-0000-0000-0000D20C0000}"/>
    <cellStyle name="Currency [0] 255" xfId="339" hidden="1" xr:uid="{00000000-0005-0000-0000-000074010000}"/>
    <cellStyle name="Currency [0] 2550" xfId="3281" hidden="1" xr:uid="{00000000-0005-0000-0000-0000F20C0000}"/>
    <cellStyle name="Currency [0] 2551" xfId="3283" hidden="1" xr:uid="{00000000-0005-0000-0000-0000F40C0000}"/>
    <cellStyle name="Currency [0] 2552" xfId="3235" hidden="1" xr:uid="{00000000-0005-0000-0000-0000C40C0000}"/>
    <cellStyle name="Currency [0] 2553" xfId="3234" hidden="1" xr:uid="{00000000-0005-0000-0000-0000C30C0000}"/>
    <cellStyle name="Currency [0] 2554" xfId="3224" hidden="1" xr:uid="{00000000-0005-0000-0000-0000B90C0000}"/>
    <cellStyle name="Currency [0] 2555" xfId="3220" hidden="1" xr:uid="{00000000-0005-0000-0000-0000B50C0000}"/>
    <cellStyle name="Currency [0] 2556" xfId="3222" hidden="1" xr:uid="{00000000-0005-0000-0000-0000B70C0000}"/>
    <cellStyle name="Currency [0] 2557" xfId="3290" hidden="1" xr:uid="{00000000-0005-0000-0000-0000FB0C0000}"/>
    <cellStyle name="Currency [0] 2558" xfId="3125" hidden="1" xr:uid="{00000000-0005-0000-0000-0000560C0000}"/>
    <cellStyle name="Currency [0] 2559" xfId="3268" hidden="1" xr:uid="{00000000-0005-0000-0000-0000E50C0000}"/>
    <cellStyle name="Currency [0] 256" xfId="349" hidden="1" xr:uid="{00000000-0005-0000-0000-00007E010000}"/>
    <cellStyle name="Currency [0] 2560" xfId="3296" hidden="1" xr:uid="{00000000-0005-0000-0000-0000010D0000}"/>
    <cellStyle name="Currency [0] 2561" xfId="3298" hidden="1" xr:uid="{00000000-0005-0000-0000-0000030D0000}"/>
    <cellStyle name="Currency [0] 2562" xfId="3173" hidden="1" xr:uid="{00000000-0005-0000-0000-0000860C0000}"/>
    <cellStyle name="Currency [0] 2563" xfId="3247" hidden="1" xr:uid="{00000000-0005-0000-0000-0000D00C0000}"/>
    <cellStyle name="Currency [0] 2564" xfId="3203" hidden="1" xr:uid="{00000000-0005-0000-0000-0000A40C0000}"/>
    <cellStyle name="Currency [0] 2565" xfId="3239" hidden="1" xr:uid="{00000000-0005-0000-0000-0000C80C0000}"/>
    <cellStyle name="Currency [0] 2566" xfId="3243" hidden="1" xr:uid="{00000000-0005-0000-0000-0000CC0C0000}"/>
    <cellStyle name="Currency [0] 2567" xfId="3304" hidden="1" xr:uid="{00000000-0005-0000-0000-0000090D0000}"/>
    <cellStyle name="Currency [0] 2568" xfId="3120" hidden="1" xr:uid="{00000000-0005-0000-0000-0000510C0000}"/>
    <cellStyle name="Currency [0] 2569" xfId="3286" hidden="1" xr:uid="{00000000-0005-0000-0000-0000F70C0000}"/>
    <cellStyle name="Currency [0] 257" xfId="360" hidden="1" xr:uid="{00000000-0005-0000-0000-000089010000}"/>
    <cellStyle name="Currency [0] 2570" xfId="3309" hidden="1" xr:uid="{00000000-0005-0000-0000-00000E0D0000}"/>
    <cellStyle name="Currency [0] 2571" xfId="3311" hidden="1" xr:uid="{00000000-0005-0000-0000-0000100D0000}"/>
    <cellStyle name="Currency [0] 2572" xfId="3167" hidden="1" xr:uid="{00000000-0005-0000-0000-0000800C0000}"/>
    <cellStyle name="Currency [0] 2573" xfId="3266" hidden="1" xr:uid="{00000000-0005-0000-0000-0000E30C0000}"/>
    <cellStyle name="Currency [0] 2574" xfId="3233" hidden="1" xr:uid="{00000000-0005-0000-0000-0000C20C0000}"/>
    <cellStyle name="Currency [0] 2575" xfId="3251" hidden="1" xr:uid="{00000000-0005-0000-0000-0000D40C0000}"/>
    <cellStyle name="Currency [0] 2576" xfId="3248" hidden="1" xr:uid="{00000000-0005-0000-0000-0000D10C0000}"/>
    <cellStyle name="Currency [0] 2577" xfId="3315" hidden="1" xr:uid="{00000000-0005-0000-0000-0000140D0000}"/>
    <cellStyle name="Currency [0] 2578" xfId="3200" hidden="1" xr:uid="{00000000-0005-0000-0000-0000A10C0000}"/>
    <cellStyle name="Currency [0] 2579" xfId="3300" hidden="1" xr:uid="{00000000-0005-0000-0000-0000050D0000}"/>
    <cellStyle name="Currency [0] 258" xfId="361" hidden="1" xr:uid="{00000000-0005-0000-0000-00008A010000}"/>
    <cellStyle name="Currency [0] 2580" xfId="3322" hidden="1" xr:uid="{00000000-0005-0000-0000-00001B0D0000}"/>
    <cellStyle name="Currency [0] 2581" xfId="3324" hidden="1" xr:uid="{00000000-0005-0000-0000-00001D0D0000}"/>
    <cellStyle name="Currency [0] 2582" xfId="3252" hidden="1" xr:uid="{00000000-0005-0000-0000-0000D50C0000}"/>
    <cellStyle name="Currency [0] 2583" xfId="3284" hidden="1" xr:uid="{00000000-0005-0000-0000-0000F50C0000}"/>
    <cellStyle name="Currency [0] 2584" xfId="3136" hidden="1" xr:uid="{00000000-0005-0000-0000-0000610C0000}"/>
    <cellStyle name="Currency [0] 2585" xfId="3270" hidden="1" xr:uid="{00000000-0005-0000-0000-0000E70C0000}"/>
    <cellStyle name="Currency [0] 2586" xfId="3267" hidden="1" xr:uid="{00000000-0005-0000-0000-0000E40C0000}"/>
    <cellStyle name="Currency [0] 2587" xfId="3328" hidden="1" xr:uid="{00000000-0005-0000-0000-0000210D0000}"/>
    <cellStyle name="Currency [0] 2588" xfId="3163" hidden="1" xr:uid="{00000000-0005-0000-0000-00007C0C0000}"/>
    <cellStyle name="Currency [0] 2589" xfId="3312" hidden="1" xr:uid="{00000000-0005-0000-0000-0000110D0000}"/>
    <cellStyle name="Currency [0] 259" xfId="326" hidden="1" xr:uid="{00000000-0005-0000-0000-000067010000}"/>
    <cellStyle name="Currency [0] 2590" xfId="3332" hidden="1" xr:uid="{00000000-0005-0000-0000-0000250D0000}"/>
    <cellStyle name="Currency [0] 2591" xfId="3334" hidden="1" xr:uid="{00000000-0005-0000-0000-0000270D0000}"/>
    <cellStyle name="Currency [0] 2592" xfId="3271" hidden="1" xr:uid="{00000000-0005-0000-0000-0000E80C0000}"/>
    <cellStyle name="Currency [0] 2593" xfId="3299" hidden="1" xr:uid="{00000000-0005-0000-0000-0000040D0000}"/>
    <cellStyle name="Currency [0] 2594" xfId="3259" hidden="1" xr:uid="{00000000-0005-0000-0000-0000DC0C0000}"/>
    <cellStyle name="Currency [0] 2595" xfId="3288" hidden="1" xr:uid="{00000000-0005-0000-0000-0000F90C0000}"/>
    <cellStyle name="Currency [0] 2596" xfId="3285" hidden="1" xr:uid="{00000000-0005-0000-0000-0000F60C0000}"/>
    <cellStyle name="Currency [0] 2597" xfId="3338" hidden="1" xr:uid="{00000000-0005-0000-0000-00002B0D0000}"/>
    <cellStyle name="Currency [0] 2598" xfId="3166" hidden="1" xr:uid="{00000000-0005-0000-0000-00007F0C0000}"/>
    <cellStyle name="Currency [0] 2599" xfId="3325" hidden="1" xr:uid="{00000000-0005-0000-0000-00001E0D0000}"/>
    <cellStyle name="Currency [0] 26" xfId="22" hidden="1" xr:uid="{00000000-0005-0000-0000-000036000000}"/>
    <cellStyle name="Currency [0] 260" xfId="187" hidden="1" xr:uid="{00000000-0005-0000-0000-0000DC000000}"/>
    <cellStyle name="Currency [0] 2600" xfId="3342" hidden="1" xr:uid="{00000000-0005-0000-0000-00002F0D0000}"/>
    <cellStyle name="Currency [0] 2601" xfId="3344" hidden="1" xr:uid="{00000000-0005-0000-0000-0000310D0000}"/>
    <cellStyle name="Currency [0] 2602" xfId="3225" hidden="1" xr:uid="{00000000-0005-0000-0000-0000BA0C0000}"/>
    <cellStyle name="Currency [0] 2603" xfId="3261" hidden="1" xr:uid="{00000000-0005-0000-0000-0000DE0C0000}"/>
    <cellStyle name="Currency [0] 2604" xfId="3330" hidden="1" xr:uid="{00000000-0005-0000-0000-0000230D0000}"/>
    <cellStyle name="Currency [0] 2605" xfId="3318" hidden="1" xr:uid="{00000000-0005-0000-0000-0000170D0000}"/>
    <cellStyle name="Currency [0] 2606" xfId="3335" hidden="1" xr:uid="{00000000-0005-0000-0000-0000280D0000}"/>
    <cellStyle name="Currency [0] 2607" xfId="3346" hidden="1" xr:uid="{00000000-0005-0000-0000-0000330D0000}"/>
    <cellStyle name="Currency [0] 2608" xfId="3194" hidden="1" xr:uid="{00000000-0005-0000-0000-00009B0C0000}"/>
    <cellStyle name="Currency [0] 2609" xfId="3258" hidden="1" xr:uid="{00000000-0005-0000-0000-0000DB0C0000}"/>
    <cellStyle name="Currency [0] 261" xfId="346" hidden="1" xr:uid="{00000000-0005-0000-0000-00007B010000}"/>
    <cellStyle name="Currency [0] 2610" xfId="3350" hidden="1" xr:uid="{00000000-0005-0000-0000-0000370D0000}"/>
    <cellStyle name="Currency [0] 2611" xfId="3352" hidden="1" xr:uid="{00000000-0005-0000-0000-0000390D0000}"/>
    <cellStyle name="Currency [0] 2612" xfId="3307" hidden="1" xr:uid="{00000000-0005-0000-0000-00000C0D0000}"/>
    <cellStyle name="Currency [0] 2613" xfId="3319" hidden="1" xr:uid="{00000000-0005-0000-0000-0000180D0000}"/>
    <cellStyle name="Currency [0] 2614" xfId="3347" hidden="1" xr:uid="{00000000-0005-0000-0000-0000340D0000}"/>
    <cellStyle name="Currency [0] 2615" xfId="3320" hidden="1" xr:uid="{00000000-0005-0000-0000-0000190D0000}"/>
    <cellStyle name="Currency [0] 2616" xfId="3353" hidden="1" xr:uid="{00000000-0005-0000-0000-00003A0D0000}"/>
    <cellStyle name="Currency [0] 2617" xfId="3355" hidden="1" xr:uid="{00000000-0005-0000-0000-00003C0D0000}"/>
    <cellStyle name="Currency [0] 2618" xfId="3348" hidden="1" xr:uid="{00000000-0005-0000-0000-0000350D0000}"/>
    <cellStyle name="Currency [0] 2619" xfId="3294" hidden="1" xr:uid="{00000000-0005-0000-0000-0000FF0C0000}"/>
    <cellStyle name="Currency [0] 262" xfId="185" hidden="1" xr:uid="{00000000-0005-0000-0000-0000DA000000}"/>
    <cellStyle name="Currency [0] 2620" xfId="3358" hidden="1" xr:uid="{00000000-0005-0000-0000-00003F0D0000}"/>
    <cellStyle name="Currency [0] 2621" xfId="3360" hidden="1" xr:uid="{00000000-0005-0000-0000-0000410D0000}"/>
    <cellStyle name="Currency [0] 2622" xfId="3077" hidden="1" xr:uid="{00000000-0005-0000-0000-0000260C0000}"/>
    <cellStyle name="Currency [0] 2623" xfId="3099" hidden="1" xr:uid="{00000000-0005-0000-0000-00003C0C0000}"/>
    <cellStyle name="Currency [0] 2624" xfId="3364" hidden="1" xr:uid="{00000000-0005-0000-0000-0000450D0000}"/>
    <cellStyle name="Currency [0] 2625" xfId="3371" hidden="1" xr:uid="{00000000-0005-0000-0000-00004C0D0000}"/>
    <cellStyle name="Currency [0] 2626" xfId="3373" hidden="1" xr:uid="{00000000-0005-0000-0000-00004E0D0000}"/>
    <cellStyle name="Currency [0] 2627" xfId="3064" hidden="1" xr:uid="{00000000-0005-0000-0000-0000190C0000}"/>
    <cellStyle name="Currency [0] 2628" xfId="3367" hidden="1" xr:uid="{00000000-0005-0000-0000-0000480D0000}"/>
    <cellStyle name="Currency [0] 2629" xfId="3376" hidden="1" xr:uid="{00000000-0005-0000-0000-0000510D0000}"/>
    <cellStyle name="Currency [0] 263" xfId="341" hidden="1" xr:uid="{00000000-0005-0000-0000-000076010000}"/>
    <cellStyle name="Currency [0] 2630" xfId="3378" hidden="1" xr:uid="{00000000-0005-0000-0000-0000530D0000}"/>
    <cellStyle name="Currency [0] 2631" xfId="3366" hidden="1" xr:uid="{00000000-0005-0000-0000-0000470D0000}"/>
    <cellStyle name="Currency [0] 2632" xfId="3076" hidden="1" xr:uid="{00000000-0005-0000-0000-0000250C0000}"/>
    <cellStyle name="Currency [0] 2633" xfId="3389" hidden="1" xr:uid="{00000000-0005-0000-0000-00005E0D0000}"/>
    <cellStyle name="Currency [0] 2634" xfId="3398" hidden="1" xr:uid="{00000000-0005-0000-0000-0000670D0000}"/>
    <cellStyle name="Currency [0] 2635" xfId="3409" hidden="1" xr:uid="{00000000-0005-0000-0000-0000720D0000}"/>
    <cellStyle name="Currency [0] 2636" xfId="3415" hidden="1" xr:uid="{00000000-0005-0000-0000-0000780D0000}"/>
    <cellStyle name="Currency [0] 2637" xfId="3387" hidden="1" xr:uid="{00000000-0005-0000-0000-00005C0D0000}"/>
    <cellStyle name="Currency [0] 2638" xfId="3405" hidden="1" xr:uid="{00000000-0005-0000-0000-00006E0D0000}"/>
    <cellStyle name="Currency [0] 2639" xfId="3427" hidden="1" xr:uid="{00000000-0005-0000-0000-0000840D0000}"/>
    <cellStyle name="Currency [0] 264" xfId="362" hidden="1" xr:uid="{00000000-0005-0000-0000-00008B010000}"/>
    <cellStyle name="Currency [0] 2640" xfId="3429" hidden="1" xr:uid="{00000000-0005-0000-0000-0000860D0000}"/>
    <cellStyle name="Currency [0] 2641" xfId="3361" hidden="1" xr:uid="{00000000-0005-0000-0000-0000420D0000}"/>
    <cellStyle name="Currency [0] 2642" xfId="3072" hidden="1" xr:uid="{00000000-0005-0000-0000-0000210C0000}"/>
    <cellStyle name="Currency [0] 2643" xfId="3401" hidden="1" xr:uid="{00000000-0005-0000-0000-00006A0D0000}"/>
    <cellStyle name="Currency [0] 2644" xfId="3068" hidden="1" xr:uid="{00000000-0005-0000-0000-00001D0C0000}"/>
    <cellStyle name="Currency [0] 2645" xfId="3390" hidden="1" xr:uid="{00000000-0005-0000-0000-00005F0D0000}"/>
    <cellStyle name="Currency [0] 2646" xfId="3434" hidden="1" xr:uid="{00000000-0005-0000-0000-00008B0D0000}"/>
    <cellStyle name="Currency [0] 2647" xfId="3402" hidden="1" xr:uid="{00000000-0005-0000-0000-00006B0D0000}"/>
    <cellStyle name="Currency [0] 2648" xfId="3410" hidden="1" xr:uid="{00000000-0005-0000-0000-0000730D0000}"/>
    <cellStyle name="Currency [0] 2649" xfId="3446" hidden="1" xr:uid="{00000000-0005-0000-0000-0000970D0000}"/>
    <cellStyle name="Currency [0] 265" xfId="347" hidden="1" xr:uid="{00000000-0005-0000-0000-00007C010000}"/>
    <cellStyle name="Currency [0] 2650" xfId="3448" hidden="1" xr:uid="{00000000-0005-0000-0000-0000990D0000}"/>
    <cellStyle name="Currency [0] 2651" xfId="3404" hidden="1" xr:uid="{00000000-0005-0000-0000-00006D0D0000}"/>
    <cellStyle name="Currency [0] 2652" xfId="3417" hidden="1" xr:uid="{00000000-0005-0000-0000-00007A0D0000}"/>
    <cellStyle name="Currency [0] 2653" xfId="3422" hidden="1" xr:uid="{00000000-0005-0000-0000-00007F0D0000}"/>
    <cellStyle name="Currency [0] 2654" xfId="3416" hidden="1" xr:uid="{00000000-0005-0000-0000-0000790D0000}"/>
    <cellStyle name="Currency [0] 2655" xfId="3464" hidden="1" xr:uid="{00000000-0005-0000-0000-0000A90D0000}"/>
    <cellStyle name="Currency [0] 2656" xfId="3472" hidden="1" xr:uid="{00000000-0005-0000-0000-0000B10D0000}"/>
    <cellStyle name="Currency [0] 2657" xfId="3400" hidden="1" xr:uid="{00000000-0005-0000-0000-0000690D0000}"/>
    <cellStyle name="Currency [0] 2658" xfId="3458" hidden="1" xr:uid="{00000000-0005-0000-0000-0000A30D0000}"/>
    <cellStyle name="Currency [0] 2659" xfId="3481" hidden="1" xr:uid="{00000000-0005-0000-0000-0000BA0D0000}"/>
    <cellStyle name="Currency [0] 266" xfId="351" hidden="1" xr:uid="{00000000-0005-0000-0000-000080010000}"/>
    <cellStyle name="Currency [0] 2660" xfId="3483" hidden="1" xr:uid="{00000000-0005-0000-0000-0000BC0D0000}"/>
    <cellStyle name="Currency [0] 2661" xfId="3383" hidden="1" xr:uid="{00000000-0005-0000-0000-0000580D0000}"/>
    <cellStyle name="Currency [0] 2662" xfId="3393" hidden="1" xr:uid="{00000000-0005-0000-0000-0000620D0000}"/>
    <cellStyle name="Currency [0] 2663" xfId="3455" hidden="1" xr:uid="{00000000-0005-0000-0000-0000A00D0000}"/>
    <cellStyle name="Currency [0] 2664" xfId="3420" hidden="1" xr:uid="{00000000-0005-0000-0000-00007D0D0000}"/>
    <cellStyle name="Currency [0] 2665" xfId="3369" hidden="1" xr:uid="{00000000-0005-0000-0000-00004A0D0000}"/>
    <cellStyle name="Currency [0] 2666" xfId="3491" hidden="1" xr:uid="{00000000-0005-0000-0000-0000C40D0000}"/>
    <cellStyle name="Currency [0] 2667" xfId="3456" hidden="1" xr:uid="{00000000-0005-0000-0000-0000A10D0000}"/>
    <cellStyle name="Currency [0] 2668" xfId="3467" hidden="1" xr:uid="{00000000-0005-0000-0000-0000AC0D0000}"/>
    <cellStyle name="Currency [0] 2669" xfId="3499" hidden="1" xr:uid="{00000000-0005-0000-0000-0000CC0D0000}"/>
    <cellStyle name="Currency [0] 267" xfId="367" hidden="1" xr:uid="{00000000-0005-0000-0000-000090010000}"/>
    <cellStyle name="Currency [0] 2670" xfId="3501" hidden="1" xr:uid="{00000000-0005-0000-0000-0000CE0D0000}"/>
    <cellStyle name="Currency [0] 2671" xfId="3453" hidden="1" xr:uid="{00000000-0005-0000-0000-00009E0D0000}"/>
    <cellStyle name="Currency [0] 2672" xfId="3452" hidden="1" xr:uid="{00000000-0005-0000-0000-00009D0D0000}"/>
    <cellStyle name="Currency [0] 2673" xfId="3442" hidden="1" xr:uid="{00000000-0005-0000-0000-0000930D0000}"/>
    <cellStyle name="Currency [0] 2674" xfId="3438" hidden="1" xr:uid="{00000000-0005-0000-0000-00008F0D0000}"/>
    <cellStyle name="Currency [0] 2675" xfId="3440" hidden="1" xr:uid="{00000000-0005-0000-0000-0000910D0000}"/>
    <cellStyle name="Currency [0] 2676" xfId="3508" hidden="1" xr:uid="{00000000-0005-0000-0000-0000D50D0000}"/>
    <cellStyle name="Currency [0] 2677" xfId="3070" hidden="1" xr:uid="{00000000-0005-0000-0000-00001F0C0000}"/>
    <cellStyle name="Currency [0] 2678" xfId="3486" hidden="1" xr:uid="{00000000-0005-0000-0000-0000BF0D0000}"/>
    <cellStyle name="Currency [0] 2679" xfId="3514" hidden="1" xr:uid="{00000000-0005-0000-0000-0000DB0D0000}"/>
    <cellStyle name="Currency [0] 268" xfId="368" hidden="1" xr:uid="{00000000-0005-0000-0000-000091010000}"/>
    <cellStyle name="Currency [0] 2680" xfId="3516" hidden="1" xr:uid="{00000000-0005-0000-0000-0000DD0D0000}"/>
    <cellStyle name="Currency [0] 2681" xfId="3391" hidden="1" xr:uid="{00000000-0005-0000-0000-0000600D0000}"/>
    <cellStyle name="Currency [0] 2682" xfId="3465" hidden="1" xr:uid="{00000000-0005-0000-0000-0000AA0D0000}"/>
    <cellStyle name="Currency [0] 2683" xfId="3421" hidden="1" xr:uid="{00000000-0005-0000-0000-00007E0D0000}"/>
    <cellStyle name="Currency [0] 2684" xfId="3457" hidden="1" xr:uid="{00000000-0005-0000-0000-0000A20D0000}"/>
    <cellStyle name="Currency [0] 2685" xfId="3461" hidden="1" xr:uid="{00000000-0005-0000-0000-0000A60D0000}"/>
    <cellStyle name="Currency [0] 2686" xfId="3522" hidden="1" xr:uid="{00000000-0005-0000-0000-0000E30D0000}"/>
    <cellStyle name="Currency [0] 2687" xfId="3105" hidden="1" xr:uid="{00000000-0005-0000-0000-0000420C0000}"/>
    <cellStyle name="Currency [0] 2688" xfId="3504" hidden="1" xr:uid="{00000000-0005-0000-0000-0000D10D0000}"/>
    <cellStyle name="Currency [0] 2689" xfId="3527" hidden="1" xr:uid="{00000000-0005-0000-0000-0000E80D0000}"/>
    <cellStyle name="Currency [0] 269" xfId="348" hidden="1" xr:uid="{00000000-0005-0000-0000-00007D010000}"/>
    <cellStyle name="Currency [0] 2690" xfId="3529" hidden="1" xr:uid="{00000000-0005-0000-0000-0000EA0D0000}"/>
    <cellStyle name="Currency [0] 2691" xfId="3385" hidden="1" xr:uid="{00000000-0005-0000-0000-00005A0D0000}"/>
    <cellStyle name="Currency [0] 2692" xfId="3484" hidden="1" xr:uid="{00000000-0005-0000-0000-0000BD0D0000}"/>
    <cellStyle name="Currency [0] 2693" xfId="3451" hidden="1" xr:uid="{00000000-0005-0000-0000-00009C0D0000}"/>
    <cellStyle name="Currency [0] 2694" xfId="3469" hidden="1" xr:uid="{00000000-0005-0000-0000-0000AE0D0000}"/>
    <cellStyle name="Currency [0] 2695" xfId="3466" hidden="1" xr:uid="{00000000-0005-0000-0000-0000AB0D0000}"/>
    <cellStyle name="Currency [0] 2696" xfId="3533" hidden="1" xr:uid="{00000000-0005-0000-0000-0000EE0D0000}"/>
    <cellStyle name="Currency [0] 2697" xfId="3418" hidden="1" xr:uid="{00000000-0005-0000-0000-00007B0D0000}"/>
    <cellStyle name="Currency [0] 2698" xfId="3518" hidden="1" xr:uid="{00000000-0005-0000-0000-0000DF0D0000}"/>
    <cellStyle name="Currency [0] 2699" xfId="3540" hidden="1" xr:uid="{00000000-0005-0000-0000-0000F50D0000}"/>
    <cellStyle name="Currency [0] 27" xfId="28" hidden="1" xr:uid="{00000000-0005-0000-0000-00003C000000}"/>
    <cellStyle name="Currency [0] 270" xfId="355" hidden="1" xr:uid="{00000000-0005-0000-0000-000084010000}"/>
    <cellStyle name="Currency [0] 2700" xfId="3542" hidden="1" xr:uid="{00000000-0005-0000-0000-0000F70D0000}"/>
    <cellStyle name="Currency [0] 2701" xfId="3470" hidden="1" xr:uid="{00000000-0005-0000-0000-0000AF0D0000}"/>
    <cellStyle name="Currency [0] 2702" xfId="3502" hidden="1" xr:uid="{00000000-0005-0000-0000-0000CF0D0000}"/>
    <cellStyle name="Currency [0] 2703" xfId="3150" hidden="1" xr:uid="{00000000-0005-0000-0000-00006F0C0000}"/>
    <cellStyle name="Currency [0] 2704" xfId="3488" hidden="1" xr:uid="{00000000-0005-0000-0000-0000C10D0000}"/>
    <cellStyle name="Currency [0] 2705" xfId="3485" hidden="1" xr:uid="{00000000-0005-0000-0000-0000BE0D0000}"/>
    <cellStyle name="Currency [0] 2706" xfId="3546" hidden="1" xr:uid="{00000000-0005-0000-0000-0000FB0D0000}"/>
    <cellStyle name="Currency [0] 2707" xfId="3381" hidden="1" xr:uid="{00000000-0005-0000-0000-0000560D0000}"/>
    <cellStyle name="Currency [0] 2708" xfId="3530" hidden="1" xr:uid="{00000000-0005-0000-0000-0000EB0D0000}"/>
    <cellStyle name="Currency [0] 2709" xfId="3550" hidden="1" xr:uid="{00000000-0005-0000-0000-0000FF0D0000}"/>
    <cellStyle name="Currency [0] 271" xfId="359" hidden="1" xr:uid="{00000000-0005-0000-0000-000088010000}"/>
    <cellStyle name="Currency [0] 2710" xfId="3552" hidden="1" xr:uid="{00000000-0005-0000-0000-0000010E0000}"/>
    <cellStyle name="Currency [0] 2711" xfId="3489" hidden="1" xr:uid="{00000000-0005-0000-0000-0000C20D0000}"/>
    <cellStyle name="Currency [0] 2712" xfId="3517" hidden="1" xr:uid="{00000000-0005-0000-0000-0000DE0D0000}"/>
    <cellStyle name="Currency [0] 2713" xfId="3477" hidden="1" xr:uid="{00000000-0005-0000-0000-0000B60D0000}"/>
    <cellStyle name="Currency [0] 2714" xfId="3506" hidden="1" xr:uid="{00000000-0005-0000-0000-0000D30D0000}"/>
    <cellStyle name="Currency [0] 2715" xfId="3503" hidden="1" xr:uid="{00000000-0005-0000-0000-0000D00D0000}"/>
    <cellStyle name="Currency [0] 2716" xfId="3556" hidden="1" xr:uid="{00000000-0005-0000-0000-0000050E0000}"/>
    <cellStyle name="Currency [0] 2717" xfId="3384" hidden="1" xr:uid="{00000000-0005-0000-0000-0000590D0000}"/>
    <cellStyle name="Currency [0] 2718" xfId="3543" hidden="1" xr:uid="{00000000-0005-0000-0000-0000F80D0000}"/>
    <cellStyle name="Currency [0] 2719" xfId="3560" hidden="1" xr:uid="{00000000-0005-0000-0000-0000090E0000}"/>
    <cellStyle name="Currency [0] 272" xfId="354" hidden="1" xr:uid="{00000000-0005-0000-0000-000083010000}"/>
    <cellStyle name="Currency [0] 2720" xfId="3562" hidden="1" xr:uid="{00000000-0005-0000-0000-00000B0E0000}"/>
    <cellStyle name="Currency [0] 2721" xfId="3443" hidden="1" xr:uid="{00000000-0005-0000-0000-0000940D0000}"/>
    <cellStyle name="Currency [0] 2722" xfId="3479" hidden="1" xr:uid="{00000000-0005-0000-0000-0000B80D0000}"/>
    <cellStyle name="Currency [0] 2723" xfId="3548" hidden="1" xr:uid="{00000000-0005-0000-0000-0000FD0D0000}"/>
    <cellStyle name="Currency [0] 2724" xfId="3536" hidden="1" xr:uid="{00000000-0005-0000-0000-0000F10D0000}"/>
    <cellStyle name="Currency [0] 2725" xfId="3553" hidden="1" xr:uid="{00000000-0005-0000-0000-0000020E0000}"/>
    <cellStyle name="Currency [0] 2726" xfId="3564" hidden="1" xr:uid="{00000000-0005-0000-0000-00000D0E0000}"/>
    <cellStyle name="Currency [0] 2727" xfId="3412" hidden="1" xr:uid="{00000000-0005-0000-0000-0000750D0000}"/>
    <cellStyle name="Currency [0] 2728" xfId="3476" hidden="1" xr:uid="{00000000-0005-0000-0000-0000B50D0000}"/>
    <cellStyle name="Currency [0] 2729" xfId="3568" hidden="1" xr:uid="{00000000-0005-0000-0000-0000110E0000}"/>
    <cellStyle name="Currency [0] 273" xfId="377" hidden="1" xr:uid="{00000000-0005-0000-0000-00009A010000}"/>
    <cellStyle name="Currency [0] 2730" xfId="3570" hidden="1" xr:uid="{00000000-0005-0000-0000-0000130E0000}"/>
    <cellStyle name="Currency [0] 2731" xfId="3525" hidden="1" xr:uid="{00000000-0005-0000-0000-0000E60D0000}"/>
    <cellStyle name="Currency [0] 2732" xfId="3537" hidden="1" xr:uid="{00000000-0005-0000-0000-0000F20D0000}"/>
    <cellStyle name="Currency [0] 2733" xfId="3565" hidden="1" xr:uid="{00000000-0005-0000-0000-00000E0E0000}"/>
    <cellStyle name="Currency [0] 2734" xfId="3538" hidden="1" xr:uid="{00000000-0005-0000-0000-0000F30D0000}"/>
    <cellStyle name="Currency [0] 2735" xfId="3571" hidden="1" xr:uid="{00000000-0005-0000-0000-0000140E0000}"/>
    <cellStyle name="Currency [0] 2736" xfId="3573" hidden="1" xr:uid="{00000000-0005-0000-0000-0000160E0000}"/>
    <cellStyle name="Currency [0] 2737" xfId="3566" hidden="1" xr:uid="{00000000-0005-0000-0000-00000F0E0000}"/>
    <cellStyle name="Currency [0] 2738" xfId="3512" hidden="1" xr:uid="{00000000-0005-0000-0000-0000D90D0000}"/>
    <cellStyle name="Currency [0] 2739" xfId="3575" hidden="1" xr:uid="{00000000-0005-0000-0000-0000180E0000}"/>
    <cellStyle name="Currency [0] 274" xfId="383" hidden="1" xr:uid="{00000000-0005-0000-0000-0000A0010000}"/>
    <cellStyle name="Currency [0] 2740" xfId="3577" hidden="1" xr:uid="{00000000-0005-0000-0000-00001A0E0000}"/>
    <cellStyle name="Currency [0] 2741" xfId="3089" hidden="1" xr:uid="{00000000-0005-0000-0000-0000320C0000}"/>
    <cellStyle name="Currency [0] 2742" xfId="3067" hidden="1" xr:uid="{00000000-0005-0000-0000-00001C0C0000}"/>
    <cellStyle name="Currency [0] 2743" xfId="3583" hidden="1" xr:uid="{00000000-0005-0000-0000-0000200E0000}"/>
    <cellStyle name="Currency [0] 2744" xfId="3589" hidden="1" xr:uid="{00000000-0005-0000-0000-0000260E0000}"/>
    <cellStyle name="Currency [0] 2745" xfId="3591" hidden="1" xr:uid="{00000000-0005-0000-0000-0000280E0000}"/>
    <cellStyle name="Currency [0] 2746" xfId="3084" hidden="1" xr:uid="{00000000-0005-0000-0000-00002D0C0000}"/>
    <cellStyle name="Currency [0] 2747" xfId="3585" hidden="1" xr:uid="{00000000-0005-0000-0000-0000220E0000}"/>
    <cellStyle name="Currency [0] 2748" xfId="3593" hidden="1" xr:uid="{00000000-0005-0000-0000-00002A0E0000}"/>
    <cellStyle name="Currency [0] 2749" xfId="3595" hidden="1" xr:uid="{00000000-0005-0000-0000-00002C0E0000}"/>
    <cellStyle name="Currency [0] 275" xfId="345" hidden="1" xr:uid="{00000000-0005-0000-0000-00007A010000}"/>
    <cellStyle name="Currency [0] 2750" xfId="3584" hidden="1" xr:uid="{00000000-0005-0000-0000-0000210E0000}"/>
    <cellStyle name="Currency [0] 2751" xfId="3090" hidden="1" xr:uid="{00000000-0005-0000-0000-0000330C0000}"/>
    <cellStyle name="Currency [0] 2752" xfId="3606" hidden="1" xr:uid="{00000000-0005-0000-0000-0000370E0000}"/>
    <cellStyle name="Currency [0] 2753" xfId="3615" hidden="1" xr:uid="{00000000-0005-0000-0000-0000400E0000}"/>
    <cellStyle name="Currency [0] 2754" xfId="3626" hidden="1" xr:uid="{00000000-0005-0000-0000-00004B0E0000}"/>
    <cellStyle name="Currency [0] 2755" xfId="3632" hidden="1" xr:uid="{00000000-0005-0000-0000-0000510E0000}"/>
    <cellStyle name="Currency [0] 2756" xfId="3604" hidden="1" xr:uid="{00000000-0005-0000-0000-0000350E0000}"/>
    <cellStyle name="Currency [0] 2757" xfId="3622" hidden="1" xr:uid="{00000000-0005-0000-0000-0000470E0000}"/>
    <cellStyle name="Currency [0] 2758" xfId="3644" hidden="1" xr:uid="{00000000-0005-0000-0000-00005D0E0000}"/>
    <cellStyle name="Currency [0] 2759" xfId="3646" hidden="1" xr:uid="{00000000-0005-0000-0000-00005F0E0000}"/>
    <cellStyle name="Currency [0] 276" xfId="375" hidden="1" xr:uid="{00000000-0005-0000-0000-000098010000}"/>
    <cellStyle name="Currency [0] 2760" xfId="3580" hidden="1" xr:uid="{00000000-0005-0000-0000-00001D0E0000}"/>
    <cellStyle name="Currency [0] 2761" xfId="3094" hidden="1" xr:uid="{00000000-0005-0000-0000-0000370C0000}"/>
    <cellStyle name="Currency [0] 2762" xfId="3618" hidden="1" xr:uid="{00000000-0005-0000-0000-0000430E0000}"/>
    <cellStyle name="Currency [0] 2763" xfId="3110" hidden="1" xr:uid="{00000000-0005-0000-0000-0000470C0000}"/>
    <cellStyle name="Currency [0] 2764" xfId="3607" hidden="1" xr:uid="{00000000-0005-0000-0000-0000380E0000}"/>
    <cellStyle name="Currency [0] 2765" xfId="3651" hidden="1" xr:uid="{00000000-0005-0000-0000-0000640E0000}"/>
    <cellStyle name="Currency [0] 2766" xfId="3619" hidden="1" xr:uid="{00000000-0005-0000-0000-0000440E0000}"/>
    <cellStyle name="Currency [0] 2767" xfId="3627" hidden="1" xr:uid="{00000000-0005-0000-0000-00004C0E0000}"/>
    <cellStyle name="Currency [0] 2768" xfId="3663" hidden="1" xr:uid="{00000000-0005-0000-0000-0000700E0000}"/>
    <cellStyle name="Currency [0] 2769" xfId="3665" hidden="1" xr:uid="{00000000-0005-0000-0000-0000720E0000}"/>
    <cellStyle name="Currency [0] 277" xfId="387" hidden="1" xr:uid="{00000000-0005-0000-0000-0000A4010000}"/>
    <cellStyle name="Currency [0] 2770" xfId="3621" hidden="1" xr:uid="{00000000-0005-0000-0000-0000460E0000}"/>
    <cellStyle name="Currency [0] 2771" xfId="3634" hidden="1" xr:uid="{00000000-0005-0000-0000-0000530E0000}"/>
    <cellStyle name="Currency [0] 2772" xfId="3639" hidden="1" xr:uid="{00000000-0005-0000-0000-0000580E0000}"/>
    <cellStyle name="Currency [0] 2773" xfId="3633" hidden="1" xr:uid="{00000000-0005-0000-0000-0000520E0000}"/>
    <cellStyle name="Currency [0] 2774" xfId="3681" hidden="1" xr:uid="{00000000-0005-0000-0000-0000820E0000}"/>
    <cellStyle name="Currency [0] 2775" xfId="3689" hidden="1" xr:uid="{00000000-0005-0000-0000-00008A0E0000}"/>
    <cellStyle name="Currency [0] 2776" xfId="3617" hidden="1" xr:uid="{00000000-0005-0000-0000-0000420E0000}"/>
    <cellStyle name="Currency [0] 2777" xfId="3675" hidden="1" xr:uid="{00000000-0005-0000-0000-00007C0E0000}"/>
    <cellStyle name="Currency [0] 2778" xfId="3698" hidden="1" xr:uid="{00000000-0005-0000-0000-0000930E0000}"/>
    <cellStyle name="Currency [0] 2779" xfId="3700" hidden="1" xr:uid="{00000000-0005-0000-0000-0000950E0000}"/>
    <cellStyle name="Currency [0] 278" xfId="388" hidden="1" xr:uid="{00000000-0005-0000-0000-0000A5010000}"/>
    <cellStyle name="Currency [0] 2780" xfId="3600" hidden="1" xr:uid="{00000000-0005-0000-0000-0000310E0000}"/>
    <cellStyle name="Currency [0] 2781" xfId="3610" hidden="1" xr:uid="{00000000-0005-0000-0000-00003B0E0000}"/>
    <cellStyle name="Currency [0] 2782" xfId="3672" hidden="1" xr:uid="{00000000-0005-0000-0000-0000790E0000}"/>
    <cellStyle name="Currency [0] 2783" xfId="3637" hidden="1" xr:uid="{00000000-0005-0000-0000-0000560E0000}"/>
    <cellStyle name="Currency [0] 2784" xfId="3587" hidden="1" xr:uid="{00000000-0005-0000-0000-0000240E0000}"/>
    <cellStyle name="Currency [0] 2785" xfId="3708" hidden="1" xr:uid="{00000000-0005-0000-0000-00009D0E0000}"/>
    <cellStyle name="Currency [0] 2786" xfId="3673" hidden="1" xr:uid="{00000000-0005-0000-0000-00007A0E0000}"/>
    <cellStyle name="Currency [0] 2787" xfId="3684" hidden="1" xr:uid="{00000000-0005-0000-0000-0000850E0000}"/>
    <cellStyle name="Currency [0] 2788" xfId="3716" hidden="1" xr:uid="{00000000-0005-0000-0000-0000A50E0000}"/>
    <cellStyle name="Currency [0] 2789" xfId="3718" hidden="1" xr:uid="{00000000-0005-0000-0000-0000A70E0000}"/>
    <cellStyle name="Currency [0] 279" xfId="336" hidden="1" xr:uid="{00000000-0005-0000-0000-000071010000}"/>
    <cellStyle name="Currency [0] 2790" xfId="3670" hidden="1" xr:uid="{00000000-0005-0000-0000-0000770E0000}"/>
    <cellStyle name="Currency [0] 2791" xfId="3669" hidden="1" xr:uid="{00000000-0005-0000-0000-0000760E0000}"/>
    <cellStyle name="Currency [0] 2792" xfId="3659" hidden="1" xr:uid="{00000000-0005-0000-0000-00006C0E0000}"/>
    <cellStyle name="Currency [0] 2793" xfId="3655" hidden="1" xr:uid="{00000000-0005-0000-0000-0000680E0000}"/>
    <cellStyle name="Currency [0] 2794" xfId="3657" hidden="1" xr:uid="{00000000-0005-0000-0000-00006A0E0000}"/>
    <cellStyle name="Currency [0] 2795" xfId="3725" hidden="1" xr:uid="{00000000-0005-0000-0000-0000AE0E0000}"/>
    <cellStyle name="Currency [0] 2796" xfId="3096" hidden="1" xr:uid="{00000000-0005-0000-0000-0000390C0000}"/>
    <cellStyle name="Currency [0] 2797" xfId="3703" hidden="1" xr:uid="{00000000-0005-0000-0000-0000980E0000}"/>
    <cellStyle name="Currency [0] 2798" xfId="3731" hidden="1" xr:uid="{00000000-0005-0000-0000-0000B40E0000}"/>
    <cellStyle name="Currency [0] 2799" xfId="3733" hidden="1" xr:uid="{00000000-0005-0000-0000-0000B60E0000}"/>
    <cellStyle name="Currency [0] 28" xfId="33" hidden="1" xr:uid="{00000000-0005-0000-0000-000041000000}"/>
    <cellStyle name="Currency [0] 280" xfId="343" hidden="1" xr:uid="{00000000-0005-0000-0000-000078010000}"/>
    <cellStyle name="Currency [0] 2800" xfId="3608" hidden="1" xr:uid="{00000000-0005-0000-0000-0000390E0000}"/>
    <cellStyle name="Currency [0] 2801" xfId="3682" hidden="1" xr:uid="{00000000-0005-0000-0000-0000830E0000}"/>
    <cellStyle name="Currency [0] 2802" xfId="3638" hidden="1" xr:uid="{00000000-0005-0000-0000-0000570E0000}"/>
    <cellStyle name="Currency [0] 2803" xfId="3674" hidden="1" xr:uid="{00000000-0005-0000-0000-00007B0E0000}"/>
    <cellStyle name="Currency [0] 2804" xfId="3678" hidden="1" xr:uid="{00000000-0005-0000-0000-00007F0E0000}"/>
    <cellStyle name="Currency [0] 2805" xfId="3739" hidden="1" xr:uid="{00000000-0005-0000-0000-0000BC0E0000}"/>
    <cellStyle name="Currency [0] 2806" xfId="3083" hidden="1" xr:uid="{00000000-0005-0000-0000-00002C0C0000}"/>
    <cellStyle name="Currency [0] 2807" xfId="3721" hidden="1" xr:uid="{00000000-0005-0000-0000-0000AA0E0000}"/>
    <cellStyle name="Currency [0] 2808" xfId="3744" hidden="1" xr:uid="{00000000-0005-0000-0000-0000C10E0000}"/>
    <cellStyle name="Currency [0] 2809" xfId="3746" hidden="1" xr:uid="{00000000-0005-0000-0000-0000C30E0000}"/>
    <cellStyle name="Currency [0] 281" xfId="372" hidden="1" xr:uid="{00000000-0005-0000-0000-000095010000}"/>
    <cellStyle name="Currency [0] 2810" xfId="3602" hidden="1" xr:uid="{00000000-0005-0000-0000-0000330E0000}"/>
    <cellStyle name="Currency [0] 2811" xfId="3701" hidden="1" xr:uid="{00000000-0005-0000-0000-0000960E0000}"/>
    <cellStyle name="Currency [0] 2812" xfId="3668" hidden="1" xr:uid="{00000000-0005-0000-0000-0000750E0000}"/>
    <cellStyle name="Currency [0] 2813" xfId="3686" hidden="1" xr:uid="{00000000-0005-0000-0000-0000870E0000}"/>
    <cellStyle name="Currency [0] 2814" xfId="3683" hidden="1" xr:uid="{00000000-0005-0000-0000-0000840E0000}"/>
    <cellStyle name="Currency [0] 2815" xfId="3750" hidden="1" xr:uid="{00000000-0005-0000-0000-0000C70E0000}"/>
    <cellStyle name="Currency [0] 2816" xfId="3635" hidden="1" xr:uid="{00000000-0005-0000-0000-0000540E0000}"/>
    <cellStyle name="Currency [0] 2817" xfId="3735" hidden="1" xr:uid="{00000000-0005-0000-0000-0000B80E0000}"/>
    <cellStyle name="Currency [0] 2818" xfId="3757" hidden="1" xr:uid="{00000000-0005-0000-0000-0000CE0E0000}"/>
    <cellStyle name="Currency [0] 2819" xfId="3759" hidden="1" xr:uid="{00000000-0005-0000-0000-0000D00E0000}"/>
    <cellStyle name="Currency [0] 282" xfId="357" hidden="1" xr:uid="{00000000-0005-0000-0000-000086010000}"/>
    <cellStyle name="Currency [0] 2820" xfId="3687" hidden="1" xr:uid="{00000000-0005-0000-0000-0000880E0000}"/>
    <cellStyle name="Currency [0] 2821" xfId="3719" hidden="1" xr:uid="{00000000-0005-0000-0000-0000A80E0000}"/>
    <cellStyle name="Currency [0] 2822" xfId="3062" hidden="1" xr:uid="{00000000-0005-0000-0000-0000170C0000}"/>
    <cellStyle name="Currency [0] 2823" xfId="3705" hidden="1" xr:uid="{00000000-0005-0000-0000-00009A0E0000}"/>
    <cellStyle name="Currency [0] 2824" xfId="3702" hidden="1" xr:uid="{00000000-0005-0000-0000-0000970E0000}"/>
    <cellStyle name="Currency [0] 2825" xfId="3763" hidden="1" xr:uid="{00000000-0005-0000-0000-0000D40E0000}"/>
    <cellStyle name="Currency [0] 2826" xfId="3598" hidden="1" xr:uid="{00000000-0005-0000-0000-00002F0E0000}"/>
    <cellStyle name="Currency [0] 2827" xfId="3747" hidden="1" xr:uid="{00000000-0005-0000-0000-0000C40E0000}"/>
    <cellStyle name="Currency [0] 2828" xfId="3767" hidden="1" xr:uid="{00000000-0005-0000-0000-0000D80E0000}"/>
    <cellStyle name="Currency [0] 2829" xfId="3769" hidden="1" xr:uid="{00000000-0005-0000-0000-0000DA0E0000}"/>
    <cellStyle name="Currency [0] 283" xfId="330" hidden="1" xr:uid="{00000000-0005-0000-0000-00006B010000}"/>
    <cellStyle name="Currency [0] 2830" xfId="3706" hidden="1" xr:uid="{00000000-0005-0000-0000-00009B0E0000}"/>
    <cellStyle name="Currency [0] 2831" xfId="3734" hidden="1" xr:uid="{00000000-0005-0000-0000-0000B70E0000}"/>
    <cellStyle name="Currency [0] 2832" xfId="3694" hidden="1" xr:uid="{00000000-0005-0000-0000-00008F0E0000}"/>
    <cellStyle name="Currency [0] 2833" xfId="3723" hidden="1" xr:uid="{00000000-0005-0000-0000-0000AC0E0000}"/>
    <cellStyle name="Currency [0] 2834" xfId="3720" hidden="1" xr:uid="{00000000-0005-0000-0000-0000A90E0000}"/>
    <cellStyle name="Currency [0] 2835" xfId="3773" hidden="1" xr:uid="{00000000-0005-0000-0000-0000DE0E0000}"/>
    <cellStyle name="Currency [0] 2836" xfId="3601" hidden="1" xr:uid="{00000000-0005-0000-0000-0000320E0000}"/>
    <cellStyle name="Currency [0] 2837" xfId="3760" hidden="1" xr:uid="{00000000-0005-0000-0000-0000D10E0000}"/>
    <cellStyle name="Currency [0] 2838" xfId="3777" hidden="1" xr:uid="{00000000-0005-0000-0000-0000E20E0000}"/>
    <cellStyle name="Currency [0] 2839" xfId="3779" hidden="1" xr:uid="{00000000-0005-0000-0000-0000E40E0000}"/>
    <cellStyle name="Currency [0] 284" xfId="394" hidden="1" xr:uid="{00000000-0005-0000-0000-0000AB010000}"/>
    <cellStyle name="Currency [0] 2840" xfId="3660" hidden="1" xr:uid="{00000000-0005-0000-0000-00006D0E0000}"/>
    <cellStyle name="Currency [0] 2841" xfId="3696" hidden="1" xr:uid="{00000000-0005-0000-0000-0000910E0000}"/>
    <cellStyle name="Currency [0] 2842" xfId="3765" hidden="1" xr:uid="{00000000-0005-0000-0000-0000D60E0000}"/>
    <cellStyle name="Currency [0] 2843" xfId="3753" hidden="1" xr:uid="{00000000-0005-0000-0000-0000CA0E0000}"/>
    <cellStyle name="Currency [0] 2844" xfId="3770" hidden="1" xr:uid="{00000000-0005-0000-0000-0000DB0E0000}"/>
    <cellStyle name="Currency [0] 2845" xfId="3781" hidden="1" xr:uid="{00000000-0005-0000-0000-0000E60E0000}"/>
    <cellStyle name="Currency [0] 2846" xfId="3629" hidden="1" xr:uid="{00000000-0005-0000-0000-00004E0E0000}"/>
    <cellStyle name="Currency [0] 2847" xfId="3693" hidden="1" xr:uid="{00000000-0005-0000-0000-00008E0E0000}"/>
    <cellStyle name="Currency [0] 2848" xfId="3785" hidden="1" xr:uid="{00000000-0005-0000-0000-0000EA0E0000}"/>
    <cellStyle name="Currency [0] 2849" xfId="3787" hidden="1" xr:uid="{00000000-0005-0000-0000-0000EC0E0000}"/>
    <cellStyle name="Currency [0] 285" xfId="373" hidden="1" xr:uid="{00000000-0005-0000-0000-000096010000}"/>
    <cellStyle name="Currency [0] 2850" xfId="3742" hidden="1" xr:uid="{00000000-0005-0000-0000-0000BF0E0000}"/>
    <cellStyle name="Currency [0] 2851" xfId="3754" hidden="1" xr:uid="{00000000-0005-0000-0000-0000CB0E0000}"/>
    <cellStyle name="Currency [0] 2852" xfId="3782" hidden="1" xr:uid="{00000000-0005-0000-0000-0000E70E0000}"/>
    <cellStyle name="Currency [0] 2853" xfId="3755" hidden="1" xr:uid="{00000000-0005-0000-0000-0000CC0E0000}"/>
    <cellStyle name="Currency [0] 2854" xfId="3788" hidden="1" xr:uid="{00000000-0005-0000-0000-0000ED0E0000}"/>
    <cellStyle name="Currency [0] 2855" xfId="3790" hidden="1" xr:uid="{00000000-0005-0000-0000-0000EF0E0000}"/>
    <cellStyle name="Currency [0] 2856" xfId="3783" hidden="1" xr:uid="{00000000-0005-0000-0000-0000E80E0000}"/>
    <cellStyle name="Currency [0] 2857" xfId="3729" hidden="1" xr:uid="{00000000-0005-0000-0000-0000B20E0000}"/>
    <cellStyle name="Currency [0] 2858" xfId="3792" hidden="1" xr:uid="{00000000-0005-0000-0000-0000F10E0000}"/>
    <cellStyle name="Currency [0] 2859" xfId="3794" hidden="1" xr:uid="{00000000-0005-0000-0000-0000F30E0000}"/>
    <cellStyle name="Currency [0] 286" xfId="380" hidden="1" xr:uid="{00000000-0005-0000-0000-00009D010000}"/>
    <cellStyle name="Currency [0] 2860" xfId="3156" hidden="1" xr:uid="{00000000-0005-0000-0000-0000750C0000}"/>
    <cellStyle name="Currency [0] 2861" xfId="3097" hidden="1" xr:uid="{00000000-0005-0000-0000-00003A0C0000}"/>
    <cellStyle name="Currency [0] 2862" xfId="3800" hidden="1" xr:uid="{00000000-0005-0000-0000-0000F90E0000}"/>
    <cellStyle name="Currency [0] 2863" xfId="3806" hidden="1" xr:uid="{00000000-0005-0000-0000-0000FF0E0000}"/>
    <cellStyle name="Currency [0] 2864" xfId="3808" hidden="1" xr:uid="{00000000-0005-0000-0000-0000010F0000}"/>
    <cellStyle name="Currency [0] 2865" xfId="3087" hidden="1" xr:uid="{00000000-0005-0000-0000-0000300C0000}"/>
    <cellStyle name="Currency [0] 2866" xfId="3802" hidden="1" xr:uid="{00000000-0005-0000-0000-0000FB0E0000}"/>
    <cellStyle name="Currency [0] 2867" xfId="3810" hidden="1" xr:uid="{00000000-0005-0000-0000-0000030F0000}"/>
    <cellStyle name="Currency [0] 2868" xfId="3812" hidden="1" xr:uid="{00000000-0005-0000-0000-0000050F0000}"/>
    <cellStyle name="Currency [0] 2869" xfId="3801" hidden="1" xr:uid="{00000000-0005-0000-0000-0000FA0E0000}"/>
    <cellStyle name="Currency [0] 287" xfId="395" hidden="1" xr:uid="{00000000-0005-0000-0000-0000AC010000}"/>
    <cellStyle name="Currency [0] 2870" xfId="3132" hidden="1" xr:uid="{00000000-0005-0000-0000-00005D0C0000}"/>
    <cellStyle name="Currency [0] 2871" xfId="3823" hidden="1" xr:uid="{00000000-0005-0000-0000-0000100F0000}"/>
    <cellStyle name="Currency [0] 2872" xfId="3832" hidden="1" xr:uid="{00000000-0005-0000-0000-0000190F0000}"/>
    <cellStyle name="Currency [0] 2873" xfId="3843" hidden="1" xr:uid="{00000000-0005-0000-0000-0000240F0000}"/>
    <cellStyle name="Currency [0] 2874" xfId="3849" hidden="1" xr:uid="{00000000-0005-0000-0000-00002A0F0000}"/>
    <cellStyle name="Currency [0] 2875" xfId="3821" hidden="1" xr:uid="{00000000-0005-0000-0000-00000E0F0000}"/>
    <cellStyle name="Currency [0] 2876" xfId="3839" hidden="1" xr:uid="{00000000-0005-0000-0000-0000200F0000}"/>
    <cellStyle name="Currency [0] 2877" xfId="3861" hidden="1" xr:uid="{00000000-0005-0000-0000-0000360F0000}"/>
    <cellStyle name="Currency [0] 2878" xfId="3863" hidden="1" xr:uid="{00000000-0005-0000-0000-0000380F0000}"/>
    <cellStyle name="Currency [0] 2879" xfId="3797" hidden="1" xr:uid="{00000000-0005-0000-0000-0000F60E0000}"/>
    <cellStyle name="Currency [0] 288" xfId="396" hidden="1" xr:uid="{00000000-0005-0000-0000-0000AD010000}"/>
    <cellStyle name="Currency [0] 2880" xfId="3086" hidden="1" xr:uid="{00000000-0005-0000-0000-00002F0C0000}"/>
    <cellStyle name="Currency [0] 2881" xfId="3835" hidden="1" xr:uid="{00000000-0005-0000-0000-00001C0F0000}"/>
    <cellStyle name="Currency [0] 2882" xfId="3065" hidden="1" xr:uid="{00000000-0005-0000-0000-00001A0C0000}"/>
    <cellStyle name="Currency [0] 2883" xfId="3824" hidden="1" xr:uid="{00000000-0005-0000-0000-0000110F0000}"/>
    <cellStyle name="Currency [0] 2884" xfId="3868" hidden="1" xr:uid="{00000000-0005-0000-0000-00003D0F0000}"/>
    <cellStyle name="Currency [0] 2885" xfId="3836" hidden="1" xr:uid="{00000000-0005-0000-0000-00001D0F0000}"/>
    <cellStyle name="Currency [0] 2886" xfId="3844" hidden="1" xr:uid="{00000000-0005-0000-0000-0000250F0000}"/>
    <cellStyle name="Currency [0] 2887" xfId="3880" hidden="1" xr:uid="{00000000-0005-0000-0000-0000490F0000}"/>
    <cellStyle name="Currency [0] 2888" xfId="3882" hidden="1" xr:uid="{00000000-0005-0000-0000-00004B0F0000}"/>
    <cellStyle name="Currency [0] 2889" xfId="3838" hidden="1" xr:uid="{00000000-0005-0000-0000-00001F0F0000}"/>
    <cellStyle name="Currency [0] 289" xfId="371" hidden="1" xr:uid="{00000000-0005-0000-0000-000094010000}"/>
    <cellStyle name="Currency [0] 2890" xfId="3851" hidden="1" xr:uid="{00000000-0005-0000-0000-00002C0F0000}"/>
    <cellStyle name="Currency [0] 2891" xfId="3856" hidden="1" xr:uid="{00000000-0005-0000-0000-0000310F0000}"/>
    <cellStyle name="Currency [0] 2892" xfId="3850" hidden="1" xr:uid="{00000000-0005-0000-0000-00002B0F0000}"/>
    <cellStyle name="Currency [0] 2893" xfId="3898" hidden="1" xr:uid="{00000000-0005-0000-0000-00005B0F0000}"/>
    <cellStyle name="Currency [0] 2894" xfId="3906" hidden="1" xr:uid="{00000000-0005-0000-0000-0000630F0000}"/>
    <cellStyle name="Currency [0] 2895" xfId="3834" hidden="1" xr:uid="{00000000-0005-0000-0000-00001B0F0000}"/>
    <cellStyle name="Currency [0] 2896" xfId="3892" hidden="1" xr:uid="{00000000-0005-0000-0000-0000550F0000}"/>
    <cellStyle name="Currency [0] 2897" xfId="3915" hidden="1" xr:uid="{00000000-0005-0000-0000-00006C0F0000}"/>
    <cellStyle name="Currency [0] 2898" xfId="3917" hidden="1" xr:uid="{00000000-0005-0000-0000-00006E0F0000}"/>
    <cellStyle name="Currency [0] 2899" xfId="3817" hidden="1" xr:uid="{00000000-0005-0000-0000-00000A0F0000}"/>
    <cellStyle name="Currency [0] 29" xfId="25" hidden="1" xr:uid="{00000000-0005-0000-0000-000039000000}"/>
    <cellStyle name="Currency [0] 290" xfId="370" hidden="1" xr:uid="{00000000-0005-0000-0000-000093010000}"/>
    <cellStyle name="Currency [0] 2900" xfId="3827" hidden="1" xr:uid="{00000000-0005-0000-0000-0000140F0000}"/>
    <cellStyle name="Currency [0] 2901" xfId="3889" hidden="1" xr:uid="{00000000-0005-0000-0000-0000520F0000}"/>
    <cellStyle name="Currency [0] 2902" xfId="3854" hidden="1" xr:uid="{00000000-0005-0000-0000-00002F0F0000}"/>
    <cellStyle name="Currency [0] 2903" xfId="3804" hidden="1" xr:uid="{00000000-0005-0000-0000-0000FD0E0000}"/>
    <cellStyle name="Currency [0] 2904" xfId="3925" hidden="1" xr:uid="{00000000-0005-0000-0000-0000760F0000}"/>
    <cellStyle name="Currency [0] 2905" xfId="3890" hidden="1" xr:uid="{00000000-0005-0000-0000-0000530F0000}"/>
    <cellStyle name="Currency [0] 2906" xfId="3901" hidden="1" xr:uid="{00000000-0005-0000-0000-00005E0F0000}"/>
    <cellStyle name="Currency [0] 2907" xfId="3933" hidden="1" xr:uid="{00000000-0005-0000-0000-00007E0F0000}"/>
    <cellStyle name="Currency [0] 2908" xfId="3935" hidden="1" xr:uid="{00000000-0005-0000-0000-0000800F0000}"/>
    <cellStyle name="Currency [0] 2909" xfId="3887" hidden="1" xr:uid="{00000000-0005-0000-0000-0000500F0000}"/>
    <cellStyle name="Currency [0] 291" xfId="365" hidden="1" xr:uid="{00000000-0005-0000-0000-00008E010000}"/>
    <cellStyle name="Currency [0] 2910" xfId="3886" hidden="1" xr:uid="{00000000-0005-0000-0000-00004F0F0000}"/>
    <cellStyle name="Currency [0] 2911" xfId="3876" hidden="1" xr:uid="{00000000-0005-0000-0000-0000450F0000}"/>
    <cellStyle name="Currency [0] 2912" xfId="3872" hidden="1" xr:uid="{00000000-0005-0000-0000-0000410F0000}"/>
    <cellStyle name="Currency [0] 2913" xfId="3874" hidden="1" xr:uid="{00000000-0005-0000-0000-0000430F0000}"/>
    <cellStyle name="Currency [0] 2914" xfId="3942" hidden="1" xr:uid="{00000000-0005-0000-0000-0000870F0000}"/>
    <cellStyle name="Currency [0] 2915" xfId="3101" hidden="1" xr:uid="{00000000-0005-0000-0000-00003E0C0000}"/>
    <cellStyle name="Currency [0] 2916" xfId="3920" hidden="1" xr:uid="{00000000-0005-0000-0000-0000710F0000}"/>
    <cellStyle name="Currency [0] 2917" xfId="3948" hidden="1" xr:uid="{00000000-0005-0000-0000-00008D0F0000}"/>
    <cellStyle name="Currency [0] 2918" xfId="3950" hidden="1" xr:uid="{00000000-0005-0000-0000-00008F0F0000}"/>
    <cellStyle name="Currency [0] 2919" xfId="3825" hidden="1" xr:uid="{00000000-0005-0000-0000-0000120F0000}"/>
    <cellStyle name="Currency [0] 292" xfId="363" hidden="1" xr:uid="{00000000-0005-0000-0000-00008C010000}"/>
    <cellStyle name="Currency [0] 2920" xfId="3899" hidden="1" xr:uid="{00000000-0005-0000-0000-00005C0F0000}"/>
    <cellStyle name="Currency [0] 2921" xfId="3855" hidden="1" xr:uid="{00000000-0005-0000-0000-0000300F0000}"/>
    <cellStyle name="Currency [0] 2922" xfId="3891" hidden="1" xr:uid="{00000000-0005-0000-0000-0000540F0000}"/>
    <cellStyle name="Currency [0] 2923" xfId="3895" hidden="1" xr:uid="{00000000-0005-0000-0000-0000580F0000}"/>
    <cellStyle name="Currency [0] 2924" xfId="3956" hidden="1" xr:uid="{00000000-0005-0000-0000-0000950F0000}"/>
    <cellStyle name="Currency [0] 2925" xfId="3114" hidden="1" xr:uid="{00000000-0005-0000-0000-00004B0C0000}"/>
    <cellStyle name="Currency [0] 2926" xfId="3938" hidden="1" xr:uid="{00000000-0005-0000-0000-0000830F0000}"/>
    <cellStyle name="Currency [0] 2927" xfId="3961" hidden="1" xr:uid="{00000000-0005-0000-0000-00009A0F0000}"/>
    <cellStyle name="Currency [0] 2928" xfId="3963" hidden="1" xr:uid="{00000000-0005-0000-0000-00009C0F0000}"/>
    <cellStyle name="Currency [0] 2929" xfId="3819" hidden="1" xr:uid="{00000000-0005-0000-0000-00000C0F0000}"/>
    <cellStyle name="Currency [0] 293" xfId="364" hidden="1" xr:uid="{00000000-0005-0000-0000-00008D010000}"/>
    <cellStyle name="Currency [0] 2930" xfId="3918" hidden="1" xr:uid="{00000000-0005-0000-0000-00006F0F0000}"/>
    <cellStyle name="Currency [0] 2931" xfId="3885" hidden="1" xr:uid="{00000000-0005-0000-0000-00004E0F0000}"/>
    <cellStyle name="Currency [0] 2932" xfId="3903" hidden="1" xr:uid="{00000000-0005-0000-0000-0000600F0000}"/>
    <cellStyle name="Currency [0] 2933" xfId="3900" hidden="1" xr:uid="{00000000-0005-0000-0000-00005D0F0000}"/>
    <cellStyle name="Currency [0] 2934" xfId="3967" hidden="1" xr:uid="{00000000-0005-0000-0000-0000A00F0000}"/>
    <cellStyle name="Currency [0] 2935" xfId="3852" hidden="1" xr:uid="{00000000-0005-0000-0000-00002D0F0000}"/>
    <cellStyle name="Currency [0] 2936" xfId="3952" hidden="1" xr:uid="{00000000-0005-0000-0000-0000910F0000}"/>
    <cellStyle name="Currency [0] 2937" xfId="3974" hidden="1" xr:uid="{00000000-0005-0000-0000-0000A70F0000}"/>
    <cellStyle name="Currency [0] 2938" xfId="3976" hidden="1" xr:uid="{00000000-0005-0000-0000-0000A90F0000}"/>
    <cellStyle name="Currency [0] 2939" xfId="3904" hidden="1" xr:uid="{00000000-0005-0000-0000-0000610F0000}"/>
    <cellStyle name="Currency [0] 294" xfId="401" hidden="1" xr:uid="{00000000-0005-0000-0000-0000B2010000}"/>
    <cellStyle name="Currency [0] 2940" xfId="3936" hidden="1" xr:uid="{00000000-0005-0000-0000-0000810F0000}"/>
    <cellStyle name="Currency [0] 2941" xfId="3066" hidden="1" xr:uid="{00000000-0005-0000-0000-00001B0C0000}"/>
    <cellStyle name="Currency [0] 2942" xfId="3922" hidden="1" xr:uid="{00000000-0005-0000-0000-0000730F0000}"/>
    <cellStyle name="Currency [0] 2943" xfId="3919" hidden="1" xr:uid="{00000000-0005-0000-0000-0000700F0000}"/>
    <cellStyle name="Currency [0] 2944" xfId="3980" hidden="1" xr:uid="{00000000-0005-0000-0000-0000AD0F0000}"/>
    <cellStyle name="Currency [0] 2945" xfId="3815" hidden="1" xr:uid="{00000000-0005-0000-0000-0000080F0000}"/>
    <cellStyle name="Currency [0] 2946" xfId="3964" hidden="1" xr:uid="{00000000-0005-0000-0000-00009D0F0000}"/>
    <cellStyle name="Currency [0] 2947" xfId="3984" hidden="1" xr:uid="{00000000-0005-0000-0000-0000B10F0000}"/>
    <cellStyle name="Currency [0] 2948" xfId="3986" hidden="1" xr:uid="{00000000-0005-0000-0000-0000B30F0000}"/>
    <cellStyle name="Currency [0] 2949" xfId="3923" hidden="1" xr:uid="{00000000-0005-0000-0000-0000740F0000}"/>
    <cellStyle name="Currency [0] 295" xfId="186" hidden="1" xr:uid="{00000000-0005-0000-0000-0000DB000000}"/>
    <cellStyle name="Currency [0] 2950" xfId="3951" hidden="1" xr:uid="{00000000-0005-0000-0000-0000900F0000}"/>
    <cellStyle name="Currency [0] 2951" xfId="3911" hidden="1" xr:uid="{00000000-0005-0000-0000-0000680F0000}"/>
    <cellStyle name="Currency [0] 2952" xfId="3940" hidden="1" xr:uid="{00000000-0005-0000-0000-0000850F0000}"/>
    <cellStyle name="Currency [0] 2953" xfId="3937" hidden="1" xr:uid="{00000000-0005-0000-0000-0000820F0000}"/>
    <cellStyle name="Currency [0] 2954" xfId="3990" hidden="1" xr:uid="{00000000-0005-0000-0000-0000B70F0000}"/>
    <cellStyle name="Currency [0] 2955" xfId="3818" hidden="1" xr:uid="{00000000-0005-0000-0000-00000B0F0000}"/>
    <cellStyle name="Currency [0] 2956" xfId="3977" hidden="1" xr:uid="{00000000-0005-0000-0000-0000AA0F0000}"/>
    <cellStyle name="Currency [0] 2957" xfId="3994" hidden="1" xr:uid="{00000000-0005-0000-0000-0000BB0F0000}"/>
    <cellStyle name="Currency [0] 2958" xfId="3996" hidden="1" xr:uid="{00000000-0005-0000-0000-0000BD0F0000}"/>
    <cellStyle name="Currency [0] 2959" xfId="3877" hidden="1" xr:uid="{00000000-0005-0000-0000-0000460F0000}"/>
    <cellStyle name="Currency [0] 296" xfId="391" hidden="1" xr:uid="{00000000-0005-0000-0000-0000A8010000}"/>
    <cellStyle name="Currency [0] 2960" xfId="3913" hidden="1" xr:uid="{00000000-0005-0000-0000-00006A0F0000}"/>
    <cellStyle name="Currency [0] 2961" xfId="3982" hidden="1" xr:uid="{00000000-0005-0000-0000-0000AF0F0000}"/>
    <cellStyle name="Currency [0] 2962" xfId="3970" hidden="1" xr:uid="{00000000-0005-0000-0000-0000A30F0000}"/>
    <cellStyle name="Currency [0] 2963" xfId="3987" hidden="1" xr:uid="{00000000-0005-0000-0000-0000B40F0000}"/>
    <cellStyle name="Currency [0] 2964" xfId="3998" hidden="1" xr:uid="{00000000-0005-0000-0000-0000BF0F0000}"/>
    <cellStyle name="Currency [0] 2965" xfId="3846" hidden="1" xr:uid="{00000000-0005-0000-0000-0000270F0000}"/>
    <cellStyle name="Currency [0] 2966" xfId="3910" hidden="1" xr:uid="{00000000-0005-0000-0000-0000670F0000}"/>
    <cellStyle name="Currency [0] 2967" xfId="4002" hidden="1" xr:uid="{00000000-0005-0000-0000-0000C30F0000}"/>
    <cellStyle name="Currency [0] 2968" xfId="4004" hidden="1" xr:uid="{00000000-0005-0000-0000-0000C50F0000}"/>
    <cellStyle name="Currency [0] 2969" xfId="3959" hidden="1" xr:uid="{00000000-0005-0000-0000-0000980F0000}"/>
    <cellStyle name="Currency [0] 297" xfId="403" hidden="1" xr:uid="{00000000-0005-0000-0000-0000B4010000}"/>
    <cellStyle name="Currency [0] 2970" xfId="3971" hidden="1" xr:uid="{00000000-0005-0000-0000-0000A40F0000}"/>
    <cellStyle name="Currency [0] 2971" xfId="3999" hidden="1" xr:uid="{00000000-0005-0000-0000-0000C00F0000}"/>
    <cellStyle name="Currency [0] 2972" xfId="3972" hidden="1" xr:uid="{00000000-0005-0000-0000-0000A50F0000}"/>
    <cellStyle name="Currency [0] 2973" xfId="4005" hidden="1" xr:uid="{00000000-0005-0000-0000-0000C60F0000}"/>
    <cellStyle name="Currency [0] 2974" xfId="4007" hidden="1" xr:uid="{00000000-0005-0000-0000-0000C80F0000}"/>
    <cellStyle name="Currency [0] 2975" xfId="4000" hidden="1" xr:uid="{00000000-0005-0000-0000-0000C10F0000}"/>
    <cellStyle name="Currency [0] 2976" xfId="3946" hidden="1" xr:uid="{00000000-0005-0000-0000-00008B0F0000}"/>
    <cellStyle name="Currency [0] 2977" xfId="4009" hidden="1" xr:uid="{00000000-0005-0000-0000-0000CA0F0000}"/>
    <cellStyle name="Currency [0] 2978" xfId="4011" hidden="1" xr:uid="{00000000-0005-0000-0000-0000CC0F0000}"/>
    <cellStyle name="Currency [0] 2979" xfId="680" hidden="1" xr:uid="{00000000-0005-0000-0000-0000C9020000}"/>
    <cellStyle name="Currency [0] 298" xfId="404" hidden="1" xr:uid="{00000000-0005-0000-0000-0000B5010000}"/>
    <cellStyle name="Currency [0] 2980" xfId="684" hidden="1" xr:uid="{00000000-0005-0000-0000-0000CD020000}"/>
    <cellStyle name="Currency [0] 2981" xfId="678" hidden="1" xr:uid="{00000000-0005-0000-0000-0000C7020000}"/>
    <cellStyle name="Currency [0] 2982" xfId="665" hidden="1" xr:uid="{00000000-0005-0000-0000-0000BA020000}"/>
    <cellStyle name="Currency [0] 2983" xfId="4014" hidden="1" xr:uid="{00000000-0005-0000-0000-0000CF0F0000}"/>
    <cellStyle name="Currency [0] 2984" xfId="4020" hidden="1" xr:uid="{00000000-0005-0000-0000-0000D50F0000}"/>
    <cellStyle name="Currency [0] 2985" xfId="4022" hidden="1" xr:uid="{00000000-0005-0000-0000-0000D70F0000}"/>
    <cellStyle name="Currency [0] 2986" xfId="666" hidden="1" xr:uid="{00000000-0005-0000-0000-0000BB020000}"/>
    <cellStyle name="Currency [0] 2987" xfId="4016" hidden="1" xr:uid="{00000000-0005-0000-0000-0000D10F0000}"/>
    <cellStyle name="Currency [0] 2988" xfId="4024" hidden="1" xr:uid="{00000000-0005-0000-0000-0000D90F0000}"/>
    <cellStyle name="Currency [0] 2989" xfId="4026" hidden="1" xr:uid="{00000000-0005-0000-0000-0000DB0F0000}"/>
    <cellStyle name="Currency [0] 299" xfId="342" hidden="1" xr:uid="{00000000-0005-0000-0000-000077010000}"/>
    <cellStyle name="Currency [0] 2990" xfId="4015" hidden="1" xr:uid="{00000000-0005-0000-0000-0000D00F0000}"/>
    <cellStyle name="Currency [0] 2991" xfId="657" hidden="1" xr:uid="{00000000-0005-0000-0000-0000B2020000}"/>
    <cellStyle name="Currency [0] 2992" xfId="4037" hidden="1" xr:uid="{00000000-0005-0000-0000-0000E60F0000}"/>
    <cellStyle name="Currency [0] 2993" xfId="4046" hidden="1" xr:uid="{00000000-0005-0000-0000-0000EF0F0000}"/>
    <cellStyle name="Currency [0] 2994" xfId="4057" hidden="1" xr:uid="{00000000-0005-0000-0000-0000FA0F0000}"/>
    <cellStyle name="Currency [0] 2995" xfId="4063" hidden="1" xr:uid="{00000000-0005-0000-0000-000000100000}"/>
    <cellStyle name="Currency [0] 2996" xfId="4035" hidden="1" xr:uid="{00000000-0005-0000-0000-0000E40F0000}"/>
    <cellStyle name="Currency [0] 2997" xfId="4053" hidden="1" xr:uid="{00000000-0005-0000-0000-0000F60F0000}"/>
    <cellStyle name="Currency [0] 2998" xfId="4075" hidden="1" xr:uid="{00000000-0005-0000-0000-00000C100000}"/>
    <cellStyle name="Currency [0] 2999" xfId="4077" hidden="1" xr:uid="{00000000-0005-0000-0000-00000E100000}"/>
    <cellStyle name="Currency [0] 3" xfId="71" hidden="1" xr:uid="{00000000-0005-0000-0000-000067000000}"/>
    <cellStyle name="Currency [0] 30" xfId="26" hidden="1" xr:uid="{00000000-0005-0000-0000-00003A000000}"/>
    <cellStyle name="Currency [0] 300" xfId="378" hidden="1" xr:uid="{00000000-0005-0000-0000-00009B010000}"/>
    <cellStyle name="Currency [0] 3000" xfId="683" hidden="1" xr:uid="{00000000-0005-0000-0000-0000CC020000}"/>
    <cellStyle name="Currency [0] 3001" xfId="658" hidden="1" xr:uid="{00000000-0005-0000-0000-0000B3020000}"/>
    <cellStyle name="Currency [0] 3002" xfId="4049" hidden="1" xr:uid="{00000000-0005-0000-0000-0000F20F0000}"/>
    <cellStyle name="Currency [0] 3003" xfId="661" hidden="1" xr:uid="{00000000-0005-0000-0000-0000B6020000}"/>
    <cellStyle name="Currency [0] 3004" xfId="4038" hidden="1" xr:uid="{00000000-0005-0000-0000-0000E70F0000}"/>
    <cellStyle name="Currency [0] 3005" xfId="4082" hidden="1" xr:uid="{00000000-0005-0000-0000-000013100000}"/>
    <cellStyle name="Currency [0] 3006" xfId="4050" hidden="1" xr:uid="{00000000-0005-0000-0000-0000F30F0000}"/>
    <cellStyle name="Currency [0] 3007" xfId="4058" hidden="1" xr:uid="{00000000-0005-0000-0000-0000FB0F0000}"/>
    <cellStyle name="Currency [0] 3008" xfId="4094" hidden="1" xr:uid="{00000000-0005-0000-0000-00001F100000}"/>
    <cellStyle name="Currency [0] 3009" xfId="4096" hidden="1" xr:uid="{00000000-0005-0000-0000-000021100000}"/>
    <cellStyle name="Currency [0] 301" xfId="358" hidden="1" xr:uid="{00000000-0005-0000-0000-000087010000}"/>
    <cellStyle name="Currency [0] 3010" xfId="4052" hidden="1" xr:uid="{00000000-0005-0000-0000-0000F50F0000}"/>
    <cellStyle name="Currency [0] 3011" xfId="4065" hidden="1" xr:uid="{00000000-0005-0000-0000-000002100000}"/>
    <cellStyle name="Currency [0] 3012" xfId="4070" hidden="1" xr:uid="{00000000-0005-0000-0000-000007100000}"/>
    <cellStyle name="Currency [0] 3013" xfId="4064" hidden="1" xr:uid="{00000000-0005-0000-0000-000001100000}"/>
    <cellStyle name="Currency [0] 3014" xfId="4112" hidden="1" xr:uid="{00000000-0005-0000-0000-000031100000}"/>
    <cellStyle name="Currency [0] 3015" xfId="4120" hidden="1" xr:uid="{00000000-0005-0000-0000-000039100000}"/>
    <cellStyle name="Currency [0] 3016" xfId="4048" hidden="1" xr:uid="{00000000-0005-0000-0000-0000F10F0000}"/>
    <cellStyle name="Currency [0] 3017" xfId="4106" hidden="1" xr:uid="{00000000-0005-0000-0000-00002B100000}"/>
    <cellStyle name="Currency [0] 3018" xfId="4129" hidden="1" xr:uid="{00000000-0005-0000-0000-000042100000}"/>
    <cellStyle name="Currency [0] 3019" xfId="4131" hidden="1" xr:uid="{00000000-0005-0000-0000-000044100000}"/>
    <cellStyle name="Currency [0] 302" xfId="374" hidden="1" xr:uid="{00000000-0005-0000-0000-000097010000}"/>
    <cellStyle name="Currency [0] 3020" xfId="4031" hidden="1" xr:uid="{00000000-0005-0000-0000-0000E00F0000}"/>
    <cellStyle name="Currency [0] 3021" xfId="4041" hidden="1" xr:uid="{00000000-0005-0000-0000-0000EA0F0000}"/>
    <cellStyle name="Currency [0] 3022" xfId="4103" hidden="1" xr:uid="{00000000-0005-0000-0000-000028100000}"/>
    <cellStyle name="Currency [0] 3023" xfId="4068" hidden="1" xr:uid="{00000000-0005-0000-0000-000005100000}"/>
    <cellStyle name="Currency [0] 3024" xfId="4018" hidden="1" xr:uid="{00000000-0005-0000-0000-0000D30F0000}"/>
    <cellStyle name="Currency [0] 3025" xfId="4139" hidden="1" xr:uid="{00000000-0005-0000-0000-00004C100000}"/>
    <cellStyle name="Currency [0] 3026" xfId="4104" hidden="1" xr:uid="{00000000-0005-0000-0000-000029100000}"/>
    <cellStyle name="Currency [0] 3027" xfId="4115" hidden="1" xr:uid="{00000000-0005-0000-0000-000034100000}"/>
    <cellStyle name="Currency [0] 3028" xfId="4147" hidden="1" xr:uid="{00000000-0005-0000-0000-000054100000}"/>
    <cellStyle name="Currency [0] 3029" xfId="4149" hidden="1" xr:uid="{00000000-0005-0000-0000-000056100000}"/>
    <cellStyle name="Currency [0] 303" xfId="376" hidden="1" xr:uid="{00000000-0005-0000-0000-000099010000}"/>
    <cellStyle name="Currency [0] 3030" xfId="4101" hidden="1" xr:uid="{00000000-0005-0000-0000-000026100000}"/>
    <cellStyle name="Currency [0] 3031" xfId="4100" hidden="1" xr:uid="{00000000-0005-0000-0000-000025100000}"/>
    <cellStyle name="Currency [0] 3032" xfId="4090" hidden="1" xr:uid="{00000000-0005-0000-0000-00001B100000}"/>
    <cellStyle name="Currency [0] 3033" xfId="4086" hidden="1" xr:uid="{00000000-0005-0000-0000-000017100000}"/>
    <cellStyle name="Currency [0] 3034" xfId="4088" hidden="1" xr:uid="{00000000-0005-0000-0000-000019100000}"/>
    <cellStyle name="Currency [0] 3035" xfId="4156" hidden="1" xr:uid="{00000000-0005-0000-0000-00005D100000}"/>
    <cellStyle name="Currency [0] 3036" xfId="671" hidden="1" xr:uid="{00000000-0005-0000-0000-0000C0020000}"/>
    <cellStyle name="Currency [0] 3037" xfId="4134" hidden="1" xr:uid="{00000000-0005-0000-0000-000047100000}"/>
    <cellStyle name="Currency [0] 3038" xfId="4162" hidden="1" xr:uid="{00000000-0005-0000-0000-000063100000}"/>
    <cellStyle name="Currency [0] 3039" xfId="4164" hidden="1" xr:uid="{00000000-0005-0000-0000-000065100000}"/>
    <cellStyle name="Currency [0] 304" xfId="407" hidden="1" xr:uid="{00000000-0005-0000-0000-0000B8010000}"/>
    <cellStyle name="Currency [0] 3040" xfId="4039" hidden="1" xr:uid="{00000000-0005-0000-0000-0000E80F0000}"/>
    <cellStyle name="Currency [0] 3041" xfId="4113" hidden="1" xr:uid="{00000000-0005-0000-0000-000032100000}"/>
    <cellStyle name="Currency [0] 3042" xfId="4069" hidden="1" xr:uid="{00000000-0005-0000-0000-000006100000}"/>
    <cellStyle name="Currency [0] 3043" xfId="4105" hidden="1" xr:uid="{00000000-0005-0000-0000-00002A100000}"/>
    <cellStyle name="Currency [0] 3044" xfId="4109" hidden="1" xr:uid="{00000000-0005-0000-0000-00002E100000}"/>
    <cellStyle name="Currency [0] 3045" xfId="4170" hidden="1" xr:uid="{00000000-0005-0000-0000-00006B100000}"/>
    <cellStyle name="Currency [0] 3046" xfId="674" hidden="1" xr:uid="{00000000-0005-0000-0000-0000C3020000}"/>
    <cellStyle name="Currency [0] 3047" xfId="4152" hidden="1" xr:uid="{00000000-0005-0000-0000-000059100000}"/>
    <cellStyle name="Currency [0] 3048" xfId="4175" hidden="1" xr:uid="{00000000-0005-0000-0000-000070100000}"/>
    <cellStyle name="Currency [0] 3049" xfId="4177" hidden="1" xr:uid="{00000000-0005-0000-0000-000072100000}"/>
    <cellStyle name="Currency [0] 305" xfId="201" hidden="1" xr:uid="{00000000-0005-0000-0000-0000EA000000}"/>
    <cellStyle name="Currency [0] 3050" xfId="4033" hidden="1" xr:uid="{00000000-0005-0000-0000-0000E20F0000}"/>
    <cellStyle name="Currency [0] 3051" xfId="4132" hidden="1" xr:uid="{00000000-0005-0000-0000-000045100000}"/>
    <cellStyle name="Currency [0] 3052" xfId="4099" hidden="1" xr:uid="{00000000-0005-0000-0000-000024100000}"/>
    <cellStyle name="Currency [0] 3053" xfId="4117" hidden="1" xr:uid="{00000000-0005-0000-0000-000036100000}"/>
    <cellStyle name="Currency [0] 3054" xfId="4114" hidden="1" xr:uid="{00000000-0005-0000-0000-000033100000}"/>
    <cellStyle name="Currency [0] 3055" xfId="4181" hidden="1" xr:uid="{00000000-0005-0000-0000-000076100000}"/>
    <cellStyle name="Currency [0] 3056" xfId="4066" hidden="1" xr:uid="{00000000-0005-0000-0000-000003100000}"/>
    <cellStyle name="Currency [0] 3057" xfId="4166" hidden="1" xr:uid="{00000000-0005-0000-0000-000067100000}"/>
    <cellStyle name="Currency [0] 3058" xfId="4188" hidden="1" xr:uid="{00000000-0005-0000-0000-00007D100000}"/>
    <cellStyle name="Currency [0] 3059" xfId="4190" hidden="1" xr:uid="{00000000-0005-0000-0000-00007F100000}"/>
    <cellStyle name="Currency [0] 306" xfId="399" hidden="1" xr:uid="{00000000-0005-0000-0000-0000B0010000}"/>
    <cellStyle name="Currency [0] 3060" xfId="4118" hidden="1" xr:uid="{00000000-0005-0000-0000-000037100000}"/>
    <cellStyle name="Currency [0] 3061" xfId="4150" hidden="1" xr:uid="{00000000-0005-0000-0000-000057100000}"/>
    <cellStyle name="Currency [0] 3062" xfId="682" hidden="1" xr:uid="{00000000-0005-0000-0000-0000CB020000}"/>
    <cellStyle name="Currency [0] 3063" xfId="4136" hidden="1" xr:uid="{00000000-0005-0000-0000-000049100000}"/>
    <cellStyle name="Currency [0] 3064" xfId="4133" hidden="1" xr:uid="{00000000-0005-0000-0000-000046100000}"/>
    <cellStyle name="Currency [0] 3065" xfId="4194" hidden="1" xr:uid="{00000000-0005-0000-0000-000083100000}"/>
    <cellStyle name="Currency [0] 3066" xfId="4029" hidden="1" xr:uid="{00000000-0005-0000-0000-0000DE0F0000}"/>
    <cellStyle name="Currency [0] 3067" xfId="4178" hidden="1" xr:uid="{00000000-0005-0000-0000-000073100000}"/>
    <cellStyle name="Currency [0] 3068" xfId="4198" hidden="1" xr:uid="{00000000-0005-0000-0000-000087100000}"/>
    <cellStyle name="Currency [0] 3069" xfId="4200" hidden="1" xr:uid="{00000000-0005-0000-0000-000089100000}"/>
    <cellStyle name="Currency [0] 307" xfId="409" hidden="1" xr:uid="{00000000-0005-0000-0000-0000BA010000}"/>
    <cellStyle name="Currency [0] 3070" xfId="4137" hidden="1" xr:uid="{00000000-0005-0000-0000-00004A100000}"/>
    <cellStyle name="Currency [0] 3071" xfId="4165" hidden="1" xr:uid="{00000000-0005-0000-0000-000066100000}"/>
    <cellStyle name="Currency [0] 3072" xfId="4125" hidden="1" xr:uid="{00000000-0005-0000-0000-00003E100000}"/>
    <cellStyle name="Currency [0] 3073" xfId="4154" hidden="1" xr:uid="{00000000-0005-0000-0000-00005B100000}"/>
    <cellStyle name="Currency [0] 3074" xfId="4151" hidden="1" xr:uid="{00000000-0005-0000-0000-000058100000}"/>
    <cellStyle name="Currency [0] 3075" xfId="4204" hidden="1" xr:uid="{00000000-0005-0000-0000-00008D100000}"/>
    <cellStyle name="Currency [0] 3076" xfId="4032" hidden="1" xr:uid="{00000000-0005-0000-0000-0000E10F0000}"/>
    <cellStyle name="Currency [0] 3077" xfId="4191" hidden="1" xr:uid="{00000000-0005-0000-0000-000080100000}"/>
    <cellStyle name="Currency [0] 3078" xfId="4208" hidden="1" xr:uid="{00000000-0005-0000-0000-000091100000}"/>
    <cellStyle name="Currency [0] 3079" xfId="4210" hidden="1" xr:uid="{00000000-0005-0000-0000-000093100000}"/>
    <cellStyle name="Currency [0] 308" xfId="410" hidden="1" xr:uid="{00000000-0005-0000-0000-0000BB010000}"/>
    <cellStyle name="Currency [0] 3080" xfId="4091" hidden="1" xr:uid="{00000000-0005-0000-0000-00001C100000}"/>
    <cellStyle name="Currency [0] 3081" xfId="4127" hidden="1" xr:uid="{00000000-0005-0000-0000-000040100000}"/>
    <cellStyle name="Currency [0] 3082" xfId="4196" hidden="1" xr:uid="{00000000-0005-0000-0000-000085100000}"/>
    <cellStyle name="Currency [0] 3083" xfId="4184" hidden="1" xr:uid="{00000000-0005-0000-0000-000079100000}"/>
    <cellStyle name="Currency [0] 3084" xfId="4201" hidden="1" xr:uid="{00000000-0005-0000-0000-00008A100000}"/>
    <cellStyle name="Currency [0] 3085" xfId="4212" hidden="1" xr:uid="{00000000-0005-0000-0000-000095100000}"/>
    <cellStyle name="Currency [0] 3086" xfId="4060" hidden="1" xr:uid="{00000000-0005-0000-0000-0000FD0F0000}"/>
    <cellStyle name="Currency [0] 3087" xfId="4124" hidden="1" xr:uid="{00000000-0005-0000-0000-00003D100000}"/>
    <cellStyle name="Currency [0] 3088" xfId="4216" hidden="1" xr:uid="{00000000-0005-0000-0000-000099100000}"/>
    <cellStyle name="Currency [0] 3089" xfId="4218" hidden="1" xr:uid="{00000000-0005-0000-0000-00009B100000}"/>
    <cellStyle name="Currency [0] 309" xfId="338" hidden="1" xr:uid="{00000000-0005-0000-0000-000073010000}"/>
    <cellStyle name="Currency [0] 3090" xfId="4173" hidden="1" xr:uid="{00000000-0005-0000-0000-00006E100000}"/>
    <cellStyle name="Currency [0] 3091" xfId="4185" hidden="1" xr:uid="{00000000-0005-0000-0000-00007A100000}"/>
    <cellStyle name="Currency [0] 3092" xfId="4213" hidden="1" xr:uid="{00000000-0005-0000-0000-000096100000}"/>
    <cellStyle name="Currency [0] 3093" xfId="4186" hidden="1" xr:uid="{00000000-0005-0000-0000-00007B100000}"/>
    <cellStyle name="Currency [0] 3094" xfId="4219" hidden="1" xr:uid="{00000000-0005-0000-0000-00009C100000}"/>
    <cellStyle name="Currency [0] 3095" xfId="4221" hidden="1" xr:uid="{00000000-0005-0000-0000-00009E100000}"/>
    <cellStyle name="Currency [0] 3096" xfId="4214" hidden="1" xr:uid="{00000000-0005-0000-0000-000097100000}"/>
    <cellStyle name="Currency [0] 3097" xfId="4160" hidden="1" xr:uid="{00000000-0005-0000-0000-000061100000}"/>
    <cellStyle name="Currency [0] 3098" xfId="4223" hidden="1" xr:uid="{00000000-0005-0000-0000-0000A0100000}"/>
    <cellStyle name="Currency [0] 3099" xfId="4225" hidden="1" xr:uid="{00000000-0005-0000-0000-0000A2100000}"/>
    <cellStyle name="Currency [0] 31" xfId="29" hidden="1" xr:uid="{00000000-0005-0000-0000-00003D000000}"/>
    <cellStyle name="Currency [0] 310" xfId="389" hidden="1" xr:uid="{00000000-0005-0000-0000-0000A6010000}"/>
    <cellStyle name="Currency [0] 3100" xfId="4282" hidden="1" xr:uid="{00000000-0005-0000-0000-0000DB100000}"/>
    <cellStyle name="Currency [0] 3101" xfId="4301" hidden="1" xr:uid="{00000000-0005-0000-0000-0000EE100000}"/>
    <cellStyle name="Currency [0] 3102" xfId="4308" hidden="1" xr:uid="{00000000-0005-0000-0000-0000F5100000}"/>
    <cellStyle name="Currency [0] 3103" xfId="4315" hidden="1" xr:uid="{00000000-0005-0000-0000-0000FC100000}"/>
    <cellStyle name="Currency [0] 3104" xfId="4320" hidden="1" xr:uid="{00000000-0005-0000-0000-000001110000}"/>
    <cellStyle name="Currency [0] 3105" xfId="4299" hidden="1" xr:uid="{00000000-0005-0000-0000-0000EC100000}"/>
    <cellStyle name="Currency [0] 3106" xfId="4310" hidden="1" xr:uid="{00000000-0005-0000-0000-0000F7100000}"/>
    <cellStyle name="Currency [0] 3107" xfId="4324" hidden="1" xr:uid="{00000000-0005-0000-0000-000005110000}"/>
    <cellStyle name="Currency [0] 3108" xfId="4326" hidden="1" xr:uid="{00000000-0005-0000-0000-000007110000}"/>
    <cellStyle name="Currency [0] 3109" xfId="4309" hidden="1" xr:uid="{00000000-0005-0000-0000-0000F6100000}"/>
    <cellStyle name="Currency [0] 311" xfId="369" hidden="1" xr:uid="{00000000-0005-0000-0000-000092010000}"/>
    <cellStyle name="Currency [0] 3110" xfId="4283" hidden="1" xr:uid="{00000000-0005-0000-0000-0000DC100000}"/>
    <cellStyle name="Currency [0] 3111" xfId="4337" hidden="1" xr:uid="{00000000-0005-0000-0000-000012110000}"/>
    <cellStyle name="Currency [0] 3112" xfId="4346" hidden="1" xr:uid="{00000000-0005-0000-0000-00001B110000}"/>
    <cellStyle name="Currency [0] 3113" xfId="4357" hidden="1" xr:uid="{00000000-0005-0000-0000-000026110000}"/>
    <cellStyle name="Currency [0] 3114" xfId="4363" hidden="1" xr:uid="{00000000-0005-0000-0000-00002C110000}"/>
    <cellStyle name="Currency [0] 3115" xfId="4335" hidden="1" xr:uid="{00000000-0005-0000-0000-000010110000}"/>
    <cellStyle name="Currency [0] 3116" xfId="4353" hidden="1" xr:uid="{00000000-0005-0000-0000-000022110000}"/>
    <cellStyle name="Currency [0] 3117" xfId="4375" hidden="1" xr:uid="{00000000-0005-0000-0000-000038110000}"/>
    <cellStyle name="Currency [0] 3118" xfId="4377" hidden="1" xr:uid="{00000000-0005-0000-0000-00003A110000}"/>
    <cellStyle name="Currency [0] 3119" xfId="4305" hidden="1" xr:uid="{00000000-0005-0000-0000-0000F2100000}"/>
    <cellStyle name="Currency [0] 312" xfId="381" hidden="1" xr:uid="{00000000-0005-0000-0000-00009E010000}"/>
    <cellStyle name="Currency [0] 3120" xfId="4289" hidden="1" xr:uid="{00000000-0005-0000-0000-0000E2100000}"/>
    <cellStyle name="Currency [0] 3121" xfId="4349" hidden="1" xr:uid="{00000000-0005-0000-0000-00001E110000}"/>
    <cellStyle name="Currency [0] 3122" xfId="4294" hidden="1" xr:uid="{00000000-0005-0000-0000-0000E7100000}"/>
    <cellStyle name="Currency [0] 3123" xfId="4338" hidden="1" xr:uid="{00000000-0005-0000-0000-000013110000}"/>
    <cellStyle name="Currency [0] 3124" xfId="4382" hidden="1" xr:uid="{00000000-0005-0000-0000-00003F110000}"/>
    <cellStyle name="Currency [0] 3125" xfId="4350" hidden="1" xr:uid="{00000000-0005-0000-0000-00001F110000}"/>
    <cellStyle name="Currency [0] 3126" xfId="4358" hidden="1" xr:uid="{00000000-0005-0000-0000-000027110000}"/>
    <cellStyle name="Currency [0] 3127" xfId="4394" hidden="1" xr:uid="{00000000-0005-0000-0000-00004B110000}"/>
    <cellStyle name="Currency [0] 3128" xfId="4396" hidden="1" xr:uid="{00000000-0005-0000-0000-00004D110000}"/>
    <cellStyle name="Currency [0] 3129" xfId="4352" hidden="1" xr:uid="{00000000-0005-0000-0000-000021110000}"/>
    <cellStyle name="Currency [0] 313" xfId="379" hidden="1" xr:uid="{00000000-0005-0000-0000-00009C010000}"/>
    <cellStyle name="Currency [0] 3130" xfId="4365" hidden="1" xr:uid="{00000000-0005-0000-0000-00002E110000}"/>
    <cellStyle name="Currency [0] 3131" xfId="4370" hidden="1" xr:uid="{00000000-0005-0000-0000-000033110000}"/>
    <cellStyle name="Currency [0] 3132" xfId="4364" hidden="1" xr:uid="{00000000-0005-0000-0000-00002D110000}"/>
    <cellStyle name="Currency [0] 3133" xfId="4412" hidden="1" xr:uid="{00000000-0005-0000-0000-00005D110000}"/>
    <cellStyle name="Currency [0] 3134" xfId="4420" hidden="1" xr:uid="{00000000-0005-0000-0000-000065110000}"/>
    <cellStyle name="Currency [0] 3135" xfId="4348" hidden="1" xr:uid="{00000000-0005-0000-0000-00001D110000}"/>
    <cellStyle name="Currency [0] 3136" xfId="4406" hidden="1" xr:uid="{00000000-0005-0000-0000-000057110000}"/>
    <cellStyle name="Currency [0] 3137" xfId="4429" hidden="1" xr:uid="{00000000-0005-0000-0000-00006E110000}"/>
    <cellStyle name="Currency [0] 3138" xfId="4431" hidden="1" xr:uid="{00000000-0005-0000-0000-000070110000}"/>
    <cellStyle name="Currency [0] 3139" xfId="4331" hidden="1" xr:uid="{00000000-0005-0000-0000-00000C110000}"/>
    <cellStyle name="Currency [0] 314" xfId="412" hidden="1" xr:uid="{00000000-0005-0000-0000-0000BD010000}"/>
    <cellStyle name="Currency [0] 3140" xfId="4341" hidden="1" xr:uid="{00000000-0005-0000-0000-000016110000}"/>
    <cellStyle name="Currency [0] 3141" xfId="4403" hidden="1" xr:uid="{00000000-0005-0000-0000-000054110000}"/>
    <cellStyle name="Currency [0] 3142" xfId="4368" hidden="1" xr:uid="{00000000-0005-0000-0000-000031110000}"/>
    <cellStyle name="Currency [0] 3143" xfId="4313" hidden="1" xr:uid="{00000000-0005-0000-0000-0000FA100000}"/>
    <cellStyle name="Currency [0] 3144" xfId="4439" hidden="1" xr:uid="{00000000-0005-0000-0000-000078110000}"/>
    <cellStyle name="Currency [0] 3145" xfId="4404" hidden="1" xr:uid="{00000000-0005-0000-0000-000055110000}"/>
    <cellStyle name="Currency [0] 3146" xfId="4415" hidden="1" xr:uid="{00000000-0005-0000-0000-000060110000}"/>
    <cellStyle name="Currency [0] 3147" xfId="4447" hidden="1" xr:uid="{00000000-0005-0000-0000-000080110000}"/>
    <cellStyle name="Currency [0] 3148" xfId="4449" hidden="1" xr:uid="{00000000-0005-0000-0000-000082110000}"/>
    <cellStyle name="Currency [0] 3149" xfId="4401" hidden="1" xr:uid="{00000000-0005-0000-0000-000052110000}"/>
    <cellStyle name="Currency [0] 315" xfId="356" hidden="1" xr:uid="{00000000-0005-0000-0000-000085010000}"/>
    <cellStyle name="Currency [0] 3150" xfId="4400" hidden="1" xr:uid="{00000000-0005-0000-0000-000051110000}"/>
    <cellStyle name="Currency [0] 3151" xfId="4390" hidden="1" xr:uid="{00000000-0005-0000-0000-000047110000}"/>
    <cellStyle name="Currency [0] 3152" xfId="4386" hidden="1" xr:uid="{00000000-0005-0000-0000-000043110000}"/>
    <cellStyle name="Currency [0] 3153" xfId="4388" hidden="1" xr:uid="{00000000-0005-0000-0000-000045110000}"/>
    <cellStyle name="Currency [0] 3154" xfId="4456" hidden="1" xr:uid="{00000000-0005-0000-0000-000089110000}"/>
    <cellStyle name="Currency [0] 3155" xfId="4291" hidden="1" xr:uid="{00000000-0005-0000-0000-0000E4100000}"/>
    <cellStyle name="Currency [0] 3156" xfId="4434" hidden="1" xr:uid="{00000000-0005-0000-0000-000073110000}"/>
    <cellStyle name="Currency [0] 3157" xfId="4462" hidden="1" xr:uid="{00000000-0005-0000-0000-00008F110000}"/>
    <cellStyle name="Currency [0] 3158" xfId="4464" hidden="1" xr:uid="{00000000-0005-0000-0000-000091110000}"/>
    <cellStyle name="Currency [0] 3159" xfId="4339" hidden="1" xr:uid="{00000000-0005-0000-0000-000014110000}"/>
    <cellStyle name="Currency [0] 316" xfId="406" hidden="1" xr:uid="{00000000-0005-0000-0000-0000B7010000}"/>
    <cellStyle name="Currency [0] 3160" xfId="4413" hidden="1" xr:uid="{00000000-0005-0000-0000-00005E110000}"/>
    <cellStyle name="Currency [0] 3161" xfId="4369" hidden="1" xr:uid="{00000000-0005-0000-0000-000032110000}"/>
    <cellStyle name="Currency [0] 3162" xfId="4405" hidden="1" xr:uid="{00000000-0005-0000-0000-000056110000}"/>
    <cellStyle name="Currency [0] 3163" xfId="4409" hidden="1" xr:uid="{00000000-0005-0000-0000-00005A110000}"/>
    <cellStyle name="Currency [0] 3164" xfId="4470" hidden="1" xr:uid="{00000000-0005-0000-0000-000097110000}"/>
    <cellStyle name="Currency [0] 3165" xfId="4286" hidden="1" xr:uid="{00000000-0005-0000-0000-0000DF100000}"/>
    <cellStyle name="Currency [0] 3166" xfId="4452" hidden="1" xr:uid="{00000000-0005-0000-0000-000085110000}"/>
    <cellStyle name="Currency [0] 3167" xfId="4475" hidden="1" xr:uid="{00000000-0005-0000-0000-00009C110000}"/>
    <cellStyle name="Currency [0] 3168" xfId="4477" hidden="1" xr:uid="{00000000-0005-0000-0000-00009E110000}"/>
    <cellStyle name="Currency [0] 3169" xfId="4333" hidden="1" xr:uid="{00000000-0005-0000-0000-00000E110000}"/>
    <cellStyle name="Currency [0] 317" xfId="416" hidden="1" xr:uid="{00000000-0005-0000-0000-0000C1010000}"/>
    <cellStyle name="Currency [0] 3170" xfId="4432" hidden="1" xr:uid="{00000000-0005-0000-0000-000071110000}"/>
    <cellStyle name="Currency [0] 3171" xfId="4399" hidden="1" xr:uid="{00000000-0005-0000-0000-000050110000}"/>
    <cellStyle name="Currency [0] 3172" xfId="4417" hidden="1" xr:uid="{00000000-0005-0000-0000-000062110000}"/>
    <cellStyle name="Currency [0] 3173" xfId="4414" hidden="1" xr:uid="{00000000-0005-0000-0000-00005F110000}"/>
    <cellStyle name="Currency [0] 3174" xfId="4481" hidden="1" xr:uid="{00000000-0005-0000-0000-0000A2110000}"/>
    <cellStyle name="Currency [0] 3175" xfId="4366" hidden="1" xr:uid="{00000000-0005-0000-0000-00002F110000}"/>
    <cellStyle name="Currency [0] 3176" xfId="4466" hidden="1" xr:uid="{00000000-0005-0000-0000-000093110000}"/>
    <cellStyle name="Currency [0] 3177" xfId="4488" hidden="1" xr:uid="{00000000-0005-0000-0000-0000A9110000}"/>
    <cellStyle name="Currency [0] 3178" xfId="4490" hidden="1" xr:uid="{00000000-0005-0000-0000-0000AB110000}"/>
    <cellStyle name="Currency [0] 3179" xfId="4418" hidden="1" xr:uid="{00000000-0005-0000-0000-000063110000}"/>
    <cellStyle name="Currency [0] 318" xfId="417" hidden="1" xr:uid="{00000000-0005-0000-0000-0000C2010000}"/>
    <cellStyle name="Currency [0] 3180" xfId="4450" hidden="1" xr:uid="{00000000-0005-0000-0000-000083110000}"/>
    <cellStyle name="Currency [0] 3181" xfId="4302" hidden="1" xr:uid="{00000000-0005-0000-0000-0000EF100000}"/>
    <cellStyle name="Currency [0] 3182" xfId="4436" hidden="1" xr:uid="{00000000-0005-0000-0000-000075110000}"/>
    <cellStyle name="Currency [0] 3183" xfId="4433" hidden="1" xr:uid="{00000000-0005-0000-0000-000072110000}"/>
    <cellStyle name="Currency [0] 3184" xfId="4494" hidden="1" xr:uid="{00000000-0005-0000-0000-0000AF110000}"/>
    <cellStyle name="Currency [0] 3185" xfId="4329" hidden="1" xr:uid="{00000000-0005-0000-0000-00000A110000}"/>
    <cellStyle name="Currency [0] 3186" xfId="4478" hidden="1" xr:uid="{00000000-0005-0000-0000-00009F110000}"/>
    <cellStyle name="Currency [0] 3187" xfId="4498" hidden="1" xr:uid="{00000000-0005-0000-0000-0000B3110000}"/>
    <cellStyle name="Currency [0] 3188" xfId="4500" hidden="1" xr:uid="{00000000-0005-0000-0000-0000B5110000}"/>
    <cellStyle name="Currency [0] 3189" xfId="4437" hidden="1" xr:uid="{00000000-0005-0000-0000-000076110000}"/>
    <cellStyle name="Currency [0] 319" xfId="382" hidden="1" xr:uid="{00000000-0005-0000-0000-00009F010000}"/>
    <cellStyle name="Currency [0] 3190" xfId="4465" hidden="1" xr:uid="{00000000-0005-0000-0000-000092110000}"/>
    <cellStyle name="Currency [0] 3191" xfId="4425" hidden="1" xr:uid="{00000000-0005-0000-0000-00006A110000}"/>
    <cellStyle name="Currency [0] 3192" xfId="4454" hidden="1" xr:uid="{00000000-0005-0000-0000-000087110000}"/>
    <cellStyle name="Currency [0] 3193" xfId="4451" hidden="1" xr:uid="{00000000-0005-0000-0000-000084110000}"/>
    <cellStyle name="Currency [0] 3194" xfId="4504" hidden="1" xr:uid="{00000000-0005-0000-0000-0000B9110000}"/>
    <cellStyle name="Currency [0] 3195" xfId="4332" hidden="1" xr:uid="{00000000-0005-0000-0000-00000D110000}"/>
    <cellStyle name="Currency [0] 3196" xfId="4491" hidden="1" xr:uid="{00000000-0005-0000-0000-0000AC110000}"/>
    <cellStyle name="Currency [0] 3197" xfId="4508" hidden="1" xr:uid="{00000000-0005-0000-0000-0000BD110000}"/>
    <cellStyle name="Currency [0] 3198" xfId="4510" hidden="1" xr:uid="{00000000-0005-0000-0000-0000BF110000}"/>
    <cellStyle name="Currency [0] 3199" xfId="4391" hidden="1" xr:uid="{00000000-0005-0000-0000-000048110000}"/>
    <cellStyle name="Currency [0] 32" xfId="79" hidden="1" xr:uid="{00000000-0005-0000-0000-00006F000000}"/>
    <cellStyle name="Currency [0] 320" xfId="397" hidden="1" xr:uid="{00000000-0005-0000-0000-0000AE010000}"/>
    <cellStyle name="Currency [0] 3200" xfId="4427" hidden="1" xr:uid="{00000000-0005-0000-0000-00006C110000}"/>
    <cellStyle name="Currency [0] 3201" xfId="4496" hidden="1" xr:uid="{00000000-0005-0000-0000-0000B1110000}"/>
    <cellStyle name="Currency [0] 3202" xfId="4484" hidden="1" xr:uid="{00000000-0005-0000-0000-0000A5110000}"/>
    <cellStyle name="Currency [0] 3203" xfId="4501" hidden="1" xr:uid="{00000000-0005-0000-0000-0000B6110000}"/>
    <cellStyle name="Currency [0] 3204" xfId="4512" hidden="1" xr:uid="{00000000-0005-0000-0000-0000C1110000}"/>
    <cellStyle name="Currency [0] 3205" xfId="4360" hidden="1" xr:uid="{00000000-0005-0000-0000-000029110000}"/>
    <cellStyle name="Currency [0] 3206" xfId="4424" hidden="1" xr:uid="{00000000-0005-0000-0000-000069110000}"/>
    <cellStyle name="Currency [0] 3207" xfId="4516" hidden="1" xr:uid="{00000000-0005-0000-0000-0000C5110000}"/>
    <cellStyle name="Currency [0] 3208" xfId="4518" hidden="1" xr:uid="{00000000-0005-0000-0000-0000C7110000}"/>
    <cellStyle name="Currency [0] 3209" xfId="4473" hidden="1" xr:uid="{00000000-0005-0000-0000-00009A110000}"/>
    <cellStyle name="Currency [0] 321" xfId="220" hidden="1" xr:uid="{00000000-0005-0000-0000-0000FD000000}"/>
    <cellStyle name="Currency [0] 3210" xfId="4485" hidden="1" xr:uid="{00000000-0005-0000-0000-0000A6110000}"/>
    <cellStyle name="Currency [0] 3211" xfId="4513" hidden="1" xr:uid="{00000000-0005-0000-0000-0000C2110000}"/>
    <cellStyle name="Currency [0] 3212" xfId="4486" hidden="1" xr:uid="{00000000-0005-0000-0000-0000A7110000}"/>
    <cellStyle name="Currency [0] 3213" xfId="4519" hidden="1" xr:uid="{00000000-0005-0000-0000-0000C8110000}"/>
    <cellStyle name="Currency [0] 3214" xfId="4521" hidden="1" xr:uid="{00000000-0005-0000-0000-0000CA110000}"/>
    <cellStyle name="Currency [0] 3215" xfId="4514" hidden="1" xr:uid="{00000000-0005-0000-0000-0000C3110000}"/>
    <cellStyle name="Currency [0] 3216" xfId="4460" hidden="1" xr:uid="{00000000-0005-0000-0000-00008D110000}"/>
    <cellStyle name="Currency [0] 3217" xfId="4524" hidden="1" xr:uid="{00000000-0005-0000-0000-0000CD110000}"/>
    <cellStyle name="Currency [0] 3218" xfId="4526" hidden="1" xr:uid="{00000000-0005-0000-0000-0000CF110000}"/>
    <cellStyle name="Currency [0] 3219" xfId="4243" hidden="1" xr:uid="{00000000-0005-0000-0000-0000B4100000}"/>
    <cellStyle name="Currency [0] 322" xfId="392" hidden="1" xr:uid="{00000000-0005-0000-0000-0000A9010000}"/>
    <cellStyle name="Currency [0] 3220" xfId="4265" hidden="1" xr:uid="{00000000-0005-0000-0000-0000CA100000}"/>
    <cellStyle name="Currency [0] 3221" xfId="4530" hidden="1" xr:uid="{00000000-0005-0000-0000-0000D3110000}"/>
    <cellStyle name="Currency [0] 3222" xfId="4537" hidden="1" xr:uid="{00000000-0005-0000-0000-0000DA110000}"/>
    <cellStyle name="Currency [0] 3223" xfId="4539" hidden="1" xr:uid="{00000000-0005-0000-0000-0000DC110000}"/>
    <cellStyle name="Currency [0] 3224" xfId="4230" hidden="1" xr:uid="{00000000-0005-0000-0000-0000A7100000}"/>
    <cellStyle name="Currency [0] 3225" xfId="4533" hidden="1" xr:uid="{00000000-0005-0000-0000-0000D6110000}"/>
    <cellStyle name="Currency [0] 3226" xfId="4542" hidden="1" xr:uid="{00000000-0005-0000-0000-0000DF110000}"/>
    <cellStyle name="Currency [0] 3227" xfId="4544" hidden="1" xr:uid="{00000000-0005-0000-0000-0000E1110000}"/>
    <cellStyle name="Currency [0] 3228" xfId="4532" hidden="1" xr:uid="{00000000-0005-0000-0000-0000D5110000}"/>
    <cellStyle name="Currency [0] 3229" xfId="4242" hidden="1" xr:uid="{00000000-0005-0000-0000-0000B3100000}"/>
    <cellStyle name="Currency [0] 323" xfId="390" hidden="1" xr:uid="{00000000-0005-0000-0000-0000A7010000}"/>
    <cellStyle name="Currency [0] 3230" xfId="4555" hidden="1" xr:uid="{00000000-0005-0000-0000-0000EC110000}"/>
    <cellStyle name="Currency [0] 3231" xfId="4564" hidden="1" xr:uid="{00000000-0005-0000-0000-0000F5110000}"/>
    <cellStyle name="Currency [0] 3232" xfId="4575" hidden="1" xr:uid="{00000000-0005-0000-0000-000000120000}"/>
    <cellStyle name="Currency [0] 3233" xfId="4581" hidden="1" xr:uid="{00000000-0005-0000-0000-000006120000}"/>
    <cellStyle name="Currency [0] 3234" xfId="4553" hidden="1" xr:uid="{00000000-0005-0000-0000-0000EA110000}"/>
    <cellStyle name="Currency [0] 3235" xfId="4571" hidden="1" xr:uid="{00000000-0005-0000-0000-0000FC110000}"/>
    <cellStyle name="Currency [0] 3236" xfId="4593" hidden="1" xr:uid="{00000000-0005-0000-0000-000012120000}"/>
    <cellStyle name="Currency [0] 3237" xfId="4595" hidden="1" xr:uid="{00000000-0005-0000-0000-000014120000}"/>
    <cellStyle name="Currency [0] 3238" xfId="4527" hidden="1" xr:uid="{00000000-0005-0000-0000-0000D0110000}"/>
    <cellStyle name="Currency [0] 3239" xfId="4238" hidden="1" xr:uid="{00000000-0005-0000-0000-0000AF100000}"/>
    <cellStyle name="Currency [0] 324" xfId="419" hidden="1" xr:uid="{00000000-0005-0000-0000-0000C4010000}"/>
    <cellStyle name="Currency [0] 3240" xfId="4567" hidden="1" xr:uid="{00000000-0005-0000-0000-0000F8110000}"/>
    <cellStyle name="Currency [0] 3241" xfId="4234" hidden="1" xr:uid="{00000000-0005-0000-0000-0000AB100000}"/>
    <cellStyle name="Currency [0] 3242" xfId="4556" hidden="1" xr:uid="{00000000-0005-0000-0000-0000ED110000}"/>
    <cellStyle name="Currency [0] 3243" xfId="4600" hidden="1" xr:uid="{00000000-0005-0000-0000-000019120000}"/>
    <cellStyle name="Currency [0] 3244" xfId="4568" hidden="1" xr:uid="{00000000-0005-0000-0000-0000F9110000}"/>
    <cellStyle name="Currency [0] 3245" xfId="4576" hidden="1" xr:uid="{00000000-0005-0000-0000-000001120000}"/>
    <cellStyle name="Currency [0] 3246" xfId="4612" hidden="1" xr:uid="{00000000-0005-0000-0000-000025120000}"/>
    <cellStyle name="Currency [0] 3247" xfId="4614" hidden="1" xr:uid="{00000000-0005-0000-0000-000027120000}"/>
    <cellStyle name="Currency [0] 3248" xfId="4570" hidden="1" xr:uid="{00000000-0005-0000-0000-0000FB110000}"/>
    <cellStyle name="Currency [0] 3249" xfId="4583" hidden="1" xr:uid="{00000000-0005-0000-0000-000008120000}"/>
    <cellStyle name="Currency [0] 325" xfId="335" hidden="1" xr:uid="{00000000-0005-0000-0000-000070010000}"/>
    <cellStyle name="Currency [0] 3250" xfId="4588" hidden="1" xr:uid="{00000000-0005-0000-0000-00000D120000}"/>
    <cellStyle name="Currency [0] 3251" xfId="4582" hidden="1" xr:uid="{00000000-0005-0000-0000-000007120000}"/>
    <cellStyle name="Currency [0] 3252" xfId="4630" hidden="1" xr:uid="{00000000-0005-0000-0000-000037120000}"/>
    <cellStyle name="Currency [0] 3253" xfId="4638" hidden="1" xr:uid="{00000000-0005-0000-0000-00003F120000}"/>
    <cellStyle name="Currency [0] 3254" xfId="4566" hidden="1" xr:uid="{00000000-0005-0000-0000-0000F7110000}"/>
    <cellStyle name="Currency [0] 3255" xfId="4624" hidden="1" xr:uid="{00000000-0005-0000-0000-000031120000}"/>
    <cellStyle name="Currency [0] 3256" xfId="4647" hidden="1" xr:uid="{00000000-0005-0000-0000-000048120000}"/>
    <cellStyle name="Currency [0] 3257" xfId="4649" hidden="1" xr:uid="{00000000-0005-0000-0000-00004A120000}"/>
    <cellStyle name="Currency [0] 3258" xfId="4549" hidden="1" xr:uid="{00000000-0005-0000-0000-0000E6110000}"/>
    <cellStyle name="Currency [0] 3259" xfId="4559" hidden="1" xr:uid="{00000000-0005-0000-0000-0000F0110000}"/>
    <cellStyle name="Currency [0] 326" xfId="411" hidden="1" xr:uid="{00000000-0005-0000-0000-0000BC010000}"/>
    <cellStyle name="Currency [0] 3260" xfId="4621" hidden="1" xr:uid="{00000000-0005-0000-0000-00002E120000}"/>
    <cellStyle name="Currency [0] 3261" xfId="4586" hidden="1" xr:uid="{00000000-0005-0000-0000-00000B120000}"/>
    <cellStyle name="Currency [0] 3262" xfId="4535" hidden="1" xr:uid="{00000000-0005-0000-0000-0000D8110000}"/>
    <cellStyle name="Currency [0] 3263" xfId="4657" hidden="1" xr:uid="{00000000-0005-0000-0000-000052120000}"/>
    <cellStyle name="Currency [0] 3264" xfId="4622" hidden="1" xr:uid="{00000000-0005-0000-0000-00002F120000}"/>
    <cellStyle name="Currency [0] 3265" xfId="4633" hidden="1" xr:uid="{00000000-0005-0000-0000-00003A120000}"/>
    <cellStyle name="Currency [0] 3266" xfId="4665" hidden="1" xr:uid="{00000000-0005-0000-0000-00005A120000}"/>
    <cellStyle name="Currency [0] 3267" xfId="4667" hidden="1" xr:uid="{00000000-0005-0000-0000-00005C120000}"/>
    <cellStyle name="Currency [0] 3268" xfId="4619" hidden="1" xr:uid="{00000000-0005-0000-0000-00002C120000}"/>
    <cellStyle name="Currency [0] 3269" xfId="4618" hidden="1" xr:uid="{00000000-0005-0000-0000-00002B120000}"/>
    <cellStyle name="Currency [0] 327" xfId="421" hidden="1" xr:uid="{00000000-0005-0000-0000-0000C6010000}"/>
    <cellStyle name="Currency [0] 3270" xfId="4608" hidden="1" xr:uid="{00000000-0005-0000-0000-000021120000}"/>
    <cellStyle name="Currency [0] 3271" xfId="4604" hidden="1" xr:uid="{00000000-0005-0000-0000-00001D120000}"/>
    <cellStyle name="Currency [0] 3272" xfId="4606" hidden="1" xr:uid="{00000000-0005-0000-0000-00001F120000}"/>
    <cellStyle name="Currency [0] 3273" xfId="4674" hidden="1" xr:uid="{00000000-0005-0000-0000-000063120000}"/>
    <cellStyle name="Currency [0] 3274" xfId="4236" hidden="1" xr:uid="{00000000-0005-0000-0000-0000AD100000}"/>
    <cellStyle name="Currency [0] 3275" xfId="4652" hidden="1" xr:uid="{00000000-0005-0000-0000-00004D120000}"/>
    <cellStyle name="Currency [0] 3276" xfId="4680" hidden="1" xr:uid="{00000000-0005-0000-0000-000069120000}"/>
    <cellStyle name="Currency [0] 3277" xfId="4682" hidden="1" xr:uid="{00000000-0005-0000-0000-00006B120000}"/>
    <cellStyle name="Currency [0] 3278" xfId="4557" hidden="1" xr:uid="{00000000-0005-0000-0000-0000EE110000}"/>
    <cellStyle name="Currency [0] 3279" xfId="4631" hidden="1" xr:uid="{00000000-0005-0000-0000-000038120000}"/>
    <cellStyle name="Currency [0] 328" xfId="422" hidden="1" xr:uid="{00000000-0005-0000-0000-0000C7010000}"/>
    <cellStyle name="Currency [0] 3280" xfId="4587" hidden="1" xr:uid="{00000000-0005-0000-0000-00000C120000}"/>
    <cellStyle name="Currency [0] 3281" xfId="4623" hidden="1" xr:uid="{00000000-0005-0000-0000-000030120000}"/>
    <cellStyle name="Currency [0] 3282" xfId="4627" hidden="1" xr:uid="{00000000-0005-0000-0000-000034120000}"/>
    <cellStyle name="Currency [0] 3283" xfId="4688" hidden="1" xr:uid="{00000000-0005-0000-0000-000071120000}"/>
    <cellStyle name="Currency [0] 3284" xfId="4271" hidden="1" xr:uid="{00000000-0005-0000-0000-0000D0100000}"/>
    <cellStyle name="Currency [0] 3285" xfId="4670" hidden="1" xr:uid="{00000000-0005-0000-0000-00005F120000}"/>
    <cellStyle name="Currency [0] 3286" xfId="4693" hidden="1" xr:uid="{00000000-0005-0000-0000-000076120000}"/>
    <cellStyle name="Currency [0] 3287" xfId="4695" hidden="1" xr:uid="{00000000-0005-0000-0000-000078120000}"/>
    <cellStyle name="Currency [0] 3288" xfId="4551" hidden="1" xr:uid="{00000000-0005-0000-0000-0000E8110000}"/>
    <cellStyle name="Currency [0] 3289" xfId="4650" hidden="1" xr:uid="{00000000-0005-0000-0000-00004B120000}"/>
    <cellStyle name="Currency [0] 329" xfId="393" hidden="1" xr:uid="{00000000-0005-0000-0000-0000AA010000}"/>
    <cellStyle name="Currency [0] 3290" xfId="4617" hidden="1" xr:uid="{00000000-0005-0000-0000-00002A120000}"/>
    <cellStyle name="Currency [0] 3291" xfId="4635" hidden="1" xr:uid="{00000000-0005-0000-0000-00003C120000}"/>
    <cellStyle name="Currency [0] 3292" xfId="4632" hidden="1" xr:uid="{00000000-0005-0000-0000-000039120000}"/>
    <cellStyle name="Currency [0] 3293" xfId="4699" hidden="1" xr:uid="{00000000-0005-0000-0000-00007C120000}"/>
    <cellStyle name="Currency [0] 3294" xfId="4584" hidden="1" xr:uid="{00000000-0005-0000-0000-000009120000}"/>
    <cellStyle name="Currency [0] 3295" xfId="4684" hidden="1" xr:uid="{00000000-0005-0000-0000-00006D120000}"/>
    <cellStyle name="Currency [0] 3296" xfId="4706" hidden="1" xr:uid="{00000000-0005-0000-0000-000083120000}"/>
    <cellStyle name="Currency [0] 3297" xfId="4708" hidden="1" xr:uid="{00000000-0005-0000-0000-000085120000}"/>
    <cellStyle name="Currency [0] 3298" xfId="4636" hidden="1" xr:uid="{00000000-0005-0000-0000-00003D120000}"/>
    <cellStyle name="Currency [0] 3299" xfId="4668" hidden="1" xr:uid="{00000000-0005-0000-0000-00005D120000}"/>
    <cellStyle name="Currency [0] 33" xfId="81" hidden="1" xr:uid="{00000000-0005-0000-0000-000071000000}"/>
    <cellStyle name="Currency [0] 330" xfId="405" hidden="1" xr:uid="{00000000-0005-0000-0000-0000B6010000}"/>
    <cellStyle name="Currency [0] 3300" xfId="4316" hidden="1" xr:uid="{00000000-0005-0000-0000-0000FD100000}"/>
    <cellStyle name="Currency [0] 3301" xfId="4654" hidden="1" xr:uid="{00000000-0005-0000-0000-00004F120000}"/>
    <cellStyle name="Currency [0] 3302" xfId="4651" hidden="1" xr:uid="{00000000-0005-0000-0000-00004C120000}"/>
    <cellStyle name="Currency [0] 3303" xfId="4712" hidden="1" xr:uid="{00000000-0005-0000-0000-000089120000}"/>
    <cellStyle name="Currency [0] 3304" xfId="4547" hidden="1" xr:uid="{00000000-0005-0000-0000-0000E4110000}"/>
    <cellStyle name="Currency [0] 3305" xfId="4696" hidden="1" xr:uid="{00000000-0005-0000-0000-000079120000}"/>
    <cellStyle name="Currency [0] 3306" xfId="4716" hidden="1" xr:uid="{00000000-0005-0000-0000-00008D120000}"/>
    <cellStyle name="Currency [0] 3307" xfId="4718" hidden="1" xr:uid="{00000000-0005-0000-0000-00008F120000}"/>
    <cellStyle name="Currency [0] 3308" xfId="4655" hidden="1" xr:uid="{00000000-0005-0000-0000-000050120000}"/>
    <cellStyle name="Currency [0] 3309" xfId="4683" hidden="1" xr:uid="{00000000-0005-0000-0000-00006C120000}"/>
    <cellStyle name="Currency [0] 331" xfId="385" hidden="1" xr:uid="{00000000-0005-0000-0000-0000A2010000}"/>
    <cellStyle name="Currency [0] 3310" xfId="4643" hidden="1" xr:uid="{00000000-0005-0000-0000-000044120000}"/>
    <cellStyle name="Currency [0] 3311" xfId="4672" hidden="1" xr:uid="{00000000-0005-0000-0000-000061120000}"/>
    <cellStyle name="Currency [0] 3312" xfId="4669" hidden="1" xr:uid="{00000000-0005-0000-0000-00005E120000}"/>
    <cellStyle name="Currency [0] 3313" xfId="4722" hidden="1" xr:uid="{00000000-0005-0000-0000-000093120000}"/>
    <cellStyle name="Currency [0] 3314" xfId="4550" hidden="1" xr:uid="{00000000-0005-0000-0000-0000E7110000}"/>
    <cellStyle name="Currency [0] 3315" xfId="4709" hidden="1" xr:uid="{00000000-0005-0000-0000-000086120000}"/>
    <cellStyle name="Currency [0] 3316" xfId="4726" hidden="1" xr:uid="{00000000-0005-0000-0000-000097120000}"/>
    <cellStyle name="Currency [0] 3317" xfId="4728" hidden="1" xr:uid="{00000000-0005-0000-0000-000099120000}"/>
    <cellStyle name="Currency [0] 3318" xfId="4609" hidden="1" xr:uid="{00000000-0005-0000-0000-000022120000}"/>
    <cellStyle name="Currency [0] 3319" xfId="4645" hidden="1" xr:uid="{00000000-0005-0000-0000-000046120000}"/>
    <cellStyle name="Currency [0] 332" xfId="400" hidden="1" xr:uid="{00000000-0005-0000-0000-0000B1010000}"/>
    <cellStyle name="Currency [0] 3320" xfId="4714" hidden="1" xr:uid="{00000000-0005-0000-0000-00008B120000}"/>
    <cellStyle name="Currency [0] 3321" xfId="4702" hidden="1" xr:uid="{00000000-0005-0000-0000-00007F120000}"/>
    <cellStyle name="Currency [0] 3322" xfId="4719" hidden="1" xr:uid="{00000000-0005-0000-0000-000090120000}"/>
    <cellStyle name="Currency [0] 3323" xfId="4730" hidden="1" xr:uid="{00000000-0005-0000-0000-00009B120000}"/>
    <cellStyle name="Currency [0] 3324" xfId="4578" hidden="1" xr:uid="{00000000-0005-0000-0000-000003120000}"/>
    <cellStyle name="Currency [0] 3325" xfId="4642" hidden="1" xr:uid="{00000000-0005-0000-0000-000043120000}"/>
    <cellStyle name="Currency [0] 3326" xfId="4734" hidden="1" xr:uid="{00000000-0005-0000-0000-00009F120000}"/>
    <cellStyle name="Currency [0] 3327" xfId="4736" hidden="1" xr:uid="{00000000-0005-0000-0000-0000A1120000}"/>
    <cellStyle name="Currency [0] 3328" xfId="4691" hidden="1" xr:uid="{00000000-0005-0000-0000-000074120000}"/>
    <cellStyle name="Currency [0] 3329" xfId="4703" hidden="1" xr:uid="{00000000-0005-0000-0000-000080120000}"/>
    <cellStyle name="Currency [0] 333" xfId="398" hidden="1" xr:uid="{00000000-0005-0000-0000-0000AF010000}"/>
    <cellStyle name="Currency [0] 3330" xfId="4731" hidden="1" xr:uid="{00000000-0005-0000-0000-00009C120000}"/>
    <cellStyle name="Currency [0] 3331" xfId="4704" hidden="1" xr:uid="{00000000-0005-0000-0000-000081120000}"/>
    <cellStyle name="Currency [0] 3332" xfId="4737" hidden="1" xr:uid="{00000000-0005-0000-0000-0000A2120000}"/>
    <cellStyle name="Currency [0] 3333" xfId="4739" hidden="1" xr:uid="{00000000-0005-0000-0000-0000A4120000}"/>
    <cellStyle name="Currency [0] 3334" xfId="4732" hidden="1" xr:uid="{00000000-0005-0000-0000-00009D120000}"/>
    <cellStyle name="Currency [0] 3335" xfId="4678" hidden="1" xr:uid="{00000000-0005-0000-0000-000067120000}"/>
    <cellStyle name="Currency [0] 3336" xfId="4741" hidden="1" xr:uid="{00000000-0005-0000-0000-0000A6120000}"/>
    <cellStyle name="Currency [0] 3337" xfId="4743" hidden="1" xr:uid="{00000000-0005-0000-0000-0000A8120000}"/>
    <cellStyle name="Currency [0] 3338" xfId="4255" hidden="1" xr:uid="{00000000-0005-0000-0000-0000C0100000}"/>
    <cellStyle name="Currency [0] 3339" xfId="4233" hidden="1" xr:uid="{00000000-0005-0000-0000-0000AA100000}"/>
    <cellStyle name="Currency [0] 334" xfId="424" hidden="1" xr:uid="{00000000-0005-0000-0000-0000C9010000}"/>
    <cellStyle name="Currency [0] 3340" xfId="4749" hidden="1" xr:uid="{00000000-0005-0000-0000-0000AE120000}"/>
    <cellStyle name="Currency [0] 3341" xfId="4755" hidden="1" xr:uid="{00000000-0005-0000-0000-0000B4120000}"/>
    <cellStyle name="Currency [0] 3342" xfId="4757" hidden="1" xr:uid="{00000000-0005-0000-0000-0000B6120000}"/>
    <cellStyle name="Currency [0] 3343" xfId="4250" hidden="1" xr:uid="{00000000-0005-0000-0000-0000BB100000}"/>
    <cellStyle name="Currency [0] 3344" xfId="4751" hidden="1" xr:uid="{00000000-0005-0000-0000-0000B0120000}"/>
    <cellStyle name="Currency [0] 3345" xfId="4759" hidden="1" xr:uid="{00000000-0005-0000-0000-0000B8120000}"/>
    <cellStyle name="Currency [0] 3346" xfId="4761" hidden="1" xr:uid="{00000000-0005-0000-0000-0000BA120000}"/>
    <cellStyle name="Currency [0] 3347" xfId="4750" hidden="1" xr:uid="{00000000-0005-0000-0000-0000AF120000}"/>
    <cellStyle name="Currency [0] 3348" xfId="4256" hidden="1" xr:uid="{00000000-0005-0000-0000-0000C1100000}"/>
    <cellStyle name="Currency [0] 3349" xfId="4772" hidden="1" xr:uid="{00000000-0005-0000-0000-0000C5120000}"/>
    <cellStyle name="Currency [0] 335" xfId="337" hidden="1" xr:uid="{00000000-0005-0000-0000-000072010000}"/>
    <cellStyle name="Currency [0] 3350" xfId="4781" hidden="1" xr:uid="{00000000-0005-0000-0000-0000CE120000}"/>
    <cellStyle name="Currency [0] 3351" xfId="4792" hidden="1" xr:uid="{00000000-0005-0000-0000-0000D9120000}"/>
    <cellStyle name="Currency [0] 3352" xfId="4798" hidden="1" xr:uid="{00000000-0005-0000-0000-0000DF120000}"/>
    <cellStyle name="Currency [0] 3353" xfId="4770" hidden="1" xr:uid="{00000000-0005-0000-0000-0000C3120000}"/>
    <cellStyle name="Currency [0] 3354" xfId="4788" hidden="1" xr:uid="{00000000-0005-0000-0000-0000D5120000}"/>
    <cellStyle name="Currency [0] 3355" xfId="4810" hidden="1" xr:uid="{00000000-0005-0000-0000-0000EB120000}"/>
    <cellStyle name="Currency [0] 3356" xfId="4812" hidden="1" xr:uid="{00000000-0005-0000-0000-0000ED120000}"/>
    <cellStyle name="Currency [0] 3357" xfId="4746" hidden="1" xr:uid="{00000000-0005-0000-0000-0000AB120000}"/>
    <cellStyle name="Currency [0] 3358" xfId="4260" hidden="1" xr:uid="{00000000-0005-0000-0000-0000C5100000}"/>
    <cellStyle name="Currency [0] 3359" xfId="4784" hidden="1" xr:uid="{00000000-0005-0000-0000-0000D1120000}"/>
    <cellStyle name="Currency [0] 336" xfId="418" hidden="1" xr:uid="{00000000-0005-0000-0000-0000C3010000}"/>
    <cellStyle name="Currency [0] 3360" xfId="4276" hidden="1" xr:uid="{00000000-0005-0000-0000-0000D5100000}"/>
    <cellStyle name="Currency [0] 3361" xfId="4773" hidden="1" xr:uid="{00000000-0005-0000-0000-0000C6120000}"/>
    <cellStyle name="Currency [0] 3362" xfId="4817" hidden="1" xr:uid="{00000000-0005-0000-0000-0000F2120000}"/>
    <cellStyle name="Currency [0] 3363" xfId="4785" hidden="1" xr:uid="{00000000-0005-0000-0000-0000D2120000}"/>
    <cellStyle name="Currency [0] 3364" xfId="4793" hidden="1" xr:uid="{00000000-0005-0000-0000-0000DA120000}"/>
    <cellStyle name="Currency [0] 3365" xfId="4829" hidden="1" xr:uid="{00000000-0005-0000-0000-0000FE120000}"/>
    <cellStyle name="Currency [0] 3366" xfId="4831" hidden="1" xr:uid="{00000000-0005-0000-0000-000000130000}"/>
    <cellStyle name="Currency [0] 3367" xfId="4787" hidden="1" xr:uid="{00000000-0005-0000-0000-0000D4120000}"/>
    <cellStyle name="Currency [0] 3368" xfId="4800" hidden="1" xr:uid="{00000000-0005-0000-0000-0000E1120000}"/>
    <cellStyle name="Currency [0] 3369" xfId="4805" hidden="1" xr:uid="{00000000-0005-0000-0000-0000E6120000}"/>
    <cellStyle name="Currency [0] 337" xfId="425" hidden="1" xr:uid="{00000000-0005-0000-0000-0000CA010000}"/>
    <cellStyle name="Currency [0] 3370" xfId="4799" hidden="1" xr:uid="{00000000-0005-0000-0000-0000E0120000}"/>
    <cellStyle name="Currency [0] 3371" xfId="4847" hidden="1" xr:uid="{00000000-0005-0000-0000-000010130000}"/>
    <cellStyle name="Currency [0] 3372" xfId="4855" hidden="1" xr:uid="{00000000-0005-0000-0000-000018130000}"/>
    <cellStyle name="Currency [0] 3373" xfId="4783" hidden="1" xr:uid="{00000000-0005-0000-0000-0000D0120000}"/>
    <cellStyle name="Currency [0] 3374" xfId="4841" hidden="1" xr:uid="{00000000-0005-0000-0000-00000A130000}"/>
    <cellStyle name="Currency [0] 3375" xfId="4864" hidden="1" xr:uid="{00000000-0005-0000-0000-000021130000}"/>
    <cellStyle name="Currency [0] 3376" xfId="4866" hidden="1" xr:uid="{00000000-0005-0000-0000-000023130000}"/>
    <cellStyle name="Currency [0] 3377" xfId="4766" hidden="1" xr:uid="{00000000-0005-0000-0000-0000BF120000}"/>
    <cellStyle name="Currency [0] 3378" xfId="4776" hidden="1" xr:uid="{00000000-0005-0000-0000-0000C9120000}"/>
    <cellStyle name="Currency [0] 3379" xfId="4838" hidden="1" xr:uid="{00000000-0005-0000-0000-000007130000}"/>
    <cellStyle name="Currency [0] 338" xfId="426" hidden="1" xr:uid="{00000000-0005-0000-0000-0000CB010000}"/>
    <cellStyle name="Currency [0] 3380" xfId="4803" hidden="1" xr:uid="{00000000-0005-0000-0000-0000E4120000}"/>
    <cellStyle name="Currency [0] 3381" xfId="4753" hidden="1" xr:uid="{00000000-0005-0000-0000-0000B2120000}"/>
    <cellStyle name="Currency [0] 3382" xfId="4874" hidden="1" xr:uid="{00000000-0005-0000-0000-00002B130000}"/>
    <cellStyle name="Currency [0] 3383" xfId="4839" hidden="1" xr:uid="{00000000-0005-0000-0000-000008130000}"/>
    <cellStyle name="Currency [0] 3384" xfId="4850" hidden="1" xr:uid="{00000000-0005-0000-0000-000013130000}"/>
    <cellStyle name="Currency [0] 3385" xfId="4882" hidden="1" xr:uid="{00000000-0005-0000-0000-000033130000}"/>
    <cellStyle name="Currency [0] 3386" xfId="4884" hidden="1" xr:uid="{00000000-0005-0000-0000-000035130000}"/>
    <cellStyle name="Currency [0] 3387" xfId="4836" hidden="1" xr:uid="{00000000-0005-0000-0000-000005130000}"/>
    <cellStyle name="Currency [0] 3388" xfId="4835" hidden="1" xr:uid="{00000000-0005-0000-0000-000004130000}"/>
    <cellStyle name="Currency [0] 3389" xfId="4825" hidden="1" xr:uid="{00000000-0005-0000-0000-0000FA120000}"/>
    <cellStyle name="Currency [0] 339" xfId="366" hidden="1" xr:uid="{00000000-0005-0000-0000-00008F010000}"/>
    <cellStyle name="Currency [0] 3390" xfId="4821" hidden="1" xr:uid="{00000000-0005-0000-0000-0000F6120000}"/>
    <cellStyle name="Currency [0] 3391" xfId="4823" hidden="1" xr:uid="{00000000-0005-0000-0000-0000F8120000}"/>
    <cellStyle name="Currency [0] 3392" xfId="4891" hidden="1" xr:uid="{00000000-0005-0000-0000-00003C130000}"/>
    <cellStyle name="Currency [0] 3393" xfId="4262" hidden="1" xr:uid="{00000000-0005-0000-0000-0000C7100000}"/>
    <cellStyle name="Currency [0] 3394" xfId="4869" hidden="1" xr:uid="{00000000-0005-0000-0000-000026130000}"/>
    <cellStyle name="Currency [0] 3395" xfId="4897" hidden="1" xr:uid="{00000000-0005-0000-0000-000042130000}"/>
    <cellStyle name="Currency [0] 3396" xfId="4899" hidden="1" xr:uid="{00000000-0005-0000-0000-000044130000}"/>
    <cellStyle name="Currency [0] 3397" xfId="4774" hidden="1" xr:uid="{00000000-0005-0000-0000-0000C7120000}"/>
    <cellStyle name="Currency [0] 3398" xfId="4848" hidden="1" xr:uid="{00000000-0005-0000-0000-000011130000}"/>
    <cellStyle name="Currency [0] 3399" xfId="4804" hidden="1" xr:uid="{00000000-0005-0000-0000-0000E5120000}"/>
    <cellStyle name="Currency [0] 34" xfId="83" hidden="1" xr:uid="{00000000-0005-0000-0000-000073000000}"/>
    <cellStyle name="Currency [0] 340" xfId="386" hidden="1" xr:uid="{00000000-0005-0000-0000-0000A3010000}"/>
    <cellStyle name="Currency [0] 3400" xfId="4840" hidden="1" xr:uid="{00000000-0005-0000-0000-000009130000}"/>
    <cellStyle name="Currency [0] 3401" xfId="4844" hidden="1" xr:uid="{00000000-0005-0000-0000-00000D130000}"/>
    <cellStyle name="Currency [0] 3402" xfId="4905" hidden="1" xr:uid="{00000000-0005-0000-0000-00004A130000}"/>
    <cellStyle name="Currency [0] 3403" xfId="4249" hidden="1" xr:uid="{00000000-0005-0000-0000-0000BA100000}"/>
    <cellStyle name="Currency [0] 3404" xfId="4887" hidden="1" xr:uid="{00000000-0005-0000-0000-000038130000}"/>
    <cellStyle name="Currency [0] 3405" xfId="4910" hidden="1" xr:uid="{00000000-0005-0000-0000-00004F130000}"/>
    <cellStyle name="Currency [0] 3406" xfId="4912" hidden="1" xr:uid="{00000000-0005-0000-0000-000051130000}"/>
    <cellStyle name="Currency [0] 3407" xfId="4768" hidden="1" xr:uid="{00000000-0005-0000-0000-0000C1120000}"/>
    <cellStyle name="Currency [0] 3408" xfId="4867" hidden="1" xr:uid="{00000000-0005-0000-0000-000024130000}"/>
    <cellStyle name="Currency [0] 3409" xfId="4834" hidden="1" xr:uid="{00000000-0005-0000-0000-000003130000}"/>
    <cellStyle name="Currency [0] 341" xfId="420" hidden="1" xr:uid="{00000000-0005-0000-0000-0000C5010000}"/>
    <cellStyle name="Currency [0] 3410" xfId="4852" hidden="1" xr:uid="{00000000-0005-0000-0000-000015130000}"/>
    <cellStyle name="Currency [0] 3411" xfId="4849" hidden="1" xr:uid="{00000000-0005-0000-0000-000012130000}"/>
    <cellStyle name="Currency [0] 3412" xfId="4916" hidden="1" xr:uid="{00000000-0005-0000-0000-000055130000}"/>
    <cellStyle name="Currency [0] 3413" xfId="4801" hidden="1" xr:uid="{00000000-0005-0000-0000-0000E2120000}"/>
    <cellStyle name="Currency [0] 3414" xfId="4901" hidden="1" xr:uid="{00000000-0005-0000-0000-000046130000}"/>
    <cellStyle name="Currency [0] 3415" xfId="4923" hidden="1" xr:uid="{00000000-0005-0000-0000-00005C130000}"/>
    <cellStyle name="Currency [0] 3416" xfId="4925" hidden="1" xr:uid="{00000000-0005-0000-0000-00005E130000}"/>
    <cellStyle name="Currency [0] 3417" xfId="4853" hidden="1" xr:uid="{00000000-0005-0000-0000-000016130000}"/>
    <cellStyle name="Currency [0] 3418" xfId="4885" hidden="1" xr:uid="{00000000-0005-0000-0000-000036130000}"/>
    <cellStyle name="Currency [0] 3419" xfId="4228" hidden="1" xr:uid="{00000000-0005-0000-0000-0000A5100000}"/>
    <cellStyle name="Currency [0] 342" xfId="413" hidden="1" xr:uid="{00000000-0005-0000-0000-0000BE010000}"/>
    <cellStyle name="Currency [0] 3420" xfId="4871" hidden="1" xr:uid="{00000000-0005-0000-0000-000028130000}"/>
    <cellStyle name="Currency [0] 3421" xfId="4868" hidden="1" xr:uid="{00000000-0005-0000-0000-000025130000}"/>
    <cellStyle name="Currency [0] 3422" xfId="4929" hidden="1" xr:uid="{00000000-0005-0000-0000-000062130000}"/>
    <cellStyle name="Currency [0] 3423" xfId="4764" hidden="1" xr:uid="{00000000-0005-0000-0000-0000BD120000}"/>
    <cellStyle name="Currency [0] 3424" xfId="4913" hidden="1" xr:uid="{00000000-0005-0000-0000-000052130000}"/>
    <cellStyle name="Currency [0] 3425" xfId="4933" hidden="1" xr:uid="{00000000-0005-0000-0000-000066130000}"/>
    <cellStyle name="Currency [0] 3426" xfId="4935" hidden="1" xr:uid="{00000000-0005-0000-0000-000068130000}"/>
    <cellStyle name="Currency [0] 3427" xfId="4872" hidden="1" xr:uid="{00000000-0005-0000-0000-000029130000}"/>
    <cellStyle name="Currency [0] 3428" xfId="4900" hidden="1" xr:uid="{00000000-0005-0000-0000-000045130000}"/>
    <cellStyle name="Currency [0] 3429" xfId="4860" hidden="1" xr:uid="{00000000-0005-0000-0000-00001D130000}"/>
    <cellStyle name="Currency [0] 343" xfId="423" hidden="1" xr:uid="{00000000-0005-0000-0000-0000C8010000}"/>
    <cellStyle name="Currency [0] 3430" xfId="4889" hidden="1" xr:uid="{00000000-0005-0000-0000-00003A130000}"/>
    <cellStyle name="Currency [0] 3431" xfId="4886" hidden="1" xr:uid="{00000000-0005-0000-0000-000037130000}"/>
    <cellStyle name="Currency [0] 3432" xfId="4939" hidden="1" xr:uid="{00000000-0005-0000-0000-00006C130000}"/>
    <cellStyle name="Currency [0] 3433" xfId="4767" hidden="1" xr:uid="{00000000-0005-0000-0000-0000C0120000}"/>
    <cellStyle name="Currency [0] 3434" xfId="4926" hidden="1" xr:uid="{00000000-0005-0000-0000-00005F130000}"/>
    <cellStyle name="Currency [0] 3435" xfId="4943" hidden="1" xr:uid="{00000000-0005-0000-0000-000070130000}"/>
    <cellStyle name="Currency [0] 3436" xfId="4945" hidden="1" xr:uid="{00000000-0005-0000-0000-000072130000}"/>
    <cellStyle name="Currency [0] 3437" xfId="4826" hidden="1" xr:uid="{00000000-0005-0000-0000-0000FB120000}"/>
    <cellStyle name="Currency [0] 3438" xfId="4862" hidden="1" xr:uid="{00000000-0005-0000-0000-00001F130000}"/>
    <cellStyle name="Currency [0] 3439" xfId="4931" hidden="1" xr:uid="{00000000-0005-0000-0000-000064130000}"/>
    <cellStyle name="Currency [0] 344" xfId="427" hidden="1" xr:uid="{00000000-0005-0000-0000-0000CC010000}"/>
    <cellStyle name="Currency [0] 3440" xfId="4919" hidden="1" xr:uid="{00000000-0005-0000-0000-000058130000}"/>
    <cellStyle name="Currency [0] 3441" xfId="4936" hidden="1" xr:uid="{00000000-0005-0000-0000-000069130000}"/>
    <cellStyle name="Currency [0] 3442" xfId="4947" hidden="1" xr:uid="{00000000-0005-0000-0000-000074130000}"/>
    <cellStyle name="Currency [0] 3443" xfId="4795" hidden="1" xr:uid="{00000000-0005-0000-0000-0000DC120000}"/>
    <cellStyle name="Currency [0] 3444" xfId="4859" hidden="1" xr:uid="{00000000-0005-0000-0000-00001C130000}"/>
    <cellStyle name="Currency [0] 3445" xfId="4951" hidden="1" xr:uid="{00000000-0005-0000-0000-000078130000}"/>
    <cellStyle name="Currency [0] 3446" xfId="4953" hidden="1" xr:uid="{00000000-0005-0000-0000-00007A130000}"/>
    <cellStyle name="Currency [0] 3447" xfId="4908" hidden="1" xr:uid="{00000000-0005-0000-0000-00004D130000}"/>
    <cellStyle name="Currency [0] 3448" xfId="4920" hidden="1" xr:uid="{00000000-0005-0000-0000-000059130000}"/>
    <cellStyle name="Currency [0] 3449" xfId="4948" hidden="1" xr:uid="{00000000-0005-0000-0000-000075130000}"/>
    <cellStyle name="Currency [0] 345" xfId="352" hidden="1" xr:uid="{00000000-0005-0000-0000-000081010000}"/>
    <cellStyle name="Currency [0] 3450" xfId="4921" hidden="1" xr:uid="{00000000-0005-0000-0000-00005A130000}"/>
    <cellStyle name="Currency [0] 3451" xfId="4954" hidden="1" xr:uid="{00000000-0005-0000-0000-00007B130000}"/>
    <cellStyle name="Currency [0] 3452" xfId="4956" hidden="1" xr:uid="{00000000-0005-0000-0000-00007D130000}"/>
    <cellStyle name="Currency [0] 3453" xfId="4949" hidden="1" xr:uid="{00000000-0005-0000-0000-000076130000}"/>
    <cellStyle name="Currency [0] 3454" xfId="4895" hidden="1" xr:uid="{00000000-0005-0000-0000-000040130000}"/>
    <cellStyle name="Currency [0] 3455" xfId="4958" hidden="1" xr:uid="{00000000-0005-0000-0000-00007F130000}"/>
    <cellStyle name="Currency [0] 3456" xfId="4960" hidden="1" xr:uid="{00000000-0005-0000-0000-000081130000}"/>
    <cellStyle name="Currency [0] 3457" xfId="4322" hidden="1" xr:uid="{00000000-0005-0000-0000-000003110000}"/>
    <cellStyle name="Currency [0] 3458" xfId="4263" hidden="1" xr:uid="{00000000-0005-0000-0000-0000C8100000}"/>
    <cellStyle name="Currency [0] 3459" xfId="4966" hidden="1" xr:uid="{00000000-0005-0000-0000-000087130000}"/>
    <cellStyle name="Currency [0] 346" xfId="384" hidden="1" xr:uid="{00000000-0005-0000-0000-0000A1010000}"/>
    <cellStyle name="Currency [0] 3460" xfId="4972" hidden="1" xr:uid="{00000000-0005-0000-0000-00008D130000}"/>
    <cellStyle name="Currency [0] 3461" xfId="4974" hidden="1" xr:uid="{00000000-0005-0000-0000-00008F130000}"/>
    <cellStyle name="Currency [0] 3462" xfId="4253" hidden="1" xr:uid="{00000000-0005-0000-0000-0000BE100000}"/>
    <cellStyle name="Currency [0] 3463" xfId="4968" hidden="1" xr:uid="{00000000-0005-0000-0000-000089130000}"/>
    <cellStyle name="Currency [0] 3464" xfId="4976" hidden="1" xr:uid="{00000000-0005-0000-0000-000091130000}"/>
    <cellStyle name="Currency [0] 3465" xfId="4978" hidden="1" xr:uid="{00000000-0005-0000-0000-000093130000}"/>
    <cellStyle name="Currency [0] 3466" xfId="4967" hidden="1" xr:uid="{00000000-0005-0000-0000-000088130000}"/>
    <cellStyle name="Currency [0] 3467" xfId="4298" hidden="1" xr:uid="{00000000-0005-0000-0000-0000EB100000}"/>
    <cellStyle name="Currency [0] 3468" xfId="4989" hidden="1" xr:uid="{00000000-0005-0000-0000-00009E130000}"/>
    <cellStyle name="Currency [0] 3469" xfId="4998" hidden="1" xr:uid="{00000000-0005-0000-0000-0000A7130000}"/>
    <cellStyle name="Currency [0] 347" xfId="430" hidden="1" xr:uid="{00000000-0005-0000-0000-0000CF010000}"/>
    <cellStyle name="Currency [0] 3470" xfId="5009" hidden="1" xr:uid="{00000000-0005-0000-0000-0000B2130000}"/>
    <cellStyle name="Currency [0] 3471" xfId="5015" hidden="1" xr:uid="{00000000-0005-0000-0000-0000B8130000}"/>
    <cellStyle name="Currency [0] 3472" xfId="4987" hidden="1" xr:uid="{00000000-0005-0000-0000-00009C130000}"/>
    <cellStyle name="Currency [0] 3473" xfId="5005" hidden="1" xr:uid="{00000000-0005-0000-0000-0000AE130000}"/>
    <cellStyle name="Currency [0] 3474" xfId="5027" hidden="1" xr:uid="{00000000-0005-0000-0000-0000C4130000}"/>
    <cellStyle name="Currency [0] 3475" xfId="5029" hidden="1" xr:uid="{00000000-0005-0000-0000-0000C6130000}"/>
    <cellStyle name="Currency [0] 3476" xfId="4963" hidden="1" xr:uid="{00000000-0005-0000-0000-000084130000}"/>
    <cellStyle name="Currency [0] 3477" xfId="4252" hidden="1" xr:uid="{00000000-0005-0000-0000-0000BD100000}"/>
    <cellStyle name="Currency [0] 3478" xfId="5001" hidden="1" xr:uid="{00000000-0005-0000-0000-0000AA130000}"/>
    <cellStyle name="Currency [0] 3479" xfId="4231" hidden="1" xr:uid="{00000000-0005-0000-0000-0000A8100000}"/>
    <cellStyle name="Currency [0] 348" xfId="431" hidden="1" xr:uid="{00000000-0005-0000-0000-0000D0010000}"/>
    <cellStyle name="Currency [0] 3480" xfId="4990" hidden="1" xr:uid="{00000000-0005-0000-0000-00009F130000}"/>
    <cellStyle name="Currency [0] 3481" xfId="5034" hidden="1" xr:uid="{00000000-0005-0000-0000-0000CB130000}"/>
    <cellStyle name="Currency [0] 3482" xfId="5002" hidden="1" xr:uid="{00000000-0005-0000-0000-0000AB130000}"/>
    <cellStyle name="Currency [0] 3483" xfId="5010" hidden="1" xr:uid="{00000000-0005-0000-0000-0000B3130000}"/>
    <cellStyle name="Currency [0] 3484" xfId="5046" hidden="1" xr:uid="{00000000-0005-0000-0000-0000D7130000}"/>
    <cellStyle name="Currency [0] 3485" xfId="5048" hidden="1" xr:uid="{00000000-0005-0000-0000-0000D9130000}"/>
    <cellStyle name="Currency [0] 3486" xfId="5004" hidden="1" xr:uid="{00000000-0005-0000-0000-0000AD130000}"/>
    <cellStyle name="Currency [0] 3487" xfId="5017" hidden="1" xr:uid="{00000000-0005-0000-0000-0000BA130000}"/>
    <cellStyle name="Currency [0] 3488" xfId="5022" hidden="1" xr:uid="{00000000-0005-0000-0000-0000BF130000}"/>
    <cellStyle name="Currency [0] 3489" xfId="5016" hidden="1" xr:uid="{00000000-0005-0000-0000-0000B9130000}"/>
    <cellStyle name="Currency [0] 349" xfId="408" hidden="1" xr:uid="{00000000-0005-0000-0000-0000B9010000}"/>
    <cellStyle name="Currency [0] 3490" xfId="5064" hidden="1" xr:uid="{00000000-0005-0000-0000-0000E9130000}"/>
    <cellStyle name="Currency [0] 3491" xfId="5072" hidden="1" xr:uid="{00000000-0005-0000-0000-0000F1130000}"/>
    <cellStyle name="Currency [0] 3492" xfId="5000" hidden="1" xr:uid="{00000000-0005-0000-0000-0000A9130000}"/>
    <cellStyle name="Currency [0] 3493" xfId="5058" hidden="1" xr:uid="{00000000-0005-0000-0000-0000E3130000}"/>
    <cellStyle name="Currency [0] 3494" xfId="5081" hidden="1" xr:uid="{00000000-0005-0000-0000-0000FA130000}"/>
    <cellStyle name="Currency [0] 3495" xfId="5083" hidden="1" xr:uid="{00000000-0005-0000-0000-0000FC130000}"/>
    <cellStyle name="Currency [0] 3496" xfId="4983" hidden="1" xr:uid="{00000000-0005-0000-0000-000098130000}"/>
    <cellStyle name="Currency [0] 3497" xfId="4993" hidden="1" xr:uid="{00000000-0005-0000-0000-0000A2130000}"/>
    <cellStyle name="Currency [0] 3498" xfId="5055" hidden="1" xr:uid="{00000000-0005-0000-0000-0000E0130000}"/>
    <cellStyle name="Currency [0] 3499" xfId="5020" hidden="1" xr:uid="{00000000-0005-0000-0000-0000BD130000}"/>
    <cellStyle name="Currency [0] 35" xfId="85" hidden="1" xr:uid="{00000000-0005-0000-0000-000075000000}"/>
    <cellStyle name="Currency [0] 350" xfId="414" hidden="1" xr:uid="{00000000-0005-0000-0000-0000BF010000}"/>
    <cellStyle name="Currency [0] 3500" xfId="4970" hidden="1" xr:uid="{00000000-0005-0000-0000-00008B130000}"/>
    <cellStyle name="Currency [0] 3501" xfId="5091" hidden="1" xr:uid="{00000000-0005-0000-0000-000004140000}"/>
    <cellStyle name="Currency [0] 3502" xfId="5056" hidden="1" xr:uid="{00000000-0005-0000-0000-0000E1130000}"/>
    <cellStyle name="Currency [0] 3503" xfId="5067" hidden="1" xr:uid="{00000000-0005-0000-0000-0000EC130000}"/>
    <cellStyle name="Currency [0] 3504" xfId="5099" hidden="1" xr:uid="{00000000-0005-0000-0000-00000C140000}"/>
    <cellStyle name="Currency [0] 3505" xfId="5101" hidden="1" xr:uid="{00000000-0005-0000-0000-00000E140000}"/>
    <cellStyle name="Currency [0] 3506" xfId="5053" hidden="1" xr:uid="{00000000-0005-0000-0000-0000DE130000}"/>
    <cellStyle name="Currency [0] 3507" xfId="5052" hidden="1" xr:uid="{00000000-0005-0000-0000-0000DD130000}"/>
    <cellStyle name="Currency [0] 3508" xfId="5042" hidden="1" xr:uid="{00000000-0005-0000-0000-0000D3130000}"/>
    <cellStyle name="Currency [0] 3509" xfId="5038" hidden="1" xr:uid="{00000000-0005-0000-0000-0000CF130000}"/>
    <cellStyle name="Currency [0] 351" xfId="428" hidden="1" xr:uid="{00000000-0005-0000-0000-0000CD010000}"/>
    <cellStyle name="Currency [0] 3510" xfId="5040" hidden="1" xr:uid="{00000000-0005-0000-0000-0000D1130000}"/>
    <cellStyle name="Currency [0] 3511" xfId="5108" hidden="1" xr:uid="{00000000-0005-0000-0000-000015140000}"/>
    <cellStyle name="Currency [0] 3512" xfId="4267" hidden="1" xr:uid="{00000000-0005-0000-0000-0000CC100000}"/>
    <cellStyle name="Currency [0] 3513" xfId="5086" hidden="1" xr:uid="{00000000-0005-0000-0000-0000FF130000}"/>
    <cellStyle name="Currency [0] 3514" xfId="5114" hidden="1" xr:uid="{00000000-0005-0000-0000-00001B140000}"/>
    <cellStyle name="Currency [0] 3515" xfId="5116" hidden="1" xr:uid="{00000000-0005-0000-0000-00001D140000}"/>
    <cellStyle name="Currency [0] 3516" xfId="4991" hidden="1" xr:uid="{00000000-0005-0000-0000-0000A0130000}"/>
    <cellStyle name="Currency [0] 3517" xfId="5065" hidden="1" xr:uid="{00000000-0005-0000-0000-0000EA130000}"/>
    <cellStyle name="Currency [0] 3518" xfId="5021" hidden="1" xr:uid="{00000000-0005-0000-0000-0000BE130000}"/>
    <cellStyle name="Currency [0] 3519" xfId="5057" hidden="1" xr:uid="{00000000-0005-0000-0000-0000E2130000}"/>
    <cellStyle name="Currency [0] 352" xfId="415" hidden="1" xr:uid="{00000000-0005-0000-0000-0000C0010000}"/>
    <cellStyle name="Currency [0] 3520" xfId="5061" hidden="1" xr:uid="{00000000-0005-0000-0000-0000E6130000}"/>
    <cellStyle name="Currency [0] 3521" xfId="5122" hidden="1" xr:uid="{00000000-0005-0000-0000-000023140000}"/>
    <cellStyle name="Currency [0] 3522" xfId="4280" hidden="1" xr:uid="{00000000-0005-0000-0000-0000D9100000}"/>
    <cellStyle name="Currency [0] 3523" xfId="5104" hidden="1" xr:uid="{00000000-0005-0000-0000-000011140000}"/>
    <cellStyle name="Currency [0] 3524" xfId="5127" hidden="1" xr:uid="{00000000-0005-0000-0000-000028140000}"/>
    <cellStyle name="Currency [0] 3525" xfId="5129" hidden="1" xr:uid="{00000000-0005-0000-0000-00002A140000}"/>
    <cellStyle name="Currency [0] 3526" xfId="4985" hidden="1" xr:uid="{00000000-0005-0000-0000-00009A130000}"/>
    <cellStyle name="Currency [0] 3527" xfId="5084" hidden="1" xr:uid="{00000000-0005-0000-0000-0000FD130000}"/>
    <cellStyle name="Currency [0] 3528" xfId="5051" hidden="1" xr:uid="{00000000-0005-0000-0000-0000DC130000}"/>
    <cellStyle name="Currency [0] 3529" xfId="5069" hidden="1" xr:uid="{00000000-0005-0000-0000-0000EE130000}"/>
    <cellStyle name="Currency [0] 353" xfId="432" hidden="1" xr:uid="{00000000-0005-0000-0000-0000D1010000}"/>
    <cellStyle name="Currency [0] 3530" xfId="5066" hidden="1" xr:uid="{00000000-0005-0000-0000-0000EB130000}"/>
    <cellStyle name="Currency [0] 3531" xfId="5133" hidden="1" xr:uid="{00000000-0005-0000-0000-00002E140000}"/>
    <cellStyle name="Currency [0] 3532" xfId="5018" hidden="1" xr:uid="{00000000-0005-0000-0000-0000BB130000}"/>
    <cellStyle name="Currency [0] 3533" xfId="5118" hidden="1" xr:uid="{00000000-0005-0000-0000-00001F140000}"/>
    <cellStyle name="Currency [0] 3534" xfId="5140" hidden="1" xr:uid="{00000000-0005-0000-0000-000035140000}"/>
    <cellStyle name="Currency [0] 3535" xfId="5142" hidden="1" xr:uid="{00000000-0005-0000-0000-000037140000}"/>
    <cellStyle name="Currency [0] 3536" xfId="5070" hidden="1" xr:uid="{00000000-0005-0000-0000-0000EF130000}"/>
    <cellStyle name="Currency [0] 3537" xfId="5102" hidden="1" xr:uid="{00000000-0005-0000-0000-00000F140000}"/>
    <cellStyle name="Currency [0] 3538" xfId="4232" hidden="1" xr:uid="{00000000-0005-0000-0000-0000A9100000}"/>
    <cellStyle name="Currency [0] 3539" xfId="5088" hidden="1" xr:uid="{00000000-0005-0000-0000-000001140000}"/>
    <cellStyle name="Currency [0] 354" xfId="433" hidden="1" xr:uid="{00000000-0005-0000-0000-0000D2010000}"/>
    <cellStyle name="Currency [0] 3540" xfId="5085" hidden="1" xr:uid="{00000000-0005-0000-0000-0000FE130000}"/>
    <cellStyle name="Currency [0] 3541" xfId="5146" hidden="1" xr:uid="{00000000-0005-0000-0000-00003B140000}"/>
    <cellStyle name="Currency [0] 3542" xfId="4981" hidden="1" xr:uid="{00000000-0005-0000-0000-000096130000}"/>
    <cellStyle name="Currency [0] 3543" xfId="5130" hidden="1" xr:uid="{00000000-0005-0000-0000-00002B140000}"/>
    <cellStyle name="Currency [0] 3544" xfId="5150" hidden="1" xr:uid="{00000000-0005-0000-0000-00003F140000}"/>
    <cellStyle name="Currency [0] 3545" xfId="5152" hidden="1" xr:uid="{00000000-0005-0000-0000-000041140000}"/>
    <cellStyle name="Currency [0] 3546" xfId="5089" hidden="1" xr:uid="{00000000-0005-0000-0000-000002140000}"/>
    <cellStyle name="Currency [0] 3547" xfId="5117" hidden="1" xr:uid="{00000000-0005-0000-0000-00001E140000}"/>
    <cellStyle name="Currency [0] 3548" xfId="5077" hidden="1" xr:uid="{00000000-0005-0000-0000-0000F6130000}"/>
    <cellStyle name="Currency [0] 3549" xfId="5106" hidden="1" xr:uid="{00000000-0005-0000-0000-000013140000}"/>
    <cellStyle name="Currency [0] 355" xfId="429" hidden="1" xr:uid="{00000000-0005-0000-0000-0000CE010000}"/>
    <cellStyle name="Currency [0] 3550" xfId="5103" hidden="1" xr:uid="{00000000-0005-0000-0000-000010140000}"/>
    <cellStyle name="Currency [0] 3551" xfId="5156" hidden="1" xr:uid="{00000000-0005-0000-0000-000045140000}"/>
    <cellStyle name="Currency [0] 3552" xfId="4984" hidden="1" xr:uid="{00000000-0005-0000-0000-000099130000}"/>
    <cellStyle name="Currency [0] 3553" xfId="5143" hidden="1" xr:uid="{00000000-0005-0000-0000-000038140000}"/>
    <cellStyle name="Currency [0] 3554" xfId="5160" hidden="1" xr:uid="{00000000-0005-0000-0000-000049140000}"/>
    <cellStyle name="Currency [0] 3555" xfId="5162" hidden="1" xr:uid="{00000000-0005-0000-0000-00004B140000}"/>
    <cellStyle name="Currency [0] 3556" xfId="5043" hidden="1" xr:uid="{00000000-0005-0000-0000-0000D4130000}"/>
    <cellStyle name="Currency [0] 3557" xfId="5079" hidden="1" xr:uid="{00000000-0005-0000-0000-0000F8130000}"/>
    <cellStyle name="Currency [0] 3558" xfId="5148" hidden="1" xr:uid="{00000000-0005-0000-0000-00003D140000}"/>
    <cellStyle name="Currency [0] 3559" xfId="5136" hidden="1" xr:uid="{00000000-0005-0000-0000-000031140000}"/>
    <cellStyle name="Currency [0] 356" xfId="402" hidden="1" xr:uid="{00000000-0005-0000-0000-0000B3010000}"/>
    <cellStyle name="Currency [0] 3560" xfId="5153" hidden="1" xr:uid="{00000000-0005-0000-0000-000042140000}"/>
    <cellStyle name="Currency [0] 3561" xfId="5164" hidden="1" xr:uid="{00000000-0005-0000-0000-00004D140000}"/>
    <cellStyle name="Currency [0] 3562" xfId="5012" hidden="1" xr:uid="{00000000-0005-0000-0000-0000B5130000}"/>
    <cellStyle name="Currency [0] 3563" xfId="5076" hidden="1" xr:uid="{00000000-0005-0000-0000-0000F5130000}"/>
    <cellStyle name="Currency [0] 3564" xfId="5168" hidden="1" xr:uid="{00000000-0005-0000-0000-000051140000}"/>
    <cellStyle name="Currency [0] 3565" xfId="5170" hidden="1" xr:uid="{00000000-0005-0000-0000-000053140000}"/>
    <cellStyle name="Currency [0] 3566" xfId="5125" hidden="1" xr:uid="{00000000-0005-0000-0000-000026140000}"/>
    <cellStyle name="Currency [0] 3567" xfId="5137" hidden="1" xr:uid="{00000000-0005-0000-0000-000032140000}"/>
    <cellStyle name="Currency [0] 3568" xfId="5165" hidden="1" xr:uid="{00000000-0005-0000-0000-00004E140000}"/>
    <cellStyle name="Currency [0] 3569" xfId="5138" hidden="1" xr:uid="{00000000-0005-0000-0000-000033140000}"/>
    <cellStyle name="Currency [0] 357" xfId="434" hidden="1" xr:uid="{00000000-0005-0000-0000-0000D3010000}"/>
    <cellStyle name="Currency [0] 3570" xfId="5171" hidden="1" xr:uid="{00000000-0005-0000-0000-000054140000}"/>
    <cellStyle name="Currency [0] 3571" xfId="5173" hidden="1" xr:uid="{00000000-0005-0000-0000-000056140000}"/>
    <cellStyle name="Currency [0] 3572" xfId="5166" hidden="1" xr:uid="{00000000-0005-0000-0000-00004F140000}"/>
    <cellStyle name="Currency [0] 3573" xfId="5112" hidden="1" xr:uid="{00000000-0005-0000-0000-000019140000}"/>
    <cellStyle name="Currency [0] 3574" xfId="5175" hidden="1" xr:uid="{00000000-0005-0000-0000-000058140000}"/>
    <cellStyle name="Currency [0] 3575" xfId="5177" hidden="1" xr:uid="{00000000-0005-0000-0000-00005A140000}"/>
    <cellStyle name="Currency [0] 3576" xfId="5236" hidden="1" xr:uid="{00000000-0005-0000-0000-000095140000}"/>
    <cellStyle name="Currency [0] 3577" xfId="5260" hidden="1" xr:uid="{00000000-0005-0000-0000-0000AD140000}"/>
    <cellStyle name="Currency [0] 3578" xfId="5267" hidden="1" xr:uid="{00000000-0005-0000-0000-0000B4140000}"/>
    <cellStyle name="Currency [0] 3579" xfId="5279" hidden="1" xr:uid="{00000000-0005-0000-0000-0000C0140000}"/>
    <cellStyle name="Currency [0] 358" xfId="435" hidden="1" xr:uid="{00000000-0005-0000-0000-0000D4010000}"/>
    <cellStyle name="Currency [0] 3580" xfId="5282" hidden="1" xr:uid="{00000000-0005-0000-0000-0000C3140000}"/>
    <cellStyle name="Currency [0] 3581" xfId="5258" hidden="1" xr:uid="{00000000-0005-0000-0000-0000AB140000}"/>
    <cellStyle name="Currency [0] 3582" xfId="5275" hidden="1" xr:uid="{00000000-0005-0000-0000-0000BC140000}"/>
    <cellStyle name="Currency [0] 3583" xfId="5286" hidden="1" xr:uid="{00000000-0005-0000-0000-0000C7140000}"/>
    <cellStyle name="Currency [0] 3584" xfId="5288" hidden="1" xr:uid="{00000000-0005-0000-0000-0000C9140000}"/>
    <cellStyle name="Currency [0] 3585" xfId="5268" hidden="1" xr:uid="{00000000-0005-0000-0000-0000B5140000}"/>
    <cellStyle name="Currency [0] 3586" xfId="5237" hidden="1" xr:uid="{00000000-0005-0000-0000-000096140000}"/>
    <cellStyle name="Currency [0] 3587" xfId="5299" hidden="1" xr:uid="{00000000-0005-0000-0000-0000D4140000}"/>
    <cellStyle name="Currency [0] 3588" xfId="5308" hidden="1" xr:uid="{00000000-0005-0000-0000-0000DD140000}"/>
    <cellStyle name="Currency [0] 3589" xfId="5319" hidden="1" xr:uid="{00000000-0005-0000-0000-0000E8140000}"/>
    <cellStyle name="Currency [0] 359" xfId="194" hidden="1" xr:uid="{00000000-0005-0000-0000-0000E3000000}"/>
    <cellStyle name="Currency [0] 3590" xfId="5325" hidden="1" xr:uid="{00000000-0005-0000-0000-0000EE140000}"/>
    <cellStyle name="Currency [0] 3591" xfId="5297" hidden="1" xr:uid="{00000000-0005-0000-0000-0000D2140000}"/>
    <cellStyle name="Currency [0] 3592" xfId="5315" hidden="1" xr:uid="{00000000-0005-0000-0000-0000E4140000}"/>
    <cellStyle name="Currency [0] 3593" xfId="5337" hidden="1" xr:uid="{00000000-0005-0000-0000-0000FA140000}"/>
    <cellStyle name="Currency [0] 3594" xfId="5339" hidden="1" xr:uid="{00000000-0005-0000-0000-0000FC140000}"/>
    <cellStyle name="Currency [0] 3595" xfId="5264" hidden="1" xr:uid="{00000000-0005-0000-0000-0000B1140000}"/>
    <cellStyle name="Currency [0] 3596" xfId="5243" hidden="1" xr:uid="{00000000-0005-0000-0000-00009C140000}"/>
    <cellStyle name="Currency [0] 3597" xfId="5311" hidden="1" xr:uid="{00000000-0005-0000-0000-0000E0140000}"/>
    <cellStyle name="Currency [0] 3598" xfId="5249" hidden="1" xr:uid="{00000000-0005-0000-0000-0000A2140000}"/>
    <cellStyle name="Currency [0] 3599" xfId="5300" hidden="1" xr:uid="{00000000-0005-0000-0000-0000D5140000}"/>
    <cellStyle name="Currency [0] 36" xfId="87" hidden="1" xr:uid="{00000000-0005-0000-0000-000077000000}"/>
    <cellStyle name="Currency [0] 360" xfId="184" hidden="1" xr:uid="{00000000-0005-0000-0000-0000D9000000}"/>
    <cellStyle name="Currency [0] 3600" xfId="5344" hidden="1" xr:uid="{00000000-0005-0000-0000-000001150000}"/>
    <cellStyle name="Currency [0] 3601" xfId="5312" hidden="1" xr:uid="{00000000-0005-0000-0000-0000E1140000}"/>
    <cellStyle name="Currency [0] 3602" xfId="5320" hidden="1" xr:uid="{00000000-0005-0000-0000-0000E9140000}"/>
    <cellStyle name="Currency [0] 3603" xfId="5356" hidden="1" xr:uid="{00000000-0005-0000-0000-00000D150000}"/>
    <cellStyle name="Currency [0] 3604" xfId="5358" hidden="1" xr:uid="{00000000-0005-0000-0000-00000F150000}"/>
    <cellStyle name="Currency [0] 3605" xfId="5314" hidden="1" xr:uid="{00000000-0005-0000-0000-0000E3140000}"/>
    <cellStyle name="Currency [0] 3606" xfId="5327" hidden="1" xr:uid="{00000000-0005-0000-0000-0000F0140000}"/>
    <cellStyle name="Currency [0] 3607" xfId="5332" hidden="1" xr:uid="{00000000-0005-0000-0000-0000F5140000}"/>
    <cellStyle name="Currency [0] 3608" xfId="5326" hidden="1" xr:uid="{00000000-0005-0000-0000-0000EF140000}"/>
    <cellStyle name="Currency [0] 3609" xfId="5374" hidden="1" xr:uid="{00000000-0005-0000-0000-00001F150000}"/>
    <cellStyle name="Currency [0] 361" xfId="437" hidden="1" xr:uid="{00000000-0005-0000-0000-0000D6010000}"/>
    <cellStyle name="Currency [0] 3610" xfId="5382" hidden="1" xr:uid="{00000000-0005-0000-0000-000027150000}"/>
    <cellStyle name="Currency [0] 3611" xfId="5310" hidden="1" xr:uid="{00000000-0005-0000-0000-0000DF140000}"/>
    <cellStyle name="Currency [0] 3612" xfId="5368" hidden="1" xr:uid="{00000000-0005-0000-0000-000019150000}"/>
    <cellStyle name="Currency [0] 3613" xfId="5391" hidden="1" xr:uid="{00000000-0005-0000-0000-000030150000}"/>
    <cellStyle name="Currency [0] 3614" xfId="5393" hidden="1" xr:uid="{00000000-0005-0000-0000-000032150000}"/>
    <cellStyle name="Currency [0] 3615" xfId="5293" hidden="1" xr:uid="{00000000-0005-0000-0000-0000CE140000}"/>
    <cellStyle name="Currency [0] 3616" xfId="5303" hidden="1" xr:uid="{00000000-0005-0000-0000-0000D8140000}"/>
    <cellStyle name="Currency [0] 3617" xfId="5365" hidden="1" xr:uid="{00000000-0005-0000-0000-000016150000}"/>
    <cellStyle name="Currency [0] 3618" xfId="5330" hidden="1" xr:uid="{00000000-0005-0000-0000-0000F3140000}"/>
    <cellStyle name="Currency [0] 3619" xfId="5277" hidden="1" xr:uid="{00000000-0005-0000-0000-0000BE140000}"/>
    <cellStyle name="Currency [0] 362" xfId="441" hidden="1" xr:uid="{00000000-0005-0000-0000-0000DA010000}"/>
    <cellStyle name="Currency [0] 3620" xfId="5401" hidden="1" xr:uid="{00000000-0005-0000-0000-00003A150000}"/>
    <cellStyle name="Currency [0] 3621" xfId="5366" hidden="1" xr:uid="{00000000-0005-0000-0000-000017150000}"/>
    <cellStyle name="Currency [0] 3622" xfId="5377" hidden="1" xr:uid="{00000000-0005-0000-0000-000022150000}"/>
    <cellStyle name="Currency [0] 3623" xfId="5409" hidden="1" xr:uid="{00000000-0005-0000-0000-000042150000}"/>
    <cellStyle name="Currency [0] 3624" xfId="5411" hidden="1" xr:uid="{00000000-0005-0000-0000-000044150000}"/>
    <cellStyle name="Currency [0] 3625" xfId="5363" hidden="1" xr:uid="{00000000-0005-0000-0000-000014150000}"/>
    <cellStyle name="Currency [0] 3626" xfId="5362" hidden="1" xr:uid="{00000000-0005-0000-0000-000013150000}"/>
    <cellStyle name="Currency [0] 3627" xfId="5352" hidden="1" xr:uid="{00000000-0005-0000-0000-000009150000}"/>
    <cellStyle name="Currency [0] 3628" xfId="5348" hidden="1" xr:uid="{00000000-0005-0000-0000-000005150000}"/>
    <cellStyle name="Currency [0] 3629" xfId="5350" hidden="1" xr:uid="{00000000-0005-0000-0000-000007150000}"/>
    <cellStyle name="Currency [0] 363" xfId="442" hidden="1" xr:uid="{00000000-0005-0000-0000-0000DB010000}"/>
    <cellStyle name="Currency [0] 3630" xfId="5418" hidden="1" xr:uid="{00000000-0005-0000-0000-00004B150000}"/>
    <cellStyle name="Currency [0] 3631" xfId="5245" hidden="1" xr:uid="{00000000-0005-0000-0000-00009E140000}"/>
    <cellStyle name="Currency [0] 3632" xfId="5396" hidden="1" xr:uid="{00000000-0005-0000-0000-000035150000}"/>
    <cellStyle name="Currency [0] 3633" xfId="5424" hidden="1" xr:uid="{00000000-0005-0000-0000-000051150000}"/>
    <cellStyle name="Currency [0] 3634" xfId="5426" hidden="1" xr:uid="{00000000-0005-0000-0000-000053150000}"/>
    <cellStyle name="Currency [0] 3635" xfId="5301" hidden="1" xr:uid="{00000000-0005-0000-0000-0000D6140000}"/>
    <cellStyle name="Currency [0] 3636" xfId="5375" hidden="1" xr:uid="{00000000-0005-0000-0000-000020150000}"/>
    <cellStyle name="Currency [0] 3637" xfId="5331" hidden="1" xr:uid="{00000000-0005-0000-0000-0000F4140000}"/>
    <cellStyle name="Currency [0] 3638" xfId="5367" hidden="1" xr:uid="{00000000-0005-0000-0000-000018150000}"/>
    <cellStyle name="Currency [0] 3639" xfId="5371" hidden="1" xr:uid="{00000000-0005-0000-0000-00001C150000}"/>
    <cellStyle name="Currency [0] 364" xfId="191" hidden="1" xr:uid="{00000000-0005-0000-0000-0000E0000000}"/>
    <cellStyle name="Currency [0] 3640" xfId="5432" hidden="1" xr:uid="{00000000-0005-0000-0000-000059150000}"/>
    <cellStyle name="Currency [0] 3641" xfId="5240" hidden="1" xr:uid="{00000000-0005-0000-0000-000099140000}"/>
    <cellStyle name="Currency [0] 3642" xfId="5414" hidden="1" xr:uid="{00000000-0005-0000-0000-000047150000}"/>
    <cellStyle name="Currency [0] 3643" xfId="5437" hidden="1" xr:uid="{00000000-0005-0000-0000-00005E150000}"/>
    <cellStyle name="Currency [0] 3644" xfId="5439" hidden="1" xr:uid="{00000000-0005-0000-0000-000060150000}"/>
    <cellStyle name="Currency [0] 3645" xfId="5295" hidden="1" xr:uid="{00000000-0005-0000-0000-0000D0140000}"/>
    <cellStyle name="Currency [0] 3646" xfId="5394" hidden="1" xr:uid="{00000000-0005-0000-0000-000033150000}"/>
    <cellStyle name="Currency [0] 3647" xfId="5361" hidden="1" xr:uid="{00000000-0005-0000-0000-000012150000}"/>
    <cellStyle name="Currency [0] 3648" xfId="5379" hidden="1" xr:uid="{00000000-0005-0000-0000-000024150000}"/>
    <cellStyle name="Currency [0] 3649" xfId="5376" hidden="1" xr:uid="{00000000-0005-0000-0000-000021150000}"/>
    <cellStyle name="Currency [0] 365" xfId="439" hidden="1" xr:uid="{00000000-0005-0000-0000-0000D8010000}"/>
    <cellStyle name="Currency [0] 3650" xfId="5443" hidden="1" xr:uid="{00000000-0005-0000-0000-000064150000}"/>
    <cellStyle name="Currency [0] 3651" xfId="5328" hidden="1" xr:uid="{00000000-0005-0000-0000-0000F1140000}"/>
    <cellStyle name="Currency [0] 3652" xfId="5428" hidden="1" xr:uid="{00000000-0005-0000-0000-000055150000}"/>
    <cellStyle name="Currency [0] 3653" xfId="5450" hidden="1" xr:uid="{00000000-0005-0000-0000-00006B150000}"/>
    <cellStyle name="Currency [0] 3654" xfId="5452" hidden="1" xr:uid="{00000000-0005-0000-0000-00006D150000}"/>
    <cellStyle name="Currency [0] 3655" xfId="5380" hidden="1" xr:uid="{00000000-0005-0000-0000-000025150000}"/>
    <cellStyle name="Currency [0] 3656" xfId="5412" hidden="1" xr:uid="{00000000-0005-0000-0000-000045150000}"/>
    <cellStyle name="Currency [0] 3657" xfId="5261" hidden="1" xr:uid="{00000000-0005-0000-0000-0000AE140000}"/>
    <cellStyle name="Currency [0] 3658" xfId="5398" hidden="1" xr:uid="{00000000-0005-0000-0000-000037150000}"/>
    <cellStyle name="Currency [0] 3659" xfId="5395" hidden="1" xr:uid="{00000000-0005-0000-0000-000034150000}"/>
    <cellStyle name="Currency [0] 366" xfId="443" hidden="1" xr:uid="{00000000-0005-0000-0000-0000DC010000}"/>
    <cellStyle name="Currency [0] 3660" xfId="5456" hidden="1" xr:uid="{00000000-0005-0000-0000-000071150000}"/>
    <cellStyle name="Currency [0] 3661" xfId="5291" hidden="1" xr:uid="{00000000-0005-0000-0000-0000CC140000}"/>
    <cellStyle name="Currency [0] 3662" xfId="5440" hidden="1" xr:uid="{00000000-0005-0000-0000-000061150000}"/>
    <cellStyle name="Currency [0] 3663" xfId="5460" hidden="1" xr:uid="{00000000-0005-0000-0000-000075150000}"/>
    <cellStyle name="Currency [0] 3664" xfId="5462" hidden="1" xr:uid="{00000000-0005-0000-0000-000077150000}"/>
    <cellStyle name="Currency [0] 3665" xfId="5399" hidden="1" xr:uid="{00000000-0005-0000-0000-000038150000}"/>
    <cellStyle name="Currency [0] 3666" xfId="5427" hidden="1" xr:uid="{00000000-0005-0000-0000-000054150000}"/>
    <cellStyle name="Currency [0] 3667" xfId="5387" hidden="1" xr:uid="{00000000-0005-0000-0000-00002C150000}"/>
    <cellStyle name="Currency [0] 3668" xfId="5416" hidden="1" xr:uid="{00000000-0005-0000-0000-000049150000}"/>
    <cellStyle name="Currency [0] 3669" xfId="5413" hidden="1" xr:uid="{00000000-0005-0000-0000-000046150000}"/>
    <cellStyle name="Currency [0] 367" xfId="444" hidden="1" xr:uid="{00000000-0005-0000-0000-0000DD010000}"/>
    <cellStyle name="Currency [0] 3670" xfId="5466" hidden="1" xr:uid="{00000000-0005-0000-0000-00007B150000}"/>
    <cellStyle name="Currency [0] 3671" xfId="5294" hidden="1" xr:uid="{00000000-0005-0000-0000-0000CF140000}"/>
    <cellStyle name="Currency [0] 3672" xfId="5453" hidden="1" xr:uid="{00000000-0005-0000-0000-00006E150000}"/>
    <cellStyle name="Currency [0] 3673" xfId="5470" hidden="1" xr:uid="{00000000-0005-0000-0000-00007F150000}"/>
    <cellStyle name="Currency [0] 3674" xfId="5472" hidden="1" xr:uid="{00000000-0005-0000-0000-000081150000}"/>
    <cellStyle name="Currency [0] 3675" xfId="5353" hidden="1" xr:uid="{00000000-0005-0000-0000-00000A150000}"/>
    <cellStyle name="Currency [0] 3676" xfId="5389" hidden="1" xr:uid="{00000000-0005-0000-0000-00002E150000}"/>
    <cellStyle name="Currency [0] 3677" xfId="5458" hidden="1" xr:uid="{00000000-0005-0000-0000-000073150000}"/>
    <cellStyle name="Currency [0] 3678" xfId="5446" hidden="1" xr:uid="{00000000-0005-0000-0000-000067150000}"/>
    <cellStyle name="Currency [0] 3679" xfId="5463" hidden="1" xr:uid="{00000000-0005-0000-0000-000078150000}"/>
    <cellStyle name="Currency [0] 368" xfId="438" hidden="1" xr:uid="{00000000-0005-0000-0000-0000D7010000}"/>
    <cellStyle name="Currency [0] 3680" xfId="5474" hidden="1" xr:uid="{00000000-0005-0000-0000-000083150000}"/>
    <cellStyle name="Currency [0] 3681" xfId="5322" hidden="1" xr:uid="{00000000-0005-0000-0000-0000EB140000}"/>
    <cellStyle name="Currency [0] 3682" xfId="5386" hidden="1" xr:uid="{00000000-0005-0000-0000-00002B150000}"/>
    <cellStyle name="Currency [0] 3683" xfId="5478" hidden="1" xr:uid="{00000000-0005-0000-0000-000087150000}"/>
    <cellStyle name="Currency [0] 3684" xfId="5480" hidden="1" xr:uid="{00000000-0005-0000-0000-000089150000}"/>
    <cellStyle name="Currency [0] 3685" xfId="5435" hidden="1" xr:uid="{00000000-0005-0000-0000-00005C150000}"/>
    <cellStyle name="Currency [0] 3686" xfId="5447" hidden="1" xr:uid="{00000000-0005-0000-0000-000068150000}"/>
    <cellStyle name="Currency [0] 3687" xfId="5475" hidden="1" xr:uid="{00000000-0005-0000-0000-000084150000}"/>
    <cellStyle name="Currency [0] 3688" xfId="5448" hidden="1" xr:uid="{00000000-0005-0000-0000-000069150000}"/>
    <cellStyle name="Currency [0] 3689" xfId="5481" hidden="1" xr:uid="{00000000-0005-0000-0000-00008A150000}"/>
    <cellStyle name="Currency [0] 369" xfId="195" hidden="1" xr:uid="{00000000-0005-0000-0000-0000E4000000}"/>
    <cellStyle name="Currency [0] 3690" xfId="5483" hidden="1" xr:uid="{00000000-0005-0000-0000-00008C150000}"/>
    <cellStyle name="Currency [0] 3691" xfId="5476" hidden="1" xr:uid="{00000000-0005-0000-0000-000085150000}"/>
    <cellStyle name="Currency [0] 3692" xfId="5422" hidden="1" xr:uid="{00000000-0005-0000-0000-00004F150000}"/>
    <cellStyle name="Currency [0] 3693" xfId="5485" hidden="1" xr:uid="{00000000-0005-0000-0000-00008E150000}"/>
    <cellStyle name="Currency [0] 3694" xfId="5487" hidden="1" xr:uid="{00000000-0005-0000-0000-000090150000}"/>
    <cellStyle name="Currency [0] 3695" xfId="5547" hidden="1" xr:uid="{00000000-0005-0000-0000-0000CC150000}"/>
    <cellStyle name="Currency [0] 3696" xfId="5566" hidden="1" xr:uid="{00000000-0005-0000-0000-0000DF150000}"/>
    <cellStyle name="Currency [0] 3697" xfId="5573" hidden="1" xr:uid="{00000000-0005-0000-0000-0000E6150000}"/>
    <cellStyle name="Currency [0] 3698" xfId="5580" hidden="1" xr:uid="{00000000-0005-0000-0000-0000ED150000}"/>
    <cellStyle name="Currency [0] 3699" xfId="5585" hidden="1" xr:uid="{00000000-0005-0000-0000-0000F2150000}"/>
    <cellStyle name="Currency [0] 37" xfId="89" hidden="1" xr:uid="{00000000-0005-0000-0000-000079000000}"/>
    <cellStyle name="Currency [0] 370" xfId="450" hidden="1" xr:uid="{00000000-0005-0000-0000-0000E3010000}"/>
    <cellStyle name="Currency [0] 3700" xfId="5564" hidden="1" xr:uid="{00000000-0005-0000-0000-0000DD150000}"/>
    <cellStyle name="Currency [0] 3701" xfId="5575" hidden="1" xr:uid="{00000000-0005-0000-0000-0000E8150000}"/>
    <cellStyle name="Currency [0] 3702" xfId="5589" hidden="1" xr:uid="{00000000-0005-0000-0000-0000F6150000}"/>
    <cellStyle name="Currency [0] 3703" xfId="5591" hidden="1" xr:uid="{00000000-0005-0000-0000-0000F8150000}"/>
    <cellStyle name="Currency [0] 3704" xfId="5574" hidden="1" xr:uid="{00000000-0005-0000-0000-0000E7150000}"/>
    <cellStyle name="Currency [0] 3705" xfId="5548" hidden="1" xr:uid="{00000000-0005-0000-0000-0000CD150000}"/>
    <cellStyle name="Currency [0] 3706" xfId="5602" hidden="1" xr:uid="{00000000-0005-0000-0000-000003160000}"/>
    <cellStyle name="Currency [0] 3707" xfId="5611" hidden="1" xr:uid="{00000000-0005-0000-0000-00000C160000}"/>
    <cellStyle name="Currency [0] 3708" xfId="5622" hidden="1" xr:uid="{00000000-0005-0000-0000-000017160000}"/>
    <cellStyle name="Currency [0] 3709" xfId="5628" hidden="1" xr:uid="{00000000-0005-0000-0000-00001D160000}"/>
    <cellStyle name="Currency [0] 371" xfId="454" hidden="1" xr:uid="{00000000-0005-0000-0000-0000E7010000}"/>
    <cellStyle name="Currency [0] 3710" xfId="5600" hidden="1" xr:uid="{00000000-0005-0000-0000-000001160000}"/>
    <cellStyle name="Currency [0] 3711" xfId="5618" hidden="1" xr:uid="{00000000-0005-0000-0000-000013160000}"/>
    <cellStyle name="Currency [0] 3712" xfId="5640" hidden="1" xr:uid="{00000000-0005-0000-0000-000029160000}"/>
    <cellStyle name="Currency [0] 3713" xfId="5642" hidden="1" xr:uid="{00000000-0005-0000-0000-00002B160000}"/>
    <cellStyle name="Currency [0] 3714" xfId="5570" hidden="1" xr:uid="{00000000-0005-0000-0000-0000E3150000}"/>
    <cellStyle name="Currency [0] 3715" xfId="5554" hidden="1" xr:uid="{00000000-0005-0000-0000-0000D3150000}"/>
    <cellStyle name="Currency [0] 3716" xfId="5614" hidden="1" xr:uid="{00000000-0005-0000-0000-00000F160000}"/>
    <cellStyle name="Currency [0] 3717" xfId="5559" hidden="1" xr:uid="{00000000-0005-0000-0000-0000D8150000}"/>
    <cellStyle name="Currency [0] 3718" xfId="5603" hidden="1" xr:uid="{00000000-0005-0000-0000-000004160000}"/>
    <cellStyle name="Currency [0] 3719" xfId="5647" hidden="1" xr:uid="{00000000-0005-0000-0000-000030160000}"/>
    <cellStyle name="Currency [0] 372" xfId="460" hidden="1" xr:uid="{00000000-0005-0000-0000-0000ED010000}"/>
    <cellStyle name="Currency [0] 3720" xfId="5615" hidden="1" xr:uid="{00000000-0005-0000-0000-000010160000}"/>
    <cellStyle name="Currency [0] 3721" xfId="5623" hidden="1" xr:uid="{00000000-0005-0000-0000-000018160000}"/>
    <cellStyle name="Currency [0] 3722" xfId="5659" hidden="1" xr:uid="{00000000-0005-0000-0000-00003C160000}"/>
    <cellStyle name="Currency [0] 3723" xfId="5661" hidden="1" xr:uid="{00000000-0005-0000-0000-00003E160000}"/>
    <cellStyle name="Currency [0] 3724" xfId="5617" hidden="1" xr:uid="{00000000-0005-0000-0000-000012160000}"/>
    <cellStyle name="Currency [0] 3725" xfId="5630" hidden="1" xr:uid="{00000000-0005-0000-0000-00001F160000}"/>
    <cellStyle name="Currency [0] 3726" xfId="5635" hidden="1" xr:uid="{00000000-0005-0000-0000-000024160000}"/>
    <cellStyle name="Currency [0] 3727" xfId="5629" hidden="1" xr:uid="{00000000-0005-0000-0000-00001E160000}"/>
    <cellStyle name="Currency [0] 3728" xfId="5677" hidden="1" xr:uid="{00000000-0005-0000-0000-00004E160000}"/>
    <cellStyle name="Currency [0] 3729" xfId="5685" hidden="1" xr:uid="{00000000-0005-0000-0000-000056160000}"/>
    <cellStyle name="Currency [0] 373" xfId="463" hidden="1" xr:uid="{00000000-0005-0000-0000-0000F0010000}"/>
    <cellStyle name="Currency [0] 3730" xfId="5613" hidden="1" xr:uid="{00000000-0005-0000-0000-00000E160000}"/>
    <cellStyle name="Currency [0] 3731" xfId="5671" hidden="1" xr:uid="{00000000-0005-0000-0000-000048160000}"/>
    <cellStyle name="Currency [0] 3732" xfId="5694" hidden="1" xr:uid="{00000000-0005-0000-0000-00005F160000}"/>
    <cellStyle name="Currency [0] 3733" xfId="5696" hidden="1" xr:uid="{00000000-0005-0000-0000-000061160000}"/>
    <cellStyle name="Currency [0] 3734" xfId="5596" hidden="1" xr:uid="{00000000-0005-0000-0000-0000FD150000}"/>
    <cellStyle name="Currency [0] 3735" xfId="5606" hidden="1" xr:uid="{00000000-0005-0000-0000-000007160000}"/>
    <cellStyle name="Currency [0] 3736" xfId="5668" hidden="1" xr:uid="{00000000-0005-0000-0000-000045160000}"/>
    <cellStyle name="Currency [0] 3737" xfId="5633" hidden="1" xr:uid="{00000000-0005-0000-0000-000022160000}"/>
    <cellStyle name="Currency [0] 3738" xfId="5578" hidden="1" xr:uid="{00000000-0005-0000-0000-0000EB150000}"/>
    <cellStyle name="Currency [0] 3739" xfId="5704" hidden="1" xr:uid="{00000000-0005-0000-0000-000069160000}"/>
    <cellStyle name="Currency [0] 374" xfId="449" hidden="1" xr:uid="{00000000-0005-0000-0000-0000E2010000}"/>
    <cellStyle name="Currency [0] 3740" xfId="5669" hidden="1" xr:uid="{00000000-0005-0000-0000-000046160000}"/>
    <cellStyle name="Currency [0] 3741" xfId="5680" hidden="1" xr:uid="{00000000-0005-0000-0000-000051160000}"/>
    <cellStyle name="Currency [0] 3742" xfId="5712" hidden="1" xr:uid="{00000000-0005-0000-0000-000071160000}"/>
    <cellStyle name="Currency [0] 3743" xfId="5714" hidden="1" xr:uid="{00000000-0005-0000-0000-000073160000}"/>
    <cellStyle name="Currency [0] 3744" xfId="5666" hidden="1" xr:uid="{00000000-0005-0000-0000-000043160000}"/>
    <cellStyle name="Currency [0] 3745" xfId="5665" hidden="1" xr:uid="{00000000-0005-0000-0000-000042160000}"/>
    <cellStyle name="Currency [0] 3746" xfId="5655" hidden="1" xr:uid="{00000000-0005-0000-0000-000038160000}"/>
    <cellStyle name="Currency [0] 3747" xfId="5651" hidden="1" xr:uid="{00000000-0005-0000-0000-000034160000}"/>
    <cellStyle name="Currency [0] 3748" xfId="5653" hidden="1" xr:uid="{00000000-0005-0000-0000-000036160000}"/>
    <cellStyle name="Currency [0] 3749" xfId="5721" hidden="1" xr:uid="{00000000-0005-0000-0000-00007A160000}"/>
    <cellStyle name="Currency [0] 375" xfId="459" hidden="1" xr:uid="{00000000-0005-0000-0000-0000EC010000}"/>
    <cellStyle name="Currency [0] 3750" xfId="5556" hidden="1" xr:uid="{00000000-0005-0000-0000-0000D5150000}"/>
    <cellStyle name="Currency [0] 3751" xfId="5699" hidden="1" xr:uid="{00000000-0005-0000-0000-000064160000}"/>
    <cellStyle name="Currency [0] 3752" xfId="5727" hidden="1" xr:uid="{00000000-0005-0000-0000-000080160000}"/>
    <cellStyle name="Currency [0] 3753" xfId="5729" hidden="1" xr:uid="{00000000-0005-0000-0000-000082160000}"/>
    <cellStyle name="Currency [0] 3754" xfId="5604" hidden="1" xr:uid="{00000000-0005-0000-0000-000005160000}"/>
    <cellStyle name="Currency [0] 3755" xfId="5678" hidden="1" xr:uid="{00000000-0005-0000-0000-00004F160000}"/>
    <cellStyle name="Currency [0] 3756" xfId="5634" hidden="1" xr:uid="{00000000-0005-0000-0000-000023160000}"/>
    <cellStyle name="Currency [0] 3757" xfId="5670" hidden="1" xr:uid="{00000000-0005-0000-0000-000047160000}"/>
    <cellStyle name="Currency [0] 3758" xfId="5674" hidden="1" xr:uid="{00000000-0005-0000-0000-00004B160000}"/>
    <cellStyle name="Currency [0] 3759" xfId="5735" hidden="1" xr:uid="{00000000-0005-0000-0000-000088160000}"/>
    <cellStyle name="Currency [0] 376" xfId="470" hidden="1" xr:uid="{00000000-0005-0000-0000-0000F7010000}"/>
    <cellStyle name="Currency [0] 3760" xfId="5551" hidden="1" xr:uid="{00000000-0005-0000-0000-0000D0150000}"/>
    <cellStyle name="Currency [0] 3761" xfId="5717" hidden="1" xr:uid="{00000000-0005-0000-0000-000076160000}"/>
    <cellStyle name="Currency [0] 3762" xfId="5740" hidden="1" xr:uid="{00000000-0005-0000-0000-00008D160000}"/>
    <cellStyle name="Currency [0] 3763" xfId="5742" hidden="1" xr:uid="{00000000-0005-0000-0000-00008F160000}"/>
    <cellStyle name="Currency [0] 3764" xfId="5598" hidden="1" xr:uid="{00000000-0005-0000-0000-0000FF150000}"/>
    <cellStyle name="Currency [0] 3765" xfId="5697" hidden="1" xr:uid="{00000000-0005-0000-0000-000062160000}"/>
    <cellStyle name="Currency [0] 3766" xfId="5664" hidden="1" xr:uid="{00000000-0005-0000-0000-000041160000}"/>
    <cellStyle name="Currency [0] 3767" xfId="5682" hidden="1" xr:uid="{00000000-0005-0000-0000-000053160000}"/>
    <cellStyle name="Currency [0] 3768" xfId="5679" hidden="1" xr:uid="{00000000-0005-0000-0000-000050160000}"/>
    <cellStyle name="Currency [0] 3769" xfId="5746" hidden="1" xr:uid="{00000000-0005-0000-0000-000093160000}"/>
    <cellStyle name="Currency [0] 377" xfId="471" hidden="1" xr:uid="{00000000-0005-0000-0000-0000F8010000}"/>
    <cellStyle name="Currency [0] 3770" xfId="5631" hidden="1" xr:uid="{00000000-0005-0000-0000-000020160000}"/>
    <cellStyle name="Currency [0] 3771" xfId="5731" hidden="1" xr:uid="{00000000-0005-0000-0000-000084160000}"/>
    <cellStyle name="Currency [0] 3772" xfId="5753" hidden="1" xr:uid="{00000000-0005-0000-0000-00009A160000}"/>
    <cellStyle name="Currency [0] 3773" xfId="5755" hidden="1" xr:uid="{00000000-0005-0000-0000-00009C160000}"/>
    <cellStyle name="Currency [0] 3774" xfId="5683" hidden="1" xr:uid="{00000000-0005-0000-0000-000054160000}"/>
    <cellStyle name="Currency [0] 3775" xfId="5715" hidden="1" xr:uid="{00000000-0005-0000-0000-000074160000}"/>
    <cellStyle name="Currency [0] 3776" xfId="5567" hidden="1" xr:uid="{00000000-0005-0000-0000-0000E0150000}"/>
    <cellStyle name="Currency [0] 3777" xfId="5701" hidden="1" xr:uid="{00000000-0005-0000-0000-000066160000}"/>
    <cellStyle name="Currency [0] 3778" xfId="5698" hidden="1" xr:uid="{00000000-0005-0000-0000-000063160000}"/>
    <cellStyle name="Currency [0] 3779" xfId="5759" hidden="1" xr:uid="{00000000-0005-0000-0000-0000A0160000}"/>
    <cellStyle name="Currency [0] 378" xfId="436" hidden="1" xr:uid="{00000000-0005-0000-0000-0000D5010000}"/>
    <cellStyle name="Currency [0] 3780" xfId="5594" hidden="1" xr:uid="{00000000-0005-0000-0000-0000FB150000}"/>
    <cellStyle name="Currency [0] 3781" xfId="5743" hidden="1" xr:uid="{00000000-0005-0000-0000-000090160000}"/>
    <cellStyle name="Currency [0] 3782" xfId="5763" hidden="1" xr:uid="{00000000-0005-0000-0000-0000A4160000}"/>
    <cellStyle name="Currency [0] 3783" xfId="5765" hidden="1" xr:uid="{00000000-0005-0000-0000-0000A6160000}"/>
    <cellStyle name="Currency [0] 3784" xfId="5702" hidden="1" xr:uid="{00000000-0005-0000-0000-000067160000}"/>
    <cellStyle name="Currency [0] 3785" xfId="5730" hidden="1" xr:uid="{00000000-0005-0000-0000-000083160000}"/>
    <cellStyle name="Currency [0] 3786" xfId="5690" hidden="1" xr:uid="{00000000-0005-0000-0000-00005B160000}"/>
    <cellStyle name="Currency [0] 3787" xfId="5719" hidden="1" xr:uid="{00000000-0005-0000-0000-000078160000}"/>
    <cellStyle name="Currency [0] 3788" xfId="5716" hidden="1" xr:uid="{00000000-0005-0000-0000-000075160000}"/>
    <cellStyle name="Currency [0] 3789" xfId="5769" hidden="1" xr:uid="{00000000-0005-0000-0000-0000AA160000}"/>
    <cellStyle name="Currency [0] 379" xfId="196" hidden="1" xr:uid="{00000000-0005-0000-0000-0000E5000000}"/>
    <cellStyle name="Currency [0] 3790" xfId="5597" hidden="1" xr:uid="{00000000-0005-0000-0000-0000FE150000}"/>
    <cellStyle name="Currency [0] 3791" xfId="5756" hidden="1" xr:uid="{00000000-0005-0000-0000-00009D160000}"/>
    <cellStyle name="Currency [0] 3792" xfId="5773" hidden="1" xr:uid="{00000000-0005-0000-0000-0000AE160000}"/>
    <cellStyle name="Currency [0] 3793" xfId="5775" hidden="1" xr:uid="{00000000-0005-0000-0000-0000B0160000}"/>
    <cellStyle name="Currency [0] 3794" xfId="5656" hidden="1" xr:uid="{00000000-0005-0000-0000-000039160000}"/>
    <cellStyle name="Currency [0] 3795" xfId="5692" hidden="1" xr:uid="{00000000-0005-0000-0000-00005D160000}"/>
    <cellStyle name="Currency [0] 3796" xfId="5761" hidden="1" xr:uid="{00000000-0005-0000-0000-0000A2160000}"/>
    <cellStyle name="Currency [0] 3797" xfId="5749" hidden="1" xr:uid="{00000000-0005-0000-0000-000096160000}"/>
    <cellStyle name="Currency [0] 3798" xfId="5766" hidden="1" xr:uid="{00000000-0005-0000-0000-0000A7160000}"/>
    <cellStyle name="Currency [0] 3799" xfId="5777" hidden="1" xr:uid="{00000000-0005-0000-0000-0000B2160000}"/>
    <cellStyle name="Currency [0] 38" xfId="91" hidden="1" xr:uid="{00000000-0005-0000-0000-00007B000000}"/>
    <cellStyle name="Currency [0] 380" xfId="456" hidden="1" xr:uid="{00000000-0005-0000-0000-0000E9010000}"/>
    <cellStyle name="Currency [0] 3800" xfId="5625" hidden="1" xr:uid="{00000000-0005-0000-0000-00001A160000}"/>
    <cellStyle name="Currency [0] 3801" xfId="5689" hidden="1" xr:uid="{00000000-0005-0000-0000-00005A160000}"/>
    <cellStyle name="Currency [0] 3802" xfId="5781" hidden="1" xr:uid="{00000000-0005-0000-0000-0000B6160000}"/>
    <cellStyle name="Currency [0] 3803" xfId="5783" hidden="1" xr:uid="{00000000-0005-0000-0000-0000B8160000}"/>
    <cellStyle name="Currency [0] 3804" xfId="5738" hidden="1" xr:uid="{00000000-0005-0000-0000-00008B160000}"/>
    <cellStyle name="Currency [0] 3805" xfId="5750" hidden="1" xr:uid="{00000000-0005-0000-0000-000097160000}"/>
    <cellStyle name="Currency [0] 3806" xfId="5778" hidden="1" xr:uid="{00000000-0005-0000-0000-0000B3160000}"/>
    <cellStyle name="Currency [0] 3807" xfId="5751" hidden="1" xr:uid="{00000000-0005-0000-0000-000098160000}"/>
    <cellStyle name="Currency [0] 3808" xfId="5784" hidden="1" xr:uid="{00000000-0005-0000-0000-0000B9160000}"/>
    <cellStyle name="Currency [0] 3809" xfId="5786" hidden="1" xr:uid="{00000000-0005-0000-0000-0000BB160000}"/>
    <cellStyle name="Currency [0] 381" xfId="202" hidden="1" xr:uid="{00000000-0005-0000-0000-0000EB000000}"/>
    <cellStyle name="Currency [0] 3810" xfId="5779" hidden="1" xr:uid="{00000000-0005-0000-0000-0000B4160000}"/>
    <cellStyle name="Currency [0] 3811" xfId="5725" hidden="1" xr:uid="{00000000-0005-0000-0000-00007E160000}"/>
    <cellStyle name="Currency [0] 3812" xfId="5789" hidden="1" xr:uid="{00000000-0005-0000-0000-0000BE160000}"/>
    <cellStyle name="Currency [0] 3813" xfId="5791" hidden="1" xr:uid="{00000000-0005-0000-0000-0000C0160000}"/>
    <cellStyle name="Currency [0] 3814" xfId="5508" hidden="1" xr:uid="{00000000-0005-0000-0000-0000A5150000}"/>
    <cellStyle name="Currency [0] 3815" xfId="5530" hidden="1" xr:uid="{00000000-0005-0000-0000-0000BB150000}"/>
    <cellStyle name="Currency [0] 3816" xfId="5795" hidden="1" xr:uid="{00000000-0005-0000-0000-0000C4160000}"/>
    <cellStyle name="Currency [0] 3817" xfId="5802" hidden="1" xr:uid="{00000000-0005-0000-0000-0000CB160000}"/>
    <cellStyle name="Currency [0] 3818" xfId="5804" hidden="1" xr:uid="{00000000-0005-0000-0000-0000CD160000}"/>
    <cellStyle name="Currency [0] 3819" xfId="5495" hidden="1" xr:uid="{00000000-0005-0000-0000-000098150000}"/>
    <cellStyle name="Currency [0] 382" xfId="451" hidden="1" xr:uid="{00000000-0005-0000-0000-0000E4010000}"/>
    <cellStyle name="Currency [0] 3820" xfId="5798" hidden="1" xr:uid="{00000000-0005-0000-0000-0000C7160000}"/>
    <cellStyle name="Currency [0] 3821" xfId="5807" hidden="1" xr:uid="{00000000-0005-0000-0000-0000D0160000}"/>
    <cellStyle name="Currency [0] 3822" xfId="5809" hidden="1" xr:uid="{00000000-0005-0000-0000-0000D2160000}"/>
    <cellStyle name="Currency [0] 3823" xfId="5797" hidden="1" xr:uid="{00000000-0005-0000-0000-0000C6160000}"/>
    <cellStyle name="Currency [0] 3824" xfId="5507" hidden="1" xr:uid="{00000000-0005-0000-0000-0000A4150000}"/>
    <cellStyle name="Currency [0] 3825" xfId="5820" hidden="1" xr:uid="{00000000-0005-0000-0000-0000DD160000}"/>
    <cellStyle name="Currency [0] 3826" xfId="5829" hidden="1" xr:uid="{00000000-0005-0000-0000-0000E6160000}"/>
    <cellStyle name="Currency [0] 3827" xfId="5840" hidden="1" xr:uid="{00000000-0005-0000-0000-0000F1160000}"/>
    <cellStyle name="Currency [0] 3828" xfId="5846" hidden="1" xr:uid="{00000000-0005-0000-0000-0000F7160000}"/>
    <cellStyle name="Currency [0] 3829" xfId="5818" hidden="1" xr:uid="{00000000-0005-0000-0000-0000DB160000}"/>
    <cellStyle name="Currency [0] 383" xfId="472" hidden="1" xr:uid="{00000000-0005-0000-0000-0000F9010000}"/>
    <cellStyle name="Currency [0] 3830" xfId="5836" hidden="1" xr:uid="{00000000-0005-0000-0000-0000ED160000}"/>
    <cellStyle name="Currency [0] 3831" xfId="5858" hidden="1" xr:uid="{00000000-0005-0000-0000-000003170000}"/>
    <cellStyle name="Currency [0] 3832" xfId="5860" hidden="1" xr:uid="{00000000-0005-0000-0000-000005170000}"/>
    <cellStyle name="Currency [0] 3833" xfId="5792" hidden="1" xr:uid="{00000000-0005-0000-0000-0000C1160000}"/>
    <cellStyle name="Currency [0] 3834" xfId="5503" hidden="1" xr:uid="{00000000-0005-0000-0000-0000A0150000}"/>
    <cellStyle name="Currency [0] 3835" xfId="5832" hidden="1" xr:uid="{00000000-0005-0000-0000-0000E9160000}"/>
    <cellStyle name="Currency [0] 3836" xfId="5499" hidden="1" xr:uid="{00000000-0005-0000-0000-00009C150000}"/>
    <cellStyle name="Currency [0] 3837" xfId="5821" hidden="1" xr:uid="{00000000-0005-0000-0000-0000DE160000}"/>
    <cellStyle name="Currency [0] 3838" xfId="5865" hidden="1" xr:uid="{00000000-0005-0000-0000-00000A170000}"/>
    <cellStyle name="Currency [0] 3839" xfId="5833" hidden="1" xr:uid="{00000000-0005-0000-0000-0000EA160000}"/>
    <cellStyle name="Currency [0] 384" xfId="457" hidden="1" xr:uid="{00000000-0005-0000-0000-0000EA010000}"/>
    <cellStyle name="Currency [0] 3840" xfId="5841" hidden="1" xr:uid="{00000000-0005-0000-0000-0000F2160000}"/>
    <cellStyle name="Currency [0] 3841" xfId="5877" hidden="1" xr:uid="{00000000-0005-0000-0000-000016170000}"/>
    <cellStyle name="Currency [0] 3842" xfId="5879" hidden="1" xr:uid="{00000000-0005-0000-0000-000018170000}"/>
    <cellStyle name="Currency [0] 3843" xfId="5835" hidden="1" xr:uid="{00000000-0005-0000-0000-0000EC160000}"/>
    <cellStyle name="Currency [0] 3844" xfId="5848" hidden="1" xr:uid="{00000000-0005-0000-0000-0000F9160000}"/>
    <cellStyle name="Currency [0] 3845" xfId="5853" hidden="1" xr:uid="{00000000-0005-0000-0000-0000FE160000}"/>
    <cellStyle name="Currency [0] 3846" xfId="5847" hidden="1" xr:uid="{00000000-0005-0000-0000-0000F8160000}"/>
    <cellStyle name="Currency [0] 3847" xfId="5895" hidden="1" xr:uid="{00000000-0005-0000-0000-000028170000}"/>
    <cellStyle name="Currency [0] 3848" xfId="5903" hidden="1" xr:uid="{00000000-0005-0000-0000-000030170000}"/>
    <cellStyle name="Currency [0] 3849" xfId="5831" hidden="1" xr:uid="{00000000-0005-0000-0000-0000E8160000}"/>
    <cellStyle name="Currency [0] 385" xfId="461" hidden="1" xr:uid="{00000000-0005-0000-0000-0000EE010000}"/>
    <cellStyle name="Currency [0] 3850" xfId="5889" hidden="1" xr:uid="{00000000-0005-0000-0000-000022170000}"/>
    <cellStyle name="Currency [0] 3851" xfId="5912" hidden="1" xr:uid="{00000000-0005-0000-0000-000039170000}"/>
    <cellStyle name="Currency [0] 3852" xfId="5914" hidden="1" xr:uid="{00000000-0005-0000-0000-00003B170000}"/>
    <cellStyle name="Currency [0] 3853" xfId="5814" hidden="1" xr:uid="{00000000-0005-0000-0000-0000D7160000}"/>
    <cellStyle name="Currency [0] 3854" xfId="5824" hidden="1" xr:uid="{00000000-0005-0000-0000-0000E1160000}"/>
    <cellStyle name="Currency [0] 3855" xfId="5886" hidden="1" xr:uid="{00000000-0005-0000-0000-00001F170000}"/>
    <cellStyle name="Currency [0] 3856" xfId="5851" hidden="1" xr:uid="{00000000-0005-0000-0000-0000FC160000}"/>
    <cellStyle name="Currency [0] 3857" xfId="5800" hidden="1" xr:uid="{00000000-0005-0000-0000-0000C9160000}"/>
    <cellStyle name="Currency [0] 3858" xfId="5922" hidden="1" xr:uid="{00000000-0005-0000-0000-000043170000}"/>
    <cellStyle name="Currency [0] 3859" xfId="5887" hidden="1" xr:uid="{00000000-0005-0000-0000-000020170000}"/>
    <cellStyle name="Currency [0] 386" xfId="477" hidden="1" xr:uid="{00000000-0005-0000-0000-0000FE010000}"/>
    <cellStyle name="Currency [0] 3860" xfId="5898" hidden="1" xr:uid="{00000000-0005-0000-0000-00002B170000}"/>
    <cellStyle name="Currency [0] 3861" xfId="5930" hidden="1" xr:uid="{00000000-0005-0000-0000-00004B170000}"/>
    <cellStyle name="Currency [0] 3862" xfId="5932" hidden="1" xr:uid="{00000000-0005-0000-0000-00004D170000}"/>
    <cellStyle name="Currency [0] 3863" xfId="5884" hidden="1" xr:uid="{00000000-0005-0000-0000-00001D170000}"/>
    <cellStyle name="Currency [0] 3864" xfId="5883" hidden="1" xr:uid="{00000000-0005-0000-0000-00001C170000}"/>
    <cellStyle name="Currency [0] 3865" xfId="5873" hidden="1" xr:uid="{00000000-0005-0000-0000-000012170000}"/>
    <cellStyle name="Currency [0] 3866" xfId="5869" hidden="1" xr:uid="{00000000-0005-0000-0000-00000E170000}"/>
    <cellStyle name="Currency [0] 3867" xfId="5871" hidden="1" xr:uid="{00000000-0005-0000-0000-000010170000}"/>
    <cellStyle name="Currency [0] 3868" xfId="5939" hidden="1" xr:uid="{00000000-0005-0000-0000-000054170000}"/>
    <cellStyle name="Currency [0] 3869" xfId="5501" hidden="1" xr:uid="{00000000-0005-0000-0000-00009E150000}"/>
    <cellStyle name="Currency [0] 387" xfId="478" hidden="1" xr:uid="{00000000-0005-0000-0000-0000FF010000}"/>
    <cellStyle name="Currency [0] 3870" xfId="5917" hidden="1" xr:uid="{00000000-0005-0000-0000-00003E170000}"/>
    <cellStyle name="Currency [0] 3871" xfId="5945" hidden="1" xr:uid="{00000000-0005-0000-0000-00005A170000}"/>
    <cellStyle name="Currency [0] 3872" xfId="5947" hidden="1" xr:uid="{00000000-0005-0000-0000-00005C170000}"/>
    <cellStyle name="Currency [0] 3873" xfId="5822" hidden="1" xr:uid="{00000000-0005-0000-0000-0000DF160000}"/>
    <cellStyle name="Currency [0] 3874" xfId="5896" hidden="1" xr:uid="{00000000-0005-0000-0000-000029170000}"/>
    <cellStyle name="Currency [0] 3875" xfId="5852" hidden="1" xr:uid="{00000000-0005-0000-0000-0000FD160000}"/>
    <cellStyle name="Currency [0] 3876" xfId="5888" hidden="1" xr:uid="{00000000-0005-0000-0000-000021170000}"/>
    <cellStyle name="Currency [0] 3877" xfId="5892" hidden="1" xr:uid="{00000000-0005-0000-0000-000025170000}"/>
    <cellStyle name="Currency [0] 3878" xfId="5953" hidden="1" xr:uid="{00000000-0005-0000-0000-000062170000}"/>
    <cellStyle name="Currency [0] 3879" xfId="5536" hidden="1" xr:uid="{00000000-0005-0000-0000-0000C1150000}"/>
    <cellStyle name="Currency [0] 388" xfId="458" hidden="1" xr:uid="{00000000-0005-0000-0000-0000EB010000}"/>
    <cellStyle name="Currency [0] 3880" xfId="5935" hidden="1" xr:uid="{00000000-0005-0000-0000-000050170000}"/>
    <cellStyle name="Currency [0] 3881" xfId="5958" hidden="1" xr:uid="{00000000-0005-0000-0000-000067170000}"/>
    <cellStyle name="Currency [0] 3882" xfId="5960" hidden="1" xr:uid="{00000000-0005-0000-0000-000069170000}"/>
    <cellStyle name="Currency [0] 3883" xfId="5816" hidden="1" xr:uid="{00000000-0005-0000-0000-0000D9160000}"/>
    <cellStyle name="Currency [0] 3884" xfId="5915" hidden="1" xr:uid="{00000000-0005-0000-0000-00003C170000}"/>
    <cellStyle name="Currency [0] 3885" xfId="5882" hidden="1" xr:uid="{00000000-0005-0000-0000-00001B170000}"/>
    <cellStyle name="Currency [0] 3886" xfId="5900" hidden="1" xr:uid="{00000000-0005-0000-0000-00002D170000}"/>
    <cellStyle name="Currency [0] 3887" xfId="5897" hidden="1" xr:uid="{00000000-0005-0000-0000-00002A170000}"/>
    <cellStyle name="Currency [0] 3888" xfId="5964" hidden="1" xr:uid="{00000000-0005-0000-0000-00006D170000}"/>
    <cellStyle name="Currency [0] 3889" xfId="5849" hidden="1" xr:uid="{00000000-0005-0000-0000-0000FA160000}"/>
    <cellStyle name="Currency [0] 389" xfId="465" hidden="1" xr:uid="{00000000-0005-0000-0000-0000F2010000}"/>
    <cellStyle name="Currency [0] 3890" xfId="5949" hidden="1" xr:uid="{00000000-0005-0000-0000-00005E170000}"/>
    <cellStyle name="Currency [0] 3891" xfId="5971" hidden="1" xr:uid="{00000000-0005-0000-0000-000074170000}"/>
    <cellStyle name="Currency [0] 3892" xfId="5973" hidden="1" xr:uid="{00000000-0005-0000-0000-000076170000}"/>
    <cellStyle name="Currency [0] 3893" xfId="5901" hidden="1" xr:uid="{00000000-0005-0000-0000-00002E170000}"/>
    <cellStyle name="Currency [0] 3894" xfId="5933" hidden="1" xr:uid="{00000000-0005-0000-0000-00004E170000}"/>
    <cellStyle name="Currency [0] 3895" xfId="5581" hidden="1" xr:uid="{00000000-0005-0000-0000-0000EE150000}"/>
    <cellStyle name="Currency [0] 3896" xfId="5919" hidden="1" xr:uid="{00000000-0005-0000-0000-000040170000}"/>
    <cellStyle name="Currency [0] 3897" xfId="5916" hidden="1" xr:uid="{00000000-0005-0000-0000-00003D170000}"/>
    <cellStyle name="Currency [0] 3898" xfId="5977" hidden="1" xr:uid="{00000000-0005-0000-0000-00007A170000}"/>
    <cellStyle name="Currency [0] 3899" xfId="5812" hidden="1" xr:uid="{00000000-0005-0000-0000-0000D5160000}"/>
    <cellStyle name="Currency [0] 39" xfId="93" hidden="1" xr:uid="{00000000-0005-0000-0000-00007D000000}"/>
    <cellStyle name="Currency [0] 390" xfId="469" hidden="1" xr:uid="{00000000-0005-0000-0000-0000F6010000}"/>
    <cellStyle name="Currency [0] 3900" xfId="5961" hidden="1" xr:uid="{00000000-0005-0000-0000-00006A170000}"/>
    <cellStyle name="Currency [0] 3901" xfId="5981" hidden="1" xr:uid="{00000000-0005-0000-0000-00007E170000}"/>
    <cellStyle name="Currency [0] 3902" xfId="5983" hidden="1" xr:uid="{00000000-0005-0000-0000-000080170000}"/>
    <cellStyle name="Currency [0] 3903" xfId="5920" hidden="1" xr:uid="{00000000-0005-0000-0000-000041170000}"/>
    <cellStyle name="Currency [0] 3904" xfId="5948" hidden="1" xr:uid="{00000000-0005-0000-0000-00005D170000}"/>
    <cellStyle name="Currency [0] 3905" xfId="5908" hidden="1" xr:uid="{00000000-0005-0000-0000-000035170000}"/>
    <cellStyle name="Currency [0] 3906" xfId="5937" hidden="1" xr:uid="{00000000-0005-0000-0000-000052170000}"/>
    <cellStyle name="Currency [0] 3907" xfId="5934" hidden="1" xr:uid="{00000000-0005-0000-0000-00004F170000}"/>
    <cellStyle name="Currency [0] 3908" xfId="5987" hidden="1" xr:uid="{00000000-0005-0000-0000-000084170000}"/>
    <cellStyle name="Currency [0] 3909" xfId="5815" hidden="1" xr:uid="{00000000-0005-0000-0000-0000D8160000}"/>
    <cellStyle name="Currency [0] 391" xfId="464" hidden="1" xr:uid="{00000000-0005-0000-0000-0000F1010000}"/>
    <cellStyle name="Currency [0] 3910" xfId="5974" hidden="1" xr:uid="{00000000-0005-0000-0000-000077170000}"/>
    <cellStyle name="Currency [0] 3911" xfId="5991" hidden="1" xr:uid="{00000000-0005-0000-0000-000088170000}"/>
    <cellStyle name="Currency [0] 3912" xfId="5993" hidden="1" xr:uid="{00000000-0005-0000-0000-00008A170000}"/>
    <cellStyle name="Currency [0] 3913" xfId="5874" hidden="1" xr:uid="{00000000-0005-0000-0000-000013170000}"/>
    <cellStyle name="Currency [0] 3914" xfId="5910" hidden="1" xr:uid="{00000000-0005-0000-0000-000037170000}"/>
    <cellStyle name="Currency [0] 3915" xfId="5979" hidden="1" xr:uid="{00000000-0005-0000-0000-00007C170000}"/>
    <cellStyle name="Currency [0] 3916" xfId="5967" hidden="1" xr:uid="{00000000-0005-0000-0000-000070170000}"/>
    <cellStyle name="Currency [0] 3917" xfId="5984" hidden="1" xr:uid="{00000000-0005-0000-0000-000081170000}"/>
    <cellStyle name="Currency [0] 3918" xfId="5995" hidden="1" xr:uid="{00000000-0005-0000-0000-00008C170000}"/>
    <cellStyle name="Currency [0] 3919" xfId="5843" hidden="1" xr:uid="{00000000-0005-0000-0000-0000F4160000}"/>
    <cellStyle name="Currency [0] 392" xfId="487" hidden="1" xr:uid="{00000000-0005-0000-0000-000008020000}"/>
    <cellStyle name="Currency [0] 3920" xfId="5907" hidden="1" xr:uid="{00000000-0005-0000-0000-000034170000}"/>
    <cellStyle name="Currency [0] 3921" xfId="5999" hidden="1" xr:uid="{00000000-0005-0000-0000-000090170000}"/>
    <cellStyle name="Currency [0] 3922" xfId="6001" hidden="1" xr:uid="{00000000-0005-0000-0000-000092170000}"/>
    <cellStyle name="Currency [0] 3923" xfId="5956" hidden="1" xr:uid="{00000000-0005-0000-0000-000065170000}"/>
    <cellStyle name="Currency [0] 3924" xfId="5968" hidden="1" xr:uid="{00000000-0005-0000-0000-000071170000}"/>
    <cellStyle name="Currency [0] 3925" xfId="5996" hidden="1" xr:uid="{00000000-0005-0000-0000-00008D170000}"/>
    <cellStyle name="Currency [0] 3926" xfId="5969" hidden="1" xr:uid="{00000000-0005-0000-0000-000072170000}"/>
    <cellStyle name="Currency [0] 3927" xfId="6002" hidden="1" xr:uid="{00000000-0005-0000-0000-000093170000}"/>
    <cellStyle name="Currency [0] 3928" xfId="6004" hidden="1" xr:uid="{00000000-0005-0000-0000-000095170000}"/>
    <cellStyle name="Currency [0] 3929" xfId="5997" hidden="1" xr:uid="{00000000-0005-0000-0000-00008E170000}"/>
    <cellStyle name="Currency [0] 393" xfId="493" hidden="1" xr:uid="{00000000-0005-0000-0000-00000E020000}"/>
    <cellStyle name="Currency [0] 3930" xfId="5943" hidden="1" xr:uid="{00000000-0005-0000-0000-000058170000}"/>
    <cellStyle name="Currency [0] 3931" xfId="6006" hidden="1" xr:uid="{00000000-0005-0000-0000-000097170000}"/>
    <cellStyle name="Currency [0] 3932" xfId="6008" hidden="1" xr:uid="{00000000-0005-0000-0000-000099170000}"/>
    <cellStyle name="Currency [0] 3933" xfId="5520" hidden="1" xr:uid="{00000000-0005-0000-0000-0000B1150000}"/>
    <cellStyle name="Currency [0] 3934" xfId="5498" hidden="1" xr:uid="{00000000-0005-0000-0000-00009B150000}"/>
    <cellStyle name="Currency [0] 3935" xfId="6014" hidden="1" xr:uid="{00000000-0005-0000-0000-00009F170000}"/>
    <cellStyle name="Currency [0] 3936" xfId="6020" hidden="1" xr:uid="{00000000-0005-0000-0000-0000A5170000}"/>
    <cellStyle name="Currency [0] 3937" xfId="6022" hidden="1" xr:uid="{00000000-0005-0000-0000-0000A7170000}"/>
    <cellStyle name="Currency [0] 3938" xfId="5515" hidden="1" xr:uid="{00000000-0005-0000-0000-0000AC150000}"/>
    <cellStyle name="Currency [0] 3939" xfId="6016" hidden="1" xr:uid="{00000000-0005-0000-0000-0000A1170000}"/>
    <cellStyle name="Currency [0] 394" xfId="455" hidden="1" xr:uid="{00000000-0005-0000-0000-0000E8010000}"/>
    <cellStyle name="Currency [0] 3940" xfId="6024" hidden="1" xr:uid="{00000000-0005-0000-0000-0000A9170000}"/>
    <cellStyle name="Currency [0] 3941" xfId="6026" hidden="1" xr:uid="{00000000-0005-0000-0000-0000AB170000}"/>
    <cellStyle name="Currency [0] 3942" xfId="6015" hidden="1" xr:uid="{00000000-0005-0000-0000-0000A0170000}"/>
    <cellStyle name="Currency [0] 3943" xfId="5521" hidden="1" xr:uid="{00000000-0005-0000-0000-0000B2150000}"/>
    <cellStyle name="Currency [0] 3944" xfId="6037" hidden="1" xr:uid="{00000000-0005-0000-0000-0000B6170000}"/>
    <cellStyle name="Currency [0] 3945" xfId="6046" hidden="1" xr:uid="{00000000-0005-0000-0000-0000BF170000}"/>
    <cellStyle name="Currency [0] 3946" xfId="6057" hidden="1" xr:uid="{00000000-0005-0000-0000-0000CA170000}"/>
    <cellStyle name="Currency [0] 3947" xfId="6063" hidden="1" xr:uid="{00000000-0005-0000-0000-0000D0170000}"/>
    <cellStyle name="Currency [0] 3948" xfId="6035" hidden="1" xr:uid="{00000000-0005-0000-0000-0000B4170000}"/>
    <cellStyle name="Currency [0] 3949" xfId="6053" hidden="1" xr:uid="{00000000-0005-0000-0000-0000C6170000}"/>
    <cellStyle name="Currency [0] 395" xfId="485" hidden="1" xr:uid="{00000000-0005-0000-0000-000006020000}"/>
    <cellStyle name="Currency [0] 3950" xfId="6075" hidden="1" xr:uid="{00000000-0005-0000-0000-0000DC170000}"/>
    <cellStyle name="Currency [0] 3951" xfId="6077" hidden="1" xr:uid="{00000000-0005-0000-0000-0000DE170000}"/>
    <cellStyle name="Currency [0] 3952" xfId="6011" hidden="1" xr:uid="{00000000-0005-0000-0000-00009C170000}"/>
    <cellStyle name="Currency [0] 3953" xfId="5525" hidden="1" xr:uid="{00000000-0005-0000-0000-0000B6150000}"/>
    <cellStyle name="Currency [0] 3954" xfId="6049" hidden="1" xr:uid="{00000000-0005-0000-0000-0000C2170000}"/>
    <cellStyle name="Currency [0] 3955" xfId="5541" hidden="1" xr:uid="{00000000-0005-0000-0000-0000C6150000}"/>
    <cellStyle name="Currency [0] 3956" xfId="6038" hidden="1" xr:uid="{00000000-0005-0000-0000-0000B7170000}"/>
    <cellStyle name="Currency [0] 3957" xfId="6082" hidden="1" xr:uid="{00000000-0005-0000-0000-0000E3170000}"/>
    <cellStyle name="Currency [0] 3958" xfId="6050" hidden="1" xr:uid="{00000000-0005-0000-0000-0000C3170000}"/>
    <cellStyle name="Currency [0] 3959" xfId="6058" hidden="1" xr:uid="{00000000-0005-0000-0000-0000CB170000}"/>
    <cellStyle name="Currency [0] 396" xfId="497" hidden="1" xr:uid="{00000000-0005-0000-0000-000012020000}"/>
    <cellStyle name="Currency [0] 3960" xfId="6094" hidden="1" xr:uid="{00000000-0005-0000-0000-0000EF170000}"/>
    <cellStyle name="Currency [0] 3961" xfId="6096" hidden="1" xr:uid="{00000000-0005-0000-0000-0000F1170000}"/>
    <cellStyle name="Currency [0] 3962" xfId="6052" hidden="1" xr:uid="{00000000-0005-0000-0000-0000C5170000}"/>
    <cellStyle name="Currency [0] 3963" xfId="6065" hidden="1" xr:uid="{00000000-0005-0000-0000-0000D2170000}"/>
    <cellStyle name="Currency [0] 3964" xfId="6070" hidden="1" xr:uid="{00000000-0005-0000-0000-0000D7170000}"/>
    <cellStyle name="Currency [0] 3965" xfId="6064" hidden="1" xr:uid="{00000000-0005-0000-0000-0000D1170000}"/>
    <cellStyle name="Currency [0] 3966" xfId="6112" hidden="1" xr:uid="{00000000-0005-0000-0000-000001180000}"/>
    <cellStyle name="Currency [0] 3967" xfId="6120" hidden="1" xr:uid="{00000000-0005-0000-0000-000009180000}"/>
    <cellStyle name="Currency [0] 3968" xfId="6048" hidden="1" xr:uid="{00000000-0005-0000-0000-0000C1170000}"/>
    <cellStyle name="Currency [0] 3969" xfId="6106" hidden="1" xr:uid="{00000000-0005-0000-0000-0000FB170000}"/>
    <cellStyle name="Currency [0] 397" xfId="498" hidden="1" xr:uid="{00000000-0005-0000-0000-000013020000}"/>
    <cellStyle name="Currency [0] 3970" xfId="6129" hidden="1" xr:uid="{00000000-0005-0000-0000-000012180000}"/>
    <cellStyle name="Currency [0] 3971" xfId="6131" hidden="1" xr:uid="{00000000-0005-0000-0000-000014180000}"/>
    <cellStyle name="Currency [0] 3972" xfId="6031" hidden="1" xr:uid="{00000000-0005-0000-0000-0000B0170000}"/>
    <cellStyle name="Currency [0] 3973" xfId="6041" hidden="1" xr:uid="{00000000-0005-0000-0000-0000BA170000}"/>
    <cellStyle name="Currency [0] 3974" xfId="6103" hidden="1" xr:uid="{00000000-0005-0000-0000-0000F8170000}"/>
    <cellStyle name="Currency [0] 3975" xfId="6068" hidden="1" xr:uid="{00000000-0005-0000-0000-0000D5170000}"/>
    <cellStyle name="Currency [0] 3976" xfId="6018" hidden="1" xr:uid="{00000000-0005-0000-0000-0000A3170000}"/>
    <cellStyle name="Currency [0] 3977" xfId="6139" hidden="1" xr:uid="{00000000-0005-0000-0000-00001C180000}"/>
    <cellStyle name="Currency [0] 3978" xfId="6104" hidden="1" xr:uid="{00000000-0005-0000-0000-0000F9170000}"/>
    <cellStyle name="Currency [0] 3979" xfId="6115" hidden="1" xr:uid="{00000000-0005-0000-0000-000004180000}"/>
    <cellStyle name="Currency [0] 398" xfId="446" hidden="1" xr:uid="{00000000-0005-0000-0000-0000DF010000}"/>
    <cellStyle name="Currency [0] 3980" xfId="6147" hidden="1" xr:uid="{00000000-0005-0000-0000-000024180000}"/>
    <cellStyle name="Currency [0] 3981" xfId="6149" hidden="1" xr:uid="{00000000-0005-0000-0000-000026180000}"/>
    <cellStyle name="Currency [0] 3982" xfId="6101" hidden="1" xr:uid="{00000000-0005-0000-0000-0000F6170000}"/>
    <cellStyle name="Currency [0] 3983" xfId="6100" hidden="1" xr:uid="{00000000-0005-0000-0000-0000F5170000}"/>
    <cellStyle name="Currency [0] 3984" xfId="6090" hidden="1" xr:uid="{00000000-0005-0000-0000-0000EB170000}"/>
    <cellStyle name="Currency [0] 3985" xfId="6086" hidden="1" xr:uid="{00000000-0005-0000-0000-0000E7170000}"/>
    <cellStyle name="Currency [0] 3986" xfId="6088" hidden="1" xr:uid="{00000000-0005-0000-0000-0000E9170000}"/>
    <cellStyle name="Currency [0] 3987" xfId="6156" hidden="1" xr:uid="{00000000-0005-0000-0000-00002D180000}"/>
    <cellStyle name="Currency [0] 3988" xfId="5527" hidden="1" xr:uid="{00000000-0005-0000-0000-0000B8150000}"/>
    <cellStyle name="Currency [0] 3989" xfId="6134" hidden="1" xr:uid="{00000000-0005-0000-0000-000017180000}"/>
    <cellStyle name="Currency [0] 399" xfId="453" hidden="1" xr:uid="{00000000-0005-0000-0000-0000E6010000}"/>
    <cellStyle name="Currency [0] 3990" xfId="6162" hidden="1" xr:uid="{00000000-0005-0000-0000-000033180000}"/>
    <cellStyle name="Currency [0] 3991" xfId="6164" hidden="1" xr:uid="{00000000-0005-0000-0000-000035180000}"/>
    <cellStyle name="Currency [0] 3992" xfId="6039" hidden="1" xr:uid="{00000000-0005-0000-0000-0000B8170000}"/>
    <cellStyle name="Currency [0] 3993" xfId="6113" hidden="1" xr:uid="{00000000-0005-0000-0000-000002180000}"/>
    <cellStyle name="Currency [0] 3994" xfId="6069" hidden="1" xr:uid="{00000000-0005-0000-0000-0000D6170000}"/>
    <cellStyle name="Currency [0] 3995" xfId="6105" hidden="1" xr:uid="{00000000-0005-0000-0000-0000FA170000}"/>
    <cellStyle name="Currency [0] 3996" xfId="6109" hidden="1" xr:uid="{00000000-0005-0000-0000-0000FE170000}"/>
    <cellStyle name="Currency [0] 3997" xfId="6170" hidden="1" xr:uid="{00000000-0005-0000-0000-00003B180000}"/>
    <cellStyle name="Currency [0] 3998" xfId="5514" hidden="1" xr:uid="{00000000-0005-0000-0000-0000AB150000}"/>
    <cellStyle name="Currency [0] 3999" xfId="6152" hidden="1" xr:uid="{00000000-0005-0000-0000-000029180000}"/>
    <cellStyle name="Currency [0] 4" xfId="69" hidden="1" xr:uid="{00000000-0005-0000-0000-000065000000}"/>
    <cellStyle name="Currency [0] 40" xfId="95" hidden="1" xr:uid="{00000000-0005-0000-0000-00007F000000}"/>
    <cellStyle name="Currency [0] 400" xfId="482" hidden="1" xr:uid="{00000000-0005-0000-0000-000003020000}"/>
    <cellStyle name="Currency [0] 4000" xfId="6175" hidden="1" xr:uid="{00000000-0005-0000-0000-000040180000}"/>
    <cellStyle name="Currency [0] 4001" xfId="6177" hidden="1" xr:uid="{00000000-0005-0000-0000-000042180000}"/>
    <cellStyle name="Currency [0] 4002" xfId="6033" hidden="1" xr:uid="{00000000-0005-0000-0000-0000B2170000}"/>
    <cellStyle name="Currency [0] 4003" xfId="6132" hidden="1" xr:uid="{00000000-0005-0000-0000-000015180000}"/>
    <cellStyle name="Currency [0] 4004" xfId="6099" hidden="1" xr:uid="{00000000-0005-0000-0000-0000F4170000}"/>
    <cellStyle name="Currency [0] 4005" xfId="6117" hidden="1" xr:uid="{00000000-0005-0000-0000-000006180000}"/>
    <cellStyle name="Currency [0] 4006" xfId="6114" hidden="1" xr:uid="{00000000-0005-0000-0000-000003180000}"/>
    <cellStyle name="Currency [0] 4007" xfId="6181" hidden="1" xr:uid="{00000000-0005-0000-0000-000046180000}"/>
    <cellStyle name="Currency [0] 4008" xfId="6066" hidden="1" xr:uid="{00000000-0005-0000-0000-0000D3170000}"/>
    <cellStyle name="Currency [0] 4009" xfId="6166" hidden="1" xr:uid="{00000000-0005-0000-0000-000037180000}"/>
    <cellStyle name="Currency [0] 401" xfId="467" hidden="1" xr:uid="{00000000-0005-0000-0000-0000F4010000}"/>
    <cellStyle name="Currency [0] 4010" xfId="6188" hidden="1" xr:uid="{00000000-0005-0000-0000-00004D180000}"/>
    <cellStyle name="Currency [0] 4011" xfId="6190" hidden="1" xr:uid="{00000000-0005-0000-0000-00004F180000}"/>
    <cellStyle name="Currency [0] 4012" xfId="6118" hidden="1" xr:uid="{00000000-0005-0000-0000-000007180000}"/>
    <cellStyle name="Currency [0] 4013" xfId="6150" hidden="1" xr:uid="{00000000-0005-0000-0000-000027180000}"/>
    <cellStyle name="Currency [0] 4014" xfId="5493" hidden="1" xr:uid="{00000000-0005-0000-0000-000096150000}"/>
    <cellStyle name="Currency [0] 4015" xfId="6136" hidden="1" xr:uid="{00000000-0005-0000-0000-000019180000}"/>
    <cellStyle name="Currency [0] 4016" xfId="6133" hidden="1" xr:uid="{00000000-0005-0000-0000-000016180000}"/>
    <cellStyle name="Currency [0] 4017" xfId="6194" hidden="1" xr:uid="{00000000-0005-0000-0000-000053180000}"/>
    <cellStyle name="Currency [0] 4018" xfId="6029" hidden="1" xr:uid="{00000000-0005-0000-0000-0000AE170000}"/>
    <cellStyle name="Currency [0] 4019" xfId="6178" hidden="1" xr:uid="{00000000-0005-0000-0000-000043180000}"/>
    <cellStyle name="Currency [0] 402" xfId="440" hidden="1" xr:uid="{00000000-0005-0000-0000-0000D9010000}"/>
    <cellStyle name="Currency [0] 4020" xfId="6198" hidden="1" xr:uid="{00000000-0005-0000-0000-000057180000}"/>
    <cellStyle name="Currency [0] 4021" xfId="6200" hidden="1" xr:uid="{00000000-0005-0000-0000-000059180000}"/>
    <cellStyle name="Currency [0] 4022" xfId="6137" hidden="1" xr:uid="{00000000-0005-0000-0000-00001A180000}"/>
    <cellStyle name="Currency [0] 4023" xfId="6165" hidden="1" xr:uid="{00000000-0005-0000-0000-000036180000}"/>
    <cellStyle name="Currency [0] 4024" xfId="6125" hidden="1" xr:uid="{00000000-0005-0000-0000-00000E180000}"/>
    <cellStyle name="Currency [0] 4025" xfId="6154" hidden="1" xr:uid="{00000000-0005-0000-0000-00002B180000}"/>
    <cellStyle name="Currency [0] 4026" xfId="6151" hidden="1" xr:uid="{00000000-0005-0000-0000-000028180000}"/>
    <cellStyle name="Currency [0] 4027" xfId="6204" hidden="1" xr:uid="{00000000-0005-0000-0000-00005D180000}"/>
    <cellStyle name="Currency [0] 4028" xfId="6032" hidden="1" xr:uid="{00000000-0005-0000-0000-0000B1170000}"/>
    <cellStyle name="Currency [0] 4029" xfId="6191" hidden="1" xr:uid="{00000000-0005-0000-0000-000050180000}"/>
    <cellStyle name="Currency [0] 403" xfId="504" hidden="1" xr:uid="{00000000-0005-0000-0000-000019020000}"/>
    <cellStyle name="Currency [0] 4030" xfId="6208" hidden="1" xr:uid="{00000000-0005-0000-0000-000061180000}"/>
    <cellStyle name="Currency [0] 4031" xfId="6210" hidden="1" xr:uid="{00000000-0005-0000-0000-000063180000}"/>
    <cellStyle name="Currency [0] 4032" xfId="6091" hidden="1" xr:uid="{00000000-0005-0000-0000-0000EC170000}"/>
    <cellStyle name="Currency [0] 4033" xfId="6127" hidden="1" xr:uid="{00000000-0005-0000-0000-000010180000}"/>
    <cellStyle name="Currency [0] 4034" xfId="6196" hidden="1" xr:uid="{00000000-0005-0000-0000-000055180000}"/>
    <cellStyle name="Currency [0] 4035" xfId="6184" hidden="1" xr:uid="{00000000-0005-0000-0000-000049180000}"/>
    <cellStyle name="Currency [0] 4036" xfId="6201" hidden="1" xr:uid="{00000000-0005-0000-0000-00005A180000}"/>
    <cellStyle name="Currency [0] 4037" xfId="6212" hidden="1" xr:uid="{00000000-0005-0000-0000-000065180000}"/>
    <cellStyle name="Currency [0] 4038" xfId="6060" hidden="1" xr:uid="{00000000-0005-0000-0000-0000CD170000}"/>
    <cellStyle name="Currency [0] 4039" xfId="6124" hidden="1" xr:uid="{00000000-0005-0000-0000-00000D180000}"/>
    <cellStyle name="Currency [0] 404" xfId="483" hidden="1" xr:uid="{00000000-0005-0000-0000-000004020000}"/>
    <cellStyle name="Currency [0] 4040" xfId="6216" hidden="1" xr:uid="{00000000-0005-0000-0000-000069180000}"/>
    <cellStyle name="Currency [0] 4041" xfId="6218" hidden="1" xr:uid="{00000000-0005-0000-0000-00006B180000}"/>
    <cellStyle name="Currency [0] 4042" xfId="6173" hidden="1" xr:uid="{00000000-0005-0000-0000-00003E180000}"/>
    <cellStyle name="Currency [0] 4043" xfId="6185" hidden="1" xr:uid="{00000000-0005-0000-0000-00004A180000}"/>
    <cellStyle name="Currency [0] 4044" xfId="6213" hidden="1" xr:uid="{00000000-0005-0000-0000-000066180000}"/>
    <cellStyle name="Currency [0] 4045" xfId="6186" hidden="1" xr:uid="{00000000-0005-0000-0000-00004B180000}"/>
    <cellStyle name="Currency [0] 4046" xfId="6219" hidden="1" xr:uid="{00000000-0005-0000-0000-00006C180000}"/>
    <cellStyle name="Currency [0] 4047" xfId="6221" hidden="1" xr:uid="{00000000-0005-0000-0000-00006E180000}"/>
    <cellStyle name="Currency [0] 4048" xfId="6214" hidden="1" xr:uid="{00000000-0005-0000-0000-000067180000}"/>
    <cellStyle name="Currency [0] 4049" xfId="6160" hidden="1" xr:uid="{00000000-0005-0000-0000-000031180000}"/>
    <cellStyle name="Currency [0] 405" xfId="490" hidden="1" xr:uid="{00000000-0005-0000-0000-00000B020000}"/>
    <cellStyle name="Currency [0] 4050" xfId="6223" hidden="1" xr:uid="{00000000-0005-0000-0000-000070180000}"/>
    <cellStyle name="Currency [0] 4051" xfId="6225" hidden="1" xr:uid="{00000000-0005-0000-0000-000072180000}"/>
    <cellStyle name="Currency [0] 4052" xfId="5587" hidden="1" xr:uid="{00000000-0005-0000-0000-0000F4150000}"/>
    <cellStyle name="Currency [0] 4053" xfId="5528" hidden="1" xr:uid="{00000000-0005-0000-0000-0000B9150000}"/>
    <cellStyle name="Currency [0] 4054" xfId="6231" hidden="1" xr:uid="{00000000-0005-0000-0000-000078180000}"/>
    <cellStyle name="Currency [0] 4055" xfId="6237" hidden="1" xr:uid="{00000000-0005-0000-0000-00007E180000}"/>
    <cellStyle name="Currency [0] 4056" xfId="6239" hidden="1" xr:uid="{00000000-0005-0000-0000-000080180000}"/>
    <cellStyle name="Currency [0] 4057" xfId="5518" hidden="1" xr:uid="{00000000-0005-0000-0000-0000AF150000}"/>
    <cellStyle name="Currency [0] 4058" xfId="6233" hidden="1" xr:uid="{00000000-0005-0000-0000-00007A180000}"/>
    <cellStyle name="Currency [0] 4059" xfId="6241" hidden="1" xr:uid="{00000000-0005-0000-0000-000082180000}"/>
    <cellStyle name="Currency [0] 406" xfId="505" hidden="1" xr:uid="{00000000-0005-0000-0000-00001A020000}"/>
    <cellStyle name="Currency [0] 4060" xfId="6243" hidden="1" xr:uid="{00000000-0005-0000-0000-000084180000}"/>
    <cellStyle name="Currency [0] 4061" xfId="6232" hidden="1" xr:uid="{00000000-0005-0000-0000-000079180000}"/>
    <cellStyle name="Currency [0] 4062" xfId="5563" hidden="1" xr:uid="{00000000-0005-0000-0000-0000DC150000}"/>
    <cellStyle name="Currency [0] 4063" xfId="6254" hidden="1" xr:uid="{00000000-0005-0000-0000-00008F180000}"/>
    <cellStyle name="Currency [0] 4064" xfId="6263" hidden="1" xr:uid="{00000000-0005-0000-0000-000098180000}"/>
    <cellStyle name="Currency [0] 4065" xfId="6274" hidden="1" xr:uid="{00000000-0005-0000-0000-0000A3180000}"/>
    <cellStyle name="Currency [0] 4066" xfId="6280" hidden="1" xr:uid="{00000000-0005-0000-0000-0000A9180000}"/>
    <cellStyle name="Currency [0] 4067" xfId="6252" hidden="1" xr:uid="{00000000-0005-0000-0000-00008D180000}"/>
    <cellStyle name="Currency [0] 4068" xfId="6270" hidden="1" xr:uid="{00000000-0005-0000-0000-00009F180000}"/>
    <cellStyle name="Currency [0] 4069" xfId="6292" hidden="1" xr:uid="{00000000-0005-0000-0000-0000B5180000}"/>
    <cellStyle name="Currency [0] 407" xfId="506" hidden="1" xr:uid="{00000000-0005-0000-0000-00001B020000}"/>
    <cellStyle name="Currency [0] 4070" xfId="6294" hidden="1" xr:uid="{00000000-0005-0000-0000-0000B7180000}"/>
    <cellStyle name="Currency [0] 4071" xfId="6228" hidden="1" xr:uid="{00000000-0005-0000-0000-000075180000}"/>
    <cellStyle name="Currency [0] 4072" xfId="5517" hidden="1" xr:uid="{00000000-0005-0000-0000-0000AE150000}"/>
    <cellStyle name="Currency [0] 4073" xfId="6266" hidden="1" xr:uid="{00000000-0005-0000-0000-00009B180000}"/>
    <cellStyle name="Currency [0] 4074" xfId="5496" hidden="1" xr:uid="{00000000-0005-0000-0000-000099150000}"/>
    <cellStyle name="Currency [0] 4075" xfId="6255" hidden="1" xr:uid="{00000000-0005-0000-0000-000090180000}"/>
    <cellStyle name="Currency [0] 4076" xfId="6299" hidden="1" xr:uid="{00000000-0005-0000-0000-0000BC180000}"/>
    <cellStyle name="Currency [0] 4077" xfId="6267" hidden="1" xr:uid="{00000000-0005-0000-0000-00009C180000}"/>
    <cellStyle name="Currency [0] 4078" xfId="6275" hidden="1" xr:uid="{00000000-0005-0000-0000-0000A4180000}"/>
    <cellStyle name="Currency [0] 4079" xfId="6311" hidden="1" xr:uid="{00000000-0005-0000-0000-0000C8180000}"/>
    <cellStyle name="Currency [0] 408" xfId="481" hidden="1" xr:uid="{00000000-0005-0000-0000-000002020000}"/>
    <cellStyle name="Currency [0] 4080" xfId="6313" hidden="1" xr:uid="{00000000-0005-0000-0000-0000CA180000}"/>
    <cellStyle name="Currency [0] 4081" xfId="6269" hidden="1" xr:uid="{00000000-0005-0000-0000-00009E180000}"/>
    <cellStyle name="Currency [0] 4082" xfId="6282" hidden="1" xr:uid="{00000000-0005-0000-0000-0000AB180000}"/>
    <cellStyle name="Currency [0] 4083" xfId="6287" hidden="1" xr:uid="{00000000-0005-0000-0000-0000B0180000}"/>
    <cellStyle name="Currency [0] 4084" xfId="6281" hidden="1" xr:uid="{00000000-0005-0000-0000-0000AA180000}"/>
    <cellStyle name="Currency [0] 4085" xfId="6329" hidden="1" xr:uid="{00000000-0005-0000-0000-0000DA180000}"/>
    <cellStyle name="Currency [0] 4086" xfId="6337" hidden="1" xr:uid="{00000000-0005-0000-0000-0000E2180000}"/>
    <cellStyle name="Currency [0] 4087" xfId="6265" hidden="1" xr:uid="{00000000-0005-0000-0000-00009A180000}"/>
    <cellStyle name="Currency [0] 4088" xfId="6323" hidden="1" xr:uid="{00000000-0005-0000-0000-0000D4180000}"/>
    <cellStyle name="Currency [0] 4089" xfId="6346" hidden="1" xr:uid="{00000000-0005-0000-0000-0000EB180000}"/>
    <cellStyle name="Currency [0] 409" xfId="480" hidden="1" xr:uid="{00000000-0005-0000-0000-000001020000}"/>
    <cellStyle name="Currency [0] 4090" xfId="6348" hidden="1" xr:uid="{00000000-0005-0000-0000-0000ED180000}"/>
    <cellStyle name="Currency [0] 4091" xfId="6248" hidden="1" xr:uid="{00000000-0005-0000-0000-000089180000}"/>
    <cellStyle name="Currency [0] 4092" xfId="6258" hidden="1" xr:uid="{00000000-0005-0000-0000-000093180000}"/>
    <cellStyle name="Currency [0] 4093" xfId="6320" hidden="1" xr:uid="{00000000-0005-0000-0000-0000D1180000}"/>
    <cellStyle name="Currency [0] 4094" xfId="6285" hidden="1" xr:uid="{00000000-0005-0000-0000-0000AE180000}"/>
    <cellStyle name="Currency [0] 4095" xfId="6235" hidden="1" xr:uid="{00000000-0005-0000-0000-00007C180000}"/>
    <cellStyle name="Currency [0] 4096" xfId="6356" hidden="1" xr:uid="{00000000-0005-0000-0000-0000F5180000}"/>
    <cellStyle name="Currency [0] 4097" xfId="6321" hidden="1" xr:uid="{00000000-0005-0000-0000-0000D2180000}"/>
    <cellStyle name="Currency [0] 4098" xfId="6332" hidden="1" xr:uid="{00000000-0005-0000-0000-0000DD180000}"/>
    <cellStyle name="Currency [0] 4099" xfId="6364" hidden="1" xr:uid="{00000000-0005-0000-0000-0000FD180000}"/>
    <cellStyle name="Currency [0] 41" xfId="97" hidden="1" xr:uid="{00000000-0005-0000-0000-000081000000}"/>
    <cellStyle name="Currency [0] 410" xfId="475" hidden="1" xr:uid="{00000000-0005-0000-0000-0000FC010000}"/>
    <cellStyle name="Currency [0] 4100" xfId="6366" hidden="1" xr:uid="{00000000-0005-0000-0000-0000FF180000}"/>
    <cellStyle name="Currency [0] 4101" xfId="6318" hidden="1" xr:uid="{00000000-0005-0000-0000-0000CF180000}"/>
    <cellStyle name="Currency [0] 4102" xfId="6317" hidden="1" xr:uid="{00000000-0005-0000-0000-0000CE180000}"/>
    <cellStyle name="Currency [0] 4103" xfId="6307" hidden="1" xr:uid="{00000000-0005-0000-0000-0000C4180000}"/>
    <cellStyle name="Currency [0] 4104" xfId="6303" hidden="1" xr:uid="{00000000-0005-0000-0000-0000C0180000}"/>
    <cellStyle name="Currency [0] 4105" xfId="6305" hidden="1" xr:uid="{00000000-0005-0000-0000-0000C2180000}"/>
    <cellStyle name="Currency [0] 4106" xfId="6373" hidden="1" xr:uid="{00000000-0005-0000-0000-000006190000}"/>
    <cellStyle name="Currency [0] 4107" xfId="5532" hidden="1" xr:uid="{00000000-0005-0000-0000-0000BD150000}"/>
    <cellStyle name="Currency [0] 4108" xfId="6351" hidden="1" xr:uid="{00000000-0005-0000-0000-0000F0180000}"/>
    <cellStyle name="Currency [0] 4109" xfId="6379" hidden="1" xr:uid="{00000000-0005-0000-0000-00000C190000}"/>
    <cellStyle name="Currency [0] 411" xfId="473" hidden="1" xr:uid="{00000000-0005-0000-0000-0000FA010000}"/>
    <cellStyle name="Currency [0] 4110" xfId="6381" hidden="1" xr:uid="{00000000-0005-0000-0000-00000E190000}"/>
    <cellStyle name="Currency [0] 4111" xfId="6256" hidden="1" xr:uid="{00000000-0005-0000-0000-000091180000}"/>
    <cellStyle name="Currency [0] 4112" xfId="6330" hidden="1" xr:uid="{00000000-0005-0000-0000-0000DB180000}"/>
    <cellStyle name="Currency [0] 4113" xfId="6286" hidden="1" xr:uid="{00000000-0005-0000-0000-0000AF180000}"/>
    <cellStyle name="Currency [0] 4114" xfId="6322" hidden="1" xr:uid="{00000000-0005-0000-0000-0000D3180000}"/>
    <cellStyle name="Currency [0] 4115" xfId="6326" hidden="1" xr:uid="{00000000-0005-0000-0000-0000D7180000}"/>
    <cellStyle name="Currency [0] 4116" xfId="6387" hidden="1" xr:uid="{00000000-0005-0000-0000-000014190000}"/>
    <cellStyle name="Currency [0] 4117" xfId="5545" hidden="1" xr:uid="{00000000-0005-0000-0000-0000CA150000}"/>
    <cellStyle name="Currency [0] 4118" xfId="6369" hidden="1" xr:uid="{00000000-0005-0000-0000-000002190000}"/>
    <cellStyle name="Currency [0] 4119" xfId="6392" hidden="1" xr:uid="{00000000-0005-0000-0000-000019190000}"/>
    <cellStyle name="Currency [0] 412" xfId="474" hidden="1" xr:uid="{00000000-0005-0000-0000-0000FB010000}"/>
    <cellStyle name="Currency [0] 4120" xfId="6394" hidden="1" xr:uid="{00000000-0005-0000-0000-00001B190000}"/>
    <cellStyle name="Currency [0] 4121" xfId="6250" hidden="1" xr:uid="{00000000-0005-0000-0000-00008B180000}"/>
    <cellStyle name="Currency [0] 4122" xfId="6349" hidden="1" xr:uid="{00000000-0005-0000-0000-0000EE180000}"/>
    <cellStyle name="Currency [0] 4123" xfId="6316" hidden="1" xr:uid="{00000000-0005-0000-0000-0000CD180000}"/>
    <cellStyle name="Currency [0] 4124" xfId="6334" hidden="1" xr:uid="{00000000-0005-0000-0000-0000DF180000}"/>
    <cellStyle name="Currency [0] 4125" xfId="6331" hidden="1" xr:uid="{00000000-0005-0000-0000-0000DC180000}"/>
    <cellStyle name="Currency [0] 4126" xfId="6398" hidden="1" xr:uid="{00000000-0005-0000-0000-00001F190000}"/>
    <cellStyle name="Currency [0] 4127" xfId="6283" hidden="1" xr:uid="{00000000-0005-0000-0000-0000AC180000}"/>
    <cellStyle name="Currency [0] 4128" xfId="6383" hidden="1" xr:uid="{00000000-0005-0000-0000-000010190000}"/>
    <cellStyle name="Currency [0] 4129" xfId="6405" hidden="1" xr:uid="{00000000-0005-0000-0000-000026190000}"/>
    <cellStyle name="Currency [0] 413" xfId="511" hidden="1" xr:uid="{00000000-0005-0000-0000-000020020000}"/>
    <cellStyle name="Currency [0] 4130" xfId="6407" hidden="1" xr:uid="{00000000-0005-0000-0000-000028190000}"/>
    <cellStyle name="Currency [0] 4131" xfId="6335" hidden="1" xr:uid="{00000000-0005-0000-0000-0000E0180000}"/>
    <cellStyle name="Currency [0] 4132" xfId="6367" hidden="1" xr:uid="{00000000-0005-0000-0000-000000190000}"/>
    <cellStyle name="Currency [0] 4133" xfId="5497" hidden="1" xr:uid="{00000000-0005-0000-0000-00009A150000}"/>
    <cellStyle name="Currency [0] 4134" xfId="6353" hidden="1" xr:uid="{00000000-0005-0000-0000-0000F2180000}"/>
    <cellStyle name="Currency [0] 4135" xfId="6350" hidden="1" xr:uid="{00000000-0005-0000-0000-0000EF180000}"/>
    <cellStyle name="Currency [0] 4136" xfId="6411" hidden="1" xr:uid="{00000000-0005-0000-0000-00002C190000}"/>
    <cellStyle name="Currency [0] 4137" xfId="6246" hidden="1" xr:uid="{00000000-0005-0000-0000-000087180000}"/>
    <cellStyle name="Currency [0] 4138" xfId="6395" hidden="1" xr:uid="{00000000-0005-0000-0000-00001C190000}"/>
    <cellStyle name="Currency [0] 4139" xfId="6415" hidden="1" xr:uid="{00000000-0005-0000-0000-000030190000}"/>
    <cellStyle name="Currency [0] 414" xfId="197" hidden="1" xr:uid="{00000000-0005-0000-0000-0000E6000000}"/>
    <cellStyle name="Currency [0] 4140" xfId="6417" hidden="1" xr:uid="{00000000-0005-0000-0000-000032190000}"/>
    <cellStyle name="Currency [0] 4141" xfId="6354" hidden="1" xr:uid="{00000000-0005-0000-0000-0000F3180000}"/>
    <cellStyle name="Currency [0] 4142" xfId="6382" hidden="1" xr:uid="{00000000-0005-0000-0000-00000F190000}"/>
    <cellStyle name="Currency [0] 4143" xfId="6342" hidden="1" xr:uid="{00000000-0005-0000-0000-0000E7180000}"/>
    <cellStyle name="Currency [0] 4144" xfId="6371" hidden="1" xr:uid="{00000000-0005-0000-0000-000004190000}"/>
    <cellStyle name="Currency [0] 4145" xfId="6368" hidden="1" xr:uid="{00000000-0005-0000-0000-000001190000}"/>
    <cellStyle name="Currency [0] 4146" xfId="6421" hidden="1" xr:uid="{00000000-0005-0000-0000-000036190000}"/>
    <cellStyle name="Currency [0] 4147" xfId="6249" hidden="1" xr:uid="{00000000-0005-0000-0000-00008A180000}"/>
    <cellStyle name="Currency [0] 4148" xfId="6408" hidden="1" xr:uid="{00000000-0005-0000-0000-000029190000}"/>
    <cellStyle name="Currency [0] 4149" xfId="6425" hidden="1" xr:uid="{00000000-0005-0000-0000-00003A190000}"/>
    <cellStyle name="Currency [0] 415" xfId="501" hidden="1" xr:uid="{00000000-0005-0000-0000-000016020000}"/>
    <cellStyle name="Currency [0] 4150" xfId="6427" hidden="1" xr:uid="{00000000-0005-0000-0000-00003C190000}"/>
    <cellStyle name="Currency [0] 4151" xfId="6308" hidden="1" xr:uid="{00000000-0005-0000-0000-0000C5180000}"/>
    <cellStyle name="Currency [0] 4152" xfId="6344" hidden="1" xr:uid="{00000000-0005-0000-0000-0000E9180000}"/>
    <cellStyle name="Currency [0] 4153" xfId="6413" hidden="1" xr:uid="{00000000-0005-0000-0000-00002E190000}"/>
    <cellStyle name="Currency [0] 4154" xfId="6401" hidden="1" xr:uid="{00000000-0005-0000-0000-000022190000}"/>
    <cellStyle name="Currency [0] 4155" xfId="6418" hidden="1" xr:uid="{00000000-0005-0000-0000-000033190000}"/>
    <cellStyle name="Currency [0] 4156" xfId="6429" hidden="1" xr:uid="{00000000-0005-0000-0000-00003E190000}"/>
    <cellStyle name="Currency [0] 4157" xfId="6277" hidden="1" xr:uid="{00000000-0005-0000-0000-0000A6180000}"/>
    <cellStyle name="Currency [0] 4158" xfId="6341" hidden="1" xr:uid="{00000000-0005-0000-0000-0000E6180000}"/>
    <cellStyle name="Currency [0] 4159" xfId="6433" hidden="1" xr:uid="{00000000-0005-0000-0000-000042190000}"/>
    <cellStyle name="Currency [0] 416" xfId="513" hidden="1" xr:uid="{00000000-0005-0000-0000-000022020000}"/>
    <cellStyle name="Currency [0] 4160" xfId="6435" hidden="1" xr:uid="{00000000-0005-0000-0000-000044190000}"/>
    <cellStyle name="Currency [0] 4161" xfId="6390" hidden="1" xr:uid="{00000000-0005-0000-0000-000017190000}"/>
    <cellStyle name="Currency [0] 4162" xfId="6402" hidden="1" xr:uid="{00000000-0005-0000-0000-000023190000}"/>
    <cellStyle name="Currency [0] 4163" xfId="6430" hidden="1" xr:uid="{00000000-0005-0000-0000-00003F190000}"/>
    <cellStyle name="Currency [0] 4164" xfId="6403" hidden="1" xr:uid="{00000000-0005-0000-0000-000024190000}"/>
    <cellStyle name="Currency [0] 4165" xfId="6436" hidden="1" xr:uid="{00000000-0005-0000-0000-000045190000}"/>
    <cellStyle name="Currency [0] 4166" xfId="6438" hidden="1" xr:uid="{00000000-0005-0000-0000-000047190000}"/>
    <cellStyle name="Currency [0] 4167" xfId="6431" hidden="1" xr:uid="{00000000-0005-0000-0000-000040190000}"/>
    <cellStyle name="Currency [0] 4168" xfId="6377" hidden="1" xr:uid="{00000000-0005-0000-0000-00000A190000}"/>
    <cellStyle name="Currency [0] 4169" xfId="6440" hidden="1" xr:uid="{00000000-0005-0000-0000-000049190000}"/>
    <cellStyle name="Currency [0] 417" xfId="514" hidden="1" xr:uid="{00000000-0005-0000-0000-000023020000}"/>
    <cellStyle name="Currency [0] 4170" xfId="6442" hidden="1" xr:uid="{00000000-0005-0000-0000-00004B190000}"/>
    <cellStyle name="Currency [0] 4171" xfId="5180" hidden="1" xr:uid="{00000000-0005-0000-0000-00005D140000}"/>
    <cellStyle name="Currency [0] 4172" xfId="5247" hidden="1" xr:uid="{00000000-0005-0000-0000-0000A0140000}"/>
    <cellStyle name="Currency [0] 4173" xfId="5280" hidden="1" xr:uid="{00000000-0005-0000-0000-0000C1140000}"/>
    <cellStyle name="Currency [0] 4174" xfId="6449" hidden="1" xr:uid="{00000000-0005-0000-0000-000052190000}"/>
    <cellStyle name="Currency [0] 4175" xfId="6452" hidden="1" xr:uid="{00000000-0005-0000-0000-000055190000}"/>
    <cellStyle name="Currency [0] 4176" xfId="5188" hidden="1" xr:uid="{00000000-0005-0000-0000-000065140000}"/>
    <cellStyle name="Currency [0] 4177" xfId="6445" hidden="1" xr:uid="{00000000-0005-0000-0000-00004E190000}"/>
    <cellStyle name="Currency [0] 4178" xfId="6454" hidden="1" xr:uid="{00000000-0005-0000-0000-000057190000}"/>
    <cellStyle name="Currency [0] 4179" xfId="6456" hidden="1" xr:uid="{00000000-0005-0000-0000-000059190000}"/>
    <cellStyle name="Currency [0] 418" xfId="452" hidden="1" xr:uid="{00000000-0005-0000-0000-0000E5010000}"/>
    <cellStyle name="Currency [0] 4180" xfId="5221" hidden="1" xr:uid="{00000000-0005-0000-0000-000086140000}"/>
    <cellStyle name="Currency [0] 4181" xfId="5179" hidden="1" xr:uid="{00000000-0005-0000-0000-00005C140000}"/>
    <cellStyle name="Currency [0] 4182" xfId="6467" hidden="1" xr:uid="{00000000-0005-0000-0000-000064190000}"/>
    <cellStyle name="Currency [0] 4183" xfId="6476" hidden="1" xr:uid="{00000000-0005-0000-0000-00006D190000}"/>
    <cellStyle name="Currency [0] 4184" xfId="6487" hidden="1" xr:uid="{00000000-0005-0000-0000-000078190000}"/>
    <cellStyle name="Currency [0] 4185" xfId="6493" hidden="1" xr:uid="{00000000-0005-0000-0000-00007E190000}"/>
    <cellStyle name="Currency [0] 4186" xfId="6465" hidden="1" xr:uid="{00000000-0005-0000-0000-000062190000}"/>
    <cellStyle name="Currency [0] 4187" xfId="6483" hidden="1" xr:uid="{00000000-0005-0000-0000-000074190000}"/>
    <cellStyle name="Currency [0] 4188" xfId="6505" hidden="1" xr:uid="{00000000-0005-0000-0000-00008A190000}"/>
    <cellStyle name="Currency [0] 4189" xfId="6507" hidden="1" xr:uid="{00000000-0005-0000-0000-00008C190000}"/>
    <cellStyle name="Currency [0] 419" xfId="488" hidden="1" xr:uid="{00000000-0005-0000-0000-000009020000}"/>
    <cellStyle name="Currency [0] 4190" xfId="5183" hidden="1" xr:uid="{00000000-0005-0000-0000-000060140000}"/>
    <cellStyle name="Currency [0] 4191" xfId="5198" hidden="1" xr:uid="{00000000-0005-0000-0000-00006F140000}"/>
    <cellStyle name="Currency [0] 4192" xfId="6479" hidden="1" xr:uid="{00000000-0005-0000-0000-000070190000}"/>
    <cellStyle name="Currency [0] 4193" xfId="5193" hidden="1" xr:uid="{00000000-0005-0000-0000-00006A140000}"/>
    <cellStyle name="Currency [0] 4194" xfId="6468" hidden="1" xr:uid="{00000000-0005-0000-0000-000065190000}"/>
    <cellStyle name="Currency [0] 4195" xfId="6512" hidden="1" xr:uid="{00000000-0005-0000-0000-000091190000}"/>
    <cellStyle name="Currency [0] 4196" xfId="6480" hidden="1" xr:uid="{00000000-0005-0000-0000-000071190000}"/>
    <cellStyle name="Currency [0] 4197" xfId="6488" hidden="1" xr:uid="{00000000-0005-0000-0000-000079190000}"/>
    <cellStyle name="Currency [0] 4198" xfId="6524" hidden="1" xr:uid="{00000000-0005-0000-0000-00009D190000}"/>
    <cellStyle name="Currency [0] 4199" xfId="6526" hidden="1" xr:uid="{00000000-0005-0000-0000-00009F190000}"/>
    <cellStyle name="Currency [0] 42" xfId="109" hidden="1" xr:uid="{00000000-0005-0000-0000-00008E000000}"/>
    <cellStyle name="Currency [0] 420" xfId="468" hidden="1" xr:uid="{00000000-0005-0000-0000-0000F5010000}"/>
    <cellStyle name="Currency [0] 4200" xfId="6482" hidden="1" xr:uid="{00000000-0005-0000-0000-000073190000}"/>
    <cellStyle name="Currency [0] 4201" xfId="6495" hidden="1" xr:uid="{00000000-0005-0000-0000-000080190000}"/>
    <cellStyle name="Currency [0] 4202" xfId="6500" hidden="1" xr:uid="{00000000-0005-0000-0000-000085190000}"/>
    <cellStyle name="Currency [0] 4203" xfId="6494" hidden="1" xr:uid="{00000000-0005-0000-0000-00007F190000}"/>
    <cellStyle name="Currency [0] 4204" xfId="6542" hidden="1" xr:uid="{00000000-0005-0000-0000-0000AF190000}"/>
    <cellStyle name="Currency [0] 4205" xfId="6550" hidden="1" xr:uid="{00000000-0005-0000-0000-0000B7190000}"/>
    <cellStyle name="Currency [0] 4206" xfId="6478" hidden="1" xr:uid="{00000000-0005-0000-0000-00006F190000}"/>
    <cellStyle name="Currency [0] 4207" xfId="6536" hidden="1" xr:uid="{00000000-0005-0000-0000-0000A9190000}"/>
    <cellStyle name="Currency [0] 4208" xfId="6559" hidden="1" xr:uid="{00000000-0005-0000-0000-0000C0190000}"/>
    <cellStyle name="Currency [0] 4209" xfId="6561" hidden="1" xr:uid="{00000000-0005-0000-0000-0000C2190000}"/>
    <cellStyle name="Currency [0] 421" xfId="484" hidden="1" xr:uid="{00000000-0005-0000-0000-000005020000}"/>
    <cellStyle name="Currency [0] 4210" xfId="6461" hidden="1" xr:uid="{00000000-0005-0000-0000-00005E190000}"/>
    <cellStyle name="Currency [0] 4211" xfId="6471" hidden="1" xr:uid="{00000000-0005-0000-0000-000068190000}"/>
    <cellStyle name="Currency [0] 4212" xfId="6533" hidden="1" xr:uid="{00000000-0005-0000-0000-0000A6190000}"/>
    <cellStyle name="Currency [0] 4213" xfId="6498" hidden="1" xr:uid="{00000000-0005-0000-0000-000083190000}"/>
    <cellStyle name="Currency [0] 4214" xfId="6447" hidden="1" xr:uid="{00000000-0005-0000-0000-000050190000}"/>
    <cellStyle name="Currency [0] 4215" xfId="6569" hidden="1" xr:uid="{00000000-0005-0000-0000-0000CA190000}"/>
    <cellStyle name="Currency [0] 4216" xfId="6534" hidden="1" xr:uid="{00000000-0005-0000-0000-0000A7190000}"/>
    <cellStyle name="Currency [0] 4217" xfId="6545" hidden="1" xr:uid="{00000000-0005-0000-0000-0000B2190000}"/>
    <cellStyle name="Currency [0] 4218" xfId="6577" hidden="1" xr:uid="{00000000-0005-0000-0000-0000D2190000}"/>
    <cellStyle name="Currency [0] 4219" xfId="6579" hidden="1" xr:uid="{00000000-0005-0000-0000-0000D4190000}"/>
    <cellStyle name="Currency [0] 422" xfId="486" hidden="1" xr:uid="{00000000-0005-0000-0000-000007020000}"/>
    <cellStyle name="Currency [0] 4220" xfId="6531" hidden="1" xr:uid="{00000000-0005-0000-0000-0000A4190000}"/>
    <cellStyle name="Currency [0] 4221" xfId="6530" hidden="1" xr:uid="{00000000-0005-0000-0000-0000A3190000}"/>
    <cellStyle name="Currency [0] 4222" xfId="6520" hidden="1" xr:uid="{00000000-0005-0000-0000-000099190000}"/>
    <cellStyle name="Currency [0] 4223" xfId="6516" hidden="1" xr:uid="{00000000-0005-0000-0000-000095190000}"/>
    <cellStyle name="Currency [0] 4224" xfId="6518" hidden="1" xr:uid="{00000000-0005-0000-0000-000097190000}"/>
    <cellStyle name="Currency [0] 4225" xfId="6586" hidden="1" xr:uid="{00000000-0005-0000-0000-0000DB190000}"/>
    <cellStyle name="Currency [0] 4226" xfId="5225" hidden="1" xr:uid="{00000000-0005-0000-0000-00008A140000}"/>
    <cellStyle name="Currency [0] 4227" xfId="6564" hidden="1" xr:uid="{00000000-0005-0000-0000-0000C5190000}"/>
    <cellStyle name="Currency [0] 4228" xfId="6592" hidden="1" xr:uid="{00000000-0005-0000-0000-0000E1190000}"/>
    <cellStyle name="Currency [0] 4229" xfId="6594" hidden="1" xr:uid="{00000000-0005-0000-0000-0000E3190000}"/>
    <cellStyle name="Currency [0] 423" xfId="517" hidden="1" xr:uid="{00000000-0005-0000-0000-000026020000}"/>
    <cellStyle name="Currency [0] 4230" xfId="6469" hidden="1" xr:uid="{00000000-0005-0000-0000-000066190000}"/>
    <cellStyle name="Currency [0] 4231" xfId="6543" hidden="1" xr:uid="{00000000-0005-0000-0000-0000B0190000}"/>
    <cellStyle name="Currency [0] 4232" xfId="6499" hidden="1" xr:uid="{00000000-0005-0000-0000-000084190000}"/>
    <cellStyle name="Currency [0] 4233" xfId="6535" hidden="1" xr:uid="{00000000-0005-0000-0000-0000A8190000}"/>
    <cellStyle name="Currency [0] 4234" xfId="6539" hidden="1" xr:uid="{00000000-0005-0000-0000-0000AC190000}"/>
    <cellStyle name="Currency [0] 4235" xfId="6600" hidden="1" xr:uid="{00000000-0005-0000-0000-0000E9190000}"/>
    <cellStyle name="Currency [0] 4236" xfId="5200" hidden="1" xr:uid="{00000000-0005-0000-0000-000071140000}"/>
    <cellStyle name="Currency [0] 4237" xfId="6582" hidden="1" xr:uid="{00000000-0005-0000-0000-0000D7190000}"/>
    <cellStyle name="Currency [0] 4238" xfId="6605" hidden="1" xr:uid="{00000000-0005-0000-0000-0000EE190000}"/>
    <cellStyle name="Currency [0] 4239" xfId="6607" hidden="1" xr:uid="{00000000-0005-0000-0000-0000F0190000}"/>
    <cellStyle name="Currency [0] 424" xfId="190" hidden="1" xr:uid="{00000000-0005-0000-0000-0000DF000000}"/>
    <cellStyle name="Currency [0] 4240" xfId="6463" hidden="1" xr:uid="{00000000-0005-0000-0000-000060190000}"/>
    <cellStyle name="Currency [0] 4241" xfId="6562" hidden="1" xr:uid="{00000000-0005-0000-0000-0000C3190000}"/>
    <cellStyle name="Currency [0] 4242" xfId="6529" hidden="1" xr:uid="{00000000-0005-0000-0000-0000A2190000}"/>
    <cellStyle name="Currency [0] 4243" xfId="6547" hidden="1" xr:uid="{00000000-0005-0000-0000-0000B4190000}"/>
    <cellStyle name="Currency [0] 4244" xfId="6544" hidden="1" xr:uid="{00000000-0005-0000-0000-0000B1190000}"/>
    <cellStyle name="Currency [0] 4245" xfId="6611" hidden="1" xr:uid="{00000000-0005-0000-0000-0000F4190000}"/>
    <cellStyle name="Currency [0] 4246" xfId="6496" hidden="1" xr:uid="{00000000-0005-0000-0000-000081190000}"/>
    <cellStyle name="Currency [0] 4247" xfId="6596" hidden="1" xr:uid="{00000000-0005-0000-0000-0000E5190000}"/>
    <cellStyle name="Currency [0] 4248" xfId="6618" hidden="1" xr:uid="{00000000-0005-0000-0000-0000FB190000}"/>
    <cellStyle name="Currency [0] 4249" xfId="6620" hidden="1" xr:uid="{00000000-0005-0000-0000-0000FD190000}"/>
    <cellStyle name="Currency [0] 425" xfId="509" hidden="1" xr:uid="{00000000-0005-0000-0000-00001E020000}"/>
    <cellStyle name="Currency [0] 4250" xfId="6548" hidden="1" xr:uid="{00000000-0005-0000-0000-0000B5190000}"/>
    <cellStyle name="Currency [0] 4251" xfId="6580" hidden="1" xr:uid="{00000000-0005-0000-0000-0000D5190000}"/>
    <cellStyle name="Currency [0] 4252" xfId="5186" hidden="1" xr:uid="{00000000-0005-0000-0000-000063140000}"/>
    <cellStyle name="Currency [0] 4253" xfId="6566" hidden="1" xr:uid="{00000000-0005-0000-0000-0000C7190000}"/>
    <cellStyle name="Currency [0] 4254" xfId="6563" hidden="1" xr:uid="{00000000-0005-0000-0000-0000C4190000}"/>
    <cellStyle name="Currency [0] 4255" xfId="6624" hidden="1" xr:uid="{00000000-0005-0000-0000-0000011A0000}"/>
    <cellStyle name="Currency [0] 4256" xfId="6459" hidden="1" xr:uid="{00000000-0005-0000-0000-00005C190000}"/>
    <cellStyle name="Currency [0] 4257" xfId="6608" hidden="1" xr:uid="{00000000-0005-0000-0000-0000F1190000}"/>
    <cellStyle name="Currency [0] 4258" xfId="6628" hidden="1" xr:uid="{00000000-0005-0000-0000-0000051A0000}"/>
    <cellStyle name="Currency [0] 4259" xfId="6630" hidden="1" xr:uid="{00000000-0005-0000-0000-0000071A0000}"/>
    <cellStyle name="Currency [0] 426" xfId="519" hidden="1" xr:uid="{00000000-0005-0000-0000-000028020000}"/>
    <cellStyle name="Currency [0] 4260" xfId="6567" hidden="1" xr:uid="{00000000-0005-0000-0000-0000C8190000}"/>
    <cellStyle name="Currency [0] 4261" xfId="6595" hidden="1" xr:uid="{00000000-0005-0000-0000-0000E4190000}"/>
    <cellStyle name="Currency [0] 4262" xfId="6555" hidden="1" xr:uid="{00000000-0005-0000-0000-0000BC190000}"/>
    <cellStyle name="Currency [0] 4263" xfId="6584" hidden="1" xr:uid="{00000000-0005-0000-0000-0000D9190000}"/>
    <cellStyle name="Currency [0] 4264" xfId="6581" hidden="1" xr:uid="{00000000-0005-0000-0000-0000D6190000}"/>
    <cellStyle name="Currency [0] 4265" xfId="6634" hidden="1" xr:uid="{00000000-0005-0000-0000-00000B1A0000}"/>
    <cellStyle name="Currency [0] 4266" xfId="6462" hidden="1" xr:uid="{00000000-0005-0000-0000-00005F190000}"/>
    <cellStyle name="Currency [0] 4267" xfId="6621" hidden="1" xr:uid="{00000000-0005-0000-0000-0000FE190000}"/>
    <cellStyle name="Currency [0] 4268" xfId="6638" hidden="1" xr:uid="{00000000-0005-0000-0000-00000F1A0000}"/>
    <cellStyle name="Currency [0] 4269" xfId="6640" hidden="1" xr:uid="{00000000-0005-0000-0000-0000111A0000}"/>
    <cellStyle name="Currency [0] 427" xfId="520" hidden="1" xr:uid="{00000000-0005-0000-0000-000029020000}"/>
    <cellStyle name="Currency [0] 4270" xfId="6521" hidden="1" xr:uid="{00000000-0005-0000-0000-00009A190000}"/>
    <cellStyle name="Currency [0] 4271" xfId="6557" hidden="1" xr:uid="{00000000-0005-0000-0000-0000BE190000}"/>
    <cellStyle name="Currency [0] 4272" xfId="6626" hidden="1" xr:uid="{00000000-0005-0000-0000-0000031A0000}"/>
    <cellStyle name="Currency [0] 4273" xfId="6614" hidden="1" xr:uid="{00000000-0005-0000-0000-0000F7190000}"/>
    <cellStyle name="Currency [0] 4274" xfId="6631" hidden="1" xr:uid="{00000000-0005-0000-0000-0000081A0000}"/>
    <cellStyle name="Currency [0] 4275" xfId="6642" hidden="1" xr:uid="{00000000-0005-0000-0000-0000131A0000}"/>
    <cellStyle name="Currency [0] 4276" xfId="6490" hidden="1" xr:uid="{00000000-0005-0000-0000-00007B190000}"/>
    <cellStyle name="Currency [0] 4277" xfId="6554" hidden="1" xr:uid="{00000000-0005-0000-0000-0000BB190000}"/>
    <cellStyle name="Currency [0] 4278" xfId="6646" hidden="1" xr:uid="{00000000-0005-0000-0000-0000171A0000}"/>
    <cellStyle name="Currency [0] 4279" xfId="6648" hidden="1" xr:uid="{00000000-0005-0000-0000-0000191A0000}"/>
    <cellStyle name="Currency [0] 428" xfId="448" hidden="1" xr:uid="{00000000-0005-0000-0000-0000E1010000}"/>
    <cellStyle name="Currency [0] 4280" xfId="6603" hidden="1" xr:uid="{00000000-0005-0000-0000-0000EC190000}"/>
    <cellStyle name="Currency [0] 4281" xfId="6615" hidden="1" xr:uid="{00000000-0005-0000-0000-0000F8190000}"/>
    <cellStyle name="Currency [0] 4282" xfId="6643" hidden="1" xr:uid="{00000000-0005-0000-0000-0000141A0000}"/>
    <cellStyle name="Currency [0] 4283" xfId="6616" hidden="1" xr:uid="{00000000-0005-0000-0000-0000F9190000}"/>
    <cellStyle name="Currency [0] 4284" xfId="6649" hidden="1" xr:uid="{00000000-0005-0000-0000-00001A1A0000}"/>
    <cellStyle name="Currency [0] 4285" xfId="6651" hidden="1" xr:uid="{00000000-0005-0000-0000-00001C1A0000}"/>
    <cellStyle name="Currency [0] 4286" xfId="6644" hidden="1" xr:uid="{00000000-0005-0000-0000-0000151A0000}"/>
    <cellStyle name="Currency [0] 4287" xfId="6590" hidden="1" xr:uid="{00000000-0005-0000-0000-0000DF190000}"/>
    <cellStyle name="Currency [0] 4288" xfId="6653" hidden="1" xr:uid="{00000000-0005-0000-0000-00001E1A0000}"/>
    <cellStyle name="Currency [0] 4289" xfId="6655" hidden="1" xr:uid="{00000000-0005-0000-0000-0000201A0000}"/>
    <cellStyle name="Currency [0] 429" xfId="499" hidden="1" xr:uid="{00000000-0005-0000-0000-000014020000}"/>
    <cellStyle name="Currency [0] 4290" xfId="6715" hidden="1" xr:uid="{00000000-0005-0000-0000-00005C1A0000}"/>
    <cellStyle name="Currency [0] 4291" xfId="6734" hidden="1" xr:uid="{00000000-0005-0000-0000-00006F1A0000}"/>
    <cellStyle name="Currency [0] 4292" xfId="6741" hidden="1" xr:uid="{00000000-0005-0000-0000-0000761A0000}"/>
    <cellStyle name="Currency [0] 4293" xfId="6748" hidden="1" xr:uid="{00000000-0005-0000-0000-00007D1A0000}"/>
    <cellStyle name="Currency [0] 4294" xfId="6753" hidden="1" xr:uid="{00000000-0005-0000-0000-0000821A0000}"/>
    <cellStyle name="Currency [0] 4295" xfId="6732" hidden="1" xr:uid="{00000000-0005-0000-0000-00006D1A0000}"/>
    <cellStyle name="Currency [0] 4296" xfId="6743" hidden="1" xr:uid="{00000000-0005-0000-0000-0000781A0000}"/>
    <cellStyle name="Currency [0] 4297" xfId="6757" hidden="1" xr:uid="{00000000-0005-0000-0000-0000861A0000}"/>
    <cellStyle name="Currency [0] 4298" xfId="6759" hidden="1" xr:uid="{00000000-0005-0000-0000-0000881A0000}"/>
    <cellStyle name="Currency [0] 4299" xfId="6742" hidden="1" xr:uid="{00000000-0005-0000-0000-0000771A0000}"/>
    <cellStyle name="Currency [0] 43" xfId="121" hidden="1" xr:uid="{00000000-0005-0000-0000-00009A000000}"/>
    <cellStyle name="Currency [0] 430" xfId="479" hidden="1" xr:uid="{00000000-0005-0000-0000-000000020000}"/>
    <cellStyle name="Currency [0] 4300" xfId="6716" hidden="1" xr:uid="{00000000-0005-0000-0000-00005D1A0000}"/>
    <cellStyle name="Currency [0] 4301" xfId="6770" hidden="1" xr:uid="{00000000-0005-0000-0000-0000931A0000}"/>
    <cellStyle name="Currency [0] 4302" xfId="6779" hidden="1" xr:uid="{00000000-0005-0000-0000-00009C1A0000}"/>
    <cellStyle name="Currency [0] 4303" xfId="6790" hidden="1" xr:uid="{00000000-0005-0000-0000-0000A71A0000}"/>
    <cellStyle name="Currency [0] 4304" xfId="6796" hidden="1" xr:uid="{00000000-0005-0000-0000-0000AD1A0000}"/>
    <cellStyle name="Currency [0] 4305" xfId="6768" hidden="1" xr:uid="{00000000-0005-0000-0000-0000911A0000}"/>
    <cellStyle name="Currency [0] 4306" xfId="6786" hidden="1" xr:uid="{00000000-0005-0000-0000-0000A31A0000}"/>
    <cellStyle name="Currency [0] 4307" xfId="6808" hidden="1" xr:uid="{00000000-0005-0000-0000-0000B91A0000}"/>
    <cellStyle name="Currency [0] 4308" xfId="6810" hidden="1" xr:uid="{00000000-0005-0000-0000-0000BB1A0000}"/>
    <cellStyle name="Currency [0] 4309" xfId="6738" hidden="1" xr:uid="{00000000-0005-0000-0000-0000731A0000}"/>
    <cellStyle name="Currency [0] 431" xfId="491" hidden="1" xr:uid="{00000000-0005-0000-0000-00000C020000}"/>
    <cellStyle name="Currency [0] 4310" xfId="6722" hidden="1" xr:uid="{00000000-0005-0000-0000-0000631A0000}"/>
    <cellStyle name="Currency [0] 4311" xfId="6782" hidden="1" xr:uid="{00000000-0005-0000-0000-00009F1A0000}"/>
    <cellStyle name="Currency [0] 4312" xfId="6727" hidden="1" xr:uid="{00000000-0005-0000-0000-0000681A0000}"/>
    <cellStyle name="Currency [0] 4313" xfId="6771" hidden="1" xr:uid="{00000000-0005-0000-0000-0000941A0000}"/>
    <cellStyle name="Currency [0] 4314" xfId="6815" hidden="1" xr:uid="{00000000-0005-0000-0000-0000C01A0000}"/>
    <cellStyle name="Currency [0] 4315" xfId="6783" hidden="1" xr:uid="{00000000-0005-0000-0000-0000A01A0000}"/>
    <cellStyle name="Currency [0] 4316" xfId="6791" hidden="1" xr:uid="{00000000-0005-0000-0000-0000A81A0000}"/>
    <cellStyle name="Currency [0] 4317" xfId="6827" hidden="1" xr:uid="{00000000-0005-0000-0000-0000CC1A0000}"/>
    <cellStyle name="Currency [0] 4318" xfId="6829" hidden="1" xr:uid="{00000000-0005-0000-0000-0000CE1A0000}"/>
    <cellStyle name="Currency [0] 4319" xfId="6785" hidden="1" xr:uid="{00000000-0005-0000-0000-0000A21A0000}"/>
    <cellStyle name="Currency [0] 432" xfId="489" hidden="1" xr:uid="{00000000-0005-0000-0000-00000A020000}"/>
    <cellStyle name="Currency [0] 4320" xfId="6798" hidden="1" xr:uid="{00000000-0005-0000-0000-0000AF1A0000}"/>
    <cellStyle name="Currency [0] 4321" xfId="6803" hidden="1" xr:uid="{00000000-0005-0000-0000-0000B41A0000}"/>
    <cellStyle name="Currency [0] 4322" xfId="6797" hidden="1" xr:uid="{00000000-0005-0000-0000-0000AE1A0000}"/>
    <cellStyle name="Currency [0] 4323" xfId="6845" hidden="1" xr:uid="{00000000-0005-0000-0000-0000DE1A0000}"/>
    <cellStyle name="Currency [0] 4324" xfId="6853" hidden="1" xr:uid="{00000000-0005-0000-0000-0000E61A0000}"/>
    <cellStyle name="Currency [0] 4325" xfId="6781" hidden="1" xr:uid="{00000000-0005-0000-0000-00009E1A0000}"/>
    <cellStyle name="Currency [0] 4326" xfId="6839" hidden="1" xr:uid="{00000000-0005-0000-0000-0000D81A0000}"/>
    <cellStyle name="Currency [0] 4327" xfId="6862" hidden="1" xr:uid="{00000000-0005-0000-0000-0000EF1A0000}"/>
    <cellStyle name="Currency [0] 4328" xfId="6864" hidden="1" xr:uid="{00000000-0005-0000-0000-0000F11A0000}"/>
    <cellStyle name="Currency [0] 4329" xfId="6764" hidden="1" xr:uid="{00000000-0005-0000-0000-00008D1A0000}"/>
    <cellStyle name="Currency [0] 433" xfId="522" hidden="1" xr:uid="{00000000-0005-0000-0000-00002B020000}"/>
    <cellStyle name="Currency [0] 4330" xfId="6774" hidden="1" xr:uid="{00000000-0005-0000-0000-0000971A0000}"/>
    <cellStyle name="Currency [0] 4331" xfId="6836" hidden="1" xr:uid="{00000000-0005-0000-0000-0000D51A0000}"/>
    <cellStyle name="Currency [0] 4332" xfId="6801" hidden="1" xr:uid="{00000000-0005-0000-0000-0000B21A0000}"/>
    <cellStyle name="Currency [0] 4333" xfId="6746" hidden="1" xr:uid="{00000000-0005-0000-0000-00007B1A0000}"/>
    <cellStyle name="Currency [0] 4334" xfId="6872" hidden="1" xr:uid="{00000000-0005-0000-0000-0000F91A0000}"/>
    <cellStyle name="Currency [0] 4335" xfId="6837" hidden="1" xr:uid="{00000000-0005-0000-0000-0000D61A0000}"/>
    <cellStyle name="Currency [0] 4336" xfId="6848" hidden="1" xr:uid="{00000000-0005-0000-0000-0000E11A0000}"/>
    <cellStyle name="Currency [0] 4337" xfId="6880" hidden="1" xr:uid="{00000000-0005-0000-0000-0000011B0000}"/>
    <cellStyle name="Currency [0] 4338" xfId="6882" hidden="1" xr:uid="{00000000-0005-0000-0000-0000031B0000}"/>
    <cellStyle name="Currency [0] 4339" xfId="6834" hidden="1" xr:uid="{00000000-0005-0000-0000-0000D31A0000}"/>
    <cellStyle name="Currency [0] 434" xfId="466" hidden="1" xr:uid="{00000000-0005-0000-0000-0000F3010000}"/>
    <cellStyle name="Currency [0] 4340" xfId="6833" hidden="1" xr:uid="{00000000-0005-0000-0000-0000D21A0000}"/>
    <cellStyle name="Currency [0] 4341" xfId="6823" hidden="1" xr:uid="{00000000-0005-0000-0000-0000C81A0000}"/>
    <cellStyle name="Currency [0] 4342" xfId="6819" hidden="1" xr:uid="{00000000-0005-0000-0000-0000C41A0000}"/>
    <cellStyle name="Currency [0] 4343" xfId="6821" hidden="1" xr:uid="{00000000-0005-0000-0000-0000C61A0000}"/>
    <cellStyle name="Currency [0] 4344" xfId="6889" hidden="1" xr:uid="{00000000-0005-0000-0000-00000A1B0000}"/>
    <cellStyle name="Currency [0] 4345" xfId="6724" hidden="1" xr:uid="{00000000-0005-0000-0000-0000651A0000}"/>
    <cellStyle name="Currency [0] 4346" xfId="6867" hidden="1" xr:uid="{00000000-0005-0000-0000-0000F41A0000}"/>
    <cellStyle name="Currency [0] 4347" xfId="6895" hidden="1" xr:uid="{00000000-0005-0000-0000-0000101B0000}"/>
    <cellStyle name="Currency [0] 4348" xfId="6897" hidden="1" xr:uid="{00000000-0005-0000-0000-0000121B0000}"/>
    <cellStyle name="Currency [0] 4349" xfId="6772" hidden="1" xr:uid="{00000000-0005-0000-0000-0000951A0000}"/>
    <cellStyle name="Currency [0] 435" xfId="516" hidden="1" xr:uid="{00000000-0005-0000-0000-000025020000}"/>
    <cellStyle name="Currency [0] 4350" xfId="6846" hidden="1" xr:uid="{00000000-0005-0000-0000-0000DF1A0000}"/>
    <cellStyle name="Currency [0] 4351" xfId="6802" hidden="1" xr:uid="{00000000-0005-0000-0000-0000B31A0000}"/>
    <cellStyle name="Currency [0] 4352" xfId="6838" hidden="1" xr:uid="{00000000-0005-0000-0000-0000D71A0000}"/>
    <cellStyle name="Currency [0] 4353" xfId="6842" hidden="1" xr:uid="{00000000-0005-0000-0000-0000DB1A0000}"/>
    <cellStyle name="Currency [0] 4354" xfId="6903" hidden="1" xr:uid="{00000000-0005-0000-0000-0000181B0000}"/>
    <cellStyle name="Currency [0] 4355" xfId="6719" hidden="1" xr:uid="{00000000-0005-0000-0000-0000601A0000}"/>
    <cellStyle name="Currency [0] 4356" xfId="6885" hidden="1" xr:uid="{00000000-0005-0000-0000-0000061B0000}"/>
    <cellStyle name="Currency [0] 4357" xfId="6908" hidden="1" xr:uid="{00000000-0005-0000-0000-00001D1B0000}"/>
    <cellStyle name="Currency [0] 4358" xfId="6910" hidden="1" xr:uid="{00000000-0005-0000-0000-00001F1B0000}"/>
    <cellStyle name="Currency [0] 4359" xfId="6766" hidden="1" xr:uid="{00000000-0005-0000-0000-00008F1A0000}"/>
    <cellStyle name="Currency [0] 436" xfId="526" hidden="1" xr:uid="{00000000-0005-0000-0000-00002F020000}"/>
    <cellStyle name="Currency [0] 4360" xfId="6865" hidden="1" xr:uid="{00000000-0005-0000-0000-0000F21A0000}"/>
    <cellStyle name="Currency [0] 4361" xfId="6832" hidden="1" xr:uid="{00000000-0005-0000-0000-0000D11A0000}"/>
    <cellStyle name="Currency [0] 4362" xfId="6850" hidden="1" xr:uid="{00000000-0005-0000-0000-0000E31A0000}"/>
    <cellStyle name="Currency [0] 4363" xfId="6847" hidden="1" xr:uid="{00000000-0005-0000-0000-0000E01A0000}"/>
    <cellStyle name="Currency [0] 4364" xfId="6914" hidden="1" xr:uid="{00000000-0005-0000-0000-0000231B0000}"/>
    <cellStyle name="Currency [0] 4365" xfId="6799" hidden="1" xr:uid="{00000000-0005-0000-0000-0000B01A0000}"/>
    <cellStyle name="Currency [0] 4366" xfId="6899" hidden="1" xr:uid="{00000000-0005-0000-0000-0000141B0000}"/>
    <cellStyle name="Currency [0] 4367" xfId="6921" hidden="1" xr:uid="{00000000-0005-0000-0000-00002A1B0000}"/>
    <cellStyle name="Currency [0] 4368" xfId="6923" hidden="1" xr:uid="{00000000-0005-0000-0000-00002C1B0000}"/>
    <cellStyle name="Currency [0] 4369" xfId="6851" hidden="1" xr:uid="{00000000-0005-0000-0000-0000E41A0000}"/>
    <cellStyle name="Currency [0] 437" xfId="527" hidden="1" xr:uid="{00000000-0005-0000-0000-000030020000}"/>
    <cellStyle name="Currency [0] 4370" xfId="6883" hidden="1" xr:uid="{00000000-0005-0000-0000-0000041B0000}"/>
    <cellStyle name="Currency [0] 4371" xfId="6735" hidden="1" xr:uid="{00000000-0005-0000-0000-0000701A0000}"/>
    <cellStyle name="Currency [0] 4372" xfId="6869" hidden="1" xr:uid="{00000000-0005-0000-0000-0000F61A0000}"/>
    <cellStyle name="Currency [0] 4373" xfId="6866" hidden="1" xr:uid="{00000000-0005-0000-0000-0000F31A0000}"/>
    <cellStyle name="Currency [0] 4374" xfId="6927" hidden="1" xr:uid="{00000000-0005-0000-0000-0000301B0000}"/>
    <cellStyle name="Currency [0] 4375" xfId="6762" hidden="1" xr:uid="{00000000-0005-0000-0000-00008B1A0000}"/>
    <cellStyle name="Currency [0] 4376" xfId="6911" hidden="1" xr:uid="{00000000-0005-0000-0000-0000201B0000}"/>
    <cellStyle name="Currency [0] 4377" xfId="6931" hidden="1" xr:uid="{00000000-0005-0000-0000-0000341B0000}"/>
    <cellStyle name="Currency [0] 4378" xfId="6933" hidden="1" xr:uid="{00000000-0005-0000-0000-0000361B0000}"/>
    <cellStyle name="Currency [0] 4379" xfId="6870" hidden="1" xr:uid="{00000000-0005-0000-0000-0000F71A0000}"/>
    <cellStyle name="Currency [0] 438" xfId="492" hidden="1" xr:uid="{00000000-0005-0000-0000-00000D020000}"/>
    <cellStyle name="Currency [0] 4380" xfId="6898" hidden="1" xr:uid="{00000000-0005-0000-0000-0000131B0000}"/>
    <cellStyle name="Currency [0] 4381" xfId="6858" hidden="1" xr:uid="{00000000-0005-0000-0000-0000EB1A0000}"/>
    <cellStyle name="Currency [0] 4382" xfId="6887" hidden="1" xr:uid="{00000000-0005-0000-0000-0000081B0000}"/>
    <cellStyle name="Currency [0] 4383" xfId="6884" hidden="1" xr:uid="{00000000-0005-0000-0000-0000051B0000}"/>
    <cellStyle name="Currency [0] 4384" xfId="6937" hidden="1" xr:uid="{00000000-0005-0000-0000-00003A1B0000}"/>
    <cellStyle name="Currency [0] 4385" xfId="6765" hidden="1" xr:uid="{00000000-0005-0000-0000-00008E1A0000}"/>
    <cellStyle name="Currency [0] 4386" xfId="6924" hidden="1" xr:uid="{00000000-0005-0000-0000-00002D1B0000}"/>
    <cellStyle name="Currency [0] 4387" xfId="6941" hidden="1" xr:uid="{00000000-0005-0000-0000-00003E1B0000}"/>
    <cellStyle name="Currency [0] 4388" xfId="6943" hidden="1" xr:uid="{00000000-0005-0000-0000-0000401B0000}"/>
    <cellStyle name="Currency [0] 4389" xfId="6824" hidden="1" xr:uid="{00000000-0005-0000-0000-0000C91A0000}"/>
    <cellStyle name="Currency [0] 439" xfId="507" hidden="1" xr:uid="{00000000-0005-0000-0000-00001C020000}"/>
    <cellStyle name="Currency [0] 4390" xfId="6860" hidden="1" xr:uid="{00000000-0005-0000-0000-0000ED1A0000}"/>
    <cellStyle name="Currency [0] 4391" xfId="6929" hidden="1" xr:uid="{00000000-0005-0000-0000-0000321B0000}"/>
    <cellStyle name="Currency [0] 4392" xfId="6917" hidden="1" xr:uid="{00000000-0005-0000-0000-0000261B0000}"/>
    <cellStyle name="Currency [0] 4393" xfId="6934" hidden="1" xr:uid="{00000000-0005-0000-0000-0000371B0000}"/>
    <cellStyle name="Currency [0] 4394" xfId="6945" hidden="1" xr:uid="{00000000-0005-0000-0000-0000421B0000}"/>
    <cellStyle name="Currency [0] 4395" xfId="6793" hidden="1" xr:uid="{00000000-0005-0000-0000-0000AA1A0000}"/>
    <cellStyle name="Currency [0] 4396" xfId="6857" hidden="1" xr:uid="{00000000-0005-0000-0000-0000EA1A0000}"/>
    <cellStyle name="Currency [0] 4397" xfId="6949" hidden="1" xr:uid="{00000000-0005-0000-0000-0000461B0000}"/>
    <cellStyle name="Currency [0] 4398" xfId="6951" hidden="1" xr:uid="{00000000-0005-0000-0000-0000481B0000}"/>
    <cellStyle name="Currency [0] 4399" xfId="6906" hidden="1" xr:uid="{00000000-0005-0000-0000-00001B1B0000}"/>
    <cellStyle name="Currency [0] 44" xfId="112" hidden="1" xr:uid="{00000000-0005-0000-0000-000091000000}"/>
    <cellStyle name="Currency [0] 440" xfId="180" hidden="1" xr:uid="{00000000-0005-0000-0000-0000D5000000}"/>
    <cellStyle name="Currency [0] 4400" xfId="6918" hidden="1" xr:uid="{00000000-0005-0000-0000-0000271B0000}"/>
    <cellStyle name="Currency [0] 4401" xfId="6946" hidden="1" xr:uid="{00000000-0005-0000-0000-0000431B0000}"/>
    <cellStyle name="Currency [0] 4402" xfId="6919" hidden="1" xr:uid="{00000000-0005-0000-0000-0000281B0000}"/>
    <cellStyle name="Currency [0] 4403" xfId="6952" hidden="1" xr:uid="{00000000-0005-0000-0000-0000491B0000}"/>
    <cellStyle name="Currency [0] 4404" xfId="6954" hidden="1" xr:uid="{00000000-0005-0000-0000-00004B1B0000}"/>
    <cellStyle name="Currency [0] 4405" xfId="6947" hidden="1" xr:uid="{00000000-0005-0000-0000-0000441B0000}"/>
    <cellStyle name="Currency [0] 4406" xfId="6893" hidden="1" xr:uid="{00000000-0005-0000-0000-00000E1B0000}"/>
    <cellStyle name="Currency [0] 4407" xfId="6957" hidden="1" xr:uid="{00000000-0005-0000-0000-00004E1B0000}"/>
    <cellStyle name="Currency [0] 4408" xfId="6959" hidden="1" xr:uid="{00000000-0005-0000-0000-0000501B0000}"/>
    <cellStyle name="Currency [0] 4409" xfId="6676" hidden="1" xr:uid="{00000000-0005-0000-0000-0000351A0000}"/>
    <cellStyle name="Currency [0] 441" xfId="502" hidden="1" xr:uid="{00000000-0005-0000-0000-000017020000}"/>
    <cellStyle name="Currency [0] 4410" xfId="6698" hidden="1" xr:uid="{00000000-0005-0000-0000-00004B1A0000}"/>
    <cellStyle name="Currency [0] 4411" xfId="6963" hidden="1" xr:uid="{00000000-0005-0000-0000-0000541B0000}"/>
    <cellStyle name="Currency [0] 4412" xfId="6970" hidden="1" xr:uid="{00000000-0005-0000-0000-00005B1B0000}"/>
    <cellStyle name="Currency [0] 4413" xfId="6972" hidden="1" xr:uid="{00000000-0005-0000-0000-00005D1B0000}"/>
    <cellStyle name="Currency [0] 4414" xfId="6663" hidden="1" xr:uid="{00000000-0005-0000-0000-0000281A0000}"/>
    <cellStyle name="Currency [0] 4415" xfId="6966" hidden="1" xr:uid="{00000000-0005-0000-0000-0000571B0000}"/>
    <cellStyle name="Currency [0] 4416" xfId="6975" hidden="1" xr:uid="{00000000-0005-0000-0000-0000601B0000}"/>
    <cellStyle name="Currency [0] 4417" xfId="6977" hidden="1" xr:uid="{00000000-0005-0000-0000-0000621B0000}"/>
    <cellStyle name="Currency [0] 4418" xfId="6965" hidden="1" xr:uid="{00000000-0005-0000-0000-0000561B0000}"/>
    <cellStyle name="Currency [0] 4419" xfId="6675" hidden="1" xr:uid="{00000000-0005-0000-0000-0000341A0000}"/>
    <cellStyle name="Currency [0] 442" xfId="500" hidden="1" xr:uid="{00000000-0005-0000-0000-000015020000}"/>
    <cellStyle name="Currency [0] 4420" xfId="6988" hidden="1" xr:uid="{00000000-0005-0000-0000-00006D1B0000}"/>
    <cellStyle name="Currency [0] 4421" xfId="6997" hidden="1" xr:uid="{00000000-0005-0000-0000-0000761B0000}"/>
    <cellStyle name="Currency [0] 4422" xfId="7008" hidden="1" xr:uid="{00000000-0005-0000-0000-0000811B0000}"/>
    <cellStyle name="Currency [0] 4423" xfId="7014" hidden="1" xr:uid="{00000000-0005-0000-0000-0000871B0000}"/>
    <cellStyle name="Currency [0] 4424" xfId="6986" hidden="1" xr:uid="{00000000-0005-0000-0000-00006B1B0000}"/>
    <cellStyle name="Currency [0] 4425" xfId="7004" hidden="1" xr:uid="{00000000-0005-0000-0000-00007D1B0000}"/>
    <cellStyle name="Currency [0] 4426" xfId="7026" hidden="1" xr:uid="{00000000-0005-0000-0000-0000931B0000}"/>
    <cellStyle name="Currency [0] 4427" xfId="7028" hidden="1" xr:uid="{00000000-0005-0000-0000-0000951B0000}"/>
    <cellStyle name="Currency [0] 4428" xfId="6960" hidden="1" xr:uid="{00000000-0005-0000-0000-0000511B0000}"/>
    <cellStyle name="Currency [0] 4429" xfId="6671" hidden="1" xr:uid="{00000000-0005-0000-0000-0000301A0000}"/>
    <cellStyle name="Currency [0] 443" xfId="529" hidden="1" xr:uid="{00000000-0005-0000-0000-000032020000}"/>
    <cellStyle name="Currency [0] 4430" xfId="7000" hidden="1" xr:uid="{00000000-0005-0000-0000-0000791B0000}"/>
    <cellStyle name="Currency [0] 4431" xfId="6667" hidden="1" xr:uid="{00000000-0005-0000-0000-00002C1A0000}"/>
    <cellStyle name="Currency [0] 4432" xfId="6989" hidden="1" xr:uid="{00000000-0005-0000-0000-00006E1B0000}"/>
    <cellStyle name="Currency [0] 4433" xfId="7033" hidden="1" xr:uid="{00000000-0005-0000-0000-00009A1B0000}"/>
    <cellStyle name="Currency [0] 4434" xfId="7001" hidden="1" xr:uid="{00000000-0005-0000-0000-00007A1B0000}"/>
    <cellStyle name="Currency [0] 4435" xfId="7009" hidden="1" xr:uid="{00000000-0005-0000-0000-0000821B0000}"/>
    <cellStyle name="Currency [0] 4436" xfId="7045" hidden="1" xr:uid="{00000000-0005-0000-0000-0000A61B0000}"/>
    <cellStyle name="Currency [0] 4437" xfId="7047" hidden="1" xr:uid="{00000000-0005-0000-0000-0000A81B0000}"/>
    <cellStyle name="Currency [0] 4438" xfId="7003" hidden="1" xr:uid="{00000000-0005-0000-0000-00007C1B0000}"/>
    <cellStyle name="Currency [0] 4439" xfId="7016" hidden="1" xr:uid="{00000000-0005-0000-0000-0000891B0000}"/>
    <cellStyle name="Currency [0] 444" xfId="445" hidden="1" xr:uid="{00000000-0005-0000-0000-0000DE010000}"/>
    <cellStyle name="Currency [0] 4440" xfId="7021" hidden="1" xr:uid="{00000000-0005-0000-0000-00008E1B0000}"/>
    <cellStyle name="Currency [0] 4441" xfId="7015" hidden="1" xr:uid="{00000000-0005-0000-0000-0000881B0000}"/>
    <cellStyle name="Currency [0] 4442" xfId="7063" hidden="1" xr:uid="{00000000-0005-0000-0000-0000B81B0000}"/>
    <cellStyle name="Currency [0] 4443" xfId="7071" hidden="1" xr:uid="{00000000-0005-0000-0000-0000C01B0000}"/>
    <cellStyle name="Currency [0] 4444" xfId="6999" hidden="1" xr:uid="{00000000-0005-0000-0000-0000781B0000}"/>
    <cellStyle name="Currency [0] 4445" xfId="7057" hidden="1" xr:uid="{00000000-0005-0000-0000-0000B21B0000}"/>
    <cellStyle name="Currency [0] 4446" xfId="7080" hidden="1" xr:uid="{00000000-0005-0000-0000-0000C91B0000}"/>
    <cellStyle name="Currency [0] 4447" xfId="7082" hidden="1" xr:uid="{00000000-0005-0000-0000-0000CB1B0000}"/>
    <cellStyle name="Currency [0] 4448" xfId="6982" hidden="1" xr:uid="{00000000-0005-0000-0000-0000671B0000}"/>
    <cellStyle name="Currency [0] 4449" xfId="6992" hidden="1" xr:uid="{00000000-0005-0000-0000-0000711B0000}"/>
    <cellStyle name="Currency [0] 445" xfId="521" hidden="1" xr:uid="{00000000-0005-0000-0000-00002A020000}"/>
    <cellStyle name="Currency [0] 4450" xfId="7054" hidden="1" xr:uid="{00000000-0005-0000-0000-0000AF1B0000}"/>
    <cellStyle name="Currency [0] 4451" xfId="7019" hidden="1" xr:uid="{00000000-0005-0000-0000-00008C1B0000}"/>
    <cellStyle name="Currency [0] 4452" xfId="6968" hidden="1" xr:uid="{00000000-0005-0000-0000-0000591B0000}"/>
    <cellStyle name="Currency [0] 4453" xfId="7090" hidden="1" xr:uid="{00000000-0005-0000-0000-0000D31B0000}"/>
    <cellStyle name="Currency [0] 4454" xfId="7055" hidden="1" xr:uid="{00000000-0005-0000-0000-0000B01B0000}"/>
    <cellStyle name="Currency [0] 4455" xfId="7066" hidden="1" xr:uid="{00000000-0005-0000-0000-0000BB1B0000}"/>
    <cellStyle name="Currency [0] 4456" xfId="7098" hidden="1" xr:uid="{00000000-0005-0000-0000-0000DB1B0000}"/>
    <cellStyle name="Currency [0] 4457" xfId="7100" hidden="1" xr:uid="{00000000-0005-0000-0000-0000DD1B0000}"/>
    <cellStyle name="Currency [0] 4458" xfId="7052" hidden="1" xr:uid="{00000000-0005-0000-0000-0000AD1B0000}"/>
    <cellStyle name="Currency [0] 4459" xfId="7051" hidden="1" xr:uid="{00000000-0005-0000-0000-0000AC1B0000}"/>
    <cellStyle name="Currency [0] 446" xfId="531" hidden="1" xr:uid="{00000000-0005-0000-0000-000034020000}"/>
    <cellStyle name="Currency [0] 4460" xfId="7041" hidden="1" xr:uid="{00000000-0005-0000-0000-0000A21B0000}"/>
    <cellStyle name="Currency [0] 4461" xfId="7037" hidden="1" xr:uid="{00000000-0005-0000-0000-00009E1B0000}"/>
    <cellStyle name="Currency [0] 4462" xfId="7039" hidden="1" xr:uid="{00000000-0005-0000-0000-0000A01B0000}"/>
    <cellStyle name="Currency [0] 4463" xfId="7107" hidden="1" xr:uid="{00000000-0005-0000-0000-0000E41B0000}"/>
    <cellStyle name="Currency [0] 4464" xfId="6669" hidden="1" xr:uid="{00000000-0005-0000-0000-00002E1A0000}"/>
    <cellStyle name="Currency [0] 4465" xfId="7085" hidden="1" xr:uid="{00000000-0005-0000-0000-0000CE1B0000}"/>
    <cellStyle name="Currency [0] 4466" xfId="7113" hidden="1" xr:uid="{00000000-0005-0000-0000-0000EA1B0000}"/>
    <cellStyle name="Currency [0] 4467" xfId="7115" hidden="1" xr:uid="{00000000-0005-0000-0000-0000EC1B0000}"/>
    <cellStyle name="Currency [0] 4468" xfId="6990" hidden="1" xr:uid="{00000000-0005-0000-0000-00006F1B0000}"/>
    <cellStyle name="Currency [0] 4469" xfId="7064" hidden="1" xr:uid="{00000000-0005-0000-0000-0000B91B0000}"/>
    <cellStyle name="Currency [0] 447" xfId="532" hidden="1" xr:uid="{00000000-0005-0000-0000-000035020000}"/>
    <cellStyle name="Currency [0] 4470" xfId="7020" hidden="1" xr:uid="{00000000-0005-0000-0000-00008D1B0000}"/>
    <cellStyle name="Currency [0] 4471" xfId="7056" hidden="1" xr:uid="{00000000-0005-0000-0000-0000B11B0000}"/>
    <cellStyle name="Currency [0] 4472" xfId="7060" hidden="1" xr:uid="{00000000-0005-0000-0000-0000B51B0000}"/>
    <cellStyle name="Currency [0] 4473" xfId="7121" hidden="1" xr:uid="{00000000-0005-0000-0000-0000F21B0000}"/>
    <cellStyle name="Currency [0] 4474" xfId="6704" hidden="1" xr:uid="{00000000-0005-0000-0000-0000511A0000}"/>
    <cellStyle name="Currency [0] 4475" xfId="7103" hidden="1" xr:uid="{00000000-0005-0000-0000-0000E01B0000}"/>
    <cellStyle name="Currency [0] 4476" xfId="7126" hidden="1" xr:uid="{00000000-0005-0000-0000-0000F71B0000}"/>
    <cellStyle name="Currency [0] 4477" xfId="7128" hidden="1" xr:uid="{00000000-0005-0000-0000-0000F91B0000}"/>
    <cellStyle name="Currency [0] 4478" xfId="6984" hidden="1" xr:uid="{00000000-0005-0000-0000-0000691B0000}"/>
    <cellStyle name="Currency [0] 4479" xfId="7083" hidden="1" xr:uid="{00000000-0005-0000-0000-0000CC1B0000}"/>
    <cellStyle name="Currency [0] 448" xfId="503" hidden="1" xr:uid="{00000000-0005-0000-0000-000018020000}"/>
    <cellStyle name="Currency [0] 4480" xfId="7050" hidden="1" xr:uid="{00000000-0005-0000-0000-0000AB1B0000}"/>
    <cellStyle name="Currency [0] 4481" xfId="7068" hidden="1" xr:uid="{00000000-0005-0000-0000-0000BD1B0000}"/>
    <cellStyle name="Currency [0] 4482" xfId="7065" hidden="1" xr:uid="{00000000-0005-0000-0000-0000BA1B0000}"/>
    <cellStyle name="Currency [0] 4483" xfId="7132" hidden="1" xr:uid="{00000000-0005-0000-0000-0000FD1B0000}"/>
    <cellStyle name="Currency [0] 4484" xfId="7017" hidden="1" xr:uid="{00000000-0005-0000-0000-00008A1B0000}"/>
    <cellStyle name="Currency [0] 4485" xfId="7117" hidden="1" xr:uid="{00000000-0005-0000-0000-0000EE1B0000}"/>
    <cellStyle name="Currency [0] 4486" xfId="7139" hidden="1" xr:uid="{00000000-0005-0000-0000-0000041C0000}"/>
    <cellStyle name="Currency [0] 4487" xfId="7141" hidden="1" xr:uid="{00000000-0005-0000-0000-0000061C0000}"/>
    <cellStyle name="Currency [0] 4488" xfId="7069" hidden="1" xr:uid="{00000000-0005-0000-0000-0000BE1B0000}"/>
    <cellStyle name="Currency [0] 4489" xfId="7101" hidden="1" xr:uid="{00000000-0005-0000-0000-0000DE1B0000}"/>
    <cellStyle name="Currency [0] 449" xfId="515" hidden="1" xr:uid="{00000000-0005-0000-0000-000024020000}"/>
    <cellStyle name="Currency [0] 4490" xfId="6749" hidden="1" xr:uid="{00000000-0005-0000-0000-00007E1A0000}"/>
    <cellStyle name="Currency [0] 4491" xfId="7087" hidden="1" xr:uid="{00000000-0005-0000-0000-0000D01B0000}"/>
    <cellStyle name="Currency [0] 4492" xfId="7084" hidden="1" xr:uid="{00000000-0005-0000-0000-0000CD1B0000}"/>
    <cellStyle name="Currency [0] 4493" xfId="7145" hidden="1" xr:uid="{00000000-0005-0000-0000-00000A1C0000}"/>
    <cellStyle name="Currency [0] 4494" xfId="6980" hidden="1" xr:uid="{00000000-0005-0000-0000-0000651B0000}"/>
    <cellStyle name="Currency [0] 4495" xfId="7129" hidden="1" xr:uid="{00000000-0005-0000-0000-0000FA1B0000}"/>
    <cellStyle name="Currency [0] 4496" xfId="7149" hidden="1" xr:uid="{00000000-0005-0000-0000-00000E1C0000}"/>
    <cellStyle name="Currency [0] 4497" xfId="7151" hidden="1" xr:uid="{00000000-0005-0000-0000-0000101C0000}"/>
    <cellStyle name="Currency [0] 4498" xfId="7088" hidden="1" xr:uid="{00000000-0005-0000-0000-0000D11B0000}"/>
    <cellStyle name="Currency [0] 4499" xfId="7116" hidden="1" xr:uid="{00000000-0005-0000-0000-0000ED1B0000}"/>
    <cellStyle name="Currency [0] 45" xfId="104" hidden="1" xr:uid="{00000000-0005-0000-0000-000089000000}"/>
    <cellStyle name="Currency [0] 450" xfId="495" hidden="1" xr:uid="{00000000-0005-0000-0000-000010020000}"/>
    <cellStyle name="Currency [0] 4500" xfId="7076" hidden="1" xr:uid="{00000000-0005-0000-0000-0000C51B0000}"/>
    <cellStyle name="Currency [0] 4501" xfId="7105" hidden="1" xr:uid="{00000000-0005-0000-0000-0000E21B0000}"/>
    <cellStyle name="Currency [0] 4502" xfId="7102" hidden="1" xr:uid="{00000000-0005-0000-0000-0000DF1B0000}"/>
    <cellStyle name="Currency [0] 4503" xfId="7155" hidden="1" xr:uid="{00000000-0005-0000-0000-0000141C0000}"/>
    <cellStyle name="Currency [0] 4504" xfId="6983" hidden="1" xr:uid="{00000000-0005-0000-0000-0000681B0000}"/>
    <cellStyle name="Currency [0] 4505" xfId="7142" hidden="1" xr:uid="{00000000-0005-0000-0000-0000071C0000}"/>
    <cellStyle name="Currency [0] 4506" xfId="7159" hidden="1" xr:uid="{00000000-0005-0000-0000-0000181C0000}"/>
    <cellStyle name="Currency [0] 4507" xfId="7161" hidden="1" xr:uid="{00000000-0005-0000-0000-00001A1C0000}"/>
    <cellStyle name="Currency [0] 4508" xfId="7042" hidden="1" xr:uid="{00000000-0005-0000-0000-0000A31B0000}"/>
    <cellStyle name="Currency [0] 4509" xfId="7078" hidden="1" xr:uid="{00000000-0005-0000-0000-0000C71B0000}"/>
    <cellStyle name="Currency [0] 451" xfId="510" hidden="1" xr:uid="{00000000-0005-0000-0000-00001F020000}"/>
    <cellStyle name="Currency [0] 4510" xfId="7147" hidden="1" xr:uid="{00000000-0005-0000-0000-00000C1C0000}"/>
    <cellStyle name="Currency [0] 4511" xfId="7135" hidden="1" xr:uid="{00000000-0005-0000-0000-0000001C0000}"/>
    <cellStyle name="Currency [0] 4512" xfId="7152" hidden="1" xr:uid="{00000000-0005-0000-0000-0000111C0000}"/>
    <cellStyle name="Currency [0] 4513" xfId="7163" hidden="1" xr:uid="{00000000-0005-0000-0000-00001C1C0000}"/>
    <cellStyle name="Currency [0] 4514" xfId="7011" hidden="1" xr:uid="{00000000-0005-0000-0000-0000841B0000}"/>
    <cellStyle name="Currency [0] 4515" xfId="7075" hidden="1" xr:uid="{00000000-0005-0000-0000-0000C41B0000}"/>
    <cellStyle name="Currency [0] 4516" xfId="7167" hidden="1" xr:uid="{00000000-0005-0000-0000-0000201C0000}"/>
    <cellStyle name="Currency [0] 4517" xfId="7169" hidden="1" xr:uid="{00000000-0005-0000-0000-0000221C0000}"/>
    <cellStyle name="Currency [0] 4518" xfId="7124" hidden="1" xr:uid="{00000000-0005-0000-0000-0000F51B0000}"/>
    <cellStyle name="Currency [0] 4519" xfId="7136" hidden="1" xr:uid="{00000000-0005-0000-0000-0000011C0000}"/>
    <cellStyle name="Currency [0] 452" xfId="508" hidden="1" xr:uid="{00000000-0005-0000-0000-00001D020000}"/>
    <cellStyle name="Currency [0] 4520" xfId="7164" hidden="1" xr:uid="{00000000-0005-0000-0000-00001D1C0000}"/>
    <cellStyle name="Currency [0] 4521" xfId="7137" hidden="1" xr:uid="{00000000-0005-0000-0000-0000021C0000}"/>
    <cellStyle name="Currency [0] 4522" xfId="7170" hidden="1" xr:uid="{00000000-0005-0000-0000-0000231C0000}"/>
    <cellStyle name="Currency [0] 4523" xfId="7172" hidden="1" xr:uid="{00000000-0005-0000-0000-0000251C0000}"/>
    <cellStyle name="Currency [0] 4524" xfId="7165" hidden="1" xr:uid="{00000000-0005-0000-0000-00001E1C0000}"/>
    <cellStyle name="Currency [0] 4525" xfId="7111" hidden="1" xr:uid="{00000000-0005-0000-0000-0000E81B0000}"/>
    <cellStyle name="Currency [0] 4526" xfId="7174" hidden="1" xr:uid="{00000000-0005-0000-0000-0000271C0000}"/>
    <cellStyle name="Currency [0] 4527" xfId="7176" hidden="1" xr:uid="{00000000-0005-0000-0000-0000291C0000}"/>
    <cellStyle name="Currency [0] 4528" xfId="6688" hidden="1" xr:uid="{00000000-0005-0000-0000-0000411A0000}"/>
    <cellStyle name="Currency [0] 4529" xfId="6666" hidden="1" xr:uid="{00000000-0005-0000-0000-00002B1A0000}"/>
    <cellStyle name="Currency [0] 453" xfId="534" hidden="1" xr:uid="{00000000-0005-0000-0000-000037020000}"/>
    <cellStyle name="Currency [0] 4530" xfId="7182" hidden="1" xr:uid="{00000000-0005-0000-0000-00002F1C0000}"/>
    <cellStyle name="Currency [0] 4531" xfId="7188" hidden="1" xr:uid="{00000000-0005-0000-0000-0000351C0000}"/>
    <cellStyle name="Currency [0] 4532" xfId="7190" hidden="1" xr:uid="{00000000-0005-0000-0000-0000371C0000}"/>
    <cellStyle name="Currency [0] 4533" xfId="6683" hidden="1" xr:uid="{00000000-0005-0000-0000-00003C1A0000}"/>
    <cellStyle name="Currency [0] 4534" xfId="7184" hidden="1" xr:uid="{00000000-0005-0000-0000-0000311C0000}"/>
    <cellStyle name="Currency [0] 4535" xfId="7192" hidden="1" xr:uid="{00000000-0005-0000-0000-0000391C0000}"/>
    <cellStyle name="Currency [0] 4536" xfId="7194" hidden="1" xr:uid="{00000000-0005-0000-0000-00003B1C0000}"/>
    <cellStyle name="Currency [0] 4537" xfId="7183" hidden="1" xr:uid="{00000000-0005-0000-0000-0000301C0000}"/>
    <cellStyle name="Currency [0] 4538" xfId="6689" hidden="1" xr:uid="{00000000-0005-0000-0000-0000421A0000}"/>
    <cellStyle name="Currency [0] 4539" xfId="7205" hidden="1" xr:uid="{00000000-0005-0000-0000-0000461C0000}"/>
    <cellStyle name="Currency [0] 454" xfId="447" hidden="1" xr:uid="{00000000-0005-0000-0000-0000E0010000}"/>
    <cellStyle name="Currency [0] 4540" xfId="7214" hidden="1" xr:uid="{00000000-0005-0000-0000-00004F1C0000}"/>
    <cellStyle name="Currency [0] 4541" xfId="7225" hidden="1" xr:uid="{00000000-0005-0000-0000-00005A1C0000}"/>
    <cellStyle name="Currency [0] 4542" xfId="7231" hidden="1" xr:uid="{00000000-0005-0000-0000-0000601C0000}"/>
    <cellStyle name="Currency [0] 4543" xfId="7203" hidden="1" xr:uid="{00000000-0005-0000-0000-0000441C0000}"/>
    <cellStyle name="Currency [0] 4544" xfId="7221" hidden="1" xr:uid="{00000000-0005-0000-0000-0000561C0000}"/>
    <cellStyle name="Currency [0] 4545" xfId="7243" hidden="1" xr:uid="{00000000-0005-0000-0000-00006C1C0000}"/>
    <cellStyle name="Currency [0] 4546" xfId="7245" hidden="1" xr:uid="{00000000-0005-0000-0000-00006E1C0000}"/>
    <cellStyle name="Currency [0] 4547" xfId="7179" hidden="1" xr:uid="{00000000-0005-0000-0000-00002C1C0000}"/>
    <cellStyle name="Currency [0] 4548" xfId="6693" hidden="1" xr:uid="{00000000-0005-0000-0000-0000461A0000}"/>
    <cellStyle name="Currency [0] 4549" xfId="7217" hidden="1" xr:uid="{00000000-0005-0000-0000-0000521C0000}"/>
    <cellStyle name="Currency [0] 455" xfId="528" hidden="1" xr:uid="{00000000-0005-0000-0000-000031020000}"/>
    <cellStyle name="Currency [0] 4550" xfId="6709" hidden="1" xr:uid="{00000000-0005-0000-0000-0000561A0000}"/>
    <cellStyle name="Currency [0] 4551" xfId="7206" hidden="1" xr:uid="{00000000-0005-0000-0000-0000471C0000}"/>
    <cellStyle name="Currency [0] 4552" xfId="7250" hidden="1" xr:uid="{00000000-0005-0000-0000-0000731C0000}"/>
    <cellStyle name="Currency [0] 4553" xfId="7218" hidden="1" xr:uid="{00000000-0005-0000-0000-0000531C0000}"/>
    <cellStyle name="Currency [0] 4554" xfId="7226" hidden="1" xr:uid="{00000000-0005-0000-0000-00005B1C0000}"/>
    <cellStyle name="Currency [0] 4555" xfId="7262" hidden="1" xr:uid="{00000000-0005-0000-0000-00007F1C0000}"/>
    <cellStyle name="Currency [0] 4556" xfId="7264" hidden="1" xr:uid="{00000000-0005-0000-0000-0000811C0000}"/>
    <cellStyle name="Currency [0] 4557" xfId="7220" hidden="1" xr:uid="{00000000-0005-0000-0000-0000551C0000}"/>
    <cellStyle name="Currency [0] 4558" xfId="7233" hidden="1" xr:uid="{00000000-0005-0000-0000-0000621C0000}"/>
    <cellStyle name="Currency [0] 4559" xfId="7238" hidden="1" xr:uid="{00000000-0005-0000-0000-0000671C0000}"/>
    <cellStyle name="Currency [0] 456" xfId="535" hidden="1" xr:uid="{00000000-0005-0000-0000-000038020000}"/>
    <cellStyle name="Currency [0] 4560" xfId="7232" hidden="1" xr:uid="{00000000-0005-0000-0000-0000611C0000}"/>
    <cellStyle name="Currency [0] 4561" xfId="7280" hidden="1" xr:uid="{00000000-0005-0000-0000-0000911C0000}"/>
    <cellStyle name="Currency [0] 4562" xfId="7288" hidden="1" xr:uid="{00000000-0005-0000-0000-0000991C0000}"/>
    <cellStyle name="Currency [0] 4563" xfId="7216" hidden="1" xr:uid="{00000000-0005-0000-0000-0000511C0000}"/>
    <cellStyle name="Currency [0] 4564" xfId="7274" hidden="1" xr:uid="{00000000-0005-0000-0000-00008B1C0000}"/>
    <cellStyle name="Currency [0] 4565" xfId="7297" hidden="1" xr:uid="{00000000-0005-0000-0000-0000A21C0000}"/>
    <cellStyle name="Currency [0] 4566" xfId="7299" hidden="1" xr:uid="{00000000-0005-0000-0000-0000A41C0000}"/>
    <cellStyle name="Currency [0] 4567" xfId="7199" hidden="1" xr:uid="{00000000-0005-0000-0000-0000401C0000}"/>
    <cellStyle name="Currency [0] 4568" xfId="7209" hidden="1" xr:uid="{00000000-0005-0000-0000-00004A1C0000}"/>
    <cellStyle name="Currency [0] 4569" xfId="7271" hidden="1" xr:uid="{00000000-0005-0000-0000-0000881C0000}"/>
    <cellStyle name="Currency [0] 457" xfId="536" hidden="1" xr:uid="{00000000-0005-0000-0000-000039020000}"/>
    <cellStyle name="Currency [0] 4570" xfId="7236" hidden="1" xr:uid="{00000000-0005-0000-0000-0000651C0000}"/>
    <cellStyle name="Currency [0] 4571" xfId="7186" hidden="1" xr:uid="{00000000-0005-0000-0000-0000331C0000}"/>
    <cellStyle name="Currency [0] 4572" xfId="7307" hidden="1" xr:uid="{00000000-0005-0000-0000-0000AC1C0000}"/>
    <cellStyle name="Currency [0] 4573" xfId="7272" hidden="1" xr:uid="{00000000-0005-0000-0000-0000891C0000}"/>
    <cellStyle name="Currency [0] 4574" xfId="7283" hidden="1" xr:uid="{00000000-0005-0000-0000-0000941C0000}"/>
    <cellStyle name="Currency [0] 4575" xfId="7315" hidden="1" xr:uid="{00000000-0005-0000-0000-0000B41C0000}"/>
    <cellStyle name="Currency [0] 4576" xfId="7317" hidden="1" xr:uid="{00000000-0005-0000-0000-0000B61C0000}"/>
    <cellStyle name="Currency [0] 4577" xfId="7269" hidden="1" xr:uid="{00000000-0005-0000-0000-0000861C0000}"/>
    <cellStyle name="Currency [0] 4578" xfId="7268" hidden="1" xr:uid="{00000000-0005-0000-0000-0000851C0000}"/>
    <cellStyle name="Currency [0] 4579" xfId="7258" hidden="1" xr:uid="{00000000-0005-0000-0000-00007B1C0000}"/>
    <cellStyle name="Currency [0] 458" xfId="476" hidden="1" xr:uid="{00000000-0005-0000-0000-0000FD010000}"/>
    <cellStyle name="Currency [0] 4580" xfId="7254" hidden="1" xr:uid="{00000000-0005-0000-0000-0000771C0000}"/>
    <cellStyle name="Currency [0] 4581" xfId="7256" hidden="1" xr:uid="{00000000-0005-0000-0000-0000791C0000}"/>
    <cellStyle name="Currency [0] 4582" xfId="7324" hidden="1" xr:uid="{00000000-0005-0000-0000-0000BD1C0000}"/>
    <cellStyle name="Currency [0] 4583" xfId="6695" hidden="1" xr:uid="{00000000-0005-0000-0000-0000481A0000}"/>
    <cellStyle name="Currency [0] 4584" xfId="7302" hidden="1" xr:uid="{00000000-0005-0000-0000-0000A71C0000}"/>
    <cellStyle name="Currency [0] 4585" xfId="7330" hidden="1" xr:uid="{00000000-0005-0000-0000-0000C31C0000}"/>
    <cellStyle name="Currency [0] 4586" xfId="7332" hidden="1" xr:uid="{00000000-0005-0000-0000-0000C51C0000}"/>
    <cellStyle name="Currency [0] 4587" xfId="7207" hidden="1" xr:uid="{00000000-0005-0000-0000-0000481C0000}"/>
    <cellStyle name="Currency [0] 4588" xfId="7281" hidden="1" xr:uid="{00000000-0005-0000-0000-0000921C0000}"/>
    <cellStyle name="Currency [0] 4589" xfId="7237" hidden="1" xr:uid="{00000000-0005-0000-0000-0000661C0000}"/>
    <cellStyle name="Currency [0] 459" xfId="496" hidden="1" xr:uid="{00000000-0005-0000-0000-000011020000}"/>
    <cellStyle name="Currency [0] 4590" xfId="7273" hidden="1" xr:uid="{00000000-0005-0000-0000-00008A1C0000}"/>
    <cellStyle name="Currency [0] 4591" xfId="7277" hidden="1" xr:uid="{00000000-0005-0000-0000-00008E1C0000}"/>
    <cellStyle name="Currency [0] 4592" xfId="7338" hidden="1" xr:uid="{00000000-0005-0000-0000-0000CB1C0000}"/>
    <cellStyle name="Currency [0] 4593" xfId="6682" hidden="1" xr:uid="{00000000-0005-0000-0000-00003B1A0000}"/>
    <cellStyle name="Currency [0] 4594" xfId="7320" hidden="1" xr:uid="{00000000-0005-0000-0000-0000B91C0000}"/>
    <cellStyle name="Currency [0] 4595" xfId="7343" hidden="1" xr:uid="{00000000-0005-0000-0000-0000D01C0000}"/>
    <cellStyle name="Currency [0] 4596" xfId="7345" hidden="1" xr:uid="{00000000-0005-0000-0000-0000D21C0000}"/>
    <cellStyle name="Currency [0] 4597" xfId="7201" hidden="1" xr:uid="{00000000-0005-0000-0000-0000421C0000}"/>
    <cellStyle name="Currency [0] 4598" xfId="7300" hidden="1" xr:uid="{00000000-0005-0000-0000-0000A51C0000}"/>
    <cellStyle name="Currency [0] 4599" xfId="7267" hidden="1" xr:uid="{00000000-0005-0000-0000-0000841C0000}"/>
    <cellStyle name="Currency [0] 46" xfId="138" hidden="1" xr:uid="{00000000-0005-0000-0000-0000AB000000}"/>
    <cellStyle name="Currency [0] 460" xfId="530" hidden="1" xr:uid="{00000000-0005-0000-0000-000033020000}"/>
    <cellStyle name="Currency [0] 4600" xfId="7285" hidden="1" xr:uid="{00000000-0005-0000-0000-0000961C0000}"/>
    <cellStyle name="Currency [0] 4601" xfId="7282" hidden="1" xr:uid="{00000000-0005-0000-0000-0000931C0000}"/>
    <cellStyle name="Currency [0] 4602" xfId="7349" hidden="1" xr:uid="{00000000-0005-0000-0000-0000D61C0000}"/>
    <cellStyle name="Currency [0] 4603" xfId="7234" hidden="1" xr:uid="{00000000-0005-0000-0000-0000631C0000}"/>
    <cellStyle name="Currency [0] 4604" xfId="7334" hidden="1" xr:uid="{00000000-0005-0000-0000-0000C71C0000}"/>
    <cellStyle name="Currency [0] 4605" xfId="7356" hidden="1" xr:uid="{00000000-0005-0000-0000-0000DD1C0000}"/>
    <cellStyle name="Currency [0] 4606" xfId="7358" hidden="1" xr:uid="{00000000-0005-0000-0000-0000DF1C0000}"/>
    <cellStyle name="Currency [0] 4607" xfId="7286" hidden="1" xr:uid="{00000000-0005-0000-0000-0000971C0000}"/>
    <cellStyle name="Currency [0] 4608" xfId="7318" hidden="1" xr:uid="{00000000-0005-0000-0000-0000B71C0000}"/>
    <cellStyle name="Currency [0] 4609" xfId="6661" hidden="1" xr:uid="{00000000-0005-0000-0000-0000261A0000}"/>
    <cellStyle name="Currency [0] 461" xfId="523" hidden="1" xr:uid="{00000000-0005-0000-0000-00002C020000}"/>
    <cellStyle name="Currency [0] 4610" xfId="7304" hidden="1" xr:uid="{00000000-0005-0000-0000-0000A91C0000}"/>
    <cellStyle name="Currency [0] 4611" xfId="7301" hidden="1" xr:uid="{00000000-0005-0000-0000-0000A61C0000}"/>
    <cellStyle name="Currency [0] 4612" xfId="7362" hidden="1" xr:uid="{00000000-0005-0000-0000-0000E31C0000}"/>
    <cellStyle name="Currency [0] 4613" xfId="7197" hidden="1" xr:uid="{00000000-0005-0000-0000-00003E1C0000}"/>
    <cellStyle name="Currency [0] 4614" xfId="7346" hidden="1" xr:uid="{00000000-0005-0000-0000-0000D31C0000}"/>
    <cellStyle name="Currency [0] 4615" xfId="7366" hidden="1" xr:uid="{00000000-0005-0000-0000-0000E71C0000}"/>
    <cellStyle name="Currency [0] 4616" xfId="7368" hidden="1" xr:uid="{00000000-0005-0000-0000-0000E91C0000}"/>
    <cellStyle name="Currency [0] 4617" xfId="7305" hidden="1" xr:uid="{00000000-0005-0000-0000-0000AA1C0000}"/>
    <cellStyle name="Currency [0] 4618" xfId="7333" hidden="1" xr:uid="{00000000-0005-0000-0000-0000C61C0000}"/>
    <cellStyle name="Currency [0] 4619" xfId="7293" hidden="1" xr:uid="{00000000-0005-0000-0000-00009E1C0000}"/>
    <cellStyle name="Currency [0] 462" xfId="533" hidden="1" xr:uid="{00000000-0005-0000-0000-000036020000}"/>
    <cellStyle name="Currency [0] 4620" xfId="7322" hidden="1" xr:uid="{00000000-0005-0000-0000-0000BB1C0000}"/>
    <cellStyle name="Currency [0] 4621" xfId="7319" hidden="1" xr:uid="{00000000-0005-0000-0000-0000B81C0000}"/>
    <cellStyle name="Currency [0] 4622" xfId="7372" hidden="1" xr:uid="{00000000-0005-0000-0000-0000ED1C0000}"/>
    <cellStyle name="Currency [0] 4623" xfId="7200" hidden="1" xr:uid="{00000000-0005-0000-0000-0000411C0000}"/>
    <cellStyle name="Currency [0] 4624" xfId="7359" hidden="1" xr:uid="{00000000-0005-0000-0000-0000E01C0000}"/>
    <cellStyle name="Currency [0] 4625" xfId="7376" hidden="1" xr:uid="{00000000-0005-0000-0000-0000F11C0000}"/>
    <cellStyle name="Currency [0] 4626" xfId="7378" hidden="1" xr:uid="{00000000-0005-0000-0000-0000F31C0000}"/>
    <cellStyle name="Currency [0] 4627" xfId="7259" hidden="1" xr:uid="{00000000-0005-0000-0000-00007C1C0000}"/>
    <cellStyle name="Currency [0] 4628" xfId="7295" hidden="1" xr:uid="{00000000-0005-0000-0000-0000A01C0000}"/>
    <cellStyle name="Currency [0] 4629" xfId="7364" hidden="1" xr:uid="{00000000-0005-0000-0000-0000E51C0000}"/>
    <cellStyle name="Currency [0] 463" xfId="537" hidden="1" xr:uid="{00000000-0005-0000-0000-00003A020000}"/>
    <cellStyle name="Currency [0] 4630" xfId="7352" hidden="1" xr:uid="{00000000-0005-0000-0000-0000D91C0000}"/>
    <cellStyle name="Currency [0] 4631" xfId="7369" hidden="1" xr:uid="{00000000-0005-0000-0000-0000EA1C0000}"/>
    <cellStyle name="Currency [0] 4632" xfId="7380" hidden="1" xr:uid="{00000000-0005-0000-0000-0000F51C0000}"/>
    <cellStyle name="Currency [0] 4633" xfId="7228" hidden="1" xr:uid="{00000000-0005-0000-0000-00005D1C0000}"/>
    <cellStyle name="Currency [0] 4634" xfId="7292" hidden="1" xr:uid="{00000000-0005-0000-0000-00009D1C0000}"/>
    <cellStyle name="Currency [0] 4635" xfId="7384" hidden="1" xr:uid="{00000000-0005-0000-0000-0000F91C0000}"/>
    <cellStyle name="Currency [0] 4636" xfId="7386" hidden="1" xr:uid="{00000000-0005-0000-0000-0000FB1C0000}"/>
    <cellStyle name="Currency [0] 4637" xfId="7341" hidden="1" xr:uid="{00000000-0005-0000-0000-0000CE1C0000}"/>
    <cellStyle name="Currency [0] 4638" xfId="7353" hidden="1" xr:uid="{00000000-0005-0000-0000-0000DA1C0000}"/>
    <cellStyle name="Currency [0] 4639" xfId="7381" hidden="1" xr:uid="{00000000-0005-0000-0000-0000F61C0000}"/>
    <cellStyle name="Currency [0] 464" xfId="462" hidden="1" xr:uid="{00000000-0005-0000-0000-0000EF010000}"/>
    <cellStyle name="Currency [0] 4640" xfId="7354" hidden="1" xr:uid="{00000000-0005-0000-0000-0000DB1C0000}"/>
    <cellStyle name="Currency [0] 4641" xfId="7387" hidden="1" xr:uid="{00000000-0005-0000-0000-0000FC1C0000}"/>
    <cellStyle name="Currency [0] 4642" xfId="7389" hidden="1" xr:uid="{00000000-0005-0000-0000-0000FE1C0000}"/>
    <cellStyle name="Currency [0] 4643" xfId="7382" hidden="1" xr:uid="{00000000-0005-0000-0000-0000F71C0000}"/>
    <cellStyle name="Currency [0] 4644" xfId="7328" hidden="1" xr:uid="{00000000-0005-0000-0000-0000C11C0000}"/>
    <cellStyle name="Currency [0] 4645" xfId="7391" hidden="1" xr:uid="{00000000-0005-0000-0000-0000001D0000}"/>
    <cellStyle name="Currency [0] 4646" xfId="7393" hidden="1" xr:uid="{00000000-0005-0000-0000-0000021D0000}"/>
    <cellStyle name="Currency [0] 4647" xfId="6755" hidden="1" xr:uid="{00000000-0005-0000-0000-0000841A0000}"/>
    <cellStyle name="Currency [0] 4648" xfId="6696" hidden="1" xr:uid="{00000000-0005-0000-0000-0000491A0000}"/>
    <cellStyle name="Currency [0] 4649" xfId="7399" hidden="1" xr:uid="{00000000-0005-0000-0000-0000081D0000}"/>
    <cellStyle name="Currency [0] 465" xfId="494" hidden="1" xr:uid="{00000000-0005-0000-0000-00000F020000}"/>
    <cellStyle name="Currency [0] 4650" xfId="7405" hidden="1" xr:uid="{00000000-0005-0000-0000-00000E1D0000}"/>
    <cellStyle name="Currency [0] 4651" xfId="7407" hidden="1" xr:uid="{00000000-0005-0000-0000-0000101D0000}"/>
    <cellStyle name="Currency [0] 4652" xfId="6686" hidden="1" xr:uid="{00000000-0005-0000-0000-00003F1A0000}"/>
    <cellStyle name="Currency [0] 4653" xfId="7401" hidden="1" xr:uid="{00000000-0005-0000-0000-00000A1D0000}"/>
    <cellStyle name="Currency [0] 4654" xfId="7409" hidden="1" xr:uid="{00000000-0005-0000-0000-0000121D0000}"/>
    <cellStyle name="Currency [0] 4655" xfId="7411" hidden="1" xr:uid="{00000000-0005-0000-0000-0000141D0000}"/>
    <cellStyle name="Currency [0] 4656" xfId="7400" hidden="1" xr:uid="{00000000-0005-0000-0000-0000091D0000}"/>
    <cellStyle name="Currency [0] 4657" xfId="6731" hidden="1" xr:uid="{00000000-0005-0000-0000-00006C1A0000}"/>
    <cellStyle name="Currency [0] 4658" xfId="7422" hidden="1" xr:uid="{00000000-0005-0000-0000-00001F1D0000}"/>
    <cellStyle name="Currency [0] 4659" xfId="7431" hidden="1" xr:uid="{00000000-0005-0000-0000-0000281D0000}"/>
    <cellStyle name="Currency [0] 466" xfId="540" hidden="1" xr:uid="{00000000-0005-0000-0000-00003D020000}"/>
    <cellStyle name="Currency [0] 4660" xfId="7442" hidden="1" xr:uid="{00000000-0005-0000-0000-0000331D0000}"/>
    <cellStyle name="Currency [0] 4661" xfId="7448" hidden="1" xr:uid="{00000000-0005-0000-0000-0000391D0000}"/>
    <cellStyle name="Currency [0] 4662" xfId="7420" hidden="1" xr:uid="{00000000-0005-0000-0000-00001D1D0000}"/>
    <cellStyle name="Currency [0] 4663" xfId="7438" hidden="1" xr:uid="{00000000-0005-0000-0000-00002F1D0000}"/>
    <cellStyle name="Currency [0] 4664" xfId="7460" hidden="1" xr:uid="{00000000-0005-0000-0000-0000451D0000}"/>
    <cellStyle name="Currency [0] 4665" xfId="7462" hidden="1" xr:uid="{00000000-0005-0000-0000-0000471D0000}"/>
    <cellStyle name="Currency [0] 4666" xfId="7396" hidden="1" xr:uid="{00000000-0005-0000-0000-0000051D0000}"/>
    <cellStyle name="Currency [0] 4667" xfId="6685" hidden="1" xr:uid="{00000000-0005-0000-0000-00003E1A0000}"/>
    <cellStyle name="Currency [0] 4668" xfId="7434" hidden="1" xr:uid="{00000000-0005-0000-0000-00002B1D0000}"/>
    <cellStyle name="Currency [0] 4669" xfId="6664" hidden="1" xr:uid="{00000000-0005-0000-0000-0000291A0000}"/>
    <cellStyle name="Currency [0] 467" xfId="541" hidden="1" xr:uid="{00000000-0005-0000-0000-00003E020000}"/>
    <cellStyle name="Currency [0] 4670" xfId="7423" hidden="1" xr:uid="{00000000-0005-0000-0000-0000201D0000}"/>
    <cellStyle name="Currency [0] 4671" xfId="7467" hidden="1" xr:uid="{00000000-0005-0000-0000-00004C1D0000}"/>
    <cellStyle name="Currency [0] 4672" xfId="7435" hidden="1" xr:uid="{00000000-0005-0000-0000-00002C1D0000}"/>
    <cellStyle name="Currency [0] 4673" xfId="7443" hidden="1" xr:uid="{00000000-0005-0000-0000-0000341D0000}"/>
    <cellStyle name="Currency [0] 4674" xfId="7479" hidden="1" xr:uid="{00000000-0005-0000-0000-0000581D0000}"/>
    <cellStyle name="Currency [0] 4675" xfId="7481" hidden="1" xr:uid="{00000000-0005-0000-0000-00005A1D0000}"/>
    <cellStyle name="Currency [0] 4676" xfId="7437" hidden="1" xr:uid="{00000000-0005-0000-0000-00002E1D0000}"/>
    <cellStyle name="Currency [0] 4677" xfId="7450" hidden="1" xr:uid="{00000000-0005-0000-0000-00003B1D0000}"/>
    <cellStyle name="Currency [0] 4678" xfId="7455" hidden="1" xr:uid="{00000000-0005-0000-0000-0000401D0000}"/>
    <cellStyle name="Currency [0] 4679" xfId="7449" hidden="1" xr:uid="{00000000-0005-0000-0000-00003A1D0000}"/>
    <cellStyle name="Currency [0] 468" xfId="518" hidden="1" xr:uid="{00000000-0005-0000-0000-000027020000}"/>
    <cellStyle name="Currency [0] 4680" xfId="7497" hidden="1" xr:uid="{00000000-0005-0000-0000-00006A1D0000}"/>
    <cellStyle name="Currency [0] 4681" xfId="7505" hidden="1" xr:uid="{00000000-0005-0000-0000-0000721D0000}"/>
    <cellStyle name="Currency [0] 4682" xfId="7433" hidden="1" xr:uid="{00000000-0005-0000-0000-00002A1D0000}"/>
    <cellStyle name="Currency [0] 4683" xfId="7491" hidden="1" xr:uid="{00000000-0005-0000-0000-0000641D0000}"/>
    <cellStyle name="Currency [0] 4684" xfId="7514" hidden="1" xr:uid="{00000000-0005-0000-0000-00007B1D0000}"/>
    <cellStyle name="Currency [0] 4685" xfId="7516" hidden="1" xr:uid="{00000000-0005-0000-0000-00007D1D0000}"/>
    <cellStyle name="Currency [0] 4686" xfId="7416" hidden="1" xr:uid="{00000000-0005-0000-0000-0000191D0000}"/>
    <cellStyle name="Currency [0] 4687" xfId="7426" hidden="1" xr:uid="{00000000-0005-0000-0000-0000231D0000}"/>
    <cellStyle name="Currency [0] 4688" xfId="7488" hidden="1" xr:uid="{00000000-0005-0000-0000-0000611D0000}"/>
    <cellStyle name="Currency [0] 4689" xfId="7453" hidden="1" xr:uid="{00000000-0005-0000-0000-00003E1D0000}"/>
    <cellStyle name="Currency [0] 469" xfId="524" hidden="1" xr:uid="{00000000-0005-0000-0000-00002D020000}"/>
    <cellStyle name="Currency [0] 4690" xfId="7403" hidden="1" xr:uid="{00000000-0005-0000-0000-00000C1D0000}"/>
    <cellStyle name="Currency [0] 4691" xfId="7524" hidden="1" xr:uid="{00000000-0005-0000-0000-0000851D0000}"/>
    <cellStyle name="Currency [0] 4692" xfId="7489" hidden="1" xr:uid="{00000000-0005-0000-0000-0000621D0000}"/>
    <cellStyle name="Currency [0] 4693" xfId="7500" hidden="1" xr:uid="{00000000-0005-0000-0000-00006D1D0000}"/>
    <cellStyle name="Currency [0] 4694" xfId="7532" hidden="1" xr:uid="{00000000-0005-0000-0000-00008D1D0000}"/>
    <cellStyle name="Currency [0] 4695" xfId="7534" hidden="1" xr:uid="{00000000-0005-0000-0000-00008F1D0000}"/>
    <cellStyle name="Currency [0] 4696" xfId="7486" hidden="1" xr:uid="{00000000-0005-0000-0000-00005F1D0000}"/>
    <cellStyle name="Currency [0] 4697" xfId="7485" hidden="1" xr:uid="{00000000-0005-0000-0000-00005E1D0000}"/>
    <cellStyle name="Currency [0] 4698" xfId="7475" hidden="1" xr:uid="{00000000-0005-0000-0000-0000541D0000}"/>
    <cellStyle name="Currency [0] 4699" xfId="7471" hidden="1" xr:uid="{00000000-0005-0000-0000-0000501D0000}"/>
    <cellStyle name="Currency [0] 47" xfId="122" hidden="1" xr:uid="{00000000-0005-0000-0000-00009B000000}"/>
    <cellStyle name="Currency [0] 470" xfId="538" hidden="1" xr:uid="{00000000-0005-0000-0000-00003B020000}"/>
    <cellStyle name="Currency [0] 4700" xfId="7473" hidden="1" xr:uid="{00000000-0005-0000-0000-0000521D0000}"/>
    <cellStyle name="Currency [0] 4701" xfId="7541" hidden="1" xr:uid="{00000000-0005-0000-0000-0000961D0000}"/>
    <cellStyle name="Currency [0] 4702" xfId="6700" hidden="1" xr:uid="{00000000-0005-0000-0000-00004D1A0000}"/>
    <cellStyle name="Currency [0] 4703" xfId="7519" hidden="1" xr:uid="{00000000-0005-0000-0000-0000801D0000}"/>
    <cellStyle name="Currency [0] 4704" xfId="7547" hidden="1" xr:uid="{00000000-0005-0000-0000-00009C1D0000}"/>
    <cellStyle name="Currency [0] 4705" xfId="7549" hidden="1" xr:uid="{00000000-0005-0000-0000-00009E1D0000}"/>
    <cellStyle name="Currency [0] 4706" xfId="7424" hidden="1" xr:uid="{00000000-0005-0000-0000-0000211D0000}"/>
    <cellStyle name="Currency [0] 4707" xfId="7498" hidden="1" xr:uid="{00000000-0005-0000-0000-00006B1D0000}"/>
    <cellStyle name="Currency [0] 4708" xfId="7454" hidden="1" xr:uid="{00000000-0005-0000-0000-00003F1D0000}"/>
    <cellStyle name="Currency [0] 4709" xfId="7490" hidden="1" xr:uid="{00000000-0005-0000-0000-0000631D0000}"/>
    <cellStyle name="Currency [0] 471" xfId="525" hidden="1" xr:uid="{00000000-0005-0000-0000-00002E020000}"/>
    <cellStyle name="Currency [0] 4710" xfId="7494" hidden="1" xr:uid="{00000000-0005-0000-0000-0000671D0000}"/>
    <cellStyle name="Currency [0] 4711" xfId="7555" hidden="1" xr:uid="{00000000-0005-0000-0000-0000A41D0000}"/>
    <cellStyle name="Currency [0] 4712" xfId="6713" hidden="1" xr:uid="{00000000-0005-0000-0000-00005A1A0000}"/>
    <cellStyle name="Currency [0] 4713" xfId="7537" hidden="1" xr:uid="{00000000-0005-0000-0000-0000921D0000}"/>
    <cellStyle name="Currency [0] 4714" xfId="7560" hidden="1" xr:uid="{00000000-0005-0000-0000-0000A91D0000}"/>
    <cellStyle name="Currency [0] 4715" xfId="7562" hidden="1" xr:uid="{00000000-0005-0000-0000-0000AB1D0000}"/>
    <cellStyle name="Currency [0] 4716" xfId="7418" hidden="1" xr:uid="{00000000-0005-0000-0000-00001B1D0000}"/>
    <cellStyle name="Currency [0] 4717" xfId="7517" hidden="1" xr:uid="{00000000-0005-0000-0000-00007E1D0000}"/>
    <cellStyle name="Currency [0] 4718" xfId="7484" hidden="1" xr:uid="{00000000-0005-0000-0000-00005D1D0000}"/>
    <cellStyle name="Currency [0] 4719" xfId="7502" hidden="1" xr:uid="{00000000-0005-0000-0000-00006F1D0000}"/>
    <cellStyle name="Currency [0] 472" xfId="542" hidden="1" xr:uid="{00000000-0005-0000-0000-00003F020000}"/>
    <cellStyle name="Currency [0] 4720" xfId="7499" hidden="1" xr:uid="{00000000-0005-0000-0000-00006C1D0000}"/>
    <cellStyle name="Currency [0] 4721" xfId="7566" hidden="1" xr:uid="{00000000-0005-0000-0000-0000AF1D0000}"/>
    <cellStyle name="Currency [0] 4722" xfId="7451" hidden="1" xr:uid="{00000000-0005-0000-0000-00003C1D0000}"/>
    <cellStyle name="Currency [0] 4723" xfId="7551" hidden="1" xr:uid="{00000000-0005-0000-0000-0000A01D0000}"/>
    <cellStyle name="Currency [0] 4724" xfId="7573" hidden="1" xr:uid="{00000000-0005-0000-0000-0000B61D0000}"/>
    <cellStyle name="Currency [0] 4725" xfId="7575" hidden="1" xr:uid="{00000000-0005-0000-0000-0000B81D0000}"/>
    <cellStyle name="Currency [0] 4726" xfId="7503" hidden="1" xr:uid="{00000000-0005-0000-0000-0000701D0000}"/>
    <cellStyle name="Currency [0] 4727" xfId="7535" hidden="1" xr:uid="{00000000-0005-0000-0000-0000901D0000}"/>
    <cellStyle name="Currency [0] 4728" xfId="6665" hidden="1" xr:uid="{00000000-0005-0000-0000-00002A1A0000}"/>
    <cellStyle name="Currency [0] 4729" xfId="7521" hidden="1" xr:uid="{00000000-0005-0000-0000-0000821D0000}"/>
    <cellStyle name="Currency [0] 473" xfId="543" hidden="1" xr:uid="{00000000-0005-0000-0000-000040020000}"/>
    <cellStyle name="Currency [0] 4730" xfId="7518" hidden="1" xr:uid="{00000000-0005-0000-0000-00007F1D0000}"/>
    <cellStyle name="Currency [0] 4731" xfId="7579" hidden="1" xr:uid="{00000000-0005-0000-0000-0000BC1D0000}"/>
    <cellStyle name="Currency [0] 4732" xfId="7414" hidden="1" xr:uid="{00000000-0005-0000-0000-0000171D0000}"/>
    <cellStyle name="Currency [0] 4733" xfId="7563" hidden="1" xr:uid="{00000000-0005-0000-0000-0000AC1D0000}"/>
    <cellStyle name="Currency [0] 4734" xfId="7583" hidden="1" xr:uid="{00000000-0005-0000-0000-0000C01D0000}"/>
    <cellStyle name="Currency [0] 4735" xfId="7585" hidden="1" xr:uid="{00000000-0005-0000-0000-0000C21D0000}"/>
    <cellStyle name="Currency [0] 4736" xfId="7522" hidden="1" xr:uid="{00000000-0005-0000-0000-0000831D0000}"/>
    <cellStyle name="Currency [0] 4737" xfId="7550" hidden="1" xr:uid="{00000000-0005-0000-0000-00009F1D0000}"/>
    <cellStyle name="Currency [0] 4738" xfId="7510" hidden="1" xr:uid="{00000000-0005-0000-0000-0000771D0000}"/>
    <cellStyle name="Currency [0] 4739" xfId="7539" hidden="1" xr:uid="{00000000-0005-0000-0000-0000941D0000}"/>
    <cellStyle name="Currency [0] 474" xfId="539" hidden="1" xr:uid="{00000000-0005-0000-0000-00003C020000}"/>
    <cellStyle name="Currency [0] 4740" xfId="7536" hidden="1" xr:uid="{00000000-0005-0000-0000-0000911D0000}"/>
    <cellStyle name="Currency [0] 4741" xfId="7589" hidden="1" xr:uid="{00000000-0005-0000-0000-0000C61D0000}"/>
    <cellStyle name="Currency [0] 4742" xfId="7417" hidden="1" xr:uid="{00000000-0005-0000-0000-00001A1D0000}"/>
    <cellStyle name="Currency [0] 4743" xfId="7576" hidden="1" xr:uid="{00000000-0005-0000-0000-0000B91D0000}"/>
    <cellStyle name="Currency [0] 4744" xfId="7593" hidden="1" xr:uid="{00000000-0005-0000-0000-0000CA1D0000}"/>
    <cellStyle name="Currency [0] 4745" xfId="7595" hidden="1" xr:uid="{00000000-0005-0000-0000-0000CC1D0000}"/>
    <cellStyle name="Currency [0] 4746" xfId="7476" hidden="1" xr:uid="{00000000-0005-0000-0000-0000551D0000}"/>
    <cellStyle name="Currency [0] 4747" xfId="7512" hidden="1" xr:uid="{00000000-0005-0000-0000-0000791D0000}"/>
    <cellStyle name="Currency [0] 4748" xfId="7581" hidden="1" xr:uid="{00000000-0005-0000-0000-0000BE1D0000}"/>
    <cellStyle name="Currency [0] 4749" xfId="7569" hidden="1" xr:uid="{00000000-0005-0000-0000-0000B21D0000}"/>
    <cellStyle name="Currency [0] 475" xfId="512" hidden="1" xr:uid="{00000000-0005-0000-0000-000021020000}"/>
    <cellStyle name="Currency [0] 4750" xfId="7586" hidden="1" xr:uid="{00000000-0005-0000-0000-0000C31D0000}"/>
    <cellStyle name="Currency [0] 4751" xfId="7597" hidden="1" xr:uid="{00000000-0005-0000-0000-0000CE1D0000}"/>
    <cellStyle name="Currency [0] 4752" xfId="7445" hidden="1" xr:uid="{00000000-0005-0000-0000-0000361D0000}"/>
    <cellStyle name="Currency [0] 4753" xfId="7509" hidden="1" xr:uid="{00000000-0005-0000-0000-0000761D0000}"/>
    <cellStyle name="Currency [0] 4754" xfId="7601" hidden="1" xr:uid="{00000000-0005-0000-0000-0000D21D0000}"/>
    <cellStyle name="Currency [0] 4755" xfId="7603" hidden="1" xr:uid="{00000000-0005-0000-0000-0000D41D0000}"/>
    <cellStyle name="Currency [0] 4756" xfId="7558" hidden="1" xr:uid="{00000000-0005-0000-0000-0000A71D0000}"/>
    <cellStyle name="Currency [0] 4757" xfId="7570" hidden="1" xr:uid="{00000000-0005-0000-0000-0000B31D0000}"/>
    <cellStyle name="Currency [0] 4758" xfId="7598" hidden="1" xr:uid="{00000000-0005-0000-0000-0000CF1D0000}"/>
    <cellStyle name="Currency [0] 4759" xfId="7571" hidden="1" xr:uid="{00000000-0005-0000-0000-0000B41D0000}"/>
    <cellStyle name="Currency [0] 476" xfId="544" hidden="1" xr:uid="{00000000-0005-0000-0000-000041020000}"/>
    <cellStyle name="Currency [0] 4760" xfId="7604" hidden="1" xr:uid="{00000000-0005-0000-0000-0000D51D0000}"/>
    <cellStyle name="Currency [0] 4761" xfId="7606" hidden="1" xr:uid="{00000000-0005-0000-0000-0000D71D0000}"/>
    <cellStyle name="Currency [0] 4762" xfId="7599" hidden="1" xr:uid="{00000000-0005-0000-0000-0000D01D0000}"/>
    <cellStyle name="Currency [0] 4763" xfId="7545" hidden="1" xr:uid="{00000000-0005-0000-0000-00009A1D0000}"/>
    <cellStyle name="Currency [0] 4764" xfId="7608" hidden="1" xr:uid="{00000000-0005-0000-0000-0000D91D0000}"/>
    <cellStyle name="Currency [0] 4765" xfId="7610" hidden="1" xr:uid="{00000000-0005-0000-0000-0000DB1D0000}"/>
    <cellStyle name="Currency [0] 4766" xfId="5257" hidden="1" xr:uid="{00000000-0005-0000-0000-0000AA140000}"/>
    <cellStyle name="Currency [0] 4767" xfId="5195" hidden="1" xr:uid="{00000000-0005-0000-0000-00006C140000}"/>
    <cellStyle name="Currency [0] 4768" xfId="6450" hidden="1" xr:uid="{00000000-0005-0000-0000-000053190000}"/>
    <cellStyle name="Currency [0] 4769" xfId="7615" hidden="1" xr:uid="{00000000-0005-0000-0000-0000E01D0000}"/>
    <cellStyle name="Currency [0] 477" xfId="545" hidden="1" xr:uid="{00000000-0005-0000-0000-000042020000}"/>
    <cellStyle name="Currency [0] 4770" xfId="7618" hidden="1" xr:uid="{00000000-0005-0000-0000-0000E31D0000}"/>
    <cellStyle name="Currency [0] 4771" xfId="5232" hidden="1" xr:uid="{00000000-0005-0000-0000-000091140000}"/>
    <cellStyle name="Currency [0] 4772" xfId="7611" hidden="1" xr:uid="{00000000-0005-0000-0000-0000DC1D0000}"/>
    <cellStyle name="Currency [0] 4773" xfId="7620" hidden="1" xr:uid="{00000000-0005-0000-0000-0000E51D0000}"/>
    <cellStyle name="Currency [0] 4774" xfId="7622" hidden="1" xr:uid="{00000000-0005-0000-0000-0000E71D0000}"/>
    <cellStyle name="Currency [0] 4775" xfId="5207" hidden="1" xr:uid="{00000000-0005-0000-0000-000078140000}"/>
    <cellStyle name="Currency [0] 4776" xfId="5229" hidden="1" xr:uid="{00000000-0005-0000-0000-00008E140000}"/>
    <cellStyle name="Currency [0] 4777" xfId="7633" hidden="1" xr:uid="{00000000-0005-0000-0000-0000F21D0000}"/>
    <cellStyle name="Currency [0] 4778" xfId="7642" hidden="1" xr:uid="{00000000-0005-0000-0000-0000FB1D0000}"/>
    <cellStyle name="Currency [0] 4779" xfId="7653" hidden="1" xr:uid="{00000000-0005-0000-0000-0000061E0000}"/>
    <cellStyle name="Currency [0] 478" xfId="222" hidden="1" xr:uid="{00000000-0005-0000-0000-0000FF000000}"/>
    <cellStyle name="Currency [0] 4780" xfId="7659" hidden="1" xr:uid="{00000000-0005-0000-0000-00000C1E0000}"/>
    <cellStyle name="Currency [0] 4781" xfId="7631" hidden="1" xr:uid="{00000000-0005-0000-0000-0000F01D0000}"/>
    <cellStyle name="Currency [0] 4782" xfId="7649" hidden="1" xr:uid="{00000000-0005-0000-0000-0000021E0000}"/>
    <cellStyle name="Currency [0] 4783" xfId="7671" hidden="1" xr:uid="{00000000-0005-0000-0000-0000181E0000}"/>
    <cellStyle name="Currency [0] 4784" xfId="7673" hidden="1" xr:uid="{00000000-0005-0000-0000-00001A1E0000}"/>
    <cellStyle name="Currency [0] 4785" xfId="5178" hidden="1" xr:uid="{00000000-0005-0000-0000-00005B140000}"/>
    <cellStyle name="Currency [0] 4786" xfId="5212" hidden="1" xr:uid="{00000000-0005-0000-0000-00007D140000}"/>
    <cellStyle name="Currency [0] 4787" xfId="7645" hidden="1" xr:uid="{00000000-0005-0000-0000-0000FE1D0000}"/>
    <cellStyle name="Currency [0] 4788" xfId="5216" hidden="1" xr:uid="{00000000-0005-0000-0000-000081140000}"/>
    <cellStyle name="Currency [0] 4789" xfId="7634" hidden="1" xr:uid="{00000000-0005-0000-0000-0000F31D0000}"/>
    <cellStyle name="Currency [0] 479" xfId="198" hidden="1" xr:uid="{00000000-0005-0000-0000-0000E7000000}"/>
    <cellStyle name="Currency [0] 4790" xfId="7678" hidden="1" xr:uid="{00000000-0005-0000-0000-00001F1E0000}"/>
    <cellStyle name="Currency [0] 4791" xfId="7646" hidden="1" xr:uid="{00000000-0005-0000-0000-0000FF1D0000}"/>
    <cellStyle name="Currency [0] 4792" xfId="7654" hidden="1" xr:uid="{00000000-0005-0000-0000-0000071E0000}"/>
    <cellStyle name="Currency [0] 4793" xfId="7690" hidden="1" xr:uid="{00000000-0005-0000-0000-00002B1E0000}"/>
    <cellStyle name="Currency [0] 4794" xfId="7692" hidden="1" xr:uid="{00000000-0005-0000-0000-00002D1E0000}"/>
    <cellStyle name="Currency [0] 4795" xfId="7648" hidden="1" xr:uid="{00000000-0005-0000-0000-0000011E0000}"/>
    <cellStyle name="Currency [0] 4796" xfId="7661" hidden="1" xr:uid="{00000000-0005-0000-0000-00000E1E0000}"/>
    <cellStyle name="Currency [0] 4797" xfId="7666" hidden="1" xr:uid="{00000000-0005-0000-0000-0000131E0000}"/>
    <cellStyle name="Currency [0] 4798" xfId="7660" hidden="1" xr:uid="{00000000-0005-0000-0000-00000D1E0000}"/>
    <cellStyle name="Currency [0] 4799" xfId="7708" hidden="1" xr:uid="{00000000-0005-0000-0000-00003D1E0000}"/>
    <cellStyle name="Currency [0] 48" xfId="127" hidden="1" xr:uid="{00000000-0005-0000-0000-0000A0000000}"/>
    <cellStyle name="Currency [0] 480" xfId="547" hidden="1" xr:uid="{00000000-0005-0000-0000-000044020000}"/>
    <cellStyle name="Currency [0] 4800" xfId="7716" hidden="1" xr:uid="{00000000-0005-0000-0000-0000451E0000}"/>
    <cellStyle name="Currency [0] 4801" xfId="7644" hidden="1" xr:uid="{00000000-0005-0000-0000-0000FD1D0000}"/>
    <cellStyle name="Currency [0] 4802" xfId="7702" hidden="1" xr:uid="{00000000-0005-0000-0000-0000371E0000}"/>
    <cellStyle name="Currency [0] 4803" xfId="7725" hidden="1" xr:uid="{00000000-0005-0000-0000-00004E1E0000}"/>
    <cellStyle name="Currency [0] 4804" xfId="7727" hidden="1" xr:uid="{00000000-0005-0000-0000-0000501E0000}"/>
    <cellStyle name="Currency [0] 4805" xfId="7627" hidden="1" xr:uid="{00000000-0005-0000-0000-0000EC1D0000}"/>
    <cellStyle name="Currency [0] 4806" xfId="7637" hidden="1" xr:uid="{00000000-0005-0000-0000-0000F61D0000}"/>
    <cellStyle name="Currency [0] 4807" xfId="7699" hidden="1" xr:uid="{00000000-0005-0000-0000-0000341E0000}"/>
    <cellStyle name="Currency [0] 4808" xfId="7664" hidden="1" xr:uid="{00000000-0005-0000-0000-0000111E0000}"/>
    <cellStyle name="Currency [0] 4809" xfId="7613" hidden="1" xr:uid="{00000000-0005-0000-0000-0000DE1D0000}"/>
    <cellStyle name="Currency [0] 481" xfId="551" hidden="1" xr:uid="{00000000-0005-0000-0000-000048020000}"/>
    <cellStyle name="Currency [0] 4810" xfId="7735" hidden="1" xr:uid="{00000000-0005-0000-0000-0000581E0000}"/>
    <cellStyle name="Currency [0] 4811" xfId="7700" hidden="1" xr:uid="{00000000-0005-0000-0000-0000351E0000}"/>
    <cellStyle name="Currency [0] 4812" xfId="7711" hidden="1" xr:uid="{00000000-0005-0000-0000-0000401E0000}"/>
    <cellStyle name="Currency [0] 4813" xfId="7743" hidden="1" xr:uid="{00000000-0005-0000-0000-0000601E0000}"/>
    <cellStyle name="Currency [0] 4814" xfId="7745" hidden="1" xr:uid="{00000000-0005-0000-0000-0000621E0000}"/>
    <cellStyle name="Currency [0] 4815" xfId="7697" hidden="1" xr:uid="{00000000-0005-0000-0000-0000321E0000}"/>
    <cellStyle name="Currency [0] 4816" xfId="7696" hidden="1" xr:uid="{00000000-0005-0000-0000-0000311E0000}"/>
    <cellStyle name="Currency [0] 4817" xfId="7686" hidden="1" xr:uid="{00000000-0005-0000-0000-0000271E0000}"/>
    <cellStyle name="Currency [0] 4818" xfId="7682" hidden="1" xr:uid="{00000000-0005-0000-0000-0000231E0000}"/>
    <cellStyle name="Currency [0] 4819" xfId="7684" hidden="1" xr:uid="{00000000-0005-0000-0000-0000251E0000}"/>
    <cellStyle name="Currency [0] 482" xfId="552" hidden="1" xr:uid="{00000000-0005-0000-0000-000049020000}"/>
    <cellStyle name="Currency [0] 4820" xfId="7752" hidden="1" xr:uid="{00000000-0005-0000-0000-0000691E0000}"/>
    <cellStyle name="Currency [0] 4821" xfId="5271" hidden="1" xr:uid="{00000000-0005-0000-0000-0000B8140000}"/>
    <cellStyle name="Currency [0] 4822" xfId="7730" hidden="1" xr:uid="{00000000-0005-0000-0000-0000531E0000}"/>
    <cellStyle name="Currency [0] 4823" xfId="7758" hidden="1" xr:uid="{00000000-0005-0000-0000-00006F1E0000}"/>
    <cellStyle name="Currency [0] 4824" xfId="7760" hidden="1" xr:uid="{00000000-0005-0000-0000-0000711E0000}"/>
    <cellStyle name="Currency [0] 4825" xfId="7635" hidden="1" xr:uid="{00000000-0005-0000-0000-0000F41D0000}"/>
    <cellStyle name="Currency [0] 4826" xfId="7709" hidden="1" xr:uid="{00000000-0005-0000-0000-00003E1E0000}"/>
    <cellStyle name="Currency [0] 4827" xfId="7665" hidden="1" xr:uid="{00000000-0005-0000-0000-0000121E0000}"/>
    <cellStyle name="Currency [0] 4828" xfId="7701" hidden="1" xr:uid="{00000000-0005-0000-0000-0000361E0000}"/>
    <cellStyle name="Currency [0] 4829" xfId="7705" hidden="1" xr:uid="{00000000-0005-0000-0000-00003A1E0000}"/>
    <cellStyle name="Currency [0] 483" xfId="193" hidden="1" xr:uid="{00000000-0005-0000-0000-0000E2000000}"/>
    <cellStyle name="Currency [0] 4830" xfId="7766" hidden="1" xr:uid="{00000000-0005-0000-0000-0000771E0000}"/>
    <cellStyle name="Currency [0] 4831" xfId="5210" hidden="1" xr:uid="{00000000-0005-0000-0000-00007B140000}"/>
    <cellStyle name="Currency [0] 4832" xfId="7748" hidden="1" xr:uid="{00000000-0005-0000-0000-0000651E0000}"/>
    <cellStyle name="Currency [0] 4833" xfId="7771" hidden="1" xr:uid="{00000000-0005-0000-0000-00007C1E0000}"/>
    <cellStyle name="Currency [0] 4834" xfId="7773" hidden="1" xr:uid="{00000000-0005-0000-0000-00007E1E0000}"/>
    <cellStyle name="Currency [0] 4835" xfId="7629" hidden="1" xr:uid="{00000000-0005-0000-0000-0000EE1D0000}"/>
    <cellStyle name="Currency [0] 4836" xfId="7728" hidden="1" xr:uid="{00000000-0005-0000-0000-0000511E0000}"/>
    <cellStyle name="Currency [0] 4837" xfId="7695" hidden="1" xr:uid="{00000000-0005-0000-0000-0000301E0000}"/>
    <cellStyle name="Currency [0] 4838" xfId="7713" hidden="1" xr:uid="{00000000-0005-0000-0000-0000421E0000}"/>
    <cellStyle name="Currency [0] 4839" xfId="7710" hidden="1" xr:uid="{00000000-0005-0000-0000-00003F1E0000}"/>
    <cellStyle name="Currency [0] 484" xfId="549" hidden="1" xr:uid="{00000000-0005-0000-0000-000046020000}"/>
    <cellStyle name="Currency [0] 4840" xfId="7777" hidden="1" xr:uid="{00000000-0005-0000-0000-0000821E0000}"/>
    <cellStyle name="Currency [0] 4841" xfId="7662" hidden="1" xr:uid="{00000000-0005-0000-0000-00000F1E0000}"/>
    <cellStyle name="Currency [0] 4842" xfId="7762" hidden="1" xr:uid="{00000000-0005-0000-0000-0000731E0000}"/>
    <cellStyle name="Currency [0] 4843" xfId="7784" hidden="1" xr:uid="{00000000-0005-0000-0000-0000891E0000}"/>
    <cellStyle name="Currency [0] 4844" xfId="7786" hidden="1" xr:uid="{00000000-0005-0000-0000-00008B1E0000}"/>
    <cellStyle name="Currency [0] 4845" xfId="7714" hidden="1" xr:uid="{00000000-0005-0000-0000-0000431E0000}"/>
    <cellStyle name="Currency [0] 4846" xfId="7746" hidden="1" xr:uid="{00000000-0005-0000-0000-0000631E0000}"/>
    <cellStyle name="Currency [0] 4847" xfId="5219" hidden="1" xr:uid="{00000000-0005-0000-0000-000084140000}"/>
    <cellStyle name="Currency [0] 4848" xfId="7732" hidden="1" xr:uid="{00000000-0005-0000-0000-0000551E0000}"/>
    <cellStyle name="Currency [0] 4849" xfId="7729" hidden="1" xr:uid="{00000000-0005-0000-0000-0000521E0000}"/>
    <cellStyle name="Currency [0] 485" xfId="553" hidden="1" xr:uid="{00000000-0005-0000-0000-00004A020000}"/>
    <cellStyle name="Currency [0] 4850" xfId="7790" hidden="1" xr:uid="{00000000-0005-0000-0000-00008F1E0000}"/>
    <cellStyle name="Currency [0] 4851" xfId="7625" hidden="1" xr:uid="{00000000-0005-0000-0000-0000EA1D0000}"/>
    <cellStyle name="Currency [0] 4852" xfId="7774" hidden="1" xr:uid="{00000000-0005-0000-0000-00007F1E0000}"/>
    <cellStyle name="Currency [0] 4853" xfId="7794" hidden="1" xr:uid="{00000000-0005-0000-0000-0000931E0000}"/>
    <cellStyle name="Currency [0] 4854" xfId="7796" hidden="1" xr:uid="{00000000-0005-0000-0000-0000951E0000}"/>
    <cellStyle name="Currency [0] 4855" xfId="7733" hidden="1" xr:uid="{00000000-0005-0000-0000-0000561E0000}"/>
    <cellStyle name="Currency [0] 4856" xfId="7761" hidden="1" xr:uid="{00000000-0005-0000-0000-0000721E0000}"/>
    <cellStyle name="Currency [0] 4857" xfId="7721" hidden="1" xr:uid="{00000000-0005-0000-0000-00004A1E0000}"/>
    <cellStyle name="Currency [0] 4858" xfId="7750" hidden="1" xr:uid="{00000000-0005-0000-0000-0000671E0000}"/>
    <cellStyle name="Currency [0] 4859" xfId="7747" hidden="1" xr:uid="{00000000-0005-0000-0000-0000641E0000}"/>
    <cellStyle name="Currency [0] 486" xfId="554" hidden="1" xr:uid="{00000000-0005-0000-0000-00004B020000}"/>
    <cellStyle name="Currency [0] 4860" xfId="7800" hidden="1" xr:uid="{00000000-0005-0000-0000-0000991E0000}"/>
    <cellStyle name="Currency [0] 4861" xfId="7628" hidden="1" xr:uid="{00000000-0005-0000-0000-0000ED1D0000}"/>
    <cellStyle name="Currency [0] 4862" xfId="7787" hidden="1" xr:uid="{00000000-0005-0000-0000-00008C1E0000}"/>
    <cellStyle name="Currency [0] 4863" xfId="7804" hidden="1" xr:uid="{00000000-0005-0000-0000-00009D1E0000}"/>
    <cellStyle name="Currency [0] 4864" xfId="7806" hidden="1" xr:uid="{00000000-0005-0000-0000-00009F1E0000}"/>
    <cellStyle name="Currency [0] 4865" xfId="7687" hidden="1" xr:uid="{00000000-0005-0000-0000-0000281E0000}"/>
    <cellStyle name="Currency [0] 4866" xfId="7723" hidden="1" xr:uid="{00000000-0005-0000-0000-00004C1E0000}"/>
    <cellStyle name="Currency [0] 4867" xfId="7792" hidden="1" xr:uid="{00000000-0005-0000-0000-0000911E0000}"/>
    <cellStyle name="Currency [0] 4868" xfId="7780" hidden="1" xr:uid="{00000000-0005-0000-0000-0000851E0000}"/>
    <cellStyle name="Currency [0] 4869" xfId="7797" hidden="1" xr:uid="{00000000-0005-0000-0000-0000961E0000}"/>
    <cellStyle name="Currency [0] 487" xfId="548" hidden="1" xr:uid="{00000000-0005-0000-0000-000045020000}"/>
    <cellStyle name="Currency [0] 4870" xfId="7808" hidden="1" xr:uid="{00000000-0005-0000-0000-0000A11E0000}"/>
    <cellStyle name="Currency [0] 4871" xfId="7656" hidden="1" xr:uid="{00000000-0005-0000-0000-0000091E0000}"/>
    <cellStyle name="Currency [0] 4872" xfId="7720" hidden="1" xr:uid="{00000000-0005-0000-0000-0000491E0000}"/>
    <cellStyle name="Currency [0] 4873" xfId="7812" hidden="1" xr:uid="{00000000-0005-0000-0000-0000A51E0000}"/>
    <cellStyle name="Currency [0] 4874" xfId="7814" hidden="1" xr:uid="{00000000-0005-0000-0000-0000A71E0000}"/>
    <cellStyle name="Currency [0] 4875" xfId="7769" hidden="1" xr:uid="{00000000-0005-0000-0000-00007A1E0000}"/>
    <cellStyle name="Currency [0] 4876" xfId="7781" hidden="1" xr:uid="{00000000-0005-0000-0000-0000861E0000}"/>
    <cellStyle name="Currency [0] 4877" xfId="7809" hidden="1" xr:uid="{00000000-0005-0000-0000-0000A21E0000}"/>
    <cellStyle name="Currency [0] 4878" xfId="7782" hidden="1" xr:uid="{00000000-0005-0000-0000-0000871E0000}"/>
    <cellStyle name="Currency [0] 4879" xfId="7815" hidden="1" xr:uid="{00000000-0005-0000-0000-0000A81E0000}"/>
    <cellStyle name="Currency [0] 488" xfId="210" hidden="1" xr:uid="{00000000-0005-0000-0000-0000F3000000}"/>
    <cellStyle name="Currency [0] 4880" xfId="7817" hidden="1" xr:uid="{00000000-0005-0000-0000-0000AA1E0000}"/>
    <cellStyle name="Currency [0] 4881" xfId="7810" hidden="1" xr:uid="{00000000-0005-0000-0000-0000A31E0000}"/>
    <cellStyle name="Currency [0] 4882" xfId="7756" hidden="1" xr:uid="{00000000-0005-0000-0000-00006D1E0000}"/>
    <cellStyle name="Currency [0] 4883" xfId="7819" hidden="1" xr:uid="{00000000-0005-0000-0000-0000AC1E0000}"/>
    <cellStyle name="Currency [0] 4884" xfId="7821" hidden="1" xr:uid="{00000000-0005-0000-0000-0000AE1E0000}"/>
    <cellStyle name="Currency [0] 4885" xfId="7880" hidden="1" xr:uid="{00000000-0005-0000-0000-0000E91E0000}"/>
    <cellStyle name="Currency [0] 4886" xfId="7899" hidden="1" xr:uid="{00000000-0005-0000-0000-0000FC1E0000}"/>
    <cellStyle name="Currency [0] 4887" xfId="7906" hidden="1" xr:uid="{00000000-0005-0000-0000-0000031F0000}"/>
    <cellStyle name="Currency [0] 4888" xfId="7913" hidden="1" xr:uid="{00000000-0005-0000-0000-00000A1F0000}"/>
    <cellStyle name="Currency [0] 4889" xfId="7918" hidden="1" xr:uid="{00000000-0005-0000-0000-00000F1F0000}"/>
    <cellStyle name="Currency [0] 489" xfId="560" hidden="1" xr:uid="{00000000-0005-0000-0000-000051020000}"/>
    <cellStyle name="Currency [0] 4890" xfId="7897" hidden="1" xr:uid="{00000000-0005-0000-0000-0000FA1E0000}"/>
    <cellStyle name="Currency [0] 4891" xfId="7908" hidden="1" xr:uid="{00000000-0005-0000-0000-0000051F0000}"/>
    <cellStyle name="Currency [0] 4892" xfId="7922" hidden="1" xr:uid="{00000000-0005-0000-0000-0000131F0000}"/>
    <cellStyle name="Currency [0] 4893" xfId="7924" hidden="1" xr:uid="{00000000-0005-0000-0000-0000151F0000}"/>
    <cellStyle name="Currency [0] 4894" xfId="7907" hidden="1" xr:uid="{00000000-0005-0000-0000-0000041F0000}"/>
    <cellStyle name="Currency [0] 4895" xfId="7881" hidden="1" xr:uid="{00000000-0005-0000-0000-0000EA1E0000}"/>
    <cellStyle name="Currency [0] 4896" xfId="7935" hidden="1" xr:uid="{00000000-0005-0000-0000-0000201F0000}"/>
    <cellStyle name="Currency [0] 4897" xfId="7944" hidden="1" xr:uid="{00000000-0005-0000-0000-0000291F0000}"/>
    <cellStyle name="Currency [0] 4898" xfId="7955" hidden="1" xr:uid="{00000000-0005-0000-0000-0000341F0000}"/>
    <cellStyle name="Currency [0] 4899" xfId="7961" hidden="1" xr:uid="{00000000-0005-0000-0000-00003A1F0000}"/>
    <cellStyle name="Currency [0] 49" xfId="139" hidden="1" xr:uid="{00000000-0005-0000-0000-0000AC000000}"/>
    <cellStyle name="Currency [0] 490" xfId="564" hidden="1" xr:uid="{00000000-0005-0000-0000-000055020000}"/>
    <cellStyle name="Currency [0] 4900" xfId="7933" hidden="1" xr:uid="{00000000-0005-0000-0000-00001E1F0000}"/>
    <cellStyle name="Currency [0] 4901" xfId="7951" hidden="1" xr:uid="{00000000-0005-0000-0000-0000301F0000}"/>
    <cellStyle name="Currency [0] 4902" xfId="7973" hidden="1" xr:uid="{00000000-0005-0000-0000-0000461F0000}"/>
    <cellStyle name="Currency [0] 4903" xfId="7975" hidden="1" xr:uid="{00000000-0005-0000-0000-0000481F0000}"/>
    <cellStyle name="Currency [0] 4904" xfId="7903" hidden="1" xr:uid="{00000000-0005-0000-0000-0000001F0000}"/>
    <cellStyle name="Currency [0] 4905" xfId="7887" hidden="1" xr:uid="{00000000-0005-0000-0000-0000F01E0000}"/>
    <cellStyle name="Currency [0] 4906" xfId="7947" hidden="1" xr:uid="{00000000-0005-0000-0000-00002C1F0000}"/>
    <cellStyle name="Currency [0] 4907" xfId="7892" hidden="1" xr:uid="{00000000-0005-0000-0000-0000F51E0000}"/>
    <cellStyle name="Currency [0] 4908" xfId="7936" hidden="1" xr:uid="{00000000-0005-0000-0000-0000211F0000}"/>
    <cellStyle name="Currency [0] 4909" xfId="7980" hidden="1" xr:uid="{00000000-0005-0000-0000-00004D1F0000}"/>
    <cellStyle name="Currency [0] 491" xfId="570" hidden="1" xr:uid="{00000000-0005-0000-0000-00005B020000}"/>
    <cellStyle name="Currency [0] 4910" xfId="7948" hidden="1" xr:uid="{00000000-0005-0000-0000-00002D1F0000}"/>
    <cellStyle name="Currency [0] 4911" xfId="7956" hidden="1" xr:uid="{00000000-0005-0000-0000-0000351F0000}"/>
    <cellStyle name="Currency [0] 4912" xfId="7992" hidden="1" xr:uid="{00000000-0005-0000-0000-0000591F0000}"/>
    <cellStyle name="Currency [0] 4913" xfId="7994" hidden="1" xr:uid="{00000000-0005-0000-0000-00005B1F0000}"/>
    <cellStyle name="Currency [0] 4914" xfId="7950" hidden="1" xr:uid="{00000000-0005-0000-0000-00002F1F0000}"/>
    <cellStyle name="Currency [0] 4915" xfId="7963" hidden="1" xr:uid="{00000000-0005-0000-0000-00003C1F0000}"/>
    <cellStyle name="Currency [0] 4916" xfId="7968" hidden="1" xr:uid="{00000000-0005-0000-0000-0000411F0000}"/>
    <cellStyle name="Currency [0] 4917" xfId="7962" hidden="1" xr:uid="{00000000-0005-0000-0000-00003B1F0000}"/>
    <cellStyle name="Currency [0] 4918" xfId="8010" hidden="1" xr:uid="{00000000-0005-0000-0000-00006B1F0000}"/>
    <cellStyle name="Currency [0] 4919" xfId="8018" hidden="1" xr:uid="{00000000-0005-0000-0000-0000731F0000}"/>
    <cellStyle name="Currency [0] 492" xfId="573" hidden="1" xr:uid="{00000000-0005-0000-0000-00005E020000}"/>
    <cellStyle name="Currency [0] 4920" xfId="7946" hidden="1" xr:uid="{00000000-0005-0000-0000-00002B1F0000}"/>
    <cellStyle name="Currency [0] 4921" xfId="8004" hidden="1" xr:uid="{00000000-0005-0000-0000-0000651F0000}"/>
    <cellStyle name="Currency [0] 4922" xfId="8027" hidden="1" xr:uid="{00000000-0005-0000-0000-00007C1F0000}"/>
    <cellStyle name="Currency [0] 4923" xfId="8029" hidden="1" xr:uid="{00000000-0005-0000-0000-00007E1F0000}"/>
    <cellStyle name="Currency [0] 4924" xfId="7929" hidden="1" xr:uid="{00000000-0005-0000-0000-00001A1F0000}"/>
    <cellStyle name="Currency [0] 4925" xfId="7939" hidden="1" xr:uid="{00000000-0005-0000-0000-0000241F0000}"/>
    <cellStyle name="Currency [0] 4926" xfId="8001" hidden="1" xr:uid="{00000000-0005-0000-0000-0000621F0000}"/>
    <cellStyle name="Currency [0] 4927" xfId="7966" hidden="1" xr:uid="{00000000-0005-0000-0000-00003F1F0000}"/>
    <cellStyle name="Currency [0] 4928" xfId="7911" hidden="1" xr:uid="{00000000-0005-0000-0000-0000081F0000}"/>
    <cellStyle name="Currency [0] 4929" xfId="8037" hidden="1" xr:uid="{00000000-0005-0000-0000-0000861F0000}"/>
    <cellStyle name="Currency [0] 493" xfId="559" hidden="1" xr:uid="{00000000-0005-0000-0000-000050020000}"/>
    <cellStyle name="Currency [0] 4930" xfId="8002" hidden="1" xr:uid="{00000000-0005-0000-0000-0000631F0000}"/>
    <cellStyle name="Currency [0] 4931" xfId="8013" hidden="1" xr:uid="{00000000-0005-0000-0000-00006E1F0000}"/>
    <cellStyle name="Currency [0] 4932" xfId="8045" hidden="1" xr:uid="{00000000-0005-0000-0000-00008E1F0000}"/>
    <cellStyle name="Currency [0] 4933" xfId="8047" hidden="1" xr:uid="{00000000-0005-0000-0000-0000901F0000}"/>
    <cellStyle name="Currency [0] 4934" xfId="7999" hidden="1" xr:uid="{00000000-0005-0000-0000-0000601F0000}"/>
    <cellStyle name="Currency [0] 4935" xfId="7998" hidden="1" xr:uid="{00000000-0005-0000-0000-00005F1F0000}"/>
    <cellStyle name="Currency [0] 4936" xfId="7988" hidden="1" xr:uid="{00000000-0005-0000-0000-0000551F0000}"/>
    <cellStyle name="Currency [0] 4937" xfId="7984" hidden="1" xr:uid="{00000000-0005-0000-0000-0000511F0000}"/>
    <cellStyle name="Currency [0] 4938" xfId="7986" hidden="1" xr:uid="{00000000-0005-0000-0000-0000531F0000}"/>
    <cellStyle name="Currency [0] 4939" xfId="8054" hidden="1" xr:uid="{00000000-0005-0000-0000-0000971F0000}"/>
    <cellStyle name="Currency [0] 494" xfId="569" hidden="1" xr:uid="{00000000-0005-0000-0000-00005A020000}"/>
    <cellStyle name="Currency [0] 4940" xfId="7889" hidden="1" xr:uid="{00000000-0005-0000-0000-0000F21E0000}"/>
    <cellStyle name="Currency [0] 4941" xfId="8032" hidden="1" xr:uid="{00000000-0005-0000-0000-0000811F0000}"/>
    <cellStyle name="Currency [0] 4942" xfId="8060" hidden="1" xr:uid="{00000000-0005-0000-0000-00009D1F0000}"/>
    <cellStyle name="Currency [0] 4943" xfId="8062" hidden="1" xr:uid="{00000000-0005-0000-0000-00009F1F0000}"/>
    <cellStyle name="Currency [0] 4944" xfId="7937" hidden="1" xr:uid="{00000000-0005-0000-0000-0000221F0000}"/>
    <cellStyle name="Currency [0] 4945" xfId="8011" hidden="1" xr:uid="{00000000-0005-0000-0000-00006C1F0000}"/>
    <cellStyle name="Currency [0] 4946" xfId="7967" hidden="1" xr:uid="{00000000-0005-0000-0000-0000401F0000}"/>
    <cellStyle name="Currency [0] 4947" xfId="8003" hidden="1" xr:uid="{00000000-0005-0000-0000-0000641F0000}"/>
    <cellStyle name="Currency [0] 4948" xfId="8007" hidden="1" xr:uid="{00000000-0005-0000-0000-0000681F0000}"/>
    <cellStyle name="Currency [0] 4949" xfId="8068" hidden="1" xr:uid="{00000000-0005-0000-0000-0000A51F0000}"/>
    <cellStyle name="Currency [0] 495" xfId="580" hidden="1" xr:uid="{00000000-0005-0000-0000-000065020000}"/>
    <cellStyle name="Currency [0] 4950" xfId="7884" hidden="1" xr:uid="{00000000-0005-0000-0000-0000ED1E0000}"/>
    <cellStyle name="Currency [0] 4951" xfId="8050" hidden="1" xr:uid="{00000000-0005-0000-0000-0000931F0000}"/>
    <cellStyle name="Currency [0] 4952" xfId="8073" hidden="1" xr:uid="{00000000-0005-0000-0000-0000AA1F0000}"/>
    <cellStyle name="Currency [0] 4953" xfId="8075" hidden="1" xr:uid="{00000000-0005-0000-0000-0000AC1F0000}"/>
    <cellStyle name="Currency [0] 4954" xfId="7931" hidden="1" xr:uid="{00000000-0005-0000-0000-00001C1F0000}"/>
    <cellStyle name="Currency [0] 4955" xfId="8030" hidden="1" xr:uid="{00000000-0005-0000-0000-00007F1F0000}"/>
    <cellStyle name="Currency [0] 4956" xfId="7997" hidden="1" xr:uid="{00000000-0005-0000-0000-00005E1F0000}"/>
    <cellStyle name="Currency [0] 4957" xfId="8015" hidden="1" xr:uid="{00000000-0005-0000-0000-0000701F0000}"/>
    <cellStyle name="Currency [0] 4958" xfId="8012" hidden="1" xr:uid="{00000000-0005-0000-0000-00006D1F0000}"/>
    <cellStyle name="Currency [0] 4959" xfId="8079" hidden="1" xr:uid="{00000000-0005-0000-0000-0000B01F0000}"/>
    <cellStyle name="Currency [0] 496" xfId="581" hidden="1" xr:uid="{00000000-0005-0000-0000-000066020000}"/>
    <cellStyle name="Currency [0] 4960" xfId="7964" hidden="1" xr:uid="{00000000-0005-0000-0000-00003D1F0000}"/>
    <cellStyle name="Currency [0] 4961" xfId="8064" hidden="1" xr:uid="{00000000-0005-0000-0000-0000A11F0000}"/>
    <cellStyle name="Currency [0] 4962" xfId="8086" hidden="1" xr:uid="{00000000-0005-0000-0000-0000B71F0000}"/>
    <cellStyle name="Currency [0] 4963" xfId="8088" hidden="1" xr:uid="{00000000-0005-0000-0000-0000B91F0000}"/>
    <cellStyle name="Currency [0] 4964" xfId="8016" hidden="1" xr:uid="{00000000-0005-0000-0000-0000711F0000}"/>
    <cellStyle name="Currency [0] 4965" xfId="8048" hidden="1" xr:uid="{00000000-0005-0000-0000-0000911F0000}"/>
    <cellStyle name="Currency [0] 4966" xfId="7900" hidden="1" xr:uid="{00000000-0005-0000-0000-0000FD1E0000}"/>
    <cellStyle name="Currency [0] 4967" xfId="8034" hidden="1" xr:uid="{00000000-0005-0000-0000-0000831F0000}"/>
    <cellStyle name="Currency [0] 4968" xfId="8031" hidden="1" xr:uid="{00000000-0005-0000-0000-0000801F0000}"/>
    <cellStyle name="Currency [0] 4969" xfId="8092" hidden="1" xr:uid="{00000000-0005-0000-0000-0000BD1F0000}"/>
    <cellStyle name="Currency [0] 497" xfId="546" hidden="1" xr:uid="{00000000-0005-0000-0000-000043020000}"/>
    <cellStyle name="Currency [0] 4970" xfId="7927" hidden="1" xr:uid="{00000000-0005-0000-0000-0000181F0000}"/>
    <cellStyle name="Currency [0] 4971" xfId="8076" hidden="1" xr:uid="{00000000-0005-0000-0000-0000AD1F0000}"/>
    <cellStyle name="Currency [0] 4972" xfId="8096" hidden="1" xr:uid="{00000000-0005-0000-0000-0000C11F0000}"/>
    <cellStyle name="Currency [0] 4973" xfId="8098" hidden="1" xr:uid="{00000000-0005-0000-0000-0000C31F0000}"/>
    <cellStyle name="Currency [0] 4974" xfId="8035" hidden="1" xr:uid="{00000000-0005-0000-0000-0000841F0000}"/>
    <cellStyle name="Currency [0] 4975" xfId="8063" hidden="1" xr:uid="{00000000-0005-0000-0000-0000A01F0000}"/>
    <cellStyle name="Currency [0] 4976" xfId="8023" hidden="1" xr:uid="{00000000-0005-0000-0000-0000781F0000}"/>
    <cellStyle name="Currency [0] 4977" xfId="8052" hidden="1" xr:uid="{00000000-0005-0000-0000-0000951F0000}"/>
    <cellStyle name="Currency [0] 4978" xfId="8049" hidden="1" xr:uid="{00000000-0005-0000-0000-0000921F0000}"/>
    <cellStyle name="Currency [0] 4979" xfId="8102" hidden="1" xr:uid="{00000000-0005-0000-0000-0000C71F0000}"/>
    <cellStyle name="Currency [0] 498" xfId="192" hidden="1" xr:uid="{00000000-0005-0000-0000-0000E1000000}"/>
    <cellStyle name="Currency [0] 4980" xfId="7930" hidden="1" xr:uid="{00000000-0005-0000-0000-00001B1F0000}"/>
    <cellStyle name="Currency [0] 4981" xfId="8089" hidden="1" xr:uid="{00000000-0005-0000-0000-0000BA1F0000}"/>
    <cellStyle name="Currency [0] 4982" xfId="8106" hidden="1" xr:uid="{00000000-0005-0000-0000-0000CB1F0000}"/>
    <cellStyle name="Currency [0] 4983" xfId="8108" hidden="1" xr:uid="{00000000-0005-0000-0000-0000CD1F0000}"/>
    <cellStyle name="Currency [0] 4984" xfId="7989" hidden="1" xr:uid="{00000000-0005-0000-0000-0000561F0000}"/>
    <cellStyle name="Currency [0] 4985" xfId="8025" hidden="1" xr:uid="{00000000-0005-0000-0000-00007A1F0000}"/>
    <cellStyle name="Currency [0] 4986" xfId="8094" hidden="1" xr:uid="{00000000-0005-0000-0000-0000BF1F0000}"/>
    <cellStyle name="Currency [0] 4987" xfId="8082" hidden="1" xr:uid="{00000000-0005-0000-0000-0000B31F0000}"/>
    <cellStyle name="Currency [0] 4988" xfId="8099" hidden="1" xr:uid="{00000000-0005-0000-0000-0000C41F0000}"/>
    <cellStyle name="Currency [0] 4989" xfId="8110" hidden="1" xr:uid="{00000000-0005-0000-0000-0000CF1F0000}"/>
    <cellStyle name="Currency [0] 499" xfId="566" hidden="1" xr:uid="{00000000-0005-0000-0000-000057020000}"/>
    <cellStyle name="Currency [0] 4990" xfId="7958" hidden="1" xr:uid="{00000000-0005-0000-0000-0000371F0000}"/>
    <cellStyle name="Currency [0] 4991" xfId="8022" hidden="1" xr:uid="{00000000-0005-0000-0000-0000771F0000}"/>
    <cellStyle name="Currency [0] 4992" xfId="8114" hidden="1" xr:uid="{00000000-0005-0000-0000-0000D31F0000}"/>
    <cellStyle name="Currency [0] 4993" xfId="8116" hidden="1" xr:uid="{00000000-0005-0000-0000-0000D51F0000}"/>
    <cellStyle name="Currency [0] 4994" xfId="8071" hidden="1" xr:uid="{00000000-0005-0000-0000-0000A81F0000}"/>
    <cellStyle name="Currency [0] 4995" xfId="8083" hidden="1" xr:uid="{00000000-0005-0000-0000-0000B41F0000}"/>
    <cellStyle name="Currency [0] 4996" xfId="8111" hidden="1" xr:uid="{00000000-0005-0000-0000-0000D01F0000}"/>
    <cellStyle name="Currency [0] 4997" xfId="8084" hidden="1" xr:uid="{00000000-0005-0000-0000-0000B51F0000}"/>
    <cellStyle name="Currency [0] 4998" xfId="8117" hidden="1" xr:uid="{00000000-0005-0000-0000-0000D61F0000}"/>
    <cellStyle name="Currency [0] 4999" xfId="8119" hidden="1" xr:uid="{00000000-0005-0000-0000-0000D81F0000}"/>
    <cellStyle name="Currency [0] 5" xfId="67" hidden="1" xr:uid="{00000000-0005-0000-0000-000063000000}"/>
    <cellStyle name="Currency [0] 50" xfId="140" hidden="1" xr:uid="{00000000-0005-0000-0000-0000AD000000}"/>
    <cellStyle name="Currency [0] 500" xfId="182" hidden="1" xr:uid="{00000000-0005-0000-0000-0000D7000000}"/>
    <cellStyle name="Currency [0] 5000" xfId="8112" hidden="1" xr:uid="{00000000-0005-0000-0000-0000D11F0000}"/>
    <cellStyle name="Currency [0] 5001" xfId="8058" hidden="1" xr:uid="{00000000-0005-0000-0000-00009B1F0000}"/>
    <cellStyle name="Currency [0] 5002" xfId="8122" hidden="1" xr:uid="{00000000-0005-0000-0000-0000DB1F0000}"/>
    <cellStyle name="Currency [0] 5003" xfId="8124" hidden="1" xr:uid="{00000000-0005-0000-0000-0000DD1F0000}"/>
    <cellStyle name="Currency [0] 5004" xfId="7841" hidden="1" xr:uid="{00000000-0005-0000-0000-0000C21E0000}"/>
    <cellStyle name="Currency [0] 5005" xfId="7863" hidden="1" xr:uid="{00000000-0005-0000-0000-0000D81E0000}"/>
    <cellStyle name="Currency [0] 5006" xfId="8128" hidden="1" xr:uid="{00000000-0005-0000-0000-0000E11F0000}"/>
    <cellStyle name="Currency [0] 5007" xfId="8135" hidden="1" xr:uid="{00000000-0005-0000-0000-0000E81F0000}"/>
    <cellStyle name="Currency [0] 5008" xfId="8137" hidden="1" xr:uid="{00000000-0005-0000-0000-0000EA1F0000}"/>
    <cellStyle name="Currency [0] 5009" xfId="7828" hidden="1" xr:uid="{00000000-0005-0000-0000-0000B51E0000}"/>
    <cellStyle name="Currency [0] 501" xfId="561" hidden="1" xr:uid="{00000000-0005-0000-0000-000052020000}"/>
    <cellStyle name="Currency [0] 5010" xfId="8131" hidden="1" xr:uid="{00000000-0005-0000-0000-0000E41F0000}"/>
    <cellStyle name="Currency [0] 5011" xfId="8140" hidden="1" xr:uid="{00000000-0005-0000-0000-0000ED1F0000}"/>
    <cellStyle name="Currency [0] 5012" xfId="8142" hidden="1" xr:uid="{00000000-0005-0000-0000-0000EF1F0000}"/>
    <cellStyle name="Currency [0] 5013" xfId="8130" hidden="1" xr:uid="{00000000-0005-0000-0000-0000E31F0000}"/>
    <cellStyle name="Currency [0] 5014" xfId="7840" hidden="1" xr:uid="{00000000-0005-0000-0000-0000C11E0000}"/>
    <cellStyle name="Currency [0] 5015" xfId="8153" hidden="1" xr:uid="{00000000-0005-0000-0000-0000FA1F0000}"/>
    <cellStyle name="Currency [0] 5016" xfId="8162" hidden="1" xr:uid="{00000000-0005-0000-0000-000003200000}"/>
    <cellStyle name="Currency [0] 5017" xfId="8173" hidden="1" xr:uid="{00000000-0005-0000-0000-00000E200000}"/>
    <cellStyle name="Currency [0] 5018" xfId="8179" hidden="1" xr:uid="{00000000-0005-0000-0000-000014200000}"/>
    <cellStyle name="Currency [0] 5019" xfId="8151" hidden="1" xr:uid="{00000000-0005-0000-0000-0000F81F0000}"/>
    <cellStyle name="Currency [0] 502" xfId="582" hidden="1" xr:uid="{00000000-0005-0000-0000-000067020000}"/>
    <cellStyle name="Currency [0] 5020" xfId="8169" hidden="1" xr:uid="{00000000-0005-0000-0000-00000A200000}"/>
    <cellStyle name="Currency [0] 5021" xfId="8191" hidden="1" xr:uid="{00000000-0005-0000-0000-000020200000}"/>
    <cellStyle name="Currency [0] 5022" xfId="8193" hidden="1" xr:uid="{00000000-0005-0000-0000-000022200000}"/>
    <cellStyle name="Currency [0] 5023" xfId="8125" hidden="1" xr:uid="{00000000-0005-0000-0000-0000DE1F0000}"/>
    <cellStyle name="Currency [0] 5024" xfId="7836" hidden="1" xr:uid="{00000000-0005-0000-0000-0000BD1E0000}"/>
    <cellStyle name="Currency [0] 5025" xfId="8165" hidden="1" xr:uid="{00000000-0005-0000-0000-000006200000}"/>
    <cellStyle name="Currency [0] 5026" xfId="7832" hidden="1" xr:uid="{00000000-0005-0000-0000-0000B91E0000}"/>
    <cellStyle name="Currency [0] 5027" xfId="8154" hidden="1" xr:uid="{00000000-0005-0000-0000-0000FB1F0000}"/>
    <cellStyle name="Currency [0] 5028" xfId="8198" hidden="1" xr:uid="{00000000-0005-0000-0000-000027200000}"/>
    <cellStyle name="Currency [0] 5029" xfId="8166" hidden="1" xr:uid="{00000000-0005-0000-0000-000007200000}"/>
    <cellStyle name="Currency [0] 503" xfId="567" hidden="1" xr:uid="{00000000-0005-0000-0000-000058020000}"/>
    <cellStyle name="Currency [0] 5030" xfId="8174" hidden="1" xr:uid="{00000000-0005-0000-0000-00000F200000}"/>
    <cellStyle name="Currency [0] 5031" xfId="8210" hidden="1" xr:uid="{00000000-0005-0000-0000-000033200000}"/>
    <cellStyle name="Currency [0] 5032" xfId="8212" hidden="1" xr:uid="{00000000-0005-0000-0000-000035200000}"/>
    <cellStyle name="Currency [0] 5033" xfId="8168" hidden="1" xr:uid="{00000000-0005-0000-0000-000009200000}"/>
    <cellStyle name="Currency [0] 5034" xfId="8181" hidden="1" xr:uid="{00000000-0005-0000-0000-000016200000}"/>
    <cellStyle name="Currency [0] 5035" xfId="8186" hidden="1" xr:uid="{00000000-0005-0000-0000-00001B200000}"/>
    <cellStyle name="Currency [0] 5036" xfId="8180" hidden="1" xr:uid="{00000000-0005-0000-0000-000015200000}"/>
    <cellStyle name="Currency [0] 5037" xfId="8228" hidden="1" xr:uid="{00000000-0005-0000-0000-000045200000}"/>
    <cellStyle name="Currency [0] 5038" xfId="8236" hidden="1" xr:uid="{00000000-0005-0000-0000-00004D200000}"/>
    <cellStyle name="Currency [0] 5039" xfId="8164" hidden="1" xr:uid="{00000000-0005-0000-0000-000005200000}"/>
    <cellStyle name="Currency [0] 504" xfId="571" hidden="1" xr:uid="{00000000-0005-0000-0000-00005C020000}"/>
    <cellStyle name="Currency [0] 5040" xfId="8222" hidden="1" xr:uid="{00000000-0005-0000-0000-00003F200000}"/>
    <cellStyle name="Currency [0] 5041" xfId="8245" hidden="1" xr:uid="{00000000-0005-0000-0000-000056200000}"/>
    <cellStyle name="Currency [0] 5042" xfId="8247" hidden="1" xr:uid="{00000000-0005-0000-0000-000058200000}"/>
    <cellStyle name="Currency [0] 5043" xfId="8147" hidden="1" xr:uid="{00000000-0005-0000-0000-0000F41F0000}"/>
    <cellStyle name="Currency [0] 5044" xfId="8157" hidden="1" xr:uid="{00000000-0005-0000-0000-0000FE1F0000}"/>
    <cellStyle name="Currency [0] 5045" xfId="8219" hidden="1" xr:uid="{00000000-0005-0000-0000-00003C200000}"/>
    <cellStyle name="Currency [0] 5046" xfId="8184" hidden="1" xr:uid="{00000000-0005-0000-0000-000019200000}"/>
    <cellStyle name="Currency [0] 5047" xfId="8133" hidden="1" xr:uid="{00000000-0005-0000-0000-0000E61F0000}"/>
    <cellStyle name="Currency [0] 5048" xfId="8255" hidden="1" xr:uid="{00000000-0005-0000-0000-000060200000}"/>
    <cellStyle name="Currency [0] 5049" xfId="8220" hidden="1" xr:uid="{00000000-0005-0000-0000-00003D200000}"/>
    <cellStyle name="Currency [0] 505" xfId="587" hidden="1" xr:uid="{00000000-0005-0000-0000-00006C020000}"/>
    <cellStyle name="Currency [0] 5050" xfId="8231" hidden="1" xr:uid="{00000000-0005-0000-0000-000048200000}"/>
    <cellStyle name="Currency [0] 5051" xfId="8263" hidden="1" xr:uid="{00000000-0005-0000-0000-000068200000}"/>
    <cellStyle name="Currency [0] 5052" xfId="8265" hidden="1" xr:uid="{00000000-0005-0000-0000-00006A200000}"/>
    <cellStyle name="Currency [0] 5053" xfId="8217" hidden="1" xr:uid="{00000000-0005-0000-0000-00003A200000}"/>
    <cellStyle name="Currency [0] 5054" xfId="8216" hidden="1" xr:uid="{00000000-0005-0000-0000-000039200000}"/>
    <cellStyle name="Currency [0] 5055" xfId="8206" hidden="1" xr:uid="{00000000-0005-0000-0000-00002F200000}"/>
    <cellStyle name="Currency [0] 5056" xfId="8202" hidden="1" xr:uid="{00000000-0005-0000-0000-00002B200000}"/>
    <cellStyle name="Currency [0] 5057" xfId="8204" hidden="1" xr:uid="{00000000-0005-0000-0000-00002D200000}"/>
    <cellStyle name="Currency [0] 5058" xfId="8272" hidden="1" xr:uid="{00000000-0005-0000-0000-000071200000}"/>
    <cellStyle name="Currency [0] 5059" xfId="7834" hidden="1" xr:uid="{00000000-0005-0000-0000-0000BB1E0000}"/>
    <cellStyle name="Currency [0] 506" xfId="588" hidden="1" xr:uid="{00000000-0005-0000-0000-00006D020000}"/>
    <cellStyle name="Currency [0] 5060" xfId="8250" hidden="1" xr:uid="{00000000-0005-0000-0000-00005B200000}"/>
    <cellStyle name="Currency [0] 5061" xfId="8278" hidden="1" xr:uid="{00000000-0005-0000-0000-000077200000}"/>
    <cellStyle name="Currency [0] 5062" xfId="8280" hidden="1" xr:uid="{00000000-0005-0000-0000-000079200000}"/>
    <cellStyle name="Currency [0] 5063" xfId="8155" hidden="1" xr:uid="{00000000-0005-0000-0000-0000FC1F0000}"/>
    <cellStyle name="Currency [0] 5064" xfId="8229" hidden="1" xr:uid="{00000000-0005-0000-0000-000046200000}"/>
    <cellStyle name="Currency [0] 5065" xfId="8185" hidden="1" xr:uid="{00000000-0005-0000-0000-00001A200000}"/>
    <cellStyle name="Currency [0] 5066" xfId="8221" hidden="1" xr:uid="{00000000-0005-0000-0000-00003E200000}"/>
    <cellStyle name="Currency [0] 5067" xfId="8225" hidden="1" xr:uid="{00000000-0005-0000-0000-000042200000}"/>
    <cellStyle name="Currency [0] 5068" xfId="8286" hidden="1" xr:uid="{00000000-0005-0000-0000-00007F200000}"/>
    <cellStyle name="Currency [0] 5069" xfId="7869" hidden="1" xr:uid="{00000000-0005-0000-0000-0000DE1E0000}"/>
    <cellStyle name="Currency [0] 507" xfId="568" hidden="1" xr:uid="{00000000-0005-0000-0000-000059020000}"/>
    <cellStyle name="Currency [0] 5070" xfId="8268" hidden="1" xr:uid="{00000000-0005-0000-0000-00006D200000}"/>
    <cellStyle name="Currency [0] 5071" xfId="8291" hidden="1" xr:uid="{00000000-0005-0000-0000-000084200000}"/>
    <cellStyle name="Currency [0] 5072" xfId="8293" hidden="1" xr:uid="{00000000-0005-0000-0000-000086200000}"/>
    <cellStyle name="Currency [0] 5073" xfId="8149" hidden="1" xr:uid="{00000000-0005-0000-0000-0000F61F0000}"/>
    <cellStyle name="Currency [0] 5074" xfId="8248" hidden="1" xr:uid="{00000000-0005-0000-0000-000059200000}"/>
    <cellStyle name="Currency [0] 5075" xfId="8215" hidden="1" xr:uid="{00000000-0005-0000-0000-000038200000}"/>
    <cellStyle name="Currency [0] 5076" xfId="8233" hidden="1" xr:uid="{00000000-0005-0000-0000-00004A200000}"/>
    <cellStyle name="Currency [0] 5077" xfId="8230" hidden="1" xr:uid="{00000000-0005-0000-0000-000047200000}"/>
    <cellStyle name="Currency [0] 5078" xfId="8297" hidden="1" xr:uid="{00000000-0005-0000-0000-00008A200000}"/>
    <cellStyle name="Currency [0] 5079" xfId="8182" hidden="1" xr:uid="{00000000-0005-0000-0000-000017200000}"/>
    <cellStyle name="Currency [0] 508" xfId="575" hidden="1" xr:uid="{00000000-0005-0000-0000-000060020000}"/>
    <cellStyle name="Currency [0] 5080" xfId="8282" hidden="1" xr:uid="{00000000-0005-0000-0000-00007B200000}"/>
    <cellStyle name="Currency [0] 5081" xfId="8304" hidden="1" xr:uid="{00000000-0005-0000-0000-000091200000}"/>
    <cellStyle name="Currency [0] 5082" xfId="8306" hidden="1" xr:uid="{00000000-0005-0000-0000-000093200000}"/>
    <cellStyle name="Currency [0] 5083" xfId="8234" hidden="1" xr:uid="{00000000-0005-0000-0000-00004B200000}"/>
    <cellStyle name="Currency [0] 5084" xfId="8266" hidden="1" xr:uid="{00000000-0005-0000-0000-00006B200000}"/>
    <cellStyle name="Currency [0] 5085" xfId="7914" hidden="1" xr:uid="{00000000-0005-0000-0000-00000B1F0000}"/>
    <cellStyle name="Currency [0] 5086" xfId="8252" hidden="1" xr:uid="{00000000-0005-0000-0000-00005D200000}"/>
    <cellStyle name="Currency [0] 5087" xfId="8249" hidden="1" xr:uid="{00000000-0005-0000-0000-00005A200000}"/>
    <cellStyle name="Currency [0] 5088" xfId="8310" hidden="1" xr:uid="{00000000-0005-0000-0000-000097200000}"/>
    <cellStyle name="Currency [0] 5089" xfId="8145" hidden="1" xr:uid="{00000000-0005-0000-0000-0000F21F0000}"/>
    <cellStyle name="Currency [0] 509" xfId="579" hidden="1" xr:uid="{00000000-0005-0000-0000-000064020000}"/>
    <cellStyle name="Currency [0] 5090" xfId="8294" hidden="1" xr:uid="{00000000-0005-0000-0000-000087200000}"/>
    <cellStyle name="Currency [0] 5091" xfId="8314" hidden="1" xr:uid="{00000000-0005-0000-0000-00009B200000}"/>
    <cellStyle name="Currency [0] 5092" xfId="8316" hidden="1" xr:uid="{00000000-0005-0000-0000-00009D200000}"/>
    <cellStyle name="Currency [0] 5093" xfId="8253" hidden="1" xr:uid="{00000000-0005-0000-0000-00005E200000}"/>
    <cellStyle name="Currency [0] 5094" xfId="8281" hidden="1" xr:uid="{00000000-0005-0000-0000-00007A200000}"/>
    <cellStyle name="Currency [0] 5095" xfId="8241" hidden="1" xr:uid="{00000000-0005-0000-0000-000052200000}"/>
    <cellStyle name="Currency [0] 5096" xfId="8270" hidden="1" xr:uid="{00000000-0005-0000-0000-00006F200000}"/>
    <cellStyle name="Currency [0] 5097" xfId="8267" hidden="1" xr:uid="{00000000-0005-0000-0000-00006C200000}"/>
    <cellStyle name="Currency [0] 5098" xfId="8320" hidden="1" xr:uid="{00000000-0005-0000-0000-0000A1200000}"/>
    <cellStyle name="Currency [0] 5099" xfId="8148" hidden="1" xr:uid="{00000000-0005-0000-0000-0000F51F0000}"/>
    <cellStyle name="Currency [0] 51" xfId="120" hidden="1" xr:uid="{00000000-0005-0000-0000-000099000000}"/>
    <cellStyle name="Currency [0] 510" xfId="574" hidden="1" xr:uid="{00000000-0005-0000-0000-00005F020000}"/>
    <cellStyle name="Currency [0] 5100" xfId="8307" hidden="1" xr:uid="{00000000-0005-0000-0000-000094200000}"/>
    <cellStyle name="Currency [0] 5101" xfId="8324" hidden="1" xr:uid="{00000000-0005-0000-0000-0000A5200000}"/>
    <cellStyle name="Currency [0] 5102" xfId="8326" hidden="1" xr:uid="{00000000-0005-0000-0000-0000A7200000}"/>
    <cellStyle name="Currency [0] 5103" xfId="8207" hidden="1" xr:uid="{00000000-0005-0000-0000-000030200000}"/>
    <cellStyle name="Currency [0] 5104" xfId="8243" hidden="1" xr:uid="{00000000-0005-0000-0000-000054200000}"/>
    <cellStyle name="Currency [0] 5105" xfId="8312" hidden="1" xr:uid="{00000000-0005-0000-0000-000099200000}"/>
    <cellStyle name="Currency [0] 5106" xfId="8300" hidden="1" xr:uid="{00000000-0005-0000-0000-00008D200000}"/>
    <cellStyle name="Currency [0] 5107" xfId="8317" hidden="1" xr:uid="{00000000-0005-0000-0000-00009E200000}"/>
    <cellStyle name="Currency [0] 5108" xfId="8328" hidden="1" xr:uid="{00000000-0005-0000-0000-0000A9200000}"/>
    <cellStyle name="Currency [0] 5109" xfId="8176" hidden="1" xr:uid="{00000000-0005-0000-0000-000011200000}"/>
    <cellStyle name="Currency [0] 511" xfId="597" hidden="1" xr:uid="{00000000-0005-0000-0000-000076020000}"/>
    <cellStyle name="Currency [0] 5110" xfId="8240" hidden="1" xr:uid="{00000000-0005-0000-0000-000051200000}"/>
    <cellStyle name="Currency [0] 5111" xfId="8332" hidden="1" xr:uid="{00000000-0005-0000-0000-0000AD200000}"/>
    <cellStyle name="Currency [0] 5112" xfId="8334" hidden="1" xr:uid="{00000000-0005-0000-0000-0000AF200000}"/>
    <cellStyle name="Currency [0] 5113" xfId="8289" hidden="1" xr:uid="{00000000-0005-0000-0000-000082200000}"/>
    <cellStyle name="Currency [0] 5114" xfId="8301" hidden="1" xr:uid="{00000000-0005-0000-0000-00008E200000}"/>
    <cellStyle name="Currency [0] 5115" xfId="8329" hidden="1" xr:uid="{00000000-0005-0000-0000-0000AA200000}"/>
    <cellStyle name="Currency [0] 5116" xfId="8302" hidden="1" xr:uid="{00000000-0005-0000-0000-00008F200000}"/>
    <cellStyle name="Currency [0] 5117" xfId="8335" hidden="1" xr:uid="{00000000-0005-0000-0000-0000B0200000}"/>
    <cellStyle name="Currency [0] 5118" xfId="8337" hidden="1" xr:uid="{00000000-0005-0000-0000-0000B2200000}"/>
    <cellStyle name="Currency [0] 5119" xfId="8330" hidden="1" xr:uid="{00000000-0005-0000-0000-0000AB200000}"/>
    <cellStyle name="Currency [0] 512" xfId="603" hidden="1" xr:uid="{00000000-0005-0000-0000-00007C020000}"/>
    <cellStyle name="Currency [0] 5120" xfId="8276" hidden="1" xr:uid="{00000000-0005-0000-0000-000075200000}"/>
    <cellStyle name="Currency [0] 5121" xfId="8339" hidden="1" xr:uid="{00000000-0005-0000-0000-0000B4200000}"/>
    <cellStyle name="Currency [0] 5122" xfId="8341" hidden="1" xr:uid="{00000000-0005-0000-0000-0000B6200000}"/>
    <cellStyle name="Currency [0] 5123" xfId="7853" hidden="1" xr:uid="{00000000-0005-0000-0000-0000CE1E0000}"/>
    <cellStyle name="Currency [0] 5124" xfId="7831" hidden="1" xr:uid="{00000000-0005-0000-0000-0000B81E0000}"/>
    <cellStyle name="Currency [0] 5125" xfId="8347" hidden="1" xr:uid="{00000000-0005-0000-0000-0000BC200000}"/>
    <cellStyle name="Currency [0] 5126" xfId="8353" hidden="1" xr:uid="{00000000-0005-0000-0000-0000C2200000}"/>
    <cellStyle name="Currency [0] 5127" xfId="8355" hidden="1" xr:uid="{00000000-0005-0000-0000-0000C4200000}"/>
    <cellStyle name="Currency [0] 5128" xfId="7848" hidden="1" xr:uid="{00000000-0005-0000-0000-0000C91E0000}"/>
    <cellStyle name="Currency [0] 5129" xfId="8349" hidden="1" xr:uid="{00000000-0005-0000-0000-0000BE200000}"/>
    <cellStyle name="Currency [0] 513" xfId="565" hidden="1" xr:uid="{00000000-0005-0000-0000-000056020000}"/>
    <cellStyle name="Currency [0] 5130" xfId="8357" hidden="1" xr:uid="{00000000-0005-0000-0000-0000C6200000}"/>
    <cellStyle name="Currency [0] 5131" xfId="8359" hidden="1" xr:uid="{00000000-0005-0000-0000-0000C8200000}"/>
    <cellStyle name="Currency [0] 5132" xfId="8348" hidden="1" xr:uid="{00000000-0005-0000-0000-0000BD200000}"/>
    <cellStyle name="Currency [0] 5133" xfId="7854" hidden="1" xr:uid="{00000000-0005-0000-0000-0000CF1E0000}"/>
    <cellStyle name="Currency [0] 5134" xfId="8370" hidden="1" xr:uid="{00000000-0005-0000-0000-0000D3200000}"/>
    <cellStyle name="Currency [0] 5135" xfId="8379" hidden="1" xr:uid="{00000000-0005-0000-0000-0000DC200000}"/>
    <cellStyle name="Currency [0] 5136" xfId="8390" hidden="1" xr:uid="{00000000-0005-0000-0000-0000E7200000}"/>
    <cellStyle name="Currency [0] 5137" xfId="8396" hidden="1" xr:uid="{00000000-0005-0000-0000-0000ED200000}"/>
    <cellStyle name="Currency [0] 5138" xfId="8368" hidden="1" xr:uid="{00000000-0005-0000-0000-0000D1200000}"/>
    <cellStyle name="Currency [0] 5139" xfId="8386" hidden="1" xr:uid="{00000000-0005-0000-0000-0000E3200000}"/>
    <cellStyle name="Currency [0] 514" xfId="595" hidden="1" xr:uid="{00000000-0005-0000-0000-000074020000}"/>
    <cellStyle name="Currency [0] 5140" xfId="8408" hidden="1" xr:uid="{00000000-0005-0000-0000-0000F9200000}"/>
    <cellStyle name="Currency [0] 5141" xfId="8410" hidden="1" xr:uid="{00000000-0005-0000-0000-0000FB200000}"/>
    <cellStyle name="Currency [0] 5142" xfId="8344" hidden="1" xr:uid="{00000000-0005-0000-0000-0000B9200000}"/>
    <cellStyle name="Currency [0] 5143" xfId="7858" hidden="1" xr:uid="{00000000-0005-0000-0000-0000D31E0000}"/>
    <cellStyle name="Currency [0] 5144" xfId="8382" hidden="1" xr:uid="{00000000-0005-0000-0000-0000DF200000}"/>
    <cellStyle name="Currency [0] 5145" xfId="7874" hidden="1" xr:uid="{00000000-0005-0000-0000-0000E31E0000}"/>
    <cellStyle name="Currency [0] 5146" xfId="8371" hidden="1" xr:uid="{00000000-0005-0000-0000-0000D4200000}"/>
    <cellStyle name="Currency [0] 5147" xfId="8415" hidden="1" xr:uid="{00000000-0005-0000-0000-000000210000}"/>
    <cellStyle name="Currency [0] 5148" xfId="8383" hidden="1" xr:uid="{00000000-0005-0000-0000-0000E0200000}"/>
    <cellStyle name="Currency [0] 5149" xfId="8391" hidden="1" xr:uid="{00000000-0005-0000-0000-0000E8200000}"/>
    <cellStyle name="Currency [0] 515" xfId="607" hidden="1" xr:uid="{00000000-0005-0000-0000-000080020000}"/>
    <cellStyle name="Currency [0] 5150" xfId="8427" hidden="1" xr:uid="{00000000-0005-0000-0000-00000C210000}"/>
    <cellStyle name="Currency [0] 5151" xfId="8429" hidden="1" xr:uid="{00000000-0005-0000-0000-00000E210000}"/>
    <cellStyle name="Currency [0] 5152" xfId="8385" hidden="1" xr:uid="{00000000-0005-0000-0000-0000E2200000}"/>
    <cellStyle name="Currency [0] 5153" xfId="8398" hidden="1" xr:uid="{00000000-0005-0000-0000-0000EF200000}"/>
    <cellStyle name="Currency [0] 5154" xfId="8403" hidden="1" xr:uid="{00000000-0005-0000-0000-0000F4200000}"/>
    <cellStyle name="Currency [0] 5155" xfId="8397" hidden="1" xr:uid="{00000000-0005-0000-0000-0000EE200000}"/>
    <cellStyle name="Currency [0] 5156" xfId="8445" hidden="1" xr:uid="{00000000-0005-0000-0000-00001E210000}"/>
    <cellStyle name="Currency [0] 5157" xfId="8453" hidden="1" xr:uid="{00000000-0005-0000-0000-000026210000}"/>
    <cellStyle name="Currency [0] 5158" xfId="8381" hidden="1" xr:uid="{00000000-0005-0000-0000-0000DE200000}"/>
    <cellStyle name="Currency [0] 5159" xfId="8439" hidden="1" xr:uid="{00000000-0005-0000-0000-000018210000}"/>
    <cellStyle name="Currency [0] 516" xfId="608" hidden="1" xr:uid="{00000000-0005-0000-0000-000081020000}"/>
    <cellStyle name="Currency [0] 5160" xfId="8462" hidden="1" xr:uid="{00000000-0005-0000-0000-00002F210000}"/>
    <cellStyle name="Currency [0] 5161" xfId="8464" hidden="1" xr:uid="{00000000-0005-0000-0000-000031210000}"/>
    <cellStyle name="Currency [0] 5162" xfId="8364" hidden="1" xr:uid="{00000000-0005-0000-0000-0000CD200000}"/>
    <cellStyle name="Currency [0] 5163" xfId="8374" hidden="1" xr:uid="{00000000-0005-0000-0000-0000D7200000}"/>
    <cellStyle name="Currency [0] 5164" xfId="8436" hidden="1" xr:uid="{00000000-0005-0000-0000-000015210000}"/>
    <cellStyle name="Currency [0] 5165" xfId="8401" hidden="1" xr:uid="{00000000-0005-0000-0000-0000F2200000}"/>
    <cellStyle name="Currency [0] 5166" xfId="8351" hidden="1" xr:uid="{00000000-0005-0000-0000-0000C0200000}"/>
    <cellStyle name="Currency [0] 5167" xfId="8472" hidden="1" xr:uid="{00000000-0005-0000-0000-000039210000}"/>
    <cellStyle name="Currency [0] 5168" xfId="8437" hidden="1" xr:uid="{00000000-0005-0000-0000-000016210000}"/>
    <cellStyle name="Currency [0] 5169" xfId="8448" hidden="1" xr:uid="{00000000-0005-0000-0000-000021210000}"/>
    <cellStyle name="Currency [0] 517" xfId="556" hidden="1" xr:uid="{00000000-0005-0000-0000-00004D020000}"/>
    <cellStyle name="Currency [0] 5170" xfId="8480" hidden="1" xr:uid="{00000000-0005-0000-0000-000041210000}"/>
    <cellStyle name="Currency [0] 5171" xfId="8482" hidden="1" xr:uid="{00000000-0005-0000-0000-000043210000}"/>
    <cellStyle name="Currency [0] 5172" xfId="8434" hidden="1" xr:uid="{00000000-0005-0000-0000-000013210000}"/>
    <cellStyle name="Currency [0] 5173" xfId="8433" hidden="1" xr:uid="{00000000-0005-0000-0000-000012210000}"/>
    <cellStyle name="Currency [0] 5174" xfId="8423" hidden="1" xr:uid="{00000000-0005-0000-0000-000008210000}"/>
    <cellStyle name="Currency [0] 5175" xfId="8419" hidden="1" xr:uid="{00000000-0005-0000-0000-000004210000}"/>
    <cellStyle name="Currency [0] 5176" xfId="8421" hidden="1" xr:uid="{00000000-0005-0000-0000-000006210000}"/>
    <cellStyle name="Currency [0] 5177" xfId="8489" hidden="1" xr:uid="{00000000-0005-0000-0000-00004A210000}"/>
    <cellStyle name="Currency [0] 5178" xfId="7860" hidden="1" xr:uid="{00000000-0005-0000-0000-0000D51E0000}"/>
    <cellStyle name="Currency [0] 5179" xfId="8467" hidden="1" xr:uid="{00000000-0005-0000-0000-000034210000}"/>
    <cellStyle name="Currency [0] 518" xfId="563" hidden="1" xr:uid="{00000000-0005-0000-0000-000054020000}"/>
    <cellStyle name="Currency [0] 5180" xfId="8495" hidden="1" xr:uid="{00000000-0005-0000-0000-000050210000}"/>
    <cellStyle name="Currency [0] 5181" xfId="8497" hidden="1" xr:uid="{00000000-0005-0000-0000-000052210000}"/>
    <cellStyle name="Currency [0] 5182" xfId="8372" hidden="1" xr:uid="{00000000-0005-0000-0000-0000D5200000}"/>
    <cellStyle name="Currency [0] 5183" xfId="8446" hidden="1" xr:uid="{00000000-0005-0000-0000-00001F210000}"/>
    <cellStyle name="Currency [0] 5184" xfId="8402" hidden="1" xr:uid="{00000000-0005-0000-0000-0000F3200000}"/>
    <cellStyle name="Currency [0] 5185" xfId="8438" hidden="1" xr:uid="{00000000-0005-0000-0000-000017210000}"/>
    <cellStyle name="Currency [0] 5186" xfId="8442" hidden="1" xr:uid="{00000000-0005-0000-0000-00001B210000}"/>
    <cellStyle name="Currency [0] 5187" xfId="8503" hidden="1" xr:uid="{00000000-0005-0000-0000-000058210000}"/>
    <cellStyle name="Currency [0] 5188" xfId="7847" hidden="1" xr:uid="{00000000-0005-0000-0000-0000C81E0000}"/>
    <cellStyle name="Currency [0] 5189" xfId="8485" hidden="1" xr:uid="{00000000-0005-0000-0000-000046210000}"/>
    <cellStyle name="Currency [0] 519" xfId="592" hidden="1" xr:uid="{00000000-0005-0000-0000-000071020000}"/>
    <cellStyle name="Currency [0] 5190" xfId="8508" hidden="1" xr:uid="{00000000-0005-0000-0000-00005D210000}"/>
    <cellStyle name="Currency [0] 5191" xfId="8510" hidden="1" xr:uid="{00000000-0005-0000-0000-00005F210000}"/>
    <cellStyle name="Currency [0] 5192" xfId="8366" hidden="1" xr:uid="{00000000-0005-0000-0000-0000CF200000}"/>
    <cellStyle name="Currency [0] 5193" xfId="8465" hidden="1" xr:uid="{00000000-0005-0000-0000-000032210000}"/>
    <cellStyle name="Currency [0] 5194" xfId="8432" hidden="1" xr:uid="{00000000-0005-0000-0000-000011210000}"/>
    <cellStyle name="Currency [0] 5195" xfId="8450" hidden="1" xr:uid="{00000000-0005-0000-0000-000023210000}"/>
    <cellStyle name="Currency [0] 5196" xfId="8447" hidden="1" xr:uid="{00000000-0005-0000-0000-000020210000}"/>
    <cellStyle name="Currency [0] 5197" xfId="8514" hidden="1" xr:uid="{00000000-0005-0000-0000-000063210000}"/>
    <cellStyle name="Currency [0] 5198" xfId="8399" hidden="1" xr:uid="{00000000-0005-0000-0000-0000F0200000}"/>
    <cellStyle name="Currency [0] 5199" xfId="8499" hidden="1" xr:uid="{00000000-0005-0000-0000-000054210000}"/>
    <cellStyle name="Currency [0] 52" xfId="119" hidden="1" xr:uid="{00000000-0005-0000-0000-000098000000}"/>
    <cellStyle name="Currency [0] 520" xfId="577" hidden="1" xr:uid="{00000000-0005-0000-0000-000062020000}"/>
    <cellStyle name="Currency [0] 5200" xfId="8521" hidden="1" xr:uid="{00000000-0005-0000-0000-00006A210000}"/>
    <cellStyle name="Currency [0] 5201" xfId="8523" hidden="1" xr:uid="{00000000-0005-0000-0000-00006C210000}"/>
    <cellStyle name="Currency [0] 5202" xfId="8451" hidden="1" xr:uid="{00000000-0005-0000-0000-000024210000}"/>
    <cellStyle name="Currency [0] 5203" xfId="8483" hidden="1" xr:uid="{00000000-0005-0000-0000-000044210000}"/>
    <cellStyle name="Currency [0] 5204" xfId="7826" hidden="1" xr:uid="{00000000-0005-0000-0000-0000B31E0000}"/>
    <cellStyle name="Currency [0] 5205" xfId="8469" hidden="1" xr:uid="{00000000-0005-0000-0000-000036210000}"/>
    <cellStyle name="Currency [0] 5206" xfId="8466" hidden="1" xr:uid="{00000000-0005-0000-0000-000033210000}"/>
    <cellStyle name="Currency [0] 5207" xfId="8527" hidden="1" xr:uid="{00000000-0005-0000-0000-000070210000}"/>
    <cellStyle name="Currency [0] 5208" xfId="8362" hidden="1" xr:uid="{00000000-0005-0000-0000-0000CB200000}"/>
    <cellStyle name="Currency [0] 5209" xfId="8511" hidden="1" xr:uid="{00000000-0005-0000-0000-000060210000}"/>
    <cellStyle name="Currency [0] 521" xfId="550" hidden="1" xr:uid="{00000000-0005-0000-0000-000047020000}"/>
    <cellStyle name="Currency [0] 5210" xfId="8531" hidden="1" xr:uid="{00000000-0005-0000-0000-000074210000}"/>
    <cellStyle name="Currency [0] 5211" xfId="8533" hidden="1" xr:uid="{00000000-0005-0000-0000-000076210000}"/>
    <cellStyle name="Currency [0] 5212" xfId="8470" hidden="1" xr:uid="{00000000-0005-0000-0000-000037210000}"/>
    <cellStyle name="Currency [0] 5213" xfId="8498" hidden="1" xr:uid="{00000000-0005-0000-0000-000053210000}"/>
    <cellStyle name="Currency [0] 5214" xfId="8458" hidden="1" xr:uid="{00000000-0005-0000-0000-00002B210000}"/>
    <cellStyle name="Currency [0] 5215" xfId="8487" hidden="1" xr:uid="{00000000-0005-0000-0000-000048210000}"/>
    <cellStyle name="Currency [0] 5216" xfId="8484" hidden="1" xr:uid="{00000000-0005-0000-0000-000045210000}"/>
    <cellStyle name="Currency [0] 5217" xfId="8537" hidden="1" xr:uid="{00000000-0005-0000-0000-00007A210000}"/>
    <cellStyle name="Currency [0] 5218" xfId="8365" hidden="1" xr:uid="{00000000-0005-0000-0000-0000CE200000}"/>
    <cellStyle name="Currency [0] 5219" xfId="8524" hidden="1" xr:uid="{00000000-0005-0000-0000-00006D210000}"/>
    <cellStyle name="Currency [0] 522" xfId="614" hidden="1" xr:uid="{00000000-0005-0000-0000-000087020000}"/>
    <cellStyle name="Currency [0] 5220" xfId="8541" hidden="1" xr:uid="{00000000-0005-0000-0000-00007E210000}"/>
    <cellStyle name="Currency [0] 5221" xfId="8543" hidden="1" xr:uid="{00000000-0005-0000-0000-000080210000}"/>
    <cellStyle name="Currency [0] 5222" xfId="8424" hidden="1" xr:uid="{00000000-0005-0000-0000-000009210000}"/>
    <cellStyle name="Currency [0] 5223" xfId="8460" hidden="1" xr:uid="{00000000-0005-0000-0000-00002D210000}"/>
    <cellStyle name="Currency [0] 5224" xfId="8529" hidden="1" xr:uid="{00000000-0005-0000-0000-000072210000}"/>
    <cellStyle name="Currency [0] 5225" xfId="8517" hidden="1" xr:uid="{00000000-0005-0000-0000-000066210000}"/>
    <cellStyle name="Currency [0] 5226" xfId="8534" hidden="1" xr:uid="{00000000-0005-0000-0000-000077210000}"/>
    <cellStyle name="Currency [0] 5227" xfId="8545" hidden="1" xr:uid="{00000000-0005-0000-0000-000082210000}"/>
    <cellStyle name="Currency [0] 5228" xfId="8393" hidden="1" xr:uid="{00000000-0005-0000-0000-0000EA200000}"/>
    <cellStyle name="Currency [0] 5229" xfId="8457" hidden="1" xr:uid="{00000000-0005-0000-0000-00002A210000}"/>
    <cellStyle name="Currency [0] 523" xfId="593" hidden="1" xr:uid="{00000000-0005-0000-0000-000072020000}"/>
    <cellStyle name="Currency [0] 5230" xfId="8549" hidden="1" xr:uid="{00000000-0005-0000-0000-000086210000}"/>
    <cellStyle name="Currency [0] 5231" xfId="8551" hidden="1" xr:uid="{00000000-0005-0000-0000-000088210000}"/>
    <cellStyle name="Currency [0] 5232" xfId="8506" hidden="1" xr:uid="{00000000-0005-0000-0000-00005B210000}"/>
    <cellStyle name="Currency [0] 5233" xfId="8518" hidden="1" xr:uid="{00000000-0005-0000-0000-000067210000}"/>
    <cellStyle name="Currency [0] 5234" xfId="8546" hidden="1" xr:uid="{00000000-0005-0000-0000-000083210000}"/>
    <cellStyle name="Currency [0] 5235" xfId="8519" hidden="1" xr:uid="{00000000-0005-0000-0000-000068210000}"/>
    <cellStyle name="Currency [0] 5236" xfId="8552" hidden="1" xr:uid="{00000000-0005-0000-0000-000089210000}"/>
    <cellStyle name="Currency [0] 5237" xfId="8554" hidden="1" xr:uid="{00000000-0005-0000-0000-00008B210000}"/>
    <cellStyle name="Currency [0] 5238" xfId="8547" hidden="1" xr:uid="{00000000-0005-0000-0000-000084210000}"/>
    <cellStyle name="Currency [0] 5239" xfId="8493" hidden="1" xr:uid="{00000000-0005-0000-0000-00004E210000}"/>
    <cellStyle name="Currency [0] 524" xfId="600" hidden="1" xr:uid="{00000000-0005-0000-0000-000079020000}"/>
    <cellStyle name="Currency [0] 5240" xfId="8556" hidden="1" xr:uid="{00000000-0005-0000-0000-00008D210000}"/>
    <cellStyle name="Currency [0] 5241" xfId="8558" hidden="1" xr:uid="{00000000-0005-0000-0000-00008F210000}"/>
    <cellStyle name="Currency [0] 5242" xfId="7920" hidden="1" xr:uid="{00000000-0005-0000-0000-0000111F0000}"/>
    <cellStyle name="Currency [0] 5243" xfId="7861" hidden="1" xr:uid="{00000000-0005-0000-0000-0000D61E0000}"/>
    <cellStyle name="Currency [0] 5244" xfId="8564" hidden="1" xr:uid="{00000000-0005-0000-0000-000095210000}"/>
    <cellStyle name="Currency [0] 5245" xfId="8570" hidden="1" xr:uid="{00000000-0005-0000-0000-00009B210000}"/>
    <cellStyle name="Currency [0] 5246" xfId="8572" hidden="1" xr:uid="{00000000-0005-0000-0000-00009D210000}"/>
    <cellStyle name="Currency [0] 5247" xfId="7851" hidden="1" xr:uid="{00000000-0005-0000-0000-0000CC1E0000}"/>
    <cellStyle name="Currency [0] 5248" xfId="8566" hidden="1" xr:uid="{00000000-0005-0000-0000-000097210000}"/>
    <cellStyle name="Currency [0] 5249" xfId="8574" hidden="1" xr:uid="{00000000-0005-0000-0000-00009F210000}"/>
    <cellStyle name="Currency [0] 525" xfId="615" hidden="1" xr:uid="{00000000-0005-0000-0000-000088020000}"/>
    <cellStyle name="Currency [0] 5250" xfId="8576" hidden="1" xr:uid="{00000000-0005-0000-0000-0000A1210000}"/>
    <cellStyle name="Currency [0] 5251" xfId="8565" hidden="1" xr:uid="{00000000-0005-0000-0000-000096210000}"/>
    <cellStyle name="Currency [0] 5252" xfId="7896" hidden="1" xr:uid="{00000000-0005-0000-0000-0000F91E0000}"/>
    <cellStyle name="Currency [0] 5253" xfId="8587" hidden="1" xr:uid="{00000000-0005-0000-0000-0000AC210000}"/>
    <cellStyle name="Currency [0] 5254" xfId="8596" hidden="1" xr:uid="{00000000-0005-0000-0000-0000B5210000}"/>
    <cellStyle name="Currency [0] 5255" xfId="8607" hidden="1" xr:uid="{00000000-0005-0000-0000-0000C0210000}"/>
    <cellStyle name="Currency [0] 5256" xfId="8613" hidden="1" xr:uid="{00000000-0005-0000-0000-0000C6210000}"/>
    <cellStyle name="Currency [0] 5257" xfId="8585" hidden="1" xr:uid="{00000000-0005-0000-0000-0000AA210000}"/>
    <cellStyle name="Currency [0] 5258" xfId="8603" hidden="1" xr:uid="{00000000-0005-0000-0000-0000BC210000}"/>
    <cellStyle name="Currency [0] 5259" xfId="8625" hidden="1" xr:uid="{00000000-0005-0000-0000-0000D2210000}"/>
    <cellStyle name="Currency [0] 526" xfId="616" hidden="1" xr:uid="{00000000-0005-0000-0000-000089020000}"/>
    <cellStyle name="Currency [0] 5260" xfId="8627" hidden="1" xr:uid="{00000000-0005-0000-0000-0000D4210000}"/>
    <cellStyle name="Currency [0] 5261" xfId="8561" hidden="1" xr:uid="{00000000-0005-0000-0000-000092210000}"/>
    <cellStyle name="Currency [0] 5262" xfId="7850" hidden="1" xr:uid="{00000000-0005-0000-0000-0000CB1E0000}"/>
    <cellStyle name="Currency [0] 5263" xfId="8599" hidden="1" xr:uid="{00000000-0005-0000-0000-0000B8210000}"/>
    <cellStyle name="Currency [0] 5264" xfId="7829" hidden="1" xr:uid="{00000000-0005-0000-0000-0000B61E0000}"/>
    <cellStyle name="Currency [0] 5265" xfId="8588" hidden="1" xr:uid="{00000000-0005-0000-0000-0000AD210000}"/>
    <cellStyle name="Currency [0] 5266" xfId="8632" hidden="1" xr:uid="{00000000-0005-0000-0000-0000D9210000}"/>
    <cellStyle name="Currency [0] 5267" xfId="8600" hidden="1" xr:uid="{00000000-0005-0000-0000-0000B9210000}"/>
    <cellStyle name="Currency [0] 5268" xfId="8608" hidden="1" xr:uid="{00000000-0005-0000-0000-0000C1210000}"/>
    <cellStyle name="Currency [0] 5269" xfId="8644" hidden="1" xr:uid="{00000000-0005-0000-0000-0000E5210000}"/>
    <cellStyle name="Currency [0] 527" xfId="591" hidden="1" xr:uid="{00000000-0005-0000-0000-000070020000}"/>
    <cellStyle name="Currency [0] 5270" xfId="8646" hidden="1" xr:uid="{00000000-0005-0000-0000-0000E7210000}"/>
    <cellStyle name="Currency [0] 5271" xfId="8602" hidden="1" xr:uid="{00000000-0005-0000-0000-0000BB210000}"/>
    <cellStyle name="Currency [0] 5272" xfId="8615" hidden="1" xr:uid="{00000000-0005-0000-0000-0000C8210000}"/>
    <cellStyle name="Currency [0] 5273" xfId="8620" hidden="1" xr:uid="{00000000-0005-0000-0000-0000CD210000}"/>
    <cellStyle name="Currency [0] 5274" xfId="8614" hidden="1" xr:uid="{00000000-0005-0000-0000-0000C7210000}"/>
    <cellStyle name="Currency [0] 5275" xfId="8662" hidden="1" xr:uid="{00000000-0005-0000-0000-0000F7210000}"/>
    <cellStyle name="Currency [0] 5276" xfId="8670" hidden="1" xr:uid="{00000000-0005-0000-0000-0000FF210000}"/>
    <cellStyle name="Currency [0] 5277" xfId="8598" hidden="1" xr:uid="{00000000-0005-0000-0000-0000B7210000}"/>
    <cellStyle name="Currency [0] 5278" xfId="8656" hidden="1" xr:uid="{00000000-0005-0000-0000-0000F1210000}"/>
    <cellStyle name="Currency [0] 5279" xfId="8679" hidden="1" xr:uid="{00000000-0005-0000-0000-000008220000}"/>
    <cellStyle name="Currency [0] 528" xfId="590" hidden="1" xr:uid="{00000000-0005-0000-0000-00006F020000}"/>
    <cellStyle name="Currency [0] 5280" xfId="8681" hidden="1" xr:uid="{00000000-0005-0000-0000-00000A220000}"/>
    <cellStyle name="Currency [0] 5281" xfId="8581" hidden="1" xr:uid="{00000000-0005-0000-0000-0000A6210000}"/>
    <cellStyle name="Currency [0] 5282" xfId="8591" hidden="1" xr:uid="{00000000-0005-0000-0000-0000B0210000}"/>
    <cellStyle name="Currency [0] 5283" xfId="8653" hidden="1" xr:uid="{00000000-0005-0000-0000-0000EE210000}"/>
    <cellStyle name="Currency [0] 5284" xfId="8618" hidden="1" xr:uid="{00000000-0005-0000-0000-0000CB210000}"/>
    <cellStyle name="Currency [0] 5285" xfId="8568" hidden="1" xr:uid="{00000000-0005-0000-0000-000099210000}"/>
    <cellStyle name="Currency [0] 5286" xfId="8689" hidden="1" xr:uid="{00000000-0005-0000-0000-000012220000}"/>
    <cellStyle name="Currency [0] 5287" xfId="8654" hidden="1" xr:uid="{00000000-0005-0000-0000-0000EF210000}"/>
    <cellStyle name="Currency [0] 5288" xfId="8665" hidden="1" xr:uid="{00000000-0005-0000-0000-0000FA210000}"/>
    <cellStyle name="Currency [0] 5289" xfId="8697" hidden="1" xr:uid="{00000000-0005-0000-0000-00001A220000}"/>
    <cellStyle name="Currency [0] 529" xfId="585" hidden="1" xr:uid="{00000000-0005-0000-0000-00006A020000}"/>
    <cellStyle name="Currency [0] 5290" xfId="8699" hidden="1" xr:uid="{00000000-0005-0000-0000-00001C220000}"/>
    <cellStyle name="Currency [0] 5291" xfId="8651" hidden="1" xr:uid="{00000000-0005-0000-0000-0000EC210000}"/>
    <cellStyle name="Currency [0] 5292" xfId="8650" hidden="1" xr:uid="{00000000-0005-0000-0000-0000EB210000}"/>
    <cellStyle name="Currency [0] 5293" xfId="8640" hidden="1" xr:uid="{00000000-0005-0000-0000-0000E1210000}"/>
    <cellStyle name="Currency [0] 5294" xfId="8636" hidden="1" xr:uid="{00000000-0005-0000-0000-0000DD210000}"/>
    <cellStyle name="Currency [0] 5295" xfId="8638" hidden="1" xr:uid="{00000000-0005-0000-0000-0000DF210000}"/>
    <cellStyle name="Currency [0] 5296" xfId="8706" hidden="1" xr:uid="{00000000-0005-0000-0000-000023220000}"/>
    <cellStyle name="Currency [0] 5297" xfId="7865" hidden="1" xr:uid="{00000000-0005-0000-0000-0000DA1E0000}"/>
    <cellStyle name="Currency [0] 5298" xfId="8684" hidden="1" xr:uid="{00000000-0005-0000-0000-00000D220000}"/>
    <cellStyle name="Currency [0] 5299" xfId="8712" hidden="1" xr:uid="{00000000-0005-0000-0000-000029220000}"/>
    <cellStyle name="Currency [0] 53" xfId="116" hidden="1" xr:uid="{00000000-0005-0000-0000-000095000000}"/>
    <cellStyle name="Currency [0] 530" xfId="583" hidden="1" xr:uid="{00000000-0005-0000-0000-000068020000}"/>
    <cellStyle name="Currency [0] 5300" xfId="8714" hidden="1" xr:uid="{00000000-0005-0000-0000-00002B220000}"/>
    <cellStyle name="Currency [0] 5301" xfId="8589" hidden="1" xr:uid="{00000000-0005-0000-0000-0000AE210000}"/>
    <cellStyle name="Currency [0] 5302" xfId="8663" hidden="1" xr:uid="{00000000-0005-0000-0000-0000F8210000}"/>
    <cellStyle name="Currency [0] 5303" xfId="8619" hidden="1" xr:uid="{00000000-0005-0000-0000-0000CC210000}"/>
    <cellStyle name="Currency [0] 5304" xfId="8655" hidden="1" xr:uid="{00000000-0005-0000-0000-0000F0210000}"/>
    <cellStyle name="Currency [0] 5305" xfId="8659" hidden="1" xr:uid="{00000000-0005-0000-0000-0000F4210000}"/>
    <cellStyle name="Currency [0] 5306" xfId="8720" hidden="1" xr:uid="{00000000-0005-0000-0000-000031220000}"/>
    <cellStyle name="Currency [0] 5307" xfId="7878" hidden="1" xr:uid="{00000000-0005-0000-0000-0000E71E0000}"/>
    <cellStyle name="Currency [0] 5308" xfId="8702" hidden="1" xr:uid="{00000000-0005-0000-0000-00001F220000}"/>
    <cellStyle name="Currency [0] 5309" xfId="8725" hidden="1" xr:uid="{00000000-0005-0000-0000-000036220000}"/>
    <cellStyle name="Currency [0] 531" xfId="584" hidden="1" xr:uid="{00000000-0005-0000-0000-000069020000}"/>
    <cellStyle name="Currency [0] 5310" xfId="8727" hidden="1" xr:uid="{00000000-0005-0000-0000-000038220000}"/>
    <cellStyle name="Currency [0] 5311" xfId="8583" hidden="1" xr:uid="{00000000-0005-0000-0000-0000A8210000}"/>
    <cellStyle name="Currency [0] 5312" xfId="8682" hidden="1" xr:uid="{00000000-0005-0000-0000-00000B220000}"/>
    <cellStyle name="Currency [0] 5313" xfId="8649" hidden="1" xr:uid="{00000000-0005-0000-0000-0000EA210000}"/>
    <cellStyle name="Currency [0] 5314" xfId="8667" hidden="1" xr:uid="{00000000-0005-0000-0000-0000FC210000}"/>
    <cellStyle name="Currency [0] 5315" xfId="8664" hidden="1" xr:uid="{00000000-0005-0000-0000-0000F9210000}"/>
    <cellStyle name="Currency [0] 5316" xfId="8731" hidden="1" xr:uid="{00000000-0005-0000-0000-00003C220000}"/>
    <cellStyle name="Currency [0] 5317" xfId="8616" hidden="1" xr:uid="{00000000-0005-0000-0000-0000C9210000}"/>
    <cellStyle name="Currency [0] 5318" xfId="8716" hidden="1" xr:uid="{00000000-0005-0000-0000-00002D220000}"/>
    <cellStyle name="Currency [0] 5319" xfId="8738" hidden="1" xr:uid="{00000000-0005-0000-0000-000043220000}"/>
    <cellStyle name="Currency [0] 532" xfId="621" hidden="1" xr:uid="{00000000-0005-0000-0000-00008E020000}"/>
    <cellStyle name="Currency [0] 5320" xfId="8740" hidden="1" xr:uid="{00000000-0005-0000-0000-000045220000}"/>
    <cellStyle name="Currency [0] 5321" xfId="8668" hidden="1" xr:uid="{00000000-0005-0000-0000-0000FD210000}"/>
    <cellStyle name="Currency [0] 5322" xfId="8700" hidden="1" xr:uid="{00000000-0005-0000-0000-00001D220000}"/>
    <cellStyle name="Currency [0] 5323" xfId="7830" hidden="1" xr:uid="{00000000-0005-0000-0000-0000B71E0000}"/>
    <cellStyle name="Currency [0] 5324" xfId="8686" hidden="1" xr:uid="{00000000-0005-0000-0000-00000F220000}"/>
    <cellStyle name="Currency [0] 5325" xfId="8683" hidden="1" xr:uid="{00000000-0005-0000-0000-00000C220000}"/>
    <cellStyle name="Currency [0] 5326" xfId="8744" hidden="1" xr:uid="{00000000-0005-0000-0000-000049220000}"/>
    <cellStyle name="Currency [0] 5327" xfId="8579" hidden="1" xr:uid="{00000000-0005-0000-0000-0000A4210000}"/>
    <cellStyle name="Currency [0] 5328" xfId="8728" hidden="1" xr:uid="{00000000-0005-0000-0000-000039220000}"/>
    <cellStyle name="Currency [0] 5329" xfId="8748" hidden="1" xr:uid="{00000000-0005-0000-0000-00004D220000}"/>
    <cellStyle name="Currency [0] 533" xfId="200" hidden="1" xr:uid="{00000000-0005-0000-0000-0000E9000000}"/>
    <cellStyle name="Currency [0] 5330" xfId="8750" hidden="1" xr:uid="{00000000-0005-0000-0000-00004F220000}"/>
    <cellStyle name="Currency [0] 5331" xfId="8687" hidden="1" xr:uid="{00000000-0005-0000-0000-000010220000}"/>
    <cellStyle name="Currency [0] 5332" xfId="8715" hidden="1" xr:uid="{00000000-0005-0000-0000-00002C220000}"/>
    <cellStyle name="Currency [0] 5333" xfId="8675" hidden="1" xr:uid="{00000000-0005-0000-0000-000004220000}"/>
    <cellStyle name="Currency [0] 5334" xfId="8704" hidden="1" xr:uid="{00000000-0005-0000-0000-000021220000}"/>
    <cellStyle name="Currency [0] 5335" xfId="8701" hidden="1" xr:uid="{00000000-0005-0000-0000-00001E220000}"/>
    <cellStyle name="Currency [0] 5336" xfId="8754" hidden="1" xr:uid="{00000000-0005-0000-0000-000053220000}"/>
    <cellStyle name="Currency [0] 5337" xfId="8582" hidden="1" xr:uid="{00000000-0005-0000-0000-0000A7210000}"/>
    <cellStyle name="Currency [0] 5338" xfId="8741" hidden="1" xr:uid="{00000000-0005-0000-0000-000046220000}"/>
    <cellStyle name="Currency [0] 5339" xfId="8758" hidden="1" xr:uid="{00000000-0005-0000-0000-000057220000}"/>
    <cellStyle name="Currency [0] 534" xfId="611" hidden="1" xr:uid="{00000000-0005-0000-0000-000084020000}"/>
    <cellStyle name="Currency [0] 5340" xfId="8760" hidden="1" xr:uid="{00000000-0005-0000-0000-000059220000}"/>
    <cellStyle name="Currency [0] 5341" xfId="8641" hidden="1" xr:uid="{00000000-0005-0000-0000-0000E2210000}"/>
    <cellStyle name="Currency [0] 5342" xfId="8677" hidden="1" xr:uid="{00000000-0005-0000-0000-000006220000}"/>
    <cellStyle name="Currency [0] 5343" xfId="8746" hidden="1" xr:uid="{00000000-0005-0000-0000-00004B220000}"/>
    <cellStyle name="Currency [0] 5344" xfId="8734" hidden="1" xr:uid="{00000000-0005-0000-0000-00003F220000}"/>
    <cellStyle name="Currency [0] 5345" xfId="8751" hidden="1" xr:uid="{00000000-0005-0000-0000-000050220000}"/>
    <cellStyle name="Currency [0] 5346" xfId="8762" hidden="1" xr:uid="{00000000-0005-0000-0000-00005B220000}"/>
    <cellStyle name="Currency [0] 5347" xfId="8610" hidden="1" xr:uid="{00000000-0005-0000-0000-0000C3210000}"/>
    <cellStyle name="Currency [0] 5348" xfId="8674" hidden="1" xr:uid="{00000000-0005-0000-0000-000003220000}"/>
    <cellStyle name="Currency [0] 5349" xfId="8766" hidden="1" xr:uid="{00000000-0005-0000-0000-00005F220000}"/>
    <cellStyle name="Currency [0] 535" xfId="623" hidden="1" xr:uid="{00000000-0005-0000-0000-000090020000}"/>
    <cellStyle name="Currency [0] 5350" xfId="8768" hidden="1" xr:uid="{00000000-0005-0000-0000-000061220000}"/>
    <cellStyle name="Currency [0] 5351" xfId="8723" hidden="1" xr:uid="{00000000-0005-0000-0000-000034220000}"/>
    <cellStyle name="Currency [0] 5352" xfId="8735" hidden="1" xr:uid="{00000000-0005-0000-0000-000040220000}"/>
    <cellStyle name="Currency [0] 5353" xfId="8763" hidden="1" xr:uid="{00000000-0005-0000-0000-00005C220000}"/>
    <cellStyle name="Currency [0] 5354" xfId="8736" hidden="1" xr:uid="{00000000-0005-0000-0000-000041220000}"/>
    <cellStyle name="Currency [0] 5355" xfId="8769" hidden="1" xr:uid="{00000000-0005-0000-0000-000062220000}"/>
    <cellStyle name="Currency [0] 5356" xfId="8771" hidden="1" xr:uid="{00000000-0005-0000-0000-000064220000}"/>
    <cellStyle name="Currency [0] 5357" xfId="8764" hidden="1" xr:uid="{00000000-0005-0000-0000-00005D220000}"/>
    <cellStyle name="Currency [0] 5358" xfId="8710" hidden="1" xr:uid="{00000000-0005-0000-0000-000027220000}"/>
    <cellStyle name="Currency [0] 5359" xfId="8773" hidden="1" xr:uid="{00000000-0005-0000-0000-000066220000}"/>
    <cellStyle name="Currency [0] 536" xfId="624" hidden="1" xr:uid="{00000000-0005-0000-0000-000091020000}"/>
    <cellStyle name="Currency [0] 5360" xfId="8775" hidden="1" xr:uid="{00000000-0005-0000-0000-000068220000}"/>
    <cellStyle name="Currency [0] 5361" xfId="5189" hidden="1" xr:uid="{00000000-0005-0000-0000-000066140000}"/>
    <cellStyle name="Currency [0] 5362" xfId="5214" hidden="1" xr:uid="{00000000-0005-0000-0000-00007F140000}"/>
    <cellStyle name="Currency [0] 5363" xfId="7616" hidden="1" xr:uid="{00000000-0005-0000-0000-0000E11D0000}"/>
    <cellStyle name="Currency [0] 5364" xfId="8780" hidden="1" xr:uid="{00000000-0005-0000-0000-00006D220000}"/>
    <cellStyle name="Currency [0] 5365" xfId="8782" hidden="1" xr:uid="{00000000-0005-0000-0000-00006F220000}"/>
    <cellStyle name="Currency [0] 5366" xfId="5203" hidden="1" xr:uid="{00000000-0005-0000-0000-000074140000}"/>
    <cellStyle name="Currency [0] 5367" xfId="8776" hidden="1" xr:uid="{00000000-0005-0000-0000-000069220000}"/>
    <cellStyle name="Currency [0] 5368" xfId="8784" hidden="1" xr:uid="{00000000-0005-0000-0000-000071220000}"/>
    <cellStyle name="Currency [0] 5369" xfId="8786" hidden="1" xr:uid="{00000000-0005-0000-0000-000073220000}"/>
    <cellStyle name="Currency [0] 537" xfId="562" hidden="1" xr:uid="{00000000-0005-0000-0000-000053020000}"/>
    <cellStyle name="Currency [0] 5370" xfId="5208" hidden="1" xr:uid="{00000000-0005-0000-0000-000079140000}"/>
    <cellStyle name="Currency [0] 5371" xfId="5205" hidden="1" xr:uid="{00000000-0005-0000-0000-000076140000}"/>
    <cellStyle name="Currency [0] 5372" xfId="8797" hidden="1" xr:uid="{00000000-0005-0000-0000-00007E220000}"/>
    <cellStyle name="Currency [0] 5373" xfId="8806" hidden="1" xr:uid="{00000000-0005-0000-0000-000087220000}"/>
    <cellStyle name="Currency [0] 5374" xfId="8817" hidden="1" xr:uid="{00000000-0005-0000-0000-000092220000}"/>
    <cellStyle name="Currency [0] 5375" xfId="8823" hidden="1" xr:uid="{00000000-0005-0000-0000-000098220000}"/>
    <cellStyle name="Currency [0] 5376" xfId="8795" hidden="1" xr:uid="{00000000-0005-0000-0000-00007C220000}"/>
    <cellStyle name="Currency [0] 5377" xfId="8813" hidden="1" xr:uid="{00000000-0005-0000-0000-00008E220000}"/>
    <cellStyle name="Currency [0] 5378" xfId="8835" hidden="1" xr:uid="{00000000-0005-0000-0000-0000A4220000}"/>
    <cellStyle name="Currency [0] 5379" xfId="8837" hidden="1" xr:uid="{00000000-0005-0000-0000-0000A6220000}"/>
    <cellStyle name="Currency [0] 538" xfId="598" hidden="1" xr:uid="{00000000-0005-0000-0000-000077020000}"/>
    <cellStyle name="Currency [0] 5380" xfId="5233" hidden="1" xr:uid="{00000000-0005-0000-0000-000092140000}"/>
    <cellStyle name="Currency [0] 5381" xfId="5251" hidden="1" xr:uid="{00000000-0005-0000-0000-0000A4140000}"/>
    <cellStyle name="Currency [0] 5382" xfId="8809" hidden="1" xr:uid="{00000000-0005-0000-0000-00008A220000}"/>
    <cellStyle name="Currency [0] 5383" xfId="5284" hidden="1" xr:uid="{00000000-0005-0000-0000-0000C5140000}"/>
    <cellStyle name="Currency [0] 5384" xfId="8798" hidden="1" xr:uid="{00000000-0005-0000-0000-00007F220000}"/>
    <cellStyle name="Currency [0] 5385" xfId="8842" hidden="1" xr:uid="{00000000-0005-0000-0000-0000AB220000}"/>
    <cellStyle name="Currency [0] 5386" xfId="8810" hidden="1" xr:uid="{00000000-0005-0000-0000-00008B220000}"/>
    <cellStyle name="Currency [0] 5387" xfId="8818" hidden="1" xr:uid="{00000000-0005-0000-0000-000093220000}"/>
    <cellStyle name="Currency [0] 5388" xfId="8854" hidden="1" xr:uid="{00000000-0005-0000-0000-0000B7220000}"/>
    <cellStyle name="Currency [0] 5389" xfId="8856" hidden="1" xr:uid="{00000000-0005-0000-0000-0000B9220000}"/>
    <cellStyle name="Currency [0] 539" xfId="578" hidden="1" xr:uid="{00000000-0005-0000-0000-000063020000}"/>
    <cellStyle name="Currency [0] 5390" xfId="8812" hidden="1" xr:uid="{00000000-0005-0000-0000-00008D220000}"/>
    <cellStyle name="Currency [0] 5391" xfId="8825" hidden="1" xr:uid="{00000000-0005-0000-0000-00009A220000}"/>
    <cellStyle name="Currency [0] 5392" xfId="8830" hidden="1" xr:uid="{00000000-0005-0000-0000-00009F220000}"/>
    <cellStyle name="Currency [0] 5393" xfId="8824" hidden="1" xr:uid="{00000000-0005-0000-0000-000099220000}"/>
    <cellStyle name="Currency [0] 5394" xfId="8872" hidden="1" xr:uid="{00000000-0005-0000-0000-0000C9220000}"/>
    <cellStyle name="Currency [0] 5395" xfId="8880" hidden="1" xr:uid="{00000000-0005-0000-0000-0000D1220000}"/>
    <cellStyle name="Currency [0] 5396" xfId="8808" hidden="1" xr:uid="{00000000-0005-0000-0000-000089220000}"/>
    <cellStyle name="Currency [0] 5397" xfId="8866" hidden="1" xr:uid="{00000000-0005-0000-0000-0000C3220000}"/>
    <cellStyle name="Currency [0] 5398" xfId="8889" hidden="1" xr:uid="{00000000-0005-0000-0000-0000DA220000}"/>
    <cellStyle name="Currency [0] 5399" xfId="8891" hidden="1" xr:uid="{00000000-0005-0000-0000-0000DC220000}"/>
    <cellStyle name="Currency [0] 54" xfId="114" hidden="1" xr:uid="{00000000-0005-0000-0000-000093000000}"/>
    <cellStyle name="Currency [0] 540" xfId="594" hidden="1" xr:uid="{00000000-0005-0000-0000-000073020000}"/>
    <cellStyle name="Currency [0] 5400" xfId="8791" hidden="1" xr:uid="{00000000-0005-0000-0000-000078220000}"/>
    <cellStyle name="Currency [0] 5401" xfId="8801" hidden="1" xr:uid="{00000000-0005-0000-0000-000082220000}"/>
    <cellStyle name="Currency [0] 5402" xfId="8863" hidden="1" xr:uid="{00000000-0005-0000-0000-0000C0220000}"/>
    <cellStyle name="Currency [0] 5403" xfId="8828" hidden="1" xr:uid="{00000000-0005-0000-0000-00009D220000}"/>
    <cellStyle name="Currency [0] 5404" xfId="8778" hidden="1" xr:uid="{00000000-0005-0000-0000-00006B220000}"/>
    <cellStyle name="Currency [0] 5405" xfId="8899" hidden="1" xr:uid="{00000000-0005-0000-0000-0000E4220000}"/>
    <cellStyle name="Currency [0] 5406" xfId="8864" hidden="1" xr:uid="{00000000-0005-0000-0000-0000C1220000}"/>
    <cellStyle name="Currency [0] 5407" xfId="8875" hidden="1" xr:uid="{00000000-0005-0000-0000-0000CC220000}"/>
    <cellStyle name="Currency [0] 5408" xfId="8907" hidden="1" xr:uid="{00000000-0005-0000-0000-0000EC220000}"/>
    <cellStyle name="Currency [0] 5409" xfId="8909" hidden="1" xr:uid="{00000000-0005-0000-0000-0000EE220000}"/>
    <cellStyle name="Currency [0] 541" xfId="596" hidden="1" xr:uid="{00000000-0005-0000-0000-000075020000}"/>
    <cellStyle name="Currency [0] 5410" xfId="8861" hidden="1" xr:uid="{00000000-0005-0000-0000-0000BE220000}"/>
    <cellStyle name="Currency [0] 5411" xfId="8860" hidden="1" xr:uid="{00000000-0005-0000-0000-0000BD220000}"/>
    <cellStyle name="Currency [0] 5412" xfId="8850" hidden="1" xr:uid="{00000000-0005-0000-0000-0000B3220000}"/>
    <cellStyle name="Currency [0] 5413" xfId="8846" hidden="1" xr:uid="{00000000-0005-0000-0000-0000AF220000}"/>
    <cellStyle name="Currency [0] 5414" xfId="8848" hidden="1" xr:uid="{00000000-0005-0000-0000-0000B1220000}"/>
    <cellStyle name="Currency [0] 5415" xfId="8916" hidden="1" xr:uid="{00000000-0005-0000-0000-0000F5220000}"/>
    <cellStyle name="Currency [0] 5416" xfId="6444" hidden="1" xr:uid="{00000000-0005-0000-0000-00004D190000}"/>
    <cellStyle name="Currency [0] 5417" xfId="8894" hidden="1" xr:uid="{00000000-0005-0000-0000-0000DF220000}"/>
    <cellStyle name="Currency [0] 5418" xfId="8922" hidden="1" xr:uid="{00000000-0005-0000-0000-0000FB220000}"/>
    <cellStyle name="Currency [0] 5419" xfId="8924" hidden="1" xr:uid="{00000000-0005-0000-0000-0000FD220000}"/>
    <cellStyle name="Currency [0] 542" xfId="627" hidden="1" xr:uid="{00000000-0005-0000-0000-000094020000}"/>
    <cellStyle name="Currency [0] 5420" xfId="8799" hidden="1" xr:uid="{00000000-0005-0000-0000-000080220000}"/>
    <cellStyle name="Currency [0] 5421" xfId="8873" hidden="1" xr:uid="{00000000-0005-0000-0000-0000CA220000}"/>
    <cellStyle name="Currency [0] 5422" xfId="8829" hidden="1" xr:uid="{00000000-0005-0000-0000-00009E220000}"/>
    <cellStyle name="Currency [0] 5423" xfId="8865" hidden="1" xr:uid="{00000000-0005-0000-0000-0000C2220000}"/>
    <cellStyle name="Currency [0] 5424" xfId="8869" hidden="1" xr:uid="{00000000-0005-0000-0000-0000C6220000}"/>
    <cellStyle name="Currency [0] 5425" xfId="8930" hidden="1" xr:uid="{00000000-0005-0000-0000-000003230000}"/>
    <cellStyle name="Currency [0] 5426" xfId="5253" hidden="1" xr:uid="{00000000-0005-0000-0000-0000A6140000}"/>
    <cellStyle name="Currency [0] 5427" xfId="8912" hidden="1" xr:uid="{00000000-0005-0000-0000-0000F1220000}"/>
    <cellStyle name="Currency [0] 5428" xfId="8935" hidden="1" xr:uid="{00000000-0005-0000-0000-000008230000}"/>
    <cellStyle name="Currency [0] 5429" xfId="8937" hidden="1" xr:uid="{00000000-0005-0000-0000-00000A230000}"/>
    <cellStyle name="Currency [0] 543" xfId="203" hidden="1" xr:uid="{00000000-0005-0000-0000-0000EC000000}"/>
    <cellStyle name="Currency [0] 5430" xfId="8793" hidden="1" xr:uid="{00000000-0005-0000-0000-00007A220000}"/>
    <cellStyle name="Currency [0] 5431" xfId="8892" hidden="1" xr:uid="{00000000-0005-0000-0000-0000DD220000}"/>
    <cellStyle name="Currency [0] 5432" xfId="8859" hidden="1" xr:uid="{00000000-0005-0000-0000-0000BC220000}"/>
    <cellStyle name="Currency [0] 5433" xfId="8877" hidden="1" xr:uid="{00000000-0005-0000-0000-0000CE220000}"/>
    <cellStyle name="Currency [0] 5434" xfId="8874" hidden="1" xr:uid="{00000000-0005-0000-0000-0000CB220000}"/>
    <cellStyle name="Currency [0] 5435" xfId="8941" hidden="1" xr:uid="{00000000-0005-0000-0000-00000E230000}"/>
    <cellStyle name="Currency [0] 5436" xfId="8826" hidden="1" xr:uid="{00000000-0005-0000-0000-00009B220000}"/>
    <cellStyle name="Currency [0] 5437" xfId="8926" hidden="1" xr:uid="{00000000-0005-0000-0000-0000FF220000}"/>
    <cellStyle name="Currency [0] 5438" xfId="8948" hidden="1" xr:uid="{00000000-0005-0000-0000-000015230000}"/>
    <cellStyle name="Currency [0] 5439" xfId="8950" hidden="1" xr:uid="{00000000-0005-0000-0000-000017230000}"/>
    <cellStyle name="Currency [0] 544" xfId="619" hidden="1" xr:uid="{00000000-0005-0000-0000-00008C020000}"/>
    <cellStyle name="Currency [0] 5440" xfId="8878" hidden="1" xr:uid="{00000000-0005-0000-0000-0000CF220000}"/>
    <cellStyle name="Currency [0] 5441" xfId="8910" hidden="1" xr:uid="{00000000-0005-0000-0000-0000EF220000}"/>
    <cellStyle name="Currency [0] 5442" xfId="5223" hidden="1" xr:uid="{00000000-0005-0000-0000-000088140000}"/>
    <cellStyle name="Currency [0] 5443" xfId="8896" hidden="1" xr:uid="{00000000-0005-0000-0000-0000E1220000}"/>
    <cellStyle name="Currency [0] 5444" xfId="8893" hidden="1" xr:uid="{00000000-0005-0000-0000-0000DE220000}"/>
    <cellStyle name="Currency [0] 5445" xfId="8954" hidden="1" xr:uid="{00000000-0005-0000-0000-00001B230000}"/>
    <cellStyle name="Currency [0] 5446" xfId="8789" hidden="1" xr:uid="{00000000-0005-0000-0000-000076220000}"/>
    <cellStyle name="Currency [0] 5447" xfId="8938" hidden="1" xr:uid="{00000000-0005-0000-0000-00000B230000}"/>
    <cellStyle name="Currency [0] 5448" xfId="8958" hidden="1" xr:uid="{00000000-0005-0000-0000-00001F230000}"/>
    <cellStyle name="Currency [0] 5449" xfId="8960" hidden="1" xr:uid="{00000000-0005-0000-0000-000021230000}"/>
    <cellStyle name="Currency [0] 545" xfId="629" hidden="1" xr:uid="{00000000-0005-0000-0000-000096020000}"/>
    <cellStyle name="Currency [0] 5450" xfId="8897" hidden="1" xr:uid="{00000000-0005-0000-0000-0000E2220000}"/>
    <cellStyle name="Currency [0] 5451" xfId="8925" hidden="1" xr:uid="{00000000-0005-0000-0000-0000FE220000}"/>
    <cellStyle name="Currency [0] 5452" xfId="8885" hidden="1" xr:uid="{00000000-0005-0000-0000-0000D6220000}"/>
    <cellStyle name="Currency [0] 5453" xfId="8914" hidden="1" xr:uid="{00000000-0005-0000-0000-0000F3220000}"/>
    <cellStyle name="Currency [0] 5454" xfId="8911" hidden="1" xr:uid="{00000000-0005-0000-0000-0000F0220000}"/>
    <cellStyle name="Currency [0] 5455" xfId="8964" hidden="1" xr:uid="{00000000-0005-0000-0000-000025230000}"/>
    <cellStyle name="Currency [0] 5456" xfId="8792" hidden="1" xr:uid="{00000000-0005-0000-0000-000079220000}"/>
    <cellStyle name="Currency [0] 5457" xfId="8951" hidden="1" xr:uid="{00000000-0005-0000-0000-000018230000}"/>
    <cellStyle name="Currency [0] 5458" xfId="8968" hidden="1" xr:uid="{00000000-0005-0000-0000-000029230000}"/>
    <cellStyle name="Currency [0] 5459" xfId="8970" hidden="1" xr:uid="{00000000-0005-0000-0000-00002B230000}"/>
    <cellStyle name="Currency [0] 546" xfId="630" hidden="1" xr:uid="{00000000-0005-0000-0000-000097020000}"/>
    <cellStyle name="Currency [0] 5460" xfId="8851" hidden="1" xr:uid="{00000000-0005-0000-0000-0000B4220000}"/>
    <cellStyle name="Currency [0] 5461" xfId="8887" hidden="1" xr:uid="{00000000-0005-0000-0000-0000D8220000}"/>
    <cellStyle name="Currency [0] 5462" xfId="8956" hidden="1" xr:uid="{00000000-0005-0000-0000-00001D230000}"/>
    <cellStyle name="Currency [0] 5463" xfId="8944" hidden="1" xr:uid="{00000000-0005-0000-0000-000011230000}"/>
    <cellStyle name="Currency [0] 5464" xfId="8961" hidden="1" xr:uid="{00000000-0005-0000-0000-000022230000}"/>
    <cellStyle name="Currency [0] 5465" xfId="8972" hidden="1" xr:uid="{00000000-0005-0000-0000-00002D230000}"/>
    <cellStyle name="Currency [0] 5466" xfId="8820" hidden="1" xr:uid="{00000000-0005-0000-0000-000095220000}"/>
    <cellStyle name="Currency [0] 5467" xfId="8884" hidden="1" xr:uid="{00000000-0005-0000-0000-0000D5220000}"/>
    <cellStyle name="Currency [0] 5468" xfId="8976" hidden="1" xr:uid="{00000000-0005-0000-0000-000031230000}"/>
    <cellStyle name="Currency [0] 5469" xfId="8978" hidden="1" xr:uid="{00000000-0005-0000-0000-000033230000}"/>
    <cellStyle name="Currency [0] 547" xfId="558" hidden="1" xr:uid="{00000000-0005-0000-0000-00004F020000}"/>
    <cellStyle name="Currency [0] 5470" xfId="8933" hidden="1" xr:uid="{00000000-0005-0000-0000-000006230000}"/>
    <cellStyle name="Currency [0] 5471" xfId="8945" hidden="1" xr:uid="{00000000-0005-0000-0000-000012230000}"/>
    <cellStyle name="Currency [0] 5472" xfId="8973" hidden="1" xr:uid="{00000000-0005-0000-0000-00002E230000}"/>
    <cellStyle name="Currency [0] 5473" xfId="8946" hidden="1" xr:uid="{00000000-0005-0000-0000-000013230000}"/>
    <cellStyle name="Currency [0] 5474" xfId="8979" hidden="1" xr:uid="{00000000-0005-0000-0000-000034230000}"/>
    <cellStyle name="Currency [0] 5475" xfId="8981" hidden="1" xr:uid="{00000000-0005-0000-0000-000036230000}"/>
    <cellStyle name="Currency [0] 5476" xfId="8974" hidden="1" xr:uid="{00000000-0005-0000-0000-00002F230000}"/>
    <cellStyle name="Currency [0] 5477" xfId="8920" hidden="1" xr:uid="{00000000-0005-0000-0000-0000F9220000}"/>
    <cellStyle name="Currency [0] 5478" xfId="8983" hidden="1" xr:uid="{00000000-0005-0000-0000-000038230000}"/>
    <cellStyle name="Currency [0] 5479" xfId="8985" hidden="1" xr:uid="{00000000-0005-0000-0000-00003A230000}"/>
    <cellStyle name="Currency [0] 548" xfId="609" hidden="1" xr:uid="{00000000-0005-0000-0000-000082020000}"/>
    <cellStyle name="Currency [0] 5480" xfId="9042" hidden="1" xr:uid="{00000000-0005-0000-0000-000073230000}"/>
    <cellStyle name="Currency [0] 5481" xfId="9061" hidden="1" xr:uid="{00000000-0005-0000-0000-000086230000}"/>
    <cellStyle name="Currency [0] 5482" xfId="9068" hidden="1" xr:uid="{00000000-0005-0000-0000-00008D230000}"/>
    <cellStyle name="Currency [0] 5483" xfId="9075" hidden="1" xr:uid="{00000000-0005-0000-0000-000094230000}"/>
    <cellStyle name="Currency [0] 5484" xfId="9080" hidden="1" xr:uid="{00000000-0005-0000-0000-000099230000}"/>
    <cellStyle name="Currency [0] 5485" xfId="9059" hidden="1" xr:uid="{00000000-0005-0000-0000-000084230000}"/>
    <cellStyle name="Currency [0] 5486" xfId="9070" hidden="1" xr:uid="{00000000-0005-0000-0000-00008F230000}"/>
    <cellStyle name="Currency [0] 5487" xfId="9084" hidden="1" xr:uid="{00000000-0005-0000-0000-00009D230000}"/>
    <cellStyle name="Currency [0] 5488" xfId="9086" hidden="1" xr:uid="{00000000-0005-0000-0000-00009F230000}"/>
    <cellStyle name="Currency [0] 5489" xfId="9069" hidden="1" xr:uid="{00000000-0005-0000-0000-00008E230000}"/>
    <cellStyle name="Currency [0] 549" xfId="589" hidden="1" xr:uid="{00000000-0005-0000-0000-00006E020000}"/>
    <cellStyle name="Currency [0] 5490" xfId="9043" hidden="1" xr:uid="{00000000-0005-0000-0000-000074230000}"/>
    <cellStyle name="Currency [0] 5491" xfId="9097" hidden="1" xr:uid="{00000000-0005-0000-0000-0000AA230000}"/>
    <cellStyle name="Currency [0] 5492" xfId="9106" hidden="1" xr:uid="{00000000-0005-0000-0000-0000B3230000}"/>
    <cellStyle name="Currency [0] 5493" xfId="9117" hidden="1" xr:uid="{00000000-0005-0000-0000-0000BE230000}"/>
    <cellStyle name="Currency [0] 5494" xfId="9123" hidden="1" xr:uid="{00000000-0005-0000-0000-0000C4230000}"/>
    <cellStyle name="Currency [0] 5495" xfId="9095" hidden="1" xr:uid="{00000000-0005-0000-0000-0000A8230000}"/>
    <cellStyle name="Currency [0] 5496" xfId="9113" hidden="1" xr:uid="{00000000-0005-0000-0000-0000BA230000}"/>
    <cellStyle name="Currency [0] 5497" xfId="9135" hidden="1" xr:uid="{00000000-0005-0000-0000-0000D0230000}"/>
    <cellStyle name="Currency [0] 5498" xfId="9137" hidden="1" xr:uid="{00000000-0005-0000-0000-0000D2230000}"/>
    <cellStyle name="Currency [0] 5499" xfId="9065" hidden="1" xr:uid="{00000000-0005-0000-0000-00008A230000}"/>
    <cellStyle name="Currency [0] 55" xfId="115" hidden="1" xr:uid="{00000000-0005-0000-0000-000094000000}"/>
    <cellStyle name="Currency [0] 550" xfId="601" hidden="1" xr:uid="{00000000-0005-0000-0000-00007A020000}"/>
    <cellStyle name="Currency [0] 5500" xfId="9049" hidden="1" xr:uid="{00000000-0005-0000-0000-00007A230000}"/>
    <cellStyle name="Currency [0] 5501" xfId="9109" hidden="1" xr:uid="{00000000-0005-0000-0000-0000B6230000}"/>
    <cellStyle name="Currency [0] 5502" xfId="9054" hidden="1" xr:uid="{00000000-0005-0000-0000-00007F230000}"/>
    <cellStyle name="Currency [0] 5503" xfId="9098" hidden="1" xr:uid="{00000000-0005-0000-0000-0000AB230000}"/>
    <cellStyle name="Currency [0] 5504" xfId="9142" hidden="1" xr:uid="{00000000-0005-0000-0000-0000D7230000}"/>
    <cellStyle name="Currency [0] 5505" xfId="9110" hidden="1" xr:uid="{00000000-0005-0000-0000-0000B7230000}"/>
    <cellStyle name="Currency [0] 5506" xfId="9118" hidden="1" xr:uid="{00000000-0005-0000-0000-0000BF230000}"/>
    <cellStyle name="Currency [0] 5507" xfId="9154" hidden="1" xr:uid="{00000000-0005-0000-0000-0000E3230000}"/>
    <cellStyle name="Currency [0] 5508" xfId="9156" hidden="1" xr:uid="{00000000-0005-0000-0000-0000E5230000}"/>
    <cellStyle name="Currency [0] 5509" xfId="9112" hidden="1" xr:uid="{00000000-0005-0000-0000-0000B9230000}"/>
    <cellStyle name="Currency [0] 551" xfId="599" hidden="1" xr:uid="{00000000-0005-0000-0000-000078020000}"/>
    <cellStyle name="Currency [0] 5510" xfId="9125" hidden="1" xr:uid="{00000000-0005-0000-0000-0000C6230000}"/>
    <cellStyle name="Currency [0] 5511" xfId="9130" hidden="1" xr:uid="{00000000-0005-0000-0000-0000CB230000}"/>
    <cellStyle name="Currency [0] 5512" xfId="9124" hidden="1" xr:uid="{00000000-0005-0000-0000-0000C5230000}"/>
    <cellStyle name="Currency [0] 5513" xfId="9172" hidden="1" xr:uid="{00000000-0005-0000-0000-0000F5230000}"/>
    <cellStyle name="Currency [0] 5514" xfId="9180" hidden="1" xr:uid="{00000000-0005-0000-0000-0000FD230000}"/>
    <cellStyle name="Currency [0] 5515" xfId="9108" hidden="1" xr:uid="{00000000-0005-0000-0000-0000B5230000}"/>
    <cellStyle name="Currency [0] 5516" xfId="9166" hidden="1" xr:uid="{00000000-0005-0000-0000-0000EF230000}"/>
    <cellStyle name="Currency [0] 5517" xfId="9189" hidden="1" xr:uid="{00000000-0005-0000-0000-000006240000}"/>
    <cellStyle name="Currency [0] 5518" xfId="9191" hidden="1" xr:uid="{00000000-0005-0000-0000-000008240000}"/>
    <cellStyle name="Currency [0] 5519" xfId="9091" hidden="1" xr:uid="{00000000-0005-0000-0000-0000A4230000}"/>
    <cellStyle name="Currency [0] 552" xfId="632" hidden="1" xr:uid="{00000000-0005-0000-0000-000099020000}"/>
    <cellStyle name="Currency [0] 5520" xfId="9101" hidden="1" xr:uid="{00000000-0005-0000-0000-0000AE230000}"/>
    <cellStyle name="Currency [0] 5521" xfId="9163" hidden="1" xr:uid="{00000000-0005-0000-0000-0000EC230000}"/>
    <cellStyle name="Currency [0] 5522" xfId="9128" hidden="1" xr:uid="{00000000-0005-0000-0000-0000C9230000}"/>
    <cellStyle name="Currency [0] 5523" xfId="9073" hidden="1" xr:uid="{00000000-0005-0000-0000-000092230000}"/>
    <cellStyle name="Currency [0] 5524" xfId="9199" hidden="1" xr:uid="{00000000-0005-0000-0000-000010240000}"/>
    <cellStyle name="Currency [0] 5525" xfId="9164" hidden="1" xr:uid="{00000000-0005-0000-0000-0000ED230000}"/>
    <cellStyle name="Currency [0] 5526" xfId="9175" hidden="1" xr:uid="{00000000-0005-0000-0000-0000F8230000}"/>
    <cellStyle name="Currency [0] 5527" xfId="9207" hidden="1" xr:uid="{00000000-0005-0000-0000-000018240000}"/>
    <cellStyle name="Currency [0] 5528" xfId="9209" hidden="1" xr:uid="{00000000-0005-0000-0000-00001A240000}"/>
    <cellStyle name="Currency [0] 5529" xfId="9161" hidden="1" xr:uid="{00000000-0005-0000-0000-0000EA230000}"/>
    <cellStyle name="Currency [0] 553" xfId="576" hidden="1" xr:uid="{00000000-0005-0000-0000-000061020000}"/>
    <cellStyle name="Currency [0] 5530" xfId="9160" hidden="1" xr:uid="{00000000-0005-0000-0000-0000E9230000}"/>
    <cellStyle name="Currency [0] 5531" xfId="9150" hidden="1" xr:uid="{00000000-0005-0000-0000-0000DF230000}"/>
    <cellStyle name="Currency [0] 5532" xfId="9146" hidden="1" xr:uid="{00000000-0005-0000-0000-0000DB230000}"/>
    <cellStyle name="Currency [0] 5533" xfId="9148" hidden="1" xr:uid="{00000000-0005-0000-0000-0000DD230000}"/>
    <cellStyle name="Currency [0] 5534" xfId="9216" hidden="1" xr:uid="{00000000-0005-0000-0000-000021240000}"/>
    <cellStyle name="Currency [0] 5535" xfId="9051" hidden="1" xr:uid="{00000000-0005-0000-0000-00007C230000}"/>
    <cellStyle name="Currency [0] 5536" xfId="9194" hidden="1" xr:uid="{00000000-0005-0000-0000-00000B240000}"/>
    <cellStyle name="Currency [0] 5537" xfId="9222" hidden="1" xr:uid="{00000000-0005-0000-0000-000027240000}"/>
    <cellStyle name="Currency [0] 5538" xfId="9224" hidden="1" xr:uid="{00000000-0005-0000-0000-000029240000}"/>
    <cellStyle name="Currency [0] 5539" xfId="9099" hidden="1" xr:uid="{00000000-0005-0000-0000-0000AC230000}"/>
    <cellStyle name="Currency [0] 554" xfId="626" hidden="1" xr:uid="{00000000-0005-0000-0000-000093020000}"/>
    <cellStyle name="Currency [0] 5540" xfId="9173" hidden="1" xr:uid="{00000000-0005-0000-0000-0000F6230000}"/>
    <cellStyle name="Currency [0] 5541" xfId="9129" hidden="1" xr:uid="{00000000-0005-0000-0000-0000CA230000}"/>
    <cellStyle name="Currency [0] 5542" xfId="9165" hidden="1" xr:uid="{00000000-0005-0000-0000-0000EE230000}"/>
    <cellStyle name="Currency [0] 5543" xfId="9169" hidden="1" xr:uid="{00000000-0005-0000-0000-0000F2230000}"/>
    <cellStyle name="Currency [0] 5544" xfId="9230" hidden="1" xr:uid="{00000000-0005-0000-0000-00002F240000}"/>
    <cellStyle name="Currency [0] 5545" xfId="9046" hidden="1" xr:uid="{00000000-0005-0000-0000-000077230000}"/>
    <cellStyle name="Currency [0] 5546" xfId="9212" hidden="1" xr:uid="{00000000-0005-0000-0000-00001D240000}"/>
    <cellStyle name="Currency [0] 5547" xfId="9235" hidden="1" xr:uid="{00000000-0005-0000-0000-000034240000}"/>
    <cellStyle name="Currency [0] 5548" xfId="9237" hidden="1" xr:uid="{00000000-0005-0000-0000-000036240000}"/>
    <cellStyle name="Currency [0] 5549" xfId="9093" hidden="1" xr:uid="{00000000-0005-0000-0000-0000A6230000}"/>
    <cellStyle name="Currency [0] 555" xfId="636" hidden="1" xr:uid="{00000000-0005-0000-0000-00009D020000}"/>
    <cellStyle name="Currency [0] 5550" xfId="9192" hidden="1" xr:uid="{00000000-0005-0000-0000-000009240000}"/>
    <cellStyle name="Currency [0] 5551" xfId="9159" hidden="1" xr:uid="{00000000-0005-0000-0000-0000E8230000}"/>
    <cellStyle name="Currency [0] 5552" xfId="9177" hidden="1" xr:uid="{00000000-0005-0000-0000-0000FA230000}"/>
    <cellStyle name="Currency [0] 5553" xfId="9174" hidden="1" xr:uid="{00000000-0005-0000-0000-0000F7230000}"/>
    <cellStyle name="Currency [0] 5554" xfId="9241" hidden="1" xr:uid="{00000000-0005-0000-0000-00003A240000}"/>
    <cellStyle name="Currency [0] 5555" xfId="9126" hidden="1" xr:uid="{00000000-0005-0000-0000-0000C7230000}"/>
    <cellStyle name="Currency [0] 5556" xfId="9226" hidden="1" xr:uid="{00000000-0005-0000-0000-00002B240000}"/>
    <cellStyle name="Currency [0] 5557" xfId="9248" hidden="1" xr:uid="{00000000-0005-0000-0000-000041240000}"/>
    <cellStyle name="Currency [0] 5558" xfId="9250" hidden="1" xr:uid="{00000000-0005-0000-0000-000043240000}"/>
    <cellStyle name="Currency [0] 5559" xfId="9178" hidden="1" xr:uid="{00000000-0005-0000-0000-0000FB230000}"/>
    <cellStyle name="Currency [0] 556" xfId="637" hidden="1" xr:uid="{00000000-0005-0000-0000-00009E020000}"/>
    <cellStyle name="Currency [0] 5560" xfId="9210" hidden="1" xr:uid="{00000000-0005-0000-0000-00001B240000}"/>
    <cellStyle name="Currency [0] 5561" xfId="9062" hidden="1" xr:uid="{00000000-0005-0000-0000-000087230000}"/>
    <cellStyle name="Currency [0] 5562" xfId="9196" hidden="1" xr:uid="{00000000-0005-0000-0000-00000D240000}"/>
    <cellStyle name="Currency [0] 5563" xfId="9193" hidden="1" xr:uid="{00000000-0005-0000-0000-00000A240000}"/>
    <cellStyle name="Currency [0] 5564" xfId="9254" hidden="1" xr:uid="{00000000-0005-0000-0000-000047240000}"/>
    <cellStyle name="Currency [0] 5565" xfId="9089" hidden="1" xr:uid="{00000000-0005-0000-0000-0000A2230000}"/>
    <cellStyle name="Currency [0] 5566" xfId="9238" hidden="1" xr:uid="{00000000-0005-0000-0000-000037240000}"/>
    <cellStyle name="Currency [0] 5567" xfId="9258" hidden="1" xr:uid="{00000000-0005-0000-0000-00004B240000}"/>
    <cellStyle name="Currency [0] 5568" xfId="9260" hidden="1" xr:uid="{00000000-0005-0000-0000-00004D240000}"/>
    <cellStyle name="Currency [0] 5569" xfId="9197" hidden="1" xr:uid="{00000000-0005-0000-0000-00000E240000}"/>
    <cellStyle name="Currency [0] 557" xfId="602" hidden="1" xr:uid="{00000000-0005-0000-0000-00007B020000}"/>
    <cellStyle name="Currency [0] 5570" xfId="9225" hidden="1" xr:uid="{00000000-0005-0000-0000-00002A240000}"/>
    <cellStyle name="Currency [0] 5571" xfId="9185" hidden="1" xr:uid="{00000000-0005-0000-0000-000002240000}"/>
    <cellStyle name="Currency [0] 5572" xfId="9214" hidden="1" xr:uid="{00000000-0005-0000-0000-00001F240000}"/>
    <cellStyle name="Currency [0] 5573" xfId="9211" hidden="1" xr:uid="{00000000-0005-0000-0000-00001C240000}"/>
    <cellStyle name="Currency [0] 5574" xfId="9264" hidden="1" xr:uid="{00000000-0005-0000-0000-000051240000}"/>
    <cellStyle name="Currency [0] 5575" xfId="9092" hidden="1" xr:uid="{00000000-0005-0000-0000-0000A5230000}"/>
    <cellStyle name="Currency [0] 5576" xfId="9251" hidden="1" xr:uid="{00000000-0005-0000-0000-000044240000}"/>
    <cellStyle name="Currency [0] 5577" xfId="9268" hidden="1" xr:uid="{00000000-0005-0000-0000-000055240000}"/>
    <cellStyle name="Currency [0] 5578" xfId="9270" hidden="1" xr:uid="{00000000-0005-0000-0000-000057240000}"/>
    <cellStyle name="Currency [0] 5579" xfId="9151" hidden="1" xr:uid="{00000000-0005-0000-0000-0000E0230000}"/>
    <cellStyle name="Currency [0] 558" xfId="617" hidden="1" xr:uid="{00000000-0005-0000-0000-00008A020000}"/>
    <cellStyle name="Currency [0] 5580" xfId="9187" hidden="1" xr:uid="{00000000-0005-0000-0000-000004240000}"/>
    <cellStyle name="Currency [0] 5581" xfId="9256" hidden="1" xr:uid="{00000000-0005-0000-0000-000049240000}"/>
    <cellStyle name="Currency [0] 5582" xfId="9244" hidden="1" xr:uid="{00000000-0005-0000-0000-00003D240000}"/>
    <cellStyle name="Currency [0] 5583" xfId="9261" hidden="1" xr:uid="{00000000-0005-0000-0000-00004E240000}"/>
    <cellStyle name="Currency [0] 5584" xfId="9272" hidden="1" xr:uid="{00000000-0005-0000-0000-000059240000}"/>
    <cellStyle name="Currency [0] 5585" xfId="9120" hidden="1" xr:uid="{00000000-0005-0000-0000-0000C1230000}"/>
    <cellStyle name="Currency [0] 5586" xfId="9184" hidden="1" xr:uid="{00000000-0005-0000-0000-000001240000}"/>
    <cellStyle name="Currency [0] 5587" xfId="9276" hidden="1" xr:uid="{00000000-0005-0000-0000-00005D240000}"/>
    <cellStyle name="Currency [0] 5588" xfId="9278" hidden="1" xr:uid="{00000000-0005-0000-0000-00005F240000}"/>
    <cellStyle name="Currency [0] 5589" xfId="9233" hidden="1" xr:uid="{00000000-0005-0000-0000-000032240000}"/>
    <cellStyle name="Currency [0] 559" xfId="183" hidden="1" xr:uid="{00000000-0005-0000-0000-0000D8000000}"/>
    <cellStyle name="Currency [0] 5590" xfId="9245" hidden="1" xr:uid="{00000000-0005-0000-0000-00003E240000}"/>
    <cellStyle name="Currency [0] 5591" xfId="9273" hidden="1" xr:uid="{00000000-0005-0000-0000-00005A240000}"/>
    <cellStyle name="Currency [0] 5592" xfId="9246" hidden="1" xr:uid="{00000000-0005-0000-0000-00003F240000}"/>
    <cellStyle name="Currency [0] 5593" xfId="9279" hidden="1" xr:uid="{00000000-0005-0000-0000-000060240000}"/>
    <cellStyle name="Currency [0] 5594" xfId="9281" hidden="1" xr:uid="{00000000-0005-0000-0000-000062240000}"/>
    <cellStyle name="Currency [0] 5595" xfId="9274" hidden="1" xr:uid="{00000000-0005-0000-0000-00005B240000}"/>
    <cellStyle name="Currency [0] 5596" xfId="9220" hidden="1" xr:uid="{00000000-0005-0000-0000-000025240000}"/>
    <cellStyle name="Currency [0] 5597" xfId="9284" hidden="1" xr:uid="{00000000-0005-0000-0000-000065240000}"/>
    <cellStyle name="Currency [0] 5598" xfId="9286" hidden="1" xr:uid="{00000000-0005-0000-0000-000067240000}"/>
    <cellStyle name="Currency [0] 5599" xfId="9003" hidden="1" xr:uid="{00000000-0005-0000-0000-00004C230000}"/>
    <cellStyle name="Currency [0] 56" xfId="145" hidden="1" xr:uid="{00000000-0005-0000-0000-0000B2000000}"/>
    <cellStyle name="Currency [0] 560" xfId="612" hidden="1" xr:uid="{00000000-0005-0000-0000-000085020000}"/>
    <cellStyle name="Currency [0] 5600" xfId="9025" hidden="1" xr:uid="{00000000-0005-0000-0000-000062230000}"/>
    <cellStyle name="Currency [0] 5601" xfId="9290" hidden="1" xr:uid="{00000000-0005-0000-0000-00006B240000}"/>
    <cellStyle name="Currency [0] 5602" xfId="9297" hidden="1" xr:uid="{00000000-0005-0000-0000-000072240000}"/>
    <cellStyle name="Currency [0] 5603" xfId="9299" hidden="1" xr:uid="{00000000-0005-0000-0000-000074240000}"/>
    <cellStyle name="Currency [0] 5604" xfId="8990" hidden="1" xr:uid="{00000000-0005-0000-0000-00003F230000}"/>
    <cellStyle name="Currency [0] 5605" xfId="9293" hidden="1" xr:uid="{00000000-0005-0000-0000-00006E240000}"/>
    <cellStyle name="Currency [0] 5606" xfId="9302" hidden="1" xr:uid="{00000000-0005-0000-0000-000077240000}"/>
    <cellStyle name="Currency [0] 5607" xfId="9304" hidden="1" xr:uid="{00000000-0005-0000-0000-000079240000}"/>
    <cellStyle name="Currency [0] 5608" xfId="9292" hidden="1" xr:uid="{00000000-0005-0000-0000-00006D240000}"/>
    <cellStyle name="Currency [0] 5609" xfId="9002" hidden="1" xr:uid="{00000000-0005-0000-0000-00004B230000}"/>
    <cellStyle name="Currency [0] 561" xfId="610" hidden="1" xr:uid="{00000000-0005-0000-0000-000083020000}"/>
    <cellStyle name="Currency [0] 5610" xfId="9315" hidden="1" xr:uid="{00000000-0005-0000-0000-000084240000}"/>
    <cellStyle name="Currency [0] 5611" xfId="9324" hidden="1" xr:uid="{00000000-0005-0000-0000-00008D240000}"/>
    <cellStyle name="Currency [0] 5612" xfId="9335" hidden="1" xr:uid="{00000000-0005-0000-0000-000098240000}"/>
    <cellStyle name="Currency [0] 5613" xfId="9341" hidden="1" xr:uid="{00000000-0005-0000-0000-00009E240000}"/>
    <cellStyle name="Currency [0] 5614" xfId="9313" hidden="1" xr:uid="{00000000-0005-0000-0000-000082240000}"/>
    <cellStyle name="Currency [0] 5615" xfId="9331" hidden="1" xr:uid="{00000000-0005-0000-0000-000094240000}"/>
    <cellStyle name="Currency [0] 5616" xfId="9353" hidden="1" xr:uid="{00000000-0005-0000-0000-0000AA240000}"/>
    <cellStyle name="Currency [0] 5617" xfId="9355" hidden="1" xr:uid="{00000000-0005-0000-0000-0000AC240000}"/>
    <cellStyle name="Currency [0] 5618" xfId="9287" hidden="1" xr:uid="{00000000-0005-0000-0000-000068240000}"/>
    <cellStyle name="Currency [0] 5619" xfId="8998" hidden="1" xr:uid="{00000000-0005-0000-0000-000047230000}"/>
    <cellStyle name="Currency [0] 562" xfId="639" hidden="1" xr:uid="{00000000-0005-0000-0000-0000A0020000}"/>
    <cellStyle name="Currency [0] 5620" xfId="9327" hidden="1" xr:uid="{00000000-0005-0000-0000-000090240000}"/>
    <cellStyle name="Currency [0] 5621" xfId="8994" hidden="1" xr:uid="{00000000-0005-0000-0000-000043230000}"/>
    <cellStyle name="Currency [0] 5622" xfId="9316" hidden="1" xr:uid="{00000000-0005-0000-0000-000085240000}"/>
    <cellStyle name="Currency [0] 5623" xfId="9360" hidden="1" xr:uid="{00000000-0005-0000-0000-0000B1240000}"/>
    <cellStyle name="Currency [0] 5624" xfId="9328" hidden="1" xr:uid="{00000000-0005-0000-0000-000091240000}"/>
    <cellStyle name="Currency [0] 5625" xfId="9336" hidden="1" xr:uid="{00000000-0005-0000-0000-000099240000}"/>
    <cellStyle name="Currency [0] 5626" xfId="9372" hidden="1" xr:uid="{00000000-0005-0000-0000-0000BD240000}"/>
    <cellStyle name="Currency [0] 5627" xfId="9374" hidden="1" xr:uid="{00000000-0005-0000-0000-0000BF240000}"/>
    <cellStyle name="Currency [0] 5628" xfId="9330" hidden="1" xr:uid="{00000000-0005-0000-0000-000093240000}"/>
    <cellStyle name="Currency [0] 5629" xfId="9343" hidden="1" xr:uid="{00000000-0005-0000-0000-0000A0240000}"/>
    <cellStyle name="Currency [0] 563" xfId="555" hidden="1" xr:uid="{00000000-0005-0000-0000-00004C020000}"/>
    <cellStyle name="Currency [0] 5630" xfId="9348" hidden="1" xr:uid="{00000000-0005-0000-0000-0000A5240000}"/>
    <cellStyle name="Currency [0] 5631" xfId="9342" hidden="1" xr:uid="{00000000-0005-0000-0000-00009F240000}"/>
    <cellStyle name="Currency [0] 5632" xfId="9390" hidden="1" xr:uid="{00000000-0005-0000-0000-0000CF240000}"/>
    <cellStyle name="Currency [0] 5633" xfId="9398" hidden="1" xr:uid="{00000000-0005-0000-0000-0000D7240000}"/>
    <cellStyle name="Currency [0] 5634" xfId="9326" hidden="1" xr:uid="{00000000-0005-0000-0000-00008F240000}"/>
    <cellStyle name="Currency [0] 5635" xfId="9384" hidden="1" xr:uid="{00000000-0005-0000-0000-0000C9240000}"/>
    <cellStyle name="Currency [0] 5636" xfId="9407" hidden="1" xr:uid="{00000000-0005-0000-0000-0000E0240000}"/>
    <cellStyle name="Currency [0] 5637" xfId="9409" hidden="1" xr:uid="{00000000-0005-0000-0000-0000E2240000}"/>
    <cellStyle name="Currency [0] 5638" xfId="9309" hidden="1" xr:uid="{00000000-0005-0000-0000-00007E240000}"/>
    <cellStyle name="Currency [0] 5639" xfId="9319" hidden="1" xr:uid="{00000000-0005-0000-0000-000088240000}"/>
    <cellStyle name="Currency [0] 564" xfId="631" hidden="1" xr:uid="{00000000-0005-0000-0000-000098020000}"/>
    <cellStyle name="Currency [0] 5640" xfId="9381" hidden="1" xr:uid="{00000000-0005-0000-0000-0000C6240000}"/>
    <cellStyle name="Currency [0] 5641" xfId="9346" hidden="1" xr:uid="{00000000-0005-0000-0000-0000A3240000}"/>
    <cellStyle name="Currency [0] 5642" xfId="9295" hidden="1" xr:uid="{00000000-0005-0000-0000-000070240000}"/>
    <cellStyle name="Currency [0] 5643" xfId="9417" hidden="1" xr:uid="{00000000-0005-0000-0000-0000EA240000}"/>
    <cellStyle name="Currency [0] 5644" xfId="9382" hidden="1" xr:uid="{00000000-0005-0000-0000-0000C7240000}"/>
    <cellStyle name="Currency [0] 5645" xfId="9393" hidden="1" xr:uid="{00000000-0005-0000-0000-0000D2240000}"/>
    <cellStyle name="Currency [0] 5646" xfId="9425" hidden="1" xr:uid="{00000000-0005-0000-0000-0000F2240000}"/>
    <cellStyle name="Currency [0] 5647" xfId="9427" hidden="1" xr:uid="{00000000-0005-0000-0000-0000F4240000}"/>
    <cellStyle name="Currency [0] 5648" xfId="9379" hidden="1" xr:uid="{00000000-0005-0000-0000-0000C4240000}"/>
    <cellStyle name="Currency [0] 5649" xfId="9378" hidden="1" xr:uid="{00000000-0005-0000-0000-0000C3240000}"/>
    <cellStyle name="Currency [0] 565" xfId="641" hidden="1" xr:uid="{00000000-0005-0000-0000-0000A2020000}"/>
    <cellStyle name="Currency [0] 5650" xfId="9368" hidden="1" xr:uid="{00000000-0005-0000-0000-0000B9240000}"/>
    <cellStyle name="Currency [0] 5651" xfId="9364" hidden="1" xr:uid="{00000000-0005-0000-0000-0000B5240000}"/>
    <cellStyle name="Currency [0] 5652" xfId="9366" hidden="1" xr:uid="{00000000-0005-0000-0000-0000B7240000}"/>
    <cellStyle name="Currency [0] 5653" xfId="9434" hidden="1" xr:uid="{00000000-0005-0000-0000-0000FB240000}"/>
    <cellStyle name="Currency [0] 5654" xfId="8996" hidden="1" xr:uid="{00000000-0005-0000-0000-000045230000}"/>
    <cellStyle name="Currency [0] 5655" xfId="9412" hidden="1" xr:uid="{00000000-0005-0000-0000-0000E5240000}"/>
    <cellStyle name="Currency [0] 5656" xfId="9440" hidden="1" xr:uid="{00000000-0005-0000-0000-000001250000}"/>
    <cellStyle name="Currency [0] 5657" xfId="9442" hidden="1" xr:uid="{00000000-0005-0000-0000-000003250000}"/>
    <cellStyle name="Currency [0] 5658" xfId="9317" hidden="1" xr:uid="{00000000-0005-0000-0000-000086240000}"/>
    <cellStyle name="Currency [0] 5659" xfId="9391" hidden="1" xr:uid="{00000000-0005-0000-0000-0000D0240000}"/>
    <cellStyle name="Currency [0] 566" xfId="642" hidden="1" xr:uid="{00000000-0005-0000-0000-0000A3020000}"/>
    <cellStyle name="Currency [0] 5660" xfId="9347" hidden="1" xr:uid="{00000000-0005-0000-0000-0000A4240000}"/>
    <cellStyle name="Currency [0] 5661" xfId="9383" hidden="1" xr:uid="{00000000-0005-0000-0000-0000C8240000}"/>
    <cellStyle name="Currency [0] 5662" xfId="9387" hidden="1" xr:uid="{00000000-0005-0000-0000-0000CC240000}"/>
    <cellStyle name="Currency [0] 5663" xfId="9448" hidden="1" xr:uid="{00000000-0005-0000-0000-000009250000}"/>
    <cellStyle name="Currency [0] 5664" xfId="9031" hidden="1" xr:uid="{00000000-0005-0000-0000-000068230000}"/>
    <cellStyle name="Currency [0] 5665" xfId="9430" hidden="1" xr:uid="{00000000-0005-0000-0000-0000F7240000}"/>
    <cellStyle name="Currency [0] 5666" xfId="9453" hidden="1" xr:uid="{00000000-0005-0000-0000-00000E250000}"/>
    <cellStyle name="Currency [0] 5667" xfId="9455" hidden="1" xr:uid="{00000000-0005-0000-0000-000010250000}"/>
    <cellStyle name="Currency [0] 5668" xfId="9311" hidden="1" xr:uid="{00000000-0005-0000-0000-000080240000}"/>
    <cellStyle name="Currency [0] 5669" xfId="9410" hidden="1" xr:uid="{00000000-0005-0000-0000-0000E3240000}"/>
    <cellStyle name="Currency [0] 567" xfId="613" hidden="1" xr:uid="{00000000-0005-0000-0000-000086020000}"/>
    <cellStyle name="Currency [0] 5670" xfId="9377" hidden="1" xr:uid="{00000000-0005-0000-0000-0000C2240000}"/>
    <cellStyle name="Currency [0] 5671" xfId="9395" hidden="1" xr:uid="{00000000-0005-0000-0000-0000D4240000}"/>
    <cellStyle name="Currency [0] 5672" xfId="9392" hidden="1" xr:uid="{00000000-0005-0000-0000-0000D1240000}"/>
    <cellStyle name="Currency [0] 5673" xfId="9459" hidden="1" xr:uid="{00000000-0005-0000-0000-000014250000}"/>
    <cellStyle name="Currency [0] 5674" xfId="9344" hidden="1" xr:uid="{00000000-0005-0000-0000-0000A1240000}"/>
    <cellStyle name="Currency [0] 5675" xfId="9444" hidden="1" xr:uid="{00000000-0005-0000-0000-000005250000}"/>
    <cellStyle name="Currency [0] 5676" xfId="9466" hidden="1" xr:uid="{00000000-0005-0000-0000-00001B250000}"/>
    <cellStyle name="Currency [0] 5677" xfId="9468" hidden="1" xr:uid="{00000000-0005-0000-0000-00001D250000}"/>
    <cellStyle name="Currency [0] 5678" xfId="9396" hidden="1" xr:uid="{00000000-0005-0000-0000-0000D5240000}"/>
    <cellStyle name="Currency [0] 5679" xfId="9428" hidden="1" xr:uid="{00000000-0005-0000-0000-0000F5240000}"/>
    <cellStyle name="Currency [0] 568" xfId="625" hidden="1" xr:uid="{00000000-0005-0000-0000-000092020000}"/>
    <cellStyle name="Currency [0] 5680" xfId="9076" hidden="1" xr:uid="{00000000-0005-0000-0000-000095230000}"/>
    <cellStyle name="Currency [0] 5681" xfId="9414" hidden="1" xr:uid="{00000000-0005-0000-0000-0000E7240000}"/>
    <cellStyle name="Currency [0] 5682" xfId="9411" hidden="1" xr:uid="{00000000-0005-0000-0000-0000E4240000}"/>
    <cellStyle name="Currency [0] 5683" xfId="9472" hidden="1" xr:uid="{00000000-0005-0000-0000-000021250000}"/>
    <cellStyle name="Currency [0] 5684" xfId="9307" hidden="1" xr:uid="{00000000-0005-0000-0000-00007C240000}"/>
    <cellStyle name="Currency [0] 5685" xfId="9456" hidden="1" xr:uid="{00000000-0005-0000-0000-000011250000}"/>
    <cellStyle name="Currency [0] 5686" xfId="9476" hidden="1" xr:uid="{00000000-0005-0000-0000-000025250000}"/>
    <cellStyle name="Currency [0] 5687" xfId="9478" hidden="1" xr:uid="{00000000-0005-0000-0000-000027250000}"/>
    <cellStyle name="Currency [0] 5688" xfId="9415" hidden="1" xr:uid="{00000000-0005-0000-0000-0000E8240000}"/>
    <cellStyle name="Currency [0] 5689" xfId="9443" hidden="1" xr:uid="{00000000-0005-0000-0000-000004250000}"/>
    <cellStyle name="Currency [0] 569" xfId="605" hidden="1" xr:uid="{00000000-0005-0000-0000-00007E020000}"/>
    <cellStyle name="Currency [0] 5690" xfId="9403" hidden="1" xr:uid="{00000000-0005-0000-0000-0000DC240000}"/>
    <cellStyle name="Currency [0] 5691" xfId="9432" hidden="1" xr:uid="{00000000-0005-0000-0000-0000F9240000}"/>
    <cellStyle name="Currency [0] 5692" xfId="9429" hidden="1" xr:uid="{00000000-0005-0000-0000-0000F6240000}"/>
    <cellStyle name="Currency [0] 5693" xfId="9482" hidden="1" xr:uid="{00000000-0005-0000-0000-00002B250000}"/>
    <cellStyle name="Currency [0] 5694" xfId="9310" hidden="1" xr:uid="{00000000-0005-0000-0000-00007F240000}"/>
    <cellStyle name="Currency [0] 5695" xfId="9469" hidden="1" xr:uid="{00000000-0005-0000-0000-00001E250000}"/>
    <cellStyle name="Currency [0] 5696" xfId="9486" hidden="1" xr:uid="{00000000-0005-0000-0000-00002F250000}"/>
    <cellStyle name="Currency [0] 5697" xfId="9488" hidden="1" xr:uid="{00000000-0005-0000-0000-000031250000}"/>
    <cellStyle name="Currency [0] 5698" xfId="9369" hidden="1" xr:uid="{00000000-0005-0000-0000-0000BA240000}"/>
    <cellStyle name="Currency [0] 5699" xfId="9405" hidden="1" xr:uid="{00000000-0005-0000-0000-0000DE240000}"/>
    <cellStyle name="Currency [0] 57" xfId="102" hidden="1" xr:uid="{00000000-0005-0000-0000-000087000000}"/>
    <cellStyle name="Currency [0] 570" xfId="620" hidden="1" xr:uid="{00000000-0005-0000-0000-00008D020000}"/>
    <cellStyle name="Currency [0] 5700" xfId="9474" hidden="1" xr:uid="{00000000-0005-0000-0000-000023250000}"/>
    <cellStyle name="Currency [0] 5701" xfId="9462" hidden="1" xr:uid="{00000000-0005-0000-0000-000017250000}"/>
    <cellStyle name="Currency [0] 5702" xfId="9479" hidden="1" xr:uid="{00000000-0005-0000-0000-000028250000}"/>
    <cellStyle name="Currency [0] 5703" xfId="9490" hidden="1" xr:uid="{00000000-0005-0000-0000-000033250000}"/>
    <cellStyle name="Currency [0] 5704" xfId="9338" hidden="1" xr:uid="{00000000-0005-0000-0000-00009B240000}"/>
    <cellStyle name="Currency [0] 5705" xfId="9402" hidden="1" xr:uid="{00000000-0005-0000-0000-0000DB240000}"/>
    <cellStyle name="Currency [0] 5706" xfId="9494" hidden="1" xr:uid="{00000000-0005-0000-0000-000037250000}"/>
    <cellStyle name="Currency [0] 5707" xfId="9496" hidden="1" xr:uid="{00000000-0005-0000-0000-000039250000}"/>
    <cellStyle name="Currency [0] 5708" xfId="9451" hidden="1" xr:uid="{00000000-0005-0000-0000-00000C250000}"/>
    <cellStyle name="Currency [0] 5709" xfId="9463" hidden="1" xr:uid="{00000000-0005-0000-0000-000018250000}"/>
    <cellStyle name="Currency [0] 571" xfId="618" hidden="1" xr:uid="{00000000-0005-0000-0000-00008B020000}"/>
    <cellStyle name="Currency [0] 5710" xfId="9491" hidden="1" xr:uid="{00000000-0005-0000-0000-000034250000}"/>
    <cellStyle name="Currency [0] 5711" xfId="9464" hidden="1" xr:uid="{00000000-0005-0000-0000-000019250000}"/>
    <cellStyle name="Currency [0] 5712" xfId="9497" hidden="1" xr:uid="{00000000-0005-0000-0000-00003A250000}"/>
    <cellStyle name="Currency [0] 5713" xfId="9499" hidden="1" xr:uid="{00000000-0005-0000-0000-00003C250000}"/>
    <cellStyle name="Currency [0] 5714" xfId="9492" hidden="1" xr:uid="{00000000-0005-0000-0000-000035250000}"/>
    <cellStyle name="Currency [0] 5715" xfId="9438" hidden="1" xr:uid="{00000000-0005-0000-0000-0000FF240000}"/>
    <cellStyle name="Currency [0] 5716" xfId="9501" hidden="1" xr:uid="{00000000-0005-0000-0000-00003E250000}"/>
    <cellStyle name="Currency [0] 5717" xfId="9503" hidden="1" xr:uid="{00000000-0005-0000-0000-000040250000}"/>
    <cellStyle name="Currency [0] 5718" xfId="9015" hidden="1" xr:uid="{00000000-0005-0000-0000-000058230000}"/>
    <cellStyle name="Currency [0] 5719" xfId="8993" hidden="1" xr:uid="{00000000-0005-0000-0000-000042230000}"/>
    <cellStyle name="Currency [0] 572" xfId="644" hidden="1" xr:uid="{00000000-0005-0000-0000-0000A5020000}"/>
    <cellStyle name="Currency [0] 5720" xfId="9509" hidden="1" xr:uid="{00000000-0005-0000-0000-000046250000}"/>
    <cellStyle name="Currency [0] 5721" xfId="9515" hidden="1" xr:uid="{00000000-0005-0000-0000-00004C250000}"/>
    <cellStyle name="Currency [0] 5722" xfId="9517" hidden="1" xr:uid="{00000000-0005-0000-0000-00004E250000}"/>
    <cellStyle name="Currency [0] 5723" xfId="9010" hidden="1" xr:uid="{00000000-0005-0000-0000-000053230000}"/>
    <cellStyle name="Currency [0] 5724" xfId="9511" hidden="1" xr:uid="{00000000-0005-0000-0000-000048250000}"/>
    <cellStyle name="Currency [0] 5725" xfId="9519" hidden="1" xr:uid="{00000000-0005-0000-0000-000050250000}"/>
    <cellStyle name="Currency [0] 5726" xfId="9521" hidden="1" xr:uid="{00000000-0005-0000-0000-000052250000}"/>
    <cellStyle name="Currency [0] 5727" xfId="9510" hidden="1" xr:uid="{00000000-0005-0000-0000-000047250000}"/>
    <cellStyle name="Currency [0] 5728" xfId="9016" hidden="1" xr:uid="{00000000-0005-0000-0000-000059230000}"/>
    <cellStyle name="Currency [0] 5729" xfId="9532" hidden="1" xr:uid="{00000000-0005-0000-0000-00005D250000}"/>
    <cellStyle name="Currency [0] 573" xfId="557" hidden="1" xr:uid="{00000000-0005-0000-0000-00004E020000}"/>
    <cellStyle name="Currency [0] 5730" xfId="9541" hidden="1" xr:uid="{00000000-0005-0000-0000-000066250000}"/>
    <cellStyle name="Currency [0] 5731" xfId="9552" hidden="1" xr:uid="{00000000-0005-0000-0000-000071250000}"/>
    <cellStyle name="Currency [0] 5732" xfId="9558" hidden="1" xr:uid="{00000000-0005-0000-0000-000077250000}"/>
    <cellStyle name="Currency [0] 5733" xfId="9530" hidden="1" xr:uid="{00000000-0005-0000-0000-00005B250000}"/>
    <cellStyle name="Currency [0] 5734" xfId="9548" hidden="1" xr:uid="{00000000-0005-0000-0000-00006D250000}"/>
    <cellStyle name="Currency [0] 5735" xfId="9570" hidden="1" xr:uid="{00000000-0005-0000-0000-000083250000}"/>
    <cellStyle name="Currency [0] 5736" xfId="9572" hidden="1" xr:uid="{00000000-0005-0000-0000-000085250000}"/>
    <cellStyle name="Currency [0] 5737" xfId="9506" hidden="1" xr:uid="{00000000-0005-0000-0000-000043250000}"/>
    <cellStyle name="Currency [0] 5738" xfId="9020" hidden="1" xr:uid="{00000000-0005-0000-0000-00005D230000}"/>
    <cellStyle name="Currency [0] 5739" xfId="9544" hidden="1" xr:uid="{00000000-0005-0000-0000-000069250000}"/>
    <cellStyle name="Currency [0] 574" xfId="638" hidden="1" xr:uid="{00000000-0005-0000-0000-00009F020000}"/>
    <cellStyle name="Currency [0] 5740" xfId="9036" hidden="1" xr:uid="{00000000-0005-0000-0000-00006D230000}"/>
    <cellStyle name="Currency [0] 5741" xfId="9533" hidden="1" xr:uid="{00000000-0005-0000-0000-00005E250000}"/>
    <cellStyle name="Currency [0] 5742" xfId="9577" hidden="1" xr:uid="{00000000-0005-0000-0000-00008A250000}"/>
    <cellStyle name="Currency [0] 5743" xfId="9545" hidden="1" xr:uid="{00000000-0005-0000-0000-00006A250000}"/>
    <cellStyle name="Currency [0] 5744" xfId="9553" hidden="1" xr:uid="{00000000-0005-0000-0000-000072250000}"/>
    <cellStyle name="Currency [0] 5745" xfId="9589" hidden="1" xr:uid="{00000000-0005-0000-0000-000096250000}"/>
    <cellStyle name="Currency [0] 5746" xfId="9591" hidden="1" xr:uid="{00000000-0005-0000-0000-000098250000}"/>
    <cellStyle name="Currency [0] 5747" xfId="9547" hidden="1" xr:uid="{00000000-0005-0000-0000-00006C250000}"/>
    <cellStyle name="Currency [0] 5748" xfId="9560" hidden="1" xr:uid="{00000000-0005-0000-0000-000079250000}"/>
    <cellStyle name="Currency [0] 5749" xfId="9565" hidden="1" xr:uid="{00000000-0005-0000-0000-00007E250000}"/>
    <cellStyle name="Currency [0] 575" xfId="645" hidden="1" xr:uid="{00000000-0005-0000-0000-0000A6020000}"/>
    <cellStyle name="Currency [0] 5750" xfId="9559" hidden="1" xr:uid="{00000000-0005-0000-0000-000078250000}"/>
    <cellStyle name="Currency [0] 5751" xfId="9607" hidden="1" xr:uid="{00000000-0005-0000-0000-0000A8250000}"/>
    <cellStyle name="Currency [0] 5752" xfId="9615" hidden="1" xr:uid="{00000000-0005-0000-0000-0000B0250000}"/>
    <cellStyle name="Currency [0] 5753" xfId="9543" hidden="1" xr:uid="{00000000-0005-0000-0000-000068250000}"/>
    <cellStyle name="Currency [0] 5754" xfId="9601" hidden="1" xr:uid="{00000000-0005-0000-0000-0000A2250000}"/>
    <cellStyle name="Currency [0] 5755" xfId="9624" hidden="1" xr:uid="{00000000-0005-0000-0000-0000B9250000}"/>
    <cellStyle name="Currency [0] 5756" xfId="9626" hidden="1" xr:uid="{00000000-0005-0000-0000-0000BB250000}"/>
    <cellStyle name="Currency [0] 5757" xfId="9526" hidden="1" xr:uid="{00000000-0005-0000-0000-000057250000}"/>
    <cellStyle name="Currency [0] 5758" xfId="9536" hidden="1" xr:uid="{00000000-0005-0000-0000-000061250000}"/>
    <cellStyle name="Currency [0] 5759" xfId="9598" hidden="1" xr:uid="{00000000-0005-0000-0000-00009F250000}"/>
    <cellStyle name="Currency [0] 576" xfId="646" hidden="1" xr:uid="{00000000-0005-0000-0000-0000A7020000}"/>
    <cellStyle name="Currency [0] 5760" xfId="9563" hidden="1" xr:uid="{00000000-0005-0000-0000-00007C250000}"/>
    <cellStyle name="Currency [0] 5761" xfId="9513" hidden="1" xr:uid="{00000000-0005-0000-0000-00004A250000}"/>
    <cellStyle name="Currency [0] 5762" xfId="9634" hidden="1" xr:uid="{00000000-0005-0000-0000-0000C3250000}"/>
    <cellStyle name="Currency [0] 5763" xfId="9599" hidden="1" xr:uid="{00000000-0005-0000-0000-0000A0250000}"/>
    <cellStyle name="Currency [0] 5764" xfId="9610" hidden="1" xr:uid="{00000000-0005-0000-0000-0000AB250000}"/>
    <cellStyle name="Currency [0] 5765" xfId="9642" hidden="1" xr:uid="{00000000-0005-0000-0000-0000CB250000}"/>
    <cellStyle name="Currency [0] 5766" xfId="9644" hidden="1" xr:uid="{00000000-0005-0000-0000-0000CD250000}"/>
    <cellStyle name="Currency [0] 5767" xfId="9596" hidden="1" xr:uid="{00000000-0005-0000-0000-00009D250000}"/>
    <cellStyle name="Currency [0] 5768" xfId="9595" hidden="1" xr:uid="{00000000-0005-0000-0000-00009C250000}"/>
    <cellStyle name="Currency [0] 5769" xfId="9585" hidden="1" xr:uid="{00000000-0005-0000-0000-000092250000}"/>
    <cellStyle name="Currency [0] 577" xfId="586" hidden="1" xr:uid="{00000000-0005-0000-0000-00006B020000}"/>
    <cellStyle name="Currency [0] 5770" xfId="9581" hidden="1" xr:uid="{00000000-0005-0000-0000-00008E250000}"/>
    <cellStyle name="Currency [0] 5771" xfId="9583" hidden="1" xr:uid="{00000000-0005-0000-0000-000090250000}"/>
    <cellStyle name="Currency [0] 5772" xfId="9651" hidden="1" xr:uid="{00000000-0005-0000-0000-0000D4250000}"/>
    <cellStyle name="Currency [0] 5773" xfId="9022" hidden="1" xr:uid="{00000000-0005-0000-0000-00005F230000}"/>
    <cellStyle name="Currency [0] 5774" xfId="9629" hidden="1" xr:uid="{00000000-0005-0000-0000-0000BE250000}"/>
    <cellStyle name="Currency [0] 5775" xfId="9657" hidden="1" xr:uid="{00000000-0005-0000-0000-0000DA250000}"/>
    <cellStyle name="Currency [0] 5776" xfId="9659" hidden="1" xr:uid="{00000000-0005-0000-0000-0000DC250000}"/>
    <cellStyle name="Currency [0] 5777" xfId="9534" hidden="1" xr:uid="{00000000-0005-0000-0000-00005F250000}"/>
    <cellStyle name="Currency [0] 5778" xfId="9608" hidden="1" xr:uid="{00000000-0005-0000-0000-0000A9250000}"/>
    <cellStyle name="Currency [0] 5779" xfId="9564" hidden="1" xr:uid="{00000000-0005-0000-0000-00007D250000}"/>
    <cellStyle name="Currency [0] 578" xfId="606" hidden="1" xr:uid="{00000000-0005-0000-0000-00007F020000}"/>
    <cellStyle name="Currency [0] 5780" xfId="9600" hidden="1" xr:uid="{00000000-0005-0000-0000-0000A1250000}"/>
    <cellStyle name="Currency [0] 5781" xfId="9604" hidden="1" xr:uid="{00000000-0005-0000-0000-0000A5250000}"/>
    <cellStyle name="Currency [0] 5782" xfId="9665" hidden="1" xr:uid="{00000000-0005-0000-0000-0000E2250000}"/>
    <cellStyle name="Currency [0] 5783" xfId="9009" hidden="1" xr:uid="{00000000-0005-0000-0000-000052230000}"/>
    <cellStyle name="Currency [0] 5784" xfId="9647" hidden="1" xr:uid="{00000000-0005-0000-0000-0000D0250000}"/>
    <cellStyle name="Currency [0] 5785" xfId="9670" hidden="1" xr:uid="{00000000-0005-0000-0000-0000E7250000}"/>
    <cellStyle name="Currency [0] 5786" xfId="9672" hidden="1" xr:uid="{00000000-0005-0000-0000-0000E9250000}"/>
    <cellStyle name="Currency [0] 5787" xfId="9528" hidden="1" xr:uid="{00000000-0005-0000-0000-000059250000}"/>
    <cellStyle name="Currency [0] 5788" xfId="9627" hidden="1" xr:uid="{00000000-0005-0000-0000-0000BC250000}"/>
    <cellStyle name="Currency [0] 5789" xfId="9594" hidden="1" xr:uid="{00000000-0005-0000-0000-00009B250000}"/>
    <cellStyle name="Currency [0] 579" xfId="640" hidden="1" xr:uid="{00000000-0005-0000-0000-0000A1020000}"/>
    <cellStyle name="Currency [0] 5790" xfId="9612" hidden="1" xr:uid="{00000000-0005-0000-0000-0000AD250000}"/>
    <cellStyle name="Currency [0] 5791" xfId="9609" hidden="1" xr:uid="{00000000-0005-0000-0000-0000AA250000}"/>
    <cellStyle name="Currency [0] 5792" xfId="9676" hidden="1" xr:uid="{00000000-0005-0000-0000-0000ED250000}"/>
    <cellStyle name="Currency [0] 5793" xfId="9561" hidden="1" xr:uid="{00000000-0005-0000-0000-00007A250000}"/>
    <cellStyle name="Currency [0] 5794" xfId="9661" hidden="1" xr:uid="{00000000-0005-0000-0000-0000DE250000}"/>
    <cellStyle name="Currency [0] 5795" xfId="9683" hidden="1" xr:uid="{00000000-0005-0000-0000-0000F4250000}"/>
    <cellStyle name="Currency [0] 5796" xfId="9685" hidden="1" xr:uid="{00000000-0005-0000-0000-0000F6250000}"/>
    <cellStyle name="Currency [0] 5797" xfId="9613" hidden="1" xr:uid="{00000000-0005-0000-0000-0000AE250000}"/>
    <cellStyle name="Currency [0] 5798" xfId="9645" hidden="1" xr:uid="{00000000-0005-0000-0000-0000CE250000}"/>
    <cellStyle name="Currency [0] 5799" xfId="8988" hidden="1" xr:uid="{00000000-0005-0000-0000-00003D230000}"/>
    <cellStyle name="Currency [0] 58" xfId="135" hidden="1" xr:uid="{00000000-0005-0000-0000-0000A8000000}"/>
    <cellStyle name="Currency [0] 580" xfId="633" hidden="1" xr:uid="{00000000-0005-0000-0000-00009A020000}"/>
    <cellStyle name="Currency [0] 5800" xfId="9631" hidden="1" xr:uid="{00000000-0005-0000-0000-0000C0250000}"/>
    <cellStyle name="Currency [0] 5801" xfId="9628" hidden="1" xr:uid="{00000000-0005-0000-0000-0000BD250000}"/>
    <cellStyle name="Currency [0] 5802" xfId="9689" hidden="1" xr:uid="{00000000-0005-0000-0000-0000FA250000}"/>
    <cellStyle name="Currency [0] 5803" xfId="9524" hidden="1" xr:uid="{00000000-0005-0000-0000-000055250000}"/>
    <cellStyle name="Currency [0] 5804" xfId="9673" hidden="1" xr:uid="{00000000-0005-0000-0000-0000EA250000}"/>
    <cellStyle name="Currency [0] 5805" xfId="9693" hidden="1" xr:uid="{00000000-0005-0000-0000-0000FE250000}"/>
    <cellStyle name="Currency [0] 5806" xfId="9695" hidden="1" xr:uid="{00000000-0005-0000-0000-000000260000}"/>
    <cellStyle name="Currency [0] 5807" xfId="9632" hidden="1" xr:uid="{00000000-0005-0000-0000-0000C1250000}"/>
    <cellStyle name="Currency [0] 5808" xfId="9660" hidden="1" xr:uid="{00000000-0005-0000-0000-0000DD250000}"/>
    <cellStyle name="Currency [0] 5809" xfId="9620" hidden="1" xr:uid="{00000000-0005-0000-0000-0000B5250000}"/>
    <cellStyle name="Currency [0] 581" xfId="643" hidden="1" xr:uid="{00000000-0005-0000-0000-0000A4020000}"/>
    <cellStyle name="Currency [0] 5810" xfId="9649" hidden="1" xr:uid="{00000000-0005-0000-0000-0000D2250000}"/>
    <cellStyle name="Currency [0] 5811" xfId="9646" hidden="1" xr:uid="{00000000-0005-0000-0000-0000CF250000}"/>
    <cellStyle name="Currency [0] 5812" xfId="9699" hidden="1" xr:uid="{00000000-0005-0000-0000-000004260000}"/>
    <cellStyle name="Currency [0] 5813" xfId="9527" hidden="1" xr:uid="{00000000-0005-0000-0000-000058250000}"/>
    <cellStyle name="Currency [0] 5814" xfId="9686" hidden="1" xr:uid="{00000000-0005-0000-0000-0000F7250000}"/>
    <cellStyle name="Currency [0] 5815" xfId="9703" hidden="1" xr:uid="{00000000-0005-0000-0000-000008260000}"/>
    <cellStyle name="Currency [0] 5816" xfId="9705" hidden="1" xr:uid="{00000000-0005-0000-0000-00000A260000}"/>
    <cellStyle name="Currency [0] 5817" xfId="9586" hidden="1" xr:uid="{00000000-0005-0000-0000-000093250000}"/>
    <cellStyle name="Currency [0] 5818" xfId="9622" hidden="1" xr:uid="{00000000-0005-0000-0000-0000B7250000}"/>
    <cellStyle name="Currency [0] 5819" xfId="9691" hidden="1" xr:uid="{00000000-0005-0000-0000-0000FC250000}"/>
    <cellStyle name="Currency [0] 582" xfId="647" hidden="1" xr:uid="{00000000-0005-0000-0000-0000A8020000}"/>
    <cellStyle name="Currency [0] 5820" xfId="9679" hidden="1" xr:uid="{00000000-0005-0000-0000-0000F0250000}"/>
    <cellStyle name="Currency [0] 5821" xfId="9696" hidden="1" xr:uid="{00000000-0005-0000-0000-000001260000}"/>
    <cellStyle name="Currency [0] 5822" xfId="9707" hidden="1" xr:uid="{00000000-0005-0000-0000-00000C260000}"/>
    <cellStyle name="Currency [0] 5823" xfId="9555" hidden="1" xr:uid="{00000000-0005-0000-0000-000074250000}"/>
    <cellStyle name="Currency [0] 5824" xfId="9619" hidden="1" xr:uid="{00000000-0005-0000-0000-0000B4250000}"/>
    <cellStyle name="Currency [0] 5825" xfId="9711" hidden="1" xr:uid="{00000000-0005-0000-0000-000010260000}"/>
    <cellStyle name="Currency [0] 5826" xfId="9713" hidden="1" xr:uid="{00000000-0005-0000-0000-000012260000}"/>
    <cellStyle name="Currency [0] 5827" xfId="9668" hidden="1" xr:uid="{00000000-0005-0000-0000-0000E5250000}"/>
    <cellStyle name="Currency [0] 5828" xfId="9680" hidden="1" xr:uid="{00000000-0005-0000-0000-0000F1250000}"/>
    <cellStyle name="Currency [0] 5829" xfId="9708" hidden="1" xr:uid="{00000000-0005-0000-0000-00000D260000}"/>
    <cellStyle name="Currency [0] 583" xfId="572" hidden="1" xr:uid="{00000000-0005-0000-0000-00005D020000}"/>
    <cellStyle name="Currency [0] 5830" xfId="9681" hidden="1" xr:uid="{00000000-0005-0000-0000-0000F2250000}"/>
    <cellStyle name="Currency [0] 5831" xfId="9714" hidden="1" xr:uid="{00000000-0005-0000-0000-000013260000}"/>
    <cellStyle name="Currency [0] 5832" xfId="9716" hidden="1" xr:uid="{00000000-0005-0000-0000-000015260000}"/>
    <cellStyle name="Currency [0] 5833" xfId="9709" hidden="1" xr:uid="{00000000-0005-0000-0000-00000E260000}"/>
    <cellStyle name="Currency [0] 5834" xfId="9655" hidden="1" xr:uid="{00000000-0005-0000-0000-0000D8250000}"/>
    <cellStyle name="Currency [0] 5835" xfId="9718" hidden="1" xr:uid="{00000000-0005-0000-0000-000017260000}"/>
    <cellStyle name="Currency [0] 5836" xfId="9720" hidden="1" xr:uid="{00000000-0005-0000-0000-000019260000}"/>
    <cellStyle name="Currency [0] 5837" xfId="9082" hidden="1" xr:uid="{00000000-0005-0000-0000-00009B230000}"/>
    <cellStyle name="Currency [0] 5838" xfId="9023" hidden="1" xr:uid="{00000000-0005-0000-0000-000060230000}"/>
    <cellStyle name="Currency [0] 5839" xfId="9726" hidden="1" xr:uid="{00000000-0005-0000-0000-00001F260000}"/>
    <cellStyle name="Currency [0] 584" xfId="604" hidden="1" xr:uid="{00000000-0005-0000-0000-00007D020000}"/>
    <cellStyle name="Currency [0] 5840" xfId="9732" hidden="1" xr:uid="{00000000-0005-0000-0000-000025260000}"/>
    <cellStyle name="Currency [0] 5841" xfId="9734" hidden="1" xr:uid="{00000000-0005-0000-0000-000027260000}"/>
    <cellStyle name="Currency [0] 5842" xfId="9013" hidden="1" xr:uid="{00000000-0005-0000-0000-000056230000}"/>
    <cellStyle name="Currency [0] 5843" xfId="9728" hidden="1" xr:uid="{00000000-0005-0000-0000-000021260000}"/>
    <cellStyle name="Currency [0] 5844" xfId="9736" hidden="1" xr:uid="{00000000-0005-0000-0000-000029260000}"/>
    <cellStyle name="Currency [0] 5845" xfId="9738" hidden="1" xr:uid="{00000000-0005-0000-0000-00002B260000}"/>
    <cellStyle name="Currency [0] 5846" xfId="9727" hidden="1" xr:uid="{00000000-0005-0000-0000-000020260000}"/>
    <cellStyle name="Currency [0] 5847" xfId="9058" hidden="1" xr:uid="{00000000-0005-0000-0000-000083230000}"/>
    <cellStyle name="Currency [0] 5848" xfId="9749" hidden="1" xr:uid="{00000000-0005-0000-0000-000036260000}"/>
    <cellStyle name="Currency [0] 5849" xfId="9758" hidden="1" xr:uid="{00000000-0005-0000-0000-00003F260000}"/>
    <cellStyle name="Currency [0] 585" xfId="650" hidden="1" xr:uid="{00000000-0005-0000-0000-0000AB020000}"/>
    <cellStyle name="Currency [0] 5850" xfId="9769" hidden="1" xr:uid="{00000000-0005-0000-0000-00004A260000}"/>
    <cellStyle name="Currency [0] 5851" xfId="9775" hidden="1" xr:uid="{00000000-0005-0000-0000-000050260000}"/>
    <cellStyle name="Currency [0] 5852" xfId="9747" hidden="1" xr:uid="{00000000-0005-0000-0000-000034260000}"/>
    <cellStyle name="Currency [0] 5853" xfId="9765" hidden="1" xr:uid="{00000000-0005-0000-0000-000046260000}"/>
    <cellStyle name="Currency [0] 5854" xfId="9787" hidden="1" xr:uid="{00000000-0005-0000-0000-00005C260000}"/>
    <cellStyle name="Currency [0] 5855" xfId="9789" hidden="1" xr:uid="{00000000-0005-0000-0000-00005E260000}"/>
    <cellStyle name="Currency [0] 5856" xfId="9723" hidden="1" xr:uid="{00000000-0005-0000-0000-00001C260000}"/>
    <cellStyle name="Currency [0] 5857" xfId="9012" hidden="1" xr:uid="{00000000-0005-0000-0000-000055230000}"/>
    <cellStyle name="Currency [0] 5858" xfId="9761" hidden="1" xr:uid="{00000000-0005-0000-0000-000042260000}"/>
    <cellStyle name="Currency [0] 5859" xfId="8991" hidden="1" xr:uid="{00000000-0005-0000-0000-000040230000}"/>
    <cellStyle name="Currency [0] 586" xfId="651" hidden="1" xr:uid="{00000000-0005-0000-0000-0000AC020000}"/>
    <cellStyle name="Currency [0] 5860" xfId="9750" hidden="1" xr:uid="{00000000-0005-0000-0000-000037260000}"/>
    <cellStyle name="Currency [0] 5861" xfId="9794" hidden="1" xr:uid="{00000000-0005-0000-0000-000063260000}"/>
    <cellStyle name="Currency [0] 5862" xfId="9762" hidden="1" xr:uid="{00000000-0005-0000-0000-000043260000}"/>
    <cellStyle name="Currency [0] 5863" xfId="9770" hidden="1" xr:uid="{00000000-0005-0000-0000-00004B260000}"/>
    <cellStyle name="Currency [0] 5864" xfId="9806" hidden="1" xr:uid="{00000000-0005-0000-0000-00006F260000}"/>
    <cellStyle name="Currency [0] 5865" xfId="9808" hidden="1" xr:uid="{00000000-0005-0000-0000-000071260000}"/>
    <cellStyle name="Currency [0] 5866" xfId="9764" hidden="1" xr:uid="{00000000-0005-0000-0000-000045260000}"/>
    <cellStyle name="Currency [0] 5867" xfId="9777" hidden="1" xr:uid="{00000000-0005-0000-0000-000052260000}"/>
    <cellStyle name="Currency [0] 5868" xfId="9782" hidden="1" xr:uid="{00000000-0005-0000-0000-000057260000}"/>
    <cellStyle name="Currency [0] 5869" xfId="9776" hidden="1" xr:uid="{00000000-0005-0000-0000-000051260000}"/>
    <cellStyle name="Currency [0] 587" xfId="628" hidden="1" xr:uid="{00000000-0005-0000-0000-000095020000}"/>
    <cellStyle name="Currency [0] 5870" xfId="9824" hidden="1" xr:uid="{00000000-0005-0000-0000-000081260000}"/>
    <cellStyle name="Currency [0] 5871" xfId="9832" hidden="1" xr:uid="{00000000-0005-0000-0000-000089260000}"/>
    <cellStyle name="Currency [0] 5872" xfId="9760" hidden="1" xr:uid="{00000000-0005-0000-0000-000041260000}"/>
    <cellStyle name="Currency [0] 5873" xfId="9818" hidden="1" xr:uid="{00000000-0005-0000-0000-00007B260000}"/>
    <cellStyle name="Currency [0] 5874" xfId="9841" hidden="1" xr:uid="{00000000-0005-0000-0000-000092260000}"/>
    <cellStyle name="Currency [0] 5875" xfId="9843" hidden="1" xr:uid="{00000000-0005-0000-0000-000094260000}"/>
    <cellStyle name="Currency [0] 5876" xfId="9743" hidden="1" xr:uid="{00000000-0005-0000-0000-000030260000}"/>
    <cellStyle name="Currency [0] 5877" xfId="9753" hidden="1" xr:uid="{00000000-0005-0000-0000-00003A260000}"/>
    <cellStyle name="Currency [0] 5878" xfId="9815" hidden="1" xr:uid="{00000000-0005-0000-0000-000078260000}"/>
    <cellStyle name="Currency [0] 5879" xfId="9780" hidden="1" xr:uid="{00000000-0005-0000-0000-000055260000}"/>
    <cellStyle name="Currency [0] 588" xfId="634" hidden="1" xr:uid="{00000000-0005-0000-0000-00009B020000}"/>
    <cellStyle name="Currency [0] 5880" xfId="9730" hidden="1" xr:uid="{00000000-0005-0000-0000-000023260000}"/>
    <cellStyle name="Currency [0] 5881" xfId="9851" hidden="1" xr:uid="{00000000-0005-0000-0000-00009C260000}"/>
    <cellStyle name="Currency [0] 5882" xfId="9816" hidden="1" xr:uid="{00000000-0005-0000-0000-000079260000}"/>
    <cellStyle name="Currency [0] 5883" xfId="9827" hidden="1" xr:uid="{00000000-0005-0000-0000-000084260000}"/>
    <cellStyle name="Currency [0] 5884" xfId="9859" hidden="1" xr:uid="{00000000-0005-0000-0000-0000A4260000}"/>
    <cellStyle name="Currency [0] 5885" xfId="9861" hidden="1" xr:uid="{00000000-0005-0000-0000-0000A6260000}"/>
    <cellStyle name="Currency [0] 5886" xfId="9813" hidden="1" xr:uid="{00000000-0005-0000-0000-000076260000}"/>
    <cellStyle name="Currency [0] 5887" xfId="9812" hidden="1" xr:uid="{00000000-0005-0000-0000-000075260000}"/>
    <cellStyle name="Currency [0] 5888" xfId="9802" hidden="1" xr:uid="{00000000-0005-0000-0000-00006B260000}"/>
    <cellStyle name="Currency [0] 5889" xfId="9798" hidden="1" xr:uid="{00000000-0005-0000-0000-000067260000}"/>
    <cellStyle name="Currency [0] 589" xfId="648" hidden="1" xr:uid="{00000000-0005-0000-0000-0000A9020000}"/>
    <cellStyle name="Currency [0] 5890" xfId="9800" hidden="1" xr:uid="{00000000-0005-0000-0000-000069260000}"/>
    <cellStyle name="Currency [0] 5891" xfId="9868" hidden="1" xr:uid="{00000000-0005-0000-0000-0000AD260000}"/>
    <cellStyle name="Currency [0] 5892" xfId="9027" hidden="1" xr:uid="{00000000-0005-0000-0000-000064230000}"/>
    <cellStyle name="Currency [0] 5893" xfId="9846" hidden="1" xr:uid="{00000000-0005-0000-0000-000097260000}"/>
    <cellStyle name="Currency [0] 5894" xfId="9874" hidden="1" xr:uid="{00000000-0005-0000-0000-0000B3260000}"/>
    <cellStyle name="Currency [0] 5895" xfId="9876" hidden="1" xr:uid="{00000000-0005-0000-0000-0000B5260000}"/>
    <cellStyle name="Currency [0] 5896" xfId="9751" hidden="1" xr:uid="{00000000-0005-0000-0000-000038260000}"/>
    <cellStyle name="Currency [0] 5897" xfId="9825" hidden="1" xr:uid="{00000000-0005-0000-0000-000082260000}"/>
    <cellStyle name="Currency [0] 5898" xfId="9781" hidden="1" xr:uid="{00000000-0005-0000-0000-000056260000}"/>
    <cellStyle name="Currency [0] 5899" xfId="9817" hidden="1" xr:uid="{00000000-0005-0000-0000-00007A260000}"/>
    <cellStyle name="Currency [0] 59" xfId="147" hidden="1" xr:uid="{00000000-0005-0000-0000-0000B4000000}"/>
    <cellStyle name="Currency [0] 590" xfId="635" hidden="1" xr:uid="{00000000-0005-0000-0000-00009C020000}"/>
    <cellStyle name="Currency [0] 5900" xfId="9821" hidden="1" xr:uid="{00000000-0005-0000-0000-00007E260000}"/>
    <cellStyle name="Currency [0] 5901" xfId="9882" hidden="1" xr:uid="{00000000-0005-0000-0000-0000BB260000}"/>
    <cellStyle name="Currency [0] 5902" xfId="9040" hidden="1" xr:uid="{00000000-0005-0000-0000-000071230000}"/>
    <cellStyle name="Currency [0] 5903" xfId="9864" hidden="1" xr:uid="{00000000-0005-0000-0000-0000A9260000}"/>
    <cellStyle name="Currency [0] 5904" xfId="9887" hidden="1" xr:uid="{00000000-0005-0000-0000-0000C0260000}"/>
    <cellStyle name="Currency [0] 5905" xfId="9889" hidden="1" xr:uid="{00000000-0005-0000-0000-0000C2260000}"/>
    <cellStyle name="Currency [0] 5906" xfId="9745" hidden="1" xr:uid="{00000000-0005-0000-0000-000032260000}"/>
    <cellStyle name="Currency [0] 5907" xfId="9844" hidden="1" xr:uid="{00000000-0005-0000-0000-000095260000}"/>
    <cellStyle name="Currency [0] 5908" xfId="9811" hidden="1" xr:uid="{00000000-0005-0000-0000-000074260000}"/>
    <cellStyle name="Currency [0] 5909" xfId="9829" hidden="1" xr:uid="{00000000-0005-0000-0000-000086260000}"/>
    <cellStyle name="Currency [0] 591" xfId="652" hidden="1" xr:uid="{00000000-0005-0000-0000-0000AD020000}"/>
    <cellStyle name="Currency [0] 5910" xfId="9826" hidden="1" xr:uid="{00000000-0005-0000-0000-000083260000}"/>
    <cellStyle name="Currency [0] 5911" xfId="9893" hidden="1" xr:uid="{00000000-0005-0000-0000-0000C6260000}"/>
    <cellStyle name="Currency [0] 5912" xfId="9778" hidden="1" xr:uid="{00000000-0005-0000-0000-000053260000}"/>
    <cellStyle name="Currency [0] 5913" xfId="9878" hidden="1" xr:uid="{00000000-0005-0000-0000-0000B7260000}"/>
    <cellStyle name="Currency [0] 5914" xfId="9900" hidden="1" xr:uid="{00000000-0005-0000-0000-0000CD260000}"/>
    <cellStyle name="Currency [0] 5915" xfId="9902" hidden="1" xr:uid="{00000000-0005-0000-0000-0000CF260000}"/>
    <cellStyle name="Currency [0] 5916" xfId="9830" hidden="1" xr:uid="{00000000-0005-0000-0000-000087260000}"/>
    <cellStyle name="Currency [0] 5917" xfId="9862" hidden="1" xr:uid="{00000000-0005-0000-0000-0000A7260000}"/>
    <cellStyle name="Currency [0] 5918" xfId="8992" hidden="1" xr:uid="{00000000-0005-0000-0000-000041230000}"/>
    <cellStyle name="Currency [0] 5919" xfId="9848" hidden="1" xr:uid="{00000000-0005-0000-0000-000099260000}"/>
    <cellStyle name="Currency [0] 592" xfId="653" hidden="1" xr:uid="{00000000-0005-0000-0000-0000AE020000}"/>
    <cellStyle name="Currency [0] 5920" xfId="9845" hidden="1" xr:uid="{00000000-0005-0000-0000-000096260000}"/>
    <cellStyle name="Currency [0] 5921" xfId="9906" hidden="1" xr:uid="{00000000-0005-0000-0000-0000D3260000}"/>
    <cellStyle name="Currency [0] 5922" xfId="9741" hidden="1" xr:uid="{00000000-0005-0000-0000-00002E260000}"/>
    <cellStyle name="Currency [0] 5923" xfId="9890" hidden="1" xr:uid="{00000000-0005-0000-0000-0000C3260000}"/>
    <cellStyle name="Currency [0] 5924" xfId="9910" hidden="1" xr:uid="{00000000-0005-0000-0000-0000D7260000}"/>
    <cellStyle name="Currency [0] 5925" xfId="9912" hidden="1" xr:uid="{00000000-0005-0000-0000-0000D9260000}"/>
    <cellStyle name="Currency [0] 5926" xfId="9849" hidden="1" xr:uid="{00000000-0005-0000-0000-00009A260000}"/>
    <cellStyle name="Currency [0] 5927" xfId="9877" hidden="1" xr:uid="{00000000-0005-0000-0000-0000B6260000}"/>
    <cellStyle name="Currency [0] 5928" xfId="9837" hidden="1" xr:uid="{00000000-0005-0000-0000-00008E260000}"/>
    <cellStyle name="Currency [0] 5929" xfId="9866" hidden="1" xr:uid="{00000000-0005-0000-0000-0000AB260000}"/>
    <cellStyle name="Currency [0] 593" xfId="649" hidden="1" xr:uid="{00000000-0005-0000-0000-0000AA020000}"/>
    <cellStyle name="Currency [0] 5930" xfId="9863" hidden="1" xr:uid="{00000000-0005-0000-0000-0000A8260000}"/>
    <cellStyle name="Currency [0] 5931" xfId="9916" hidden="1" xr:uid="{00000000-0005-0000-0000-0000DD260000}"/>
    <cellStyle name="Currency [0] 5932" xfId="9744" hidden="1" xr:uid="{00000000-0005-0000-0000-000031260000}"/>
    <cellStyle name="Currency [0] 5933" xfId="9903" hidden="1" xr:uid="{00000000-0005-0000-0000-0000D0260000}"/>
    <cellStyle name="Currency [0] 5934" xfId="9920" hidden="1" xr:uid="{00000000-0005-0000-0000-0000E1260000}"/>
    <cellStyle name="Currency [0] 5935" xfId="9922" hidden="1" xr:uid="{00000000-0005-0000-0000-0000E3260000}"/>
    <cellStyle name="Currency [0] 5936" xfId="9803" hidden="1" xr:uid="{00000000-0005-0000-0000-00006C260000}"/>
    <cellStyle name="Currency [0] 5937" xfId="9839" hidden="1" xr:uid="{00000000-0005-0000-0000-000090260000}"/>
    <cellStyle name="Currency [0] 5938" xfId="9908" hidden="1" xr:uid="{00000000-0005-0000-0000-0000D5260000}"/>
    <cellStyle name="Currency [0] 5939" xfId="9896" hidden="1" xr:uid="{00000000-0005-0000-0000-0000C9260000}"/>
    <cellStyle name="Currency [0] 594" xfId="622" hidden="1" xr:uid="{00000000-0005-0000-0000-00008F020000}"/>
    <cellStyle name="Currency [0] 5940" xfId="9913" hidden="1" xr:uid="{00000000-0005-0000-0000-0000DA260000}"/>
    <cellStyle name="Currency [0] 5941" xfId="9924" hidden="1" xr:uid="{00000000-0005-0000-0000-0000E5260000}"/>
    <cellStyle name="Currency [0] 5942" xfId="9772" hidden="1" xr:uid="{00000000-0005-0000-0000-00004D260000}"/>
    <cellStyle name="Currency [0] 5943" xfId="9836" hidden="1" xr:uid="{00000000-0005-0000-0000-00008D260000}"/>
    <cellStyle name="Currency [0] 5944" xfId="9928" hidden="1" xr:uid="{00000000-0005-0000-0000-0000E9260000}"/>
    <cellStyle name="Currency [0] 5945" xfId="9930" hidden="1" xr:uid="{00000000-0005-0000-0000-0000EB260000}"/>
    <cellStyle name="Currency [0] 5946" xfId="9885" hidden="1" xr:uid="{00000000-0005-0000-0000-0000BE260000}"/>
    <cellStyle name="Currency [0] 5947" xfId="9897" hidden="1" xr:uid="{00000000-0005-0000-0000-0000CA260000}"/>
    <cellStyle name="Currency [0] 5948" xfId="9925" hidden="1" xr:uid="{00000000-0005-0000-0000-0000E6260000}"/>
    <cellStyle name="Currency [0] 5949" xfId="9898" hidden="1" xr:uid="{00000000-0005-0000-0000-0000CB260000}"/>
    <cellStyle name="Currency [0] 595" xfId="654" hidden="1" xr:uid="{00000000-0005-0000-0000-0000AF020000}"/>
    <cellStyle name="Currency [0] 5950" xfId="9931" hidden="1" xr:uid="{00000000-0005-0000-0000-0000EC260000}"/>
    <cellStyle name="Currency [0] 5951" xfId="9933" hidden="1" xr:uid="{00000000-0005-0000-0000-0000EE260000}"/>
    <cellStyle name="Currency [0] 5952" xfId="9926" hidden="1" xr:uid="{00000000-0005-0000-0000-0000E7260000}"/>
    <cellStyle name="Currency [0] 5953" xfId="9872" hidden="1" xr:uid="{00000000-0005-0000-0000-0000B1260000}"/>
    <cellStyle name="Currency [0] 5954" xfId="9935" hidden="1" xr:uid="{00000000-0005-0000-0000-0000F0260000}"/>
    <cellStyle name="Currency [0] 5955" xfId="9937" hidden="1" xr:uid="{00000000-0005-0000-0000-0000F2260000}"/>
    <cellStyle name="Currency [0] 5956" xfId="9939" hidden="1" xr:uid="{00000000-0005-0000-0000-0000F4260000}"/>
    <cellStyle name="Currency [0] 5957" xfId="9940" hidden="1" xr:uid="{00000000-0005-0000-0000-0000F5260000}"/>
    <cellStyle name="Currency [0] 5958" xfId="9943" hidden="1" xr:uid="{00000000-0005-0000-0000-0000F8260000}"/>
    <cellStyle name="Currency [0] 5959" xfId="9961" hidden="1" xr:uid="{00000000-0005-0000-0000-00000A270000}"/>
    <cellStyle name="Currency [0] 596" xfId="655" hidden="1" xr:uid="{00000000-0005-0000-0000-0000B0020000}"/>
    <cellStyle name="Currency [0] 5960" xfId="9968" hidden="1" xr:uid="{00000000-0005-0000-0000-000011270000}"/>
    <cellStyle name="Currency [0] 5961" xfId="9974" hidden="1" xr:uid="{00000000-0005-0000-0000-000017270000}"/>
    <cellStyle name="Currency [0] 5962" xfId="9976" hidden="1" xr:uid="{00000000-0005-0000-0000-000019270000}"/>
    <cellStyle name="Currency [0] 5963" xfId="9959" hidden="1" xr:uid="{00000000-0005-0000-0000-000008270000}"/>
    <cellStyle name="Currency [0] 5964" xfId="9970" hidden="1" xr:uid="{00000000-0005-0000-0000-000013270000}"/>
    <cellStyle name="Currency [0] 5965" xfId="9978" hidden="1" xr:uid="{00000000-0005-0000-0000-00001B270000}"/>
    <cellStyle name="Currency [0] 5966" xfId="9980" hidden="1" xr:uid="{00000000-0005-0000-0000-00001D270000}"/>
    <cellStyle name="Currency [0] 5967" xfId="9969" hidden="1" xr:uid="{00000000-0005-0000-0000-000012270000}"/>
    <cellStyle name="Currency [0] 5968" xfId="9944" hidden="1" xr:uid="{00000000-0005-0000-0000-0000F9260000}"/>
    <cellStyle name="Currency [0] 5969" xfId="9991" hidden="1" xr:uid="{00000000-0005-0000-0000-000028270000}"/>
    <cellStyle name="Currency [0] 597" xfId="656" hidden="1" xr:uid="{00000000-0005-0000-0000-0000B1020000}"/>
    <cellStyle name="Currency [0] 5970" xfId="10000" hidden="1" xr:uid="{00000000-0005-0000-0000-000031270000}"/>
    <cellStyle name="Currency [0] 5971" xfId="10011" hidden="1" xr:uid="{00000000-0005-0000-0000-00003C270000}"/>
    <cellStyle name="Currency [0] 5972" xfId="10017" hidden="1" xr:uid="{00000000-0005-0000-0000-000042270000}"/>
    <cellStyle name="Currency [0] 5973" xfId="9989" hidden="1" xr:uid="{00000000-0005-0000-0000-000026270000}"/>
    <cellStyle name="Currency [0] 5974" xfId="10007" hidden="1" xr:uid="{00000000-0005-0000-0000-000038270000}"/>
    <cellStyle name="Currency [0] 5975" xfId="10029" hidden="1" xr:uid="{00000000-0005-0000-0000-00004E270000}"/>
    <cellStyle name="Currency [0] 5976" xfId="10031" hidden="1" xr:uid="{00000000-0005-0000-0000-000050270000}"/>
    <cellStyle name="Currency [0] 5977" xfId="9965" hidden="1" xr:uid="{00000000-0005-0000-0000-00000E270000}"/>
    <cellStyle name="Currency [0] 5978" xfId="9950" hidden="1" xr:uid="{00000000-0005-0000-0000-0000FF260000}"/>
    <cellStyle name="Currency [0] 5979" xfId="10003" hidden="1" xr:uid="{00000000-0005-0000-0000-000034270000}"/>
    <cellStyle name="Currency [0] 598" xfId="662" hidden="1" xr:uid="{00000000-0005-0000-0000-0000B7020000}"/>
    <cellStyle name="Currency [0] 5980" xfId="9955" hidden="1" xr:uid="{00000000-0005-0000-0000-000004270000}"/>
    <cellStyle name="Currency [0] 5981" xfId="9992" hidden="1" xr:uid="{00000000-0005-0000-0000-000029270000}"/>
    <cellStyle name="Currency [0] 5982" xfId="10036" hidden="1" xr:uid="{00000000-0005-0000-0000-000055270000}"/>
    <cellStyle name="Currency [0] 5983" xfId="10004" hidden="1" xr:uid="{00000000-0005-0000-0000-000035270000}"/>
    <cellStyle name="Currency [0] 5984" xfId="10012" hidden="1" xr:uid="{00000000-0005-0000-0000-00003D270000}"/>
    <cellStyle name="Currency [0] 5985" xfId="10048" hidden="1" xr:uid="{00000000-0005-0000-0000-000061270000}"/>
    <cellStyle name="Currency [0] 5986" xfId="10050" hidden="1" xr:uid="{00000000-0005-0000-0000-000063270000}"/>
    <cellStyle name="Currency [0] 5987" xfId="10006" hidden="1" xr:uid="{00000000-0005-0000-0000-000037270000}"/>
    <cellStyle name="Currency [0] 5988" xfId="10019" hidden="1" xr:uid="{00000000-0005-0000-0000-000044270000}"/>
    <cellStyle name="Currency [0] 5989" xfId="10024" hidden="1" xr:uid="{00000000-0005-0000-0000-000049270000}"/>
    <cellStyle name="Currency [0] 599" xfId="688" hidden="1" xr:uid="{00000000-0005-0000-0000-0000D1020000}"/>
    <cellStyle name="Currency [0] 5990" xfId="10018" hidden="1" xr:uid="{00000000-0005-0000-0000-000043270000}"/>
    <cellStyle name="Currency [0] 5991" xfId="10066" hidden="1" xr:uid="{00000000-0005-0000-0000-000073270000}"/>
    <cellStyle name="Currency [0] 5992" xfId="10074" hidden="1" xr:uid="{00000000-0005-0000-0000-00007B270000}"/>
    <cellStyle name="Currency [0] 5993" xfId="10002" hidden="1" xr:uid="{00000000-0005-0000-0000-000033270000}"/>
    <cellStyle name="Currency [0] 5994" xfId="10060" hidden="1" xr:uid="{00000000-0005-0000-0000-00006D270000}"/>
    <cellStyle name="Currency [0] 5995" xfId="10083" hidden="1" xr:uid="{00000000-0005-0000-0000-000084270000}"/>
    <cellStyle name="Currency [0] 5996" xfId="10085" hidden="1" xr:uid="{00000000-0005-0000-0000-000086270000}"/>
    <cellStyle name="Currency [0] 5997" xfId="9985" hidden="1" xr:uid="{00000000-0005-0000-0000-000022270000}"/>
    <cellStyle name="Currency [0] 5998" xfId="9995" hidden="1" xr:uid="{00000000-0005-0000-0000-00002C270000}"/>
    <cellStyle name="Currency [0] 5999" xfId="10057" hidden="1" xr:uid="{00000000-0005-0000-0000-00006A270000}"/>
    <cellStyle name="Currency [0] 6" xfId="65" hidden="1" xr:uid="{00000000-0005-0000-0000-000061000000}"/>
    <cellStyle name="Currency [0] 60" xfId="148" hidden="1" xr:uid="{00000000-0005-0000-0000-0000B5000000}"/>
    <cellStyle name="Currency [0] 600" xfId="696" hidden="1" xr:uid="{00000000-0005-0000-0000-0000D9020000}"/>
    <cellStyle name="Currency [0] 6000" xfId="10022" hidden="1" xr:uid="{00000000-0005-0000-0000-000047270000}"/>
    <cellStyle name="Currency [0] 6001" xfId="9972" hidden="1" xr:uid="{00000000-0005-0000-0000-000015270000}"/>
    <cellStyle name="Currency [0] 6002" xfId="10093" hidden="1" xr:uid="{00000000-0005-0000-0000-00008E270000}"/>
    <cellStyle name="Currency [0] 6003" xfId="10058" hidden="1" xr:uid="{00000000-0005-0000-0000-00006B270000}"/>
    <cellStyle name="Currency [0] 6004" xfId="10069" hidden="1" xr:uid="{00000000-0005-0000-0000-000076270000}"/>
    <cellStyle name="Currency [0] 6005" xfId="10101" hidden="1" xr:uid="{00000000-0005-0000-0000-000096270000}"/>
    <cellStyle name="Currency [0] 6006" xfId="10103" hidden="1" xr:uid="{00000000-0005-0000-0000-000098270000}"/>
    <cellStyle name="Currency [0] 6007" xfId="10055" hidden="1" xr:uid="{00000000-0005-0000-0000-000068270000}"/>
    <cellStyle name="Currency [0] 6008" xfId="10054" hidden="1" xr:uid="{00000000-0005-0000-0000-000067270000}"/>
    <cellStyle name="Currency [0] 6009" xfId="10044" hidden="1" xr:uid="{00000000-0005-0000-0000-00005D270000}"/>
    <cellStyle name="Currency [0] 601" xfId="699" hidden="1" xr:uid="{00000000-0005-0000-0000-0000DC020000}"/>
    <cellStyle name="Currency [0] 6010" xfId="10040" hidden="1" xr:uid="{00000000-0005-0000-0000-000059270000}"/>
    <cellStyle name="Currency [0] 6011" xfId="10042" hidden="1" xr:uid="{00000000-0005-0000-0000-00005B270000}"/>
    <cellStyle name="Currency [0] 6012" xfId="10110" hidden="1" xr:uid="{00000000-0005-0000-0000-00009F270000}"/>
    <cellStyle name="Currency [0] 6013" xfId="9952" hidden="1" xr:uid="{00000000-0005-0000-0000-000001270000}"/>
    <cellStyle name="Currency [0] 6014" xfId="10088" hidden="1" xr:uid="{00000000-0005-0000-0000-000089270000}"/>
    <cellStyle name="Currency [0] 6015" xfId="10116" hidden="1" xr:uid="{00000000-0005-0000-0000-0000A5270000}"/>
    <cellStyle name="Currency [0] 6016" xfId="10118" hidden="1" xr:uid="{00000000-0005-0000-0000-0000A7270000}"/>
    <cellStyle name="Currency [0] 6017" xfId="9993" hidden="1" xr:uid="{00000000-0005-0000-0000-00002A270000}"/>
    <cellStyle name="Currency [0] 6018" xfId="10067" hidden="1" xr:uid="{00000000-0005-0000-0000-000074270000}"/>
    <cellStyle name="Currency [0] 6019" xfId="10023" hidden="1" xr:uid="{00000000-0005-0000-0000-000048270000}"/>
    <cellStyle name="Currency [0] 602" xfId="703" hidden="1" xr:uid="{00000000-0005-0000-0000-0000E0020000}"/>
    <cellStyle name="Currency [0] 6020" xfId="10059" hidden="1" xr:uid="{00000000-0005-0000-0000-00006C270000}"/>
    <cellStyle name="Currency [0] 6021" xfId="10063" hidden="1" xr:uid="{00000000-0005-0000-0000-000070270000}"/>
    <cellStyle name="Currency [0] 6022" xfId="10124" hidden="1" xr:uid="{00000000-0005-0000-0000-0000AD270000}"/>
    <cellStyle name="Currency [0] 6023" xfId="9947" hidden="1" xr:uid="{00000000-0005-0000-0000-0000FC260000}"/>
    <cellStyle name="Currency [0] 6024" xfId="10106" hidden="1" xr:uid="{00000000-0005-0000-0000-00009B270000}"/>
    <cellStyle name="Currency [0] 6025" xfId="10129" hidden="1" xr:uid="{00000000-0005-0000-0000-0000B2270000}"/>
    <cellStyle name="Currency [0] 6026" xfId="10131" hidden="1" xr:uid="{00000000-0005-0000-0000-0000B4270000}"/>
    <cellStyle name="Currency [0] 6027" xfId="9987" hidden="1" xr:uid="{00000000-0005-0000-0000-000024270000}"/>
    <cellStyle name="Currency [0] 6028" xfId="10086" hidden="1" xr:uid="{00000000-0005-0000-0000-000087270000}"/>
    <cellStyle name="Currency [0] 6029" xfId="10053" hidden="1" xr:uid="{00000000-0005-0000-0000-000066270000}"/>
    <cellStyle name="Currency [0] 603" xfId="705" hidden="1" xr:uid="{00000000-0005-0000-0000-0000E2020000}"/>
    <cellStyle name="Currency [0] 6030" xfId="10071" hidden="1" xr:uid="{00000000-0005-0000-0000-000078270000}"/>
    <cellStyle name="Currency [0] 6031" xfId="10068" hidden="1" xr:uid="{00000000-0005-0000-0000-000075270000}"/>
    <cellStyle name="Currency [0] 6032" xfId="10135" hidden="1" xr:uid="{00000000-0005-0000-0000-0000B8270000}"/>
    <cellStyle name="Currency [0] 6033" xfId="10020" hidden="1" xr:uid="{00000000-0005-0000-0000-000045270000}"/>
    <cellStyle name="Currency [0] 6034" xfId="10120" hidden="1" xr:uid="{00000000-0005-0000-0000-0000A9270000}"/>
    <cellStyle name="Currency [0] 6035" xfId="10142" hidden="1" xr:uid="{00000000-0005-0000-0000-0000BF270000}"/>
    <cellStyle name="Currency [0] 6036" xfId="10144" hidden="1" xr:uid="{00000000-0005-0000-0000-0000C1270000}"/>
    <cellStyle name="Currency [0] 6037" xfId="10072" hidden="1" xr:uid="{00000000-0005-0000-0000-000079270000}"/>
    <cellStyle name="Currency [0] 6038" xfId="10104" hidden="1" xr:uid="{00000000-0005-0000-0000-000099270000}"/>
    <cellStyle name="Currency [0] 6039" xfId="9962" hidden="1" xr:uid="{00000000-0005-0000-0000-00000B270000}"/>
    <cellStyle name="Currency [0] 604" xfId="695" hidden="1" xr:uid="{00000000-0005-0000-0000-0000D8020000}"/>
    <cellStyle name="Currency [0] 6040" xfId="10090" hidden="1" xr:uid="{00000000-0005-0000-0000-00008B270000}"/>
    <cellStyle name="Currency [0] 6041" xfId="10087" hidden="1" xr:uid="{00000000-0005-0000-0000-000088270000}"/>
    <cellStyle name="Currency [0] 6042" xfId="10148" hidden="1" xr:uid="{00000000-0005-0000-0000-0000C5270000}"/>
    <cellStyle name="Currency [0] 6043" xfId="9983" hidden="1" xr:uid="{00000000-0005-0000-0000-000020270000}"/>
    <cellStyle name="Currency [0] 6044" xfId="10132" hidden="1" xr:uid="{00000000-0005-0000-0000-0000B5270000}"/>
    <cellStyle name="Currency [0] 6045" xfId="10152" hidden="1" xr:uid="{00000000-0005-0000-0000-0000C9270000}"/>
    <cellStyle name="Currency [0] 6046" xfId="10154" hidden="1" xr:uid="{00000000-0005-0000-0000-0000CB270000}"/>
    <cellStyle name="Currency [0] 6047" xfId="10091" hidden="1" xr:uid="{00000000-0005-0000-0000-00008C270000}"/>
    <cellStyle name="Currency [0] 6048" xfId="10119" hidden="1" xr:uid="{00000000-0005-0000-0000-0000A8270000}"/>
    <cellStyle name="Currency [0] 6049" xfId="10079" hidden="1" xr:uid="{00000000-0005-0000-0000-000080270000}"/>
    <cellStyle name="Currency [0] 605" xfId="701" hidden="1" xr:uid="{00000000-0005-0000-0000-0000DE020000}"/>
    <cellStyle name="Currency [0] 6050" xfId="10108" hidden="1" xr:uid="{00000000-0005-0000-0000-00009D270000}"/>
    <cellStyle name="Currency [0] 6051" xfId="10105" hidden="1" xr:uid="{00000000-0005-0000-0000-00009A270000}"/>
    <cellStyle name="Currency [0] 6052" xfId="10158" hidden="1" xr:uid="{00000000-0005-0000-0000-0000CF270000}"/>
    <cellStyle name="Currency [0] 6053" xfId="9986" hidden="1" xr:uid="{00000000-0005-0000-0000-000023270000}"/>
    <cellStyle name="Currency [0] 6054" xfId="10145" hidden="1" xr:uid="{00000000-0005-0000-0000-0000C2270000}"/>
    <cellStyle name="Currency [0] 6055" xfId="10162" hidden="1" xr:uid="{00000000-0005-0000-0000-0000D3270000}"/>
    <cellStyle name="Currency [0] 6056" xfId="10164" hidden="1" xr:uid="{00000000-0005-0000-0000-0000D5270000}"/>
    <cellStyle name="Currency [0] 6057" xfId="10045" hidden="1" xr:uid="{00000000-0005-0000-0000-00005E270000}"/>
    <cellStyle name="Currency [0] 6058" xfId="10081" hidden="1" xr:uid="{00000000-0005-0000-0000-000082270000}"/>
    <cellStyle name="Currency [0] 6059" xfId="10150" hidden="1" xr:uid="{00000000-0005-0000-0000-0000C7270000}"/>
    <cellStyle name="Currency [0] 606" xfId="706" hidden="1" xr:uid="{00000000-0005-0000-0000-0000E3020000}"/>
    <cellStyle name="Currency [0] 6060" xfId="10138" hidden="1" xr:uid="{00000000-0005-0000-0000-0000BB270000}"/>
    <cellStyle name="Currency [0] 6061" xfId="10155" hidden="1" xr:uid="{00000000-0005-0000-0000-0000CC270000}"/>
    <cellStyle name="Currency [0] 6062" xfId="10166" hidden="1" xr:uid="{00000000-0005-0000-0000-0000D7270000}"/>
    <cellStyle name="Currency [0] 6063" xfId="10014" hidden="1" xr:uid="{00000000-0005-0000-0000-00003F270000}"/>
    <cellStyle name="Currency [0] 6064" xfId="10078" hidden="1" xr:uid="{00000000-0005-0000-0000-00007F270000}"/>
    <cellStyle name="Currency [0] 6065" xfId="10170" hidden="1" xr:uid="{00000000-0005-0000-0000-0000DB270000}"/>
    <cellStyle name="Currency [0] 6066" xfId="10172" hidden="1" xr:uid="{00000000-0005-0000-0000-0000DD270000}"/>
    <cellStyle name="Currency [0] 6067" xfId="10127" hidden="1" xr:uid="{00000000-0005-0000-0000-0000B0270000}"/>
    <cellStyle name="Currency [0] 6068" xfId="10139" hidden="1" xr:uid="{00000000-0005-0000-0000-0000BC270000}"/>
    <cellStyle name="Currency [0] 6069" xfId="10167" hidden="1" xr:uid="{00000000-0005-0000-0000-0000D8270000}"/>
    <cellStyle name="Currency [0] 607" xfId="707" hidden="1" xr:uid="{00000000-0005-0000-0000-0000E4020000}"/>
    <cellStyle name="Currency [0] 6070" xfId="10140" hidden="1" xr:uid="{00000000-0005-0000-0000-0000BD270000}"/>
    <cellStyle name="Currency [0] 6071" xfId="10173" hidden="1" xr:uid="{00000000-0005-0000-0000-0000DE270000}"/>
    <cellStyle name="Currency [0] 6072" xfId="10175" hidden="1" xr:uid="{00000000-0005-0000-0000-0000E0270000}"/>
    <cellStyle name="Currency [0] 6073" xfId="10168" hidden="1" xr:uid="{00000000-0005-0000-0000-0000D9270000}"/>
    <cellStyle name="Currency [0] 6074" xfId="10114" hidden="1" xr:uid="{00000000-0005-0000-0000-0000A3270000}"/>
    <cellStyle name="Currency [0] 6075" xfId="10177" hidden="1" xr:uid="{00000000-0005-0000-0000-0000E2270000}"/>
    <cellStyle name="Currency [0] 6076" xfId="10179" hidden="1" xr:uid="{00000000-0005-0000-0000-0000E4270000}"/>
    <cellStyle name="Currency [0] 6077" xfId="10236" hidden="1" xr:uid="{00000000-0005-0000-0000-00001D280000}"/>
    <cellStyle name="Currency [0] 6078" xfId="10255" hidden="1" xr:uid="{00000000-0005-0000-0000-000030280000}"/>
    <cellStyle name="Currency [0] 6079" xfId="10262" hidden="1" xr:uid="{00000000-0005-0000-0000-000037280000}"/>
    <cellStyle name="Currency [0] 608" xfId="700" hidden="1" xr:uid="{00000000-0005-0000-0000-0000DD020000}"/>
    <cellStyle name="Currency [0] 6080" xfId="10269" hidden="1" xr:uid="{00000000-0005-0000-0000-00003E280000}"/>
    <cellStyle name="Currency [0] 6081" xfId="10274" hidden="1" xr:uid="{00000000-0005-0000-0000-000043280000}"/>
    <cellStyle name="Currency [0] 6082" xfId="10253" hidden="1" xr:uid="{00000000-0005-0000-0000-00002E280000}"/>
    <cellStyle name="Currency [0] 6083" xfId="10264" hidden="1" xr:uid="{00000000-0005-0000-0000-000039280000}"/>
    <cellStyle name="Currency [0] 6084" xfId="10278" hidden="1" xr:uid="{00000000-0005-0000-0000-000047280000}"/>
    <cellStyle name="Currency [0] 6085" xfId="10280" hidden="1" xr:uid="{00000000-0005-0000-0000-000049280000}"/>
    <cellStyle name="Currency [0] 6086" xfId="10263" hidden="1" xr:uid="{00000000-0005-0000-0000-000038280000}"/>
    <cellStyle name="Currency [0] 6087" xfId="10237" hidden="1" xr:uid="{00000000-0005-0000-0000-00001E280000}"/>
    <cellStyle name="Currency [0] 6088" xfId="10291" hidden="1" xr:uid="{00000000-0005-0000-0000-000054280000}"/>
    <cellStyle name="Currency [0] 6089" xfId="10300" hidden="1" xr:uid="{00000000-0005-0000-0000-00005D280000}"/>
    <cellStyle name="Currency [0] 609" xfId="689" hidden="1" xr:uid="{00000000-0005-0000-0000-0000D2020000}"/>
    <cellStyle name="Currency [0] 6090" xfId="10311" hidden="1" xr:uid="{00000000-0005-0000-0000-000068280000}"/>
    <cellStyle name="Currency [0] 6091" xfId="10317" hidden="1" xr:uid="{00000000-0005-0000-0000-00006E280000}"/>
    <cellStyle name="Currency [0] 6092" xfId="10289" hidden="1" xr:uid="{00000000-0005-0000-0000-000052280000}"/>
    <cellStyle name="Currency [0] 6093" xfId="10307" hidden="1" xr:uid="{00000000-0005-0000-0000-000064280000}"/>
    <cellStyle name="Currency [0] 6094" xfId="10329" hidden="1" xr:uid="{00000000-0005-0000-0000-00007A280000}"/>
    <cellStyle name="Currency [0] 6095" xfId="10331" hidden="1" xr:uid="{00000000-0005-0000-0000-00007C280000}"/>
    <cellStyle name="Currency [0] 6096" xfId="10259" hidden="1" xr:uid="{00000000-0005-0000-0000-000034280000}"/>
    <cellStyle name="Currency [0] 6097" xfId="10243" hidden="1" xr:uid="{00000000-0005-0000-0000-000024280000}"/>
    <cellStyle name="Currency [0] 6098" xfId="10303" hidden="1" xr:uid="{00000000-0005-0000-0000-000060280000}"/>
    <cellStyle name="Currency [0] 6099" xfId="10248" hidden="1" xr:uid="{00000000-0005-0000-0000-000029280000}"/>
    <cellStyle name="Currency [0] 61" xfId="108" hidden="1" xr:uid="{00000000-0005-0000-0000-00008D000000}"/>
    <cellStyle name="Currency [0] 610" xfId="713" hidden="1" xr:uid="{00000000-0005-0000-0000-0000EA020000}"/>
    <cellStyle name="Currency [0] 6100" xfId="10292" hidden="1" xr:uid="{00000000-0005-0000-0000-000055280000}"/>
    <cellStyle name="Currency [0] 6101" xfId="10336" hidden="1" xr:uid="{00000000-0005-0000-0000-000081280000}"/>
    <cellStyle name="Currency [0] 6102" xfId="10304" hidden="1" xr:uid="{00000000-0005-0000-0000-000061280000}"/>
    <cellStyle name="Currency [0] 6103" xfId="10312" hidden="1" xr:uid="{00000000-0005-0000-0000-000069280000}"/>
    <cellStyle name="Currency [0] 6104" xfId="10348" hidden="1" xr:uid="{00000000-0005-0000-0000-00008D280000}"/>
    <cellStyle name="Currency [0] 6105" xfId="10350" hidden="1" xr:uid="{00000000-0005-0000-0000-00008F280000}"/>
    <cellStyle name="Currency [0] 6106" xfId="10306" hidden="1" xr:uid="{00000000-0005-0000-0000-000063280000}"/>
    <cellStyle name="Currency [0] 6107" xfId="10319" hidden="1" xr:uid="{00000000-0005-0000-0000-000070280000}"/>
    <cellStyle name="Currency [0] 6108" xfId="10324" hidden="1" xr:uid="{00000000-0005-0000-0000-000075280000}"/>
    <cellStyle name="Currency [0] 6109" xfId="10318" hidden="1" xr:uid="{00000000-0005-0000-0000-00006F280000}"/>
    <cellStyle name="Currency [0] 611" xfId="717" hidden="1" xr:uid="{00000000-0005-0000-0000-0000EE020000}"/>
    <cellStyle name="Currency [0] 6110" xfId="10366" hidden="1" xr:uid="{00000000-0005-0000-0000-00009F280000}"/>
    <cellStyle name="Currency [0] 6111" xfId="10374" hidden="1" xr:uid="{00000000-0005-0000-0000-0000A7280000}"/>
    <cellStyle name="Currency [0] 6112" xfId="10302" hidden="1" xr:uid="{00000000-0005-0000-0000-00005F280000}"/>
    <cellStyle name="Currency [0] 6113" xfId="10360" hidden="1" xr:uid="{00000000-0005-0000-0000-000099280000}"/>
    <cellStyle name="Currency [0] 6114" xfId="10383" hidden="1" xr:uid="{00000000-0005-0000-0000-0000B0280000}"/>
    <cellStyle name="Currency [0] 6115" xfId="10385" hidden="1" xr:uid="{00000000-0005-0000-0000-0000B2280000}"/>
    <cellStyle name="Currency [0] 6116" xfId="10285" hidden="1" xr:uid="{00000000-0005-0000-0000-00004E280000}"/>
    <cellStyle name="Currency [0] 6117" xfId="10295" hidden="1" xr:uid="{00000000-0005-0000-0000-000058280000}"/>
    <cellStyle name="Currency [0] 6118" xfId="10357" hidden="1" xr:uid="{00000000-0005-0000-0000-000096280000}"/>
    <cellStyle name="Currency [0] 6119" xfId="10322" hidden="1" xr:uid="{00000000-0005-0000-0000-000073280000}"/>
    <cellStyle name="Currency [0] 612" xfId="723" hidden="1" xr:uid="{00000000-0005-0000-0000-0000F4020000}"/>
    <cellStyle name="Currency [0] 6120" xfId="10267" hidden="1" xr:uid="{00000000-0005-0000-0000-00003C280000}"/>
    <cellStyle name="Currency [0] 6121" xfId="10393" hidden="1" xr:uid="{00000000-0005-0000-0000-0000BA280000}"/>
    <cellStyle name="Currency [0] 6122" xfId="10358" hidden="1" xr:uid="{00000000-0005-0000-0000-000097280000}"/>
    <cellStyle name="Currency [0] 6123" xfId="10369" hidden="1" xr:uid="{00000000-0005-0000-0000-0000A2280000}"/>
    <cellStyle name="Currency [0] 6124" xfId="10401" hidden="1" xr:uid="{00000000-0005-0000-0000-0000C2280000}"/>
    <cellStyle name="Currency [0] 6125" xfId="10403" hidden="1" xr:uid="{00000000-0005-0000-0000-0000C4280000}"/>
    <cellStyle name="Currency [0] 6126" xfId="10355" hidden="1" xr:uid="{00000000-0005-0000-0000-000094280000}"/>
    <cellStyle name="Currency [0] 6127" xfId="10354" hidden="1" xr:uid="{00000000-0005-0000-0000-000093280000}"/>
    <cellStyle name="Currency [0] 6128" xfId="10344" hidden="1" xr:uid="{00000000-0005-0000-0000-000089280000}"/>
    <cellStyle name="Currency [0] 6129" xfId="10340" hidden="1" xr:uid="{00000000-0005-0000-0000-000085280000}"/>
    <cellStyle name="Currency [0] 613" xfId="726" hidden="1" xr:uid="{00000000-0005-0000-0000-0000F7020000}"/>
    <cellStyle name="Currency [0] 6130" xfId="10342" hidden="1" xr:uid="{00000000-0005-0000-0000-000087280000}"/>
    <cellStyle name="Currency [0] 6131" xfId="10410" hidden="1" xr:uid="{00000000-0005-0000-0000-0000CB280000}"/>
    <cellStyle name="Currency [0] 6132" xfId="10245" hidden="1" xr:uid="{00000000-0005-0000-0000-000026280000}"/>
    <cellStyle name="Currency [0] 6133" xfId="10388" hidden="1" xr:uid="{00000000-0005-0000-0000-0000B5280000}"/>
    <cellStyle name="Currency [0] 6134" xfId="10416" hidden="1" xr:uid="{00000000-0005-0000-0000-0000D1280000}"/>
    <cellStyle name="Currency [0] 6135" xfId="10418" hidden="1" xr:uid="{00000000-0005-0000-0000-0000D3280000}"/>
    <cellStyle name="Currency [0] 6136" xfId="10293" hidden="1" xr:uid="{00000000-0005-0000-0000-000056280000}"/>
    <cellStyle name="Currency [0] 6137" xfId="10367" hidden="1" xr:uid="{00000000-0005-0000-0000-0000A0280000}"/>
    <cellStyle name="Currency [0] 6138" xfId="10323" hidden="1" xr:uid="{00000000-0005-0000-0000-000074280000}"/>
    <cellStyle name="Currency [0] 6139" xfId="10359" hidden="1" xr:uid="{00000000-0005-0000-0000-000098280000}"/>
    <cellStyle name="Currency [0] 614" xfId="712" hidden="1" xr:uid="{00000000-0005-0000-0000-0000E9020000}"/>
    <cellStyle name="Currency [0] 6140" xfId="10363" hidden="1" xr:uid="{00000000-0005-0000-0000-00009C280000}"/>
    <cellStyle name="Currency [0] 6141" xfId="10424" hidden="1" xr:uid="{00000000-0005-0000-0000-0000D9280000}"/>
    <cellStyle name="Currency [0] 6142" xfId="10240" hidden="1" xr:uid="{00000000-0005-0000-0000-000021280000}"/>
    <cellStyle name="Currency [0] 6143" xfId="10406" hidden="1" xr:uid="{00000000-0005-0000-0000-0000C7280000}"/>
    <cellStyle name="Currency [0] 6144" xfId="10429" hidden="1" xr:uid="{00000000-0005-0000-0000-0000DE280000}"/>
    <cellStyle name="Currency [0] 6145" xfId="10431" hidden="1" xr:uid="{00000000-0005-0000-0000-0000E0280000}"/>
    <cellStyle name="Currency [0] 6146" xfId="10287" hidden="1" xr:uid="{00000000-0005-0000-0000-000050280000}"/>
    <cellStyle name="Currency [0] 6147" xfId="10386" hidden="1" xr:uid="{00000000-0005-0000-0000-0000B3280000}"/>
    <cellStyle name="Currency [0] 6148" xfId="10353" hidden="1" xr:uid="{00000000-0005-0000-0000-000092280000}"/>
    <cellStyle name="Currency [0] 6149" xfId="10371" hidden="1" xr:uid="{00000000-0005-0000-0000-0000A4280000}"/>
    <cellStyle name="Currency [0] 615" xfId="722" hidden="1" xr:uid="{00000000-0005-0000-0000-0000F3020000}"/>
    <cellStyle name="Currency [0] 6150" xfId="10368" hidden="1" xr:uid="{00000000-0005-0000-0000-0000A1280000}"/>
    <cellStyle name="Currency [0] 6151" xfId="10435" hidden="1" xr:uid="{00000000-0005-0000-0000-0000E4280000}"/>
    <cellStyle name="Currency [0] 6152" xfId="10320" hidden="1" xr:uid="{00000000-0005-0000-0000-000071280000}"/>
    <cellStyle name="Currency [0] 6153" xfId="10420" hidden="1" xr:uid="{00000000-0005-0000-0000-0000D5280000}"/>
    <cellStyle name="Currency [0] 6154" xfId="10442" hidden="1" xr:uid="{00000000-0005-0000-0000-0000EB280000}"/>
    <cellStyle name="Currency [0] 6155" xfId="10444" hidden="1" xr:uid="{00000000-0005-0000-0000-0000ED280000}"/>
    <cellStyle name="Currency [0] 6156" xfId="10372" hidden="1" xr:uid="{00000000-0005-0000-0000-0000A5280000}"/>
    <cellStyle name="Currency [0] 6157" xfId="10404" hidden="1" xr:uid="{00000000-0005-0000-0000-0000C5280000}"/>
    <cellStyle name="Currency [0] 6158" xfId="10256" hidden="1" xr:uid="{00000000-0005-0000-0000-000031280000}"/>
    <cellStyle name="Currency [0] 6159" xfId="10390" hidden="1" xr:uid="{00000000-0005-0000-0000-0000B7280000}"/>
    <cellStyle name="Currency [0] 616" xfId="733" hidden="1" xr:uid="{00000000-0005-0000-0000-0000FE020000}"/>
    <cellStyle name="Currency [0] 6160" xfId="10387" hidden="1" xr:uid="{00000000-0005-0000-0000-0000B4280000}"/>
    <cellStyle name="Currency [0] 6161" xfId="10448" hidden="1" xr:uid="{00000000-0005-0000-0000-0000F1280000}"/>
    <cellStyle name="Currency [0] 6162" xfId="10283" hidden="1" xr:uid="{00000000-0005-0000-0000-00004C280000}"/>
    <cellStyle name="Currency [0] 6163" xfId="10432" hidden="1" xr:uid="{00000000-0005-0000-0000-0000E1280000}"/>
    <cellStyle name="Currency [0] 6164" xfId="10452" hidden="1" xr:uid="{00000000-0005-0000-0000-0000F5280000}"/>
    <cellStyle name="Currency [0] 6165" xfId="10454" hidden="1" xr:uid="{00000000-0005-0000-0000-0000F7280000}"/>
    <cellStyle name="Currency [0] 6166" xfId="10391" hidden="1" xr:uid="{00000000-0005-0000-0000-0000B8280000}"/>
    <cellStyle name="Currency [0] 6167" xfId="10419" hidden="1" xr:uid="{00000000-0005-0000-0000-0000D4280000}"/>
    <cellStyle name="Currency [0] 6168" xfId="10379" hidden="1" xr:uid="{00000000-0005-0000-0000-0000AC280000}"/>
    <cellStyle name="Currency [0] 6169" xfId="10408" hidden="1" xr:uid="{00000000-0005-0000-0000-0000C9280000}"/>
    <cellStyle name="Currency [0] 617" xfId="734" hidden="1" xr:uid="{00000000-0005-0000-0000-0000FF020000}"/>
    <cellStyle name="Currency [0] 6170" xfId="10405" hidden="1" xr:uid="{00000000-0005-0000-0000-0000C6280000}"/>
    <cellStyle name="Currency [0] 6171" xfId="10458" hidden="1" xr:uid="{00000000-0005-0000-0000-0000FB280000}"/>
    <cellStyle name="Currency [0] 6172" xfId="10286" hidden="1" xr:uid="{00000000-0005-0000-0000-00004F280000}"/>
    <cellStyle name="Currency [0] 6173" xfId="10445" hidden="1" xr:uid="{00000000-0005-0000-0000-0000EE280000}"/>
    <cellStyle name="Currency [0] 6174" xfId="10462" hidden="1" xr:uid="{00000000-0005-0000-0000-0000FF280000}"/>
    <cellStyle name="Currency [0] 6175" xfId="10464" hidden="1" xr:uid="{00000000-0005-0000-0000-000001290000}"/>
    <cellStyle name="Currency [0] 6176" xfId="10345" hidden="1" xr:uid="{00000000-0005-0000-0000-00008A280000}"/>
    <cellStyle name="Currency [0] 6177" xfId="10381" hidden="1" xr:uid="{00000000-0005-0000-0000-0000AE280000}"/>
    <cellStyle name="Currency [0] 6178" xfId="10450" hidden="1" xr:uid="{00000000-0005-0000-0000-0000F3280000}"/>
    <cellStyle name="Currency [0] 6179" xfId="10438" hidden="1" xr:uid="{00000000-0005-0000-0000-0000E7280000}"/>
    <cellStyle name="Currency [0] 618" xfId="698" hidden="1" xr:uid="{00000000-0005-0000-0000-0000DB020000}"/>
    <cellStyle name="Currency [0] 6180" xfId="10455" hidden="1" xr:uid="{00000000-0005-0000-0000-0000F8280000}"/>
    <cellStyle name="Currency [0] 6181" xfId="10466" hidden="1" xr:uid="{00000000-0005-0000-0000-000003290000}"/>
    <cellStyle name="Currency [0] 6182" xfId="10314" hidden="1" xr:uid="{00000000-0005-0000-0000-00006B280000}"/>
    <cellStyle name="Currency [0] 6183" xfId="10378" hidden="1" xr:uid="{00000000-0005-0000-0000-0000AB280000}"/>
    <cellStyle name="Currency [0] 6184" xfId="10470" hidden="1" xr:uid="{00000000-0005-0000-0000-000007290000}"/>
    <cellStyle name="Currency [0] 6185" xfId="10472" hidden="1" xr:uid="{00000000-0005-0000-0000-000009290000}"/>
    <cellStyle name="Currency [0] 6186" xfId="10427" hidden="1" xr:uid="{00000000-0005-0000-0000-0000DC280000}"/>
    <cellStyle name="Currency [0] 6187" xfId="10439" hidden="1" xr:uid="{00000000-0005-0000-0000-0000E8280000}"/>
    <cellStyle name="Currency [0] 6188" xfId="10467" hidden="1" xr:uid="{00000000-0005-0000-0000-000004290000}"/>
    <cellStyle name="Currency [0] 6189" xfId="10440" hidden="1" xr:uid="{00000000-0005-0000-0000-0000E9280000}"/>
    <cellStyle name="Currency [0] 619" xfId="691" hidden="1" xr:uid="{00000000-0005-0000-0000-0000D4020000}"/>
    <cellStyle name="Currency [0] 6190" xfId="10473" hidden="1" xr:uid="{00000000-0005-0000-0000-00000A290000}"/>
    <cellStyle name="Currency [0] 6191" xfId="10475" hidden="1" xr:uid="{00000000-0005-0000-0000-00000C290000}"/>
    <cellStyle name="Currency [0] 6192" xfId="10468" hidden="1" xr:uid="{00000000-0005-0000-0000-000005290000}"/>
    <cellStyle name="Currency [0] 6193" xfId="10414" hidden="1" xr:uid="{00000000-0005-0000-0000-0000CF280000}"/>
    <cellStyle name="Currency [0] 6194" xfId="10478" hidden="1" xr:uid="{00000000-0005-0000-0000-00000F290000}"/>
    <cellStyle name="Currency [0] 6195" xfId="10480" hidden="1" xr:uid="{00000000-0005-0000-0000-000011290000}"/>
    <cellStyle name="Currency [0] 6196" xfId="10197" hidden="1" xr:uid="{00000000-0005-0000-0000-0000F6270000}"/>
    <cellStyle name="Currency [0] 6197" xfId="10219" hidden="1" xr:uid="{00000000-0005-0000-0000-00000C280000}"/>
    <cellStyle name="Currency [0] 6198" xfId="10484" hidden="1" xr:uid="{00000000-0005-0000-0000-000015290000}"/>
    <cellStyle name="Currency [0] 6199" xfId="10491" hidden="1" xr:uid="{00000000-0005-0000-0000-00001C290000}"/>
    <cellStyle name="Currency [0] 62" xfId="125" hidden="1" xr:uid="{00000000-0005-0000-0000-00009E000000}"/>
    <cellStyle name="Currency [0] 620" xfId="719" hidden="1" xr:uid="{00000000-0005-0000-0000-0000F0020000}"/>
    <cellStyle name="Currency [0] 6200" xfId="10493" hidden="1" xr:uid="{00000000-0005-0000-0000-00001E290000}"/>
    <cellStyle name="Currency [0] 6201" xfId="10184" hidden="1" xr:uid="{00000000-0005-0000-0000-0000E9270000}"/>
    <cellStyle name="Currency [0] 6202" xfId="10487" hidden="1" xr:uid="{00000000-0005-0000-0000-000018290000}"/>
    <cellStyle name="Currency [0] 6203" xfId="10496" hidden="1" xr:uid="{00000000-0005-0000-0000-000021290000}"/>
    <cellStyle name="Currency [0] 6204" xfId="10498" hidden="1" xr:uid="{00000000-0005-0000-0000-000023290000}"/>
    <cellStyle name="Currency [0] 6205" xfId="10486" hidden="1" xr:uid="{00000000-0005-0000-0000-000017290000}"/>
    <cellStyle name="Currency [0] 6206" xfId="10196" hidden="1" xr:uid="{00000000-0005-0000-0000-0000F5270000}"/>
    <cellStyle name="Currency [0] 6207" xfId="10509" hidden="1" xr:uid="{00000000-0005-0000-0000-00002E290000}"/>
    <cellStyle name="Currency [0] 6208" xfId="10518" hidden="1" xr:uid="{00000000-0005-0000-0000-000037290000}"/>
    <cellStyle name="Currency [0] 6209" xfId="10529" hidden="1" xr:uid="{00000000-0005-0000-0000-000042290000}"/>
    <cellStyle name="Currency [0] 621" xfId="693" hidden="1" xr:uid="{00000000-0005-0000-0000-0000D6020000}"/>
    <cellStyle name="Currency [0] 6210" xfId="10535" hidden="1" xr:uid="{00000000-0005-0000-0000-000048290000}"/>
    <cellStyle name="Currency [0] 6211" xfId="10507" hidden="1" xr:uid="{00000000-0005-0000-0000-00002C290000}"/>
    <cellStyle name="Currency [0] 6212" xfId="10525" hidden="1" xr:uid="{00000000-0005-0000-0000-00003E290000}"/>
    <cellStyle name="Currency [0] 6213" xfId="10547" hidden="1" xr:uid="{00000000-0005-0000-0000-000054290000}"/>
    <cellStyle name="Currency [0] 6214" xfId="10549" hidden="1" xr:uid="{00000000-0005-0000-0000-000056290000}"/>
    <cellStyle name="Currency [0] 6215" xfId="10481" hidden="1" xr:uid="{00000000-0005-0000-0000-000012290000}"/>
    <cellStyle name="Currency [0] 6216" xfId="10192" hidden="1" xr:uid="{00000000-0005-0000-0000-0000F1270000}"/>
    <cellStyle name="Currency [0] 6217" xfId="10521" hidden="1" xr:uid="{00000000-0005-0000-0000-00003A290000}"/>
    <cellStyle name="Currency [0] 6218" xfId="10188" hidden="1" xr:uid="{00000000-0005-0000-0000-0000ED270000}"/>
    <cellStyle name="Currency [0] 6219" xfId="10510" hidden="1" xr:uid="{00000000-0005-0000-0000-00002F290000}"/>
    <cellStyle name="Currency [0] 622" xfId="714" hidden="1" xr:uid="{00000000-0005-0000-0000-0000EB020000}"/>
    <cellStyle name="Currency [0] 6220" xfId="10554" hidden="1" xr:uid="{00000000-0005-0000-0000-00005B290000}"/>
    <cellStyle name="Currency [0] 6221" xfId="10522" hidden="1" xr:uid="{00000000-0005-0000-0000-00003B290000}"/>
    <cellStyle name="Currency [0] 6222" xfId="10530" hidden="1" xr:uid="{00000000-0005-0000-0000-000043290000}"/>
    <cellStyle name="Currency [0] 6223" xfId="10566" hidden="1" xr:uid="{00000000-0005-0000-0000-000067290000}"/>
    <cellStyle name="Currency [0] 6224" xfId="10568" hidden="1" xr:uid="{00000000-0005-0000-0000-000069290000}"/>
    <cellStyle name="Currency [0] 6225" xfId="10524" hidden="1" xr:uid="{00000000-0005-0000-0000-00003D290000}"/>
    <cellStyle name="Currency [0] 6226" xfId="10537" hidden="1" xr:uid="{00000000-0005-0000-0000-00004A290000}"/>
    <cellStyle name="Currency [0] 6227" xfId="10542" hidden="1" xr:uid="{00000000-0005-0000-0000-00004F290000}"/>
    <cellStyle name="Currency [0] 6228" xfId="10536" hidden="1" xr:uid="{00000000-0005-0000-0000-000049290000}"/>
    <cellStyle name="Currency [0] 6229" xfId="10584" hidden="1" xr:uid="{00000000-0005-0000-0000-000079290000}"/>
    <cellStyle name="Currency [0] 623" xfId="735" hidden="1" xr:uid="{00000000-0005-0000-0000-000000030000}"/>
    <cellStyle name="Currency [0] 6230" xfId="10592" hidden="1" xr:uid="{00000000-0005-0000-0000-000081290000}"/>
    <cellStyle name="Currency [0] 6231" xfId="10520" hidden="1" xr:uid="{00000000-0005-0000-0000-000039290000}"/>
    <cellStyle name="Currency [0] 6232" xfId="10578" hidden="1" xr:uid="{00000000-0005-0000-0000-000073290000}"/>
    <cellStyle name="Currency [0] 6233" xfId="10601" hidden="1" xr:uid="{00000000-0005-0000-0000-00008A290000}"/>
    <cellStyle name="Currency [0] 6234" xfId="10603" hidden="1" xr:uid="{00000000-0005-0000-0000-00008C290000}"/>
    <cellStyle name="Currency [0] 6235" xfId="10503" hidden="1" xr:uid="{00000000-0005-0000-0000-000028290000}"/>
    <cellStyle name="Currency [0] 6236" xfId="10513" hidden="1" xr:uid="{00000000-0005-0000-0000-000032290000}"/>
    <cellStyle name="Currency [0] 6237" xfId="10575" hidden="1" xr:uid="{00000000-0005-0000-0000-000070290000}"/>
    <cellStyle name="Currency [0] 6238" xfId="10540" hidden="1" xr:uid="{00000000-0005-0000-0000-00004D290000}"/>
    <cellStyle name="Currency [0] 6239" xfId="10489" hidden="1" xr:uid="{00000000-0005-0000-0000-00001A290000}"/>
    <cellStyle name="Currency [0] 624" xfId="720" hidden="1" xr:uid="{00000000-0005-0000-0000-0000F1020000}"/>
    <cellStyle name="Currency [0] 6240" xfId="10611" hidden="1" xr:uid="{00000000-0005-0000-0000-000094290000}"/>
    <cellStyle name="Currency [0] 6241" xfId="10576" hidden="1" xr:uid="{00000000-0005-0000-0000-000071290000}"/>
    <cellStyle name="Currency [0] 6242" xfId="10587" hidden="1" xr:uid="{00000000-0005-0000-0000-00007C290000}"/>
    <cellStyle name="Currency [0] 6243" xfId="10619" hidden="1" xr:uid="{00000000-0005-0000-0000-00009C290000}"/>
    <cellStyle name="Currency [0] 6244" xfId="10621" hidden="1" xr:uid="{00000000-0005-0000-0000-00009E290000}"/>
    <cellStyle name="Currency [0] 6245" xfId="10573" hidden="1" xr:uid="{00000000-0005-0000-0000-00006E290000}"/>
    <cellStyle name="Currency [0] 6246" xfId="10572" hidden="1" xr:uid="{00000000-0005-0000-0000-00006D290000}"/>
    <cellStyle name="Currency [0] 6247" xfId="10562" hidden="1" xr:uid="{00000000-0005-0000-0000-000063290000}"/>
    <cellStyle name="Currency [0] 6248" xfId="10558" hidden="1" xr:uid="{00000000-0005-0000-0000-00005F290000}"/>
    <cellStyle name="Currency [0] 6249" xfId="10560" hidden="1" xr:uid="{00000000-0005-0000-0000-000061290000}"/>
    <cellStyle name="Currency [0] 625" xfId="724" hidden="1" xr:uid="{00000000-0005-0000-0000-0000F5020000}"/>
    <cellStyle name="Currency [0] 6250" xfId="10628" hidden="1" xr:uid="{00000000-0005-0000-0000-0000A5290000}"/>
    <cellStyle name="Currency [0] 6251" xfId="10190" hidden="1" xr:uid="{00000000-0005-0000-0000-0000EF270000}"/>
    <cellStyle name="Currency [0] 6252" xfId="10606" hidden="1" xr:uid="{00000000-0005-0000-0000-00008F290000}"/>
    <cellStyle name="Currency [0] 6253" xfId="10634" hidden="1" xr:uid="{00000000-0005-0000-0000-0000AB290000}"/>
    <cellStyle name="Currency [0] 6254" xfId="10636" hidden="1" xr:uid="{00000000-0005-0000-0000-0000AD290000}"/>
    <cellStyle name="Currency [0] 6255" xfId="10511" hidden="1" xr:uid="{00000000-0005-0000-0000-000030290000}"/>
    <cellStyle name="Currency [0] 6256" xfId="10585" hidden="1" xr:uid="{00000000-0005-0000-0000-00007A290000}"/>
    <cellStyle name="Currency [0] 6257" xfId="10541" hidden="1" xr:uid="{00000000-0005-0000-0000-00004E290000}"/>
    <cellStyle name="Currency [0] 6258" xfId="10577" hidden="1" xr:uid="{00000000-0005-0000-0000-000072290000}"/>
    <cellStyle name="Currency [0] 6259" xfId="10581" hidden="1" xr:uid="{00000000-0005-0000-0000-000076290000}"/>
    <cellStyle name="Currency [0] 626" xfId="740" hidden="1" xr:uid="{00000000-0005-0000-0000-000005030000}"/>
    <cellStyle name="Currency [0] 6260" xfId="10642" hidden="1" xr:uid="{00000000-0005-0000-0000-0000B3290000}"/>
    <cellStyle name="Currency [0] 6261" xfId="10225" hidden="1" xr:uid="{00000000-0005-0000-0000-000012280000}"/>
    <cellStyle name="Currency [0] 6262" xfId="10624" hidden="1" xr:uid="{00000000-0005-0000-0000-0000A1290000}"/>
    <cellStyle name="Currency [0] 6263" xfId="10647" hidden="1" xr:uid="{00000000-0005-0000-0000-0000B8290000}"/>
    <cellStyle name="Currency [0] 6264" xfId="10649" hidden="1" xr:uid="{00000000-0005-0000-0000-0000BA290000}"/>
    <cellStyle name="Currency [0] 6265" xfId="10505" hidden="1" xr:uid="{00000000-0005-0000-0000-00002A290000}"/>
    <cellStyle name="Currency [0] 6266" xfId="10604" hidden="1" xr:uid="{00000000-0005-0000-0000-00008D290000}"/>
    <cellStyle name="Currency [0] 6267" xfId="10571" hidden="1" xr:uid="{00000000-0005-0000-0000-00006C290000}"/>
    <cellStyle name="Currency [0] 6268" xfId="10589" hidden="1" xr:uid="{00000000-0005-0000-0000-00007E290000}"/>
    <cellStyle name="Currency [0] 6269" xfId="10586" hidden="1" xr:uid="{00000000-0005-0000-0000-00007B290000}"/>
    <cellStyle name="Currency [0] 627" xfId="741" hidden="1" xr:uid="{00000000-0005-0000-0000-000006030000}"/>
    <cellStyle name="Currency [0] 6270" xfId="10653" hidden="1" xr:uid="{00000000-0005-0000-0000-0000BE290000}"/>
    <cellStyle name="Currency [0] 6271" xfId="10538" hidden="1" xr:uid="{00000000-0005-0000-0000-00004B290000}"/>
    <cellStyle name="Currency [0] 6272" xfId="10638" hidden="1" xr:uid="{00000000-0005-0000-0000-0000AF290000}"/>
    <cellStyle name="Currency [0] 6273" xfId="10660" hidden="1" xr:uid="{00000000-0005-0000-0000-0000C5290000}"/>
    <cellStyle name="Currency [0] 6274" xfId="10662" hidden="1" xr:uid="{00000000-0005-0000-0000-0000C7290000}"/>
    <cellStyle name="Currency [0] 6275" xfId="10590" hidden="1" xr:uid="{00000000-0005-0000-0000-00007F290000}"/>
    <cellStyle name="Currency [0] 6276" xfId="10622" hidden="1" xr:uid="{00000000-0005-0000-0000-00009F290000}"/>
    <cellStyle name="Currency [0] 6277" xfId="10270" hidden="1" xr:uid="{00000000-0005-0000-0000-00003F280000}"/>
    <cellStyle name="Currency [0] 6278" xfId="10608" hidden="1" xr:uid="{00000000-0005-0000-0000-000091290000}"/>
    <cellStyle name="Currency [0] 6279" xfId="10605" hidden="1" xr:uid="{00000000-0005-0000-0000-00008E290000}"/>
    <cellStyle name="Currency [0] 628" xfId="721" hidden="1" xr:uid="{00000000-0005-0000-0000-0000F2020000}"/>
    <cellStyle name="Currency [0] 6280" xfId="10666" hidden="1" xr:uid="{00000000-0005-0000-0000-0000CB290000}"/>
    <cellStyle name="Currency [0] 6281" xfId="10501" hidden="1" xr:uid="{00000000-0005-0000-0000-000026290000}"/>
    <cellStyle name="Currency [0] 6282" xfId="10650" hidden="1" xr:uid="{00000000-0005-0000-0000-0000BB290000}"/>
    <cellStyle name="Currency [0] 6283" xfId="10670" hidden="1" xr:uid="{00000000-0005-0000-0000-0000CF290000}"/>
    <cellStyle name="Currency [0] 6284" xfId="10672" hidden="1" xr:uid="{00000000-0005-0000-0000-0000D1290000}"/>
    <cellStyle name="Currency [0] 6285" xfId="10609" hidden="1" xr:uid="{00000000-0005-0000-0000-000092290000}"/>
    <cellStyle name="Currency [0] 6286" xfId="10637" hidden="1" xr:uid="{00000000-0005-0000-0000-0000AE290000}"/>
    <cellStyle name="Currency [0] 6287" xfId="10597" hidden="1" xr:uid="{00000000-0005-0000-0000-000086290000}"/>
    <cellStyle name="Currency [0] 6288" xfId="10626" hidden="1" xr:uid="{00000000-0005-0000-0000-0000A3290000}"/>
    <cellStyle name="Currency [0] 6289" xfId="10623" hidden="1" xr:uid="{00000000-0005-0000-0000-0000A0290000}"/>
    <cellStyle name="Currency [0] 629" xfId="728" hidden="1" xr:uid="{00000000-0005-0000-0000-0000F9020000}"/>
    <cellStyle name="Currency [0] 6290" xfId="10676" hidden="1" xr:uid="{00000000-0005-0000-0000-0000D5290000}"/>
    <cellStyle name="Currency [0] 6291" xfId="10504" hidden="1" xr:uid="{00000000-0005-0000-0000-000029290000}"/>
    <cellStyle name="Currency [0] 6292" xfId="10663" hidden="1" xr:uid="{00000000-0005-0000-0000-0000C8290000}"/>
    <cellStyle name="Currency [0] 6293" xfId="10680" hidden="1" xr:uid="{00000000-0005-0000-0000-0000D9290000}"/>
    <cellStyle name="Currency [0] 6294" xfId="10682" hidden="1" xr:uid="{00000000-0005-0000-0000-0000DB290000}"/>
    <cellStyle name="Currency [0] 6295" xfId="10563" hidden="1" xr:uid="{00000000-0005-0000-0000-000064290000}"/>
    <cellStyle name="Currency [0] 6296" xfId="10599" hidden="1" xr:uid="{00000000-0005-0000-0000-000088290000}"/>
    <cellStyle name="Currency [0] 6297" xfId="10668" hidden="1" xr:uid="{00000000-0005-0000-0000-0000CD290000}"/>
    <cellStyle name="Currency [0] 6298" xfId="10656" hidden="1" xr:uid="{00000000-0005-0000-0000-0000C1290000}"/>
    <cellStyle name="Currency [0] 6299" xfId="10673" hidden="1" xr:uid="{00000000-0005-0000-0000-0000D2290000}"/>
    <cellStyle name="Currency [0] 63" xfId="113" hidden="1" xr:uid="{00000000-0005-0000-0000-000092000000}"/>
    <cellStyle name="Currency [0] 630" xfId="732" hidden="1" xr:uid="{00000000-0005-0000-0000-0000FD020000}"/>
    <cellStyle name="Currency [0] 6300" xfId="10684" hidden="1" xr:uid="{00000000-0005-0000-0000-0000DD290000}"/>
    <cellStyle name="Currency [0] 6301" xfId="10532" hidden="1" xr:uid="{00000000-0005-0000-0000-000045290000}"/>
    <cellStyle name="Currency [0] 6302" xfId="10596" hidden="1" xr:uid="{00000000-0005-0000-0000-000085290000}"/>
    <cellStyle name="Currency [0] 6303" xfId="10688" hidden="1" xr:uid="{00000000-0005-0000-0000-0000E1290000}"/>
    <cellStyle name="Currency [0] 6304" xfId="10690" hidden="1" xr:uid="{00000000-0005-0000-0000-0000E3290000}"/>
    <cellStyle name="Currency [0] 6305" xfId="10645" hidden="1" xr:uid="{00000000-0005-0000-0000-0000B6290000}"/>
    <cellStyle name="Currency [0] 6306" xfId="10657" hidden="1" xr:uid="{00000000-0005-0000-0000-0000C2290000}"/>
    <cellStyle name="Currency [0] 6307" xfId="10685" hidden="1" xr:uid="{00000000-0005-0000-0000-0000DE290000}"/>
    <cellStyle name="Currency [0] 6308" xfId="10658" hidden="1" xr:uid="{00000000-0005-0000-0000-0000C3290000}"/>
    <cellStyle name="Currency [0] 6309" xfId="10691" hidden="1" xr:uid="{00000000-0005-0000-0000-0000E4290000}"/>
    <cellStyle name="Currency [0] 631" xfId="727" hidden="1" xr:uid="{00000000-0005-0000-0000-0000F8020000}"/>
    <cellStyle name="Currency [0] 6310" xfId="10693" hidden="1" xr:uid="{00000000-0005-0000-0000-0000E6290000}"/>
    <cellStyle name="Currency [0] 6311" xfId="10686" hidden="1" xr:uid="{00000000-0005-0000-0000-0000DF290000}"/>
    <cellStyle name="Currency [0] 6312" xfId="10632" hidden="1" xr:uid="{00000000-0005-0000-0000-0000A9290000}"/>
    <cellStyle name="Currency [0] 6313" xfId="10695" hidden="1" xr:uid="{00000000-0005-0000-0000-0000E8290000}"/>
    <cellStyle name="Currency [0] 6314" xfId="10697" hidden="1" xr:uid="{00000000-0005-0000-0000-0000EA290000}"/>
    <cellStyle name="Currency [0] 6315" xfId="10209" hidden="1" xr:uid="{00000000-0005-0000-0000-000002280000}"/>
    <cellStyle name="Currency [0] 6316" xfId="10187" hidden="1" xr:uid="{00000000-0005-0000-0000-0000EC270000}"/>
    <cellStyle name="Currency [0] 6317" xfId="10703" hidden="1" xr:uid="{00000000-0005-0000-0000-0000F0290000}"/>
    <cellStyle name="Currency [0] 6318" xfId="10709" hidden="1" xr:uid="{00000000-0005-0000-0000-0000F6290000}"/>
    <cellStyle name="Currency [0] 6319" xfId="10711" hidden="1" xr:uid="{00000000-0005-0000-0000-0000F8290000}"/>
    <cellStyle name="Currency [0] 632" xfId="750" hidden="1" xr:uid="{00000000-0005-0000-0000-00000F030000}"/>
    <cellStyle name="Currency [0] 6320" xfId="10204" hidden="1" xr:uid="{00000000-0005-0000-0000-0000FD270000}"/>
    <cellStyle name="Currency [0] 6321" xfId="10705" hidden="1" xr:uid="{00000000-0005-0000-0000-0000F2290000}"/>
    <cellStyle name="Currency [0] 6322" xfId="10713" hidden="1" xr:uid="{00000000-0005-0000-0000-0000FA290000}"/>
    <cellStyle name="Currency [0] 6323" xfId="10715" hidden="1" xr:uid="{00000000-0005-0000-0000-0000FC290000}"/>
    <cellStyle name="Currency [0] 6324" xfId="10704" hidden="1" xr:uid="{00000000-0005-0000-0000-0000F1290000}"/>
    <cellStyle name="Currency [0] 6325" xfId="10210" hidden="1" xr:uid="{00000000-0005-0000-0000-000003280000}"/>
    <cellStyle name="Currency [0] 6326" xfId="10726" hidden="1" xr:uid="{00000000-0005-0000-0000-0000072A0000}"/>
    <cellStyle name="Currency [0] 6327" xfId="10735" hidden="1" xr:uid="{00000000-0005-0000-0000-0000102A0000}"/>
    <cellStyle name="Currency [0] 6328" xfId="10746" hidden="1" xr:uid="{00000000-0005-0000-0000-00001B2A0000}"/>
    <cellStyle name="Currency [0] 6329" xfId="10752" hidden="1" xr:uid="{00000000-0005-0000-0000-0000212A0000}"/>
    <cellStyle name="Currency [0] 633" xfId="756" hidden="1" xr:uid="{00000000-0005-0000-0000-000015030000}"/>
    <cellStyle name="Currency [0] 6330" xfId="10724" hidden="1" xr:uid="{00000000-0005-0000-0000-0000052A0000}"/>
    <cellStyle name="Currency [0] 6331" xfId="10742" hidden="1" xr:uid="{00000000-0005-0000-0000-0000172A0000}"/>
    <cellStyle name="Currency [0] 6332" xfId="10764" hidden="1" xr:uid="{00000000-0005-0000-0000-00002D2A0000}"/>
    <cellStyle name="Currency [0] 6333" xfId="10766" hidden="1" xr:uid="{00000000-0005-0000-0000-00002F2A0000}"/>
    <cellStyle name="Currency [0] 6334" xfId="10700" hidden="1" xr:uid="{00000000-0005-0000-0000-0000ED290000}"/>
    <cellStyle name="Currency [0] 6335" xfId="10214" hidden="1" xr:uid="{00000000-0005-0000-0000-000007280000}"/>
    <cellStyle name="Currency [0] 6336" xfId="10738" hidden="1" xr:uid="{00000000-0005-0000-0000-0000132A0000}"/>
    <cellStyle name="Currency [0] 6337" xfId="10230" hidden="1" xr:uid="{00000000-0005-0000-0000-000017280000}"/>
    <cellStyle name="Currency [0] 6338" xfId="10727" hidden="1" xr:uid="{00000000-0005-0000-0000-0000082A0000}"/>
    <cellStyle name="Currency [0] 6339" xfId="10771" hidden="1" xr:uid="{00000000-0005-0000-0000-0000342A0000}"/>
    <cellStyle name="Currency [0] 634" xfId="718" hidden="1" xr:uid="{00000000-0005-0000-0000-0000EF020000}"/>
    <cellStyle name="Currency [0] 6340" xfId="10739" hidden="1" xr:uid="{00000000-0005-0000-0000-0000142A0000}"/>
    <cellStyle name="Currency [0] 6341" xfId="10747" hidden="1" xr:uid="{00000000-0005-0000-0000-00001C2A0000}"/>
    <cellStyle name="Currency [0] 6342" xfId="10783" hidden="1" xr:uid="{00000000-0005-0000-0000-0000402A0000}"/>
    <cellStyle name="Currency [0] 6343" xfId="10785" hidden="1" xr:uid="{00000000-0005-0000-0000-0000422A0000}"/>
    <cellStyle name="Currency [0] 6344" xfId="10741" hidden="1" xr:uid="{00000000-0005-0000-0000-0000162A0000}"/>
    <cellStyle name="Currency [0] 6345" xfId="10754" hidden="1" xr:uid="{00000000-0005-0000-0000-0000232A0000}"/>
    <cellStyle name="Currency [0] 6346" xfId="10759" hidden="1" xr:uid="{00000000-0005-0000-0000-0000282A0000}"/>
    <cellStyle name="Currency [0] 6347" xfId="10753" hidden="1" xr:uid="{00000000-0005-0000-0000-0000222A0000}"/>
    <cellStyle name="Currency [0] 6348" xfId="10801" hidden="1" xr:uid="{00000000-0005-0000-0000-0000522A0000}"/>
    <cellStyle name="Currency [0] 6349" xfId="10809" hidden="1" xr:uid="{00000000-0005-0000-0000-00005A2A0000}"/>
    <cellStyle name="Currency [0] 635" xfId="748" hidden="1" xr:uid="{00000000-0005-0000-0000-00000D030000}"/>
    <cellStyle name="Currency [0] 6350" xfId="10737" hidden="1" xr:uid="{00000000-0005-0000-0000-0000122A0000}"/>
    <cellStyle name="Currency [0] 6351" xfId="10795" hidden="1" xr:uid="{00000000-0005-0000-0000-00004C2A0000}"/>
    <cellStyle name="Currency [0] 6352" xfId="10818" hidden="1" xr:uid="{00000000-0005-0000-0000-0000632A0000}"/>
    <cellStyle name="Currency [0] 6353" xfId="10820" hidden="1" xr:uid="{00000000-0005-0000-0000-0000652A0000}"/>
    <cellStyle name="Currency [0] 6354" xfId="10720" hidden="1" xr:uid="{00000000-0005-0000-0000-0000012A0000}"/>
    <cellStyle name="Currency [0] 6355" xfId="10730" hidden="1" xr:uid="{00000000-0005-0000-0000-00000B2A0000}"/>
    <cellStyle name="Currency [0] 6356" xfId="10792" hidden="1" xr:uid="{00000000-0005-0000-0000-0000492A0000}"/>
    <cellStyle name="Currency [0] 6357" xfId="10757" hidden="1" xr:uid="{00000000-0005-0000-0000-0000262A0000}"/>
    <cellStyle name="Currency [0] 6358" xfId="10707" hidden="1" xr:uid="{00000000-0005-0000-0000-0000F4290000}"/>
    <cellStyle name="Currency [0] 6359" xfId="10828" hidden="1" xr:uid="{00000000-0005-0000-0000-00006D2A0000}"/>
    <cellStyle name="Currency [0] 636" xfId="760" hidden="1" xr:uid="{00000000-0005-0000-0000-000019030000}"/>
    <cellStyle name="Currency [0] 6360" xfId="10793" hidden="1" xr:uid="{00000000-0005-0000-0000-00004A2A0000}"/>
    <cellStyle name="Currency [0] 6361" xfId="10804" hidden="1" xr:uid="{00000000-0005-0000-0000-0000552A0000}"/>
    <cellStyle name="Currency [0] 6362" xfId="10836" hidden="1" xr:uid="{00000000-0005-0000-0000-0000752A0000}"/>
    <cellStyle name="Currency [0] 6363" xfId="10838" hidden="1" xr:uid="{00000000-0005-0000-0000-0000772A0000}"/>
    <cellStyle name="Currency [0] 6364" xfId="10790" hidden="1" xr:uid="{00000000-0005-0000-0000-0000472A0000}"/>
    <cellStyle name="Currency [0] 6365" xfId="10789" hidden="1" xr:uid="{00000000-0005-0000-0000-0000462A0000}"/>
    <cellStyle name="Currency [0] 6366" xfId="10779" hidden="1" xr:uid="{00000000-0005-0000-0000-00003C2A0000}"/>
    <cellStyle name="Currency [0] 6367" xfId="10775" hidden="1" xr:uid="{00000000-0005-0000-0000-0000382A0000}"/>
    <cellStyle name="Currency [0] 6368" xfId="10777" hidden="1" xr:uid="{00000000-0005-0000-0000-00003A2A0000}"/>
    <cellStyle name="Currency [0] 6369" xfId="10845" hidden="1" xr:uid="{00000000-0005-0000-0000-00007E2A0000}"/>
    <cellStyle name="Currency [0] 637" xfId="761" hidden="1" xr:uid="{00000000-0005-0000-0000-00001A030000}"/>
    <cellStyle name="Currency [0] 6370" xfId="10216" hidden="1" xr:uid="{00000000-0005-0000-0000-000009280000}"/>
    <cellStyle name="Currency [0] 6371" xfId="10823" hidden="1" xr:uid="{00000000-0005-0000-0000-0000682A0000}"/>
    <cellStyle name="Currency [0] 6372" xfId="10851" hidden="1" xr:uid="{00000000-0005-0000-0000-0000842A0000}"/>
    <cellStyle name="Currency [0] 6373" xfId="10853" hidden="1" xr:uid="{00000000-0005-0000-0000-0000862A0000}"/>
    <cellStyle name="Currency [0] 6374" xfId="10728" hidden="1" xr:uid="{00000000-0005-0000-0000-0000092A0000}"/>
    <cellStyle name="Currency [0] 6375" xfId="10802" hidden="1" xr:uid="{00000000-0005-0000-0000-0000532A0000}"/>
    <cellStyle name="Currency [0] 6376" xfId="10758" hidden="1" xr:uid="{00000000-0005-0000-0000-0000272A0000}"/>
    <cellStyle name="Currency [0] 6377" xfId="10794" hidden="1" xr:uid="{00000000-0005-0000-0000-00004B2A0000}"/>
    <cellStyle name="Currency [0] 6378" xfId="10798" hidden="1" xr:uid="{00000000-0005-0000-0000-00004F2A0000}"/>
    <cellStyle name="Currency [0] 6379" xfId="10859" hidden="1" xr:uid="{00000000-0005-0000-0000-00008C2A0000}"/>
    <cellStyle name="Currency [0] 638" xfId="709" hidden="1" xr:uid="{00000000-0005-0000-0000-0000E6020000}"/>
    <cellStyle name="Currency [0] 6380" xfId="10203" hidden="1" xr:uid="{00000000-0005-0000-0000-0000FC270000}"/>
    <cellStyle name="Currency [0] 6381" xfId="10841" hidden="1" xr:uid="{00000000-0005-0000-0000-00007A2A0000}"/>
    <cellStyle name="Currency [0] 6382" xfId="10864" hidden="1" xr:uid="{00000000-0005-0000-0000-0000912A0000}"/>
    <cellStyle name="Currency [0] 6383" xfId="10866" hidden="1" xr:uid="{00000000-0005-0000-0000-0000932A0000}"/>
    <cellStyle name="Currency [0] 6384" xfId="10722" hidden="1" xr:uid="{00000000-0005-0000-0000-0000032A0000}"/>
    <cellStyle name="Currency [0] 6385" xfId="10821" hidden="1" xr:uid="{00000000-0005-0000-0000-0000662A0000}"/>
    <cellStyle name="Currency [0] 6386" xfId="10788" hidden="1" xr:uid="{00000000-0005-0000-0000-0000452A0000}"/>
    <cellStyle name="Currency [0] 6387" xfId="10806" hidden="1" xr:uid="{00000000-0005-0000-0000-0000572A0000}"/>
    <cellStyle name="Currency [0] 6388" xfId="10803" hidden="1" xr:uid="{00000000-0005-0000-0000-0000542A0000}"/>
    <cellStyle name="Currency [0] 6389" xfId="10870" hidden="1" xr:uid="{00000000-0005-0000-0000-0000972A0000}"/>
    <cellStyle name="Currency [0] 639" xfId="716" hidden="1" xr:uid="{00000000-0005-0000-0000-0000ED020000}"/>
    <cellStyle name="Currency [0] 6390" xfId="10755" hidden="1" xr:uid="{00000000-0005-0000-0000-0000242A0000}"/>
    <cellStyle name="Currency [0] 6391" xfId="10855" hidden="1" xr:uid="{00000000-0005-0000-0000-0000882A0000}"/>
    <cellStyle name="Currency [0] 6392" xfId="10877" hidden="1" xr:uid="{00000000-0005-0000-0000-00009E2A0000}"/>
    <cellStyle name="Currency [0] 6393" xfId="10879" hidden="1" xr:uid="{00000000-0005-0000-0000-0000A02A0000}"/>
    <cellStyle name="Currency [0] 6394" xfId="10807" hidden="1" xr:uid="{00000000-0005-0000-0000-0000582A0000}"/>
    <cellStyle name="Currency [0] 6395" xfId="10839" hidden="1" xr:uid="{00000000-0005-0000-0000-0000782A0000}"/>
    <cellStyle name="Currency [0] 6396" xfId="10182" hidden="1" xr:uid="{00000000-0005-0000-0000-0000E7270000}"/>
    <cellStyle name="Currency [0] 6397" xfId="10825" hidden="1" xr:uid="{00000000-0005-0000-0000-00006A2A0000}"/>
    <cellStyle name="Currency [0] 6398" xfId="10822" hidden="1" xr:uid="{00000000-0005-0000-0000-0000672A0000}"/>
    <cellStyle name="Currency [0] 6399" xfId="10883" hidden="1" xr:uid="{00000000-0005-0000-0000-0000A42A0000}"/>
    <cellStyle name="Currency [0] 64" xfId="123" hidden="1" xr:uid="{00000000-0005-0000-0000-00009C000000}"/>
    <cellStyle name="Currency [0] 640" xfId="745" hidden="1" xr:uid="{00000000-0005-0000-0000-00000A030000}"/>
    <cellStyle name="Currency [0] 6400" xfId="10718" hidden="1" xr:uid="{00000000-0005-0000-0000-0000FF290000}"/>
    <cellStyle name="Currency [0] 6401" xfId="10867" hidden="1" xr:uid="{00000000-0005-0000-0000-0000942A0000}"/>
    <cellStyle name="Currency [0] 6402" xfId="10887" hidden="1" xr:uid="{00000000-0005-0000-0000-0000A82A0000}"/>
    <cellStyle name="Currency [0] 6403" xfId="10889" hidden="1" xr:uid="{00000000-0005-0000-0000-0000AA2A0000}"/>
    <cellStyle name="Currency [0] 6404" xfId="10826" hidden="1" xr:uid="{00000000-0005-0000-0000-00006B2A0000}"/>
    <cellStyle name="Currency [0] 6405" xfId="10854" hidden="1" xr:uid="{00000000-0005-0000-0000-0000872A0000}"/>
    <cellStyle name="Currency [0] 6406" xfId="10814" hidden="1" xr:uid="{00000000-0005-0000-0000-00005F2A0000}"/>
    <cellStyle name="Currency [0] 6407" xfId="10843" hidden="1" xr:uid="{00000000-0005-0000-0000-00007C2A0000}"/>
    <cellStyle name="Currency [0] 6408" xfId="10840" hidden="1" xr:uid="{00000000-0005-0000-0000-0000792A0000}"/>
    <cellStyle name="Currency [0] 6409" xfId="10893" hidden="1" xr:uid="{00000000-0005-0000-0000-0000AE2A0000}"/>
    <cellStyle name="Currency [0] 641" xfId="730" hidden="1" xr:uid="{00000000-0005-0000-0000-0000FB020000}"/>
    <cellStyle name="Currency [0] 6410" xfId="10721" hidden="1" xr:uid="{00000000-0005-0000-0000-0000022A0000}"/>
    <cellStyle name="Currency [0] 6411" xfId="10880" hidden="1" xr:uid="{00000000-0005-0000-0000-0000A12A0000}"/>
    <cellStyle name="Currency [0] 6412" xfId="10897" hidden="1" xr:uid="{00000000-0005-0000-0000-0000B22A0000}"/>
    <cellStyle name="Currency [0] 6413" xfId="10899" hidden="1" xr:uid="{00000000-0005-0000-0000-0000B42A0000}"/>
    <cellStyle name="Currency [0] 6414" xfId="10780" hidden="1" xr:uid="{00000000-0005-0000-0000-00003D2A0000}"/>
    <cellStyle name="Currency [0] 6415" xfId="10816" hidden="1" xr:uid="{00000000-0005-0000-0000-0000612A0000}"/>
    <cellStyle name="Currency [0] 6416" xfId="10885" hidden="1" xr:uid="{00000000-0005-0000-0000-0000A62A0000}"/>
    <cellStyle name="Currency [0] 6417" xfId="10873" hidden="1" xr:uid="{00000000-0005-0000-0000-00009A2A0000}"/>
    <cellStyle name="Currency [0] 6418" xfId="10890" hidden="1" xr:uid="{00000000-0005-0000-0000-0000AB2A0000}"/>
    <cellStyle name="Currency [0] 6419" xfId="10901" hidden="1" xr:uid="{00000000-0005-0000-0000-0000B62A0000}"/>
    <cellStyle name="Currency [0] 642" xfId="702" hidden="1" xr:uid="{00000000-0005-0000-0000-0000DF020000}"/>
    <cellStyle name="Currency [0] 6420" xfId="10749" hidden="1" xr:uid="{00000000-0005-0000-0000-00001E2A0000}"/>
    <cellStyle name="Currency [0] 6421" xfId="10813" hidden="1" xr:uid="{00000000-0005-0000-0000-00005E2A0000}"/>
    <cellStyle name="Currency [0] 6422" xfId="10905" hidden="1" xr:uid="{00000000-0005-0000-0000-0000BA2A0000}"/>
    <cellStyle name="Currency [0] 6423" xfId="10907" hidden="1" xr:uid="{00000000-0005-0000-0000-0000BC2A0000}"/>
    <cellStyle name="Currency [0] 6424" xfId="10862" hidden="1" xr:uid="{00000000-0005-0000-0000-00008F2A0000}"/>
    <cellStyle name="Currency [0] 6425" xfId="10874" hidden="1" xr:uid="{00000000-0005-0000-0000-00009B2A0000}"/>
    <cellStyle name="Currency [0] 6426" xfId="10902" hidden="1" xr:uid="{00000000-0005-0000-0000-0000B72A0000}"/>
    <cellStyle name="Currency [0] 6427" xfId="10875" hidden="1" xr:uid="{00000000-0005-0000-0000-00009C2A0000}"/>
    <cellStyle name="Currency [0] 6428" xfId="10908" hidden="1" xr:uid="{00000000-0005-0000-0000-0000BD2A0000}"/>
    <cellStyle name="Currency [0] 6429" xfId="10910" hidden="1" xr:uid="{00000000-0005-0000-0000-0000BF2A0000}"/>
    <cellStyle name="Currency [0] 643" xfId="767" hidden="1" xr:uid="{00000000-0005-0000-0000-000020030000}"/>
    <cellStyle name="Currency [0] 6430" xfId="10903" hidden="1" xr:uid="{00000000-0005-0000-0000-0000B82A0000}"/>
    <cellStyle name="Currency [0] 6431" xfId="10849" hidden="1" xr:uid="{00000000-0005-0000-0000-0000822A0000}"/>
    <cellStyle name="Currency [0] 6432" xfId="10912" hidden="1" xr:uid="{00000000-0005-0000-0000-0000C12A0000}"/>
    <cellStyle name="Currency [0] 6433" xfId="10914" hidden="1" xr:uid="{00000000-0005-0000-0000-0000C32A0000}"/>
    <cellStyle name="Currency [0] 6434" xfId="10276" hidden="1" xr:uid="{00000000-0005-0000-0000-000045280000}"/>
    <cellStyle name="Currency [0] 6435" xfId="10217" hidden="1" xr:uid="{00000000-0005-0000-0000-00000A280000}"/>
    <cellStyle name="Currency [0] 6436" xfId="10920" hidden="1" xr:uid="{00000000-0005-0000-0000-0000C92A0000}"/>
    <cellStyle name="Currency [0] 6437" xfId="10926" hidden="1" xr:uid="{00000000-0005-0000-0000-0000CF2A0000}"/>
    <cellStyle name="Currency [0] 6438" xfId="10928" hidden="1" xr:uid="{00000000-0005-0000-0000-0000D12A0000}"/>
    <cellStyle name="Currency [0] 6439" xfId="10207" hidden="1" xr:uid="{00000000-0005-0000-0000-000000280000}"/>
    <cellStyle name="Currency [0] 644" xfId="746" hidden="1" xr:uid="{00000000-0005-0000-0000-00000B030000}"/>
    <cellStyle name="Currency [0] 6440" xfId="10922" hidden="1" xr:uid="{00000000-0005-0000-0000-0000CB2A0000}"/>
    <cellStyle name="Currency [0] 6441" xfId="10930" hidden="1" xr:uid="{00000000-0005-0000-0000-0000D32A0000}"/>
    <cellStyle name="Currency [0] 6442" xfId="10932" hidden="1" xr:uid="{00000000-0005-0000-0000-0000D52A0000}"/>
    <cellStyle name="Currency [0] 6443" xfId="10921" hidden="1" xr:uid="{00000000-0005-0000-0000-0000CA2A0000}"/>
    <cellStyle name="Currency [0] 6444" xfId="10252" hidden="1" xr:uid="{00000000-0005-0000-0000-00002D280000}"/>
    <cellStyle name="Currency [0] 6445" xfId="10943" hidden="1" xr:uid="{00000000-0005-0000-0000-0000E02A0000}"/>
    <cellStyle name="Currency [0] 6446" xfId="10952" hidden="1" xr:uid="{00000000-0005-0000-0000-0000E92A0000}"/>
    <cellStyle name="Currency [0] 6447" xfId="10963" hidden="1" xr:uid="{00000000-0005-0000-0000-0000F42A0000}"/>
    <cellStyle name="Currency [0] 6448" xfId="10969" hidden="1" xr:uid="{00000000-0005-0000-0000-0000FA2A0000}"/>
    <cellStyle name="Currency [0] 6449" xfId="10941" hidden="1" xr:uid="{00000000-0005-0000-0000-0000DE2A0000}"/>
    <cellStyle name="Currency [0] 645" xfId="753" hidden="1" xr:uid="{00000000-0005-0000-0000-000012030000}"/>
    <cellStyle name="Currency [0] 6450" xfId="10959" hidden="1" xr:uid="{00000000-0005-0000-0000-0000F02A0000}"/>
    <cellStyle name="Currency [0] 6451" xfId="10981" hidden="1" xr:uid="{00000000-0005-0000-0000-0000062B0000}"/>
    <cellStyle name="Currency [0] 6452" xfId="10983" hidden="1" xr:uid="{00000000-0005-0000-0000-0000082B0000}"/>
    <cellStyle name="Currency [0] 6453" xfId="10917" hidden="1" xr:uid="{00000000-0005-0000-0000-0000C62A0000}"/>
    <cellStyle name="Currency [0] 6454" xfId="10206" hidden="1" xr:uid="{00000000-0005-0000-0000-0000FF270000}"/>
    <cellStyle name="Currency [0] 6455" xfId="10955" hidden="1" xr:uid="{00000000-0005-0000-0000-0000EC2A0000}"/>
    <cellStyle name="Currency [0] 6456" xfId="10185" hidden="1" xr:uid="{00000000-0005-0000-0000-0000EA270000}"/>
    <cellStyle name="Currency [0] 6457" xfId="10944" hidden="1" xr:uid="{00000000-0005-0000-0000-0000E12A0000}"/>
    <cellStyle name="Currency [0] 6458" xfId="10988" hidden="1" xr:uid="{00000000-0005-0000-0000-00000D2B0000}"/>
    <cellStyle name="Currency [0] 6459" xfId="10956" hidden="1" xr:uid="{00000000-0005-0000-0000-0000ED2A0000}"/>
    <cellStyle name="Currency [0] 646" xfId="768" hidden="1" xr:uid="{00000000-0005-0000-0000-000021030000}"/>
    <cellStyle name="Currency [0] 6460" xfId="10964" hidden="1" xr:uid="{00000000-0005-0000-0000-0000F52A0000}"/>
    <cellStyle name="Currency [0] 6461" xfId="11000" hidden="1" xr:uid="{00000000-0005-0000-0000-0000192B0000}"/>
    <cellStyle name="Currency [0] 6462" xfId="11002" hidden="1" xr:uid="{00000000-0005-0000-0000-00001B2B0000}"/>
    <cellStyle name="Currency [0] 6463" xfId="10958" hidden="1" xr:uid="{00000000-0005-0000-0000-0000EF2A0000}"/>
    <cellStyle name="Currency [0] 6464" xfId="10971" hidden="1" xr:uid="{00000000-0005-0000-0000-0000FC2A0000}"/>
    <cellStyle name="Currency [0] 6465" xfId="10976" hidden="1" xr:uid="{00000000-0005-0000-0000-0000012B0000}"/>
    <cellStyle name="Currency [0] 6466" xfId="10970" hidden="1" xr:uid="{00000000-0005-0000-0000-0000FB2A0000}"/>
    <cellStyle name="Currency [0] 6467" xfId="11018" hidden="1" xr:uid="{00000000-0005-0000-0000-00002B2B0000}"/>
    <cellStyle name="Currency [0] 6468" xfId="11026" hidden="1" xr:uid="{00000000-0005-0000-0000-0000332B0000}"/>
    <cellStyle name="Currency [0] 6469" xfId="10954" hidden="1" xr:uid="{00000000-0005-0000-0000-0000EB2A0000}"/>
    <cellStyle name="Currency [0] 647" xfId="769" hidden="1" xr:uid="{00000000-0005-0000-0000-000022030000}"/>
    <cellStyle name="Currency [0] 6470" xfId="11012" hidden="1" xr:uid="{00000000-0005-0000-0000-0000252B0000}"/>
    <cellStyle name="Currency [0] 6471" xfId="11035" hidden="1" xr:uid="{00000000-0005-0000-0000-00003C2B0000}"/>
    <cellStyle name="Currency [0] 6472" xfId="11037" hidden="1" xr:uid="{00000000-0005-0000-0000-00003E2B0000}"/>
    <cellStyle name="Currency [0] 6473" xfId="10937" hidden="1" xr:uid="{00000000-0005-0000-0000-0000DA2A0000}"/>
    <cellStyle name="Currency [0] 6474" xfId="10947" hidden="1" xr:uid="{00000000-0005-0000-0000-0000E42A0000}"/>
    <cellStyle name="Currency [0] 6475" xfId="11009" hidden="1" xr:uid="{00000000-0005-0000-0000-0000222B0000}"/>
    <cellStyle name="Currency [0] 6476" xfId="10974" hidden="1" xr:uid="{00000000-0005-0000-0000-0000FF2A0000}"/>
    <cellStyle name="Currency [0] 6477" xfId="10924" hidden="1" xr:uid="{00000000-0005-0000-0000-0000CD2A0000}"/>
    <cellStyle name="Currency [0] 6478" xfId="11045" hidden="1" xr:uid="{00000000-0005-0000-0000-0000462B0000}"/>
    <cellStyle name="Currency [0] 6479" xfId="11010" hidden="1" xr:uid="{00000000-0005-0000-0000-0000232B0000}"/>
    <cellStyle name="Currency [0] 648" xfId="744" hidden="1" xr:uid="{00000000-0005-0000-0000-000009030000}"/>
    <cellStyle name="Currency [0] 6480" xfId="11021" hidden="1" xr:uid="{00000000-0005-0000-0000-00002E2B0000}"/>
    <cellStyle name="Currency [0] 6481" xfId="11053" hidden="1" xr:uid="{00000000-0005-0000-0000-00004E2B0000}"/>
    <cellStyle name="Currency [0] 6482" xfId="11055" hidden="1" xr:uid="{00000000-0005-0000-0000-0000502B0000}"/>
    <cellStyle name="Currency [0] 6483" xfId="11007" hidden="1" xr:uid="{00000000-0005-0000-0000-0000202B0000}"/>
    <cellStyle name="Currency [0] 6484" xfId="11006" hidden="1" xr:uid="{00000000-0005-0000-0000-00001F2B0000}"/>
    <cellStyle name="Currency [0] 6485" xfId="10996" hidden="1" xr:uid="{00000000-0005-0000-0000-0000152B0000}"/>
    <cellStyle name="Currency [0] 6486" xfId="10992" hidden="1" xr:uid="{00000000-0005-0000-0000-0000112B0000}"/>
    <cellStyle name="Currency [0] 6487" xfId="10994" hidden="1" xr:uid="{00000000-0005-0000-0000-0000132B0000}"/>
    <cellStyle name="Currency [0] 6488" xfId="11062" hidden="1" xr:uid="{00000000-0005-0000-0000-0000572B0000}"/>
    <cellStyle name="Currency [0] 6489" xfId="10221" hidden="1" xr:uid="{00000000-0005-0000-0000-00000E280000}"/>
    <cellStyle name="Currency [0] 649" xfId="743" hidden="1" xr:uid="{00000000-0005-0000-0000-000008030000}"/>
    <cellStyle name="Currency [0] 6490" xfId="11040" hidden="1" xr:uid="{00000000-0005-0000-0000-0000412B0000}"/>
    <cellStyle name="Currency [0] 6491" xfId="11068" hidden="1" xr:uid="{00000000-0005-0000-0000-00005D2B0000}"/>
    <cellStyle name="Currency [0] 6492" xfId="11070" hidden="1" xr:uid="{00000000-0005-0000-0000-00005F2B0000}"/>
    <cellStyle name="Currency [0] 6493" xfId="10945" hidden="1" xr:uid="{00000000-0005-0000-0000-0000E22A0000}"/>
    <cellStyle name="Currency [0] 6494" xfId="11019" hidden="1" xr:uid="{00000000-0005-0000-0000-00002C2B0000}"/>
    <cellStyle name="Currency [0] 6495" xfId="10975" hidden="1" xr:uid="{00000000-0005-0000-0000-0000002B0000}"/>
    <cellStyle name="Currency [0] 6496" xfId="11011" hidden="1" xr:uid="{00000000-0005-0000-0000-0000242B0000}"/>
    <cellStyle name="Currency [0] 6497" xfId="11015" hidden="1" xr:uid="{00000000-0005-0000-0000-0000282B0000}"/>
    <cellStyle name="Currency [0] 6498" xfId="11076" hidden="1" xr:uid="{00000000-0005-0000-0000-0000652B0000}"/>
    <cellStyle name="Currency [0] 6499" xfId="10234" hidden="1" xr:uid="{00000000-0005-0000-0000-00001B280000}"/>
    <cellStyle name="Currency [0] 65" xfId="124" hidden="1" xr:uid="{00000000-0005-0000-0000-00009D000000}"/>
    <cellStyle name="Currency [0] 650" xfId="738" hidden="1" xr:uid="{00000000-0005-0000-0000-000003030000}"/>
    <cellStyle name="Currency [0] 6500" xfId="11058" hidden="1" xr:uid="{00000000-0005-0000-0000-0000532B0000}"/>
    <cellStyle name="Currency [0] 6501" xfId="11081" hidden="1" xr:uid="{00000000-0005-0000-0000-00006A2B0000}"/>
    <cellStyle name="Currency [0] 6502" xfId="11083" hidden="1" xr:uid="{00000000-0005-0000-0000-00006C2B0000}"/>
    <cellStyle name="Currency [0] 6503" xfId="10939" hidden="1" xr:uid="{00000000-0005-0000-0000-0000DC2A0000}"/>
    <cellStyle name="Currency [0] 6504" xfId="11038" hidden="1" xr:uid="{00000000-0005-0000-0000-00003F2B0000}"/>
    <cellStyle name="Currency [0] 6505" xfId="11005" hidden="1" xr:uid="{00000000-0005-0000-0000-00001E2B0000}"/>
    <cellStyle name="Currency [0] 6506" xfId="11023" hidden="1" xr:uid="{00000000-0005-0000-0000-0000302B0000}"/>
    <cellStyle name="Currency [0] 6507" xfId="11020" hidden="1" xr:uid="{00000000-0005-0000-0000-00002D2B0000}"/>
    <cellStyle name="Currency [0] 6508" xfId="11087" hidden="1" xr:uid="{00000000-0005-0000-0000-0000702B0000}"/>
    <cellStyle name="Currency [0] 6509" xfId="10972" hidden="1" xr:uid="{00000000-0005-0000-0000-0000FD2A0000}"/>
    <cellStyle name="Currency [0] 651" xfId="736" hidden="1" xr:uid="{00000000-0005-0000-0000-000001030000}"/>
    <cellStyle name="Currency [0] 6510" xfId="11072" hidden="1" xr:uid="{00000000-0005-0000-0000-0000612B0000}"/>
    <cellStyle name="Currency [0] 6511" xfId="11094" hidden="1" xr:uid="{00000000-0005-0000-0000-0000772B0000}"/>
    <cellStyle name="Currency [0] 6512" xfId="11096" hidden="1" xr:uid="{00000000-0005-0000-0000-0000792B0000}"/>
    <cellStyle name="Currency [0] 6513" xfId="11024" hidden="1" xr:uid="{00000000-0005-0000-0000-0000312B0000}"/>
    <cellStyle name="Currency [0] 6514" xfId="11056" hidden="1" xr:uid="{00000000-0005-0000-0000-0000512B0000}"/>
    <cellStyle name="Currency [0] 6515" xfId="10186" hidden="1" xr:uid="{00000000-0005-0000-0000-0000EB270000}"/>
    <cellStyle name="Currency [0] 6516" xfId="11042" hidden="1" xr:uid="{00000000-0005-0000-0000-0000432B0000}"/>
    <cellStyle name="Currency [0] 6517" xfId="11039" hidden="1" xr:uid="{00000000-0005-0000-0000-0000402B0000}"/>
    <cellStyle name="Currency [0] 6518" xfId="11100" hidden="1" xr:uid="{00000000-0005-0000-0000-00007D2B0000}"/>
    <cellStyle name="Currency [0] 6519" xfId="10935" hidden="1" xr:uid="{00000000-0005-0000-0000-0000D82A0000}"/>
    <cellStyle name="Currency [0] 652" xfId="737" hidden="1" xr:uid="{00000000-0005-0000-0000-000002030000}"/>
    <cellStyle name="Currency [0] 6520" xfId="11084" hidden="1" xr:uid="{00000000-0005-0000-0000-00006D2B0000}"/>
    <cellStyle name="Currency [0] 6521" xfId="11104" hidden="1" xr:uid="{00000000-0005-0000-0000-0000812B0000}"/>
    <cellStyle name="Currency [0] 6522" xfId="11106" hidden="1" xr:uid="{00000000-0005-0000-0000-0000832B0000}"/>
    <cellStyle name="Currency [0] 6523" xfId="11043" hidden="1" xr:uid="{00000000-0005-0000-0000-0000442B0000}"/>
    <cellStyle name="Currency [0] 6524" xfId="11071" hidden="1" xr:uid="{00000000-0005-0000-0000-0000602B0000}"/>
    <cellStyle name="Currency [0] 6525" xfId="11031" hidden="1" xr:uid="{00000000-0005-0000-0000-0000382B0000}"/>
    <cellStyle name="Currency [0] 6526" xfId="11060" hidden="1" xr:uid="{00000000-0005-0000-0000-0000552B0000}"/>
    <cellStyle name="Currency [0] 6527" xfId="11057" hidden="1" xr:uid="{00000000-0005-0000-0000-0000522B0000}"/>
    <cellStyle name="Currency [0] 6528" xfId="11110" hidden="1" xr:uid="{00000000-0005-0000-0000-0000872B0000}"/>
    <cellStyle name="Currency [0] 6529" xfId="10938" hidden="1" xr:uid="{00000000-0005-0000-0000-0000DB2A0000}"/>
    <cellStyle name="Currency [0] 653" xfId="774" hidden="1" xr:uid="{00000000-0005-0000-0000-000027030000}"/>
    <cellStyle name="Currency [0] 6530" xfId="11097" hidden="1" xr:uid="{00000000-0005-0000-0000-00007A2B0000}"/>
    <cellStyle name="Currency [0] 6531" xfId="11114" hidden="1" xr:uid="{00000000-0005-0000-0000-00008B2B0000}"/>
    <cellStyle name="Currency [0] 6532" xfId="11116" hidden="1" xr:uid="{00000000-0005-0000-0000-00008D2B0000}"/>
    <cellStyle name="Currency [0] 6533" xfId="10997" hidden="1" xr:uid="{00000000-0005-0000-0000-0000162B0000}"/>
    <cellStyle name="Currency [0] 6534" xfId="11033" hidden="1" xr:uid="{00000000-0005-0000-0000-00003A2B0000}"/>
    <cellStyle name="Currency [0] 6535" xfId="11102" hidden="1" xr:uid="{00000000-0005-0000-0000-00007F2B0000}"/>
    <cellStyle name="Currency [0] 6536" xfId="11090" hidden="1" xr:uid="{00000000-0005-0000-0000-0000732B0000}"/>
    <cellStyle name="Currency [0] 6537" xfId="11107" hidden="1" xr:uid="{00000000-0005-0000-0000-0000842B0000}"/>
    <cellStyle name="Currency [0] 6538" xfId="11118" hidden="1" xr:uid="{00000000-0005-0000-0000-00008F2B0000}"/>
    <cellStyle name="Currency [0] 6539" xfId="10966" hidden="1" xr:uid="{00000000-0005-0000-0000-0000F72A0000}"/>
    <cellStyle name="Currency [0] 654" xfId="692" hidden="1" xr:uid="{00000000-0005-0000-0000-0000D5020000}"/>
    <cellStyle name="Currency [0] 6540" xfId="11030" hidden="1" xr:uid="{00000000-0005-0000-0000-0000372B0000}"/>
    <cellStyle name="Currency [0] 6541" xfId="11122" hidden="1" xr:uid="{00000000-0005-0000-0000-0000932B0000}"/>
    <cellStyle name="Currency [0] 6542" xfId="11124" hidden="1" xr:uid="{00000000-0005-0000-0000-0000952B0000}"/>
    <cellStyle name="Currency [0] 6543" xfId="11079" hidden="1" xr:uid="{00000000-0005-0000-0000-0000682B0000}"/>
    <cellStyle name="Currency [0] 6544" xfId="11091" hidden="1" xr:uid="{00000000-0005-0000-0000-0000742B0000}"/>
    <cellStyle name="Currency [0] 6545" xfId="11119" hidden="1" xr:uid="{00000000-0005-0000-0000-0000902B0000}"/>
    <cellStyle name="Currency [0] 6546" xfId="11092" hidden="1" xr:uid="{00000000-0005-0000-0000-0000752B0000}"/>
    <cellStyle name="Currency [0] 6547" xfId="11125" hidden="1" xr:uid="{00000000-0005-0000-0000-0000962B0000}"/>
    <cellStyle name="Currency [0] 6548" xfId="11127" hidden="1" xr:uid="{00000000-0005-0000-0000-0000982B0000}"/>
    <cellStyle name="Currency [0] 6549" xfId="11120" hidden="1" xr:uid="{00000000-0005-0000-0000-0000912B0000}"/>
    <cellStyle name="Currency [0] 655" xfId="764" hidden="1" xr:uid="{00000000-0005-0000-0000-00001D030000}"/>
    <cellStyle name="Currency [0] 6550" xfId="11066" hidden="1" xr:uid="{00000000-0005-0000-0000-00005B2B0000}"/>
    <cellStyle name="Currency [0] 6551" xfId="11129" hidden="1" xr:uid="{00000000-0005-0000-0000-00009A2B0000}"/>
    <cellStyle name="Currency [0] 6552" xfId="11131" hidden="1" xr:uid="{00000000-0005-0000-0000-00009C2B0000}"/>
    <cellStyle name="Currency [0] 6553" xfId="11178" hidden="1" xr:uid="{00000000-0005-0000-0000-0000CB2B0000}"/>
    <cellStyle name="Currency [0] 6554" xfId="11198" hidden="1" xr:uid="{00000000-0005-0000-0000-0000DF2B0000}"/>
    <cellStyle name="Currency [0] 6555" xfId="11205" hidden="1" xr:uid="{00000000-0005-0000-0000-0000E62B0000}"/>
    <cellStyle name="Currency [0] 6556" xfId="11213" hidden="1" xr:uid="{00000000-0005-0000-0000-0000EE2B0000}"/>
    <cellStyle name="Currency [0] 6557" xfId="11216" hidden="1" xr:uid="{00000000-0005-0000-0000-0000F12B0000}"/>
    <cellStyle name="Currency [0] 6558" xfId="11196" hidden="1" xr:uid="{00000000-0005-0000-0000-0000DD2B0000}"/>
    <cellStyle name="Currency [0] 6559" xfId="11209" hidden="1" xr:uid="{00000000-0005-0000-0000-0000EA2B0000}"/>
    <cellStyle name="Currency [0] 656" xfId="776" hidden="1" xr:uid="{00000000-0005-0000-0000-000029030000}"/>
    <cellStyle name="Currency [0] 6560" xfId="11218" hidden="1" xr:uid="{00000000-0005-0000-0000-0000F32B0000}"/>
    <cellStyle name="Currency [0] 6561" xfId="11220" hidden="1" xr:uid="{00000000-0005-0000-0000-0000F52B0000}"/>
    <cellStyle name="Currency [0] 6562" xfId="11206" hidden="1" xr:uid="{00000000-0005-0000-0000-0000E72B0000}"/>
    <cellStyle name="Currency [0] 6563" xfId="11179" hidden="1" xr:uid="{00000000-0005-0000-0000-0000CC2B0000}"/>
    <cellStyle name="Currency [0] 6564" xfId="11231" hidden="1" xr:uid="{00000000-0005-0000-0000-0000002C0000}"/>
    <cellStyle name="Currency [0] 6565" xfId="11240" hidden="1" xr:uid="{00000000-0005-0000-0000-0000092C0000}"/>
    <cellStyle name="Currency [0] 6566" xfId="11251" hidden="1" xr:uid="{00000000-0005-0000-0000-0000142C0000}"/>
    <cellStyle name="Currency [0] 6567" xfId="11257" hidden="1" xr:uid="{00000000-0005-0000-0000-00001A2C0000}"/>
    <cellStyle name="Currency [0] 6568" xfId="11229" hidden="1" xr:uid="{00000000-0005-0000-0000-0000FE2B0000}"/>
    <cellStyle name="Currency [0] 6569" xfId="11247" hidden="1" xr:uid="{00000000-0005-0000-0000-0000102C0000}"/>
    <cellStyle name="Currency [0] 657" xfId="777" hidden="1" xr:uid="{00000000-0005-0000-0000-00002A030000}"/>
    <cellStyle name="Currency [0] 6570" xfId="11269" hidden="1" xr:uid="{00000000-0005-0000-0000-0000262C0000}"/>
    <cellStyle name="Currency [0] 6571" xfId="11271" hidden="1" xr:uid="{00000000-0005-0000-0000-0000282C0000}"/>
    <cellStyle name="Currency [0] 6572" xfId="11202" hidden="1" xr:uid="{00000000-0005-0000-0000-0000E32B0000}"/>
    <cellStyle name="Currency [0] 6573" xfId="11185" hidden="1" xr:uid="{00000000-0005-0000-0000-0000D22B0000}"/>
    <cellStyle name="Currency [0] 6574" xfId="11243" hidden="1" xr:uid="{00000000-0005-0000-0000-00000C2C0000}"/>
    <cellStyle name="Currency [0] 6575" xfId="11191" hidden="1" xr:uid="{00000000-0005-0000-0000-0000D82B0000}"/>
    <cellStyle name="Currency [0] 6576" xfId="11232" hidden="1" xr:uid="{00000000-0005-0000-0000-0000012C0000}"/>
    <cellStyle name="Currency [0] 6577" xfId="11276" hidden="1" xr:uid="{00000000-0005-0000-0000-00002D2C0000}"/>
    <cellStyle name="Currency [0] 6578" xfId="11244" hidden="1" xr:uid="{00000000-0005-0000-0000-00000D2C0000}"/>
    <cellStyle name="Currency [0] 6579" xfId="11252" hidden="1" xr:uid="{00000000-0005-0000-0000-0000152C0000}"/>
    <cellStyle name="Currency [0] 658" xfId="715" hidden="1" xr:uid="{00000000-0005-0000-0000-0000EC020000}"/>
    <cellStyle name="Currency [0] 6580" xfId="11288" hidden="1" xr:uid="{00000000-0005-0000-0000-0000392C0000}"/>
    <cellStyle name="Currency [0] 6581" xfId="11290" hidden="1" xr:uid="{00000000-0005-0000-0000-00003B2C0000}"/>
    <cellStyle name="Currency [0] 6582" xfId="11246" hidden="1" xr:uid="{00000000-0005-0000-0000-00000F2C0000}"/>
    <cellStyle name="Currency [0] 6583" xfId="11259" hidden="1" xr:uid="{00000000-0005-0000-0000-00001C2C0000}"/>
    <cellStyle name="Currency [0] 6584" xfId="11264" hidden="1" xr:uid="{00000000-0005-0000-0000-0000212C0000}"/>
    <cellStyle name="Currency [0] 6585" xfId="11258" hidden="1" xr:uid="{00000000-0005-0000-0000-00001B2C0000}"/>
    <cellStyle name="Currency [0] 6586" xfId="11306" hidden="1" xr:uid="{00000000-0005-0000-0000-00004B2C0000}"/>
    <cellStyle name="Currency [0] 6587" xfId="11314" hidden="1" xr:uid="{00000000-0005-0000-0000-0000532C0000}"/>
    <cellStyle name="Currency [0] 6588" xfId="11242" hidden="1" xr:uid="{00000000-0005-0000-0000-00000B2C0000}"/>
    <cellStyle name="Currency [0] 6589" xfId="11300" hidden="1" xr:uid="{00000000-0005-0000-0000-0000452C0000}"/>
    <cellStyle name="Currency [0] 659" xfId="751" hidden="1" xr:uid="{00000000-0005-0000-0000-000010030000}"/>
    <cellStyle name="Currency [0] 6590" xfId="11323" hidden="1" xr:uid="{00000000-0005-0000-0000-00005C2C0000}"/>
    <cellStyle name="Currency [0] 6591" xfId="11325" hidden="1" xr:uid="{00000000-0005-0000-0000-00005E2C0000}"/>
    <cellStyle name="Currency [0] 6592" xfId="11225" hidden="1" xr:uid="{00000000-0005-0000-0000-0000FA2B0000}"/>
    <cellStyle name="Currency [0] 6593" xfId="11235" hidden="1" xr:uid="{00000000-0005-0000-0000-0000042C0000}"/>
    <cellStyle name="Currency [0] 6594" xfId="11297" hidden="1" xr:uid="{00000000-0005-0000-0000-0000422C0000}"/>
    <cellStyle name="Currency [0] 6595" xfId="11262" hidden="1" xr:uid="{00000000-0005-0000-0000-00001F2C0000}"/>
    <cellStyle name="Currency [0] 6596" xfId="11211" hidden="1" xr:uid="{00000000-0005-0000-0000-0000EC2B0000}"/>
    <cellStyle name="Currency [0] 6597" xfId="11333" hidden="1" xr:uid="{00000000-0005-0000-0000-0000662C0000}"/>
    <cellStyle name="Currency [0] 6598" xfId="11298" hidden="1" xr:uid="{00000000-0005-0000-0000-0000432C0000}"/>
    <cellStyle name="Currency [0] 6599" xfId="11309" hidden="1" xr:uid="{00000000-0005-0000-0000-00004E2C0000}"/>
    <cellStyle name="Currency [0] 66" xfId="151" hidden="1" xr:uid="{00000000-0005-0000-0000-0000B8000000}"/>
    <cellStyle name="Currency [0] 660" xfId="731" hidden="1" xr:uid="{00000000-0005-0000-0000-0000FC020000}"/>
    <cellStyle name="Currency [0] 6600" xfId="11341" hidden="1" xr:uid="{00000000-0005-0000-0000-00006E2C0000}"/>
    <cellStyle name="Currency [0] 6601" xfId="11343" hidden="1" xr:uid="{00000000-0005-0000-0000-0000702C0000}"/>
    <cellStyle name="Currency [0] 6602" xfId="11295" hidden="1" xr:uid="{00000000-0005-0000-0000-0000402C0000}"/>
    <cellStyle name="Currency [0] 6603" xfId="11294" hidden="1" xr:uid="{00000000-0005-0000-0000-00003F2C0000}"/>
    <cellStyle name="Currency [0] 6604" xfId="11284" hidden="1" xr:uid="{00000000-0005-0000-0000-0000352C0000}"/>
    <cellStyle name="Currency [0] 6605" xfId="11280" hidden="1" xr:uid="{00000000-0005-0000-0000-0000312C0000}"/>
    <cellStyle name="Currency [0] 6606" xfId="11282" hidden="1" xr:uid="{00000000-0005-0000-0000-0000332C0000}"/>
    <cellStyle name="Currency [0] 6607" xfId="11350" hidden="1" xr:uid="{00000000-0005-0000-0000-0000772C0000}"/>
    <cellStyle name="Currency [0] 6608" xfId="11187" hidden="1" xr:uid="{00000000-0005-0000-0000-0000D42B0000}"/>
    <cellStyle name="Currency [0] 6609" xfId="11328" hidden="1" xr:uid="{00000000-0005-0000-0000-0000612C0000}"/>
    <cellStyle name="Currency [0] 661" xfId="747" hidden="1" xr:uid="{00000000-0005-0000-0000-00000C030000}"/>
    <cellStyle name="Currency [0] 6610" xfId="11356" hidden="1" xr:uid="{00000000-0005-0000-0000-00007D2C0000}"/>
    <cellStyle name="Currency [0] 6611" xfId="11358" hidden="1" xr:uid="{00000000-0005-0000-0000-00007F2C0000}"/>
    <cellStyle name="Currency [0] 6612" xfId="11233" hidden="1" xr:uid="{00000000-0005-0000-0000-0000022C0000}"/>
    <cellStyle name="Currency [0] 6613" xfId="11307" hidden="1" xr:uid="{00000000-0005-0000-0000-00004C2C0000}"/>
    <cellStyle name="Currency [0] 6614" xfId="11263" hidden="1" xr:uid="{00000000-0005-0000-0000-0000202C0000}"/>
    <cellStyle name="Currency [0] 6615" xfId="11299" hidden="1" xr:uid="{00000000-0005-0000-0000-0000442C0000}"/>
    <cellStyle name="Currency [0] 6616" xfId="11303" hidden="1" xr:uid="{00000000-0005-0000-0000-0000482C0000}"/>
    <cellStyle name="Currency [0] 6617" xfId="11364" hidden="1" xr:uid="{00000000-0005-0000-0000-0000852C0000}"/>
    <cellStyle name="Currency [0] 6618" xfId="11182" hidden="1" xr:uid="{00000000-0005-0000-0000-0000CF2B0000}"/>
    <cellStyle name="Currency [0] 6619" xfId="11346" hidden="1" xr:uid="{00000000-0005-0000-0000-0000732C0000}"/>
    <cellStyle name="Currency [0] 662" xfId="749" hidden="1" xr:uid="{00000000-0005-0000-0000-00000E030000}"/>
    <cellStyle name="Currency [0] 6620" xfId="11369" hidden="1" xr:uid="{00000000-0005-0000-0000-00008A2C0000}"/>
    <cellStyle name="Currency [0] 6621" xfId="11371" hidden="1" xr:uid="{00000000-0005-0000-0000-00008C2C0000}"/>
    <cellStyle name="Currency [0] 6622" xfId="11227" hidden="1" xr:uid="{00000000-0005-0000-0000-0000FC2B0000}"/>
    <cellStyle name="Currency [0] 6623" xfId="11326" hidden="1" xr:uid="{00000000-0005-0000-0000-00005F2C0000}"/>
    <cellStyle name="Currency [0] 6624" xfId="11293" hidden="1" xr:uid="{00000000-0005-0000-0000-00003E2C0000}"/>
    <cellStyle name="Currency [0] 6625" xfId="11311" hidden="1" xr:uid="{00000000-0005-0000-0000-0000502C0000}"/>
    <cellStyle name="Currency [0] 6626" xfId="11308" hidden="1" xr:uid="{00000000-0005-0000-0000-00004D2C0000}"/>
    <cellStyle name="Currency [0] 6627" xfId="11375" hidden="1" xr:uid="{00000000-0005-0000-0000-0000902C0000}"/>
    <cellStyle name="Currency [0] 6628" xfId="11260" hidden="1" xr:uid="{00000000-0005-0000-0000-00001D2C0000}"/>
    <cellStyle name="Currency [0] 6629" xfId="11360" hidden="1" xr:uid="{00000000-0005-0000-0000-0000812C0000}"/>
    <cellStyle name="Currency [0] 663" xfId="780" hidden="1" xr:uid="{00000000-0005-0000-0000-00002D030000}"/>
    <cellStyle name="Currency [0] 6630" xfId="11382" hidden="1" xr:uid="{00000000-0005-0000-0000-0000972C0000}"/>
    <cellStyle name="Currency [0] 6631" xfId="11384" hidden="1" xr:uid="{00000000-0005-0000-0000-0000992C0000}"/>
    <cellStyle name="Currency [0] 6632" xfId="11312" hidden="1" xr:uid="{00000000-0005-0000-0000-0000512C0000}"/>
    <cellStyle name="Currency [0] 6633" xfId="11344" hidden="1" xr:uid="{00000000-0005-0000-0000-0000712C0000}"/>
    <cellStyle name="Currency [0] 6634" xfId="11199" hidden="1" xr:uid="{00000000-0005-0000-0000-0000E02B0000}"/>
    <cellStyle name="Currency [0] 6635" xfId="11330" hidden="1" xr:uid="{00000000-0005-0000-0000-0000632C0000}"/>
    <cellStyle name="Currency [0] 6636" xfId="11327" hidden="1" xr:uid="{00000000-0005-0000-0000-0000602C0000}"/>
    <cellStyle name="Currency [0] 6637" xfId="11388" hidden="1" xr:uid="{00000000-0005-0000-0000-00009D2C0000}"/>
    <cellStyle name="Currency [0] 6638" xfId="11223" hidden="1" xr:uid="{00000000-0005-0000-0000-0000F82B0000}"/>
    <cellStyle name="Currency [0] 6639" xfId="11372" hidden="1" xr:uid="{00000000-0005-0000-0000-00008D2C0000}"/>
    <cellStyle name="Currency [0] 664" xfId="690" hidden="1" xr:uid="{00000000-0005-0000-0000-0000D3020000}"/>
    <cellStyle name="Currency [0] 6640" xfId="11392" hidden="1" xr:uid="{00000000-0005-0000-0000-0000A12C0000}"/>
    <cellStyle name="Currency [0] 6641" xfId="11394" hidden="1" xr:uid="{00000000-0005-0000-0000-0000A32C0000}"/>
    <cellStyle name="Currency [0] 6642" xfId="11331" hidden="1" xr:uid="{00000000-0005-0000-0000-0000642C0000}"/>
    <cellStyle name="Currency [0] 6643" xfId="11359" hidden="1" xr:uid="{00000000-0005-0000-0000-0000802C0000}"/>
    <cellStyle name="Currency [0] 6644" xfId="11319" hidden="1" xr:uid="{00000000-0005-0000-0000-0000582C0000}"/>
    <cellStyle name="Currency [0] 6645" xfId="11348" hidden="1" xr:uid="{00000000-0005-0000-0000-0000752C0000}"/>
    <cellStyle name="Currency [0] 6646" xfId="11345" hidden="1" xr:uid="{00000000-0005-0000-0000-0000722C0000}"/>
    <cellStyle name="Currency [0] 6647" xfId="11398" hidden="1" xr:uid="{00000000-0005-0000-0000-0000A72C0000}"/>
    <cellStyle name="Currency [0] 6648" xfId="11226" hidden="1" xr:uid="{00000000-0005-0000-0000-0000FB2B0000}"/>
    <cellStyle name="Currency [0] 6649" xfId="11385" hidden="1" xr:uid="{00000000-0005-0000-0000-00009A2C0000}"/>
    <cellStyle name="Currency [0] 665" xfId="772" hidden="1" xr:uid="{00000000-0005-0000-0000-000025030000}"/>
    <cellStyle name="Currency [0] 6650" xfId="11402" hidden="1" xr:uid="{00000000-0005-0000-0000-0000AB2C0000}"/>
    <cellStyle name="Currency [0] 6651" xfId="11404" hidden="1" xr:uid="{00000000-0005-0000-0000-0000AD2C0000}"/>
    <cellStyle name="Currency [0] 6652" xfId="11285" hidden="1" xr:uid="{00000000-0005-0000-0000-0000362C0000}"/>
    <cellStyle name="Currency [0] 6653" xfId="11321" hidden="1" xr:uid="{00000000-0005-0000-0000-00005A2C0000}"/>
    <cellStyle name="Currency [0] 6654" xfId="11390" hidden="1" xr:uid="{00000000-0005-0000-0000-00009F2C0000}"/>
    <cellStyle name="Currency [0] 6655" xfId="11378" hidden="1" xr:uid="{00000000-0005-0000-0000-0000932C0000}"/>
    <cellStyle name="Currency [0] 6656" xfId="11395" hidden="1" xr:uid="{00000000-0005-0000-0000-0000A42C0000}"/>
    <cellStyle name="Currency [0] 6657" xfId="11406" hidden="1" xr:uid="{00000000-0005-0000-0000-0000AF2C0000}"/>
    <cellStyle name="Currency [0] 6658" xfId="11254" hidden="1" xr:uid="{00000000-0005-0000-0000-0000172C0000}"/>
    <cellStyle name="Currency [0] 6659" xfId="11318" hidden="1" xr:uid="{00000000-0005-0000-0000-0000572C0000}"/>
    <cellStyle name="Currency [0] 666" xfId="782" hidden="1" xr:uid="{00000000-0005-0000-0000-00002F030000}"/>
    <cellStyle name="Currency [0] 6660" xfId="11410" hidden="1" xr:uid="{00000000-0005-0000-0000-0000B32C0000}"/>
    <cellStyle name="Currency [0] 6661" xfId="11412" hidden="1" xr:uid="{00000000-0005-0000-0000-0000B52C0000}"/>
    <cellStyle name="Currency [0] 6662" xfId="11367" hidden="1" xr:uid="{00000000-0005-0000-0000-0000882C0000}"/>
    <cellStyle name="Currency [0] 6663" xfId="11379" hidden="1" xr:uid="{00000000-0005-0000-0000-0000942C0000}"/>
    <cellStyle name="Currency [0] 6664" xfId="11407" hidden="1" xr:uid="{00000000-0005-0000-0000-0000B02C0000}"/>
    <cellStyle name="Currency [0] 6665" xfId="11380" hidden="1" xr:uid="{00000000-0005-0000-0000-0000952C0000}"/>
    <cellStyle name="Currency [0] 6666" xfId="11413" hidden="1" xr:uid="{00000000-0005-0000-0000-0000B62C0000}"/>
    <cellStyle name="Currency [0] 6667" xfId="11415" hidden="1" xr:uid="{00000000-0005-0000-0000-0000B82C0000}"/>
    <cellStyle name="Currency [0] 6668" xfId="11408" hidden="1" xr:uid="{00000000-0005-0000-0000-0000B12C0000}"/>
    <cellStyle name="Currency [0] 6669" xfId="11354" hidden="1" xr:uid="{00000000-0005-0000-0000-00007B2C0000}"/>
    <cellStyle name="Currency [0] 667" xfId="783" hidden="1" xr:uid="{00000000-0005-0000-0000-000030030000}"/>
    <cellStyle name="Currency [0] 6670" xfId="11417" hidden="1" xr:uid="{00000000-0005-0000-0000-0000BA2C0000}"/>
    <cellStyle name="Currency [0] 6671" xfId="11419" hidden="1" xr:uid="{00000000-0005-0000-0000-0000BC2C0000}"/>
    <cellStyle name="Currency [0] 6672" xfId="11479" hidden="1" xr:uid="{00000000-0005-0000-0000-0000F82C0000}"/>
    <cellStyle name="Currency [0] 6673" xfId="11498" hidden="1" xr:uid="{00000000-0005-0000-0000-00000B2D0000}"/>
    <cellStyle name="Currency [0] 6674" xfId="11505" hidden="1" xr:uid="{00000000-0005-0000-0000-0000122D0000}"/>
    <cellStyle name="Currency [0] 6675" xfId="11512" hidden="1" xr:uid="{00000000-0005-0000-0000-0000192D0000}"/>
    <cellStyle name="Currency [0] 6676" xfId="11517" hidden="1" xr:uid="{00000000-0005-0000-0000-00001E2D0000}"/>
    <cellStyle name="Currency [0] 6677" xfId="11496" hidden="1" xr:uid="{00000000-0005-0000-0000-0000092D0000}"/>
    <cellStyle name="Currency [0] 6678" xfId="11507" hidden="1" xr:uid="{00000000-0005-0000-0000-0000142D0000}"/>
    <cellStyle name="Currency [0] 6679" xfId="11521" hidden="1" xr:uid="{00000000-0005-0000-0000-0000222D0000}"/>
    <cellStyle name="Currency [0] 668" xfId="711" hidden="1" xr:uid="{00000000-0005-0000-0000-0000E8020000}"/>
    <cellStyle name="Currency [0] 6680" xfId="11523" hidden="1" xr:uid="{00000000-0005-0000-0000-0000242D0000}"/>
    <cellStyle name="Currency [0] 6681" xfId="11506" hidden="1" xr:uid="{00000000-0005-0000-0000-0000132D0000}"/>
    <cellStyle name="Currency [0] 6682" xfId="11480" hidden="1" xr:uid="{00000000-0005-0000-0000-0000F92C0000}"/>
    <cellStyle name="Currency [0] 6683" xfId="11534" hidden="1" xr:uid="{00000000-0005-0000-0000-00002F2D0000}"/>
    <cellStyle name="Currency [0] 6684" xfId="11543" hidden="1" xr:uid="{00000000-0005-0000-0000-0000382D0000}"/>
    <cellStyle name="Currency [0] 6685" xfId="11554" hidden="1" xr:uid="{00000000-0005-0000-0000-0000432D0000}"/>
    <cellStyle name="Currency [0] 6686" xfId="11560" hidden="1" xr:uid="{00000000-0005-0000-0000-0000492D0000}"/>
    <cellStyle name="Currency [0] 6687" xfId="11532" hidden="1" xr:uid="{00000000-0005-0000-0000-00002D2D0000}"/>
    <cellStyle name="Currency [0] 6688" xfId="11550" hidden="1" xr:uid="{00000000-0005-0000-0000-00003F2D0000}"/>
    <cellStyle name="Currency [0] 6689" xfId="11572" hidden="1" xr:uid="{00000000-0005-0000-0000-0000552D0000}"/>
    <cellStyle name="Currency [0] 669" xfId="762" hidden="1" xr:uid="{00000000-0005-0000-0000-00001B030000}"/>
    <cellStyle name="Currency [0] 6690" xfId="11574" hidden="1" xr:uid="{00000000-0005-0000-0000-0000572D0000}"/>
    <cellStyle name="Currency [0] 6691" xfId="11502" hidden="1" xr:uid="{00000000-0005-0000-0000-00000F2D0000}"/>
    <cellStyle name="Currency [0] 6692" xfId="11486" hidden="1" xr:uid="{00000000-0005-0000-0000-0000FF2C0000}"/>
    <cellStyle name="Currency [0] 6693" xfId="11546" hidden="1" xr:uid="{00000000-0005-0000-0000-00003B2D0000}"/>
    <cellStyle name="Currency [0] 6694" xfId="11491" hidden="1" xr:uid="{00000000-0005-0000-0000-0000042D0000}"/>
    <cellStyle name="Currency [0] 6695" xfId="11535" hidden="1" xr:uid="{00000000-0005-0000-0000-0000302D0000}"/>
    <cellStyle name="Currency [0] 6696" xfId="11579" hidden="1" xr:uid="{00000000-0005-0000-0000-00005C2D0000}"/>
    <cellStyle name="Currency [0] 6697" xfId="11547" hidden="1" xr:uid="{00000000-0005-0000-0000-00003C2D0000}"/>
    <cellStyle name="Currency [0] 6698" xfId="11555" hidden="1" xr:uid="{00000000-0005-0000-0000-0000442D0000}"/>
    <cellStyle name="Currency [0] 6699" xfId="11591" hidden="1" xr:uid="{00000000-0005-0000-0000-0000682D0000}"/>
    <cellStyle name="Currency [0] 67" xfId="101" hidden="1" xr:uid="{00000000-0005-0000-0000-000086000000}"/>
    <cellStyle name="Currency [0] 670" xfId="742" hidden="1" xr:uid="{00000000-0005-0000-0000-000007030000}"/>
    <cellStyle name="Currency [0] 6700" xfId="11593" hidden="1" xr:uid="{00000000-0005-0000-0000-00006A2D0000}"/>
    <cellStyle name="Currency [0] 6701" xfId="11549" hidden="1" xr:uid="{00000000-0005-0000-0000-00003E2D0000}"/>
    <cellStyle name="Currency [0] 6702" xfId="11562" hidden="1" xr:uid="{00000000-0005-0000-0000-00004B2D0000}"/>
    <cellStyle name="Currency [0] 6703" xfId="11567" hidden="1" xr:uid="{00000000-0005-0000-0000-0000502D0000}"/>
    <cellStyle name="Currency [0] 6704" xfId="11561" hidden="1" xr:uid="{00000000-0005-0000-0000-00004A2D0000}"/>
    <cellStyle name="Currency [0] 6705" xfId="11609" hidden="1" xr:uid="{00000000-0005-0000-0000-00007A2D0000}"/>
    <cellStyle name="Currency [0] 6706" xfId="11617" hidden="1" xr:uid="{00000000-0005-0000-0000-0000822D0000}"/>
    <cellStyle name="Currency [0] 6707" xfId="11545" hidden="1" xr:uid="{00000000-0005-0000-0000-00003A2D0000}"/>
    <cellStyle name="Currency [0] 6708" xfId="11603" hidden="1" xr:uid="{00000000-0005-0000-0000-0000742D0000}"/>
    <cellStyle name="Currency [0] 6709" xfId="11626" hidden="1" xr:uid="{00000000-0005-0000-0000-00008B2D0000}"/>
    <cellStyle name="Currency [0] 671" xfId="754" hidden="1" xr:uid="{00000000-0005-0000-0000-000013030000}"/>
    <cellStyle name="Currency [0] 6710" xfId="11628" hidden="1" xr:uid="{00000000-0005-0000-0000-00008D2D0000}"/>
    <cellStyle name="Currency [0] 6711" xfId="11528" hidden="1" xr:uid="{00000000-0005-0000-0000-0000292D0000}"/>
    <cellStyle name="Currency [0] 6712" xfId="11538" hidden="1" xr:uid="{00000000-0005-0000-0000-0000332D0000}"/>
    <cellStyle name="Currency [0] 6713" xfId="11600" hidden="1" xr:uid="{00000000-0005-0000-0000-0000712D0000}"/>
    <cellStyle name="Currency [0] 6714" xfId="11565" hidden="1" xr:uid="{00000000-0005-0000-0000-00004E2D0000}"/>
    <cellStyle name="Currency [0] 6715" xfId="11510" hidden="1" xr:uid="{00000000-0005-0000-0000-0000172D0000}"/>
    <cellStyle name="Currency [0] 6716" xfId="11636" hidden="1" xr:uid="{00000000-0005-0000-0000-0000952D0000}"/>
    <cellStyle name="Currency [0] 6717" xfId="11601" hidden="1" xr:uid="{00000000-0005-0000-0000-0000722D0000}"/>
    <cellStyle name="Currency [0] 6718" xfId="11612" hidden="1" xr:uid="{00000000-0005-0000-0000-00007D2D0000}"/>
    <cellStyle name="Currency [0] 6719" xfId="11644" hidden="1" xr:uid="{00000000-0005-0000-0000-00009D2D0000}"/>
    <cellStyle name="Currency [0] 672" xfId="752" hidden="1" xr:uid="{00000000-0005-0000-0000-000011030000}"/>
    <cellStyle name="Currency [0] 6720" xfId="11646" hidden="1" xr:uid="{00000000-0005-0000-0000-00009F2D0000}"/>
    <cellStyle name="Currency [0] 6721" xfId="11598" hidden="1" xr:uid="{00000000-0005-0000-0000-00006F2D0000}"/>
    <cellStyle name="Currency [0] 6722" xfId="11597" hidden="1" xr:uid="{00000000-0005-0000-0000-00006E2D0000}"/>
    <cellStyle name="Currency [0] 6723" xfId="11587" hidden="1" xr:uid="{00000000-0005-0000-0000-0000642D0000}"/>
    <cellStyle name="Currency [0] 6724" xfId="11583" hidden="1" xr:uid="{00000000-0005-0000-0000-0000602D0000}"/>
    <cellStyle name="Currency [0] 6725" xfId="11585" hidden="1" xr:uid="{00000000-0005-0000-0000-0000622D0000}"/>
    <cellStyle name="Currency [0] 6726" xfId="11653" hidden="1" xr:uid="{00000000-0005-0000-0000-0000A62D0000}"/>
    <cellStyle name="Currency [0] 6727" xfId="11488" hidden="1" xr:uid="{00000000-0005-0000-0000-0000012D0000}"/>
    <cellStyle name="Currency [0] 6728" xfId="11631" hidden="1" xr:uid="{00000000-0005-0000-0000-0000902D0000}"/>
    <cellStyle name="Currency [0] 6729" xfId="11659" hidden="1" xr:uid="{00000000-0005-0000-0000-0000AC2D0000}"/>
    <cellStyle name="Currency [0] 673" xfId="785" hidden="1" xr:uid="{00000000-0005-0000-0000-000032030000}"/>
    <cellStyle name="Currency [0] 6730" xfId="11661" hidden="1" xr:uid="{00000000-0005-0000-0000-0000AE2D0000}"/>
    <cellStyle name="Currency [0] 6731" xfId="11536" hidden="1" xr:uid="{00000000-0005-0000-0000-0000312D0000}"/>
    <cellStyle name="Currency [0] 6732" xfId="11610" hidden="1" xr:uid="{00000000-0005-0000-0000-00007B2D0000}"/>
    <cellStyle name="Currency [0] 6733" xfId="11566" hidden="1" xr:uid="{00000000-0005-0000-0000-00004F2D0000}"/>
    <cellStyle name="Currency [0] 6734" xfId="11602" hidden="1" xr:uid="{00000000-0005-0000-0000-0000732D0000}"/>
    <cellStyle name="Currency [0] 6735" xfId="11606" hidden="1" xr:uid="{00000000-0005-0000-0000-0000772D0000}"/>
    <cellStyle name="Currency [0] 6736" xfId="11667" hidden="1" xr:uid="{00000000-0005-0000-0000-0000B42D0000}"/>
    <cellStyle name="Currency [0] 6737" xfId="11483" hidden="1" xr:uid="{00000000-0005-0000-0000-0000FC2C0000}"/>
    <cellStyle name="Currency [0] 6738" xfId="11649" hidden="1" xr:uid="{00000000-0005-0000-0000-0000A22D0000}"/>
    <cellStyle name="Currency [0] 6739" xfId="11672" hidden="1" xr:uid="{00000000-0005-0000-0000-0000B92D0000}"/>
    <cellStyle name="Currency [0] 674" xfId="729" hidden="1" xr:uid="{00000000-0005-0000-0000-0000FA020000}"/>
    <cellStyle name="Currency [0] 6740" xfId="11674" hidden="1" xr:uid="{00000000-0005-0000-0000-0000BB2D0000}"/>
    <cellStyle name="Currency [0] 6741" xfId="11530" hidden="1" xr:uid="{00000000-0005-0000-0000-00002B2D0000}"/>
    <cellStyle name="Currency [0] 6742" xfId="11629" hidden="1" xr:uid="{00000000-0005-0000-0000-00008E2D0000}"/>
    <cellStyle name="Currency [0] 6743" xfId="11596" hidden="1" xr:uid="{00000000-0005-0000-0000-00006D2D0000}"/>
    <cellStyle name="Currency [0] 6744" xfId="11614" hidden="1" xr:uid="{00000000-0005-0000-0000-00007F2D0000}"/>
    <cellStyle name="Currency [0] 6745" xfId="11611" hidden="1" xr:uid="{00000000-0005-0000-0000-00007C2D0000}"/>
    <cellStyle name="Currency [0] 6746" xfId="11678" hidden="1" xr:uid="{00000000-0005-0000-0000-0000BF2D0000}"/>
    <cellStyle name="Currency [0] 6747" xfId="11563" hidden="1" xr:uid="{00000000-0005-0000-0000-00004C2D0000}"/>
    <cellStyle name="Currency [0] 6748" xfId="11663" hidden="1" xr:uid="{00000000-0005-0000-0000-0000B02D0000}"/>
    <cellStyle name="Currency [0] 6749" xfId="11685" hidden="1" xr:uid="{00000000-0005-0000-0000-0000C62D0000}"/>
    <cellStyle name="Currency [0] 675" xfId="779" hidden="1" xr:uid="{00000000-0005-0000-0000-00002C030000}"/>
    <cellStyle name="Currency [0] 6750" xfId="11687" hidden="1" xr:uid="{00000000-0005-0000-0000-0000C82D0000}"/>
    <cellStyle name="Currency [0] 6751" xfId="11615" hidden="1" xr:uid="{00000000-0005-0000-0000-0000802D0000}"/>
    <cellStyle name="Currency [0] 6752" xfId="11647" hidden="1" xr:uid="{00000000-0005-0000-0000-0000A02D0000}"/>
    <cellStyle name="Currency [0] 6753" xfId="11499" hidden="1" xr:uid="{00000000-0005-0000-0000-00000C2D0000}"/>
    <cellStyle name="Currency [0] 6754" xfId="11633" hidden="1" xr:uid="{00000000-0005-0000-0000-0000922D0000}"/>
    <cellStyle name="Currency [0] 6755" xfId="11630" hidden="1" xr:uid="{00000000-0005-0000-0000-00008F2D0000}"/>
    <cellStyle name="Currency [0] 6756" xfId="11691" hidden="1" xr:uid="{00000000-0005-0000-0000-0000CC2D0000}"/>
    <cellStyle name="Currency [0] 6757" xfId="11526" hidden="1" xr:uid="{00000000-0005-0000-0000-0000272D0000}"/>
    <cellStyle name="Currency [0] 6758" xfId="11675" hidden="1" xr:uid="{00000000-0005-0000-0000-0000BC2D0000}"/>
    <cellStyle name="Currency [0] 6759" xfId="11695" hidden="1" xr:uid="{00000000-0005-0000-0000-0000D02D0000}"/>
    <cellStyle name="Currency [0] 676" xfId="789" hidden="1" xr:uid="{00000000-0005-0000-0000-000036030000}"/>
    <cellStyle name="Currency [0] 6760" xfId="11697" hidden="1" xr:uid="{00000000-0005-0000-0000-0000D22D0000}"/>
    <cellStyle name="Currency [0] 6761" xfId="11634" hidden="1" xr:uid="{00000000-0005-0000-0000-0000932D0000}"/>
    <cellStyle name="Currency [0] 6762" xfId="11662" hidden="1" xr:uid="{00000000-0005-0000-0000-0000AF2D0000}"/>
    <cellStyle name="Currency [0] 6763" xfId="11622" hidden="1" xr:uid="{00000000-0005-0000-0000-0000872D0000}"/>
    <cellStyle name="Currency [0] 6764" xfId="11651" hidden="1" xr:uid="{00000000-0005-0000-0000-0000A42D0000}"/>
    <cellStyle name="Currency [0] 6765" xfId="11648" hidden="1" xr:uid="{00000000-0005-0000-0000-0000A12D0000}"/>
    <cellStyle name="Currency [0] 6766" xfId="11701" hidden="1" xr:uid="{00000000-0005-0000-0000-0000D62D0000}"/>
    <cellStyle name="Currency [0] 6767" xfId="11529" hidden="1" xr:uid="{00000000-0005-0000-0000-00002A2D0000}"/>
    <cellStyle name="Currency [0] 6768" xfId="11688" hidden="1" xr:uid="{00000000-0005-0000-0000-0000C92D0000}"/>
    <cellStyle name="Currency [0] 6769" xfId="11705" hidden="1" xr:uid="{00000000-0005-0000-0000-0000DA2D0000}"/>
    <cellStyle name="Currency [0] 677" xfId="790" hidden="1" xr:uid="{00000000-0005-0000-0000-000037030000}"/>
    <cellStyle name="Currency [0] 6770" xfId="11707" hidden="1" xr:uid="{00000000-0005-0000-0000-0000DC2D0000}"/>
    <cellStyle name="Currency [0] 6771" xfId="11588" hidden="1" xr:uid="{00000000-0005-0000-0000-0000652D0000}"/>
    <cellStyle name="Currency [0] 6772" xfId="11624" hidden="1" xr:uid="{00000000-0005-0000-0000-0000892D0000}"/>
    <cellStyle name="Currency [0] 6773" xfId="11693" hidden="1" xr:uid="{00000000-0005-0000-0000-0000CE2D0000}"/>
    <cellStyle name="Currency [0] 6774" xfId="11681" hidden="1" xr:uid="{00000000-0005-0000-0000-0000C22D0000}"/>
    <cellStyle name="Currency [0] 6775" xfId="11698" hidden="1" xr:uid="{00000000-0005-0000-0000-0000D32D0000}"/>
    <cellStyle name="Currency [0] 6776" xfId="11709" hidden="1" xr:uid="{00000000-0005-0000-0000-0000DE2D0000}"/>
    <cellStyle name="Currency [0] 6777" xfId="11557" hidden="1" xr:uid="{00000000-0005-0000-0000-0000462D0000}"/>
    <cellStyle name="Currency [0] 6778" xfId="11621" hidden="1" xr:uid="{00000000-0005-0000-0000-0000862D0000}"/>
    <cellStyle name="Currency [0] 6779" xfId="11713" hidden="1" xr:uid="{00000000-0005-0000-0000-0000E22D0000}"/>
    <cellStyle name="Currency [0] 678" xfId="755" hidden="1" xr:uid="{00000000-0005-0000-0000-000014030000}"/>
    <cellStyle name="Currency [0] 6780" xfId="11715" hidden="1" xr:uid="{00000000-0005-0000-0000-0000E42D0000}"/>
    <cellStyle name="Currency [0] 6781" xfId="11670" hidden="1" xr:uid="{00000000-0005-0000-0000-0000B72D0000}"/>
    <cellStyle name="Currency [0] 6782" xfId="11682" hidden="1" xr:uid="{00000000-0005-0000-0000-0000C32D0000}"/>
    <cellStyle name="Currency [0] 6783" xfId="11710" hidden="1" xr:uid="{00000000-0005-0000-0000-0000DF2D0000}"/>
    <cellStyle name="Currency [0] 6784" xfId="11683" hidden="1" xr:uid="{00000000-0005-0000-0000-0000C42D0000}"/>
    <cellStyle name="Currency [0] 6785" xfId="11716" hidden="1" xr:uid="{00000000-0005-0000-0000-0000E52D0000}"/>
    <cellStyle name="Currency [0] 6786" xfId="11718" hidden="1" xr:uid="{00000000-0005-0000-0000-0000E72D0000}"/>
    <cellStyle name="Currency [0] 6787" xfId="11711" hidden="1" xr:uid="{00000000-0005-0000-0000-0000E02D0000}"/>
    <cellStyle name="Currency [0] 6788" xfId="11657" hidden="1" xr:uid="{00000000-0005-0000-0000-0000AA2D0000}"/>
    <cellStyle name="Currency [0] 6789" xfId="11721" hidden="1" xr:uid="{00000000-0005-0000-0000-0000EA2D0000}"/>
    <cellStyle name="Currency [0] 679" xfId="770" hidden="1" xr:uid="{00000000-0005-0000-0000-000023030000}"/>
    <cellStyle name="Currency [0] 6790" xfId="11723" hidden="1" xr:uid="{00000000-0005-0000-0000-0000EC2D0000}"/>
    <cellStyle name="Currency [0] 6791" xfId="11440" hidden="1" xr:uid="{00000000-0005-0000-0000-0000D12C0000}"/>
    <cellStyle name="Currency [0] 6792" xfId="11462" hidden="1" xr:uid="{00000000-0005-0000-0000-0000E72C0000}"/>
    <cellStyle name="Currency [0] 6793" xfId="11727" hidden="1" xr:uid="{00000000-0005-0000-0000-0000F02D0000}"/>
    <cellStyle name="Currency [0] 6794" xfId="11734" hidden="1" xr:uid="{00000000-0005-0000-0000-0000F72D0000}"/>
    <cellStyle name="Currency [0] 6795" xfId="11736" hidden="1" xr:uid="{00000000-0005-0000-0000-0000F92D0000}"/>
    <cellStyle name="Currency [0] 6796" xfId="11427" hidden="1" xr:uid="{00000000-0005-0000-0000-0000C42C0000}"/>
    <cellStyle name="Currency [0] 6797" xfId="11730" hidden="1" xr:uid="{00000000-0005-0000-0000-0000F32D0000}"/>
    <cellStyle name="Currency [0] 6798" xfId="11739" hidden="1" xr:uid="{00000000-0005-0000-0000-0000FC2D0000}"/>
    <cellStyle name="Currency [0] 6799" xfId="11741" hidden="1" xr:uid="{00000000-0005-0000-0000-0000FE2D0000}"/>
    <cellStyle name="Currency [0] 68" xfId="143" hidden="1" xr:uid="{00000000-0005-0000-0000-0000B0000000}"/>
    <cellStyle name="Currency [0] 680" xfId="697" hidden="1" xr:uid="{00000000-0005-0000-0000-0000DA020000}"/>
    <cellStyle name="Currency [0] 6800" xfId="11729" hidden="1" xr:uid="{00000000-0005-0000-0000-0000F22D0000}"/>
    <cellStyle name="Currency [0] 6801" xfId="11439" hidden="1" xr:uid="{00000000-0005-0000-0000-0000D02C0000}"/>
    <cellStyle name="Currency [0] 6802" xfId="11752" hidden="1" xr:uid="{00000000-0005-0000-0000-0000092E0000}"/>
    <cellStyle name="Currency [0] 6803" xfId="11761" hidden="1" xr:uid="{00000000-0005-0000-0000-0000122E0000}"/>
    <cellStyle name="Currency [0] 6804" xfId="11772" hidden="1" xr:uid="{00000000-0005-0000-0000-00001D2E0000}"/>
    <cellStyle name="Currency [0] 6805" xfId="11778" hidden="1" xr:uid="{00000000-0005-0000-0000-0000232E0000}"/>
    <cellStyle name="Currency [0] 6806" xfId="11750" hidden="1" xr:uid="{00000000-0005-0000-0000-0000072E0000}"/>
    <cellStyle name="Currency [0] 6807" xfId="11768" hidden="1" xr:uid="{00000000-0005-0000-0000-0000192E0000}"/>
    <cellStyle name="Currency [0] 6808" xfId="11790" hidden="1" xr:uid="{00000000-0005-0000-0000-00002F2E0000}"/>
    <cellStyle name="Currency [0] 6809" xfId="11792" hidden="1" xr:uid="{00000000-0005-0000-0000-0000312E0000}"/>
    <cellStyle name="Currency [0] 681" xfId="765" hidden="1" xr:uid="{00000000-0005-0000-0000-00001E030000}"/>
    <cellStyle name="Currency [0] 6810" xfId="11724" hidden="1" xr:uid="{00000000-0005-0000-0000-0000ED2D0000}"/>
    <cellStyle name="Currency [0] 6811" xfId="11435" hidden="1" xr:uid="{00000000-0005-0000-0000-0000CC2C0000}"/>
    <cellStyle name="Currency [0] 6812" xfId="11764" hidden="1" xr:uid="{00000000-0005-0000-0000-0000152E0000}"/>
    <cellStyle name="Currency [0] 6813" xfId="11431" hidden="1" xr:uid="{00000000-0005-0000-0000-0000C82C0000}"/>
    <cellStyle name="Currency [0] 6814" xfId="11753" hidden="1" xr:uid="{00000000-0005-0000-0000-00000A2E0000}"/>
    <cellStyle name="Currency [0] 6815" xfId="11797" hidden="1" xr:uid="{00000000-0005-0000-0000-0000362E0000}"/>
    <cellStyle name="Currency [0] 6816" xfId="11765" hidden="1" xr:uid="{00000000-0005-0000-0000-0000162E0000}"/>
    <cellStyle name="Currency [0] 6817" xfId="11773" hidden="1" xr:uid="{00000000-0005-0000-0000-00001E2E0000}"/>
    <cellStyle name="Currency [0] 6818" xfId="11809" hidden="1" xr:uid="{00000000-0005-0000-0000-0000422E0000}"/>
    <cellStyle name="Currency [0] 6819" xfId="11811" hidden="1" xr:uid="{00000000-0005-0000-0000-0000442E0000}"/>
    <cellStyle name="Currency [0] 682" xfId="763" hidden="1" xr:uid="{00000000-0005-0000-0000-00001C030000}"/>
    <cellStyle name="Currency [0] 6820" xfId="11767" hidden="1" xr:uid="{00000000-0005-0000-0000-0000182E0000}"/>
    <cellStyle name="Currency [0] 6821" xfId="11780" hidden="1" xr:uid="{00000000-0005-0000-0000-0000252E0000}"/>
    <cellStyle name="Currency [0] 6822" xfId="11785" hidden="1" xr:uid="{00000000-0005-0000-0000-00002A2E0000}"/>
    <cellStyle name="Currency [0] 6823" xfId="11779" hidden="1" xr:uid="{00000000-0005-0000-0000-0000242E0000}"/>
    <cellStyle name="Currency [0] 6824" xfId="11827" hidden="1" xr:uid="{00000000-0005-0000-0000-0000542E0000}"/>
    <cellStyle name="Currency [0] 6825" xfId="11835" hidden="1" xr:uid="{00000000-0005-0000-0000-00005C2E0000}"/>
    <cellStyle name="Currency [0] 6826" xfId="11763" hidden="1" xr:uid="{00000000-0005-0000-0000-0000142E0000}"/>
    <cellStyle name="Currency [0] 6827" xfId="11821" hidden="1" xr:uid="{00000000-0005-0000-0000-00004E2E0000}"/>
    <cellStyle name="Currency [0] 6828" xfId="11844" hidden="1" xr:uid="{00000000-0005-0000-0000-0000652E0000}"/>
    <cellStyle name="Currency [0] 6829" xfId="11846" hidden="1" xr:uid="{00000000-0005-0000-0000-0000672E0000}"/>
    <cellStyle name="Currency [0] 683" xfId="792" hidden="1" xr:uid="{00000000-0005-0000-0000-000039030000}"/>
    <cellStyle name="Currency [0] 6830" xfId="11746" hidden="1" xr:uid="{00000000-0005-0000-0000-0000032E0000}"/>
    <cellStyle name="Currency [0] 6831" xfId="11756" hidden="1" xr:uid="{00000000-0005-0000-0000-00000D2E0000}"/>
    <cellStyle name="Currency [0] 6832" xfId="11818" hidden="1" xr:uid="{00000000-0005-0000-0000-00004B2E0000}"/>
    <cellStyle name="Currency [0] 6833" xfId="11783" hidden="1" xr:uid="{00000000-0005-0000-0000-0000282E0000}"/>
    <cellStyle name="Currency [0] 6834" xfId="11732" hidden="1" xr:uid="{00000000-0005-0000-0000-0000F52D0000}"/>
    <cellStyle name="Currency [0] 6835" xfId="11854" hidden="1" xr:uid="{00000000-0005-0000-0000-00006F2E0000}"/>
    <cellStyle name="Currency [0] 6836" xfId="11819" hidden="1" xr:uid="{00000000-0005-0000-0000-00004C2E0000}"/>
    <cellStyle name="Currency [0] 6837" xfId="11830" hidden="1" xr:uid="{00000000-0005-0000-0000-0000572E0000}"/>
    <cellStyle name="Currency [0] 6838" xfId="11862" hidden="1" xr:uid="{00000000-0005-0000-0000-0000772E0000}"/>
    <cellStyle name="Currency [0] 6839" xfId="11864" hidden="1" xr:uid="{00000000-0005-0000-0000-0000792E0000}"/>
    <cellStyle name="Currency [0] 684" xfId="708" hidden="1" xr:uid="{00000000-0005-0000-0000-0000E5020000}"/>
    <cellStyle name="Currency [0] 6840" xfId="11816" hidden="1" xr:uid="{00000000-0005-0000-0000-0000492E0000}"/>
    <cellStyle name="Currency [0] 6841" xfId="11815" hidden="1" xr:uid="{00000000-0005-0000-0000-0000482E0000}"/>
    <cellStyle name="Currency [0] 6842" xfId="11805" hidden="1" xr:uid="{00000000-0005-0000-0000-00003E2E0000}"/>
    <cellStyle name="Currency [0] 6843" xfId="11801" hidden="1" xr:uid="{00000000-0005-0000-0000-00003A2E0000}"/>
    <cellStyle name="Currency [0] 6844" xfId="11803" hidden="1" xr:uid="{00000000-0005-0000-0000-00003C2E0000}"/>
    <cellStyle name="Currency [0] 6845" xfId="11871" hidden="1" xr:uid="{00000000-0005-0000-0000-0000802E0000}"/>
    <cellStyle name="Currency [0] 6846" xfId="11433" hidden="1" xr:uid="{00000000-0005-0000-0000-0000CA2C0000}"/>
    <cellStyle name="Currency [0] 6847" xfId="11849" hidden="1" xr:uid="{00000000-0005-0000-0000-00006A2E0000}"/>
    <cellStyle name="Currency [0] 6848" xfId="11877" hidden="1" xr:uid="{00000000-0005-0000-0000-0000862E0000}"/>
    <cellStyle name="Currency [0] 6849" xfId="11879" hidden="1" xr:uid="{00000000-0005-0000-0000-0000882E0000}"/>
    <cellStyle name="Currency [0] 685" xfId="784" hidden="1" xr:uid="{00000000-0005-0000-0000-000031030000}"/>
    <cellStyle name="Currency [0] 6850" xfId="11754" hidden="1" xr:uid="{00000000-0005-0000-0000-00000B2E0000}"/>
    <cellStyle name="Currency [0] 6851" xfId="11828" hidden="1" xr:uid="{00000000-0005-0000-0000-0000552E0000}"/>
    <cellStyle name="Currency [0] 6852" xfId="11784" hidden="1" xr:uid="{00000000-0005-0000-0000-0000292E0000}"/>
    <cellStyle name="Currency [0] 6853" xfId="11820" hidden="1" xr:uid="{00000000-0005-0000-0000-00004D2E0000}"/>
    <cellStyle name="Currency [0] 6854" xfId="11824" hidden="1" xr:uid="{00000000-0005-0000-0000-0000512E0000}"/>
    <cellStyle name="Currency [0] 6855" xfId="11885" hidden="1" xr:uid="{00000000-0005-0000-0000-00008E2E0000}"/>
    <cellStyle name="Currency [0] 6856" xfId="11468" hidden="1" xr:uid="{00000000-0005-0000-0000-0000ED2C0000}"/>
    <cellStyle name="Currency [0] 6857" xfId="11867" hidden="1" xr:uid="{00000000-0005-0000-0000-00007C2E0000}"/>
    <cellStyle name="Currency [0] 6858" xfId="11890" hidden="1" xr:uid="{00000000-0005-0000-0000-0000932E0000}"/>
    <cellStyle name="Currency [0] 6859" xfId="11892" hidden="1" xr:uid="{00000000-0005-0000-0000-0000952E0000}"/>
    <cellStyle name="Currency [0] 686" xfId="794" hidden="1" xr:uid="{00000000-0005-0000-0000-00003B030000}"/>
    <cellStyle name="Currency [0] 6860" xfId="11748" hidden="1" xr:uid="{00000000-0005-0000-0000-0000052E0000}"/>
    <cellStyle name="Currency [0] 6861" xfId="11847" hidden="1" xr:uid="{00000000-0005-0000-0000-0000682E0000}"/>
    <cellStyle name="Currency [0] 6862" xfId="11814" hidden="1" xr:uid="{00000000-0005-0000-0000-0000472E0000}"/>
    <cellStyle name="Currency [0] 6863" xfId="11832" hidden="1" xr:uid="{00000000-0005-0000-0000-0000592E0000}"/>
    <cellStyle name="Currency [0] 6864" xfId="11829" hidden="1" xr:uid="{00000000-0005-0000-0000-0000562E0000}"/>
    <cellStyle name="Currency [0] 6865" xfId="11896" hidden="1" xr:uid="{00000000-0005-0000-0000-0000992E0000}"/>
    <cellStyle name="Currency [0] 6866" xfId="11781" hidden="1" xr:uid="{00000000-0005-0000-0000-0000262E0000}"/>
    <cellStyle name="Currency [0] 6867" xfId="11881" hidden="1" xr:uid="{00000000-0005-0000-0000-00008A2E0000}"/>
    <cellStyle name="Currency [0] 6868" xfId="11903" hidden="1" xr:uid="{00000000-0005-0000-0000-0000A02E0000}"/>
    <cellStyle name="Currency [0] 6869" xfId="11905" hidden="1" xr:uid="{00000000-0005-0000-0000-0000A22E0000}"/>
    <cellStyle name="Currency [0] 687" xfId="795" hidden="1" xr:uid="{00000000-0005-0000-0000-00003C030000}"/>
    <cellStyle name="Currency [0] 6870" xfId="11833" hidden="1" xr:uid="{00000000-0005-0000-0000-00005A2E0000}"/>
    <cellStyle name="Currency [0] 6871" xfId="11865" hidden="1" xr:uid="{00000000-0005-0000-0000-00007A2E0000}"/>
    <cellStyle name="Currency [0] 6872" xfId="11513" hidden="1" xr:uid="{00000000-0005-0000-0000-00001A2D0000}"/>
    <cellStyle name="Currency [0] 6873" xfId="11851" hidden="1" xr:uid="{00000000-0005-0000-0000-00006C2E0000}"/>
    <cellStyle name="Currency [0] 6874" xfId="11848" hidden="1" xr:uid="{00000000-0005-0000-0000-0000692E0000}"/>
    <cellStyle name="Currency [0] 6875" xfId="11909" hidden="1" xr:uid="{00000000-0005-0000-0000-0000A62E0000}"/>
    <cellStyle name="Currency [0] 6876" xfId="11744" hidden="1" xr:uid="{00000000-0005-0000-0000-0000012E0000}"/>
    <cellStyle name="Currency [0] 6877" xfId="11893" hidden="1" xr:uid="{00000000-0005-0000-0000-0000962E0000}"/>
    <cellStyle name="Currency [0] 6878" xfId="11913" hidden="1" xr:uid="{00000000-0005-0000-0000-0000AA2E0000}"/>
    <cellStyle name="Currency [0] 6879" xfId="11915" hidden="1" xr:uid="{00000000-0005-0000-0000-0000AC2E0000}"/>
    <cellStyle name="Currency [0] 688" xfId="766" hidden="1" xr:uid="{00000000-0005-0000-0000-00001F030000}"/>
    <cellStyle name="Currency [0] 6880" xfId="11852" hidden="1" xr:uid="{00000000-0005-0000-0000-00006D2E0000}"/>
    <cellStyle name="Currency [0] 6881" xfId="11880" hidden="1" xr:uid="{00000000-0005-0000-0000-0000892E0000}"/>
    <cellStyle name="Currency [0] 6882" xfId="11840" hidden="1" xr:uid="{00000000-0005-0000-0000-0000612E0000}"/>
    <cellStyle name="Currency [0] 6883" xfId="11869" hidden="1" xr:uid="{00000000-0005-0000-0000-00007E2E0000}"/>
    <cellStyle name="Currency [0] 6884" xfId="11866" hidden="1" xr:uid="{00000000-0005-0000-0000-00007B2E0000}"/>
    <cellStyle name="Currency [0] 6885" xfId="11919" hidden="1" xr:uid="{00000000-0005-0000-0000-0000B02E0000}"/>
    <cellStyle name="Currency [0] 6886" xfId="11747" hidden="1" xr:uid="{00000000-0005-0000-0000-0000042E0000}"/>
    <cellStyle name="Currency [0] 6887" xfId="11906" hidden="1" xr:uid="{00000000-0005-0000-0000-0000A32E0000}"/>
    <cellStyle name="Currency [0] 6888" xfId="11923" hidden="1" xr:uid="{00000000-0005-0000-0000-0000B42E0000}"/>
    <cellStyle name="Currency [0] 6889" xfId="11925" hidden="1" xr:uid="{00000000-0005-0000-0000-0000B62E0000}"/>
    <cellStyle name="Currency [0] 689" xfId="778" hidden="1" xr:uid="{00000000-0005-0000-0000-00002B030000}"/>
    <cellStyle name="Currency [0] 6890" xfId="11806" hidden="1" xr:uid="{00000000-0005-0000-0000-00003F2E0000}"/>
    <cellStyle name="Currency [0] 6891" xfId="11842" hidden="1" xr:uid="{00000000-0005-0000-0000-0000632E0000}"/>
    <cellStyle name="Currency [0] 6892" xfId="11911" hidden="1" xr:uid="{00000000-0005-0000-0000-0000A82E0000}"/>
    <cellStyle name="Currency [0] 6893" xfId="11899" hidden="1" xr:uid="{00000000-0005-0000-0000-00009C2E0000}"/>
    <cellStyle name="Currency [0] 6894" xfId="11916" hidden="1" xr:uid="{00000000-0005-0000-0000-0000AD2E0000}"/>
    <cellStyle name="Currency [0] 6895" xfId="11927" hidden="1" xr:uid="{00000000-0005-0000-0000-0000B82E0000}"/>
    <cellStyle name="Currency [0] 6896" xfId="11775" hidden="1" xr:uid="{00000000-0005-0000-0000-0000202E0000}"/>
    <cellStyle name="Currency [0] 6897" xfId="11839" hidden="1" xr:uid="{00000000-0005-0000-0000-0000602E0000}"/>
    <cellStyle name="Currency [0] 6898" xfId="11931" hidden="1" xr:uid="{00000000-0005-0000-0000-0000BC2E0000}"/>
    <cellStyle name="Currency [0] 6899" xfId="11933" hidden="1" xr:uid="{00000000-0005-0000-0000-0000BE2E0000}"/>
    <cellStyle name="Currency [0] 69" xfId="153" hidden="1" xr:uid="{00000000-0005-0000-0000-0000BA000000}"/>
    <cellStyle name="Currency [0] 690" xfId="758" hidden="1" xr:uid="{00000000-0005-0000-0000-000017030000}"/>
    <cellStyle name="Currency [0] 6900" xfId="11888" hidden="1" xr:uid="{00000000-0005-0000-0000-0000912E0000}"/>
    <cellStyle name="Currency [0] 6901" xfId="11900" hidden="1" xr:uid="{00000000-0005-0000-0000-00009D2E0000}"/>
    <cellStyle name="Currency [0] 6902" xfId="11928" hidden="1" xr:uid="{00000000-0005-0000-0000-0000B92E0000}"/>
    <cellStyle name="Currency [0] 6903" xfId="11901" hidden="1" xr:uid="{00000000-0005-0000-0000-00009E2E0000}"/>
    <cellStyle name="Currency [0] 6904" xfId="11934" hidden="1" xr:uid="{00000000-0005-0000-0000-0000BF2E0000}"/>
    <cellStyle name="Currency [0] 6905" xfId="11936" hidden="1" xr:uid="{00000000-0005-0000-0000-0000C12E0000}"/>
    <cellStyle name="Currency [0] 6906" xfId="11929" hidden="1" xr:uid="{00000000-0005-0000-0000-0000BA2E0000}"/>
    <cellStyle name="Currency [0] 6907" xfId="11875" hidden="1" xr:uid="{00000000-0005-0000-0000-0000842E0000}"/>
    <cellStyle name="Currency [0] 6908" xfId="11938" hidden="1" xr:uid="{00000000-0005-0000-0000-0000C32E0000}"/>
    <cellStyle name="Currency [0] 6909" xfId="11940" hidden="1" xr:uid="{00000000-0005-0000-0000-0000C52E0000}"/>
    <cellStyle name="Currency [0] 691" xfId="773" hidden="1" xr:uid="{00000000-0005-0000-0000-000026030000}"/>
    <cellStyle name="Currency [0] 6910" xfId="11452" hidden="1" xr:uid="{00000000-0005-0000-0000-0000DD2C0000}"/>
    <cellStyle name="Currency [0] 6911" xfId="11430" hidden="1" xr:uid="{00000000-0005-0000-0000-0000C72C0000}"/>
    <cellStyle name="Currency [0] 6912" xfId="11946" hidden="1" xr:uid="{00000000-0005-0000-0000-0000CB2E0000}"/>
    <cellStyle name="Currency [0] 6913" xfId="11952" hidden="1" xr:uid="{00000000-0005-0000-0000-0000D12E0000}"/>
    <cellStyle name="Currency [0] 6914" xfId="11954" hidden="1" xr:uid="{00000000-0005-0000-0000-0000D32E0000}"/>
    <cellStyle name="Currency [0] 6915" xfId="11447" hidden="1" xr:uid="{00000000-0005-0000-0000-0000D82C0000}"/>
    <cellStyle name="Currency [0] 6916" xfId="11948" hidden="1" xr:uid="{00000000-0005-0000-0000-0000CD2E0000}"/>
    <cellStyle name="Currency [0] 6917" xfId="11956" hidden="1" xr:uid="{00000000-0005-0000-0000-0000D52E0000}"/>
    <cellStyle name="Currency [0] 6918" xfId="11958" hidden="1" xr:uid="{00000000-0005-0000-0000-0000D72E0000}"/>
    <cellStyle name="Currency [0] 6919" xfId="11947" hidden="1" xr:uid="{00000000-0005-0000-0000-0000CC2E0000}"/>
    <cellStyle name="Currency [0] 692" xfId="771" hidden="1" xr:uid="{00000000-0005-0000-0000-000024030000}"/>
    <cellStyle name="Currency [0] 6920" xfId="11453" hidden="1" xr:uid="{00000000-0005-0000-0000-0000DE2C0000}"/>
    <cellStyle name="Currency [0] 6921" xfId="11969" hidden="1" xr:uid="{00000000-0005-0000-0000-0000E22E0000}"/>
    <cellStyle name="Currency [0] 6922" xfId="11978" hidden="1" xr:uid="{00000000-0005-0000-0000-0000EB2E0000}"/>
    <cellStyle name="Currency [0] 6923" xfId="11989" hidden="1" xr:uid="{00000000-0005-0000-0000-0000F62E0000}"/>
    <cellStyle name="Currency [0] 6924" xfId="11995" hidden="1" xr:uid="{00000000-0005-0000-0000-0000FC2E0000}"/>
    <cellStyle name="Currency [0] 6925" xfId="11967" hidden="1" xr:uid="{00000000-0005-0000-0000-0000E02E0000}"/>
    <cellStyle name="Currency [0] 6926" xfId="11985" hidden="1" xr:uid="{00000000-0005-0000-0000-0000F22E0000}"/>
    <cellStyle name="Currency [0] 6927" xfId="12007" hidden="1" xr:uid="{00000000-0005-0000-0000-0000082F0000}"/>
    <cellStyle name="Currency [0] 6928" xfId="12009" hidden="1" xr:uid="{00000000-0005-0000-0000-00000A2F0000}"/>
    <cellStyle name="Currency [0] 6929" xfId="11943" hidden="1" xr:uid="{00000000-0005-0000-0000-0000C82E0000}"/>
    <cellStyle name="Currency [0] 693" xfId="797" hidden="1" xr:uid="{00000000-0005-0000-0000-00003E030000}"/>
    <cellStyle name="Currency [0] 6930" xfId="11457" hidden="1" xr:uid="{00000000-0005-0000-0000-0000E22C0000}"/>
    <cellStyle name="Currency [0] 6931" xfId="11981" hidden="1" xr:uid="{00000000-0005-0000-0000-0000EE2E0000}"/>
    <cellStyle name="Currency [0] 6932" xfId="11473" hidden="1" xr:uid="{00000000-0005-0000-0000-0000F22C0000}"/>
    <cellStyle name="Currency [0] 6933" xfId="11970" hidden="1" xr:uid="{00000000-0005-0000-0000-0000E32E0000}"/>
    <cellStyle name="Currency [0] 6934" xfId="12014" hidden="1" xr:uid="{00000000-0005-0000-0000-00000F2F0000}"/>
    <cellStyle name="Currency [0] 6935" xfId="11982" hidden="1" xr:uid="{00000000-0005-0000-0000-0000EF2E0000}"/>
    <cellStyle name="Currency [0] 6936" xfId="11990" hidden="1" xr:uid="{00000000-0005-0000-0000-0000F72E0000}"/>
    <cellStyle name="Currency [0] 6937" xfId="12026" hidden="1" xr:uid="{00000000-0005-0000-0000-00001B2F0000}"/>
    <cellStyle name="Currency [0] 6938" xfId="12028" hidden="1" xr:uid="{00000000-0005-0000-0000-00001D2F0000}"/>
    <cellStyle name="Currency [0] 6939" xfId="11984" hidden="1" xr:uid="{00000000-0005-0000-0000-0000F12E0000}"/>
    <cellStyle name="Currency [0] 694" xfId="710" hidden="1" xr:uid="{00000000-0005-0000-0000-0000E7020000}"/>
    <cellStyle name="Currency [0] 6940" xfId="11997" hidden="1" xr:uid="{00000000-0005-0000-0000-0000FE2E0000}"/>
    <cellStyle name="Currency [0] 6941" xfId="12002" hidden="1" xr:uid="{00000000-0005-0000-0000-0000032F0000}"/>
    <cellStyle name="Currency [0] 6942" xfId="11996" hidden="1" xr:uid="{00000000-0005-0000-0000-0000FD2E0000}"/>
    <cellStyle name="Currency [0] 6943" xfId="12044" hidden="1" xr:uid="{00000000-0005-0000-0000-00002D2F0000}"/>
    <cellStyle name="Currency [0] 6944" xfId="12052" hidden="1" xr:uid="{00000000-0005-0000-0000-0000352F0000}"/>
    <cellStyle name="Currency [0] 6945" xfId="11980" hidden="1" xr:uid="{00000000-0005-0000-0000-0000ED2E0000}"/>
    <cellStyle name="Currency [0] 6946" xfId="12038" hidden="1" xr:uid="{00000000-0005-0000-0000-0000272F0000}"/>
    <cellStyle name="Currency [0] 6947" xfId="12061" hidden="1" xr:uid="{00000000-0005-0000-0000-00003E2F0000}"/>
    <cellStyle name="Currency [0] 6948" xfId="12063" hidden="1" xr:uid="{00000000-0005-0000-0000-0000402F0000}"/>
    <cellStyle name="Currency [0] 6949" xfId="11963" hidden="1" xr:uid="{00000000-0005-0000-0000-0000DC2E0000}"/>
    <cellStyle name="Currency [0] 695" xfId="791" hidden="1" xr:uid="{00000000-0005-0000-0000-000038030000}"/>
    <cellStyle name="Currency [0] 6950" xfId="11973" hidden="1" xr:uid="{00000000-0005-0000-0000-0000E62E0000}"/>
    <cellStyle name="Currency [0] 6951" xfId="12035" hidden="1" xr:uid="{00000000-0005-0000-0000-0000242F0000}"/>
    <cellStyle name="Currency [0] 6952" xfId="12000" hidden="1" xr:uid="{00000000-0005-0000-0000-0000012F0000}"/>
    <cellStyle name="Currency [0] 6953" xfId="11950" hidden="1" xr:uid="{00000000-0005-0000-0000-0000CF2E0000}"/>
    <cellStyle name="Currency [0] 6954" xfId="12071" hidden="1" xr:uid="{00000000-0005-0000-0000-0000482F0000}"/>
    <cellStyle name="Currency [0] 6955" xfId="12036" hidden="1" xr:uid="{00000000-0005-0000-0000-0000252F0000}"/>
    <cellStyle name="Currency [0] 6956" xfId="12047" hidden="1" xr:uid="{00000000-0005-0000-0000-0000302F0000}"/>
    <cellStyle name="Currency [0] 6957" xfId="12079" hidden="1" xr:uid="{00000000-0005-0000-0000-0000502F0000}"/>
    <cellStyle name="Currency [0] 6958" xfId="12081" hidden="1" xr:uid="{00000000-0005-0000-0000-0000522F0000}"/>
    <cellStyle name="Currency [0] 6959" xfId="12033" hidden="1" xr:uid="{00000000-0005-0000-0000-0000222F0000}"/>
    <cellStyle name="Currency [0] 696" xfId="798" hidden="1" xr:uid="{00000000-0005-0000-0000-00003F030000}"/>
    <cellStyle name="Currency [0] 6960" xfId="12032" hidden="1" xr:uid="{00000000-0005-0000-0000-0000212F0000}"/>
    <cellStyle name="Currency [0] 6961" xfId="12022" hidden="1" xr:uid="{00000000-0005-0000-0000-0000172F0000}"/>
    <cellStyle name="Currency [0] 6962" xfId="12018" hidden="1" xr:uid="{00000000-0005-0000-0000-0000132F0000}"/>
    <cellStyle name="Currency [0] 6963" xfId="12020" hidden="1" xr:uid="{00000000-0005-0000-0000-0000152F0000}"/>
    <cellStyle name="Currency [0] 6964" xfId="12088" hidden="1" xr:uid="{00000000-0005-0000-0000-0000592F0000}"/>
    <cellStyle name="Currency [0] 6965" xfId="11459" hidden="1" xr:uid="{00000000-0005-0000-0000-0000E42C0000}"/>
    <cellStyle name="Currency [0] 6966" xfId="12066" hidden="1" xr:uid="{00000000-0005-0000-0000-0000432F0000}"/>
    <cellStyle name="Currency [0] 6967" xfId="12094" hidden="1" xr:uid="{00000000-0005-0000-0000-00005F2F0000}"/>
    <cellStyle name="Currency [0] 6968" xfId="12096" hidden="1" xr:uid="{00000000-0005-0000-0000-0000612F0000}"/>
    <cellStyle name="Currency [0] 6969" xfId="11971" hidden="1" xr:uid="{00000000-0005-0000-0000-0000E42E0000}"/>
    <cellStyle name="Currency [0] 697" xfId="799" hidden="1" xr:uid="{00000000-0005-0000-0000-000040030000}"/>
    <cellStyle name="Currency [0] 6970" xfId="12045" hidden="1" xr:uid="{00000000-0005-0000-0000-00002E2F0000}"/>
    <cellStyle name="Currency [0] 6971" xfId="12001" hidden="1" xr:uid="{00000000-0005-0000-0000-0000022F0000}"/>
    <cellStyle name="Currency [0] 6972" xfId="12037" hidden="1" xr:uid="{00000000-0005-0000-0000-0000262F0000}"/>
    <cellStyle name="Currency [0] 6973" xfId="12041" hidden="1" xr:uid="{00000000-0005-0000-0000-00002A2F0000}"/>
    <cellStyle name="Currency [0] 6974" xfId="12102" hidden="1" xr:uid="{00000000-0005-0000-0000-0000672F0000}"/>
    <cellStyle name="Currency [0] 6975" xfId="11446" hidden="1" xr:uid="{00000000-0005-0000-0000-0000D72C0000}"/>
    <cellStyle name="Currency [0] 6976" xfId="12084" hidden="1" xr:uid="{00000000-0005-0000-0000-0000552F0000}"/>
    <cellStyle name="Currency [0] 6977" xfId="12107" hidden="1" xr:uid="{00000000-0005-0000-0000-00006C2F0000}"/>
    <cellStyle name="Currency [0] 6978" xfId="12109" hidden="1" xr:uid="{00000000-0005-0000-0000-00006E2F0000}"/>
    <cellStyle name="Currency [0] 6979" xfId="11965" hidden="1" xr:uid="{00000000-0005-0000-0000-0000DE2E0000}"/>
    <cellStyle name="Currency [0] 698" xfId="739" hidden="1" xr:uid="{00000000-0005-0000-0000-000004030000}"/>
    <cellStyle name="Currency [0] 6980" xfId="12064" hidden="1" xr:uid="{00000000-0005-0000-0000-0000412F0000}"/>
    <cellStyle name="Currency [0] 6981" xfId="12031" hidden="1" xr:uid="{00000000-0005-0000-0000-0000202F0000}"/>
    <cellStyle name="Currency [0] 6982" xfId="12049" hidden="1" xr:uid="{00000000-0005-0000-0000-0000322F0000}"/>
    <cellStyle name="Currency [0] 6983" xfId="12046" hidden="1" xr:uid="{00000000-0005-0000-0000-00002F2F0000}"/>
    <cellStyle name="Currency [0] 6984" xfId="12113" hidden="1" xr:uid="{00000000-0005-0000-0000-0000722F0000}"/>
    <cellStyle name="Currency [0] 6985" xfId="11998" hidden="1" xr:uid="{00000000-0005-0000-0000-0000FF2E0000}"/>
    <cellStyle name="Currency [0] 6986" xfId="12098" hidden="1" xr:uid="{00000000-0005-0000-0000-0000632F0000}"/>
    <cellStyle name="Currency [0] 6987" xfId="12120" hidden="1" xr:uid="{00000000-0005-0000-0000-0000792F0000}"/>
    <cellStyle name="Currency [0] 6988" xfId="12122" hidden="1" xr:uid="{00000000-0005-0000-0000-00007B2F0000}"/>
    <cellStyle name="Currency [0] 6989" xfId="12050" hidden="1" xr:uid="{00000000-0005-0000-0000-0000332F0000}"/>
    <cellStyle name="Currency [0] 699" xfId="759" hidden="1" xr:uid="{00000000-0005-0000-0000-000018030000}"/>
    <cellStyle name="Currency [0] 6990" xfId="12082" hidden="1" xr:uid="{00000000-0005-0000-0000-0000532F0000}"/>
    <cellStyle name="Currency [0] 6991" xfId="11425" hidden="1" xr:uid="{00000000-0005-0000-0000-0000C22C0000}"/>
    <cellStyle name="Currency [0] 6992" xfId="12068" hidden="1" xr:uid="{00000000-0005-0000-0000-0000452F0000}"/>
    <cellStyle name="Currency [0] 6993" xfId="12065" hidden="1" xr:uid="{00000000-0005-0000-0000-0000422F0000}"/>
    <cellStyle name="Currency [0] 6994" xfId="12126" hidden="1" xr:uid="{00000000-0005-0000-0000-00007F2F0000}"/>
    <cellStyle name="Currency [0] 6995" xfId="11961" hidden="1" xr:uid="{00000000-0005-0000-0000-0000DA2E0000}"/>
    <cellStyle name="Currency [0] 6996" xfId="12110" hidden="1" xr:uid="{00000000-0005-0000-0000-00006F2F0000}"/>
    <cellStyle name="Currency [0] 6997" xfId="12130" hidden="1" xr:uid="{00000000-0005-0000-0000-0000832F0000}"/>
    <cellStyle name="Currency [0] 6998" xfId="12132" hidden="1" xr:uid="{00000000-0005-0000-0000-0000852F0000}"/>
    <cellStyle name="Currency [0] 6999" xfId="12069" hidden="1" xr:uid="{00000000-0005-0000-0000-0000462F0000}"/>
    <cellStyle name="Currency [0] 7" xfId="63" hidden="1" xr:uid="{00000000-0005-0000-0000-00005F000000}"/>
    <cellStyle name="Currency [0] 70" xfId="154" hidden="1" xr:uid="{00000000-0005-0000-0000-0000BB000000}"/>
    <cellStyle name="Currency [0] 700" xfId="793" hidden="1" xr:uid="{00000000-0005-0000-0000-00003A030000}"/>
    <cellStyle name="Currency [0] 7000" xfId="12097" hidden="1" xr:uid="{00000000-0005-0000-0000-0000622F0000}"/>
    <cellStyle name="Currency [0] 7001" xfId="12057" hidden="1" xr:uid="{00000000-0005-0000-0000-00003A2F0000}"/>
    <cellStyle name="Currency [0] 7002" xfId="12086" hidden="1" xr:uid="{00000000-0005-0000-0000-0000572F0000}"/>
    <cellStyle name="Currency [0] 7003" xfId="12083" hidden="1" xr:uid="{00000000-0005-0000-0000-0000542F0000}"/>
    <cellStyle name="Currency [0] 7004" xfId="12136" hidden="1" xr:uid="{00000000-0005-0000-0000-0000892F0000}"/>
    <cellStyle name="Currency [0] 7005" xfId="11964" hidden="1" xr:uid="{00000000-0005-0000-0000-0000DD2E0000}"/>
    <cellStyle name="Currency [0] 7006" xfId="12123" hidden="1" xr:uid="{00000000-0005-0000-0000-00007C2F0000}"/>
    <cellStyle name="Currency [0] 7007" xfId="12140" hidden="1" xr:uid="{00000000-0005-0000-0000-00008D2F0000}"/>
    <cellStyle name="Currency [0] 7008" xfId="12142" hidden="1" xr:uid="{00000000-0005-0000-0000-00008F2F0000}"/>
    <cellStyle name="Currency [0] 7009" xfId="12023" hidden="1" xr:uid="{00000000-0005-0000-0000-0000182F0000}"/>
    <cellStyle name="Currency [0] 701" xfId="786" hidden="1" xr:uid="{00000000-0005-0000-0000-000033030000}"/>
    <cellStyle name="Currency [0] 7010" xfId="12059" hidden="1" xr:uid="{00000000-0005-0000-0000-00003C2F0000}"/>
    <cellStyle name="Currency [0] 7011" xfId="12128" hidden="1" xr:uid="{00000000-0005-0000-0000-0000812F0000}"/>
    <cellStyle name="Currency [0] 7012" xfId="12116" hidden="1" xr:uid="{00000000-0005-0000-0000-0000752F0000}"/>
    <cellStyle name="Currency [0] 7013" xfId="12133" hidden="1" xr:uid="{00000000-0005-0000-0000-0000862F0000}"/>
    <cellStyle name="Currency [0] 7014" xfId="12144" hidden="1" xr:uid="{00000000-0005-0000-0000-0000912F0000}"/>
    <cellStyle name="Currency [0] 7015" xfId="11992" hidden="1" xr:uid="{00000000-0005-0000-0000-0000F92E0000}"/>
    <cellStyle name="Currency [0] 7016" xfId="12056" hidden="1" xr:uid="{00000000-0005-0000-0000-0000392F0000}"/>
    <cellStyle name="Currency [0] 7017" xfId="12148" hidden="1" xr:uid="{00000000-0005-0000-0000-0000952F0000}"/>
    <cellStyle name="Currency [0] 7018" xfId="12150" hidden="1" xr:uid="{00000000-0005-0000-0000-0000972F0000}"/>
    <cellStyle name="Currency [0] 7019" xfId="12105" hidden="1" xr:uid="{00000000-0005-0000-0000-00006A2F0000}"/>
    <cellStyle name="Currency [0] 702" xfId="796" hidden="1" xr:uid="{00000000-0005-0000-0000-00003D030000}"/>
    <cellStyle name="Currency [0] 7020" xfId="12117" hidden="1" xr:uid="{00000000-0005-0000-0000-0000762F0000}"/>
    <cellStyle name="Currency [0] 7021" xfId="12145" hidden="1" xr:uid="{00000000-0005-0000-0000-0000922F0000}"/>
    <cellStyle name="Currency [0] 7022" xfId="12118" hidden="1" xr:uid="{00000000-0005-0000-0000-0000772F0000}"/>
    <cellStyle name="Currency [0] 7023" xfId="12151" hidden="1" xr:uid="{00000000-0005-0000-0000-0000982F0000}"/>
    <cellStyle name="Currency [0] 7024" xfId="12153" hidden="1" xr:uid="{00000000-0005-0000-0000-00009A2F0000}"/>
    <cellStyle name="Currency [0] 7025" xfId="12146" hidden="1" xr:uid="{00000000-0005-0000-0000-0000932F0000}"/>
    <cellStyle name="Currency [0] 7026" xfId="12092" hidden="1" xr:uid="{00000000-0005-0000-0000-00005D2F0000}"/>
    <cellStyle name="Currency [0] 7027" xfId="12155" hidden="1" xr:uid="{00000000-0005-0000-0000-00009C2F0000}"/>
    <cellStyle name="Currency [0] 7028" xfId="12157" hidden="1" xr:uid="{00000000-0005-0000-0000-00009E2F0000}"/>
    <cellStyle name="Currency [0] 7029" xfId="11519" hidden="1" xr:uid="{00000000-0005-0000-0000-0000202D0000}"/>
    <cellStyle name="Currency [0] 703" xfId="800" hidden="1" xr:uid="{00000000-0005-0000-0000-000041030000}"/>
    <cellStyle name="Currency [0] 7030" xfId="11460" hidden="1" xr:uid="{00000000-0005-0000-0000-0000E52C0000}"/>
    <cellStyle name="Currency [0] 7031" xfId="12163" hidden="1" xr:uid="{00000000-0005-0000-0000-0000A42F0000}"/>
    <cellStyle name="Currency [0] 7032" xfId="12169" hidden="1" xr:uid="{00000000-0005-0000-0000-0000AA2F0000}"/>
    <cellStyle name="Currency [0] 7033" xfId="12171" hidden="1" xr:uid="{00000000-0005-0000-0000-0000AC2F0000}"/>
    <cellStyle name="Currency [0] 7034" xfId="11450" hidden="1" xr:uid="{00000000-0005-0000-0000-0000DB2C0000}"/>
    <cellStyle name="Currency [0] 7035" xfId="12165" hidden="1" xr:uid="{00000000-0005-0000-0000-0000A62F0000}"/>
    <cellStyle name="Currency [0] 7036" xfId="12173" hidden="1" xr:uid="{00000000-0005-0000-0000-0000AE2F0000}"/>
    <cellStyle name="Currency [0] 7037" xfId="12175" hidden="1" xr:uid="{00000000-0005-0000-0000-0000B02F0000}"/>
    <cellStyle name="Currency [0] 7038" xfId="12164" hidden="1" xr:uid="{00000000-0005-0000-0000-0000A52F0000}"/>
    <cellStyle name="Currency [0] 7039" xfId="11495" hidden="1" xr:uid="{00000000-0005-0000-0000-0000082D0000}"/>
    <cellStyle name="Currency [0] 704" xfId="725" hidden="1" xr:uid="{00000000-0005-0000-0000-0000F6020000}"/>
    <cellStyle name="Currency [0] 7040" xfId="12186" hidden="1" xr:uid="{00000000-0005-0000-0000-0000BB2F0000}"/>
    <cellStyle name="Currency [0] 7041" xfId="12195" hidden="1" xr:uid="{00000000-0005-0000-0000-0000C42F0000}"/>
    <cellStyle name="Currency [0] 7042" xfId="12206" hidden="1" xr:uid="{00000000-0005-0000-0000-0000CF2F0000}"/>
    <cellStyle name="Currency [0] 7043" xfId="12212" hidden="1" xr:uid="{00000000-0005-0000-0000-0000D52F0000}"/>
    <cellStyle name="Currency [0] 7044" xfId="12184" hidden="1" xr:uid="{00000000-0005-0000-0000-0000B92F0000}"/>
    <cellStyle name="Currency [0] 7045" xfId="12202" hidden="1" xr:uid="{00000000-0005-0000-0000-0000CB2F0000}"/>
    <cellStyle name="Currency [0] 7046" xfId="12224" hidden="1" xr:uid="{00000000-0005-0000-0000-0000E12F0000}"/>
    <cellStyle name="Currency [0] 7047" xfId="12226" hidden="1" xr:uid="{00000000-0005-0000-0000-0000E32F0000}"/>
    <cellStyle name="Currency [0] 7048" xfId="12160" hidden="1" xr:uid="{00000000-0005-0000-0000-0000A12F0000}"/>
    <cellStyle name="Currency [0] 7049" xfId="11449" hidden="1" xr:uid="{00000000-0005-0000-0000-0000DA2C0000}"/>
    <cellStyle name="Currency [0] 705" xfId="757" hidden="1" xr:uid="{00000000-0005-0000-0000-000016030000}"/>
    <cellStyle name="Currency [0] 7050" xfId="12198" hidden="1" xr:uid="{00000000-0005-0000-0000-0000C72F0000}"/>
    <cellStyle name="Currency [0] 7051" xfId="11428" hidden="1" xr:uid="{00000000-0005-0000-0000-0000C52C0000}"/>
    <cellStyle name="Currency [0] 7052" xfId="12187" hidden="1" xr:uid="{00000000-0005-0000-0000-0000BC2F0000}"/>
    <cellStyle name="Currency [0] 7053" xfId="12231" hidden="1" xr:uid="{00000000-0005-0000-0000-0000E82F0000}"/>
    <cellStyle name="Currency [0] 7054" xfId="12199" hidden="1" xr:uid="{00000000-0005-0000-0000-0000C82F0000}"/>
    <cellStyle name="Currency [0] 7055" xfId="12207" hidden="1" xr:uid="{00000000-0005-0000-0000-0000D02F0000}"/>
    <cellStyle name="Currency [0] 7056" xfId="12243" hidden="1" xr:uid="{00000000-0005-0000-0000-0000F42F0000}"/>
    <cellStyle name="Currency [0] 7057" xfId="12245" hidden="1" xr:uid="{00000000-0005-0000-0000-0000F62F0000}"/>
    <cellStyle name="Currency [0] 7058" xfId="12201" hidden="1" xr:uid="{00000000-0005-0000-0000-0000CA2F0000}"/>
    <cellStyle name="Currency [0] 7059" xfId="12214" hidden="1" xr:uid="{00000000-0005-0000-0000-0000D72F0000}"/>
    <cellStyle name="Currency [0] 706" xfId="803" hidden="1" xr:uid="{00000000-0005-0000-0000-000044030000}"/>
    <cellStyle name="Currency [0] 7060" xfId="12219" hidden="1" xr:uid="{00000000-0005-0000-0000-0000DC2F0000}"/>
    <cellStyle name="Currency [0] 7061" xfId="12213" hidden="1" xr:uid="{00000000-0005-0000-0000-0000D62F0000}"/>
    <cellStyle name="Currency [0] 7062" xfId="12261" hidden="1" xr:uid="{00000000-0005-0000-0000-000006300000}"/>
    <cellStyle name="Currency [0] 7063" xfId="12269" hidden="1" xr:uid="{00000000-0005-0000-0000-00000E300000}"/>
    <cellStyle name="Currency [0] 7064" xfId="12197" hidden="1" xr:uid="{00000000-0005-0000-0000-0000C62F0000}"/>
    <cellStyle name="Currency [0] 7065" xfId="12255" hidden="1" xr:uid="{00000000-0005-0000-0000-000000300000}"/>
    <cellStyle name="Currency [0] 7066" xfId="12278" hidden="1" xr:uid="{00000000-0005-0000-0000-000017300000}"/>
    <cellStyle name="Currency [0] 7067" xfId="12280" hidden="1" xr:uid="{00000000-0005-0000-0000-000019300000}"/>
    <cellStyle name="Currency [0] 7068" xfId="12180" hidden="1" xr:uid="{00000000-0005-0000-0000-0000B52F0000}"/>
    <cellStyle name="Currency [0] 7069" xfId="12190" hidden="1" xr:uid="{00000000-0005-0000-0000-0000BF2F0000}"/>
    <cellStyle name="Currency [0] 707" xfId="804" hidden="1" xr:uid="{00000000-0005-0000-0000-000045030000}"/>
    <cellStyle name="Currency [0] 7070" xfId="12252" hidden="1" xr:uid="{00000000-0005-0000-0000-0000FD2F0000}"/>
    <cellStyle name="Currency [0] 7071" xfId="12217" hidden="1" xr:uid="{00000000-0005-0000-0000-0000DA2F0000}"/>
    <cellStyle name="Currency [0] 7072" xfId="12167" hidden="1" xr:uid="{00000000-0005-0000-0000-0000A82F0000}"/>
    <cellStyle name="Currency [0] 7073" xfId="12288" hidden="1" xr:uid="{00000000-0005-0000-0000-000021300000}"/>
    <cellStyle name="Currency [0] 7074" xfId="12253" hidden="1" xr:uid="{00000000-0005-0000-0000-0000FE2F0000}"/>
    <cellStyle name="Currency [0] 7075" xfId="12264" hidden="1" xr:uid="{00000000-0005-0000-0000-000009300000}"/>
    <cellStyle name="Currency [0] 7076" xfId="12296" hidden="1" xr:uid="{00000000-0005-0000-0000-000029300000}"/>
    <cellStyle name="Currency [0] 7077" xfId="12298" hidden="1" xr:uid="{00000000-0005-0000-0000-00002B300000}"/>
    <cellStyle name="Currency [0] 7078" xfId="12250" hidden="1" xr:uid="{00000000-0005-0000-0000-0000FB2F0000}"/>
    <cellStyle name="Currency [0] 7079" xfId="12249" hidden="1" xr:uid="{00000000-0005-0000-0000-0000FA2F0000}"/>
    <cellStyle name="Currency [0] 708" xfId="781" hidden="1" xr:uid="{00000000-0005-0000-0000-00002E030000}"/>
    <cellStyle name="Currency [0] 7080" xfId="12239" hidden="1" xr:uid="{00000000-0005-0000-0000-0000F02F0000}"/>
    <cellStyle name="Currency [0] 7081" xfId="12235" hidden="1" xr:uid="{00000000-0005-0000-0000-0000EC2F0000}"/>
    <cellStyle name="Currency [0] 7082" xfId="12237" hidden="1" xr:uid="{00000000-0005-0000-0000-0000EE2F0000}"/>
    <cellStyle name="Currency [0] 7083" xfId="12305" hidden="1" xr:uid="{00000000-0005-0000-0000-000032300000}"/>
    <cellStyle name="Currency [0] 7084" xfId="11464" hidden="1" xr:uid="{00000000-0005-0000-0000-0000E92C0000}"/>
    <cellStyle name="Currency [0] 7085" xfId="12283" hidden="1" xr:uid="{00000000-0005-0000-0000-00001C300000}"/>
    <cellStyle name="Currency [0] 7086" xfId="12311" hidden="1" xr:uid="{00000000-0005-0000-0000-000038300000}"/>
    <cellStyle name="Currency [0] 7087" xfId="12313" hidden="1" xr:uid="{00000000-0005-0000-0000-00003A300000}"/>
    <cellStyle name="Currency [0] 7088" xfId="12188" hidden="1" xr:uid="{00000000-0005-0000-0000-0000BD2F0000}"/>
    <cellStyle name="Currency [0] 7089" xfId="12262" hidden="1" xr:uid="{00000000-0005-0000-0000-000007300000}"/>
    <cellStyle name="Currency [0] 709" xfId="787" hidden="1" xr:uid="{00000000-0005-0000-0000-000034030000}"/>
    <cellStyle name="Currency [0] 7090" xfId="12218" hidden="1" xr:uid="{00000000-0005-0000-0000-0000DB2F0000}"/>
    <cellStyle name="Currency [0] 7091" xfId="12254" hidden="1" xr:uid="{00000000-0005-0000-0000-0000FF2F0000}"/>
    <cellStyle name="Currency [0] 7092" xfId="12258" hidden="1" xr:uid="{00000000-0005-0000-0000-000003300000}"/>
    <cellStyle name="Currency [0] 7093" xfId="12319" hidden="1" xr:uid="{00000000-0005-0000-0000-000040300000}"/>
    <cellStyle name="Currency [0] 7094" xfId="11477" hidden="1" xr:uid="{00000000-0005-0000-0000-0000F62C0000}"/>
    <cellStyle name="Currency [0] 7095" xfId="12301" hidden="1" xr:uid="{00000000-0005-0000-0000-00002E300000}"/>
    <cellStyle name="Currency [0] 7096" xfId="12324" hidden="1" xr:uid="{00000000-0005-0000-0000-000045300000}"/>
    <cellStyle name="Currency [0] 7097" xfId="12326" hidden="1" xr:uid="{00000000-0005-0000-0000-000047300000}"/>
    <cellStyle name="Currency [0] 7098" xfId="12182" hidden="1" xr:uid="{00000000-0005-0000-0000-0000B72F0000}"/>
    <cellStyle name="Currency [0] 7099" xfId="12281" hidden="1" xr:uid="{00000000-0005-0000-0000-00001A300000}"/>
    <cellStyle name="Currency [0] 71" xfId="107" hidden="1" xr:uid="{00000000-0005-0000-0000-00008C000000}"/>
    <cellStyle name="Currency [0] 710" xfId="801" hidden="1" xr:uid="{00000000-0005-0000-0000-000042030000}"/>
    <cellStyle name="Currency [0] 7100" xfId="12248" hidden="1" xr:uid="{00000000-0005-0000-0000-0000F92F0000}"/>
    <cellStyle name="Currency [0] 7101" xfId="12266" hidden="1" xr:uid="{00000000-0005-0000-0000-00000B300000}"/>
    <cellStyle name="Currency [0] 7102" xfId="12263" hidden="1" xr:uid="{00000000-0005-0000-0000-000008300000}"/>
    <cellStyle name="Currency [0] 7103" xfId="12330" hidden="1" xr:uid="{00000000-0005-0000-0000-00004B300000}"/>
    <cellStyle name="Currency [0] 7104" xfId="12215" hidden="1" xr:uid="{00000000-0005-0000-0000-0000D82F0000}"/>
    <cellStyle name="Currency [0] 7105" xfId="12315" hidden="1" xr:uid="{00000000-0005-0000-0000-00003C300000}"/>
    <cellStyle name="Currency [0] 7106" xfId="12337" hidden="1" xr:uid="{00000000-0005-0000-0000-000052300000}"/>
    <cellStyle name="Currency [0] 7107" xfId="12339" hidden="1" xr:uid="{00000000-0005-0000-0000-000054300000}"/>
    <cellStyle name="Currency [0] 7108" xfId="12267" hidden="1" xr:uid="{00000000-0005-0000-0000-00000C300000}"/>
    <cellStyle name="Currency [0] 7109" xfId="12299" hidden="1" xr:uid="{00000000-0005-0000-0000-00002C300000}"/>
    <cellStyle name="Currency [0] 711" xfId="788" hidden="1" xr:uid="{00000000-0005-0000-0000-000035030000}"/>
    <cellStyle name="Currency [0] 7110" xfId="11429" hidden="1" xr:uid="{00000000-0005-0000-0000-0000C62C0000}"/>
    <cellStyle name="Currency [0] 7111" xfId="12285" hidden="1" xr:uid="{00000000-0005-0000-0000-00001E300000}"/>
    <cellStyle name="Currency [0] 7112" xfId="12282" hidden="1" xr:uid="{00000000-0005-0000-0000-00001B300000}"/>
    <cellStyle name="Currency [0] 7113" xfId="12343" hidden="1" xr:uid="{00000000-0005-0000-0000-000058300000}"/>
    <cellStyle name="Currency [0] 7114" xfId="12178" hidden="1" xr:uid="{00000000-0005-0000-0000-0000B32F0000}"/>
    <cellStyle name="Currency [0] 7115" xfId="12327" hidden="1" xr:uid="{00000000-0005-0000-0000-000048300000}"/>
    <cellStyle name="Currency [0] 7116" xfId="12347" hidden="1" xr:uid="{00000000-0005-0000-0000-00005C300000}"/>
    <cellStyle name="Currency [0] 7117" xfId="12349" hidden="1" xr:uid="{00000000-0005-0000-0000-00005E300000}"/>
    <cellStyle name="Currency [0] 7118" xfId="12286" hidden="1" xr:uid="{00000000-0005-0000-0000-00001F300000}"/>
    <cellStyle name="Currency [0] 7119" xfId="12314" hidden="1" xr:uid="{00000000-0005-0000-0000-00003B300000}"/>
    <cellStyle name="Currency [0] 712" xfId="805" hidden="1" xr:uid="{00000000-0005-0000-0000-000046030000}"/>
    <cellStyle name="Currency [0] 7120" xfId="12274" hidden="1" xr:uid="{00000000-0005-0000-0000-000013300000}"/>
    <cellStyle name="Currency [0] 7121" xfId="12303" hidden="1" xr:uid="{00000000-0005-0000-0000-000030300000}"/>
    <cellStyle name="Currency [0] 7122" xfId="12300" hidden="1" xr:uid="{00000000-0005-0000-0000-00002D300000}"/>
    <cellStyle name="Currency [0] 7123" xfId="12353" hidden="1" xr:uid="{00000000-0005-0000-0000-000062300000}"/>
    <cellStyle name="Currency [0] 7124" xfId="12181" hidden="1" xr:uid="{00000000-0005-0000-0000-0000B62F0000}"/>
    <cellStyle name="Currency [0] 7125" xfId="12340" hidden="1" xr:uid="{00000000-0005-0000-0000-000055300000}"/>
    <cellStyle name="Currency [0] 7126" xfId="12357" hidden="1" xr:uid="{00000000-0005-0000-0000-000066300000}"/>
    <cellStyle name="Currency [0] 7127" xfId="12359" hidden="1" xr:uid="{00000000-0005-0000-0000-000068300000}"/>
    <cellStyle name="Currency [0] 7128" xfId="12240" hidden="1" xr:uid="{00000000-0005-0000-0000-0000F12F0000}"/>
    <cellStyle name="Currency [0] 7129" xfId="12276" hidden="1" xr:uid="{00000000-0005-0000-0000-000015300000}"/>
    <cellStyle name="Currency [0] 713" xfId="806" hidden="1" xr:uid="{00000000-0005-0000-0000-000047030000}"/>
    <cellStyle name="Currency [0] 7130" xfId="12345" hidden="1" xr:uid="{00000000-0005-0000-0000-00005A300000}"/>
    <cellStyle name="Currency [0] 7131" xfId="12333" hidden="1" xr:uid="{00000000-0005-0000-0000-00004E300000}"/>
    <cellStyle name="Currency [0] 7132" xfId="12350" hidden="1" xr:uid="{00000000-0005-0000-0000-00005F300000}"/>
    <cellStyle name="Currency [0] 7133" xfId="12361" hidden="1" xr:uid="{00000000-0005-0000-0000-00006A300000}"/>
    <cellStyle name="Currency [0] 7134" xfId="12209" hidden="1" xr:uid="{00000000-0005-0000-0000-0000D22F0000}"/>
    <cellStyle name="Currency [0] 7135" xfId="12273" hidden="1" xr:uid="{00000000-0005-0000-0000-000012300000}"/>
    <cellStyle name="Currency [0] 7136" xfId="12365" hidden="1" xr:uid="{00000000-0005-0000-0000-00006E300000}"/>
    <cellStyle name="Currency [0] 7137" xfId="12367" hidden="1" xr:uid="{00000000-0005-0000-0000-000070300000}"/>
    <cellStyle name="Currency [0] 7138" xfId="12322" hidden="1" xr:uid="{00000000-0005-0000-0000-000043300000}"/>
    <cellStyle name="Currency [0] 7139" xfId="12334" hidden="1" xr:uid="{00000000-0005-0000-0000-00004F300000}"/>
    <cellStyle name="Currency [0] 714" xfId="802" hidden="1" xr:uid="{00000000-0005-0000-0000-000043030000}"/>
    <cellStyle name="Currency [0] 7140" xfId="12362" hidden="1" xr:uid="{00000000-0005-0000-0000-00006B300000}"/>
    <cellStyle name="Currency [0] 7141" xfId="12335" hidden="1" xr:uid="{00000000-0005-0000-0000-000050300000}"/>
    <cellStyle name="Currency [0] 7142" xfId="12368" hidden="1" xr:uid="{00000000-0005-0000-0000-000071300000}"/>
    <cellStyle name="Currency [0] 7143" xfId="12370" hidden="1" xr:uid="{00000000-0005-0000-0000-000073300000}"/>
    <cellStyle name="Currency [0] 7144" xfId="12363" hidden="1" xr:uid="{00000000-0005-0000-0000-00006C300000}"/>
    <cellStyle name="Currency [0] 7145" xfId="12309" hidden="1" xr:uid="{00000000-0005-0000-0000-000036300000}"/>
    <cellStyle name="Currency [0] 7146" xfId="12372" hidden="1" xr:uid="{00000000-0005-0000-0000-000075300000}"/>
    <cellStyle name="Currency [0] 7147" xfId="12374" hidden="1" xr:uid="{00000000-0005-0000-0000-000077300000}"/>
    <cellStyle name="Currency [0] 7148" xfId="11134" hidden="1" xr:uid="{00000000-0005-0000-0000-00009F2B0000}"/>
    <cellStyle name="Currency [0] 7149" xfId="11189" hidden="1" xr:uid="{00000000-0005-0000-0000-0000D62B0000}"/>
    <cellStyle name="Currency [0] 715" xfId="775" hidden="1" xr:uid="{00000000-0005-0000-0000-000028030000}"/>
    <cellStyle name="Currency [0] 7150" xfId="11214" hidden="1" xr:uid="{00000000-0005-0000-0000-0000EF2B0000}"/>
    <cellStyle name="Currency [0] 7151" xfId="12379" hidden="1" xr:uid="{00000000-0005-0000-0000-00007C300000}"/>
    <cellStyle name="Currency [0] 7152" xfId="12382" hidden="1" xr:uid="{00000000-0005-0000-0000-00007F300000}"/>
    <cellStyle name="Currency [0] 7153" xfId="11142" hidden="1" xr:uid="{00000000-0005-0000-0000-0000A72B0000}"/>
    <cellStyle name="Currency [0] 7154" xfId="12375" hidden="1" xr:uid="{00000000-0005-0000-0000-000078300000}"/>
    <cellStyle name="Currency [0] 7155" xfId="12384" hidden="1" xr:uid="{00000000-0005-0000-0000-000081300000}"/>
    <cellStyle name="Currency [0] 7156" xfId="12386" hidden="1" xr:uid="{00000000-0005-0000-0000-000083300000}"/>
    <cellStyle name="Currency [0] 7157" xfId="11167" hidden="1" xr:uid="{00000000-0005-0000-0000-0000C02B0000}"/>
    <cellStyle name="Currency [0] 7158" xfId="11133" hidden="1" xr:uid="{00000000-0005-0000-0000-00009E2B0000}"/>
    <cellStyle name="Currency [0] 7159" xfId="12397" hidden="1" xr:uid="{00000000-0005-0000-0000-00008E300000}"/>
    <cellStyle name="Currency [0] 716" xfId="807" hidden="1" xr:uid="{00000000-0005-0000-0000-000048030000}"/>
    <cellStyle name="Currency [0] 7160" xfId="12406" hidden="1" xr:uid="{00000000-0005-0000-0000-000097300000}"/>
    <cellStyle name="Currency [0] 7161" xfId="12417" hidden="1" xr:uid="{00000000-0005-0000-0000-0000A2300000}"/>
    <cellStyle name="Currency [0] 7162" xfId="12423" hidden="1" xr:uid="{00000000-0005-0000-0000-0000A8300000}"/>
    <cellStyle name="Currency [0] 7163" xfId="12395" hidden="1" xr:uid="{00000000-0005-0000-0000-00008C300000}"/>
    <cellStyle name="Currency [0] 7164" xfId="12413" hidden="1" xr:uid="{00000000-0005-0000-0000-00009E300000}"/>
    <cellStyle name="Currency [0] 7165" xfId="12435" hidden="1" xr:uid="{00000000-0005-0000-0000-0000B4300000}"/>
    <cellStyle name="Currency [0] 7166" xfId="12437" hidden="1" xr:uid="{00000000-0005-0000-0000-0000B6300000}"/>
    <cellStyle name="Currency [0] 7167" xfId="11137" hidden="1" xr:uid="{00000000-0005-0000-0000-0000A22B0000}"/>
    <cellStyle name="Currency [0] 7168" xfId="11151" hidden="1" xr:uid="{00000000-0005-0000-0000-0000B02B0000}"/>
    <cellStyle name="Currency [0] 7169" xfId="12409" hidden="1" xr:uid="{00000000-0005-0000-0000-00009A300000}"/>
    <cellStyle name="Currency [0] 717" xfId="808" hidden="1" xr:uid="{00000000-0005-0000-0000-000049030000}"/>
    <cellStyle name="Currency [0] 7170" xfId="11146" hidden="1" xr:uid="{00000000-0005-0000-0000-0000AB2B0000}"/>
    <cellStyle name="Currency [0] 7171" xfId="12398" hidden="1" xr:uid="{00000000-0005-0000-0000-00008F300000}"/>
    <cellStyle name="Currency [0] 7172" xfId="12442" hidden="1" xr:uid="{00000000-0005-0000-0000-0000BB300000}"/>
    <cellStyle name="Currency [0] 7173" xfId="12410" hidden="1" xr:uid="{00000000-0005-0000-0000-00009B300000}"/>
    <cellStyle name="Currency [0] 7174" xfId="12418" hidden="1" xr:uid="{00000000-0005-0000-0000-0000A3300000}"/>
    <cellStyle name="Currency [0] 7175" xfId="12454" hidden="1" xr:uid="{00000000-0005-0000-0000-0000C7300000}"/>
    <cellStyle name="Currency [0] 7176" xfId="12456" hidden="1" xr:uid="{00000000-0005-0000-0000-0000C9300000}"/>
    <cellStyle name="Currency [0] 7177" xfId="12412" hidden="1" xr:uid="{00000000-0005-0000-0000-00009D300000}"/>
    <cellStyle name="Currency [0] 7178" xfId="12425" hidden="1" xr:uid="{00000000-0005-0000-0000-0000AA300000}"/>
    <cellStyle name="Currency [0] 7179" xfId="12430" hidden="1" xr:uid="{00000000-0005-0000-0000-0000AF300000}"/>
    <cellStyle name="Currency [0] 718" xfId="833" hidden="1" xr:uid="{00000000-0005-0000-0000-000062030000}"/>
    <cellStyle name="Currency [0] 7180" xfId="12424" hidden="1" xr:uid="{00000000-0005-0000-0000-0000A9300000}"/>
    <cellStyle name="Currency [0] 7181" xfId="12472" hidden="1" xr:uid="{00000000-0005-0000-0000-0000D9300000}"/>
    <cellStyle name="Currency [0] 7182" xfId="12480" hidden="1" xr:uid="{00000000-0005-0000-0000-0000E1300000}"/>
    <cellStyle name="Currency [0] 7183" xfId="12408" hidden="1" xr:uid="{00000000-0005-0000-0000-000099300000}"/>
    <cellStyle name="Currency [0] 7184" xfId="12466" hidden="1" xr:uid="{00000000-0005-0000-0000-0000D3300000}"/>
    <cellStyle name="Currency [0] 7185" xfId="12489" hidden="1" xr:uid="{00000000-0005-0000-0000-0000EA300000}"/>
    <cellStyle name="Currency [0] 7186" xfId="12491" hidden="1" xr:uid="{00000000-0005-0000-0000-0000EC300000}"/>
    <cellStyle name="Currency [0] 7187" xfId="12391" hidden="1" xr:uid="{00000000-0005-0000-0000-000088300000}"/>
    <cellStyle name="Currency [0] 7188" xfId="12401" hidden="1" xr:uid="{00000000-0005-0000-0000-000092300000}"/>
    <cellStyle name="Currency [0] 7189" xfId="12463" hidden="1" xr:uid="{00000000-0005-0000-0000-0000D0300000}"/>
    <cellStyle name="Currency [0] 719" xfId="841" hidden="1" xr:uid="{00000000-0005-0000-0000-00006A030000}"/>
    <cellStyle name="Currency [0] 7190" xfId="12428" hidden="1" xr:uid="{00000000-0005-0000-0000-0000AD300000}"/>
    <cellStyle name="Currency [0] 7191" xfId="12377" hidden="1" xr:uid="{00000000-0005-0000-0000-00007A300000}"/>
    <cellStyle name="Currency [0] 7192" xfId="12499" hidden="1" xr:uid="{00000000-0005-0000-0000-0000F4300000}"/>
    <cellStyle name="Currency [0] 7193" xfId="12464" hidden="1" xr:uid="{00000000-0005-0000-0000-0000D1300000}"/>
    <cellStyle name="Currency [0] 7194" xfId="12475" hidden="1" xr:uid="{00000000-0005-0000-0000-0000DC300000}"/>
    <cellStyle name="Currency [0] 7195" xfId="12507" hidden="1" xr:uid="{00000000-0005-0000-0000-0000FC300000}"/>
    <cellStyle name="Currency [0] 7196" xfId="12509" hidden="1" xr:uid="{00000000-0005-0000-0000-0000FE300000}"/>
    <cellStyle name="Currency [0] 7197" xfId="12461" hidden="1" xr:uid="{00000000-0005-0000-0000-0000CE300000}"/>
    <cellStyle name="Currency [0] 7198" xfId="12460" hidden="1" xr:uid="{00000000-0005-0000-0000-0000CD300000}"/>
    <cellStyle name="Currency [0] 7199" xfId="12450" hidden="1" xr:uid="{00000000-0005-0000-0000-0000C3300000}"/>
    <cellStyle name="Currency [0] 72" xfId="133" hidden="1" xr:uid="{00000000-0005-0000-0000-0000A6000000}"/>
    <cellStyle name="Currency [0] 720" xfId="844" hidden="1" xr:uid="{00000000-0005-0000-0000-00006D030000}"/>
    <cellStyle name="Currency [0] 7200" xfId="12446" hidden="1" xr:uid="{00000000-0005-0000-0000-0000BF300000}"/>
    <cellStyle name="Currency [0] 7201" xfId="12448" hidden="1" xr:uid="{00000000-0005-0000-0000-0000C1300000}"/>
    <cellStyle name="Currency [0] 7202" xfId="12516" hidden="1" xr:uid="{00000000-0005-0000-0000-000005310000}"/>
    <cellStyle name="Currency [0] 7203" xfId="11169" hidden="1" xr:uid="{00000000-0005-0000-0000-0000C22B0000}"/>
    <cellStyle name="Currency [0] 7204" xfId="12494" hidden="1" xr:uid="{00000000-0005-0000-0000-0000EF300000}"/>
    <cellStyle name="Currency [0] 7205" xfId="12522" hidden="1" xr:uid="{00000000-0005-0000-0000-00000B310000}"/>
    <cellStyle name="Currency [0] 7206" xfId="12524" hidden="1" xr:uid="{00000000-0005-0000-0000-00000D310000}"/>
    <cellStyle name="Currency [0] 7207" xfId="12399" hidden="1" xr:uid="{00000000-0005-0000-0000-000090300000}"/>
    <cellStyle name="Currency [0] 7208" xfId="12473" hidden="1" xr:uid="{00000000-0005-0000-0000-0000DA300000}"/>
    <cellStyle name="Currency [0] 7209" xfId="12429" hidden="1" xr:uid="{00000000-0005-0000-0000-0000AE300000}"/>
    <cellStyle name="Currency [0] 721" xfId="848" hidden="1" xr:uid="{00000000-0005-0000-0000-000071030000}"/>
    <cellStyle name="Currency [0] 7210" xfId="12465" hidden="1" xr:uid="{00000000-0005-0000-0000-0000D2300000}"/>
    <cellStyle name="Currency [0] 7211" xfId="12469" hidden="1" xr:uid="{00000000-0005-0000-0000-0000D6300000}"/>
    <cellStyle name="Currency [0] 7212" xfId="12530" hidden="1" xr:uid="{00000000-0005-0000-0000-000013310000}"/>
    <cellStyle name="Currency [0] 7213" xfId="11153" hidden="1" xr:uid="{00000000-0005-0000-0000-0000B22B0000}"/>
    <cellStyle name="Currency [0] 7214" xfId="12512" hidden="1" xr:uid="{00000000-0005-0000-0000-000001310000}"/>
    <cellStyle name="Currency [0] 7215" xfId="12535" hidden="1" xr:uid="{00000000-0005-0000-0000-000018310000}"/>
    <cellStyle name="Currency [0] 7216" xfId="12537" hidden="1" xr:uid="{00000000-0005-0000-0000-00001A310000}"/>
    <cellStyle name="Currency [0] 7217" xfId="12393" hidden="1" xr:uid="{00000000-0005-0000-0000-00008A300000}"/>
    <cellStyle name="Currency [0] 7218" xfId="12492" hidden="1" xr:uid="{00000000-0005-0000-0000-0000ED300000}"/>
    <cellStyle name="Currency [0] 7219" xfId="12459" hidden="1" xr:uid="{00000000-0005-0000-0000-0000CC300000}"/>
    <cellStyle name="Currency [0] 722" xfId="850" hidden="1" xr:uid="{00000000-0005-0000-0000-000073030000}"/>
    <cellStyle name="Currency [0] 7220" xfId="12477" hidden="1" xr:uid="{00000000-0005-0000-0000-0000DE300000}"/>
    <cellStyle name="Currency [0] 7221" xfId="12474" hidden="1" xr:uid="{00000000-0005-0000-0000-0000DB300000}"/>
    <cellStyle name="Currency [0] 7222" xfId="12541" hidden="1" xr:uid="{00000000-0005-0000-0000-00001E310000}"/>
    <cellStyle name="Currency [0] 7223" xfId="12426" hidden="1" xr:uid="{00000000-0005-0000-0000-0000AB300000}"/>
    <cellStyle name="Currency [0] 7224" xfId="12526" hidden="1" xr:uid="{00000000-0005-0000-0000-00000F310000}"/>
    <cellStyle name="Currency [0] 7225" xfId="12548" hidden="1" xr:uid="{00000000-0005-0000-0000-000025310000}"/>
    <cellStyle name="Currency [0] 7226" xfId="12550" hidden="1" xr:uid="{00000000-0005-0000-0000-000027310000}"/>
    <cellStyle name="Currency [0] 7227" xfId="12478" hidden="1" xr:uid="{00000000-0005-0000-0000-0000DF300000}"/>
    <cellStyle name="Currency [0] 7228" xfId="12510" hidden="1" xr:uid="{00000000-0005-0000-0000-0000FF300000}"/>
    <cellStyle name="Currency [0] 7229" xfId="11140" hidden="1" xr:uid="{00000000-0005-0000-0000-0000A52B0000}"/>
    <cellStyle name="Currency [0] 723" xfId="840" hidden="1" xr:uid="{00000000-0005-0000-0000-000069030000}"/>
    <cellStyle name="Currency [0] 7230" xfId="12496" hidden="1" xr:uid="{00000000-0005-0000-0000-0000F1300000}"/>
    <cellStyle name="Currency [0] 7231" xfId="12493" hidden="1" xr:uid="{00000000-0005-0000-0000-0000EE300000}"/>
    <cellStyle name="Currency [0] 7232" xfId="12554" hidden="1" xr:uid="{00000000-0005-0000-0000-00002B310000}"/>
    <cellStyle name="Currency [0] 7233" xfId="12389" hidden="1" xr:uid="{00000000-0005-0000-0000-000086300000}"/>
    <cellStyle name="Currency [0] 7234" xfId="12538" hidden="1" xr:uid="{00000000-0005-0000-0000-00001B310000}"/>
    <cellStyle name="Currency [0] 7235" xfId="12558" hidden="1" xr:uid="{00000000-0005-0000-0000-00002F310000}"/>
    <cellStyle name="Currency [0] 7236" xfId="12560" hidden="1" xr:uid="{00000000-0005-0000-0000-000031310000}"/>
    <cellStyle name="Currency [0] 7237" xfId="12497" hidden="1" xr:uid="{00000000-0005-0000-0000-0000F2300000}"/>
    <cellStyle name="Currency [0] 7238" xfId="12525" hidden="1" xr:uid="{00000000-0005-0000-0000-00000E310000}"/>
    <cellStyle name="Currency [0] 7239" xfId="12485" hidden="1" xr:uid="{00000000-0005-0000-0000-0000E6300000}"/>
    <cellStyle name="Currency [0] 724" xfId="846" hidden="1" xr:uid="{00000000-0005-0000-0000-00006F030000}"/>
    <cellStyle name="Currency [0] 7240" xfId="12514" hidden="1" xr:uid="{00000000-0005-0000-0000-000003310000}"/>
    <cellStyle name="Currency [0] 7241" xfId="12511" hidden="1" xr:uid="{00000000-0005-0000-0000-000000310000}"/>
    <cellStyle name="Currency [0] 7242" xfId="12564" hidden="1" xr:uid="{00000000-0005-0000-0000-000035310000}"/>
    <cellStyle name="Currency [0] 7243" xfId="12392" hidden="1" xr:uid="{00000000-0005-0000-0000-000089300000}"/>
    <cellStyle name="Currency [0] 7244" xfId="12551" hidden="1" xr:uid="{00000000-0005-0000-0000-000028310000}"/>
    <cellStyle name="Currency [0] 7245" xfId="12568" hidden="1" xr:uid="{00000000-0005-0000-0000-000039310000}"/>
    <cellStyle name="Currency [0] 7246" xfId="12570" hidden="1" xr:uid="{00000000-0005-0000-0000-00003B310000}"/>
    <cellStyle name="Currency [0] 7247" xfId="12451" hidden="1" xr:uid="{00000000-0005-0000-0000-0000C4300000}"/>
    <cellStyle name="Currency [0] 7248" xfId="12487" hidden="1" xr:uid="{00000000-0005-0000-0000-0000E8300000}"/>
    <cellStyle name="Currency [0] 7249" xfId="12556" hidden="1" xr:uid="{00000000-0005-0000-0000-00002D310000}"/>
    <cellStyle name="Currency [0] 725" xfId="852" hidden="1" xr:uid="{00000000-0005-0000-0000-000075030000}"/>
    <cellStyle name="Currency [0] 7250" xfId="12544" hidden="1" xr:uid="{00000000-0005-0000-0000-000021310000}"/>
    <cellStyle name="Currency [0] 7251" xfId="12561" hidden="1" xr:uid="{00000000-0005-0000-0000-000032310000}"/>
    <cellStyle name="Currency [0] 7252" xfId="12572" hidden="1" xr:uid="{00000000-0005-0000-0000-00003D310000}"/>
    <cellStyle name="Currency [0] 7253" xfId="12420" hidden="1" xr:uid="{00000000-0005-0000-0000-0000A5300000}"/>
    <cellStyle name="Currency [0] 7254" xfId="12484" hidden="1" xr:uid="{00000000-0005-0000-0000-0000E5300000}"/>
    <cellStyle name="Currency [0] 7255" xfId="12576" hidden="1" xr:uid="{00000000-0005-0000-0000-000041310000}"/>
    <cellStyle name="Currency [0] 7256" xfId="12578" hidden="1" xr:uid="{00000000-0005-0000-0000-000043310000}"/>
    <cellStyle name="Currency [0] 7257" xfId="12533" hidden="1" xr:uid="{00000000-0005-0000-0000-000016310000}"/>
    <cellStyle name="Currency [0] 7258" xfId="12545" hidden="1" xr:uid="{00000000-0005-0000-0000-000022310000}"/>
    <cellStyle name="Currency [0] 7259" xfId="12573" hidden="1" xr:uid="{00000000-0005-0000-0000-00003E310000}"/>
    <cellStyle name="Currency [0] 726" xfId="853" hidden="1" xr:uid="{00000000-0005-0000-0000-000076030000}"/>
    <cellStyle name="Currency [0] 7260" xfId="12546" hidden="1" xr:uid="{00000000-0005-0000-0000-000023310000}"/>
    <cellStyle name="Currency [0] 7261" xfId="12579" hidden="1" xr:uid="{00000000-0005-0000-0000-000044310000}"/>
    <cellStyle name="Currency [0] 7262" xfId="12581" hidden="1" xr:uid="{00000000-0005-0000-0000-000046310000}"/>
    <cellStyle name="Currency [0] 7263" xfId="12574" hidden="1" xr:uid="{00000000-0005-0000-0000-00003F310000}"/>
    <cellStyle name="Currency [0] 7264" xfId="12520" hidden="1" xr:uid="{00000000-0005-0000-0000-000009310000}"/>
    <cellStyle name="Currency [0] 7265" xfId="12583" hidden="1" xr:uid="{00000000-0005-0000-0000-000048310000}"/>
    <cellStyle name="Currency [0] 7266" xfId="12585" hidden="1" xr:uid="{00000000-0005-0000-0000-00004A310000}"/>
    <cellStyle name="Currency [0] 7267" xfId="12644" hidden="1" xr:uid="{00000000-0005-0000-0000-000085310000}"/>
    <cellStyle name="Currency [0] 7268" xfId="12663" hidden="1" xr:uid="{00000000-0005-0000-0000-000098310000}"/>
    <cellStyle name="Currency [0] 7269" xfId="12670" hidden="1" xr:uid="{00000000-0005-0000-0000-00009F310000}"/>
    <cellStyle name="Currency [0] 727" xfId="845" hidden="1" xr:uid="{00000000-0005-0000-0000-00006E030000}"/>
    <cellStyle name="Currency [0] 7270" xfId="12677" hidden="1" xr:uid="{00000000-0005-0000-0000-0000A6310000}"/>
    <cellStyle name="Currency [0] 7271" xfId="12682" hidden="1" xr:uid="{00000000-0005-0000-0000-0000AB310000}"/>
    <cellStyle name="Currency [0] 7272" xfId="12661" hidden="1" xr:uid="{00000000-0005-0000-0000-000096310000}"/>
    <cellStyle name="Currency [0] 7273" xfId="12672" hidden="1" xr:uid="{00000000-0005-0000-0000-0000A1310000}"/>
    <cellStyle name="Currency [0] 7274" xfId="12686" hidden="1" xr:uid="{00000000-0005-0000-0000-0000AF310000}"/>
    <cellStyle name="Currency [0] 7275" xfId="12688" hidden="1" xr:uid="{00000000-0005-0000-0000-0000B1310000}"/>
    <cellStyle name="Currency [0] 7276" xfId="12671" hidden="1" xr:uid="{00000000-0005-0000-0000-0000A0310000}"/>
    <cellStyle name="Currency [0] 7277" xfId="12645" hidden="1" xr:uid="{00000000-0005-0000-0000-000086310000}"/>
    <cellStyle name="Currency [0] 7278" xfId="12699" hidden="1" xr:uid="{00000000-0005-0000-0000-0000BC310000}"/>
    <cellStyle name="Currency [0] 7279" xfId="12708" hidden="1" xr:uid="{00000000-0005-0000-0000-0000C5310000}"/>
    <cellStyle name="Currency [0] 728" xfId="834" hidden="1" xr:uid="{00000000-0005-0000-0000-000063030000}"/>
    <cellStyle name="Currency [0] 7280" xfId="12719" hidden="1" xr:uid="{00000000-0005-0000-0000-0000D0310000}"/>
    <cellStyle name="Currency [0] 7281" xfId="12725" hidden="1" xr:uid="{00000000-0005-0000-0000-0000D6310000}"/>
    <cellStyle name="Currency [0] 7282" xfId="12697" hidden="1" xr:uid="{00000000-0005-0000-0000-0000BA310000}"/>
    <cellStyle name="Currency [0] 7283" xfId="12715" hidden="1" xr:uid="{00000000-0005-0000-0000-0000CC310000}"/>
    <cellStyle name="Currency [0] 7284" xfId="12737" hidden="1" xr:uid="{00000000-0005-0000-0000-0000E2310000}"/>
    <cellStyle name="Currency [0] 7285" xfId="12739" hidden="1" xr:uid="{00000000-0005-0000-0000-0000E4310000}"/>
    <cellStyle name="Currency [0] 7286" xfId="12667" hidden="1" xr:uid="{00000000-0005-0000-0000-00009C310000}"/>
    <cellStyle name="Currency [0] 7287" xfId="12651" hidden="1" xr:uid="{00000000-0005-0000-0000-00008C310000}"/>
    <cellStyle name="Currency [0] 7288" xfId="12711" hidden="1" xr:uid="{00000000-0005-0000-0000-0000C8310000}"/>
    <cellStyle name="Currency [0] 7289" xfId="12656" hidden="1" xr:uid="{00000000-0005-0000-0000-000091310000}"/>
    <cellStyle name="Currency [0] 729" xfId="859" hidden="1" xr:uid="{00000000-0005-0000-0000-00007C030000}"/>
    <cellStyle name="Currency [0] 7290" xfId="12700" hidden="1" xr:uid="{00000000-0005-0000-0000-0000BD310000}"/>
    <cellStyle name="Currency [0] 7291" xfId="12744" hidden="1" xr:uid="{00000000-0005-0000-0000-0000E9310000}"/>
    <cellStyle name="Currency [0] 7292" xfId="12712" hidden="1" xr:uid="{00000000-0005-0000-0000-0000C9310000}"/>
    <cellStyle name="Currency [0] 7293" xfId="12720" hidden="1" xr:uid="{00000000-0005-0000-0000-0000D1310000}"/>
    <cellStyle name="Currency [0] 7294" xfId="12756" hidden="1" xr:uid="{00000000-0005-0000-0000-0000F5310000}"/>
    <cellStyle name="Currency [0] 7295" xfId="12758" hidden="1" xr:uid="{00000000-0005-0000-0000-0000F7310000}"/>
    <cellStyle name="Currency [0] 7296" xfId="12714" hidden="1" xr:uid="{00000000-0005-0000-0000-0000CB310000}"/>
    <cellStyle name="Currency [0] 7297" xfId="12727" hidden="1" xr:uid="{00000000-0005-0000-0000-0000D8310000}"/>
    <cellStyle name="Currency [0] 7298" xfId="12732" hidden="1" xr:uid="{00000000-0005-0000-0000-0000DD310000}"/>
    <cellStyle name="Currency [0] 7299" xfId="12726" hidden="1" xr:uid="{00000000-0005-0000-0000-0000D7310000}"/>
    <cellStyle name="Currency [0] 73" xfId="118" hidden="1" xr:uid="{00000000-0005-0000-0000-000097000000}"/>
    <cellStyle name="Currency [0] 730" xfId="863" hidden="1" xr:uid="{00000000-0005-0000-0000-000080030000}"/>
    <cellStyle name="Currency [0] 7300" xfId="12774" hidden="1" xr:uid="{00000000-0005-0000-0000-000007320000}"/>
    <cellStyle name="Currency [0] 7301" xfId="12782" hidden="1" xr:uid="{00000000-0005-0000-0000-00000F320000}"/>
    <cellStyle name="Currency [0] 7302" xfId="12710" hidden="1" xr:uid="{00000000-0005-0000-0000-0000C7310000}"/>
    <cellStyle name="Currency [0] 7303" xfId="12768" hidden="1" xr:uid="{00000000-0005-0000-0000-000001320000}"/>
    <cellStyle name="Currency [0] 7304" xfId="12791" hidden="1" xr:uid="{00000000-0005-0000-0000-000018320000}"/>
    <cellStyle name="Currency [0] 7305" xfId="12793" hidden="1" xr:uid="{00000000-0005-0000-0000-00001A320000}"/>
    <cellStyle name="Currency [0] 7306" xfId="12693" hidden="1" xr:uid="{00000000-0005-0000-0000-0000B6310000}"/>
    <cellStyle name="Currency [0] 7307" xfId="12703" hidden="1" xr:uid="{00000000-0005-0000-0000-0000C0310000}"/>
    <cellStyle name="Currency [0] 7308" xfId="12765" hidden="1" xr:uid="{00000000-0005-0000-0000-0000FE310000}"/>
    <cellStyle name="Currency [0] 7309" xfId="12730" hidden="1" xr:uid="{00000000-0005-0000-0000-0000DB310000}"/>
    <cellStyle name="Currency [0] 731" xfId="869" hidden="1" xr:uid="{00000000-0005-0000-0000-000086030000}"/>
    <cellStyle name="Currency [0] 7310" xfId="12675" hidden="1" xr:uid="{00000000-0005-0000-0000-0000A4310000}"/>
    <cellStyle name="Currency [0] 7311" xfId="12801" hidden="1" xr:uid="{00000000-0005-0000-0000-000022320000}"/>
    <cellStyle name="Currency [0] 7312" xfId="12766" hidden="1" xr:uid="{00000000-0005-0000-0000-0000FF310000}"/>
    <cellStyle name="Currency [0] 7313" xfId="12777" hidden="1" xr:uid="{00000000-0005-0000-0000-00000A320000}"/>
    <cellStyle name="Currency [0] 7314" xfId="12809" hidden="1" xr:uid="{00000000-0005-0000-0000-00002A320000}"/>
    <cellStyle name="Currency [0] 7315" xfId="12811" hidden="1" xr:uid="{00000000-0005-0000-0000-00002C320000}"/>
    <cellStyle name="Currency [0] 7316" xfId="12763" hidden="1" xr:uid="{00000000-0005-0000-0000-0000FC310000}"/>
    <cellStyle name="Currency [0] 7317" xfId="12762" hidden="1" xr:uid="{00000000-0005-0000-0000-0000FB310000}"/>
    <cellStyle name="Currency [0] 7318" xfId="12752" hidden="1" xr:uid="{00000000-0005-0000-0000-0000F1310000}"/>
    <cellStyle name="Currency [0] 7319" xfId="12748" hidden="1" xr:uid="{00000000-0005-0000-0000-0000ED310000}"/>
    <cellStyle name="Currency [0] 732" xfId="872" hidden="1" xr:uid="{00000000-0005-0000-0000-000089030000}"/>
    <cellStyle name="Currency [0] 7320" xfId="12750" hidden="1" xr:uid="{00000000-0005-0000-0000-0000EF310000}"/>
    <cellStyle name="Currency [0] 7321" xfId="12818" hidden="1" xr:uid="{00000000-0005-0000-0000-000033320000}"/>
    <cellStyle name="Currency [0] 7322" xfId="12653" hidden="1" xr:uid="{00000000-0005-0000-0000-00008E310000}"/>
    <cellStyle name="Currency [0] 7323" xfId="12796" hidden="1" xr:uid="{00000000-0005-0000-0000-00001D320000}"/>
    <cellStyle name="Currency [0] 7324" xfId="12824" hidden="1" xr:uid="{00000000-0005-0000-0000-000039320000}"/>
    <cellStyle name="Currency [0] 7325" xfId="12826" hidden="1" xr:uid="{00000000-0005-0000-0000-00003B320000}"/>
    <cellStyle name="Currency [0] 7326" xfId="12701" hidden="1" xr:uid="{00000000-0005-0000-0000-0000BE310000}"/>
    <cellStyle name="Currency [0] 7327" xfId="12775" hidden="1" xr:uid="{00000000-0005-0000-0000-000008320000}"/>
    <cellStyle name="Currency [0] 7328" xfId="12731" hidden="1" xr:uid="{00000000-0005-0000-0000-0000DC310000}"/>
    <cellStyle name="Currency [0] 7329" xfId="12767" hidden="1" xr:uid="{00000000-0005-0000-0000-000000320000}"/>
    <cellStyle name="Currency [0] 733" xfId="858" hidden="1" xr:uid="{00000000-0005-0000-0000-00007B030000}"/>
    <cellStyle name="Currency [0] 7330" xfId="12771" hidden="1" xr:uid="{00000000-0005-0000-0000-000004320000}"/>
    <cellStyle name="Currency [0] 7331" xfId="12832" hidden="1" xr:uid="{00000000-0005-0000-0000-000041320000}"/>
    <cellStyle name="Currency [0] 7332" xfId="12648" hidden="1" xr:uid="{00000000-0005-0000-0000-000089310000}"/>
    <cellStyle name="Currency [0] 7333" xfId="12814" hidden="1" xr:uid="{00000000-0005-0000-0000-00002F320000}"/>
    <cellStyle name="Currency [0] 7334" xfId="12837" hidden="1" xr:uid="{00000000-0005-0000-0000-000046320000}"/>
    <cellStyle name="Currency [0] 7335" xfId="12839" hidden="1" xr:uid="{00000000-0005-0000-0000-000048320000}"/>
    <cellStyle name="Currency [0] 7336" xfId="12695" hidden="1" xr:uid="{00000000-0005-0000-0000-0000B8310000}"/>
    <cellStyle name="Currency [0] 7337" xfId="12794" hidden="1" xr:uid="{00000000-0005-0000-0000-00001B320000}"/>
    <cellStyle name="Currency [0] 7338" xfId="12761" hidden="1" xr:uid="{00000000-0005-0000-0000-0000FA310000}"/>
    <cellStyle name="Currency [0] 7339" xfId="12779" hidden="1" xr:uid="{00000000-0005-0000-0000-00000C320000}"/>
    <cellStyle name="Currency [0] 734" xfId="868" hidden="1" xr:uid="{00000000-0005-0000-0000-000085030000}"/>
    <cellStyle name="Currency [0] 7340" xfId="12776" hidden="1" xr:uid="{00000000-0005-0000-0000-000009320000}"/>
    <cellStyle name="Currency [0] 7341" xfId="12843" hidden="1" xr:uid="{00000000-0005-0000-0000-00004C320000}"/>
    <cellStyle name="Currency [0] 7342" xfId="12728" hidden="1" xr:uid="{00000000-0005-0000-0000-0000D9310000}"/>
    <cellStyle name="Currency [0] 7343" xfId="12828" hidden="1" xr:uid="{00000000-0005-0000-0000-00003D320000}"/>
    <cellStyle name="Currency [0] 7344" xfId="12850" hidden="1" xr:uid="{00000000-0005-0000-0000-000053320000}"/>
    <cellStyle name="Currency [0] 7345" xfId="12852" hidden="1" xr:uid="{00000000-0005-0000-0000-000055320000}"/>
    <cellStyle name="Currency [0] 7346" xfId="12780" hidden="1" xr:uid="{00000000-0005-0000-0000-00000D320000}"/>
    <cellStyle name="Currency [0] 7347" xfId="12812" hidden="1" xr:uid="{00000000-0005-0000-0000-00002D320000}"/>
    <cellStyle name="Currency [0] 7348" xfId="12664" hidden="1" xr:uid="{00000000-0005-0000-0000-000099310000}"/>
    <cellStyle name="Currency [0] 7349" xfId="12798" hidden="1" xr:uid="{00000000-0005-0000-0000-00001F320000}"/>
    <cellStyle name="Currency [0] 735" xfId="879" hidden="1" xr:uid="{00000000-0005-0000-0000-000090030000}"/>
    <cellStyle name="Currency [0] 7350" xfId="12795" hidden="1" xr:uid="{00000000-0005-0000-0000-00001C320000}"/>
    <cellStyle name="Currency [0] 7351" xfId="12856" hidden="1" xr:uid="{00000000-0005-0000-0000-000059320000}"/>
    <cellStyle name="Currency [0] 7352" xfId="12691" hidden="1" xr:uid="{00000000-0005-0000-0000-0000B4310000}"/>
    <cellStyle name="Currency [0] 7353" xfId="12840" hidden="1" xr:uid="{00000000-0005-0000-0000-000049320000}"/>
    <cellStyle name="Currency [0] 7354" xfId="12860" hidden="1" xr:uid="{00000000-0005-0000-0000-00005D320000}"/>
    <cellStyle name="Currency [0] 7355" xfId="12862" hidden="1" xr:uid="{00000000-0005-0000-0000-00005F320000}"/>
    <cellStyle name="Currency [0] 7356" xfId="12799" hidden="1" xr:uid="{00000000-0005-0000-0000-000020320000}"/>
    <cellStyle name="Currency [0] 7357" xfId="12827" hidden="1" xr:uid="{00000000-0005-0000-0000-00003C320000}"/>
    <cellStyle name="Currency [0] 7358" xfId="12787" hidden="1" xr:uid="{00000000-0005-0000-0000-000014320000}"/>
    <cellStyle name="Currency [0] 7359" xfId="12816" hidden="1" xr:uid="{00000000-0005-0000-0000-000031320000}"/>
    <cellStyle name="Currency [0] 736" xfId="880" hidden="1" xr:uid="{00000000-0005-0000-0000-000091030000}"/>
    <cellStyle name="Currency [0] 7360" xfId="12813" hidden="1" xr:uid="{00000000-0005-0000-0000-00002E320000}"/>
    <cellStyle name="Currency [0] 7361" xfId="12866" hidden="1" xr:uid="{00000000-0005-0000-0000-000063320000}"/>
    <cellStyle name="Currency [0] 7362" xfId="12694" hidden="1" xr:uid="{00000000-0005-0000-0000-0000B7310000}"/>
    <cellStyle name="Currency [0] 7363" xfId="12853" hidden="1" xr:uid="{00000000-0005-0000-0000-000056320000}"/>
    <cellStyle name="Currency [0] 7364" xfId="12870" hidden="1" xr:uid="{00000000-0005-0000-0000-000067320000}"/>
    <cellStyle name="Currency [0] 7365" xfId="12872" hidden="1" xr:uid="{00000000-0005-0000-0000-000069320000}"/>
    <cellStyle name="Currency [0] 7366" xfId="12753" hidden="1" xr:uid="{00000000-0005-0000-0000-0000F2310000}"/>
    <cellStyle name="Currency [0] 7367" xfId="12789" hidden="1" xr:uid="{00000000-0005-0000-0000-000016320000}"/>
    <cellStyle name="Currency [0] 7368" xfId="12858" hidden="1" xr:uid="{00000000-0005-0000-0000-00005B320000}"/>
    <cellStyle name="Currency [0] 7369" xfId="12846" hidden="1" xr:uid="{00000000-0005-0000-0000-00004F320000}"/>
    <cellStyle name="Currency [0] 737" xfId="843" hidden="1" xr:uid="{00000000-0005-0000-0000-00006C030000}"/>
    <cellStyle name="Currency [0] 7370" xfId="12863" hidden="1" xr:uid="{00000000-0005-0000-0000-000060320000}"/>
    <cellStyle name="Currency [0] 7371" xfId="12874" hidden="1" xr:uid="{00000000-0005-0000-0000-00006B320000}"/>
    <cellStyle name="Currency [0] 7372" xfId="12722" hidden="1" xr:uid="{00000000-0005-0000-0000-0000D3310000}"/>
    <cellStyle name="Currency [0] 7373" xfId="12786" hidden="1" xr:uid="{00000000-0005-0000-0000-000013320000}"/>
    <cellStyle name="Currency [0] 7374" xfId="12878" hidden="1" xr:uid="{00000000-0005-0000-0000-00006F320000}"/>
    <cellStyle name="Currency [0] 7375" xfId="12880" hidden="1" xr:uid="{00000000-0005-0000-0000-000071320000}"/>
    <cellStyle name="Currency [0] 7376" xfId="12835" hidden="1" xr:uid="{00000000-0005-0000-0000-000044320000}"/>
    <cellStyle name="Currency [0] 7377" xfId="12847" hidden="1" xr:uid="{00000000-0005-0000-0000-000050320000}"/>
    <cellStyle name="Currency [0] 7378" xfId="12875" hidden="1" xr:uid="{00000000-0005-0000-0000-00006C320000}"/>
    <cellStyle name="Currency [0] 7379" xfId="12848" hidden="1" xr:uid="{00000000-0005-0000-0000-000051320000}"/>
    <cellStyle name="Currency [0] 738" xfId="836" hidden="1" xr:uid="{00000000-0005-0000-0000-000065030000}"/>
    <cellStyle name="Currency [0] 7380" xfId="12881" hidden="1" xr:uid="{00000000-0005-0000-0000-000072320000}"/>
    <cellStyle name="Currency [0] 7381" xfId="12883" hidden="1" xr:uid="{00000000-0005-0000-0000-000074320000}"/>
    <cellStyle name="Currency [0] 7382" xfId="12876" hidden="1" xr:uid="{00000000-0005-0000-0000-00006D320000}"/>
    <cellStyle name="Currency [0] 7383" xfId="12822" hidden="1" xr:uid="{00000000-0005-0000-0000-000037320000}"/>
    <cellStyle name="Currency [0] 7384" xfId="12886" hidden="1" xr:uid="{00000000-0005-0000-0000-000077320000}"/>
    <cellStyle name="Currency [0] 7385" xfId="12888" hidden="1" xr:uid="{00000000-0005-0000-0000-000079320000}"/>
    <cellStyle name="Currency [0] 7386" xfId="12605" hidden="1" xr:uid="{00000000-0005-0000-0000-00005E310000}"/>
    <cellStyle name="Currency [0] 7387" xfId="12627" hidden="1" xr:uid="{00000000-0005-0000-0000-000074310000}"/>
    <cellStyle name="Currency [0] 7388" xfId="12892" hidden="1" xr:uid="{00000000-0005-0000-0000-00007D320000}"/>
    <cellStyle name="Currency [0] 7389" xfId="12899" hidden="1" xr:uid="{00000000-0005-0000-0000-000084320000}"/>
    <cellStyle name="Currency [0] 739" xfId="865" hidden="1" xr:uid="{00000000-0005-0000-0000-000082030000}"/>
    <cellStyle name="Currency [0] 7390" xfId="12901" hidden="1" xr:uid="{00000000-0005-0000-0000-000086320000}"/>
    <cellStyle name="Currency [0] 7391" xfId="12592" hidden="1" xr:uid="{00000000-0005-0000-0000-000051310000}"/>
    <cellStyle name="Currency [0] 7392" xfId="12895" hidden="1" xr:uid="{00000000-0005-0000-0000-000080320000}"/>
    <cellStyle name="Currency [0] 7393" xfId="12904" hidden="1" xr:uid="{00000000-0005-0000-0000-000089320000}"/>
    <cellStyle name="Currency [0] 7394" xfId="12906" hidden="1" xr:uid="{00000000-0005-0000-0000-00008B320000}"/>
    <cellStyle name="Currency [0] 7395" xfId="12894" hidden="1" xr:uid="{00000000-0005-0000-0000-00007F320000}"/>
    <cellStyle name="Currency [0] 7396" xfId="12604" hidden="1" xr:uid="{00000000-0005-0000-0000-00005D310000}"/>
    <cellStyle name="Currency [0] 7397" xfId="12917" hidden="1" xr:uid="{00000000-0005-0000-0000-000096320000}"/>
    <cellStyle name="Currency [0] 7398" xfId="12926" hidden="1" xr:uid="{00000000-0005-0000-0000-00009F320000}"/>
    <cellStyle name="Currency [0] 7399" xfId="12937" hidden="1" xr:uid="{00000000-0005-0000-0000-0000AA320000}"/>
    <cellStyle name="Currency [0] 74" xfId="128" hidden="1" xr:uid="{00000000-0005-0000-0000-0000A1000000}"/>
    <cellStyle name="Currency [0] 740" xfId="838" hidden="1" xr:uid="{00000000-0005-0000-0000-000067030000}"/>
    <cellStyle name="Currency [0] 7400" xfId="12943" hidden="1" xr:uid="{00000000-0005-0000-0000-0000B0320000}"/>
    <cellStyle name="Currency [0] 7401" xfId="12915" hidden="1" xr:uid="{00000000-0005-0000-0000-000094320000}"/>
    <cellStyle name="Currency [0] 7402" xfId="12933" hidden="1" xr:uid="{00000000-0005-0000-0000-0000A6320000}"/>
    <cellStyle name="Currency [0] 7403" xfId="12955" hidden="1" xr:uid="{00000000-0005-0000-0000-0000BC320000}"/>
    <cellStyle name="Currency [0] 7404" xfId="12957" hidden="1" xr:uid="{00000000-0005-0000-0000-0000BE320000}"/>
    <cellStyle name="Currency [0] 7405" xfId="12889" hidden="1" xr:uid="{00000000-0005-0000-0000-00007A320000}"/>
    <cellStyle name="Currency [0] 7406" xfId="12600" hidden="1" xr:uid="{00000000-0005-0000-0000-000059310000}"/>
    <cellStyle name="Currency [0] 7407" xfId="12929" hidden="1" xr:uid="{00000000-0005-0000-0000-0000A2320000}"/>
    <cellStyle name="Currency [0] 7408" xfId="12596" hidden="1" xr:uid="{00000000-0005-0000-0000-000055310000}"/>
    <cellStyle name="Currency [0] 7409" xfId="12918" hidden="1" xr:uid="{00000000-0005-0000-0000-000097320000}"/>
    <cellStyle name="Currency [0] 741" xfId="860" hidden="1" xr:uid="{00000000-0005-0000-0000-00007D030000}"/>
    <cellStyle name="Currency [0] 7410" xfId="12962" hidden="1" xr:uid="{00000000-0005-0000-0000-0000C3320000}"/>
    <cellStyle name="Currency [0] 7411" xfId="12930" hidden="1" xr:uid="{00000000-0005-0000-0000-0000A3320000}"/>
    <cellStyle name="Currency [0] 7412" xfId="12938" hidden="1" xr:uid="{00000000-0005-0000-0000-0000AB320000}"/>
    <cellStyle name="Currency [0] 7413" xfId="12974" hidden="1" xr:uid="{00000000-0005-0000-0000-0000CF320000}"/>
    <cellStyle name="Currency [0] 7414" xfId="12976" hidden="1" xr:uid="{00000000-0005-0000-0000-0000D1320000}"/>
    <cellStyle name="Currency [0] 7415" xfId="12932" hidden="1" xr:uid="{00000000-0005-0000-0000-0000A5320000}"/>
    <cellStyle name="Currency [0] 7416" xfId="12945" hidden="1" xr:uid="{00000000-0005-0000-0000-0000B2320000}"/>
    <cellStyle name="Currency [0] 7417" xfId="12950" hidden="1" xr:uid="{00000000-0005-0000-0000-0000B7320000}"/>
    <cellStyle name="Currency [0] 7418" xfId="12944" hidden="1" xr:uid="{00000000-0005-0000-0000-0000B1320000}"/>
    <cellStyle name="Currency [0] 7419" xfId="12992" hidden="1" xr:uid="{00000000-0005-0000-0000-0000E1320000}"/>
    <cellStyle name="Currency [0] 742" xfId="881" hidden="1" xr:uid="{00000000-0005-0000-0000-000092030000}"/>
    <cellStyle name="Currency [0] 7420" xfId="13000" hidden="1" xr:uid="{00000000-0005-0000-0000-0000E9320000}"/>
    <cellStyle name="Currency [0] 7421" xfId="12928" hidden="1" xr:uid="{00000000-0005-0000-0000-0000A1320000}"/>
    <cellStyle name="Currency [0] 7422" xfId="12986" hidden="1" xr:uid="{00000000-0005-0000-0000-0000DB320000}"/>
    <cellStyle name="Currency [0] 7423" xfId="13009" hidden="1" xr:uid="{00000000-0005-0000-0000-0000F2320000}"/>
    <cellStyle name="Currency [0] 7424" xfId="13011" hidden="1" xr:uid="{00000000-0005-0000-0000-0000F4320000}"/>
    <cellStyle name="Currency [0] 7425" xfId="12911" hidden="1" xr:uid="{00000000-0005-0000-0000-000090320000}"/>
    <cellStyle name="Currency [0] 7426" xfId="12921" hidden="1" xr:uid="{00000000-0005-0000-0000-00009A320000}"/>
    <cellStyle name="Currency [0] 7427" xfId="12983" hidden="1" xr:uid="{00000000-0005-0000-0000-0000D8320000}"/>
    <cellStyle name="Currency [0] 7428" xfId="12948" hidden="1" xr:uid="{00000000-0005-0000-0000-0000B5320000}"/>
    <cellStyle name="Currency [0] 7429" xfId="12897" hidden="1" xr:uid="{00000000-0005-0000-0000-000082320000}"/>
    <cellStyle name="Currency [0] 743" xfId="866" hidden="1" xr:uid="{00000000-0005-0000-0000-000083030000}"/>
    <cellStyle name="Currency [0] 7430" xfId="13019" hidden="1" xr:uid="{00000000-0005-0000-0000-0000FC320000}"/>
    <cellStyle name="Currency [0] 7431" xfId="12984" hidden="1" xr:uid="{00000000-0005-0000-0000-0000D9320000}"/>
    <cellStyle name="Currency [0] 7432" xfId="12995" hidden="1" xr:uid="{00000000-0005-0000-0000-0000E4320000}"/>
    <cellStyle name="Currency [0] 7433" xfId="13027" hidden="1" xr:uid="{00000000-0005-0000-0000-000004330000}"/>
    <cellStyle name="Currency [0] 7434" xfId="13029" hidden="1" xr:uid="{00000000-0005-0000-0000-000006330000}"/>
    <cellStyle name="Currency [0] 7435" xfId="12981" hidden="1" xr:uid="{00000000-0005-0000-0000-0000D6320000}"/>
    <cellStyle name="Currency [0] 7436" xfId="12980" hidden="1" xr:uid="{00000000-0005-0000-0000-0000D5320000}"/>
    <cellStyle name="Currency [0] 7437" xfId="12970" hidden="1" xr:uid="{00000000-0005-0000-0000-0000CB320000}"/>
    <cellStyle name="Currency [0] 7438" xfId="12966" hidden="1" xr:uid="{00000000-0005-0000-0000-0000C7320000}"/>
    <cellStyle name="Currency [0] 7439" xfId="12968" hidden="1" xr:uid="{00000000-0005-0000-0000-0000C9320000}"/>
    <cellStyle name="Currency [0] 744" xfId="870" hidden="1" xr:uid="{00000000-0005-0000-0000-000087030000}"/>
    <cellStyle name="Currency [0] 7440" xfId="13036" hidden="1" xr:uid="{00000000-0005-0000-0000-00000D330000}"/>
    <cellStyle name="Currency [0] 7441" xfId="12598" hidden="1" xr:uid="{00000000-0005-0000-0000-000057310000}"/>
    <cellStyle name="Currency [0] 7442" xfId="13014" hidden="1" xr:uid="{00000000-0005-0000-0000-0000F7320000}"/>
    <cellStyle name="Currency [0] 7443" xfId="13042" hidden="1" xr:uid="{00000000-0005-0000-0000-000013330000}"/>
    <cellStyle name="Currency [0] 7444" xfId="13044" hidden="1" xr:uid="{00000000-0005-0000-0000-000015330000}"/>
    <cellStyle name="Currency [0] 7445" xfId="12919" hidden="1" xr:uid="{00000000-0005-0000-0000-000098320000}"/>
    <cellStyle name="Currency [0] 7446" xfId="12993" hidden="1" xr:uid="{00000000-0005-0000-0000-0000E2320000}"/>
    <cellStyle name="Currency [0] 7447" xfId="12949" hidden="1" xr:uid="{00000000-0005-0000-0000-0000B6320000}"/>
    <cellStyle name="Currency [0] 7448" xfId="12985" hidden="1" xr:uid="{00000000-0005-0000-0000-0000DA320000}"/>
    <cellStyle name="Currency [0] 7449" xfId="12989" hidden="1" xr:uid="{00000000-0005-0000-0000-0000DE320000}"/>
    <cellStyle name="Currency [0] 745" xfId="886" hidden="1" xr:uid="{00000000-0005-0000-0000-000097030000}"/>
    <cellStyle name="Currency [0] 7450" xfId="13050" hidden="1" xr:uid="{00000000-0005-0000-0000-00001B330000}"/>
    <cellStyle name="Currency [0] 7451" xfId="12633" hidden="1" xr:uid="{00000000-0005-0000-0000-00007A310000}"/>
    <cellStyle name="Currency [0] 7452" xfId="13032" hidden="1" xr:uid="{00000000-0005-0000-0000-000009330000}"/>
    <cellStyle name="Currency [0] 7453" xfId="13055" hidden="1" xr:uid="{00000000-0005-0000-0000-000020330000}"/>
    <cellStyle name="Currency [0] 7454" xfId="13057" hidden="1" xr:uid="{00000000-0005-0000-0000-000022330000}"/>
    <cellStyle name="Currency [0] 7455" xfId="12913" hidden="1" xr:uid="{00000000-0005-0000-0000-000092320000}"/>
    <cellStyle name="Currency [0] 7456" xfId="13012" hidden="1" xr:uid="{00000000-0005-0000-0000-0000F5320000}"/>
    <cellStyle name="Currency [0] 7457" xfId="12979" hidden="1" xr:uid="{00000000-0005-0000-0000-0000D4320000}"/>
    <cellStyle name="Currency [0] 7458" xfId="12997" hidden="1" xr:uid="{00000000-0005-0000-0000-0000E6320000}"/>
    <cellStyle name="Currency [0] 7459" xfId="12994" hidden="1" xr:uid="{00000000-0005-0000-0000-0000E3320000}"/>
    <cellStyle name="Currency [0] 746" xfId="887" hidden="1" xr:uid="{00000000-0005-0000-0000-000098030000}"/>
    <cellStyle name="Currency [0] 7460" xfId="13061" hidden="1" xr:uid="{00000000-0005-0000-0000-000026330000}"/>
    <cellStyle name="Currency [0] 7461" xfId="12946" hidden="1" xr:uid="{00000000-0005-0000-0000-0000B3320000}"/>
    <cellStyle name="Currency [0] 7462" xfId="13046" hidden="1" xr:uid="{00000000-0005-0000-0000-000017330000}"/>
    <cellStyle name="Currency [0] 7463" xfId="13068" hidden="1" xr:uid="{00000000-0005-0000-0000-00002D330000}"/>
    <cellStyle name="Currency [0] 7464" xfId="13070" hidden="1" xr:uid="{00000000-0005-0000-0000-00002F330000}"/>
    <cellStyle name="Currency [0] 7465" xfId="12998" hidden="1" xr:uid="{00000000-0005-0000-0000-0000E7320000}"/>
    <cellStyle name="Currency [0] 7466" xfId="13030" hidden="1" xr:uid="{00000000-0005-0000-0000-000007330000}"/>
    <cellStyle name="Currency [0] 7467" xfId="12678" hidden="1" xr:uid="{00000000-0005-0000-0000-0000A7310000}"/>
    <cellStyle name="Currency [0] 7468" xfId="13016" hidden="1" xr:uid="{00000000-0005-0000-0000-0000F9320000}"/>
    <cellStyle name="Currency [0] 7469" xfId="13013" hidden="1" xr:uid="{00000000-0005-0000-0000-0000F6320000}"/>
    <cellStyle name="Currency [0] 747" xfId="867" hidden="1" xr:uid="{00000000-0005-0000-0000-000084030000}"/>
    <cellStyle name="Currency [0] 7470" xfId="13074" hidden="1" xr:uid="{00000000-0005-0000-0000-000033330000}"/>
    <cellStyle name="Currency [0] 7471" xfId="12909" hidden="1" xr:uid="{00000000-0005-0000-0000-00008E320000}"/>
    <cellStyle name="Currency [0] 7472" xfId="13058" hidden="1" xr:uid="{00000000-0005-0000-0000-000023330000}"/>
    <cellStyle name="Currency [0] 7473" xfId="13078" hidden="1" xr:uid="{00000000-0005-0000-0000-000037330000}"/>
    <cellStyle name="Currency [0] 7474" xfId="13080" hidden="1" xr:uid="{00000000-0005-0000-0000-000039330000}"/>
    <cellStyle name="Currency [0] 7475" xfId="13017" hidden="1" xr:uid="{00000000-0005-0000-0000-0000FA320000}"/>
    <cellStyle name="Currency [0] 7476" xfId="13045" hidden="1" xr:uid="{00000000-0005-0000-0000-000016330000}"/>
    <cellStyle name="Currency [0] 7477" xfId="13005" hidden="1" xr:uid="{00000000-0005-0000-0000-0000EE320000}"/>
    <cellStyle name="Currency [0] 7478" xfId="13034" hidden="1" xr:uid="{00000000-0005-0000-0000-00000B330000}"/>
    <cellStyle name="Currency [0] 7479" xfId="13031" hidden="1" xr:uid="{00000000-0005-0000-0000-000008330000}"/>
    <cellStyle name="Currency [0] 748" xfId="874" hidden="1" xr:uid="{00000000-0005-0000-0000-00008B030000}"/>
    <cellStyle name="Currency [0] 7480" xfId="13084" hidden="1" xr:uid="{00000000-0005-0000-0000-00003D330000}"/>
    <cellStyle name="Currency [0] 7481" xfId="12912" hidden="1" xr:uid="{00000000-0005-0000-0000-000091320000}"/>
    <cellStyle name="Currency [0] 7482" xfId="13071" hidden="1" xr:uid="{00000000-0005-0000-0000-000030330000}"/>
    <cellStyle name="Currency [0] 7483" xfId="13088" hidden="1" xr:uid="{00000000-0005-0000-0000-000041330000}"/>
    <cellStyle name="Currency [0] 7484" xfId="13090" hidden="1" xr:uid="{00000000-0005-0000-0000-000043330000}"/>
    <cellStyle name="Currency [0] 7485" xfId="12971" hidden="1" xr:uid="{00000000-0005-0000-0000-0000CC320000}"/>
    <cellStyle name="Currency [0] 7486" xfId="13007" hidden="1" xr:uid="{00000000-0005-0000-0000-0000F0320000}"/>
    <cellStyle name="Currency [0] 7487" xfId="13076" hidden="1" xr:uid="{00000000-0005-0000-0000-000035330000}"/>
    <cellStyle name="Currency [0] 7488" xfId="13064" hidden="1" xr:uid="{00000000-0005-0000-0000-000029330000}"/>
    <cellStyle name="Currency [0] 7489" xfId="13081" hidden="1" xr:uid="{00000000-0005-0000-0000-00003A330000}"/>
    <cellStyle name="Currency [0] 749" xfId="878" hidden="1" xr:uid="{00000000-0005-0000-0000-00008F030000}"/>
    <cellStyle name="Currency [0] 7490" xfId="13092" hidden="1" xr:uid="{00000000-0005-0000-0000-000045330000}"/>
    <cellStyle name="Currency [0] 7491" xfId="12940" hidden="1" xr:uid="{00000000-0005-0000-0000-0000AD320000}"/>
    <cellStyle name="Currency [0] 7492" xfId="13004" hidden="1" xr:uid="{00000000-0005-0000-0000-0000ED320000}"/>
    <cellStyle name="Currency [0] 7493" xfId="13096" hidden="1" xr:uid="{00000000-0005-0000-0000-000049330000}"/>
    <cellStyle name="Currency [0] 7494" xfId="13098" hidden="1" xr:uid="{00000000-0005-0000-0000-00004B330000}"/>
    <cellStyle name="Currency [0] 7495" xfId="13053" hidden="1" xr:uid="{00000000-0005-0000-0000-00001E330000}"/>
    <cellStyle name="Currency [0] 7496" xfId="13065" hidden="1" xr:uid="{00000000-0005-0000-0000-00002A330000}"/>
    <cellStyle name="Currency [0] 7497" xfId="13093" hidden="1" xr:uid="{00000000-0005-0000-0000-000046330000}"/>
    <cellStyle name="Currency [0] 7498" xfId="13066" hidden="1" xr:uid="{00000000-0005-0000-0000-00002B330000}"/>
    <cellStyle name="Currency [0] 7499" xfId="13099" hidden="1" xr:uid="{00000000-0005-0000-0000-00004C330000}"/>
    <cellStyle name="Currency [0] 75" xfId="126" hidden="1" xr:uid="{00000000-0005-0000-0000-00009F000000}"/>
    <cellStyle name="Currency [0] 750" xfId="873" hidden="1" xr:uid="{00000000-0005-0000-0000-00008A030000}"/>
    <cellStyle name="Currency [0] 7500" xfId="13101" hidden="1" xr:uid="{00000000-0005-0000-0000-00004E330000}"/>
    <cellStyle name="Currency [0] 7501" xfId="13094" hidden="1" xr:uid="{00000000-0005-0000-0000-000047330000}"/>
    <cellStyle name="Currency [0] 7502" xfId="13040" hidden="1" xr:uid="{00000000-0005-0000-0000-000011330000}"/>
    <cellStyle name="Currency [0] 7503" xfId="13103" hidden="1" xr:uid="{00000000-0005-0000-0000-000050330000}"/>
    <cellStyle name="Currency [0] 7504" xfId="13105" hidden="1" xr:uid="{00000000-0005-0000-0000-000052330000}"/>
    <cellStyle name="Currency [0] 7505" xfId="12617" hidden="1" xr:uid="{00000000-0005-0000-0000-00006A310000}"/>
    <cellStyle name="Currency [0] 7506" xfId="12595" hidden="1" xr:uid="{00000000-0005-0000-0000-000054310000}"/>
    <cellStyle name="Currency [0] 7507" xfId="13111" hidden="1" xr:uid="{00000000-0005-0000-0000-000058330000}"/>
    <cellStyle name="Currency [0] 7508" xfId="13117" hidden="1" xr:uid="{00000000-0005-0000-0000-00005E330000}"/>
    <cellStyle name="Currency [0] 7509" xfId="13119" hidden="1" xr:uid="{00000000-0005-0000-0000-000060330000}"/>
    <cellStyle name="Currency [0] 751" xfId="896" hidden="1" xr:uid="{00000000-0005-0000-0000-0000A1030000}"/>
    <cellStyle name="Currency [0] 7510" xfId="12612" hidden="1" xr:uid="{00000000-0005-0000-0000-000065310000}"/>
    <cellStyle name="Currency [0] 7511" xfId="13113" hidden="1" xr:uid="{00000000-0005-0000-0000-00005A330000}"/>
    <cellStyle name="Currency [0] 7512" xfId="13121" hidden="1" xr:uid="{00000000-0005-0000-0000-000062330000}"/>
    <cellStyle name="Currency [0] 7513" xfId="13123" hidden="1" xr:uid="{00000000-0005-0000-0000-000064330000}"/>
    <cellStyle name="Currency [0] 7514" xfId="13112" hidden="1" xr:uid="{00000000-0005-0000-0000-000059330000}"/>
    <cellStyle name="Currency [0] 7515" xfId="12618" hidden="1" xr:uid="{00000000-0005-0000-0000-00006B310000}"/>
    <cellStyle name="Currency [0] 7516" xfId="13134" hidden="1" xr:uid="{00000000-0005-0000-0000-00006F330000}"/>
    <cellStyle name="Currency [0] 7517" xfId="13143" hidden="1" xr:uid="{00000000-0005-0000-0000-000078330000}"/>
    <cellStyle name="Currency [0] 7518" xfId="13154" hidden="1" xr:uid="{00000000-0005-0000-0000-000083330000}"/>
    <cellStyle name="Currency [0] 7519" xfId="13160" hidden="1" xr:uid="{00000000-0005-0000-0000-000089330000}"/>
    <cellStyle name="Currency [0] 752" xfId="902" hidden="1" xr:uid="{00000000-0005-0000-0000-0000A7030000}"/>
    <cellStyle name="Currency [0] 7520" xfId="13132" hidden="1" xr:uid="{00000000-0005-0000-0000-00006D330000}"/>
    <cellStyle name="Currency [0] 7521" xfId="13150" hidden="1" xr:uid="{00000000-0005-0000-0000-00007F330000}"/>
    <cellStyle name="Currency [0] 7522" xfId="13172" hidden="1" xr:uid="{00000000-0005-0000-0000-000095330000}"/>
    <cellStyle name="Currency [0] 7523" xfId="13174" hidden="1" xr:uid="{00000000-0005-0000-0000-000097330000}"/>
    <cellStyle name="Currency [0] 7524" xfId="13108" hidden="1" xr:uid="{00000000-0005-0000-0000-000055330000}"/>
    <cellStyle name="Currency [0] 7525" xfId="12622" hidden="1" xr:uid="{00000000-0005-0000-0000-00006F310000}"/>
    <cellStyle name="Currency [0] 7526" xfId="13146" hidden="1" xr:uid="{00000000-0005-0000-0000-00007B330000}"/>
    <cellStyle name="Currency [0] 7527" xfId="12638" hidden="1" xr:uid="{00000000-0005-0000-0000-00007F310000}"/>
    <cellStyle name="Currency [0] 7528" xfId="13135" hidden="1" xr:uid="{00000000-0005-0000-0000-000070330000}"/>
    <cellStyle name="Currency [0] 7529" xfId="13179" hidden="1" xr:uid="{00000000-0005-0000-0000-00009C330000}"/>
    <cellStyle name="Currency [0] 753" xfId="864" hidden="1" xr:uid="{00000000-0005-0000-0000-000081030000}"/>
    <cellStyle name="Currency [0] 7530" xfId="13147" hidden="1" xr:uid="{00000000-0005-0000-0000-00007C330000}"/>
    <cellStyle name="Currency [0] 7531" xfId="13155" hidden="1" xr:uid="{00000000-0005-0000-0000-000084330000}"/>
    <cellStyle name="Currency [0] 7532" xfId="13191" hidden="1" xr:uid="{00000000-0005-0000-0000-0000A8330000}"/>
    <cellStyle name="Currency [0] 7533" xfId="13193" hidden="1" xr:uid="{00000000-0005-0000-0000-0000AA330000}"/>
    <cellStyle name="Currency [0] 7534" xfId="13149" hidden="1" xr:uid="{00000000-0005-0000-0000-00007E330000}"/>
    <cellStyle name="Currency [0] 7535" xfId="13162" hidden="1" xr:uid="{00000000-0005-0000-0000-00008B330000}"/>
    <cellStyle name="Currency [0] 7536" xfId="13167" hidden="1" xr:uid="{00000000-0005-0000-0000-000090330000}"/>
    <cellStyle name="Currency [0] 7537" xfId="13161" hidden="1" xr:uid="{00000000-0005-0000-0000-00008A330000}"/>
    <cellStyle name="Currency [0] 7538" xfId="13209" hidden="1" xr:uid="{00000000-0005-0000-0000-0000BA330000}"/>
    <cellStyle name="Currency [0] 7539" xfId="13217" hidden="1" xr:uid="{00000000-0005-0000-0000-0000C2330000}"/>
    <cellStyle name="Currency [0] 754" xfId="894" hidden="1" xr:uid="{00000000-0005-0000-0000-00009F030000}"/>
    <cellStyle name="Currency [0] 7540" xfId="13145" hidden="1" xr:uid="{00000000-0005-0000-0000-00007A330000}"/>
    <cellStyle name="Currency [0] 7541" xfId="13203" hidden="1" xr:uid="{00000000-0005-0000-0000-0000B4330000}"/>
    <cellStyle name="Currency [0] 7542" xfId="13226" hidden="1" xr:uid="{00000000-0005-0000-0000-0000CB330000}"/>
    <cellStyle name="Currency [0] 7543" xfId="13228" hidden="1" xr:uid="{00000000-0005-0000-0000-0000CD330000}"/>
    <cellStyle name="Currency [0] 7544" xfId="13128" hidden="1" xr:uid="{00000000-0005-0000-0000-000069330000}"/>
    <cellStyle name="Currency [0] 7545" xfId="13138" hidden="1" xr:uid="{00000000-0005-0000-0000-000073330000}"/>
    <cellStyle name="Currency [0] 7546" xfId="13200" hidden="1" xr:uid="{00000000-0005-0000-0000-0000B1330000}"/>
    <cellStyle name="Currency [0] 7547" xfId="13165" hidden="1" xr:uid="{00000000-0005-0000-0000-00008E330000}"/>
    <cellStyle name="Currency [0] 7548" xfId="13115" hidden="1" xr:uid="{00000000-0005-0000-0000-00005C330000}"/>
    <cellStyle name="Currency [0] 7549" xfId="13236" hidden="1" xr:uid="{00000000-0005-0000-0000-0000D5330000}"/>
    <cellStyle name="Currency [0] 755" xfId="906" hidden="1" xr:uid="{00000000-0005-0000-0000-0000AB030000}"/>
    <cellStyle name="Currency [0] 7550" xfId="13201" hidden="1" xr:uid="{00000000-0005-0000-0000-0000B2330000}"/>
    <cellStyle name="Currency [0] 7551" xfId="13212" hidden="1" xr:uid="{00000000-0005-0000-0000-0000BD330000}"/>
    <cellStyle name="Currency [0] 7552" xfId="13244" hidden="1" xr:uid="{00000000-0005-0000-0000-0000DD330000}"/>
    <cellStyle name="Currency [0] 7553" xfId="13246" hidden="1" xr:uid="{00000000-0005-0000-0000-0000DF330000}"/>
    <cellStyle name="Currency [0] 7554" xfId="13198" hidden="1" xr:uid="{00000000-0005-0000-0000-0000AF330000}"/>
    <cellStyle name="Currency [0] 7555" xfId="13197" hidden="1" xr:uid="{00000000-0005-0000-0000-0000AE330000}"/>
    <cellStyle name="Currency [0] 7556" xfId="13187" hidden="1" xr:uid="{00000000-0005-0000-0000-0000A4330000}"/>
    <cellStyle name="Currency [0] 7557" xfId="13183" hidden="1" xr:uid="{00000000-0005-0000-0000-0000A0330000}"/>
    <cellStyle name="Currency [0] 7558" xfId="13185" hidden="1" xr:uid="{00000000-0005-0000-0000-0000A2330000}"/>
    <cellStyle name="Currency [0] 7559" xfId="13253" hidden="1" xr:uid="{00000000-0005-0000-0000-0000E6330000}"/>
    <cellStyle name="Currency [0] 756" xfId="907" hidden="1" xr:uid="{00000000-0005-0000-0000-0000AC030000}"/>
    <cellStyle name="Currency [0] 7560" xfId="12624" hidden="1" xr:uid="{00000000-0005-0000-0000-000071310000}"/>
    <cellStyle name="Currency [0] 7561" xfId="13231" hidden="1" xr:uid="{00000000-0005-0000-0000-0000D0330000}"/>
    <cellStyle name="Currency [0] 7562" xfId="13259" hidden="1" xr:uid="{00000000-0005-0000-0000-0000EC330000}"/>
    <cellStyle name="Currency [0] 7563" xfId="13261" hidden="1" xr:uid="{00000000-0005-0000-0000-0000EE330000}"/>
    <cellStyle name="Currency [0] 7564" xfId="13136" hidden="1" xr:uid="{00000000-0005-0000-0000-000071330000}"/>
    <cellStyle name="Currency [0] 7565" xfId="13210" hidden="1" xr:uid="{00000000-0005-0000-0000-0000BB330000}"/>
    <cellStyle name="Currency [0] 7566" xfId="13166" hidden="1" xr:uid="{00000000-0005-0000-0000-00008F330000}"/>
    <cellStyle name="Currency [0] 7567" xfId="13202" hidden="1" xr:uid="{00000000-0005-0000-0000-0000B3330000}"/>
    <cellStyle name="Currency [0] 7568" xfId="13206" hidden="1" xr:uid="{00000000-0005-0000-0000-0000B7330000}"/>
    <cellStyle name="Currency [0] 7569" xfId="13267" hidden="1" xr:uid="{00000000-0005-0000-0000-0000F4330000}"/>
    <cellStyle name="Currency [0] 757" xfId="855" hidden="1" xr:uid="{00000000-0005-0000-0000-000078030000}"/>
    <cellStyle name="Currency [0] 7570" xfId="12611" hidden="1" xr:uid="{00000000-0005-0000-0000-000064310000}"/>
    <cellStyle name="Currency [0] 7571" xfId="13249" hidden="1" xr:uid="{00000000-0005-0000-0000-0000E2330000}"/>
    <cellStyle name="Currency [0] 7572" xfId="13272" hidden="1" xr:uid="{00000000-0005-0000-0000-0000F9330000}"/>
    <cellStyle name="Currency [0] 7573" xfId="13274" hidden="1" xr:uid="{00000000-0005-0000-0000-0000FB330000}"/>
    <cellStyle name="Currency [0] 7574" xfId="13130" hidden="1" xr:uid="{00000000-0005-0000-0000-00006B330000}"/>
    <cellStyle name="Currency [0] 7575" xfId="13229" hidden="1" xr:uid="{00000000-0005-0000-0000-0000CE330000}"/>
    <cellStyle name="Currency [0] 7576" xfId="13196" hidden="1" xr:uid="{00000000-0005-0000-0000-0000AD330000}"/>
    <cellStyle name="Currency [0] 7577" xfId="13214" hidden="1" xr:uid="{00000000-0005-0000-0000-0000BF330000}"/>
    <cellStyle name="Currency [0] 7578" xfId="13211" hidden="1" xr:uid="{00000000-0005-0000-0000-0000BC330000}"/>
    <cellStyle name="Currency [0] 7579" xfId="13278" hidden="1" xr:uid="{00000000-0005-0000-0000-0000FF330000}"/>
    <cellStyle name="Currency [0] 758" xfId="862" hidden="1" xr:uid="{00000000-0005-0000-0000-00007F030000}"/>
    <cellStyle name="Currency [0] 7580" xfId="13163" hidden="1" xr:uid="{00000000-0005-0000-0000-00008C330000}"/>
    <cellStyle name="Currency [0] 7581" xfId="13263" hidden="1" xr:uid="{00000000-0005-0000-0000-0000F0330000}"/>
    <cellStyle name="Currency [0] 7582" xfId="13285" hidden="1" xr:uid="{00000000-0005-0000-0000-000006340000}"/>
    <cellStyle name="Currency [0] 7583" xfId="13287" hidden="1" xr:uid="{00000000-0005-0000-0000-000008340000}"/>
    <cellStyle name="Currency [0] 7584" xfId="13215" hidden="1" xr:uid="{00000000-0005-0000-0000-0000C0330000}"/>
    <cellStyle name="Currency [0] 7585" xfId="13247" hidden="1" xr:uid="{00000000-0005-0000-0000-0000E0330000}"/>
    <cellStyle name="Currency [0] 7586" xfId="12590" hidden="1" xr:uid="{00000000-0005-0000-0000-00004F310000}"/>
    <cellStyle name="Currency [0] 7587" xfId="13233" hidden="1" xr:uid="{00000000-0005-0000-0000-0000D2330000}"/>
    <cellStyle name="Currency [0] 7588" xfId="13230" hidden="1" xr:uid="{00000000-0005-0000-0000-0000CF330000}"/>
    <cellStyle name="Currency [0] 7589" xfId="13291" hidden="1" xr:uid="{00000000-0005-0000-0000-00000C340000}"/>
    <cellStyle name="Currency [0] 759" xfId="891" hidden="1" xr:uid="{00000000-0005-0000-0000-00009C030000}"/>
    <cellStyle name="Currency [0] 7590" xfId="13126" hidden="1" xr:uid="{00000000-0005-0000-0000-000067330000}"/>
    <cellStyle name="Currency [0] 7591" xfId="13275" hidden="1" xr:uid="{00000000-0005-0000-0000-0000FC330000}"/>
    <cellStyle name="Currency [0] 7592" xfId="13295" hidden="1" xr:uid="{00000000-0005-0000-0000-000010340000}"/>
    <cellStyle name="Currency [0] 7593" xfId="13297" hidden="1" xr:uid="{00000000-0005-0000-0000-000012340000}"/>
    <cellStyle name="Currency [0] 7594" xfId="13234" hidden="1" xr:uid="{00000000-0005-0000-0000-0000D3330000}"/>
    <cellStyle name="Currency [0] 7595" xfId="13262" hidden="1" xr:uid="{00000000-0005-0000-0000-0000EF330000}"/>
    <cellStyle name="Currency [0] 7596" xfId="13222" hidden="1" xr:uid="{00000000-0005-0000-0000-0000C7330000}"/>
    <cellStyle name="Currency [0] 7597" xfId="13251" hidden="1" xr:uid="{00000000-0005-0000-0000-0000E4330000}"/>
    <cellStyle name="Currency [0] 7598" xfId="13248" hidden="1" xr:uid="{00000000-0005-0000-0000-0000E1330000}"/>
    <cellStyle name="Currency [0] 7599" xfId="13301" hidden="1" xr:uid="{00000000-0005-0000-0000-000016340000}"/>
    <cellStyle name="Currency [0] 76" xfId="156" hidden="1" xr:uid="{00000000-0005-0000-0000-0000BD000000}"/>
    <cellStyle name="Currency [0] 760" xfId="876" hidden="1" xr:uid="{00000000-0005-0000-0000-00008D030000}"/>
    <cellStyle name="Currency [0] 7600" xfId="13129" hidden="1" xr:uid="{00000000-0005-0000-0000-00006A330000}"/>
    <cellStyle name="Currency [0] 7601" xfId="13288" hidden="1" xr:uid="{00000000-0005-0000-0000-000009340000}"/>
    <cellStyle name="Currency [0] 7602" xfId="13305" hidden="1" xr:uid="{00000000-0005-0000-0000-00001A340000}"/>
    <cellStyle name="Currency [0] 7603" xfId="13307" hidden="1" xr:uid="{00000000-0005-0000-0000-00001C340000}"/>
    <cellStyle name="Currency [0] 7604" xfId="13188" hidden="1" xr:uid="{00000000-0005-0000-0000-0000A5330000}"/>
    <cellStyle name="Currency [0] 7605" xfId="13224" hidden="1" xr:uid="{00000000-0005-0000-0000-0000C9330000}"/>
    <cellStyle name="Currency [0] 7606" xfId="13293" hidden="1" xr:uid="{00000000-0005-0000-0000-00000E340000}"/>
    <cellStyle name="Currency [0] 7607" xfId="13281" hidden="1" xr:uid="{00000000-0005-0000-0000-000002340000}"/>
    <cellStyle name="Currency [0] 7608" xfId="13298" hidden="1" xr:uid="{00000000-0005-0000-0000-000013340000}"/>
    <cellStyle name="Currency [0] 7609" xfId="13309" hidden="1" xr:uid="{00000000-0005-0000-0000-00001E340000}"/>
    <cellStyle name="Currency [0] 761" xfId="847" hidden="1" xr:uid="{00000000-0005-0000-0000-000070030000}"/>
    <cellStyle name="Currency [0] 7610" xfId="13157" hidden="1" xr:uid="{00000000-0005-0000-0000-000086330000}"/>
    <cellStyle name="Currency [0] 7611" xfId="13221" hidden="1" xr:uid="{00000000-0005-0000-0000-0000C6330000}"/>
    <cellStyle name="Currency [0] 7612" xfId="13313" hidden="1" xr:uid="{00000000-0005-0000-0000-000022340000}"/>
    <cellStyle name="Currency [0] 7613" xfId="13315" hidden="1" xr:uid="{00000000-0005-0000-0000-000024340000}"/>
    <cellStyle name="Currency [0] 7614" xfId="13270" hidden="1" xr:uid="{00000000-0005-0000-0000-0000F7330000}"/>
    <cellStyle name="Currency [0] 7615" xfId="13282" hidden="1" xr:uid="{00000000-0005-0000-0000-000003340000}"/>
    <cellStyle name="Currency [0] 7616" xfId="13310" hidden="1" xr:uid="{00000000-0005-0000-0000-00001F340000}"/>
    <cellStyle name="Currency [0] 7617" xfId="13283" hidden="1" xr:uid="{00000000-0005-0000-0000-000004340000}"/>
    <cellStyle name="Currency [0] 7618" xfId="13316" hidden="1" xr:uid="{00000000-0005-0000-0000-000025340000}"/>
    <cellStyle name="Currency [0] 7619" xfId="13318" hidden="1" xr:uid="{00000000-0005-0000-0000-000027340000}"/>
    <cellStyle name="Currency [0] 762" xfId="913" hidden="1" xr:uid="{00000000-0005-0000-0000-0000B2030000}"/>
    <cellStyle name="Currency [0] 7620" xfId="13311" hidden="1" xr:uid="{00000000-0005-0000-0000-000020340000}"/>
    <cellStyle name="Currency [0] 7621" xfId="13257" hidden="1" xr:uid="{00000000-0005-0000-0000-0000EA330000}"/>
    <cellStyle name="Currency [0] 7622" xfId="13320" hidden="1" xr:uid="{00000000-0005-0000-0000-000029340000}"/>
    <cellStyle name="Currency [0] 7623" xfId="13322" hidden="1" xr:uid="{00000000-0005-0000-0000-00002B340000}"/>
    <cellStyle name="Currency [0] 7624" xfId="12684" hidden="1" xr:uid="{00000000-0005-0000-0000-0000AD310000}"/>
    <cellStyle name="Currency [0] 7625" xfId="12625" hidden="1" xr:uid="{00000000-0005-0000-0000-000072310000}"/>
    <cellStyle name="Currency [0] 7626" xfId="13328" hidden="1" xr:uid="{00000000-0005-0000-0000-000031340000}"/>
    <cellStyle name="Currency [0] 7627" xfId="13334" hidden="1" xr:uid="{00000000-0005-0000-0000-000037340000}"/>
    <cellStyle name="Currency [0] 7628" xfId="13336" hidden="1" xr:uid="{00000000-0005-0000-0000-000039340000}"/>
    <cellStyle name="Currency [0] 7629" xfId="12615" hidden="1" xr:uid="{00000000-0005-0000-0000-000068310000}"/>
    <cellStyle name="Currency [0] 763" xfId="892" hidden="1" xr:uid="{00000000-0005-0000-0000-00009D030000}"/>
    <cellStyle name="Currency [0] 7630" xfId="13330" hidden="1" xr:uid="{00000000-0005-0000-0000-000033340000}"/>
    <cellStyle name="Currency [0] 7631" xfId="13338" hidden="1" xr:uid="{00000000-0005-0000-0000-00003B340000}"/>
    <cellStyle name="Currency [0] 7632" xfId="13340" hidden="1" xr:uid="{00000000-0005-0000-0000-00003D340000}"/>
    <cellStyle name="Currency [0] 7633" xfId="13329" hidden="1" xr:uid="{00000000-0005-0000-0000-000032340000}"/>
    <cellStyle name="Currency [0] 7634" xfId="12660" hidden="1" xr:uid="{00000000-0005-0000-0000-000095310000}"/>
    <cellStyle name="Currency [0] 7635" xfId="13351" hidden="1" xr:uid="{00000000-0005-0000-0000-000048340000}"/>
    <cellStyle name="Currency [0] 7636" xfId="13360" hidden="1" xr:uid="{00000000-0005-0000-0000-000051340000}"/>
    <cellStyle name="Currency [0] 7637" xfId="13371" hidden="1" xr:uid="{00000000-0005-0000-0000-00005C340000}"/>
    <cellStyle name="Currency [0] 7638" xfId="13377" hidden="1" xr:uid="{00000000-0005-0000-0000-000062340000}"/>
    <cellStyle name="Currency [0] 7639" xfId="13349" hidden="1" xr:uid="{00000000-0005-0000-0000-000046340000}"/>
    <cellStyle name="Currency [0] 764" xfId="899" hidden="1" xr:uid="{00000000-0005-0000-0000-0000A4030000}"/>
    <cellStyle name="Currency [0] 7640" xfId="13367" hidden="1" xr:uid="{00000000-0005-0000-0000-000058340000}"/>
    <cellStyle name="Currency [0] 7641" xfId="13389" hidden="1" xr:uid="{00000000-0005-0000-0000-00006E340000}"/>
    <cellStyle name="Currency [0] 7642" xfId="13391" hidden="1" xr:uid="{00000000-0005-0000-0000-000070340000}"/>
    <cellStyle name="Currency [0] 7643" xfId="13325" hidden="1" xr:uid="{00000000-0005-0000-0000-00002E340000}"/>
    <cellStyle name="Currency [0] 7644" xfId="12614" hidden="1" xr:uid="{00000000-0005-0000-0000-000067310000}"/>
    <cellStyle name="Currency [0] 7645" xfId="13363" hidden="1" xr:uid="{00000000-0005-0000-0000-000054340000}"/>
    <cellStyle name="Currency [0] 7646" xfId="12593" hidden="1" xr:uid="{00000000-0005-0000-0000-000052310000}"/>
    <cellStyle name="Currency [0] 7647" xfId="13352" hidden="1" xr:uid="{00000000-0005-0000-0000-000049340000}"/>
    <cellStyle name="Currency [0] 7648" xfId="13396" hidden="1" xr:uid="{00000000-0005-0000-0000-000075340000}"/>
    <cellStyle name="Currency [0] 7649" xfId="13364" hidden="1" xr:uid="{00000000-0005-0000-0000-000055340000}"/>
    <cellStyle name="Currency [0] 765" xfId="914" hidden="1" xr:uid="{00000000-0005-0000-0000-0000B3030000}"/>
    <cellStyle name="Currency [0] 7650" xfId="13372" hidden="1" xr:uid="{00000000-0005-0000-0000-00005D340000}"/>
    <cellStyle name="Currency [0] 7651" xfId="13408" hidden="1" xr:uid="{00000000-0005-0000-0000-000081340000}"/>
    <cellStyle name="Currency [0] 7652" xfId="13410" hidden="1" xr:uid="{00000000-0005-0000-0000-000083340000}"/>
    <cellStyle name="Currency [0] 7653" xfId="13366" hidden="1" xr:uid="{00000000-0005-0000-0000-000057340000}"/>
    <cellStyle name="Currency [0] 7654" xfId="13379" hidden="1" xr:uid="{00000000-0005-0000-0000-000064340000}"/>
    <cellStyle name="Currency [0] 7655" xfId="13384" hidden="1" xr:uid="{00000000-0005-0000-0000-000069340000}"/>
    <cellStyle name="Currency [0] 7656" xfId="13378" hidden="1" xr:uid="{00000000-0005-0000-0000-000063340000}"/>
    <cellStyle name="Currency [0] 7657" xfId="13426" hidden="1" xr:uid="{00000000-0005-0000-0000-000093340000}"/>
    <cellStyle name="Currency [0] 7658" xfId="13434" hidden="1" xr:uid="{00000000-0005-0000-0000-00009B340000}"/>
    <cellStyle name="Currency [0] 7659" xfId="13362" hidden="1" xr:uid="{00000000-0005-0000-0000-000053340000}"/>
    <cellStyle name="Currency [0] 766" xfId="915" hidden="1" xr:uid="{00000000-0005-0000-0000-0000B4030000}"/>
    <cellStyle name="Currency [0] 7660" xfId="13420" hidden="1" xr:uid="{00000000-0005-0000-0000-00008D340000}"/>
    <cellStyle name="Currency [0] 7661" xfId="13443" hidden="1" xr:uid="{00000000-0005-0000-0000-0000A4340000}"/>
    <cellStyle name="Currency [0] 7662" xfId="13445" hidden="1" xr:uid="{00000000-0005-0000-0000-0000A6340000}"/>
    <cellStyle name="Currency [0] 7663" xfId="13345" hidden="1" xr:uid="{00000000-0005-0000-0000-000042340000}"/>
    <cellStyle name="Currency [0] 7664" xfId="13355" hidden="1" xr:uid="{00000000-0005-0000-0000-00004C340000}"/>
    <cellStyle name="Currency [0] 7665" xfId="13417" hidden="1" xr:uid="{00000000-0005-0000-0000-00008A340000}"/>
    <cellStyle name="Currency [0] 7666" xfId="13382" hidden="1" xr:uid="{00000000-0005-0000-0000-000067340000}"/>
    <cellStyle name="Currency [0] 7667" xfId="13332" hidden="1" xr:uid="{00000000-0005-0000-0000-000035340000}"/>
    <cellStyle name="Currency [0] 7668" xfId="13453" hidden="1" xr:uid="{00000000-0005-0000-0000-0000AE340000}"/>
    <cellStyle name="Currency [0] 7669" xfId="13418" hidden="1" xr:uid="{00000000-0005-0000-0000-00008B340000}"/>
    <cellStyle name="Currency [0] 767" xfId="890" hidden="1" xr:uid="{00000000-0005-0000-0000-00009B030000}"/>
    <cellStyle name="Currency [0] 7670" xfId="13429" hidden="1" xr:uid="{00000000-0005-0000-0000-000096340000}"/>
    <cellStyle name="Currency [0] 7671" xfId="13461" hidden="1" xr:uid="{00000000-0005-0000-0000-0000B6340000}"/>
    <cellStyle name="Currency [0] 7672" xfId="13463" hidden="1" xr:uid="{00000000-0005-0000-0000-0000B8340000}"/>
    <cellStyle name="Currency [0] 7673" xfId="13415" hidden="1" xr:uid="{00000000-0005-0000-0000-000088340000}"/>
    <cellStyle name="Currency [0] 7674" xfId="13414" hidden="1" xr:uid="{00000000-0005-0000-0000-000087340000}"/>
    <cellStyle name="Currency [0] 7675" xfId="13404" hidden="1" xr:uid="{00000000-0005-0000-0000-00007D340000}"/>
    <cellStyle name="Currency [0] 7676" xfId="13400" hidden="1" xr:uid="{00000000-0005-0000-0000-000079340000}"/>
    <cellStyle name="Currency [0] 7677" xfId="13402" hidden="1" xr:uid="{00000000-0005-0000-0000-00007B340000}"/>
    <cellStyle name="Currency [0] 7678" xfId="13470" hidden="1" xr:uid="{00000000-0005-0000-0000-0000BF340000}"/>
    <cellStyle name="Currency [0] 7679" xfId="12629" hidden="1" xr:uid="{00000000-0005-0000-0000-000076310000}"/>
    <cellStyle name="Currency [0] 768" xfId="889" hidden="1" xr:uid="{00000000-0005-0000-0000-00009A030000}"/>
    <cellStyle name="Currency [0] 7680" xfId="13448" hidden="1" xr:uid="{00000000-0005-0000-0000-0000A9340000}"/>
    <cellStyle name="Currency [0] 7681" xfId="13476" hidden="1" xr:uid="{00000000-0005-0000-0000-0000C5340000}"/>
    <cellStyle name="Currency [0] 7682" xfId="13478" hidden="1" xr:uid="{00000000-0005-0000-0000-0000C7340000}"/>
    <cellStyle name="Currency [0] 7683" xfId="13353" hidden="1" xr:uid="{00000000-0005-0000-0000-00004A340000}"/>
    <cellStyle name="Currency [0] 7684" xfId="13427" hidden="1" xr:uid="{00000000-0005-0000-0000-000094340000}"/>
    <cellStyle name="Currency [0] 7685" xfId="13383" hidden="1" xr:uid="{00000000-0005-0000-0000-000068340000}"/>
    <cellStyle name="Currency [0] 7686" xfId="13419" hidden="1" xr:uid="{00000000-0005-0000-0000-00008C340000}"/>
    <cellStyle name="Currency [0] 7687" xfId="13423" hidden="1" xr:uid="{00000000-0005-0000-0000-000090340000}"/>
    <cellStyle name="Currency [0] 7688" xfId="13484" hidden="1" xr:uid="{00000000-0005-0000-0000-0000CD340000}"/>
    <cellStyle name="Currency [0] 7689" xfId="12642" hidden="1" xr:uid="{00000000-0005-0000-0000-000083310000}"/>
    <cellStyle name="Currency [0] 769" xfId="884" hidden="1" xr:uid="{00000000-0005-0000-0000-000095030000}"/>
    <cellStyle name="Currency [0] 7690" xfId="13466" hidden="1" xr:uid="{00000000-0005-0000-0000-0000BB340000}"/>
    <cellStyle name="Currency [0] 7691" xfId="13489" hidden="1" xr:uid="{00000000-0005-0000-0000-0000D2340000}"/>
    <cellStyle name="Currency [0] 7692" xfId="13491" hidden="1" xr:uid="{00000000-0005-0000-0000-0000D4340000}"/>
    <cellStyle name="Currency [0] 7693" xfId="13347" hidden="1" xr:uid="{00000000-0005-0000-0000-000044340000}"/>
    <cellStyle name="Currency [0] 7694" xfId="13446" hidden="1" xr:uid="{00000000-0005-0000-0000-0000A7340000}"/>
    <cellStyle name="Currency [0] 7695" xfId="13413" hidden="1" xr:uid="{00000000-0005-0000-0000-000086340000}"/>
    <cellStyle name="Currency [0] 7696" xfId="13431" hidden="1" xr:uid="{00000000-0005-0000-0000-000098340000}"/>
    <cellStyle name="Currency [0] 7697" xfId="13428" hidden="1" xr:uid="{00000000-0005-0000-0000-000095340000}"/>
    <cellStyle name="Currency [0] 7698" xfId="13495" hidden="1" xr:uid="{00000000-0005-0000-0000-0000D8340000}"/>
    <cellStyle name="Currency [0] 7699" xfId="13380" hidden="1" xr:uid="{00000000-0005-0000-0000-000065340000}"/>
    <cellStyle name="Currency [0] 77" xfId="111" hidden="1" xr:uid="{00000000-0005-0000-0000-000090000000}"/>
    <cellStyle name="Currency [0] 770" xfId="882" hidden="1" xr:uid="{00000000-0005-0000-0000-000093030000}"/>
    <cellStyle name="Currency [0] 7700" xfId="13480" hidden="1" xr:uid="{00000000-0005-0000-0000-0000C9340000}"/>
    <cellStyle name="Currency [0] 7701" xfId="13502" hidden="1" xr:uid="{00000000-0005-0000-0000-0000DF340000}"/>
    <cellStyle name="Currency [0] 7702" xfId="13504" hidden="1" xr:uid="{00000000-0005-0000-0000-0000E1340000}"/>
    <cellStyle name="Currency [0] 7703" xfId="13432" hidden="1" xr:uid="{00000000-0005-0000-0000-000099340000}"/>
    <cellStyle name="Currency [0] 7704" xfId="13464" hidden="1" xr:uid="{00000000-0005-0000-0000-0000B9340000}"/>
    <cellStyle name="Currency [0] 7705" xfId="12594" hidden="1" xr:uid="{00000000-0005-0000-0000-000053310000}"/>
    <cellStyle name="Currency [0] 7706" xfId="13450" hidden="1" xr:uid="{00000000-0005-0000-0000-0000AB340000}"/>
    <cellStyle name="Currency [0] 7707" xfId="13447" hidden="1" xr:uid="{00000000-0005-0000-0000-0000A8340000}"/>
    <cellStyle name="Currency [0] 7708" xfId="13508" hidden="1" xr:uid="{00000000-0005-0000-0000-0000E5340000}"/>
    <cellStyle name="Currency [0] 7709" xfId="13343" hidden="1" xr:uid="{00000000-0005-0000-0000-000040340000}"/>
    <cellStyle name="Currency [0] 771" xfId="883" hidden="1" xr:uid="{00000000-0005-0000-0000-000094030000}"/>
    <cellStyle name="Currency [0] 7710" xfId="13492" hidden="1" xr:uid="{00000000-0005-0000-0000-0000D5340000}"/>
    <cellStyle name="Currency [0] 7711" xfId="13512" hidden="1" xr:uid="{00000000-0005-0000-0000-0000E9340000}"/>
    <cellStyle name="Currency [0] 7712" xfId="13514" hidden="1" xr:uid="{00000000-0005-0000-0000-0000EB340000}"/>
    <cellStyle name="Currency [0] 7713" xfId="13451" hidden="1" xr:uid="{00000000-0005-0000-0000-0000AC340000}"/>
    <cellStyle name="Currency [0] 7714" xfId="13479" hidden="1" xr:uid="{00000000-0005-0000-0000-0000C8340000}"/>
    <cellStyle name="Currency [0] 7715" xfId="13439" hidden="1" xr:uid="{00000000-0005-0000-0000-0000A0340000}"/>
    <cellStyle name="Currency [0] 7716" xfId="13468" hidden="1" xr:uid="{00000000-0005-0000-0000-0000BD340000}"/>
    <cellStyle name="Currency [0] 7717" xfId="13465" hidden="1" xr:uid="{00000000-0005-0000-0000-0000BA340000}"/>
    <cellStyle name="Currency [0] 7718" xfId="13518" hidden="1" xr:uid="{00000000-0005-0000-0000-0000EF340000}"/>
    <cellStyle name="Currency [0] 7719" xfId="13346" hidden="1" xr:uid="{00000000-0005-0000-0000-000043340000}"/>
    <cellStyle name="Currency [0] 772" xfId="920" hidden="1" xr:uid="{00000000-0005-0000-0000-0000B9030000}"/>
    <cellStyle name="Currency [0] 7720" xfId="13505" hidden="1" xr:uid="{00000000-0005-0000-0000-0000E2340000}"/>
    <cellStyle name="Currency [0] 7721" xfId="13522" hidden="1" xr:uid="{00000000-0005-0000-0000-0000F3340000}"/>
    <cellStyle name="Currency [0] 7722" xfId="13524" hidden="1" xr:uid="{00000000-0005-0000-0000-0000F5340000}"/>
    <cellStyle name="Currency [0] 7723" xfId="13405" hidden="1" xr:uid="{00000000-0005-0000-0000-00007E340000}"/>
    <cellStyle name="Currency [0] 7724" xfId="13441" hidden="1" xr:uid="{00000000-0005-0000-0000-0000A2340000}"/>
    <cellStyle name="Currency [0] 7725" xfId="13510" hidden="1" xr:uid="{00000000-0005-0000-0000-0000E7340000}"/>
    <cellStyle name="Currency [0] 7726" xfId="13498" hidden="1" xr:uid="{00000000-0005-0000-0000-0000DB340000}"/>
    <cellStyle name="Currency [0] 7727" xfId="13515" hidden="1" xr:uid="{00000000-0005-0000-0000-0000EC340000}"/>
    <cellStyle name="Currency [0] 7728" xfId="13526" hidden="1" xr:uid="{00000000-0005-0000-0000-0000F7340000}"/>
    <cellStyle name="Currency [0] 7729" xfId="13374" hidden="1" xr:uid="{00000000-0005-0000-0000-00005F340000}"/>
    <cellStyle name="Currency [0] 773" xfId="837" hidden="1" xr:uid="{00000000-0005-0000-0000-000066030000}"/>
    <cellStyle name="Currency [0] 7730" xfId="13438" hidden="1" xr:uid="{00000000-0005-0000-0000-00009F340000}"/>
    <cellStyle name="Currency [0] 7731" xfId="13530" hidden="1" xr:uid="{00000000-0005-0000-0000-0000FB340000}"/>
    <cellStyle name="Currency [0] 7732" xfId="13532" hidden="1" xr:uid="{00000000-0005-0000-0000-0000FD340000}"/>
    <cellStyle name="Currency [0] 7733" xfId="13487" hidden="1" xr:uid="{00000000-0005-0000-0000-0000D0340000}"/>
    <cellStyle name="Currency [0] 7734" xfId="13499" hidden="1" xr:uid="{00000000-0005-0000-0000-0000DC340000}"/>
    <cellStyle name="Currency [0] 7735" xfId="13527" hidden="1" xr:uid="{00000000-0005-0000-0000-0000F8340000}"/>
    <cellStyle name="Currency [0] 7736" xfId="13500" hidden="1" xr:uid="{00000000-0005-0000-0000-0000DD340000}"/>
    <cellStyle name="Currency [0] 7737" xfId="13533" hidden="1" xr:uid="{00000000-0005-0000-0000-0000FE340000}"/>
    <cellStyle name="Currency [0] 7738" xfId="13535" hidden="1" xr:uid="{00000000-0005-0000-0000-000000350000}"/>
    <cellStyle name="Currency [0] 7739" xfId="13528" hidden="1" xr:uid="{00000000-0005-0000-0000-0000F9340000}"/>
    <cellStyle name="Currency [0] 774" xfId="910" hidden="1" xr:uid="{00000000-0005-0000-0000-0000AF030000}"/>
    <cellStyle name="Currency [0] 7740" xfId="13474" hidden="1" xr:uid="{00000000-0005-0000-0000-0000C3340000}"/>
    <cellStyle name="Currency [0] 7741" xfId="13537" hidden="1" xr:uid="{00000000-0005-0000-0000-000002350000}"/>
    <cellStyle name="Currency [0] 7742" xfId="13539" hidden="1" xr:uid="{00000000-0005-0000-0000-000004350000}"/>
    <cellStyle name="Currency [0] 7743" xfId="11195" hidden="1" xr:uid="{00000000-0005-0000-0000-0000DC2B0000}"/>
    <cellStyle name="Currency [0] 7744" xfId="11148" hidden="1" xr:uid="{00000000-0005-0000-0000-0000AD2B0000}"/>
    <cellStyle name="Currency [0] 7745" xfId="12380" hidden="1" xr:uid="{00000000-0005-0000-0000-00007D300000}"/>
    <cellStyle name="Currency [0] 7746" xfId="13544" hidden="1" xr:uid="{00000000-0005-0000-0000-000009350000}"/>
    <cellStyle name="Currency [0] 7747" xfId="13546" hidden="1" xr:uid="{00000000-0005-0000-0000-00000B350000}"/>
    <cellStyle name="Currency [0] 7748" xfId="11175" hidden="1" xr:uid="{00000000-0005-0000-0000-0000C82B0000}"/>
    <cellStyle name="Currency [0] 7749" xfId="13540" hidden="1" xr:uid="{00000000-0005-0000-0000-000005350000}"/>
    <cellStyle name="Currency [0] 775" xfId="922" hidden="1" xr:uid="{00000000-0005-0000-0000-0000BB030000}"/>
    <cellStyle name="Currency [0] 7750" xfId="13548" hidden="1" xr:uid="{00000000-0005-0000-0000-00000D350000}"/>
    <cellStyle name="Currency [0] 7751" xfId="13550" hidden="1" xr:uid="{00000000-0005-0000-0000-00000F350000}"/>
    <cellStyle name="Currency [0] 7752" xfId="11155" hidden="1" xr:uid="{00000000-0005-0000-0000-0000B42B0000}"/>
    <cellStyle name="Currency [0] 7753" xfId="11173" hidden="1" xr:uid="{00000000-0005-0000-0000-0000C62B0000}"/>
    <cellStyle name="Currency [0] 7754" xfId="13561" hidden="1" xr:uid="{00000000-0005-0000-0000-00001A350000}"/>
    <cellStyle name="Currency [0] 7755" xfId="13570" hidden="1" xr:uid="{00000000-0005-0000-0000-000023350000}"/>
    <cellStyle name="Currency [0] 7756" xfId="13581" hidden="1" xr:uid="{00000000-0005-0000-0000-00002E350000}"/>
    <cellStyle name="Currency [0] 7757" xfId="13587" hidden="1" xr:uid="{00000000-0005-0000-0000-000034350000}"/>
    <cellStyle name="Currency [0] 7758" xfId="13559" hidden="1" xr:uid="{00000000-0005-0000-0000-000018350000}"/>
    <cellStyle name="Currency [0] 7759" xfId="13577" hidden="1" xr:uid="{00000000-0005-0000-0000-00002A350000}"/>
    <cellStyle name="Currency [0] 776" xfId="923" hidden="1" xr:uid="{00000000-0005-0000-0000-0000BC030000}"/>
    <cellStyle name="Currency [0] 7760" xfId="13599" hidden="1" xr:uid="{00000000-0005-0000-0000-000040350000}"/>
    <cellStyle name="Currency [0] 7761" xfId="13601" hidden="1" xr:uid="{00000000-0005-0000-0000-000042350000}"/>
    <cellStyle name="Currency [0] 7762" xfId="11132" hidden="1" xr:uid="{00000000-0005-0000-0000-00009D2B0000}"/>
    <cellStyle name="Currency [0] 7763" xfId="11159" hidden="1" xr:uid="{00000000-0005-0000-0000-0000B82B0000}"/>
    <cellStyle name="Currency [0] 7764" xfId="13573" hidden="1" xr:uid="{00000000-0005-0000-0000-000026350000}"/>
    <cellStyle name="Currency [0] 7765" xfId="11162" hidden="1" xr:uid="{00000000-0005-0000-0000-0000BB2B0000}"/>
    <cellStyle name="Currency [0] 7766" xfId="13562" hidden="1" xr:uid="{00000000-0005-0000-0000-00001B350000}"/>
    <cellStyle name="Currency [0] 7767" xfId="13606" hidden="1" xr:uid="{00000000-0005-0000-0000-000047350000}"/>
    <cellStyle name="Currency [0] 7768" xfId="13574" hidden="1" xr:uid="{00000000-0005-0000-0000-000027350000}"/>
    <cellStyle name="Currency [0] 7769" xfId="13582" hidden="1" xr:uid="{00000000-0005-0000-0000-00002F350000}"/>
    <cellStyle name="Currency [0] 777" xfId="861" hidden="1" xr:uid="{00000000-0005-0000-0000-00007E030000}"/>
    <cellStyle name="Currency [0] 7770" xfId="13618" hidden="1" xr:uid="{00000000-0005-0000-0000-000053350000}"/>
    <cellStyle name="Currency [0] 7771" xfId="13620" hidden="1" xr:uid="{00000000-0005-0000-0000-000055350000}"/>
    <cellStyle name="Currency [0] 7772" xfId="13576" hidden="1" xr:uid="{00000000-0005-0000-0000-000029350000}"/>
    <cellStyle name="Currency [0] 7773" xfId="13589" hidden="1" xr:uid="{00000000-0005-0000-0000-000036350000}"/>
    <cellStyle name="Currency [0] 7774" xfId="13594" hidden="1" xr:uid="{00000000-0005-0000-0000-00003B350000}"/>
    <cellStyle name="Currency [0] 7775" xfId="13588" hidden="1" xr:uid="{00000000-0005-0000-0000-000035350000}"/>
    <cellStyle name="Currency [0] 7776" xfId="13636" hidden="1" xr:uid="{00000000-0005-0000-0000-000065350000}"/>
    <cellStyle name="Currency [0] 7777" xfId="13644" hidden="1" xr:uid="{00000000-0005-0000-0000-00006D350000}"/>
    <cellStyle name="Currency [0] 7778" xfId="13572" hidden="1" xr:uid="{00000000-0005-0000-0000-000025350000}"/>
    <cellStyle name="Currency [0] 7779" xfId="13630" hidden="1" xr:uid="{00000000-0005-0000-0000-00005F350000}"/>
    <cellStyle name="Currency [0] 778" xfId="897" hidden="1" xr:uid="{00000000-0005-0000-0000-0000A2030000}"/>
    <cellStyle name="Currency [0] 7780" xfId="13653" hidden="1" xr:uid="{00000000-0005-0000-0000-000076350000}"/>
    <cellStyle name="Currency [0] 7781" xfId="13655" hidden="1" xr:uid="{00000000-0005-0000-0000-000078350000}"/>
    <cellStyle name="Currency [0] 7782" xfId="13555" hidden="1" xr:uid="{00000000-0005-0000-0000-000014350000}"/>
    <cellStyle name="Currency [0] 7783" xfId="13565" hidden="1" xr:uid="{00000000-0005-0000-0000-00001E350000}"/>
    <cellStyle name="Currency [0] 7784" xfId="13627" hidden="1" xr:uid="{00000000-0005-0000-0000-00005C350000}"/>
    <cellStyle name="Currency [0] 7785" xfId="13592" hidden="1" xr:uid="{00000000-0005-0000-0000-000039350000}"/>
    <cellStyle name="Currency [0] 7786" xfId="13542" hidden="1" xr:uid="{00000000-0005-0000-0000-000007350000}"/>
    <cellStyle name="Currency [0] 7787" xfId="13663" hidden="1" xr:uid="{00000000-0005-0000-0000-000080350000}"/>
    <cellStyle name="Currency [0] 7788" xfId="13628" hidden="1" xr:uid="{00000000-0005-0000-0000-00005D350000}"/>
    <cellStyle name="Currency [0] 7789" xfId="13639" hidden="1" xr:uid="{00000000-0005-0000-0000-000068350000}"/>
    <cellStyle name="Currency [0] 779" xfId="877" hidden="1" xr:uid="{00000000-0005-0000-0000-00008E030000}"/>
    <cellStyle name="Currency [0] 7790" xfId="13671" hidden="1" xr:uid="{00000000-0005-0000-0000-000088350000}"/>
    <cellStyle name="Currency [0] 7791" xfId="13673" hidden="1" xr:uid="{00000000-0005-0000-0000-00008A350000}"/>
    <cellStyle name="Currency [0] 7792" xfId="13625" hidden="1" xr:uid="{00000000-0005-0000-0000-00005A350000}"/>
    <cellStyle name="Currency [0] 7793" xfId="13624" hidden="1" xr:uid="{00000000-0005-0000-0000-000059350000}"/>
    <cellStyle name="Currency [0] 7794" xfId="13614" hidden="1" xr:uid="{00000000-0005-0000-0000-00004F350000}"/>
    <cellStyle name="Currency [0] 7795" xfId="13610" hidden="1" xr:uid="{00000000-0005-0000-0000-00004B350000}"/>
    <cellStyle name="Currency [0] 7796" xfId="13612" hidden="1" xr:uid="{00000000-0005-0000-0000-00004D350000}"/>
    <cellStyle name="Currency [0] 7797" xfId="13680" hidden="1" xr:uid="{00000000-0005-0000-0000-000091350000}"/>
    <cellStyle name="Currency [0] 7798" xfId="11208" hidden="1" xr:uid="{00000000-0005-0000-0000-0000E92B0000}"/>
    <cellStyle name="Currency [0] 7799" xfId="13658" hidden="1" xr:uid="{00000000-0005-0000-0000-00007B350000}"/>
    <cellStyle name="Currency [0] 78" xfId="150" hidden="1" xr:uid="{00000000-0005-0000-0000-0000B7000000}"/>
    <cellStyle name="Currency [0] 780" xfId="893" hidden="1" xr:uid="{00000000-0005-0000-0000-00009E030000}"/>
    <cellStyle name="Currency [0] 7800" xfId="13686" hidden="1" xr:uid="{00000000-0005-0000-0000-000097350000}"/>
    <cellStyle name="Currency [0] 7801" xfId="13688" hidden="1" xr:uid="{00000000-0005-0000-0000-000099350000}"/>
    <cellStyle name="Currency [0] 7802" xfId="13563" hidden="1" xr:uid="{00000000-0005-0000-0000-00001C350000}"/>
    <cellStyle name="Currency [0] 7803" xfId="13637" hidden="1" xr:uid="{00000000-0005-0000-0000-000066350000}"/>
    <cellStyle name="Currency [0] 7804" xfId="13593" hidden="1" xr:uid="{00000000-0005-0000-0000-00003A350000}"/>
    <cellStyle name="Currency [0] 7805" xfId="13629" hidden="1" xr:uid="{00000000-0005-0000-0000-00005E350000}"/>
    <cellStyle name="Currency [0] 7806" xfId="13633" hidden="1" xr:uid="{00000000-0005-0000-0000-000062350000}"/>
    <cellStyle name="Currency [0] 7807" xfId="13694" hidden="1" xr:uid="{00000000-0005-0000-0000-00009F350000}"/>
    <cellStyle name="Currency [0] 7808" xfId="11157" hidden="1" xr:uid="{00000000-0005-0000-0000-0000B62B0000}"/>
    <cellStyle name="Currency [0] 7809" xfId="13676" hidden="1" xr:uid="{00000000-0005-0000-0000-00008D350000}"/>
    <cellStyle name="Currency [0] 781" xfId="895" hidden="1" xr:uid="{00000000-0005-0000-0000-0000A0030000}"/>
    <cellStyle name="Currency [0] 7810" xfId="13699" hidden="1" xr:uid="{00000000-0005-0000-0000-0000A4350000}"/>
    <cellStyle name="Currency [0] 7811" xfId="13701" hidden="1" xr:uid="{00000000-0005-0000-0000-0000A6350000}"/>
    <cellStyle name="Currency [0] 7812" xfId="13557" hidden="1" xr:uid="{00000000-0005-0000-0000-000016350000}"/>
    <cellStyle name="Currency [0] 7813" xfId="13656" hidden="1" xr:uid="{00000000-0005-0000-0000-000079350000}"/>
    <cellStyle name="Currency [0] 7814" xfId="13623" hidden="1" xr:uid="{00000000-0005-0000-0000-000058350000}"/>
    <cellStyle name="Currency [0] 7815" xfId="13641" hidden="1" xr:uid="{00000000-0005-0000-0000-00006A350000}"/>
    <cellStyle name="Currency [0] 7816" xfId="13638" hidden="1" xr:uid="{00000000-0005-0000-0000-000067350000}"/>
    <cellStyle name="Currency [0] 7817" xfId="13705" hidden="1" xr:uid="{00000000-0005-0000-0000-0000AA350000}"/>
    <cellStyle name="Currency [0] 7818" xfId="13590" hidden="1" xr:uid="{00000000-0005-0000-0000-000037350000}"/>
    <cellStyle name="Currency [0] 7819" xfId="13690" hidden="1" xr:uid="{00000000-0005-0000-0000-00009B350000}"/>
    <cellStyle name="Currency [0] 782" xfId="926" hidden="1" xr:uid="{00000000-0005-0000-0000-0000BF030000}"/>
    <cellStyle name="Currency [0] 7820" xfId="13712" hidden="1" xr:uid="{00000000-0005-0000-0000-0000B1350000}"/>
    <cellStyle name="Currency [0] 7821" xfId="13714" hidden="1" xr:uid="{00000000-0005-0000-0000-0000B3350000}"/>
    <cellStyle name="Currency [0] 7822" xfId="13642" hidden="1" xr:uid="{00000000-0005-0000-0000-00006B350000}"/>
    <cellStyle name="Currency [0] 7823" xfId="13674" hidden="1" xr:uid="{00000000-0005-0000-0000-00008B350000}"/>
    <cellStyle name="Currency [0] 7824" xfId="11165" hidden="1" xr:uid="{00000000-0005-0000-0000-0000BE2B0000}"/>
    <cellStyle name="Currency [0] 7825" xfId="13660" hidden="1" xr:uid="{00000000-0005-0000-0000-00007D350000}"/>
    <cellStyle name="Currency [0] 7826" xfId="13657" hidden="1" xr:uid="{00000000-0005-0000-0000-00007A350000}"/>
    <cellStyle name="Currency [0] 7827" xfId="13718" hidden="1" xr:uid="{00000000-0005-0000-0000-0000B7350000}"/>
    <cellStyle name="Currency [0] 7828" xfId="13553" hidden="1" xr:uid="{00000000-0005-0000-0000-000012350000}"/>
    <cellStyle name="Currency [0] 7829" xfId="13702" hidden="1" xr:uid="{00000000-0005-0000-0000-0000A7350000}"/>
    <cellStyle name="Currency [0] 783" xfId="835" hidden="1" xr:uid="{00000000-0005-0000-0000-000064030000}"/>
    <cellStyle name="Currency [0] 7830" xfId="13722" hidden="1" xr:uid="{00000000-0005-0000-0000-0000BB350000}"/>
    <cellStyle name="Currency [0] 7831" xfId="13724" hidden="1" xr:uid="{00000000-0005-0000-0000-0000BD350000}"/>
    <cellStyle name="Currency [0] 7832" xfId="13661" hidden="1" xr:uid="{00000000-0005-0000-0000-00007E350000}"/>
    <cellStyle name="Currency [0] 7833" xfId="13689" hidden="1" xr:uid="{00000000-0005-0000-0000-00009A350000}"/>
    <cellStyle name="Currency [0] 7834" xfId="13649" hidden="1" xr:uid="{00000000-0005-0000-0000-000072350000}"/>
    <cellStyle name="Currency [0] 7835" xfId="13678" hidden="1" xr:uid="{00000000-0005-0000-0000-00008F350000}"/>
    <cellStyle name="Currency [0] 7836" xfId="13675" hidden="1" xr:uid="{00000000-0005-0000-0000-00008C350000}"/>
    <cellStyle name="Currency [0] 7837" xfId="13728" hidden="1" xr:uid="{00000000-0005-0000-0000-0000C1350000}"/>
    <cellStyle name="Currency [0] 7838" xfId="13556" hidden="1" xr:uid="{00000000-0005-0000-0000-000015350000}"/>
    <cellStyle name="Currency [0] 7839" xfId="13715" hidden="1" xr:uid="{00000000-0005-0000-0000-0000B4350000}"/>
    <cellStyle name="Currency [0] 784" xfId="918" hidden="1" xr:uid="{00000000-0005-0000-0000-0000B7030000}"/>
    <cellStyle name="Currency [0] 7840" xfId="13732" hidden="1" xr:uid="{00000000-0005-0000-0000-0000C5350000}"/>
    <cellStyle name="Currency [0] 7841" xfId="13734" hidden="1" xr:uid="{00000000-0005-0000-0000-0000C7350000}"/>
    <cellStyle name="Currency [0] 7842" xfId="13615" hidden="1" xr:uid="{00000000-0005-0000-0000-000050350000}"/>
    <cellStyle name="Currency [0] 7843" xfId="13651" hidden="1" xr:uid="{00000000-0005-0000-0000-000074350000}"/>
    <cellStyle name="Currency [0] 7844" xfId="13720" hidden="1" xr:uid="{00000000-0005-0000-0000-0000B9350000}"/>
    <cellStyle name="Currency [0] 7845" xfId="13708" hidden="1" xr:uid="{00000000-0005-0000-0000-0000AD350000}"/>
    <cellStyle name="Currency [0] 7846" xfId="13725" hidden="1" xr:uid="{00000000-0005-0000-0000-0000BE350000}"/>
    <cellStyle name="Currency [0] 7847" xfId="13736" hidden="1" xr:uid="{00000000-0005-0000-0000-0000C9350000}"/>
    <cellStyle name="Currency [0] 7848" xfId="13584" hidden="1" xr:uid="{00000000-0005-0000-0000-000031350000}"/>
    <cellStyle name="Currency [0] 7849" xfId="13648" hidden="1" xr:uid="{00000000-0005-0000-0000-000071350000}"/>
    <cellStyle name="Currency [0] 785" xfId="928" hidden="1" xr:uid="{00000000-0005-0000-0000-0000C1030000}"/>
    <cellStyle name="Currency [0] 7850" xfId="13740" hidden="1" xr:uid="{00000000-0005-0000-0000-0000CD350000}"/>
    <cellStyle name="Currency [0] 7851" xfId="13742" hidden="1" xr:uid="{00000000-0005-0000-0000-0000CF350000}"/>
    <cellStyle name="Currency [0] 7852" xfId="13697" hidden="1" xr:uid="{00000000-0005-0000-0000-0000A2350000}"/>
    <cellStyle name="Currency [0] 7853" xfId="13709" hidden="1" xr:uid="{00000000-0005-0000-0000-0000AE350000}"/>
    <cellStyle name="Currency [0] 7854" xfId="13737" hidden="1" xr:uid="{00000000-0005-0000-0000-0000CA350000}"/>
    <cellStyle name="Currency [0] 7855" xfId="13710" hidden="1" xr:uid="{00000000-0005-0000-0000-0000AF350000}"/>
    <cellStyle name="Currency [0] 7856" xfId="13743" hidden="1" xr:uid="{00000000-0005-0000-0000-0000D0350000}"/>
    <cellStyle name="Currency [0] 7857" xfId="13745" hidden="1" xr:uid="{00000000-0005-0000-0000-0000D2350000}"/>
    <cellStyle name="Currency [0] 7858" xfId="13738" hidden="1" xr:uid="{00000000-0005-0000-0000-0000CB350000}"/>
    <cellStyle name="Currency [0] 7859" xfId="13684" hidden="1" xr:uid="{00000000-0005-0000-0000-000095350000}"/>
    <cellStyle name="Currency [0] 786" xfId="929" hidden="1" xr:uid="{00000000-0005-0000-0000-0000C2030000}"/>
    <cellStyle name="Currency [0] 7860" xfId="13747" hidden="1" xr:uid="{00000000-0005-0000-0000-0000D4350000}"/>
    <cellStyle name="Currency [0] 7861" xfId="13749" hidden="1" xr:uid="{00000000-0005-0000-0000-0000D6350000}"/>
    <cellStyle name="Currency [0] 7862" xfId="13806" hidden="1" xr:uid="{00000000-0005-0000-0000-00000F360000}"/>
    <cellStyle name="Currency [0] 7863" xfId="13825" hidden="1" xr:uid="{00000000-0005-0000-0000-000022360000}"/>
    <cellStyle name="Currency [0] 7864" xfId="13832" hidden="1" xr:uid="{00000000-0005-0000-0000-000029360000}"/>
    <cellStyle name="Currency [0] 7865" xfId="13839" hidden="1" xr:uid="{00000000-0005-0000-0000-000030360000}"/>
    <cellStyle name="Currency [0] 7866" xfId="13844" hidden="1" xr:uid="{00000000-0005-0000-0000-000035360000}"/>
    <cellStyle name="Currency [0] 7867" xfId="13823" hidden="1" xr:uid="{00000000-0005-0000-0000-000020360000}"/>
    <cellStyle name="Currency [0] 7868" xfId="13834" hidden="1" xr:uid="{00000000-0005-0000-0000-00002B360000}"/>
    <cellStyle name="Currency [0] 7869" xfId="13848" hidden="1" xr:uid="{00000000-0005-0000-0000-000039360000}"/>
    <cellStyle name="Currency [0] 787" xfId="857" hidden="1" xr:uid="{00000000-0005-0000-0000-00007A030000}"/>
    <cellStyle name="Currency [0] 7870" xfId="13850" hidden="1" xr:uid="{00000000-0005-0000-0000-00003B360000}"/>
    <cellStyle name="Currency [0] 7871" xfId="13833" hidden="1" xr:uid="{00000000-0005-0000-0000-00002A360000}"/>
    <cellStyle name="Currency [0] 7872" xfId="13807" hidden="1" xr:uid="{00000000-0005-0000-0000-000010360000}"/>
    <cellStyle name="Currency [0] 7873" xfId="13861" hidden="1" xr:uid="{00000000-0005-0000-0000-000046360000}"/>
    <cellStyle name="Currency [0] 7874" xfId="13870" hidden="1" xr:uid="{00000000-0005-0000-0000-00004F360000}"/>
    <cellStyle name="Currency [0] 7875" xfId="13881" hidden="1" xr:uid="{00000000-0005-0000-0000-00005A360000}"/>
    <cellStyle name="Currency [0] 7876" xfId="13887" hidden="1" xr:uid="{00000000-0005-0000-0000-000060360000}"/>
    <cellStyle name="Currency [0] 7877" xfId="13859" hidden="1" xr:uid="{00000000-0005-0000-0000-000044360000}"/>
    <cellStyle name="Currency [0] 7878" xfId="13877" hidden="1" xr:uid="{00000000-0005-0000-0000-000056360000}"/>
    <cellStyle name="Currency [0] 7879" xfId="13899" hidden="1" xr:uid="{00000000-0005-0000-0000-00006C360000}"/>
    <cellStyle name="Currency [0] 788" xfId="908" hidden="1" xr:uid="{00000000-0005-0000-0000-0000AD030000}"/>
    <cellStyle name="Currency [0] 7880" xfId="13901" hidden="1" xr:uid="{00000000-0005-0000-0000-00006E360000}"/>
    <cellStyle name="Currency [0] 7881" xfId="13829" hidden="1" xr:uid="{00000000-0005-0000-0000-000026360000}"/>
    <cellStyle name="Currency [0] 7882" xfId="13813" hidden="1" xr:uid="{00000000-0005-0000-0000-000016360000}"/>
    <cellStyle name="Currency [0] 7883" xfId="13873" hidden="1" xr:uid="{00000000-0005-0000-0000-000052360000}"/>
    <cellStyle name="Currency [0] 7884" xfId="13818" hidden="1" xr:uid="{00000000-0005-0000-0000-00001B360000}"/>
    <cellStyle name="Currency [0] 7885" xfId="13862" hidden="1" xr:uid="{00000000-0005-0000-0000-000047360000}"/>
    <cellStyle name="Currency [0] 7886" xfId="13906" hidden="1" xr:uid="{00000000-0005-0000-0000-000073360000}"/>
    <cellStyle name="Currency [0] 7887" xfId="13874" hidden="1" xr:uid="{00000000-0005-0000-0000-000053360000}"/>
    <cellStyle name="Currency [0] 7888" xfId="13882" hidden="1" xr:uid="{00000000-0005-0000-0000-00005B360000}"/>
    <cellStyle name="Currency [0] 7889" xfId="13918" hidden="1" xr:uid="{00000000-0005-0000-0000-00007F360000}"/>
    <cellStyle name="Currency [0] 789" xfId="888" hidden="1" xr:uid="{00000000-0005-0000-0000-000099030000}"/>
    <cellStyle name="Currency [0] 7890" xfId="13920" hidden="1" xr:uid="{00000000-0005-0000-0000-000081360000}"/>
    <cellStyle name="Currency [0] 7891" xfId="13876" hidden="1" xr:uid="{00000000-0005-0000-0000-000055360000}"/>
    <cellStyle name="Currency [0] 7892" xfId="13889" hidden="1" xr:uid="{00000000-0005-0000-0000-000062360000}"/>
    <cellStyle name="Currency [0] 7893" xfId="13894" hidden="1" xr:uid="{00000000-0005-0000-0000-000067360000}"/>
    <cellStyle name="Currency [0] 7894" xfId="13888" hidden="1" xr:uid="{00000000-0005-0000-0000-000061360000}"/>
    <cellStyle name="Currency [0] 7895" xfId="13936" hidden="1" xr:uid="{00000000-0005-0000-0000-000091360000}"/>
    <cellStyle name="Currency [0] 7896" xfId="13944" hidden="1" xr:uid="{00000000-0005-0000-0000-000099360000}"/>
    <cellStyle name="Currency [0] 7897" xfId="13872" hidden="1" xr:uid="{00000000-0005-0000-0000-000051360000}"/>
    <cellStyle name="Currency [0] 7898" xfId="13930" hidden="1" xr:uid="{00000000-0005-0000-0000-00008B360000}"/>
    <cellStyle name="Currency [0] 7899" xfId="13953" hidden="1" xr:uid="{00000000-0005-0000-0000-0000A2360000}"/>
    <cellStyle name="Currency [0] 79" xfId="160" hidden="1" xr:uid="{00000000-0005-0000-0000-0000C1000000}"/>
    <cellStyle name="Currency [0] 790" xfId="900" hidden="1" xr:uid="{00000000-0005-0000-0000-0000A5030000}"/>
    <cellStyle name="Currency [0] 7900" xfId="13955" hidden="1" xr:uid="{00000000-0005-0000-0000-0000A4360000}"/>
    <cellStyle name="Currency [0] 7901" xfId="13855" hidden="1" xr:uid="{00000000-0005-0000-0000-000040360000}"/>
    <cellStyle name="Currency [0] 7902" xfId="13865" hidden="1" xr:uid="{00000000-0005-0000-0000-00004A360000}"/>
    <cellStyle name="Currency [0] 7903" xfId="13927" hidden="1" xr:uid="{00000000-0005-0000-0000-000088360000}"/>
    <cellStyle name="Currency [0] 7904" xfId="13892" hidden="1" xr:uid="{00000000-0005-0000-0000-000065360000}"/>
    <cellStyle name="Currency [0] 7905" xfId="13837" hidden="1" xr:uid="{00000000-0005-0000-0000-00002E360000}"/>
    <cellStyle name="Currency [0] 7906" xfId="13963" hidden="1" xr:uid="{00000000-0005-0000-0000-0000AC360000}"/>
    <cellStyle name="Currency [0] 7907" xfId="13928" hidden="1" xr:uid="{00000000-0005-0000-0000-000089360000}"/>
    <cellStyle name="Currency [0] 7908" xfId="13939" hidden="1" xr:uid="{00000000-0005-0000-0000-000094360000}"/>
    <cellStyle name="Currency [0] 7909" xfId="13971" hidden="1" xr:uid="{00000000-0005-0000-0000-0000B4360000}"/>
    <cellStyle name="Currency [0] 791" xfId="898" hidden="1" xr:uid="{00000000-0005-0000-0000-0000A3030000}"/>
    <cellStyle name="Currency [0] 7910" xfId="13973" hidden="1" xr:uid="{00000000-0005-0000-0000-0000B6360000}"/>
    <cellStyle name="Currency [0] 7911" xfId="13925" hidden="1" xr:uid="{00000000-0005-0000-0000-000086360000}"/>
    <cellStyle name="Currency [0] 7912" xfId="13924" hidden="1" xr:uid="{00000000-0005-0000-0000-000085360000}"/>
    <cellStyle name="Currency [0] 7913" xfId="13914" hidden="1" xr:uid="{00000000-0005-0000-0000-00007B360000}"/>
    <cellStyle name="Currency [0] 7914" xfId="13910" hidden="1" xr:uid="{00000000-0005-0000-0000-000077360000}"/>
    <cellStyle name="Currency [0] 7915" xfId="13912" hidden="1" xr:uid="{00000000-0005-0000-0000-000079360000}"/>
    <cellStyle name="Currency [0] 7916" xfId="13980" hidden="1" xr:uid="{00000000-0005-0000-0000-0000BD360000}"/>
    <cellStyle name="Currency [0] 7917" xfId="13815" hidden="1" xr:uid="{00000000-0005-0000-0000-000018360000}"/>
    <cellStyle name="Currency [0] 7918" xfId="13958" hidden="1" xr:uid="{00000000-0005-0000-0000-0000A7360000}"/>
    <cellStyle name="Currency [0] 7919" xfId="13986" hidden="1" xr:uid="{00000000-0005-0000-0000-0000C3360000}"/>
    <cellStyle name="Currency [0] 792" xfId="931" hidden="1" xr:uid="{00000000-0005-0000-0000-0000C4030000}"/>
    <cellStyle name="Currency [0] 7920" xfId="13988" hidden="1" xr:uid="{00000000-0005-0000-0000-0000C5360000}"/>
    <cellStyle name="Currency [0] 7921" xfId="13863" hidden="1" xr:uid="{00000000-0005-0000-0000-000048360000}"/>
    <cellStyle name="Currency [0] 7922" xfId="13937" hidden="1" xr:uid="{00000000-0005-0000-0000-000092360000}"/>
    <cellStyle name="Currency [0] 7923" xfId="13893" hidden="1" xr:uid="{00000000-0005-0000-0000-000066360000}"/>
    <cellStyle name="Currency [0] 7924" xfId="13929" hidden="1" xr:uid="{00000000-0005-0000-0000-00008A360000}"/>
    <cellStyle name="Currency [0] 7925" xfId="13933" hidden="1" xr:uid="{00000000-0005-0000-0000-00008E360000}"/>
    <cellStyle name="Currency [0] 7926" xfId="13994" hidden="1" xr:uid="{00000000-0005-0000-0000-0000CB360000}"/>
    <cellStyle name="Currency [0] 7927" xfId="13810" hidden="1" xr:uid="{00000000-0005-0000-0000-000013360000}"/>
    <cellStyle name="Currency [0] 7928" xfId="13976" hidden="1" xr:uid="{00000000-0005-0000-0000-0000B9360000}"/>
    <cellStyle name="Currency [0] 7929" xfId="13999" hidden="1" xr:uid="{00000000-0005-0000-0000-0000D0360000}"/>
    <cellStyle name="Currency [0] 793" xfId="875" hidden="1" xr:uid="{00000000-0005-0000-0000-00008C030000}"/>
    <cellStyle name="Currency [0] 7930" xfId="14001" hidden="1" xr:uid="{00000000-0005-0000-0000-0000D2360000}"/>
    <cellStyle name="Currency [0] 7931" xfId="13857" hidden="1" xr:uid="{00000000-0005-0000-0000-000042360000}"/>
    <cellStyle name="Currency [0] 7932" xfId="13956" hidden="1" xr:uid="{00000000-0005-0000-0000-0000A5360000}"/>
    <cellStyle name="Currency [0] 7933" xfId="13923" hidden="1" xr:uid="{00000000-0005-0000-0000-000084360000}"/>
    <cellStyle name="Currency [0] 7934" xfId="13941" hidden="1" xr:uid="{00000000-0005-0000-0000-000096360000}"/>
    <cellStyle name="Currency [0] 7935" xfId="13938" hidden="1" xr:uid="{00000000-0005-0000-0000-000093360000}"/>
    <cellStyle name="Currency [0] 7936" xfId="14005" hidden="1" xr:uid="{00000000-0005-0000-0000-0000D6360000}"/>
    <cellStyle name="Currency [0] 7937" xfId="13890" hidden="1" xr:uid="{00000000-0005-0000-0000-000063360000}"/>
    <cellStyle name="Currency [0] 7938" xfId="13990" hidden="1" xr:uid="{00000000-0005-0000-0000-0000C7360000}"/>
    <cellStyle name="Currency [0] 7939" xfId="14012" hidden="1" xr:uid="{00000000-0005-0000-0000-0000DD360000}"/>
    <cellStyle name="Currency [0] 794" xfId="925" hidden="1" xr:uid="{00000000-0005-0000-0000-0000BE030000}"/>
    <cellStyle name="Currency [0] 7940" xfId="14014" hidden="1" xr:uid="{00000000-0005-0000-0000-0000DF360000}"/>
    <cellStyle name="Currency [0] 7941" xfId="13942" hidden="1" xr:uid="{00000000-0005-0000-0000-000097360000}"/>
    <cellStyle name="Currency [0] 7942" xfId="13974" hidden="1" xr:uid="{00000000-0005-0000-0000-0000B7360000}"/>
    <cellStyle name="Currency [0] 7943" xfId="13826" hidden="1" xr:uid="{00000000-0005-0000-0000-000023360000}"/>
    <cellStyle name="Currency [0] 7944" xfId="13960" hidden="1" xr:uid="{00000000-0005-0000-0000-0000A9360000}"/>
    <cellStyle name="Currency [0] 7945" xfId="13957" hidden="1" xr:uid="{00000000-0005-0000-0000-0000A6360000}"/>
    <cellStyle name="Currency [0] 7946" xfId="14018" hidden="1" xr:uid="{00000000-0005-0000-0000-0000E3360000}"/>
    <cellStyle name="Currency [0] 7947" xfId="13853" hidden="1" xr:uid="{00000000-0005-0000-0000-00003E360000}"/>
    <cellStyle name="Currency [0] 7948" xfId="14002" hidden="1" xr:uid="{00000000-0005-0000-0000-0000D3360000}"/>
    <cellStyle name="Currency [0] 7949" xfId="14022" hidden="1" xr:uid="{00000000-0005-0000-0000-0000E7360000}"/>
    <cellStyle name="Currency [0] 795" xfId="935" hidden="1" xr:uid="{00000000-0005-0000-0000-0000C8030000}"/>
    <cellStyle name="Currency [0] 7950" xfId="14024" hidden="1" xr:uid="{00000000-0005-0000-0000-0000E9360000}"/>
    <cellStyle name="Currency [0] 7951" xfId="13961" hidden="1" xr:uid="{00000000-0005-0000-0000-0000AA360000}"/>
    <cellStyle name="Currency [0] 7952" xfId="13989" hidden="1" xr:uid="{00000000-0005-0000-0000-0000C6360000}"/>
    <cellStyle name="Currency [0] 7953" xfId="13949" hidden="1" xr:uid="{00000000-0005-0000-0000-00009E360000}"/>
    <cellStyle name="Currency [0] 7954" xfId="13978" hidden="1" xr:uid="{00000000-0005-0000-0000-0000BB360000}"/>
    <cellStyle name="Currency [0] 7955" xfId="13975" hidden="1" xr:uid="{00000000-0005-0000-0000-0000B8360000}"/>
    <cellStyle name="Currency [0] 7956" xfId="14028" hidden="1" xr:uid="{00000000-0005-0000-0000-0000ED360000}"/>
    <cellStyle name="Currency [0] 7957" xfId="13856" hidden="1" xr:uid="{00000000-0005-0000-0000-000041360000}"/>
    <cellStyle name="Currency [0] 7958" xfId="14015" hidden="1" xr:uid="{00000000-0005-0000-0000-0000E0360000}"/>
    <cellStyle name="Currency [0] 7959" xfId="14032" hidden="1" xr:uid="{00000000-0005-0000-0000-0000F1360000}"/>
    <cellStyle name="Currency [0] 796" xfId="936" hidden="1" xr:uid="{00000000-0005-0000-0000-0000C9030000}"/>
    <cellStyle name="Currency [0] 7960" xfId="14034" hidden="1" xr:uid="{00000000-0005-0000-0000-0000F3360000}"/>
    <cellStyle name="Currency [0] 7961" xfId="13915" hidden="1" xr:uid="{00000000-0005-0000-0000-00007C360000}"/>
    <cellStyle name="Currency [0] 7962" xfId="13951" hidden="1" xr:uid="{00000000-0005-0000-0000-0000A0360000}"/>
    <cellStyle name="Currency [0] 7963" xfId="14020" hidden="1" xr:uid="{00000000-0005-0000-0000-0000E5360000}"/>
    <cellStyle name="Currency [0] 7964" xfId="14008" hidden="1" xr:uid="{00000000-0005-0000-0000-0000D9360000}"/>
    <cellStyle name="Currency [0] 7965" xfId="14025" hidden="1" xr:uid="{00000000-0005-0000-0000-0000EA360000}"/>
    <cellStyle name="Currency [0] 7966" xfId="14036" hidden="1" xr:uid="{00000000-0005-0000-0000-0000F5360000}"/>
    <cellStyle name="Currency [0] 7967" xfId="13884" hidden="1" xr:uid="{00000000-0005-0000-0000-00005D360000}"/>
    <cellStyle name="Currency [0] 7968" xfId="13948" hidden="1" xr:uid="{00000000-0005-0000-0000-00009D360000}"/>
    <cellStyle name="Currency [0] 7969" xfId="14040" hidden="1" xr:uid="{00000000-0005-0000-0000-0000F9360000}"/>
    <cellStyle name="Currency [0] 797" xfId="901" hidden="1" xr:uid="{00000000-0005-0000-0000-0000A6030000}"/>
    <cellStyle name="Currency [0] 7970" xfId="14042" hidden="1" xr:uid="{00000000-0005-0000-0000-0000FB360000}"/>
    <cellStyle name="Currency [0] 7971" xfId="13997" hidden="1" xr:uid="{00000000-0005-0000-0000-0000CE360000}"/>
    <cellStyle name="Currency [0] 7972" xfId="14009" hidden="1" xr:uid="{00000000-0005-0000-0000-0000DA360000}"/>
    <cellStyle name="Currency [0] 7973" xfId="14037" hidden="1" xr:uid="{00000000-0005-0000-0000-0000F6360000}"/>
    <cellStyle name="Currency [0] 7974" xfId="14010" hidden="1" xr:uid="{00000000-0005-0000-0000-0000DB360000}"/>
    <cellStyle name="Currency [0] 7975" xfId="14043" hidden="1" xr:uid="{00000000-0005-0000-0000-0000FC360000}"/>
    <cellStyle name="Currency [0] 7976" xfId="14045" hidden="1" xr:uid="{00000000-0005-0000-0000-0000FE360000}"/>
    <cellStyle name="Currency [0] 7977" xfId="14038" hidden="1" xr:uid="{00000000-0005-0000-0000-0000F7360000}"/>
    <cellStyle name="Currency [0] 7978" xfId="13984" hidden="1" xr:uid="{00000000-0005-0000-0000-0000C1360000}"/>
    <cellStyle name="Currency [0] 7979" xfId="14048" hidden="1" xr:uid="{00000000-0005-0000-0000-000001370000}"/>
    <cellStyle name="Currency [0] 798" xfId="916" hidden="1" xr:uid="{00000000-0005-0000-0000-0000B5030000}"/>
    <cellStyle name="Currency [0] 7980" xfId="14050" hidden="1" xr:uid="{00000000-0005-0000-0000-000003370000}"/>
    <cellStyle name="Currency [0] 7981" xfId="13767" hidden="1" xr:uid="{00000000-0005-0000-0000-0000E8350000}"/>
    <cellStyle name="Currency [0] 7982" xfId="13789" hidden="1" xr:uid="{00000000-0005-0000-0000-0000FE350000}"/>
    <cellStyle name="Currency [0] 7983" xfId="14054" hidden="1" xr:uid="{00000000-0005-0000-0000-000007370000}"/>
    <cellStyle name="Currency [0] 7984" xfId="14061" hidden="1" xr:uid="{00000000-0005-0000-0000-00000E370000}"/>
    <cellStyle name="Currency [0] 7985" xfId="14063" hidden="1" xr:uid="{00000000-0005-0000-0000-000010370000}"/>
    <cellStyle name="Currency [0] 7986" xfId="13754" hidden="1" xr:uid="{00000000-0005-0000-0000-0000DB350000}"/>
    <cellStyle name="Currency [0] 7987" xfId="14057" hidden="1" xr:uid="{00000000-0005-0000-0000-00000A370000}"/>
    <cellStyle name="Currency [0] 7988" xfId="14066" hidden="1" xr:uid="{00000000-0005-0000-0000-000013370000}"/>
    <cellStyle name="Currency [0] 7989" xfId="14068" hidden="1" xr:uid="{00000000-0005-0000-0000-000015370000}"/>
    <cellStyle name="Currency [0] 799" xfId="842" hidden="1" xr:uid="{00000000-0005-0000-0000-00006B030000}"/>
    <cellStyle name="Currency [0] 7990" xfId="14056" hidden="1" xr:uid="{00000000-0005-0000-0000-000009370000}"/>
    <cellStyle name="Currency [0] 7991" xfId="13766" hidden="1" xr:uid="{00000000-0005-0000-0000-0000E7350000}"/>
    <cellStyle name="Currency [0] 7992" xfId="14079" hidden="1" xr:uid="{00000000-0005-0000-0000-000020370000}"/>
    <cellStyle name="Currency [0] 7993" xfId="14088" hidden="1" xr:uid="{00000000-0005-0000-0000-000029370000}"/>
    <cellStyle name="Currency [0] 7994" xfId="14099" hidden="1" xr:uid="{00000000-0005-0000-0000-000034370000}"/>
    <cellStyle name="Currency [0] 7995" xfId="14105" hidden="1" xr:uid="{00000000-0005-0000-0000-00003A370000}"/>
    <cellStyle name="Currency [0] 7996" xfId="14077" hidden="1" xr:uid="{00000000-0005-0000-0000-00001E370000}"/>
    <cellStyle name="Currency [0] 7997" xfId="14095" hidden="1" xr:uid="{00000000-0005-0000-0000-000030370000}"/>
    <cellStyle name="Currency [0] 7998" xfId="14117" hidden="1" xr:uid="{00000000-0005-0000-0000-000046370000}"/>
    <cellStyle name="Currency [0] 7999" xfId="14119" hidden="1" xr:uid="{00000000-0005-0000-0000-000048370000}"/>
    <cellStyle name="Currency [0] 8" xfId="61" hidden="1" xr:uid="{00000000-0005-0000-0000-00005D000000}"/>
    <cellStyle name="Currency [0] 80" xfId="161" hidden="1" xr:uid="{00000000-0005-0000-0000-0000C2000000}"/>
    <cellStyle name="Currency [0] 800" xfId="911" hidden="1" xr:uid="{00000000-0005-0000-0000-0000B0030000}"/>
    <cellStyle name="Currency [0] 8000" xfId="14051" hidden="1" xr:uid="{00000000-0005-0000-0000-000004370000}"/>
    <cellStyle name="Currency [0] 8001" xfId="13762" hidden="1" xr:uid="{00000000-0005-0000-0000-0000E3350000}"/>
    <cellStyle name="Currency [0] 8002" xfId="14091" hidden="1" xr:uid="{00000000-0005-0000-0000-00002C370000}"/>
    <cellStyle name="Currency [0] 8003" xfId="13758" hidden="1" xr:uid="{00000000-0005-0000-0000-0000DF350000}"/>
    <cellStyle name="Currency [0] 8004" xfId="14080" hidden="1" xr:uid="{00000000-0005-0000-0000-000021370000}"/>
    <cellStyle name="Currency [0] 8005" xfId="14124" hidden="1" xr:uid="{00000000-0005-0000-0000-00004D370000}"/>
    <cellStyle name="Currency [0] 8006" xfId="14092" hidden="1" xr:uid="{00000000-0005-0000-0000-00002D370000}"/>
    <cellStyle name="Currency [0] 8007" xfId="14100" hidden="1" xr:uid="{00000000-0005-0000-0000-000035370000}"/>
    <cellStyle name="Currency [0] 8008" xfId="14136" hidden="1" xr:uid="{00000000-0005-0000-0000-000059370000}"/>
    <cellStyle name="Currency [0] 8009" xfId="14138" hidden="1" xr:uid="{00000000-0005-0000-0000-00005B370000}"/>
    <cellStyle name="Currency [0] 801" xfId="909" hidden="1" xr:uid="{00000000-0005-0000-0000-0000AE030000}"/>
    <cellStyle name="Currency [0] 8010" xfId="14094" hidden="1" xr:uid="{00000000-0005-0000-0000-00002F370000}"/>
    <cellStyle name="Currency [0] 8011" xfId="14107" hidden="1" xr:uid="{00000000-0005-0000-0000-00003C370000}"/>
    <cellStyle name="Currency [0] 8012" xfId="14112" hidden="1" xr:uid="{00000000-0005-0000-0000-000041370000}"/>
    <cellStyle name="Currency [0] 8013" xfId="14106" hidden="1" xr:uid="{00000000-0005-0000-0000-00003B370000}"/>
    <cellStyle name="Currency [0] 8014" xfId="14154" hidden="1" xr:uid="{00000000-0005-0000-0000-00006B370000}"/>
    <cellStyle name="Currency [0] 8015" xfId="14162" hidden="1" xr:uid="{00000000-0005-0000-0000-000073370000}"/>
    <cellStyle name="Currency [0] 8016" xfId="14090" hidden="1" xr:uid="{00000000-0005-0000-0000-00002B370000}"/>
    <cellStyle name="Currency [0] 8017" xfId="14148" hidden="1" xr:uid="{00000000-0005-0000-0000-000065370000}"/>
    <cellStyle name="Currency [0] 8018" xfId="14171" hidden="1" xr:uid="{00000000-0005-0000-0000-00007C370000}"/>
    <cellStyle name="Currency [0] 8019" xfId="14173" hidden="1" xr:uid="{00000000-0005-0000-0000-00007E370000}"/>
    <cellStyle name="Currency [0] 802" xfId="938" hidden="1" xr:uid="{00000000-0005-0000-0000-0000CB030000}"/>
    <cellStyle name="Currency [0] 8020" xfId="14073" hidden="1" xr:uid="{00000000-0005-0000-0000-00001A370000}"/>
    <cellStyle name="Currency [0] 8021" xfId="14083" hidden="1" xr:uid="{00000000-0005-0000-0000-000024370000}"/>
    <cellStyle name="Currency [0] 8022" xfId="14145" hidden="1" xr:uid="{00000000-0005-0000-0000-000062370000}"/>
    <cellStyle name="Currency [0] 8023" xfId="14110" hidden="1" xr:uid="{00000000-0005-0000-0000-00003F370000}"/>
    <cellStyle name="Currency [0] 8024" xfId="14059" hidden="1" xr:uid="{00000000-0005-0000-0000-00000C370000}"/>
    <cellStyle name="Currency [0] 8025" xfId="14181" hidden="1" xr:uid="{00000000-0005-0000-0000-000086370000}"/>
    <cellStyle name="Currency [0] 8026" xfId="14146" hidden="1" xr:uid="{00000000-0005-0000-0000-000063370000}"/>
    <cellStyle name="Currency [0] 8027" xfId="14157" hidden="1" xr:uid="{00000000-0005-0000-0000-00006E370000}"/>
    <cellStyle name="Currency [0] 8028" xfId="14189" hidden="1" xr:uid="{00000000-0005-0000-0000-00008E370000}"/>
    <cellStyle name="Currency [0] 8029" xfId="14191" hidden="1" xr:uid="{00000000-0005-0000-0000-000090370000}"/>
    <cellStyle name="Currency [0] 803" xfId="854" hidden="1" xr:uid="{00000000-0005-0000-0000-000077030000}"/>
    <cellStyle name="Currency [0] 8030" xfId="14143" hidden="1" xr:uid="{00000000-0005-0000-0000-000060370000}"/>
    <cellStyle name="Currency [0] 8031" xfId="14142" hidden="1" xr:uid="{00000000-0005-0000-0000-00005F370000}"/>
    <cellStyle name="Currency [0] 8032" xfId="14132" hidden="1" xr:uid="{00000000-0005-0000-0000-000055370000}"/>
    <cellStyle name="Currency [0] 8033" xfId="14128" hidden="1" xr:uid="{00000000-0005-0000-0000-000051370000}"/>
    <cellStyle name="Currency [0] 8034" xfId="14130" hidden="1" xr:uid="{00000000-0005-0000-0000-000053370000}"/>
    <cellStyle name="Currency [0] 8035" xfId="14198" hidden="1" xr:uid="{00000000-0005-0000-0000-000097370000}"/>
    <cellStyle name="Currency [0] 8036" xfId="13760" hidden="1" xr:uid="{00000000-0005-0000-0000-0000E1350000}"/>
    <cellStyle name="Currency [0] 8037" xfId="14176" hidden="1" xr:uid="{00000000-0005-0000-0000-000081370000}"/>
    <cellStyle name="Currency [0] 8038" xfId="14204" hidden="1" xr:uid="{00000000-0005-0000-0000-00009D370000}"/>
    <cellStyle name="Currency [0] 8039" xfId="14206" hidden="1" xr:uid="{00000000-0005-0000-0000-00009F370000}"/>
    <cellStyle name="Currency [0] 804" xfId="930" hidden="1" xr:uid="{00000000-0005-0000-0000-0000C3030000}"/>
    <cellStyle name="Currency [0] 8040" xfId="14081" hidden="1" xr:uid="{00000000-0005-0000-0000-000022370000}"/>
    <cellStyle name="Currency [0] 8041" xfId="14155" hidden="1" xr:uid="{00000000-0005-0000-0000-00006C370000}"/>
    <cellStyle name="Currency [0] 8042" xfId="14111" hidden="1" xr:uid="{00000000-0005-0000-0000-000040370000}"/>
    <cellStyle name="Currency [0] 8043" xfId="14147" hidden="1" xr:uid="{00000000-0005-0000-0000-000064370000}"/>
    <cellStyle name="Currency [0] 8044" xfId="14151" hidden="1" xr:uid="{00000000-0005-0000-0000-000068370000}"/>
    <cellStyle name="Currency [0] 8045" xfId="14212" hidden="1" xr:uid="{00000000-0005-0000-0000-0000A5370000}"/>
    <cellStyle name="Currency [0] 8046" xfId="13795" hidden="1" xr:uid="{00000000-0005-0000-0000-000004360000}"/>
    <cellStyle name="Currency [0] 8047" xfId="14194" hidden="1" xr:uid="{00000000-0005-0000-0000-000093370000}"/>
    <cellStyle name="Currency [0] 8048" xfId="14217" hidden="1" xr:uid="{00000000-0005-0000-0000-0000AA370000}"/>
    <cellStyle name="Currency [0] 8049" xfId="14219" hidden="1" xr:uid="{00000000-0005-0000-0000-0000AC370000}"/>
    <cellStyle name="Currency [0] 805" xfId="940" hidden="1" xr:uid="{00000000-0005-0000-0000-0000CD030000}"/>
    <cellStyle name="Currency [0] 8050" xfId="14075" hidden="1" xr:uid="{00000000-0005-0000-0000-00001C370000}"/>
    <cellStyle name="Currency [0] 8051" xfId="14174" hidden="1" xr:uid="{00000000-0005-0000-0000-00007F370000}"/>
    <cellStyle name="Currency [0] 8052" xfId="14141" hidden="1" xr:uid="{00000000-0005-0000-0000-00005E370000}"/>
    <cellStyle name="Currency [0] 8053" xfId="14159" hidden="1" xr:uid="{00000000-0005-0000-0000-000070370000}"/>
    <cellStyle name="Currency [0] 8054" xfId="14156" hidden="1" xr:uid="{00000000-0005-0000-0000-00006D370000}"/>
    <cellStyle name="Currency [0] 8055" xfId="14223" hidden="1" xr:uid="{00000000-0005-0000-0000-0000B0370000}"/>
    <cellStyle name="Currency [0] 8056" xfId="14108" hidden="1" xr:uid="{00000000-0005-0000-0000-00003D370000}"/>
    <cellStyle name="Currency [0] 8057" xfId="14208" hidden="1" xr:uid="{00000000-0005-0000-0000-0000A1370000}"/>
    <cellStyle name="Currency [0] 8058" xfId="14230" hidden="1" xr:uid="{00000000-0005-0000-0000-0000B7370000}"/>
    <cellStyle name="Currency [0] 8059" xfId="14232" hidden="1" xr:uid="{00000000-0005-0000-0000-0000B9370000}"/>
    <cellStyle name="Currency [0] 806" xfId="941" hidden="1" xr:uid="{00000000-0005-0000-0000-0000CE030000}"/>
    <cellStyle name="Currency [0] 8060" xfId="14160" hidden="1" xr:uid="{00000000-0005-0000-0000-000071370000}"/>
    <cellStyle name="Currency [0] 8061" xfId="14192" hidden="1" xr:uid="{00000000-0005-0000-0000-000091370000}"/>
    <cellStyle name="Currency [0] 8062" xfId="13840" hidden="1" xr:uid="{00000000-0005-0000-0000-000031360000}"/>
    <cellStyle name="Currency [0] 8063" xfId="14178" hidden="1" xr:uid="{00000000-0005-0000-0000-000083370000}"/>
    <cellStyle name="Currency [0] 8064" xfId="14175" hidden="1" xr:uid="{00000000-0005-0000-0000-000080370000}"/>
    <cellStyle name="Currency [0] 8065" xfId="14236" hidden="1" xr:uid="{00000000-0005-0000-0000-0000BD370000}"/>
    <cellStyle name="Currency [0] 8066" xfId="14071" hidden="1" xr:uid="{00000000-0005-0000-0000-000018370000}"/>
    <cellStyle name="Currency [0] 8067" xfId="14220" hidden="1" xr:uid="{00000000-0005-0000-0000-0000AD370000}"/>
    <cellStyle name="Currency [0] 8068" xfId="14240" hidden="1" xr:uid="{00000000-0005-0000-0000-0000C1370000}"/>
    <cellStyle name="Currency [0] 8069" xfId="14242" hidden="1" xr:uid="{00000000-0005-0000-0000-0000C3370000}"/>
    <cellStyle name="Currency [0] 807" xfId="912" hidden="1" xr:uid="{00000000-0005-0000-0000-0000B1030000}"/>
    <cellStyle name="Currency [0] 8070" xfId="14179" hidden="1" xr:uid="{00000000-0005-0000-0000-000084370000}"/>
    <cellStyle name="Currency [0] 8071" xfId="14207" hidden="1" xr:uid="{00000000-0005-0000-0000-0000A0370000}"/>
    <cellStyle name="Currency [0] 8072" xfId="14167" hidden="1" xr:uid="{00000000-0005-0000-0000-000078370000}"/>
    <cellStyle name="Currency [0] 8073" xfId="14196" hidden="1" xr:uid="{00000000-0005-0000-0000-000095370000}"/>
    <cellStyle name="Currency [0] 8074" xfId="14193" hidden="1" xr:uid="{00000000-0005-0000-0000-000092370000}"/>
    <cellStyle name="Currency [0] 8075" xfId="14246" hidden="1" xr:uid="{00000000-0005-0000-0000-0000C7370000}"/>
    <cellStyle name="Currency [0] 8076" xfId="14074" hidden="1" xr:uid="{00000000-0005-0000-0000-00001B370000}"/>
    <cellStyle name="Currency [0] 8077" xfId="14233" hidden="1" xr:uid="{00000000-0005-0000-0000-0000BA370000}"/>
    <cellStyle name="Currency [0] 8078" xfId="14250" hidden="1" xr:uid="{00000000-0005-0000-0000-0000CB370000}"/>
    <cellStyle name="Currency [0] 8079" xfId="14252" hidden="1" xr:uid="{00000000-0005-0000-0000-0000CD370000}"/>
    <cellStyle name="Currency [0] 808" xfId="924" hidden="1" xr:uid="{00000000-0005-0000-0000-0000BD030000}"/>
    <cellStyle name="Currency [0] 8080" xfId="14133" hidden="1" xr:uid="{00000000-0005-0000-0000-000056370000}"/>
    <cellStyle name="Currency [0] 8081" xfId="14169" hidden="1" xr:uid="{00000000-0005-0000-0000-00007A370000}"/>
    <cellStyle name="Currency [0] 8082" xfId="14238" hidden="1" xr:uid="{00000000-0005-0000-0000-0000BF370000}"/>
    <cellStyle name="Currency [0] 8083" xfId="14226" hidden="1" xr:uid="{00000000-0005-0000-0000-0000B3370000}"/>
    <cellStyle name="Currency [0] 8084" xfId="14243" hidden="1" xr:uid="{00000000-0005-0000-0000-0000C4370000}"/>
    <cellStyle name="Currency [0] 8085" xfId="14254" hidden="1" xr:uid="{00000000-0005-0000-0000-0000CF370000}"/>
    <cellStyle name="Currency [0] 8086" xfId="14102" hidden="1" xr:uid="{00000000-0005-0000-0000-000037370000}"/>
    <cellStyle name="Currency [0] 8087" xfId="14166" hidden="1" xr:uid="{00000000-0005-0000-0000-000077370000}"/>
    <cellStyle name="Currency [0] 8088" xfId="14258" hidden="1" xr:uid="{00000000-0005-0000-0000-0000D3370000}"/>
    <cellStyle name="Currency [0] 8089" xfId="14260" hidden="1" xr:uid="{00000000-0005-0000-0000-0000D5370000}"/>
    <cellStyle name="Currency [0] 809" xfId="904" hidden="1" xr:uid="{00000000-0005-0000-0000-0000A9030000}"/>
    <cellStyle name="Currency [0] 8090" xfId="14215" hidden="1" xr:uid="{00000000-0005-0000-0000-0000A8370000}"/>
    <cellStyle name="Currency [0] 8091" xfId="14227" hidden="1" xr:uid="{00000000-0005-0000-0000-0000B4370000}"/>
    <cellStyle name="Currency [0] 8092" xfId="14255" hidden="1" xr:uid="{00000000-0005-0000-0000-0000D0370000}"/>
    <cellStyle name="Currency [0] 8093" xfId="14228" hidden="1" xr:uid="{00000000-0005-0000-0000-0000B5370000}"/>
    <cellStyle name="Currency [0] 8094" xfId="14261" hidden="1" xr:uid="{00000000-0005-0000-0000-0000D6370000}"/>
    <cellStyle name="Currency [0] 8095" xfId="14263" hidden="1" xr:uid="{00000000-0005-0000-0000-0000D8370000}"/>
    <cellStyle name="Currency [0] 8096" xfId="14256" hidden="1" xr:uid="{00000000-0005-0000-0000-0000D1370000}"/>
    <cellStyle name="Currency [0] 8097" xfId="14202" hidden="1" xr:uid="{00000000-0005-0000-0000-00009B370000}"/>
    <cellStyle name="Currency [0] 8098" xfId="14265" hidden="1" xr:uid="{00000000-0005-0000-0000-0000DA370000}"/>
    <cellStyle name="Currency [0] 8099" xfId="14267" hidden="1" xr:uid="{00000000-0005-0000-0000-0000DC370000}"/>
    <cellStyle name="Currency [0] 81" xfId="129" hidden="1" xr:uid="{00000000-0005-0000-0000-0000A2000000}"/>
    <cellStyle name="Currency [0] 810" xfId="919" hidden="1" xr:uid="{00000000-0005-0000-0000-0000B8030000}"/>
    <cellStyle name="Currency [0] 8100" xfId="13779" hidden="1" xr:uid="{00000000-0005-0000-0000-0000F4350000}"/>
    <cellStyle name="Currency [0] 8101" xfId="13757" hidden="1" xr:uid="{00000000-0005-0000-0000-0000DE350000}"/>
    <cellStyle name="Currency [0] 8102" xfId="14273" hidden="1" xr:uid="{00000000-0005-0000-0000-0000E2370000}"/>
    <cellStyle name="Currency [0] 8103" xfId="14279" hidden="1" xr:uid="{00000000-0005-0000-0000-0000E8370000}"/>
    <cellStyle name="Currency [0] 8104" xfId="14281" hidden="1" xr:uid="{00000000-0005-0000-0000-0000EA370000}"/>
    <cellStyle name="Currency [0] 8105" xfId="13774" hidden="1" xr:uid="{00000000-0005-0000-0000-0000EF350000}"/>
    <cellStyle name="Currency [0] 8106" xfId="14275" hidden="1" xr:uid="{00000000-0005-0000-0000-0000E4370000}"/>
    <cellStyle name="Currency [0] 8107" xfId="14283" hidden="1" xr:uid="{00000000-0005-0000-0000-0000EC370000}"/>
    <cellStyle name="Currency [0] 8108" xfId="14285" hidden="1" xr:uid="{00000000-0005-0000-0000-0000EE370000}"/>
    <cellStyle name="Currency [0] 8109" xfId="14274" hidden="1" xr:uid="{00000000-0005-0000-0000-0000E3370000}"/>
    <cellStyle name="Currency [0] 811" xfId="917" hidden="1" xr:uid="{00000000-0005-0000-0000-0000B6030000}"/>
    <cellStyle name="Currency [0] 8110" xfId="13780" hidden="1" xr:uid="{00000000-0005-0000-0000-0000F5350000}"/>
    <cellStyle name="Currency [0] 8111" xfId="14296" hidden="1" xr:uid="{00000000-0005-0000-0000-0000F9370000}"/>
    <cellStyle name="Currency [0] 8112" xfId="14305" hidden="1" xr:uid="{00000000-0005-0000-0000-000002380000}"/>
    <cellStyle name="Currency [0] 8113" xfId="14316" hidden="1" xr:uid="{00000000-0005-0000-0000-00000D380000}"/>
    <cellStyle name="Currency [0] 8114" xfId="14322" hidden="1" xr:uid="{00000000-0005-0000-0000-000013380000}"/>
    <cellStyle name="Currency [0] 8115" xfId="14294" hidden="1" xr:uid="{00000000-0005-0000-0000-0000F7370000}"/>
    <cellStyle name="Currency [0] 8116" xfId="14312" hidden="1" xr:uid="{00000000-0005-0000-0000-000009380000}"/>
    <cellStyle name="Currency [0] 8117" xfId="14334" hidden="1" xr:uid="{00000000-0005-0000-0000-00001F380000}"/>
    <cellStyle name="Currency [0] 8118" xfId="14336" hidden="1" xr:uid="{00000000-0005-0000-0000-000021380000}"/>
    <cellStyle name="Currency [0] 8119" xfId="14270" hidden="1" xr:uid="{00000000-0005-0000-0000-0000DF370000}"/>
    <cellStyle name="Currency [0] 812" xfId="943" hidden="1" xr:uid="{00000000-0005-0000-0000-0000D0030000}"/>
    <cellStyle name="Currency [0] 8120" xfId="13784" hidden="1" xr:uid="{00000000-0005-0000-0000-0000F9350000}"/>
    <cellStyle name="Currency [0] 8121" xfId="14308" hidden="1" xr:uid="{00000000-0005-0000-0000-000005380000}"/>
    <cellStyle name="Currency [0] 8122" xfId="13800" hidden="1" xr:uid="{00000000-0005-0000-0000-000009360000}"/>
    <cellStyle name="Currency [0] 8123" xfId="14297" hidden="1" xr:uid="{00000000-0005-0000-0000-0000FA370000}"/>
    <cellStyle name="Currency [0] 8124" xfId="14341" hidden="1" xr:uid="{00000000-0005-0000-0000-000026380000}"/>
    <cellStyle name="Currency [0] 8125" xfId="14309" hidden="1" xr:uid="{00000000-0005-0000-0000-000006380000}"/>
    <cellStyle name="Currency [0] 8126" xfId="14317" hidden="1" xr:uid="{00000000-0005-0000-0000-00000E380000}"/>
    <cellStyle name="Currency [0] 8127" xfId="14353" hidden="1" xr:uid="{00000000-0005-0000-0000-000032380000}"/>
    <cellStyle name="Currency [0] 8128" xfId="14355" hidden="1" xr:uid="{00000000-0005-0000-0000-000034380000}"/>
    <cellStyle name="Currency [0] 8129" xfId="14311" hidden="1" xr:uid="{00000000-0005-0000-0000-000008380000}"/>
    <cellStyle name="Currency [0] 813" xfId="856" hidden="1" xr:uid="{00000000-0005-0000-0000-000079030000}"/>
    <cellStyle name="Currency [0] 8130" xfId="14324" hidden="1" xr:uid="{00000000-0005-0000-0000-000015380000}"/>
    <cellStyle name="Currency [0] 8131" xfId="14329" hidden="1" xr:uid="{00000000-0005-0000-0000-00001A380000}"/>
    <cellStyle name="Currency [0] 8132" xfId="14323" hidden="1" xr:uid="{00000000-0005-0000-0000-000014380000}"/>
    <cellStyle name="Currency [0] 8133" xfId="14371" hidden="1" xr:uid="{00000000-0005-0000-0000-000044380000}"/>
    <cellStyle name="Currency [0] 8134" xfId="14379" hidden="1" xr:uid="{00000000-0005-0000-0000-00004C380000}"/>
    <cellStyle name="Currency [0] 8135" xfId="14307" hidden="1" xr:uid="{00000000-0005-0000-0000-000004380000}"/>
    <cellStyle name="Currency [0] 8136" xfId="14365" hidden="1" xr:uid="{00000000-0005-0000-0000-00003E380000}"/>
    <cellStyle name="Currency [0] 8137" xfId="14388" hidden="1" xr:uid="{00000000-0005-0000-0000-000055380000}"/>
    <cellStyle name="Currency [0] 8138" xfId="14390" hidden="1" xr:uid="{00000000-0005-0000-0000-000057380000}"/>
    <cellStyle name="Currency [0] 8139" xfId="14290" hidden="1" xr:uid="{00000000-0005-0000-0000-0000F3370000}"/>
    <cellStyle name="Currency [0] 814" xfId="937" hidden="1" xr:uid="{00000000-0005-0000-0000-0000CA030000}"/>
    <cellStyle name="Currency [0] 8140" xfId="14300" hidden="1" xr:uid="{00000000-0005-0000-0000-0000FD370000}"/>
    <cellStyle name="Currency [0] 8141" xfId="14362" hidden="1" xr:uid="{00000000-0005-0000-0000-00003B380000}"/>
    <cellStyle name="Currency [0] 8142" xfId="14327" hidden="1" xr:uid="{00000000-0005-0000-0000-000018380000}"/>
    <cellStyle name="Currency [0] 8143" xfId="14277" hidden="1" xr:uid="{00000000-0005-0000-0000-0000E6370000}"/>
    <cellStyle name="Currency [0] 8144" xfId="14398" hidden="1" xr:uid="{00000000-0005-0000-0000-00005F380000}"/>
    <cellStyle name="Currency [0] 8145" xfId="14363" hidden="1" xr:uid="{00000000-0005-0000-0000-00003C380000}"/>
    <cellStyle name="Currency [0] 8146" xfId="14374" hidden="1" xr:uid="{00000000-0005-0000-0000-000047380000}"/>
    <cellStyle name="Currency [0] 8147" xfId="14406" hidden="1" xr:uid="{00000000-0005-0000-0000-000067380000}"/>
    <cellStyle name="Currency [0] 8148" xfId="14408" hidden="1" xr:uid="{00000000-0005-0000-0000-000069380000}"/>
    <cellStyle name="Currency [0] 8149" xfId="14360" hidden="1" xr:uid="{00000000-0005-0000-0000-000039380000}"/>
    <cellStyle name="Currency [0] 815" xfId="944" hidden="1" xr:uid="{00000000-0005-0000-0000-0000D1030000}"/>
    <cellStyle name="Currency [0] 8150" xfId="14359" hidden="1" xr:uid="{00000000-0005-0000-0000-000038380000}"/>
    <cellStyle name="Currency [0] 8151" xfId="14349" hidden="1" xr:uid="{00000000-0005-0000-0000-00002E380000}"/>
    <cellStyle name="Currency [0] 8152" xfId="14345" hidden="1" xr:uid="{00000000-0005-0000-0000-00002A380000}"/>
    <cellStyle name="Currency [0] 8153" xfId="14347" hidden="1" xr:uid="{00000000-0005-0000-0000-00002C380000}"/>
    <cellStyle name="Currency [0] 8154" xfId="14415" hidden="1" xr:uid="{00000000-0005-0000-0000-000070380000}"/>
    <cellStyle name="Currency [0] 8155" xfId="13786" hidden="1" xr:uid="{00000000-0005-0000-0000-0000FB350000}"/>
    <cellStyle name="Currency [0] 8156" xfId="14393" hidden="1" xr:uid="{00000000-0005-0000-0000-00005A380000}"/>
    <cellStyle name="Currency [0] 8157" xfId="14421" hidden="1" xr:uid="{00000000-0005-0000-0000-000076380000}"/>
    <cellStyle name="Currency [0] 8158" xfId="14423" hidden="1" xr:uid="{00000000-0005-0000-0000-000078380000}"/>
    <cellStyle name="Currency [0] 8159" xfId="14298" hidden="1" xr:uid="{00000000-0005-0000-0000-0000FB370000}"/>
    <cellStyle name="Currency [0] 816" xfId="945" hidden="1" xr:uid="{00000000-0005-0000-0000-0000D2030000}"/>
    <cellStyle name="Currency [0] 8160" xfId="14372" hidden="1" xr:uid="{00000000-0005-0000-0000-000045380000}"/>
    <cellStyle name="Currency [0] 8161" xfId="14328" hidden="1" xr:uid="{00000000-0005-0000-0000-000019380000}"/>
    <cellStyle name="Currency [0] 8162" xfId="14364" hidden="1" xr:uid="{00000000-0005-0000-0000-00003D380000}"/>
    <cellStyle name="Currency [0] 8163" xfId="14368" hidden="1" xr:uid="{00000000-0005-0000-0000-000041380000}"/>
    <cellStyle name="Currency [0] 8164" xfId="14429" hidden="1" xr:uid="{00000000-0005-0000-0000-00007E380000}"/>
    <cellStyle name="Currency [0] 8165" xfId="13773" hidden="1" xr:uid="{00000000-0005-0000-0000-0000EE350000}"/>
    <cellStyle name="Currency [0] 8166" xfId="14411" hidden="1" xr:uid="{00000000-0005-0000-0000-00006C380000}"/>
    <cellStyle name="Currency [0] 8167" xfId="14434" hidden="1" xr:uid="{00000000-0005-0000-0000-000083380000}"/>
    <cellStyle name="Currency [0] 8168" xfId="14436" hidden="1" xr:uid="{00000000-0005-0000-0000-000085380000}"/>
    <cellStyle name="Currency [0] 8169" xfId="14292" hidden="1" xr:uid="{00000000-0005-0000-0000-0000F5370000}"/>
    <cellStyle name="Currency [0] 817" xfId="885" hidden="1" xr:uid="{00000000-0005-0000-0000-000096030000}"/>
    <cellStyle name="Currency [0] 8170" xfId="14391" hidden="1" xr:uid="{00000000-0005-0000-0000-000058380000}"/>
    <cellStyle name="Currency [0] 8171" xfId="14358" hidden="1" xr:uid="{00000000-0005-0000-0000-000037380000}"/>
    <cellStyle name="Currency [0] 8172" xfId="14376" hidden="1" xr:uid="{00000000-0005-0000-0000-000049380000}"/>
    <cellStyle name="Currency [0] 8173" xfId="14373" hidden="1" xr:uid="{00000000-0005-0000-0000-000046380000}"/>
    <cellStyle name="Currency [0] 8174" xfId="14440" hidden="1" xr:uid="{00000000-0005-0000-0000-000089380000}"/>
    <cellStyle name="Currency [0] 8175" xfId="14325" hidden="1" xr:uid="{00000000-0005-0000-0000-000016380000}"/>
    <cellStyle name="Currency [0] 8176" xfId="14425" hidden="1" xr:uid="{00000000-0005-0000-0000-00007A380000}"/>
    <cellStyle name="Currency [0] 8177" xfId="14447" hidden="1" xr:uid="{00000000-0005-0000-0000-000090380000}"/>
    <cellStyle name="Currency [0] 8178" xfId="14449" hidden="1" xr:uid="{00000000-0005-0000-0000-000092380000}"/>
    <cellStyle name="Currency [0] 8179" xfId="14377" hidden="1" xr:uid="{00000000-0005-0000-0000-00004A380000}"/>
    <cellStyle name="Currency [0] 818" xfId="905" hidden="1" xr:uid="{00000000-0005-0000-0000-0000AA030000}"/>
    <cellStyle name="Currency [0] 8180" xfId="14409" hidden="1" xr:uid="{00000000-0005-0000-0000-00006A380000}"/>
    <cellStyle name="Currency [0] 8181" xfId="13752" hidden="1" xr:uid="{00000000-0005-0000-0000-0000D9350000}"/>
    <cellStyle name="Currency [0] 8182" xfId="14395" hidden="1" xr:uid="{00000000-0005-0000-0000-00005C380000}"/>
    <cellStyle name="Currency [0] 8183" xfId="14392" hidden="1" xr:uid="{00000000-0005-0000-0000-000059380000}"/>
    <cellStyle name="Currency [0] 8184" xfId="14453" hidden="1" xr:uid="{00000000-0005-0000-0000-000096380000}"/>
    <cellStyle name="Currency [0] 8185" xfId="14288" hidden="1" xr:uid="{00000000-0005-0000-0000-0000F1370000}"/>
    <cellStyle name="Currency [0] 8186" xfId="14437" hidden="1" xr:uid="{00000000-0005-0000-0000-000086380000}"/>
    <cellStyle name="Currency [0] 8187" xfId="14457" hidden="1" xr:uid="{00000000-0005-0000-0000-00009A380000}"/>
    <cellStyle name="Currency [0] 8188" xfId="14459" hidden="1" xr:uid="{00000000-0005-0000-0000-00009C380000}"/>
    <cellStyle name="Currency [0] 8189" xfId="14396" hidden="1" xr:uid="{00000000-0005-0000-0000-00005D380000}"/>
    <cellStyle name="Currency [0] 819" xfId="939" hidden="1" xr:uid="{00000000-0005-0000-0000-0000CC030000}"/>
    <cellStyle name="Currency [0] 8190" xfId="14424" hidden="1" xr:uid="{00000000-0005-0000-0000-000079380000}"/>
    <cellStyle name="Currency [0] 8191" xfId="14384" hidden="1" xr:uid="{00000000-0005-0000-0000-000051380000}"/>
    <cellStyle name="Currency [0] 8192" xfId="14413" hidden="1" xr:uid="{00000000-0005-0000-0000-00006E380000}"/>
    <cellStyle name="Currency [0] 8193" xfId="14410" hidden="1" xr:uid="{00000000-0005-0000-0000-00006B380000}"/>
    <cellStyle name="Currency [0] 8194" xfId="14463" hidden="1" xr:uid="{00000000-0005-0000-0000-0000A0380000}"/>
    <cellStyle name="Currency [0] 8195" xfId="14291" hidden="1" xr:uid="{00000000-0005-0000-0000-0000F4370000}"/>
    <cellStyle name="Currency [0] 8196" xfId="14450" hidden="1" xr:uid="{00000000-0005-0000-0000-000093380000}"/>
    <cellStyle name="Currency [0] 8197" xfId="14467" hidden="1" xr:uid="{00000000-0005-0000-0000-0000A4380000}"/>
    <cellStyle name="Currency [0] 8198" xfId="14469" hidden="1" xr:uid="{00000000-0005-0000-0000-0000A6380000}"/>
    <cellStyle name="Currency [0] 8199" xfId="14350" hidden="1" xr:uid="{00000000-0005-0000-0000-00002F380000}"/>
    <cellStyle name="Currency [0] 82" xfId="141" hidden="1" xr:uid="{00000000-0005-0000-0000-0000AE000000}"/>
    <cellStyle name="Currency [0] 820" xfId="932" hidden="1" xr:uid="{00000000-0005-0000-0000-0000C5030000}"/>
    <cellStyle name="Currency [0] 8200" xfId="14386" hidden="1" xr:uid="{00000000-0005-0000-0000-000053380000}"/>
    <cellStyle name="Currency [0] 8201" xfId="14455" hidden="1" xr:uid="{00000000-0005-0000-0000-000098380000}"/>
    <cellStyle name="Currency [0] 8202" xfId="14443" hidden="1" xr:uid="{00000000-0005-0000-0000-00008C380000}"/>
    <cellStyle name="Currency [0] 8203" xfId="14460" hidden="1" xr:uid="{00000000-0005-0000-0000-00009D380000}"/>
    <cellStyle name="Currency [0] 8204" xfId="14471" hidden="1" xr:uid="{00000000-0005-0000-0000-0000A8380000}"/>
    <cellStyle name="Currency [0] 8205" xfId="14319" hidden="1" xr:uid="{00000000-0005-0000-0000-000010380000}"/>
    <cellStyle name="Currency [0] 8206" xfId="14383" hidden="1" xr:uid="{00000000-0005-0000-0000-000050380000}"/>
    <cellStyle name="Currency [0] 8207" xfId="14475" hidden="1" xr:uid="{00000000-0005-0000-0000-0000AC380000}"/>
    <cellStyle name="Currency [0] 8208" xfId="14477" hidden="1" xr:uid="{00000000-0005-0000-0000-0000AE380000}"/>
    <cellStyle name="Currency [0] 8209" xfId="14432" hidden="1" xr:uid="{00000000-0005-0000-0000-000081380000}"/>
    <cellStyle name="Currency [0] 821" xfId="942" hidden="1" xr:uid="{00000000-0005-0000-0000-0000CF030000}"/>
    <cellStyle name="Currency [0] 8210" xfId="14444" hidden="1" xr:uid="{00000000-0005-0000-0000-00008D380000}"/>
    <cellStyle name="Currency [0] 8211" xfId="14472" hidden="1" xr:uid="{00000000-0005-0000-0000-0000A9380000}"/>
    <cellStyle name="Currency [0] 8212" xfId="14445" hidden="1" xr:uid="{00000000-0005-0000-0000-00008E380000}"/>
    <cellStyle name="Currency [0] 8213" xfId="14478" hidden="1" xr:uid="{00000000-0005-0000-0000-0000AF380000}"/>
    <cellStyle name="Currency [0] 8214" xfId="14480" hidden="1" xr:uid="{00000000-0005-0000-0000-0000B1380000}"/>
    <cellStyle name="Currency [0] 8215" xfId="14473" hidden="1" xr:uid="{00000000-0005-0000-0000-0000AA380000}"/>
    <cellStyle name="Currency [0] 8216" xfId="14419" hidden="1" xr:uid="{00000000-0005-0000-0000-000074380000}"/>
    <cellStyle name="Currency [0] 8217" xfId="14482" hidden="1" xr:uid="{00000000-0005-0000-0000-0000B3380000}"/>
    <cellStyle name="Currency [0] 8218" xfId="14484" hidden="1" xr:uid="{00000000-0005-0000-0000-0000B5380000}"/>
    <cellStyle name="Currency [0] 8219" xfId="13846" hidden="1" xr:uid="{00000000-0005-0000-0000-000037360000}"/>
    <cellStyle name="Currency [0] 822" xfId="946" hidden="1" xr:uid="{00000000-0005-0000-0000-0000D3030000}"/>
    <cellStyle name="Currency [0] 8220" xfId="13787" hidden="1" xr:uid="{00000000-0005-0000-0000-0000FC350000}"/>
    <cellStyle name="Currency [0] 8221" xfId="14490" hidden="1" xr:uid="{00000000-0005-0000-0000-0000BB380000}"/>
    <cellStyle name="Currency [0] 8222" xfId="14496" hidden="1" xr:uid="{00000000-0005-0000-0000-0000C1380000}"/>
    <cellStyle name="Currency [0] 8223" xfId="14498" hidden="1" xr:uid="{00000000-0005-0000-0000-0000C3380000}"/>
    <cellStyle name="Currency [0] 8224" xfId="13777" hidden="1" xr:uid="{00000000-0005-0000-0000-0000F2350000}"/>
    <cellStyle name="Currency [0] 8225" xfId="14492" hidden="1" xr:uid="{00000000-0005-0000-0000-0000BD380000}"/>
    <cellStyle name="Currency [0] 8226" xfId="14500" hidden="1" xr:uid="{00000000-0005-0000-0000-0000C5380000}"/>
    <cellStyle name="Currency [0] 8227" xfId="14502" hidden="1" xr:uid="{00000000-0005-0000-0000-0000C7380000}"/>
    <cellStyle name="Currency [0] 8228" xfId="14491" hidden="1" xr:uid="{00000000-0005-0000-0000-0000BC380000}"/>
    <cellStyle name="Currency [0] 8229" xfId="13822" hidden="1" xr:uid="{00000000-0005-0000-0000-00001F360000}"/>
    <cellStyle name="Currency [0] 823" xfId="871" hidden="1" xr:uid="{00000000-0005-0000-0000-000088030000}"/>
    <cellStyle name="Currency [0] 8230" xfId="14513" hidden="1" xr:uid="{00000000-0005-0000-0000-0000D2380000}"/>
    <cellStyle name="Currency [0] 8231" xfId="14522" hidden="1" xr:uid="{00000000-0005-0000-0000-0000DB380000}"/>
    <cellStyle name="Currency [0] 8232" xfId="14533" hidden="1" xr:uid="{00000000-0005-0000-0000-0000E6380000}"/>
    <cellStyle name="Currency [0] 8233" xfId="14539" hidden="1" xr:uid="{00000000-0005-0000-0000-0000EC380000}"/>
    <cellStyle name="Currency [0] 8234" xfId="14511" hidden="1" xr:uid="{00000000-0005-0000-0000-0000D0380000}"/>
    <cellStyle name="Currency [0] 8235" xfId="14529" hidden="1" xr:uid="{00000000-0005-0000-0000-0000E2380000}"/>
    <cellStyle name="Currency [0] 8236" xfId="14551" hidden="1" xr:uid="{00000000-0005-0000-0000-0000F8380000}"/>
    <cellStyle name="Currency [0] 8237" xfId="14553" hidden="1" xr:uid="{00000000-0005-0000-0000-0000FA380000}"/>
    <cellStyle name="Currency [0] 8238" xfId="14487" hidden="1" xr:uid="{00000000-0005-0000-0000-0000B8380000}"/>
    <cellStyle name="Currency [0] 8239" xfId="13776" hidden="1" xr:uid="{00000000-0005-0000-0000-0000F1350000}"/>
    <cellStyle name="Currency [0] 824" xfId="903" hidden="1" xr:uid="{00000000-0005-0000-0000-0000A8030000}"/>
    <cellStyle name="Currency [0] 8240" xfId="14525" hidden="1" xr:uid="{00000000-0005-0000-0000-0000DE380000}"/>
    <cellStyle name="Currency [0] 8241" xfId="13755" hidden="1" xr:uid="{00000000-0005-0000-0000-0000DC350000}"/>
    <cellStyle name="Currency [0] 8242" xfId="14514" hidden="1" xr:uid="{00000000-0005-0000-0000-0000D3380000}"/>
    <cellStyle name="Currency [0] 8243" xfId="14558" hidden="1" xr:uid="{00000000-0005-0000-0000-0000FF380000}"/>
    <cellStyle name="Currency [0] 8244" xfId="14526" hidden="1" xr:uid="{00000000-0005-0000-0000-0000DF380000}"/>
    <cellStyle name="Currency [0] 8245" xfId="14534" hidden="1" xr:uid="{00000000-0005-0000-0000-0000E7380000}"/>
    <cellStyle name="Currency [0] 8246" xfId="14570" hidden="1" xr:uid="{00000000-0005-0000-0000-00000B390000}"/>
    <cellStyle name="Currency [0] 8247" xfId="14572" hidden="1" xr:uid="{00000000-0005-0000-0000-00000D390000}"/>
    <cellStyle name="Currency [0] 8248" xfId="14528" hidden="1" xr:uid="{00000000-0005-0000-0000-0000E1380000}"/>
    <cellStyle name="Currency [0] 8249" xfId="14541" hidden="1" xr:uid="{00000000-0005-0000-0000-0000EE380000}"/>
    <cellStyle name="Currency [0] 825" xfId="949" hidden="1" xr:uid="{00000000-0005-0000-0000-0000D6030000}"/>
    <cellStyle name="Currency [0] 8250" xfId="14546" hidden="1" xr:uid="{00000000-0005-0000-0000-0000F3380000}"/>
    <cellStyle name="Currency [0] 8251" xfId="14540" hidden="1" xr:uid="{00000000-0005-0000-0000-0000ED380000}"/>
    <cellStyle name="Currency [0] 8252" xfId="14588" hidden="1" xr:uid="{00000000-0005-0000-0000-00001D390000}"/>
    <cellStyle name="Currency [0] 8253" xfId="14596" hidden="1" xr:uid="{00000000-0005-0000-0000-000025390000}"/>
    <cellStyle name="Currency [0] 8254" xfId="14524" hidden="1" xr:uid="{00000000-0005-0000-0000-0000DD380000}"/>
    <cellStyle name="Currency [0] 8255" xfId="14582" hidden="1" xr:uid="{00000000-0005-0000-0000-000017390000}"/>
    <cellStyle name="Currency [0] 8256" xfId="14605" hidden="1" xr:uid="{00000000-0005-0000-0000-00002E390000}"/>
    <cellStyle name="Currency [0] 8257" xfId="14607" hidden="1" xr:uid="{00000000-0005-0000-0000-000030390000}"/>
    <cellStyle name="Currency [0] 8258" xfId="14507" hidden="1" xr:uid="{00000000-0005-0000-0000-0000CC380000}"/>
    <cellStyle name="Currency [0] 8259" xfId="14517" hidden="1" xr:uid="{00000000-0005-0000-0000-0000D6380000}"/>
    <cellStyle name="Currency [0] 826" xfId="950" hidden="1" xr:uid="{00000000-0005-0000-0000-0000D7030000}"/>
    <cellStyle name="Currency [0] 8260" xfId="14579" hidden="1" xr:uid="{00000000-0005-0000-0000-000014390000}"/>
    <cellStyle name="Currency [0] 8261" xfId="14544" hidden="1" xr:uid="{00000000-0005-0000-0000-0000F1380000}"/>
    <cellStyle name="Currency [0] 8262" xfId="14494" hidden="1" xr:uid="{00000000-0005-0000-0000-0000BF380000}"/>
    <cellStyle name="Currency [0] 8263" xfId="14615" hidden="1" xr:uid="{00000000-0005-0000-0000-000038390000}"/>
    <cellStyle name="Currency [0] 8264" xfId="14580" hidden="1" xr:uid="{00000000-0005-0000-0000-000015390000}"/>
    <cellStyle name="Currency [0] 8265" xfId="14591" hidden="1" xr:uid="{00000000-0005-0000-0000-000020390000}"/>
    <cellStyle name="Currency [0] 8266" xfId="14623" hidden="1" xr:uid="{00000000-0005-0000-0000-000040390000}"/>
    <cellStyle name="Currency [0] 8267" xfId="14625" hidden="1" xr:uid="{00000000-0005-0000-0000-000042390000}"/>
    <cellStyle name="Currency [0] 8268" xfId="14577" hidden="1" xr:uid="{00000000-0005-0000-0000-000012390000}"/>
    <cellStyle name="Currency [0] 8269" xfId="14576" hidden="1" xr:uid="{00000000-0005-0000-0000-000011390000}"/>
    <cellStyle name="Currency [0] 827" xfId="927" hidden="1" xr:uid="{00000000-0005-0000-0000-0000C0030000}"/>
    <cellStyle name="Currency [0] 8270" xfId="14566" hidden="1" xr:uid="{00000000-0005-0000-0000-000007390000}"/>
    <cellStyle name="Currency [0] 8271" xfId="14562" hidden="1" xr:uid="{00000000-0005-0000-0000-000003390000}"/>
    <cellStyle name="Currency [0] 8272" xfId="14564" hidden="1" xr:uid="{00000000-0005-0000-0000-000005390000}"/>
    <cellStyle name="Currency [0] 8273" xfId="14632" hidden="1" xr:uid="{00000000-0005-0000-0000-000049390000}"/>
    <cellStyle name="Currency [0] 8274" xfId="13791" hidden="1" xr:uid="{00000000-0005-0000-0000-000000360000}"/>
    <cellStyle name="Currency [0] 8275" xfId="14610" hidden="1" xr:uid="{00000000-0005-0000-0000-000033390000}"/>
    <cellStyle name="Currency [0] 8276" xfId="14638" hidden="1" xr:uid="{00000000-0005-0000-0000-00004F390000}"/>
    <cellStyle name="Currency [0] 8277" xfId="14640" hidden="1" xr:uid="{00000000-0005-0000-0000-000051390000}"/>
    <cellStyle name="Currency [0] 8278" xfId="14515" hidden="1" xr:uid="{00000000-0005-0000-0000-0000D4380000}"/>
    <cellStyle name="Currency [0] 8279" xfId="14589" hidden="1" xr:uid="{00000000-0005-0000-0000-00001E390000}"/>
    <cellStyle name="Currency [0] 828" xfId="933" hidden="1" xr:uid="{00000000-0005-0000-0000-0000C6030000}"/>
    <cellStyle name="Currency [0] 8280" xfId="14545" hidden="1" xr:uid="{00000000-0005-0000-0000-0000F2380000}"/>
    <cellStyle name="Currency [0] 8281" xfId="14581" hidden="1" xr:uid="{00000000-0005-0000-0000-000016390000}"/>
    <cellStyle name="Currency [0] 8282" xfId="14585" hidden="1" xr:uid="{00000000-0005-0000-0000-00001A390000}"/>
    <cellStyle name="Currency [0] 8283" xfId="14646" hidden="1" xr:uid="{00000000-0005-0000-0000-000057390000}"/>
    <cellStyle name="Currency [0] 8284" xfId="13804" hidden="1" xr:uid="{00000000-0005-0000-0000-00000D360000}"/>
    <cellStyle name="Currency [0] 8285" xfId="14628" hidden="1" xr:uid="{00000000-0005-0000-0000-000045390000}"/>
    <cellStyle name="Currency [0] 8286" xfId="14651" hidden="1" xr:uid="{00000000-0005-0000-0000-00005C390000}"/>
    <cellStyle name="Currency [0] 8287" xfId="14653" hidden="1" xr:uid="{00000000-0005-0000-0000-00005E390000}"/>
    <cellStyle name="Currency [0] 8288" xfId="14509" hidden="1" xr:uid="{00000000-0005-0000-0000-0000CE380000}"/>
    <cellStyle name="Currency [0] 8289" xfId="14608" hidden="1" xr:uid="{00000000-0005-0000-0000-000031390000}"/>
    <cellStyle name="Currency [0] 829" xfId="947" hidden="1" xr:uid="{00000000-0005-0000-0000-0000D4030000}"/>
    <cellStyle name="Currency [0] 8290" xfId="14575" hidden="1" xr:uid="{00000000-0005-0000-0000-000010390000}"/>
    <cellStyle name="Currency [0] 8291" xfId="14593" hidden="1" xr:uid="{00000000-0005-0000-0000-000022390000}"/>
    <cellStyle name="Currency [0] 8292" xfId="14590" hidden="1" xr:uid="{00000000-0005-0000-0000-00001F390000}"/>
    <cellStyle name="Currency [0] 8293" xfId="14657" hidden="1" xr:uid="{00000000-0005-0000-0000-000062390000}"/>
    <cellStyle name="Currency [0] 8294" xfId="14542" hidden="1" xr:uid="{00000000-0005-0000-0000-0000EF380000}"/>
    <cellStyle name="Currency [0] 8295" xfId="14642" hidden="1" xr:uid="{00000000-0005-0000-0000-000053390000}"/>
    <cellStyle name="Currency [0] 8296" xfId="14664" hidden="1" xr:uid="{00000000-0005-0000-0000-000069390000}"/>
    <cellStyle name="Currency [0] 8297" xfId="14666" hidden="1" xr:uid="{00000000-0005-0000-0000-00006B390000}"/>
    <cellStyle name="Currency [0] 8298" xfId="14594" hidden="1" xr:uid="{00000000-0005-0000-0000-000023390000}"/>
    <cellStyle name="Currency [0] 8299" xfId="14626" hidden="1" xr:uid="{00000000-0005-0000-0000-000043390000}"/>
    <cellStyle name="Currency [0] 83" xfId="103" hidden="1" xr:uid="{00000000-0005-0000-0000-000088000000}"/>
    <cellStyle name="Currency [0] 830" xfId="934" hidden="1" xr:uid="{00000000-0005-0000-0000-0000C7030000}"/>
    <cellStyle name="Currency [0] 8300" xfId="13756" hidden="1" xr:uid="{00000000-0005-0000-0000-0000DD350000}"/>
    <cellStyle name="Currency [0] 8301" xfId="14612" hidden="1" xr:uid="{00000000-0005-0000-0000-000035390000}"/>
    <cellStyle name="Currency [0] 8302" xfId="14609" hidden="1" xr:uid="{00000000-0005-0000-0000-000032390000}"/>
    <cellStyle name="Currency [0] 8303" xfId="14670" hidden="1" xr:uid="{00000000-0005-0000-0000-00006F390000}"/>
    <cellStyle name="Currency [0] 8304" xfId="14505" hidden="1" xr:uid="{00000000-0005-0000-0000-0000CA380000}"/>
    <cellStyle name="Currency [0] 8305" xfId="14654" hidden="1" xr:uid="{00000000-0005-0000-0000-00005F390000}"/>
    <cellStyle name="Currency [0] 8306" xfId="14674" hidden="1" xr:uid="{00000000-0005-0000-0000-000073390000}"/>
    <cellStyle name="Currency [0] 8307" xfId="14676" hidden="1" xr:uid="{00000000-0005-0000-0000-000075390000}"/>
    <cellStyle name="Currency [0] 8308" xfId="14613" hidden="1" xr:uid="{00000000-0005-0000-0000-000036390000}"/>
    <cellStyle name="Currency [0] 8309" xfId="14641" hidden="1" xr:uid="{00000000-0005-0000-0000-000052390000}"/>
    <cellStyle name="Currency [0] 831" xfId="951" hidden="1" xr:uid="{00000000-0005-0000-0000-0000D8030000}"/>
    <cellStyle name="Currency [0] 8310" xfId="14601" hidden="1" xr:uid="{00000000-0005-0000-0000-00002A390000}"/>
    <cellStyle name="Currency [0] 8311" xfId="14630" hidden="1" xr:uid="{00000000-0005-0000-0000-000047390000}"/>
    <cellStyle name="Currency [0] 8312" xfId="14627" hidden="1" xr:uid="{00000000-0005-0000-0000-000044390000}"/>
    <cellStyle name="Currency [0] 8313" xfId="14680" hidden="1" xr:uid="{00000000-0005-0000-0000-000079390000}"/>
    <cellStyle name="Currency [0] 8314" xfId="14508" hidden="1" xr:uid="{00000000-0005-0000-0000-0000CD380000}"/>
    <cellStyle name="Currency [0] 8315" xfId="14667" hidden="1" xr:uid="{00000000-0005-0000-0000-00006C390000}"/>
    <cellStyle name="Currency [0] 8316" xfId="14684" hidden="1" xr:uid="{00000000-0005-0000-0000-00007D390000}"/>
    <cellStyle name="Currency [0] 8317" xfId="14686" hidden="1" xr:uid="{00000000-0005-0000-0000-00007F390000}"/>
    <cellStyle name="Currency [0] 8318" xfId="14567" hidden="1" xr:uid="{00000000-0005-0000-0000-000008390000}"/>
    <cellStyle name="Currency [0] 8319" xfId="14603" hidden="1" xr:uid="{00000000-0005-0000-0000-00002C390000}"/>
    <cellStyle name="Currency [0] 832" xfId="952" hidden="1" xr:uid="{00000000-0005-0000-0000-0000D9030000}"/>
    <cellStyle name="Currency [0] 8320" xfId="14672" hidden="1" xr:uid="{00000000-0005-0000-0000-000071390000}"/>
    <cellStyle name="Currency [0] 8321" xfId="14660" hidden="1" xr:uid="{00000000-0005-0000-0000-000065390000}"/>
    <cellStyle name="Currency [0] 8322" xfId="14677" hidden="1" xr:uid="{00000000-0005-0000-0000-000076390000}"/>
    <cellStyle name="Currency [0] 8323" xfId="14688" hidden="1" xr:uid="{00000000-0005-0000-0000-000081390000}"/>
    <cellStyle name="Currency [0] 8324" xfId="14536" hidden="1" xr:uid="{00000000-0005-0000-0000-0000E9380000}"/>
    <cellStyle name="Currency [0] 8325" xfId="14600" hidden="1" xr:uid="{00000000-0005-0000-0000-000029390000}"/>
    <cellStyle name="Currency [0] 8326" xfId="14692" hidden="1" xr:uid="{00000000-0005-0000-0000-000085390000}"/>
    <cellStyle name="Currency [0] 8327" xfId="14694" hidden="1" xr:uid="{00000000-0005-0000-0000-000087390000}"/>
    <cellStyle name="Currency [0] 8328" xfId="14649" hidden="1" xr:uid="{00000000-0005-0000-0000-00005A390000}"/>
    <cellStyle name="Currency [0] 8329" xfId="14661" hidden="1" xr:uid="{00000000-0005-0000-0000-000066390000}"/>
    <cellStyle name="Currency [0] 833" xfId="948" hidden="1" xr:uid="{00000000-0005-0000-0000-0000D5030000}"/>
    <cellStyle name="Currency [0] 8330" xfId="14689" hidden="1" xr:uid="{00000000-0005-0000-0000-000082390000}"/>
    <cellStyle name="Currency [0] 8331" xfId="14662" hidden="1" xr:uid="{00000000-0005-0000-0000-000067390000}"/>
    <cellStyle name="Currency [0] 8332" xfId="14695" hidden="1" xr:uid="{00000000-0005-0000-0000-000088390000}"/>
    <cellStyle name="Currency [0] 8333" xfId="14697" hidden="1" xr:uid="{00000000-0005-0000-0000-00008A390000}"/>
    <cellStyle name="Currency [0] 8334" xfId="14690" hidden="1" xr:uid="{00000000-0005-0000-0000-000083390000}"/>
    <cellStyle name="Currency [0] 8335" xfId="14636" hidden="1" xr:uid="{00000000-0005-0000-0000-00004D390000}"/>
    <cellStyle name="Currency [0] 8336" xfId="14699" hidden="1" xr:uid="{00000000-0005-0000-0000-00008C390000}"/>
    <cellStyle name="Currency [0] 8337" xfId="14701" hidden="1" xr:uid="{00000000-0005-0000-0000-00008E390000}"/>
    <cellStyle name="Currency [0] 8338" xfId="99" hidden="1" xr:uid="{00000000-0005-0000-0000-000084000000}"/>
    <cellStyle name="Currency [0] 8339" xfId="14703" hidden="1" xr:uid="{00000000-0005-0000-0000-000090390000}"/>
    <cellStyle name="Currency [0] 834" xfId="921" hidden="1" xr:uid="{00000000-0005-0000-0000-0000BA030000}"/>
    <cellStyle name="Currency [0] 8340" xfId="14705" hidden="1" xr:uid="{00000000-0005-0000-0000-000092390000}"/>
    <cellStyle name="Currency [0] 8341" xfId="14707" hidden="1" xr:uid="{00000000-0005-0000-0000-000094390000}"/>
    <cellStyle name="Currency [0] 8342" xfId="14709" hidden="1" xr:uid="{00000000-0005-0000-0000-000096390000}"/>
    <cellStyle name="Currency [0] 8343" xfId="14711" hidden="1" xr:uid="{00000000-0005-0000-0000-000098390000}"/>
    <cellStyle name="Currency [0] 8344" xfId="14716" hidden="1" xr:uid="{00000000-0005-0000-0000-00009D390000}"/>
    <cellStyle name="Currency [0] 8345" xfId="14723" hidden="1" xr:uid="{00000000-0005-0000-0000-0000A4390000}"/>
    <cellStyle name="Currency [0] 8346" xfId="14726" hidden="1" xr:uid="{00000000-0005-0000-0000-0000A7390000}"/>
    <cellStyle name="Currency [0] 8347" xfId="14730" hidden="1" xr:uid="{00000000-0005-0000-0000-0000AB390000}"/>
    <cellStyle name="Currency [0] 8348" xfId="14731" hidden="1" xr:uid="{00000000-0005-0000-0000-0000AC390000}"/>
    <cellStyle name="Currency [0] 8349" xfId="14722" hidden="1" xr:uid="{00000000-0005-0000-0000-0000A3390000}"/>
    <cellStyle name="Currency [0] 835" xfId="953" hidden="1" xr:uid="{00000000-0005-0000-0000-0000DA030000}"/>
    <cellStyle name="Currency [0] 8350" xfId="14728" hidden="1" xr:uid="{00000000-0005-0000-0000-0000A9390000}"/>
    <cellStyle name="Currency [0] 8351" xfId="14732" hidden="1" xr:uid="{00000000-0005-0000-0000-0000AD390000}"/>
    <cellStyle name="Currency [0] 8352" xfId="14733" hidden="1" xr:uid="{00000000-0005-0000-0000-0000AE390000}"/>
    <cellStyle name="Currency [0] 8353" xfId="14727" hidden="1" xr:uid="{00000000-0005-0000-0000-0000A8390000}"/>
    <cellStyle name="Currency [0] 8354" xfId="14717" hidden="1" xr:uid="{00000000-0005-0000-0000-00009E390000}"/>
    <cellStyle name="Currency [0] 8355" xfId="14739" hidden="1" xr:uid="{00000000-0005-0000-0000-0000B4390000}"/>
    <cellStyle name="Currency [0] 8356" xfId="14743" hidden="1" xr:uid="{00000000-0005-0000-0000-0000B8390000}"/>
    <cellStyle name="Currency [0] 8357" xfId="14749" hidden="1" xr:uid="{00000000-0005-0000-0000-0000BE390000}"/>
    <cellStyle name="Currency [0] 8358" xfId="14752" hidden="1" xr:uid="{00000000-0005-0000-0000-0000C1390000}"/>
    <cellStyle name="Currency [0] 8359" xfId="14738" hidden="1" xr:uid="{00000000-0005-0000-0000-0000B3390000}"/>
    <cellStyle name="Currency [0] 836" xfId="954" hidden="1" xr:uid="{00000000-0005-0000-0000-0000DB030000}"/>
    <cellStyle name="Currency [0] 8360" xfId="14748" hidden="1" xr:uid="{00000000-0005-0000-0000-0000BD390000}"/>
    <cellStyle name="Currency [0] 8361" xfId="14759" hidden="1" xr:uid="{00000000-0005-0000-0000-0000C8390000}"/>
    <cellStyle name="Currency [0] 8362" xfId="14760" hidden="1" xr:uid="{00000000-0005-0000-0000-0000C9390000}"/>
    <cellStyle name="Currency [0] 8363" xfId="14725" hidden="1" xr:uid="{00000000-0005-0000-0000-0000A6390000}"/>
    <cellStyle name="Currency [0] 8364" xfId="14719" hidden="1" xr:uid="{00000000-0005-0000-0000-0000A0390000}"/>
    <cellStyle name="Currency [0] 8365" xfId="14745" hidden="1" xr:uid="{00000000-0005-0000-0000-0000BA390000}"/>
    <cellStyle name="Currency [0] 8366" xfId="14721" hidden="1" xr:uid="{00000000-0005-0000-0000-0000A2390000}"/>
    <cellStyle name="Currency [0] 8367" xfId="14740" hidden="1" xr:uid="{00000000-0005-0000-0000-0000B5390000}"/>
    <cellStyle name="Currency [0] 8368" xfId="14761" hidden="1" xr:uid="{00000000-0005-0000-0000-0000CA390000}"/>
    <cellStyle name="Currency [0] 8369" xfId="14746" hidden="1" xr:uid="{00000000-0005-0000-0000-0000BB390000}"/>
    <cellStyle name="Currency [0] 837" xfId="818" hidden="1" xr:uid="{00000000-0005-0000-0000-000053030000}"/>
    <cellStyle name="Currency [0] 8370" xfId="14750" hidden="1" xr:uid="{00000000-0005-0000-0000-0000BF390000}"/>
    <cellStyle name="Currency [0] 8371" xfId="14766" hidden="1" xr:uid="{00000000-0005-0000-0000-0000CF390000}"/>
    <cellStyle name="Currency [0] 8372" xfId="14767" hidden="1" xr:uid="{00000000-0005-0000-0000-0000D0390000}"/>
    <cellStyle name="Currency [0] 8373" xfId="14747" hidden="1" xr:uid="{00000000-0005-0000-0000-0000BC390000}"/>
    <cellStyle name="Currency [0] 8374" xfId="14754" hidden="1" xr:uid="{00000000-0005-0000-0000-0000C3390000}"/>
    <cellStyle name="Currency [0] 8375" xfId="14758" hidden="1" xr:uid="{00000000-0005-0000-0000-0000C7390000}"/>
    <cellStyle name="Currency [0] 8376" xfId="14753" hidden="1" xr:uid="{00000000-0005-0000-0000-0000C2390000}"/>
    <cellStyle name="Currency [0] 8377" xfId="14776" hidden="1" xr:uid="{00000000-0005-0000-0000-0000D9390000}"/>
    <cellStyle name="Currency [0] 8378" xfId="14782" hidden="1" xr:uid="{00000000-0005-0000-0000-0000DF390000}"/>
    <cellStyle name="Currency [0] 8379" xfId="14744" hidden="1" xr:uid="{00000000-0005-0000-0000-0000B9390000}"/>
    <cellStyle name="Currency [0] 838" xfId="828" hidden="1" xr:uid="{00000000-0005-0000-0000-00005D030000}"/>
    <cellStyle name="Currency [0] 8380" xfId="14774" hidden="1" xr:uid="{00000000-0005-0000-0000-0000D7390000}"/>
    <cellStyle name="Currency [0] 8381" xfId="14786" hidden="1" xr:uid="{00000000-0005-0000-0000-0000E3390000}"/>
    <cellStyle name="Currency [0] 8382" xfId="14787" hidden="1" xr:uid="{00000000-0005-0000-0000-0000E4390000}"/>
    <cellStyle name="Currency [0] 8383" xfId="14735" hidden="1" xr:uid="{00000000-0005-0000-0000-0000B0390000}"/>
    <cellStyle name="Currency [0] 8384" xfId="14742" hidden="1" xr:uid="{00000000-0005-0000-0000-0000B7390000}"/>
    <cellStyle name="Currency [0] 8385" xfId="14771" hidden="1" xr:uid="{00000000-0005-0000-0000-0000D4390000}"/>
    <cellStyle name="Currency [0] 8386" xfId="14756" hidden="1" xr:uid="{00000000-0005-0000-0000-0000C5390000}"/>
    <cellStyle name="Currency [0] 8387" xfId="14729" hidden="1" xr:uid="{00000000-0005-0000-0000-0000AA390000}"/>
    <cellStyle name="Currency [0] 8388" xfId="14793" hidden="1" xr:uid="{00000000-0005-0000-0000-0000EA390000}"/>
    <cellStyle name="Currency [0] 8389" xfId="14772" hidden="1" xr:uid="{00000000-0005-0000-0000-0000D5390000}"/>
    <cellStyle name="Currency [0] 839" xfId="956" hidden="1" xr:uid="{00000000-0005-0000-0000-0000DD030000}"/>
    <cellStyle name="Currency [0] 8390" xfId="14779" hidden="1" xr:uid="{00000000-0005-0000-0000-0000DC390000}"/>
    <cellStyle name="Currency [0] 8391" xfId="14794" hidden="1" xr:uid="{00000000-0005-0000-0000-0000EB390000}"/>
    <cellStyle name="Currency [0] 8392" xfId="14795" hidden="1" xr:uid="{00000000-0005-0000-0000-0000EC390000}"/>
    <cellStyle name="Currency [0] 8393" xfId="14770" hidden="1" xr:uid="{00000000-0005-0000-0000-0000D3390000}"/>
    <cellStyle name="Currency [0] 8394" xfId="14769" hidden="1" xr:uid="{00000000-0005-0000-0000-0000D2390000}"/>
    <cellStyle name="Currency [0] 8395" xfId="14764" hidden="1" xr:uid="{00000000-0005-0000-0000-0000CD390000}"/>
    <cellStyle name="Currency [0] 8396" xfId="14762" hidden="1" xr:uid="{00000000-0005-0000-0000-0000CB390000}"/>
    <cellStyle name="Currency [0] 8397" xfId="14763" hidden="1" xr:uid="{00000000-0005-0000-0000-0000CC390000}"/>
    <cellStyle name="Currency [0] 8398" xfId="14800" hidden="1" xr:uid="{00000000-0005-0000-0000-0000F1390000}"/>
    <cellStyle name="Currency [0] 8399" xfId="14720" hidden="1" xr:uid="{00000000-0005-0000-0000-0000A1390000}"/>
    <cellStyle name="Currency [0] 84" xfId="136" hidden="1" xr:uid="{00000000-0005-0000-0000-0000A9000000}"/>
    <cellStyle name="Currency [0] 840" xfId="960" hidden="1" xr:uid="{00000000-0005-0000-0000-0000E1030000}"/>
    <cellStyle name="Currency [0] 8400" xfId="14790" hidden="1" xr:uid="{00000000-0005-0000-0000-0000E7390000}"/>
    <cellStyle name="Currency [0] 8401" xfId="14802" hidden="1" xr:uid="{00000000-0005-0000-0000-0000F3390000}"/>
    <cellStyle name="Currency [0] 8402" xfId="14803" hidden="1" xr:uid="{00000000-0005-0000-0000-0000F4390000}"/>
    <cellStyle name="Currency [0] 8403" xfId="14741" hidden="1" xr:uid="{00000000-0005-0000-0000-0000B6390000}"/>
    <cellStyle name="Currency [0] 8404" xfId="14777" hidden="1" xr:uid="{00000000-0005-0000-0000-0000DA390000}"/>
    <cellStyle name="Currency [0] 8405" xfId="14757" hidden="1" xr:uid="{00000000-0005-0000-0000-0000C6390000}"/>
    <cellStyle name="Currency [0] 8406" xfId="14773" hidden="1" xr:uid="{00000000-0005-0000-0000-0000D6390000}"/>
    <cellStyle name="Currency [0] 8407" xfId="14775" hidden="1" xr:uid="{00000000-0005-0000-0000-0000D8390000}"/>
    <cellStyle name="Currency [0] 8408" xfId="14806" hidden="1" xr:uid="{00000000-0005-0000-0000-0000F7390000}"/>
    <cellStyle name="Currency [0] 8409" xfId="14718" hidden="1" xr:uid="{00000000-0005-0000-0000-00009F390000}"/>
    <cellStyle name="Currency [0] 841" xfId="961" hidden="1" xr:uid="{00000000-0005-0000-0000-0000E2030000}"/>
    <cellStyle name="Currency [0] 8410" xfId="14798" hidden="1" xr:uid="{00000000-0005-0000-0000-0000EF390000}"/>
    <cellStyle name="Currency [0] 8411" xfId="14808" hidden="1" xr:uid="{00000000-0005-0000-0000-0000F9390000}"/>
    <cellStyle name="Currency [0] 8412" xfId="14809" hidden="1" xr:uid="{00000000-0005-0000-0000-0000FA390000}"/>
    <cellStyle name="Currency [0] 8413" xfId="14737" hidden="1" xr:uid="{00000000-0005-0000-0000-0000B2390000}"/>
    <cellStyle name="Currency [0] 8414" xfId="14788" hidden="1" xr:uid="{00000000-0005-0000-0000-0000E5390000}"/>
    <cellStyle name="Currency [0] 8415" xfId="14768" hidden="1" xr:uid="{00000000-0005-0000-0000-0000D1390000}"/>
    <cellStyle name="Currency [0] 8416" xfId="14780" hidden="1" xr:uid="{00000000-0005-0000-0000-0000DD390000}"/>
    <cellStyle name="Currency [0] 8417" xfId="14778" hidden="1" xr:uid="{00000000-0005-0000-0000-0000DB390000}"/>
    <cellStyle name="Currency [0] 8418" xfId="14811" hidden="1" xr:uid="{00000000-0005-0000-0000-0000FC390000}"/>
    <cellStyle name="Currency [0] 8419" xfId="14755" hidden="1" xr:uid="{00000000-0005-0000-0000-0000C4390000}"/>
    <cellStyle name="Currency [0] 842" xfId="810" hidden="1" xr:uid="{00000000-0005-0000-0000-00004B030000}"/>
    <cellStyle name="Currency [0] 8420" xfId="14805" hidden="1" xr:uid="{00000000-0005-0000-0000-0000F6390000}"/>
    <cellStyle name="Currency [0] 8421" xfId="14815" hidden="1" xr:uid="{00000000-0005-0000-0000-0000003A0000}"/>
    <cellStyle name="Currency [0] 8422" xfId="14816" hidden="1" xr:uid="{00000000-0005-0000-0000-0000013A0000}"/>
    <cellStyle name="Currency [0] 8423" xfId="14781" hidden="1" xr:uid="{00000000-0005-0000-0000-0000DE390000}"/>
    <cellStyle name="Currency [0] 8424" xfId="14796" hidden="1" xr:uid="{00000000-0005-0000-0000-0000ED390000}"/>
    <cellStyle name="Currency [0] 8425" xfId="14724" hidden="1" xr:uid="{00000000-0005-0000-0000-0000A5390000}"/>
    <cellStyle name="Currency [0] 8426" xfId="14791" hidden="1" xr:uid="{00000000-0005-0000-0000-0000E8390000}"/>
    <cellStyle name="Currency [0] 8427" xfId="14789" hidden="1" xr:uid="{00000000-0005-0000-0000-0000E6390000}"/>
    <cellStyle name="Currency [0] 8428" xfId="14818" hidden="1" xr:uid="{00000000-0005-0000-0000-0000033A0000}"/>
    <cellStyle name="Currency [0] 8429" xfId="14734" hidden="1" xr:uid="{00000000-0005-0000-0000-0000AF390000}"/>
    <cellStyle name="Currency [0] 843" xfId="958" hidden="1" xr:uid="{00000000-0005-0000-0000-0000DF030000}"/>
    <cellStyle name="Currency [0] 8430" xfId="14810" hidden="1" xr:uid="{00000000-0005-0000-0000-0000FB390000}"/>
    <cellStyle name="Currency [0] 8431" xfId="14820" hidden="1" xr:uid="{00000000-0005-0000-0000-0000053A0000}"/>
    <cellStyle name="Currency [0] 8432" xfId="14821" hidden="1" xr:uid="{00000000-0005-0000-0000-0000063A0000}"/>
    <cellStyle name="Currency [0] 8433" xfId="14792" hidden="1" xr:uid="{00000000-0005-0000-0000-0000E9390000}"/>
    <cellStyle name="Currency [0] 8434" xfId="14804" hidden="1" xr:uid="{00000000-0005-0000-0000-0000F5390000}"/>
    <cellStyle name="Currency [0] 8435" xfId="14784" hidden="1" xr:uid="{00000000-0005-0000-0000-0000E1390000}"/>
    <cellStyle name="Currency [0] 8436" xfId="14799" hidden="1" xr:uid="{00000000-0005-0000-0000-0000F0390000}"/>
    <cellStyle name="Currency [0] 8437" xfId="14797" hidden="1" xr:uid="{00000000-0005-0000-0000-0000EE390000}"/>
    <cellStyle name="Currency [0] 8438" xfId="14823" hidden="1" xr:uid="{00000000-0005-0000-0000-0000083A0000}"/>
    <cellStyle name="Currency [0] 8439" xfId="14736" hidden="1" xr:uid="{00000000-0005-0000-0000-0000B1390000}"/>
    <cellStyle name="Currency [0] 844" xfId="962" hidden="1" xr:uid="{00000000-0005-0000-0000-0000E3030000}"/>
    <cellStyle name="Currency [0] 8440" xfId="14817" hidden="1" xr:uid="{00000000-0005-0000-0000-0000023A0000}"/>
    <cellStyle name="Currency [0] 8441" xfId="14824" hidden="1" xr:uid="{00000000-0005-0000-0000-0000093A0000}"/>
    <cellStyle name="Currency [0] 8442" xfId="14825" hidden="1" xr:uid="{00000000-0005-0000-0000-00000A3A0000}"/>
    <cellStyle name="Currency [0] 8443" xfId="14765" hidden="1" xr:uid="{00000000-0005-0000-0000-0000CE390000}"/>
    <cellStyle name="Currency [0] 8444" xfId="14785" hidden="1" xr:uid="{00000000-0005-0000-0000-0000E2390000}"/>
    <cellStyle name="Currency [0] 8445" xfId="14819" hidden="1" xr:uid="{00000000-0005-0000-0000-0000043A0000}"/>
    <cellStyle name="Currency [0] 8446" xfId="14812" hidden="1" xr:uid="{00000000-0005-0000-0000-0000FD390000}"/>
    <cellStyle name="Currency [0] 8447" xfId="14822" hidden="1" xr:uid="{00000000-0005-0000-0000-0000073A0000}"/>
    <cellStyle name="Currency [0] 8448" xfId="14826" hidden="1" xr:uid="{00000000-0005-0000-0000-00000B3A0000}"/>
    <cellStyle name="Currency [0] 8449" xfId="14751" hidden="1" xr:uid="{00000000-0005-0000-0000-0000C0390000}"/>
    <cellStyle name="Currency [0] 845" xfId="963" hidden="1" xr:uid="{00000000-0005-0000-0000-0000E4030000}"/>
    <cellStyle name="Currency [0] 8450" xfId="14783" hidden="1" xr:uid="{00000000-0005-0000-0000-0000E0390000}"/>
    <cellStyle name="Currency [0] 8451" xfId="14829" hidden="1" xr:uid="{00000000-0005-0000-0000-00000E3A0000}"/>
    <cellStyle name="Currency [0] 8452" xfId="14830" hidden="1" xr:uid="{00000000-0005-0000-0000-00000F3A0000}"/>
    <cellStyle name="Currency [0] 8453" xfId="14807" hidden="1" xr:uid="{00000000-0005-0000-0000-0000F8390000}"/>
    <cellStyle name="Currency [0] 8454" xfId="14813" hidden="1" xr:uid="{00000000-0005-0000-0000-0000FE390000}"/>
    <cellStyle name="Currency [0] 8455" xfId="14827" hidden="1" xr:uid="{00000000-0005-0000-0000-00000C3A0000}"/>
    <cellStyle name="Currency [0] 8456" xfId="14814" hidden="1" xr:uid="{00000000-0005-0000-0000-0000FF390000}"/>
    <cellStyle name="Currency [0] 8457" xfId="14831" hidden="1" xr:uid="{00000000-0005-0000-0000-0000103A0000}"/>
    <cellStyle name="Currency [0] 8458" xfId="14832" hidden="1" xr:uid="{00000000-0005-0000-0000-0000113A0000}"/>
    <cellStyle name="Currency [0] 8459" xfId="14828" hidden="1" xr:uid="{00000000-0005-0000-0000-00000D3A0000}"/>
    <cellStyle name="Currency [0] 846" xfId="957" hidden="1" xr:uid="{00000000-0005-0000-0000-0000DE030000}"/>
    <cellStyle name="Currency [0] 8460" xfId="14801" hidden="1" xr:uid="{00000000-0005-0000-0000-0000F2390000}"/>
    <cellStyle name="Currency [0] 8461" xfId="14833" hidden="1" xr:uid="{00000000-0005-0000-0000-0000123A0000}"/>
    <cellStyle name="Currency [0] 8462" xfId="14834" hidden="1" xr:uid="{00000000-0005-0000-0000-0000133A0000}"/>
    <cellStyle name="Currency [0] 8463" xfId="14859" hidden="1" xr:uid="{00000000-0005-0000-0000-00002C3A0000}"/>
    <cellStyle name="Currency [0] 8464" xfId="14867" hidden="1" xr:uid="{00000000-0005-0000-0000-0000343A0000}"/>
    <cellStyle name="Currency [0] 8465" xfId="14870" hidden="1" xr:uid="{00000000-0005-0000-0000-0000373A0000}"/>
    <cellStyle name="Currency [0] 8466" xfId="14874" hidden="1" xr:uid="{00000000-0005-0000-0000-00003B3A0000}"/>
    <cellStyle name="Currency [0] 8467" xfId="14876" hidden="1" xr:uid="{00000000-0005-0000-0000-00003D3A0000}"/>
    <cellStyle name="Currency [0] 8468" xfId="14866" hidden="1" xr:uid="{00000000-0005-0000-0000-0000333A0000}"/>
    <cellStyle name="Currency [0] 8469" xfId="14872" hidden="1" xr:uid="{00000000-0005-0000-0000-0000393A0000}"/>
    <cellStyle name="Currency [0] 847" xfId="817" hidden="1" xr:uid="{00000000-0005-0000-0000-000052030000}"/>
    <cellStyle name="Currency [0] 8470" xfId="14878" hidden="1" xr:uid="{00000000-0005-0000-0000-00003F3A0000}"/>
    <cellStyle name="Currency [0] 8471" xfId="14879" hidden="1" xr:uid="{00000000-0005-0000-0000-0000403A0000}"/>
    <cellStyle name="Currency [0] 8472" xfId="14871" hidden="1" xr:uid="{00000000-0005-0000-0000-0000383A0000}"/>
    <cellStyle name="Currency [0] 8473" xfId="14860" hidden="1" xr:uid="{00000000-0005-0000-0000-00002D3A0000}"/>
    <cellStyle name="Currency [0] 8474" xfId="14885" hidden="1" xr:uid="{00000000-0005-0000-0000-0000463A0000}"/>
    <cellStyle name="Currency [0] 8475" xfId="14889" hidden="1" xr:uid="{00000000-0005-0000-0000-00004A3A0000}"/>
    <cellStyle name="Currency [0] 8476" xfId="14895" hidden="1" xr:uid="{00000000-0005-0000-0000-0000503A0000}"/>
    <cellStyle name="Currency [0] 8477" xfId="14898" hidden="1" xr:uid="{00000000-0005-0000-0000-0000533A0000}"/>
    <cellStyle name="Currency [0] 8478" xfId="14884" hidden="1" xr:uid="{00000000-0005-0000-0000-0000453A0000}"/>
    <cellStyle name="Currency [0] 8479" xfId="14894" hidden="1" xr:uid="{00000000-0005-0000-0000-00004F3A0000}"/>
    <cellStyle name="Currency [0] 848" xfId="969" hidden="1" xr:uid="{00000000-0005-0000-0000-0000EA030000}"/>
    <cellStyle name="Currency [0] 8480" xfId="14905" hidden="1" xr:uid="{00000000-0005-0000-0000-00005A3A0000}"/>
    <cellStyle name="Currency [0] 8481" xfId="14906" hidden="1" xr:uid="{00000000-0005-0000-0000-00005B3A0000}"/>
    <cellStyle name="Currency [0] 8482" xfId="14869" hidden="1" xr:uid="{00000000-0005-0000-0000-0000363A0000}"/>
    <cellStyle name="Currency [0] 8483" xfId="14862" hidden="1" xr:uid="{00000000-0005-0000-0000-00002F3A0000}"/>
    <cellStyle name="Currency [0] 8484" xfId="14891" hidden="1" xr:uid="{00000000-0005-0000-0000-00004C3A0000}"/>
    <cellStyle name="Currency [0] 8485" xfId="14864" hidden="1" xr:uid="{00000000-0005-0000-0000-0000313A0000}"/>
    <cellStyle name="Currency [0] 8486" xfId="14886" hidden="1" xr:uid="{00000000-0005-0000-0000-0000473A0000}"/>
    <cellStyle name="Currency [0] 8487" xfId="14907" hidden="1" xr:uid="{00000000-0005-0000-0000-00005C3A0000}"/>
    <cellStyle name="Currency [0] 8488" xfId="14892" hidden="1" xr:uid="{00000000-0005-0000-0000-00004D3A0000}"/>
    <cellStyle name="Currency [0] 8489" xfId="14896" hidden="1" xr:uid="{00000000-0005-0000-0000-0000513A0000}"/>
    <cellStyle name="Currency [0] 849" xfId="973" hidden="1" xr:uid="{00000000-0005-0000-0000-0000EE030000}"/>
    <cellStyle name="Currency [0] 8490" xfId="14912" hidden="1" xr:uid="{00000000-0005-0000-0000-0000613A0000}"/>
    <cellStyle name="Currency [0] 8491" xfId="14913" hidden="1" xr:uid="{00000000-0005-0000-0000-0000623A0000}"/>
    <cellStyle name="Currency [0] 8492" xfId="14893" hidden="1" xr:uid="{00000000-0005-0000-0000-00004E3A0000}"/>
    <cellStyle name="Currency [0] 8493" xfId="14900" hidden="1" xr:uid="{00000000-0005-0000-0000-0000553A0000}"/>
    <cellStyle name="Currency [0] 8494" xfId="14904" hidden="1" xr:uid="{00000000-0005-0000-0000-0000593A0000}"/>
    <cellStyle name="Currency [0] 8495" xfId="14899" hidden="1" xr:uid="{00000000-0005-0000-0000-0000543A0000}"/>
    <cellStyle name="Currency [0] 8496" xfId="14922" hidden="1" xr:uid="{00000000-0005-0000-0000-00006B3A0000}"/>
    <cellStyle name="Currency [0] 8497" xfId="14928" hidden="1" xr:uid="{00000000-0005-0000-0000-0000713A0000}"/>
    <cellStyle name="Currency [0] 8498" xfId="14890" hidden="1" xr:uid="{00000000-0005-0000-0000-00004B3A0000}"/>
    <cellStyle name="Currency [0] 8499" xfId="14920" hidden="1" xr:uid="{00000000-0005-0000-0000-0000693A0000}"/>
    <cellStyle name="Currency [0] 85" xfId="134" hidden="1" xr:uid="{00000000-0005-0000-0000-0000A7000000}"/>
    <cellStyle name="Currency [0] 850" xfId="979" hidden="1" xr:uid="{00000000-0005-0000-0000-0000F4030000}"/>
    <cellStyle name="Currency [0] 8500" xfId="14932" hidden="1" xr:uid="{00000000-0005-0000-0000-0000753A0000}"/>
    <cellStyle name="Currency [0] 8501" xfId="14933" hidden="1" xr:uid="{00000000-0005-0000-0000-0000763A0000}"/>
    <cellStyle name="Currency [0] 8502" xfId="14881" hidden="1" xr:uid="{00000000-0005-0000-0000-0000423A0000}"/>
    <cellStyle name="Currency [0] 8503" xfId="14888" hidden="1" xr:uid="{00000000-0005-0000-0000-0000493A0000}"/>
    <cellStyle name="Currency [0] 8504" xfId="14917" hidden="1" xr:uid="{00000000-0005-0000-0000-0000663A0000}"/>
    <cellStyle name="Currency [0] 8505" xfId="14902" hidden="1" xr:uid="{00000000-0005-0000-0000-0000573A0000}"/>
    <cellStyle name="Currency [0] 8506" xfId="14873" hidden="1" xr:uid="{00000000-0005-0000-0000-00003A3A0000}"/>
    <cellStyle name="Currency [0] 8507" xfId="14939" hidden="1" xr:uid="{00000000-0005-0000-0000-00007C3A0000}"/>
    <cellStyle name="Currency [0] 8508" xfId="14918" hidden="1" xr:uid="{00000000-0005-0000-0000-0000673A0000}"/>
    <cellStyle name="Currency [0] 8509" xfId="14925" hidden="1" xr:uid="{00000000-0005-0000-0000-00006E3A0000}"/>
    <cellStyle name="Currency [0] 851" xfId="982" hidden="1" xr:uid="{00000000-0005-0000-0000-0000F7030000}"/>
    <cellStyle name="Currency [0] 8510" xfId="14940" hidden="1" xr:uid="{00000000-0005-0000-0000-00007D3A0000}"/>
    <cellStyle name="Currency [0] 8511" xfId="14941" hidden="1" xr:uid="{00000000-0005-0000-0000-00007E3A0000}"/>
    <cellStyle name="Currency [0] 8512" xfId="14916" hidden="1" xr:uid="{00000000-0005-0000-0000-0000653A0000}"/>
    <cellStyle name="Currency [0] 8513" xfId="14915" hidden="1" xr:uid="{00000000-0005-0000-0000-0000643A0000}"/>
    <cellStyle name="Currency [0] 8514" xfId="14910" hidden="1" xr:uid="{00000000-0005-0000-0000-00005F3A0000}"/>
    <cellStyle name="Currency [0] 8515" xfId="14908" hidden="1" xr:uid="{00000000-0005-0000-0000-00005D3A0000}"/>
    <cellStyle name="Currency [0] 8516" xfId="14909" hidden="1" xr:uid="{00000000-0005-0000-0000-00005E3A0000}"/>
    <cellStyle name="Currency [0] 8517" xfId="14946" hidden="1" xr:uid="{00000000-0005-0000-0000-0000833A0000}"/>
    <cellStyle name="Currency [0] 8518" xfId="14863" hidden="1" xr:uid="{00000000-0005-0000-0000-0000303A0000}"/>
    <cellStyle name="Currency [0] 8519" xfId="14936" hidden="1" xr:uid="{00000000-0005-0000-0000-0000793A0000}"/>
    <cellStyle name="Currency [0] 852" xfId="968" hidden="1" xr:uid="{00000000-0005-0000-0000-0000E9030000}"/>
    <cellStyle name="Currency [0] 8520" xfId="14948" hidden="1" xr:uid="{00000000-0005-0000-0000-0000853A0000}"/>
    <cellStyle name="Currency [0] 8521" xfId="14949" hidden="1" xr:uid="{00000000-0005-0000-0000-0000863A0000}"/>
    <cellStyle name="Currency [0] 8522" xfId="14887" hidden="1" xr:uid="{00000000-0005-0000-0000-0000483A0000}"/>
    <cellStyle name="Currency [0] 8523" xfId="14923" hidden="1" xr:uid="{00000000-0005-0000-0000-00006C3A0000}"/>
    <cellStyle name="Currency [0] 8524" xfId="14903" hidden="1" xr:uid="{00000000-0005-0000-0000-0000583A0000}"/>
    <cellStyle name="Currency [0] 8525" xfId="14919" hidden="1" xr:uid="{00000000-0005-0000-0000-0000683A0000}"/>
    <cellStyle name="Currency [0] 8526" xfId="14921" hidden="1" xr:uid="{00000000-0005-0000-0000-00006A3A0000}"/>
    <cellStyle name="Currency [0] 8527" xfId="14952" hidden="1" xr:uid="{00000000-0005-0000-0000-0000893A0000}"/>
    <cellStyle name="Currency [0] 8528" xfId="14861" hidden="1" xr:uid="{00000000-0005-0000-0000-00002E3A0000}"/>
    <cellStyle name="Currency [0] 8529" xfId="14944" hidden="1" xr:uid="{00000000-0005-0000-0000-0000813A0000}"/>
    <cellStyle name="Currency [0] 853" xfId="978" hidden="1" xr:uid="{00000000-0005-0000-0000-0000F3030000}"/>
    <cellStyle name="Currency [0] 8530" xfId="14954" hidden="1" xr:uid="{00000000-0005-0000-0000-00008B3A0000}"/>
    <cellStyle name="Currency [0] 8531" xfId="14955" hidden="1" xr:uid="{00000000-0005-0000-0000-00008C3A0000}"/>
    <cellStyle name="Currency [0] 8532" xfId="14883" hidden="1" xr:uid="{00000000-0005-0000-0000-0000443A0000}"/>
    <cellStyle name="Currency [0] 8533" xfId="14934" hidden="1" xr:uid="{00000000-0005-0000-0000-0000773A0000}"/>
    <cellStyle name="Currency [0] 8534" xfId="14914" hidden="1" xr:uid="{00000000-0005-0000-0000-0000633A0000}"/>
    <cellStyle name="Currency [0] 8535" xfId="14926" hidden="1" xr:uid="{00000000-0005-0000-0000-00006F3A0000}"/>
    <cellStyle name="Currency [0] 8536" xfId="14924" hidden="1" xr:uid="{00000000-0005-0000-0000-00006D3A0000}"/>
    <cellStyle name="Currency [0] 8537" xfId="14957" hidden="1" xr:uid="{00000000-0005-0000-0000-00008E3A0000}"/>
    <cellStyle name="Currency [0] 8538" xfId="14901" hidden="1" xr:uid="{00000000-0005-0000-0000-0000563A0000}"/>
    <cellStyle name="Currency [0] 8539" xfId="14951" hidden="1" xr:uid="{00000000-0005-0000-0000-0000883A0000}"/>
    <cellStyle name="Currency [0] 854" xfId="989" hidden="1" xr:uid="{00000000-0005-0000-0000-0000FE030000}"/>
    <cellStyle name="Currency [0] 8540" xfId="14961" hidden="1" xr:uid="{00000000-0005-0000-0000-0000923A0000}"/>
    <cellStyle name="Currency [0] 8541" xfId="14962" hidden="1" xr:uid="{00000000-0005-0000-0000-0000933A0000}"/>
    <cellStyle name="Currency [0] 8542" xfId="14927" hidden="1" xr:uid="{00000000-0005-0000-0000-0000703A0000}"/>
    <cellStyle name="Currency [0] 8543" xfId="14942" hidden="1" xr:uid="{00000000-0005-0000-0000-00007F3A0000}"/>
    <cellStyle name="Currency [0] 8544" xfId="14868" hidden="1" xr:uid="{00000000-0005-0000-0000-0000353A0000}"/>
    <cellStyle name="Currency [0] 8545" xfId="14937" hidden="1" xr:uid="{00000000-0005-0000-0000-00007A3A0000}"/>
    <cellStyle name="Currency [0] 8546" xfId="14935" hidden="1" xr:uid="{00000000-0005-0000-0000-0000783A0000}"/>
    <cellStyle name="Currency [0] 8547" xfId="14964" hidden="1" xr:uid="{00000000-0005-0000-0000-0000953A0000}"/>
    <cellStyle name="Currency [0] 8548" xfId="14880" hidden="1" xr:uid="{00000000-0005-0000-0000-0000413A0000}"/>
    <cellStyle name="Currency [0] 8549" xfId="14956" hidden="1" xr:uid="{00000000-0005-0000-0000-00008D3A0000}"/>
    <cellStyle name="Currency [0] 855" xfId="990" hidden="1" xr:uid="{00000000-0005-0000-0000-0000FF030000}"/>
    <cellStyle name="Currency [0] 8550" xfId="14966" hidden="1" xr:uid="{00000000-0005-0000-0000-0000973A0000}"/>
    <cellStyle name="Currency [0] 8551" xfId="14967" hidden="1" xr:uid="{00000000-0005-0000-0000-0000983A0000}"/>
    <cellStyle name="Currency [0] 8552" xfId="14938" hidden="1" xr:uid="{00000000-0005-0000-0000-00007B3A0000}"/>
    <cellStyle name="Currency [0] 8553" xfId="14950" hidden="1" xr:uid="{00000000-0005-0000-0000-0000873A0000}"/>
    <cellStyle name="Currency [0] 8554" xfId="14930" hidden="1" xr:uid="{00000000-0005-0000-0000-0000733A0000}"/>
    <cellStyle name="Currency [0] 8555" xfId="14945" hidden="1" xr:uid="{00000000-0005-0000-0000-0000823A0000}"/>
    <cellStyle name="Currency [0] 8556" xfId="14943" hidden="1" xr:uid="{00000000-0005-0000-0000-0000803A0000}"/>
    <cellStyle name="Currency [0] 8557" xfId="14969" hidden="1" xr:uid="{00000000-0005-0000-0000-00009A3A0000}"/>
    <cellStyle name="Currency [0] 8558" xfId="14882" hidden="1" xr:uid="{00000000-0005-0000-0000-0000433A0000}"/>
    <cellStyle name="Currency [0] 8559" xfId="14963" hidden="1" xr:uid="{00000000-0005-0000-0000-0000943A0000}"/>
    <cellStyle name="Currency [0] 856" xfId="955" hidden="1" xr:uid="{00000000-0005-0000-0000-0000DC030000}"/>
    <cellStyle name="Currency [0] 8560" xfId="14970" hidden="1" xr:uid="{00000000-0005-0000-0000-00009B3A0000}"/>
    <cellStyle name="Currency [0] 8561" xfId="14971" hidden="1" xr:uid="{00000000-0005-0000-0000-00009C3A0000}"/>
    <cellStyle name="Currency [0] 8562" xfId="14911" hidden="1" xr:uid="{00000000-0005-0000-0000-0000603A0000}"/>
    <cellStyle name="Currency [0] 8563" xfId="14931" hidden="1" xr:uid="{00000000-0005-0000-0000-0000743A0000}"/>
    <cellStyle name="Currency [0] 8564" xfId="14965" hidden="1" xr:uid="{00000000-0005-0000-0000-0000963A0000}"/>
    <cellStyle name="Currency [0] 8565" xfId="14958" hidden="1" xr:uid="{00000000-0005-0000-0000-00008F3A0000}"/>
    <cellStyle name="Currency [0] 8566" xfId="14968" hidden="1" xr:uid="{00000000-0005-0000-0000-0000993A0000}"/>
    <cellStyle name="Currency [0] 8567" xfId="14972" hidden="1" xr:uid="{00000000-0005-0000-0000-00009D3A0000}"/>
    <cellStyle name="Currency [0] 8568" xfId="14897" hidden="1" xr:uid="{00000000-0005-0000-0000-0000523A0000}"/>
    <cellStyle name="Currency [0] 8569" xfId="14929" hidden="1" xr:uid="{00000000-0005-0000-0000-0000723A0000}"/>
    <cellStyle name="Currency [0] 857" xfId="816" hidden="1" xr:uid="{00000000-0005-0000-0000-000051030000}"/>
    <cellStyle name="Currency [0] 8570" xfId="14975" hidden="1" xr:uid="{00000000-0005-0000-0000-0000A03A0000}"/>
    <cellStyle name="Currency [0] 8571" xfId="14976" hidden="1" xr:uid="{00000000-0005-0000-0000-0000A13A0000}"/>
    <cellStyle name="Currency [0] 8572" xfId="14953" hidden="1" xr:uid="{00000000-0005-0000-0000-00008A3A0000}"/>
    <cellStyle name="Currency [0] 8573" xfId="14959" hidden="1" xr:uid="{00000000-0005-0000-0000-0000903A0000}"/>
    <cellStyle name="Currency [0] 8574" xfId="14973" hidden="1" xr:uid="{00000000-0005-0000-0000-00009E3A0000}"/>
    <cellStyle name="Currency [0] 8575" xfId="14960" hidden="1" xr:uid="{00000000-0005-0000-0000-0000913A0000}"/>
    <cellStyle name="Currency [0] 8576" xfId="14977" hidden="1" xr:uid="{00000000-0005-0000-0000-0000A23A0000}"/>
    <cellStyle name="Currency [0] 8577" xfId="14978" hidden="1" xr:uid="{00000000-0005-0000-0000-0000A33A0000}"/>
    <cellStyle name="Currency [0] 8578" xfId="14974" hidden="1" xr:uid="{00000000-0005-0000-0000-00009F3A0000}"/>
    <cellStyle name="Currency [0] 8579" xfId="14947" hidden="1" xr:uid="{00000000-0005-0000-0000-0000843A0000}"/>
    <cellStyle name="Currency [0] 858" xfId="975" hidden="1" xr:uid="{00000000-0005-0000-0000-0000F0030000}"/>
    <cellStyle name="Currency [0] 8580" xfId="14979" hidden="1" xr:uid="{00000000-0005-0000-0000-0000A43A0000}"/>
    <cellStyle name="Currency [0] 8581" xfId="14980" hidden="1" xr:uid="{00000000-0005-0000-0000-0000A53A0000}"/>
    <cellStyle name="Currency [0] 8582" xfId="14844" hidden="1" xr:uid="{00000000-0005-0000-0000-00001D3A0000}"/>
    <cellStyle name="Currency [0] 8583" xfId="14854" hidden="1" xr:uid="{00000000-0005-0000-0000-0000273A0000}"/>
    <cellStyle name="Currency [0] 8584" xfId="14982" hidden="1" xr:uid="{00000000-0005-0000-0000-0000A73A0000}"/>
    <cellStyle name="Currency [0] 8585" xfId="14986" hidden="1" xr:uid="{00000000-0005-0000-0000-0000AB3A0000}"/>
    <cellStyle name="Currency [0] 8586" xfId="14987" hidden="1" xr:uid="{00000000-0005-0000-0000-0000AC3A0000}"/>
    <cellStyle name="Currency [0] 8587" xfId="14836" hidden="1" xr:uid="{00000000-0005-0000-0000-0000153A0000}"/>
    <cellStyle name="Currency [0] 8588" xfId="14984" hidden="1" xr:uid="{00000000-0005-0000-0000-0000A93A0000}"/>
    <cellStyle name="Currency [0] 8589" xfId="14988" hidden="1" xr:uid="{00000000-0005-0000-0000-0000AD3A0000}"/>
    <cellStyle name="Currency [0] 859" xfId="814" hidden="1" xr:uid="{00000000-0005-0000-0000-00004F030000}"/>
    <cellStyle name="Currency [0] 8590" xfId="14989" hidden="1" xr:uid="{00000000-0005-0000-0000-0000AE3A0000}"/>
    <cellStyle name="Currency [0] 8591" xfId="14983" hidden="1" xr:uid="{00000000-0005-0000-0000-0000A83A0000}"/>
    <cellStyle name="Currency [0] 8592" xfId="14843" hidden="1" xr:uid="{00000000-0005-0000-0000-00001C3A0000}"/>
    <cellStyle name="Currency [0] 8593" xfId="14995" hidden="1" xr:uid="{00000000-0005-0000-0000-0000B43A0000}"/>
    <cellStyle name="Currency [0] 8594" xfId="14999" hidden="1" xr:uid="{00000000-0005-0000-0000-0000B83A0000}"/>
    <cellStyle name="Currency [0] 8595" xfId="15005" hidden="1" xr:uid="{00000000-0005-0000-0000-0000BE3A0000}"/>
    <cellStyle name="Currency [0] 8596" xfId="15008" hidden="1" xr:uid="{00000000-0005-0000-0000-0000C13A0000}"/>
    <cellStyle name="Currency [0] 8597" xfId="14994" hidden="1" xr:uid="{00000000-0005-0000-0000-0000B33A0000}"/>
    <cellStyle name="Currency [0] 8598" xfId="15004" hidden="1" xr:uid="{00000000-0005-0000-0000-0000BD3A0000}"/>
    <cellStyle name="Currency [0] 8599" xfId="15015" hidden="1" xr:uid="{00000000-0005-0000-0000-0000C83A0000}"/>
    <cellStyle name="Currency [0] 86" xfId="163" hidden="1" xr:uid="{00000000-0005-0000-0000-0000C4000000}"/>
    <cellStyle name="Currency [0] 860" xfId="970" hidden="1" xr:uid="{00000000-0005-0000-0000-0000EB030000}"/>
    <cellStyle name="Currency [0] 8600" xfId="15016" hidden="1" xr:uid="{00000000-0005-0000-0000-0000C93A0000}"/>
    <cellStyle name="Currency [0] 8601" xfId="14981" hidden="1" xr:uid="{00000000-0005-0000-0000-0000A63A0000}"/>
    <cellStyle name="Currency [0] 8602" xfId="14842" hidden="1" xr:uid="{00000000-0005-0000-0000-00001B3A0000}"/>
    <cellStyle name="Currency [0] 8603" xfId="15001" hidden="1" xr:uid="{00000000-0005-0000-0000-0000BA3A0000}"/>
    <cellStyle name="Currency [0] 8604" xfId="14840" hidden="1" xr:uid="{00000000-0005-0000-0000-0000193A0000}"/>
    <cellStyle name="Currency [0] 8605" xfId="14996" hidden="1" xr:uid="{00000000-0005-0000-0000-0000B53A0000}"/>
    <cellStyle name="Currency [0] 8606" xfId="15017" hidden="1" xr:uid="{00000000-0005-0000-0000-0000CA3A0000}"/>
    <cellStyle name="Currency [0] 8607" xfId="15002" hidden="1" xr:uid="{00000000-0005-0000-0000-0000BB3A0000}"/>
    <cellStyle name="Currency [0] 8608" xfId="15006" hidden="1" xr:uid="{00000000-0005-0000-0000-0000BF3A0000}"/>
    <cellStyle name="Currency [0] 8609" xfId="15022" hidden="1" xr:uid="{00000000-0005-0000-0000-0000CF3A0000}"/>
    <cellStyle name="Currency [0] 861" xfId="991" hidden="1" xr:uid="{00000000-0005-0000-0000-000000040000}"/>
    <cellStyle name="Currency [0] 8610" xfId="15023" hidden="1" xr:uid="{00000000-0005-0000-0000-0000D03A0000}"/>
    <cellStyle name="Currency [0] 8611" xfId="15003" hidden="1" xr:uid="{00000000-0005-0000-0000-0000BC3A0000}"/>
    <cellStyle name="Currency [0] 8612" xfId="15010" hidden="1" xr:uid="{00000000-0005-0000-0000-0000C33A0000}"/>
    <cellStyle name="Currency [0] 8613" xfId="15014" hidden="1" xr:uid="{00000000-0005-0000-0000-0000C73A0000}"/>
    <cellStyle name="Currency [0] 8614" xfId="15009" hidden="1" xr:uid="{00000000-0005-0000-0000-0000C23A0000}"/>
    <cellStyle name="Currency [0] 8615" xfId="15032" hidden="1" xr:uid="{00000000-0005-0000-0000-0000D93A0000}"/>
    <cellStyle name="Currency [0] 8616" xfId="15038" hidden="1" xr:uid="{00000000-0005-0000-0000-0000DF3A0000}"/>
    <cellStyle name="Currency [0] 8617" xfId="15000" hidden="1" xr:uid="{00000000-0005-0000-0000-0000B93A0000}"/>
    <cellStyle name="Currency [0] 8618" xfId="15030" hidden="1" xr:uid="{00000000-0005-0000-0000-0000D73A0000}"/>
    <cellStyle name="Currency [0] 8619" xfId="15042" hidden="1" xr:uid="{00000000-0005-0000-0000-0000E33A0000}"/>
    <cellStyle name="Currency [0] 862" xfId="976" hidden="1" xr:uid="{00000000-0005-0000-0000-0000F1030000}"/>
    <cellStyle name="Currency [0] 8620" xfId="15043" hidden="1" xr:uid="{00000000-0005-0000-0000-0000E43A0000}"/>
    <cellStyle name="Currency [0] 8621" xfId="14991" hidden="1" xr:uid="{00000000-0005-0000-0000-0000B03A0000}"/>
    <cellStyle name="Currency [0] 8622" xfId="14998" hidden="1" xr:uid="{00000000-0005-0000-0000-0000B73A0000}"/>
    <cellStyle name="Currency [0] 8623" xfId="15027" hidden="1" xr:uid="{00000000-0005-0000-0000-0000D43A0000}"/>
    <cellStyle name="Currency [0] 8624" xfId="15012" hidden="1" xr:uid="{00000000-0005-0000-0000-0000C53A0000}"/>
    <cellStyle name="Currency [0] 8625" xfId="14985" hidden="1" xr:uid="{00000000-0005-0000-0000-0000AA3A0000}"/>
    <cellStyle name="Currency [0] 8626" xfId="15049" hidden="1" xr:uid="{00000000-0005-0000-0000-0000EA3A0000}"/>
    <cellStyle name="Currency [0] 8627" xfId="15028" hidden="1" xr:uid="{00000000-0005-0000-0000-0000D53A0000}"/>
    <cellStyle name="Currency [0] 8628" xfId="15035" hidden="1" xr:uid="{00000000-0005-0000-0000-0000DC3A0000}"/>
    <cellStyle name="Currency [0] 8629" xfId="15050" hidden="1" xr:uid="{00000000-0005-0000-0000-0000EB3A0000}"/>
    <cellStyle name="Currency [0] 863" xfId="980" hidden="1" xr:uid="{00000000-0005-0000-0000-0000F5030000}"/>
    <cellStyle name="Currency [0] 8630" xfId="15051" hidden="1" xr:uid="{00000000-0005-0000-0000-0000EC3A0000}"/>
    <cellStyle name="Currency [0] 8631" xfId="15026" hidden="1" xr:uid="{00000000-0005-0000-0000-0000D33A0000}"/>
    <cellStyle name="Currency [0] 8632" xfId="15025" hidden="1" xr:uid="{00000000-0005-0000-0000-0000D23A0000}"/>
    <cellStyle name="Currency [0] 8633" xfId="15020" hidden="1" xr:uid="{00000000-0005-0000-0000-0000CD3A0000}"/>
    <cellStyle name="Currency [0] 8634" xfId="15018" hidden="1" xr:uid="{00000000-0005-0000-0000-0000CB3A0000}"/>
    <cellStyle name="Currency [0] 8635" xfId="15019" hidden="1" xr:uid="{00000000-0005-0000-0000-0000CC3A0000}"/>
    <cellStyle name="Currency [0] 8636" xfId="15056" hidden="1" xr:uid="{00000000-0005-0000-0000-0000F13A0000}"/>
    <cellStyle name="Currency [0] 8637" xfId="14841" hidden="1" xr:uid="{00000000-0005-0000-0000-00001A3A0000}"/>
    <cellStyle name="Currency [0] 8638" xfId="15046" hidden="1" xr:uid="{00000000-0005-0000-0000-0000E73A0000}"/>
    <cellStyle name="Currency [0] 8639" xfId="15058" hidden="1" xr:uid="{00000000-0005-0000-0000-0000F33A0000}"/>
    <cellStyle name="Currency [0] 864" xfId="996" hidden="1" xr:uid="{00000000-0005-0000-0000-000005040000}"/>
    <cellStyle name="Currency [0] 8640" xfId="15059" hidden="1" xr:uid="{00000000-0005-0000-0000-0000F43A0000}"/>
    <cellStyle name="Currency [0] 8641" xfId="14997" hidden="1" xr:uid="{00000000-0005-0000-0000-0000B63A0000}"/>
    <cellStyle name="Currency [0] 8642" xfId="15033" hidden="1" xr:uid="{00000000-0005-0000-0000-0000DA3A0000}"/>
    <cellStyle name="Currency [0] 8643" xfId="15013" hidden="1" xr:uid="{00000000-0005-0000-0000-0000C63A0000}"/>
    <cellStyle name="Currency [0] 8644" xfId="15029" hidden="1" xr:uid="{00000000-0005-0000-0000-0000D63A0000}"/>
    <cellStyle name="Currency [0] 8645" xfId="15031" hidden="1" xr:uid="{00000000-0005-0000-0000-0000D83A0000}"/>
    <cellStyle name="Currency [0] 8646" xfId="15062" hidden="1" xr:uid="{00000000-0005-0000-0000-0000F73A0000}"/>
    <cellStyle name="Currency [0] 8647" xfId="14856" hidden="1" xr:uid="{00000000-0005-0000-0000-0000293A0000}"/>
    <cellStyle name="Currency [0] 8648" xfId="15054" hidden="1" xr:uid="{00000000-0005-0000-0000-0000EF3A0000}"/>
    <cellStyle name="Currency [0] 8649" xfId="15064" hidden="1" xr:uid="{00000000-0005-0000-0000-0000F93A0000}"/>
    <cellStyle name="Currency [0] 865" xfId="997" hidden="1" xr:uid="{00000000-0005-0000-0000-000006040000}"/>
    <cellStyle name="Currency [0] 8650" xfId="15065" hidden="1" xr:uid="{00000000-0005-0000-0000-0000FA3A0000}"/>
    <cellStyle name="Currency [0] 8651" xfId="14993" hidden="1" xr:uid="{00000000-0005-0000-0000-0000B23A0000}"/>
    <cellStyle name="Currency [0] 8652" xfId="15044" hidden="1" xr:uid="{00000000-0005-0000-0000-0000E53A0000}"/>
    <cellStyle name="Currency [0] 8653" xfId="15024" hidden="1" xr:uid="{00000000-0005-0000-0000-0000D13A0000}"/>
    <cellStyle name="Currency [0] 8654" xfId="15036" hidden="1" xr:uid="{00000000-0005-0000-0000-0000DD3A0000}"/>
    <cellStyle name="Currency [0] 8655" xfId="15034" hidden="1" xr:uid="{00000000-0005-0000-0000-0000DB3A0000}"/>
    <cellStyle name="Currency [0] 8656" xfId="15067" hidden="1" xr:uid="{00000000-0005-0000-0000-0000FC3A0000}"/>
    <cellStyle name="Currency [0] 8657" xfId="15011" hidden="1" xr:uid="{00000000-0005-0000-0000-0000C43A0000}"/>
    <cellStyle name="Currency [0] 8658" xfId="15061" hidden="1" xr:uid="{00000000-0005-0000-0000-0000F63A0000}"/>
    <cellStyle name="Currency [0] 8659" xfId="15071" hidden="1" xr:uid="{00000000-0005-0000-0000-0000003B0000}"/>
    <cellStyle name="Currency [0] 866" xfId="977" hidden="1" xr:uid="{00000000-0005-0000-0000-0000F2030000}"/>
    <cellStyle name="Currency [0] 8660" xfId="15072" hidden="1" xr:uid="{00000000-0005-0000-0000-0000013B0000}"/>
    <cellStyle name="Currency [0] 8661" xfId="15037" hidden="1" xr:uid="{00000000-0005-0000-0000-0000DE3A0000}"/>
    <cellStyle name="Currency [0] 8662" xfId="15052" hidden="1" xr:uid="{00000000-0005-0000-0000-0000ED3A0000}"/>
    <cellStyle name="Currency [0] 8663" xfId="14875" hidden="1" xr:uid="{00000000-0005-0000-0000-00003C3A0000}"/>
    <cellStyle name="Currency [0] 8664" xfId="15047" hidden="1" xr:uid="{00000000-0005-0000-0000-0000E83A0000}"/>
    <cellStyle name="Currency [0] 8665" xfId="15045" hidden="1" xr:uid="{00000000-0005-0000-0000-0000E63A0000}"/>
    <cellStyle name="Currency [0] 8666" xfId="15074" hidden="1" xr:uid="{00000000-0005-0000-0000-0000033B0000}"/>
    <cellStyle name="Currency [0] 8667" xfId="14990" hidden="1" xr:uid="{00000000-0005-0000-0000-0000AF3A0000}"/>
    <cellStyle name="Currency [0] 8668" xfId="15066" hidden="1" xr:uid="{00000000-0005-0000-0000-0000FB3A0000}"/>
    <cellStyle name="Currency [0] 8669" xfId="15076" hidden="1" xr:uid="{00000000-0005-0000-0000-0000053B0000}"/>
    <cellStyle name="Currency [0] 867" xfId="984" hidden="1" xr:uid="{00000000-0005-0000-0000-0000F9030000}"/>
    <cellStyle name="Currency [0] 8670" xfId="15077" hidden="1" xr:uid="{00000000-0005-0000-0000-0000063B0000}"/>
    <cellStyle name="Currency [0] 8671" xfId="15048" hidden="1" xr:uid="{00000000-0005-0000-0000-0000E93A0000}"/>
    <cellStyle name="Currency [0] 8672" xfId="15060" hidden="1" xr:uid="{00000000-0005-0000-0000-0000F53A0000}"/>
    <cellStyle name="Currency [0] 8673" xfId="15040" hidden="1" xr:uid="{00000000-0005-0000-0000-0000E13A0000}"/>
    <cellStyle name="Currency [0] 8674" xfId="15055" hidden="1" xr:uid="{00000000-0005-0000-0000-0000F03A0000}"/>
    <cellStyle name="Currency [0] 8675" xfId="15053" hidden="1" xr:uid="{00000000-0005-0000-0000-0000EE3A0000}"/>
    <cellStyle name="Currency [0] 8676" xfId="15079" hidden="1" xr:uid="{00000000-0005-0000-0000-0000083B0000}"/>
    <cellStyle name="Currency [0] 8677" xfId="14992" hidden="1" xr:uid="{00000000-0005-0000-0000-0000B13A0000}"/>
    <cellStyle name="Currency [0] 8678" xfId="15073" hidden="1" xr:uid="{00000000-0005-0000-0000-0000023B0000}"/>
    <cellStyle name="Currency [0] 8679" xfId="15080" hidden="1" xr:uid="{00000000-0005-0000-0000-0000093B0000}"/>
    <cellStyle name="Currency [0] 868" xfId="988" hidden="1" xr:uid="{00000000-0005-0000-0000-0000FD030000}"/>
    <cellStyle name="Currency [0] 8680" xfId="15081" hidden="1" xr:uid="{00000000-0005-0000-0000-00000A3B0000}"/>
    <cellStyle name="Currency [0] 8681" xfId="15021" hidden="1" xr:uid="{00000000-0005-0000-0000-0000CE3A0000}"/>
    <cellStyle name="Currency [0] 8682" xfId="15041" hidden="1" xr:uid="{00000000-0005-0000-0000-0000E23A0000}"/>
    <cellStyle name="Currency [0] 8683" xfId="15075" hidden="1" xr:uid="{00000000-0005-0000-0000-0000043B0000}"/>
    <cellStyle name="Currency [0] 8684" xfId="15068" hidden="1" xr:uid="{00000000-0005-0000-0000-0000FD3A0000}"/>
    <cellStyle name="Currency [0] 8685" xfId="15078" hidden="1" xr:uid="{00000000-0005-0000-0000-0000073B0000}"/>
    <cellStyle name="Currency [0] 8686" xfId="15082" hidden="1" xr:uid="{00000000-0005-0000-0000-00000B3B0000}"/>
    <cellStyle name="Currency [0] 8687" xfId="15007" hidden="1" xr:uid="{00000000-0005-0000-0000-0000C03A0000}"/>
    <cellStyle name="Currency [0] 8688" xfId="15039" hidden="1" xr:uid="{00000000-0005-0000-0000-0000E03A0000}"/>
    <cellStyle name="Currency [0] 8689" xfId="15085" hidden="1" xr:uid="{00000000-0005-0000-0000-00000E3B0000}"/>
    <cellStyle name="Currency [0] 869" xfId="983" hidden="1" xr:uid="{00000000-0005-0000-0000-0000F8030000}"/>
    <cellStyle name="Currency [0] 8690" xfId="15086" hidden="1" xr:uid="{00000000-0005-0000-0000-00000F3B0000}"/>
    <cellStyle name="Currency [0] 8691" xfId="15063" hidden="1" xr:uid="{00000000-0005-0000-0000-0000F83A0000}"/>
    <cellStyle name="Currency [0] 8692" xfId="15069" hidden="1" xr:uid="{00000000-0005-0000-0000-0000FE3A0000}"/>
    <cellStyle name="Currency [0] 8693" xfId="15083" hidden="1" xr:uid="{00000000-0005-0000-0000-00000C3B0000}"/>
    <cellStyle name="Currency [0] 8694" xfId="15070" hidden="1" xr:uid="{00000000-0005-0000-0000-0000FF3A0000}"/>
    <cellStyle name="Currency [0] 8695" xfId="15087" hidden="1" xr:uid="{00000000-0005-0000-0000-0000103B0000}"/>
    <cellStyle name="Currency [0] 8696" xfId="15088" hidden="1" xr:uid="{00000000-0005-0000-0000-0000113B0000}"/>
    <cellStyle name="Currency [0] 8697" xfId="15084" hidden="1" xr:uid="{00000000-0005-0000-0000-00000D3B0000}"/>
    <cellStyle name="Currency [0] 8698" xfId="15057" hidden="1" xr:uid="{00000000-0005-0000-0000-0000F23A0000}"/>
    <cellStyle name="Currency [0] 8699" xfId="15089" hidden="1" xr:uid="{00000000-0005-0000-0000-0000123B0000}"/>
    <cellStyle name="Currency [0] 87" xfId="105" hidden="1" xr:uid="{00000000-0005-0000-0000-00008A000000}"/>
    <cellStyle name="Currency [0] 870" xfId="1006" hidden="1" xr:uid="{00000000-0005-0000-0000-00000F040000}"/>
    <cellStyle name="Currency [0] 8700" xfId="15090" hidden="1" xr:uid="{00000000-0005-0000-0000-0000133B0000}"/>
    <cellStyle name="Currency [0] 8701" xfId="14849" hidden="1" xr:uid="{00000000-0005-0000-0000-0000223A0000}"/>
    <cellStyle name="Currency [0] 8702" xfId="14839" hidden="1" xr:uid="{00000000-0005-0000-0000-0000183A0000}"/>
    <cellStyle name="Currency [0] 8703" xfId="15092" hidden="1" xr:uid="{00000000-0005-0000-0000-0000153B0000}"/>
    <cellStyle name="Currency [0] 8704" xfId="15096" hidden="1" xr:uid="{00000000-0005-0000-0000-0000193B0000}"/>
    <cellStyle name="Currency [0] 8705" xfId="15097" hidden="1" xr:uid="{00000000-0005-0000-0000-00001A3B0000}"/>
    <cellStyle name="Currency [0] 8706" xfId="14846" hidden="1" xr:uid="{00000000-0005-0000-0000-00001F3A0000}"/>
    <cellStyle name="Currency [0] 8707" xfId="15094" hidden="1" xr:uid="{00000000-0005-0000-0000-0000173B0000}"/>
    <cellStyle name="Currency [0] 8708" xfId="15098" hidden="1" xr:uid="{00000000-0005-0000-0000-00001B3B0000}"/>
    <cellStyle name="Currency [0] 8709" xfId="15099" hidden="1" xr:uid="{00000000-0005-0000-0000-00001C3B0000}"/>
    <cellStyle name="Currency [0] 871" xfId="1012" hidden="1" xr:uid="{00000000-0005-0000-0000-000015040000}"/>
    <cellStyle name="Currency [0] 8710" xfId="15093" hidden="1" xr:uid="{00000000-0005-0000-0000-0000163B0000}"/>
    <cellStyle name="Currency [0] 8711" xfId="14850" hidden="1" xr:uid="{00000000-0005-0000-0000-0000233A0000}"/>
    <cellStyle name="Currency [0] 8712" xfId="15105" hidden="1" xr:uid="{00000000-0005-0000-0000-0000223B0000}"/>
    <cellStyle name="Currency [0] 8713" xfId="15109" hidden="1" xr:uid="{00000000-0005-0000-0000-0000263B0000}"/>
    <cellStyle name="Currency [0] 8714" xfId="15115" hidden="1" xr:uid="{00000000-0005-0000-0000-00002C3B0000}"/>
    <cellStyle name="Currency [0] 8715" xfId="15118" hidden="1" xr:uid="{00000000-0005-0000-0000-00002F3B0000}"/>
    <cellStyle name="Currency [0] 8716" xfId="15104" hidden="1" xr:uid="{00000000-0005-0000-0000-0000213B0000}"/>
    <cellStyle name="Currency [0] 8717" xfId="15114" hidden="1" xr:uid="{00000000-0005-0000-0000-00002B3B0000}"/>
    <cellStyle name="Currency [0] 8718" xfId="15125" hidden="1" xr:uid="{00000000-0005-0000-0000-0000363B0000}"/>
    <cellStyle name="Currency [0] 8719" xfId="15126" hidden="1" xr:uid="{00000000-0005-0000-0000-0000373B0000}"/>
    <cellStyle name="Currency [0] 872" xfId="974" hidden="1" xr:uid="{00000000-0005-0000-0000-0000EF030000}"/>
    <cellStyle name="Currency [0] 8720" xfId="15091" hidden="1" xr:uid="{00000000-0005-0000-0000-0000143B0000}"/>
    <cellStyle name="Currency [0] 8721" xfId="14851" hidden="1" xr:uid="{00000000-0005-0000-0000-0000243A0000}"/>
    <cellStyle name="Currency [0] 8722" xfId="15111" hidden="1" xr:uid="{00000000-0005-0000-0000-0000283B0000}"/>
    <cellStyle name="Currency [0] 8723" xfId="14857" hidden="1" xr:uid="{00000000-0005-0000-0000-00002A3A0000}"/>
    <cellStyle name="Currency [0] 8724" xfId="15106" hidden="1" xr:uid="{00000000-0005-0000-0000-0000233B0000}"/>
    <cellStyle name="Currency [0] 8725" xfId="15127" hidden="1" xr:uid="{00000000-0005-0000-0000-0000383B0000}"/>
    <cellStyle name="Currency [0] 8726" xfId="15112" hidden="1" xr:uid="{00000000-0005-0000-0000-0000293B0000}"/>
    <cellStyle name="Currency [0] 8727" xfId="15116" hidden="1" xr:uid="{00000000-0005-0000-0000-00002D3B0000}"/>
    <cellStyle name="Currency [0] 8728" xfId="15132" hidden="1" xr:uid="{00000000-0005-0000-0000-00003D3B0000}"/>
    <cellStyle name="Currency [0] 8729" xfId="15133" hidden="1" xr:uid="{00000000-0005-0000-0000-00003E3B0000}"/>
    <cellStyle name="Currency [0] 873" xfId="1004" hidden="1" xr:uid="{00000000-0005-0000-0000-00000D040000}"/>
    <cellStyle name="Currency [0] 8730" xfId="15113" hidden="1" xr:uid="{00000000-0005-0000-0000-00002A3B0000}"/>
    <cellStyle name="Currency [0] 8731" xfId="15120" hidden="1" xr:uid="{00000000-0005-0000-0000-0000313B0000}"/>
    <cellStyle name="Currency [0] 8732" xfId="15124" hidden="1" xr:uid="{00000000-0005-0000-0000-0000353B0000}"/>
    <cellStyle name="Currency [0] 8733" xfId="15119" hidden="1" xr:uid="{00000000-0005-0000-0000-0000303B0000}"/>
    <cellStyle name="Currency [0] 8734" xfId="15142" hidden="1" xr:uid="{00000000-0005-0000-0000-0000473B0000}"/>
    <cellStyle name="Currency [0] 8735" xfId="15148" hidden="1" xr:uid="{00000000-0005-0000-0000-00004D3B0000}"/>
    <cellStyle name="Currency [0] 8736" xfId="15110" hidden="1" xr:uid="{00000000-0005-0000-0000-0000273B0000}"/>
    <cellStyle name="Currency [0] 8737" xfId="15140" hidden="1" xr:uid="{00000000-0005-0000-0000-0000453B0000}"/>
    <cellStyle name="Currency [0] 8738" xfId="15152" hidden="1" xr:uid="{00000000-0005-0000-0000-0000513B0000}"/>
    <cellStyle name="Currency [0] 8739" xfId="15153" hidden="1" xr:uid="{00000000-0005-0000-0000-0000523B0000}"/>
    <cellStyle name="Currency [0] 874" xfId="1016" hidden="1" xr:uid="{00000000-0005-0000-0000-000019040000}"/>
    <cellStyle name="Currency [0] 8740" xfId="15101" hidden="1" xr:uid="{00000000-0005-0000-0000-00001E3B0000}"/>
    <cellStyle name="Currency [0] 8741" xfId="15108" hidden="1" xr:uid="{00000000-0005-0000-0000-0000253B0000}"/>
    <cellStyle name="Currency [0] 8742" xfId="15137" hidden="1" xr:uid="{00000000-0005-0000-0000-0000423B0000}"/>
    <cellStyle name="Currency [0] 8743" xfId="15122" hidden="1" xr:uid="{00000000-0005-0000-0000-0000333B0000}"/>
    <cellStyle name="Currency [0] 8744" xfId="15095" hidden="1" xr:uid="{00000000-0005-0000-0000-0000183B0000}"/>
    <cellStyle name="Currency [0] 8745" xfId="15159" hidden="1" xr:uid="{00000000-0005-0000-0000-0000583B0000}"/>
    <cellStyle name="Currency [0] 8746" xfId="15138" hidden="1" xr:uid="{00000000-0005-0000-0000-0000433B0000}"/>
    <cellStyle name="Currency [0] 8747" xfId="15145" hidden="1" xr:uid="{00000000-0005-0000-0000-00004A3B0000}"/>
    <cellStyle name="Currency [0] 8748" xfId="15160" hidden="1" xr:uid="{00000000-0005-0000-0000-0000593B0000}"/>
    <cellStyle name="Currency [0] 8749" xfId="15161" hidden="1" xr:uid="{00000000-0005-0000-0000-00005A3B0000}"/>
    <cellStyle name="Currency [0] 875" xfId="1017" hidden="1" xr:uid="{00000000-0005-0000-0000-00001A040000}"/>
    <cellStyle name="Currency [0] 8750" xfId="15136" hidden="1" xr:uid="{00000000-0005-0000-0000-0000413B0000}"/>
    <cellStyle name="Currency [0] 8751" xfId="15135" hidden="1" xr:uid="{00000000-0005-0000-0000-0000403B0000}"/>
    <cellStyle name="Currency [0] 8752" xfId="15130" hidden="1" xr:uid="{00000000-0005-0000-0000-00003B3B0000}"/>
    <cellStyle name="Currency [0] 8753" xfId="15128" hidden="1" xr:uid="{00000000-0005-0000-0000-0000393B0000}"/>
    <cellStyle name="Currency [0] 8754" xfId="15129" hidden="1" xr:uid="{00000000-0005-0000-0000-00003A3B0000}"/>
    <cellStyle name="Currency [0] 8755" xfId="15166" hidden="1" xr:uid="{00000000-0005-0000-0000-00005F3B0000}"/>
    <cellStyle name="Currency [0] 8756" xfId="14852" hidden="1" xr:uid="{00000000-0005-0000-0000-0000253A0000}"/>
    <cellStyle name="Currency [0] 8757" xfId="15156" hidden="1" xr:uid="{00000000-0005-0000-0000-0000553B0000}"/>
    <cellStyle name="Currency [0] 8758" xfId="15168" hidden="1" xr:uid="{00000000-0005-0000-0000-0000613B0000}"/>
    <cellStyle name="Currency [0] 8759" xfId="15169" hidden="1" xr:uid="{00000000-0005-0000-0000-0000623B0000}"/>
    <cellStyle name="Currency [0] 876" xfId="965" hidden="1" xr:uid="{00000000-0005-0000-0000-0000E6030000}"/>
    <cellStyle name="Currency [0] 8760" xfId="15107" hidden="1" xr:uid="{00000000-0005-0000-0000-0000243B0000}"/>
    <cellStyle name="Currency [0] 8761" xfId="15143" hidden="1" xr:uid="{00000000-0005-0000-0000-0000483B0000}"/>
    <cellStyle name="Currency [0] 8762" xfId="15123" hidden="1" xr:uid="{00000000-0005-0000-0000-0000343B0000}"/>
    <cellStyle name="Currency [0] 8763" xfId="15139" hidden="1" xr:uid="{00000000-0005-0000-0000-0000443B0000}"/>
    <cellStyle name="Currency [0] 8764" xfId="15141" hidden="1" xr:uid="{00000000-0005-0000-0000-0000463B0000}"/>
    <cellStyle name="Currency [0] 8765" xfId="15172" hidden="1" xr:uid="{00000000-0005-0000-0000-0000653B0000}"/>
    <cellStyle name="Currency [0] 8766" xfId="14845" hidden="1" xr:uid="{00000000-0005-0000-0000-00001E3A0000}"/>
    <cellStyle name="Currency [0] 8767" xfId="15164" hidden="1" xr:uid="{00000000-0005-0000-0000-00005D3B0000}"/>
    <cellStyle name="Currency [0] 8768" xfId="15174" hidden="1" xr:uid="{00000000-0005-0000-0000-0000673B0000}"/>
    <cellStyle name="Currency [0] 8769" xfId="15175" hidden="1" xr:uid="{00000000-0005-0000-0000-0000683B0000}"/>
    <cellStyle name="Currency [0] 877" xfId="972" hidden="1" xr:uid="{00000000-0005-0000-0000-0000ED030000}"/>
    <cellStyle name="Currency [0] 8770" xfId="15103" hidden="1" xr:uid="{00000000-0005-0000-0000-0000203B0000}"/>
    <cellStyle name="Currency [0] 8771" xfId="15154" hidden="1" xr:uid="{00000000-0005-0000-0000-0000533B0000}"/>
    <cellStyle name="Currency [0] 8772" xfId="15134" hidden="1" xr:uid="{00000000-0005-0000-0000-00003F3B0000}"/>
    <cellStyle name="Currency [0] 8773" xfId="15146" hidden="1" xr:uid="{00000000-0005-0000-0000-00004B3B0000}"/>
    <cellStyle name="Currency [0] 8774" xfId="15144" hidden="1" xr:uid="{00000000-0005-0000-0000-0000493B0000}"/>
    <cellStyle name="Currency [0] 8775" xfId="15177" hidden="1" xr:uid="{00000000-0005-0000-0000-00006A3B0000}"/>
    <cellStyle name="Currency [0] 8776" xfId="15121" hidden="1" xr:uid="{00000000-0005-0000-0000-0000323B0000}"/>
    <cellStyle name="Currency [0] 8777" xfId="15171" hidden="1" xr:uid="{00000000-0005-0000-0000-0000643B0000}"/>
    <cellStyle name="Currency [0] 8778" xfId="15181" hidden="1" xr:uid="{00000000-0005-0000-0000-00006E3B0000}"/>
    <cellStyle name="Currency [0] 8779" xfId="15182" hidden="1" xr:uid="{00000000-0005-0000-0000-00006F3B0000}"/>
    <cellStyle name="Currency [0] 878" xfId="1001" hidden="1" xr:uid="{00000000-0005-0000-0000-00000A040000}"/>
    <cellStyle name="Currency [0] 8780" xfId="15147" hidden="1" xr:uid="{00000000-0005-0000-0000-00004C3B0000}"/>
    <cellStyle name="Currency [0] 8781" xfId="15162" hidden="1" xr:uid="{00000000-0005-0000-0000-00005B3B0000}"/>
    <cellStyle name="Currency [0] 8782" xfId="14835" hidden="1" xr:uid="{00000000-0005-0000-0000-0000143A0000}"/>
    <cellStyle name="Currency [0] 8783" xfId="15157" hidden="1" xr:uid="{00000000-0005-0000-0000-0000563B0000}"/>
    <cellStyle name="Currency [0] 8784" xfId="15155" hidden="1" xr:uid="{00000000-0005-0000-0000-0000543B0000}"/>
    <cellStyle name="Currency [0] 8785" xfId="15184" hidden="1" xr:uid="{00000000-0005-0000-0000-0000713B0000}"/>
    <cellStyle name="Currency [0] 8786" xfId="15100" hidden="1" xr:uid="{00000000-0005-0000-0000-00001D3B0000}"/>
    <cellStyle name="Currency [0] 8787" xfId="15176" hidden="1" xr:uid="{00000000-0005-0000-0000-0000693B0000}"/>
    <cellStyle name="Currency [0] 8788" xfId="15186" hidden="1" xr:uid="{00000000-0005-0000-0000-0000733B0000}"/>
    <cellStyle name="Currency [0] 8789" xfId="15187" hidden="1" xr:uid="{00000000-0005-0000-0000-0000743B0000}"/>
    <cellStyle name="Currency [0] 879" xfId="986" hidden="1" xr:uid="{00000000-0005-0000-0000-0000FB030000}"/>
    <cellStyle name="Currency [0] 8790" xfId="15158" hidden="1" xr:uid="{00000000-0005-0000-0000-0000573B0000}"/>
    <cellStyle name="Currency [0] 8791" xfId="15170" hidden="1" xr:uid="{00000000-0005-0000-0000-0000633B0000}"/>
    <cellStyle name="Currency [0] 8792" xfId="15150" hidden="1" xr:uid="{00000000-0005-0000-0000-00004F3B0000}"/>
    <cellStyle name="Currency [0] 8793" xfId="15165" hidden="1" xr:uid="{00000000-0005-0000-0000-00005E3B0000}"/>
    <cellStyle name="Currency [0] 8794" xfId="15163" hidden="1" xr:uid="{00000000-0005-0000-0000-00005C3B0000}"/>
    <cellStyle name="Currency [0] 8795" xfId="15189" hidden="1" xr:uid="{00000000-0005-0000-0000-0000763B0000}"/>
    <cellStyle name="Currency [0] 8796" xfId="15102" hidden="1" xr:uid="{00000000-0005-0000-0000-00001F3B0000}"/>
    <cellStyle name="Currency [0] 8797" xfId="15183" hidden="1" xr:uid="{00000000-0005-0000-0000-0000703B0000}"/>
    <cellStyle name="Currency [0] 8798" xfId="15190" hidden="1" xr:uid="{00000000-0005-0000-0000-0000773B0000}"/>
    <cellStyle name="Currency [0] 8799" xfId="15191" hidden="1" xr:uid="{00000000-0005-0000-0000-0000783B0000}"/>
    <cellStyle name="Currency [0] 88" xfId="155" hidden="1" xr:uid="{00000000-0005-0000-0000-0000BC000000}"/>
    <cellStyle name="Currency [0] 880" xfId="959" hidden="1" xr:uid="{00000000-0005-0000-0000-0000E0030000}"/>
    <cellStyle name="Currency [0] 8800" xfId="15131" hidden="1" xr:uid="{00000000-0005-0000-0000-00003C3B0000}"/>
    <cellStyle name="Currency [0] 8801" xfId="15151" hidden="1" xr:uid="{00000000-0005-0000-0000-0000503B0000}"/>
    <cellStyle name="Currency [0] 8802" xfId="15185" hidden="1" xr:uid="{00000000-0005-0000-0000-0000723B0000}"/>
    <cellStyle name="Currency [0] 8803" xfId="15178" hidden="1" xr:uid="{00000000-0005-0000-0000-00006B3B0000}"/>
    <cellStyle name="Currency [0] 8804" xfId="15188" hidden="1" xr:uid="{00000000-0005-0000-0000-0000753B0000}"/>
    <cellStyle name="Currency [0] 8805" xfId="15192" hidden="1" xr:uid="{00000000-0005-0000-0000-0000793B0000}"/>
    <cellStyle name="Currency [0] 8806" xfId="15117" hidden="1" xr:uid="{00000000-0005-0000-0000-00002E3B0000}"/>
    <cellStyle name="Currency [0] 8807" xfId="15149" hidden="1" xr:uid="{00000000-0005-0000-0000-00004E3B0000}"/>
    <cellStyle name="Currency [0] 8808" xfId="15195" hidden="1" xr:uid="{00000000-0005-0000-0000-00007C3B0000}"/>
    <cellStyle name="Currency [0] 8809" xfId="15196" hidden="1" xr:uid="{00000000-0005-0000-0000-00007D3B0000}"/>
    <cellStyle name="Currency [0] 881" xfId="1023" hidden="1" xr:uid="{00000000-0005-0000-0000-000020040000}"/>
    <cellStyle name="Currency [0] 8810" xfId="15173" hidden="1" xr:uid="{00000000-0005-0000-0000-0000663B0000}"/>
    <cellStyle name="Currency [0] 8811" xfId="15179" hidden="1" xr:uid="{00000000-0005-0000-0000-00006C3B0000}"/>
    <cellStyle name="Currency [0] 8812" xfId="15193" hidden="1" xr:uid="{00000000-0005-0000-0000-00007A3B0000}"/>
    <cellStyle name="Currency [0] 8813" xfId="15180" hidden="1" xr:uid="{00000000-0005-0000-0000-00006D3B0000}"/>
    <cellStyle name="Currency [0] 8814" xfId="15197" hidden="1" xr:uid="{00000000-0005-0000-0000-00007E3B0000}"/>
    <cellStyle name="Currency [0] 8815" xfId="15198" hidden="1" xr:uid="{00000000-0005-0000-0000-00007F3B0000}"/>
    <cellStyle name="Currency [0] 8816" xfId="15194" hidden="1" xr:uid="{00000000-0005-0000-0000-00007B3B0000}"/>
    <cellStyle name="Currency [0] 8817" xfId="15167" hidden="1" xr:uid="{00000000-0005-0000-0000-0000603B0000}"/>
    <cellStyle name="Currency [0] 8818" xfId="15199" hidden="1" xr:uid="{00000000-0005-0000-0000-0000803B0000}"/>
    <cellStyle name="Currency [0] 8819" xfId="15200" hidden="1" xr:uid="{00000000-0005-0000-0000-0000813B0000}"/>
    <cellStyle name="Currency [0] 882" xfId="1002" hidden="1" xr:uid="{00000000-0005-0000-0000-00000B040000}"/>
    <cellStyle name="Currency [0] 8820" xfId="14877" hidden="1" xr:uid="{00000000-0005-0000-0000-00003E3A0000}"/>
    <cellStyle name="Currency [0] 8821" xfId="14853" hidden="1" xr:uid="{00000000-0005-0000-0000-0000263A0000}"/>
    <cellStyle name="Currency [0] 8822" xfId="15202" hidden="1" xr:uid="{00000000-0005-0000-0000-0000833B0000}"/>
    <cellStyle name="Currency [0] 8823" xfId="15206" hidden="1" xr:uid="{00000000-0005-0000-0000-0000873B0000}"/>
    <cellStyle name="Currency [0] 8824" xfId="15207" hidden="1" xr:uid="{00000000-0005-0000-0000-0000883B0000}"/>
    <cellStyle name="Currency [0] 8825" xfId="14848" hidden="1" xr:uid="{00000000-0005-0000-0000-0000213A0000}"/>
    <cellStyle name="Currency [0] 8826" xfId="15204" hidden="1" xr:uid="{00000000-0005-0000-0000-0000853B0000}"/>
    <cellStyle name="Currency [0] 8827" xfId="15208" hidden="1" xr:uid="{00000000-0005-0000-0000-0000893B0000}"/>
    <cellStyle name="Currency [0] 8828" xfId="15209" hidden="1" xr:uid="{00000000-0005-0000-0000-00008A3B0000}"/>
    <cellStyle name="Currency [0] 8829" xfId="15203" hidden="1" xr:uid="{00000000-0005-0000-0000-0000843B0000}"/>
    <cellStyle name="Currency [0] 883" xfId="1009" hidden="1" xr:uid="{00000000-0005-0000-0000-000012040000}"/>
    <cellStyle name="Currency [0] 8830" xfId="14865" hidden="1" xr:uid="{00000000-0005-0000-0000-0000323A0000}"/>
    <cellStyle name="Currency [0] 8831" xfId="15215" hidden="1" xr:uid="{00000000-0005-0000-0000-0000903B0000}"/>
    <cellStyle name="Currency [0] 8832" xfId="15219" hidden="1" xr:uid="{00000000-0005-0000-0000-0000943B0000}"/>
    <cellStyle name="Currency [0] 8833" xfId="15225" hidden="1" xr:uid="{00000000-0005-0000-0000-00009A3B0000}"/>
    <cellStyle name="Currency [0] 8834" xfId="15228" hidden="1" xr:uid="{00000000-0005-0000-0000-00009D3B0000}"/>
    <cellStyle name="Currency [0] 8835" xfId="15214" hidden="1" xr:uid="{00000000-0005-0000-0000-00008F3B0000}"/>
    <cellStyle name="Currency [0] 8836" xfId="15224" hidden="1" xr:uid="{00000000-0005-0000-0000-0000993B0000}"/>
    <cellStyle name="Currency [0] 8837" xfId="15235" hidden="1" xr:uid="{00000000-0005-0000-0000-0000A43B0000}"/>
    <cellStyle name="Currency [0] 8838" xfId="15236" hidden="1" xr:uid="{00000000-0005-0000-0000-0000A53B0000}"/>
    <cellStyle name="Currency [0] 8839" xfId="15201" hidden="1" xr:uid="{00000000-0005-0000-0000-0000823B0000}"/>
    <cellStyle name="Currency [0] 884" xfId="1024" hidden="1" xr:uid="{00000000-0005-0000-0000-000021040000}"/>
    <cellStyle name="Currency [0] 8840" xfId="14847" hidden="1" xr:uid="{00000000-0005-0000-0000-0000203A0000}"/>
    <cellStyle name="Currency [0] 8841" xfId="15221" hidden="1" xr:uid="{00000000-0005-0000-0000-0000963B0000}"/>
    <cellStyle name="Currency [0] 8842" xfId="14837" hidden="1" xr:uid="{00000000-0005-0000-0000-0000163A0000}"/>
    <cellStyle name="Currency [0] 8843" xfId="15216" hidden="1" xr:uid="{00000000-0005-0000-0000-0000913B0000}"/>
    <cellStyle name="Currency [0] 8844" xfId="15237" hidden="1" xr:uid="{00000000-0005-0000-0000-0000A63B0000}"/>
    <cellStyle name="Currency [0] 8845" xfId="15222" hidden="1" xr:uid="{00000000-0005-0000-0000-0000973B0000}"/>
    <cellStyle name="Currency [0] 8846" xfId="15226" hidden="1" xr:uid="{00000000-0005-0000-0000-00009B3B0000}"/>
    <cellStyle name="Currency [0] 8847" xfId="15242" hidden="1" xr:uid="{00000000-0005-0000-0000-0000AB3B0000}"/>
    <cellStyle name="Currency [0] 8848" xfId="15243" hidden="1" xr:uid="{00000000-0005-0000-0000-0000AC3B0000}"/>
    <cellStyle name="Currency [0] 8849" xfId="15223" hidden="1" xr:uid="{00000000-0005-0000-0000-0000983B0000}"/>
    <cellStyle name="Currency [0] 885" xfId="1025" hidden="1" xr:uid="{00000000-0005-0000-0000-000022040000}"/>
    <cellStyle name="Currency [0] 8850" xfId="15230" hidden="1" xr:uid="{00000000-0005-0000-0000-00009F3B0000}"/>
    <cellStyle name="Currency [0] 8851" xfId="15234" hidden="1" xr:uid="{00000000-0005-0000-0000-0000A33B0000}"/>
    <cellStyle name="Currency [0] 8852" xfId="15229" hidden="1" xr:uid="{00000000-0005-0000-0000-00009E3B0000}"/>
    <cellStyle name="Currency [0] 8853" xfId="15252" hidden="1" xr:uid="{00000000-0005-0000-0000-0000B53B0000}"/>
    <cellStyle name="Currency [0] 8854" xfId="15258" hidden="1" xr:uid="{00000000-0005-0000-0000-0000BB3B0000}"/>
    <cellStyle name="Currency [0] 8855" xfId="15220" hidden="1" xr:uid="{00000000-0005-0000-0000-0000953B0000}"/>
    <cellStyle name="Currency [0] 8856" xfId="15250" hidden="1" xr:uid="{00000000-0005-0000-0000-0000B33B0000}"/>
    <cellStyle name="Currency [0] 8857" xfId="15262" hidden="1" xr:uid="{00000000-0005-0000-0000-0000BF3B0000}"/>
    <cellStyle name="Currency [0] 8858" xfId="15263" hidden="1" xr:uid="{00000000-0005-0000-0000-0000C03B0000}"/>
    <cellStyle name="Currency [0] 8859" xfId="15211" hidden="1" xr:uid="{00000000-0005-0000-0000-00008C3B0000}"/>
    <cellStyle name="Currency [0] 886" xfId="1000" hidden="1" xr:uid="{00000000-0005-0000-0000-000009040000}"/>
    <cellStyle name="Currency [0] 8860" xfId="15218" hidden="1" xr:uid="{00000000-0005-0000-0000-0000933B0000}"/>
    <cellStyle name="Currency [0] 8861" xfId="15247" hidden="1" xr:uid="{00000000-0005-0000-0000-0000B03B0000}"/>
    <cellStyle name="Currency [0] 8862" xfId="15232" hidden="1" xr:uid="{00000000-0005-0000-0000-0000A13B0000}"/>
    <cellStyle name="Currency [0] 8863" xfId="15205" hidden="1" xr:uid="{00000000-0005-0000-0000-0000863B0000}"/>
    <cellStyle name="Currency [0] 8864" xfId="15269" hidden="1" xr:uid="{00000000-0005-0000-0000-0000C63B0000}"/>
    <cellStyle name="Currency [0] 8865" xfId="15248" hidden="1" xr:uid="{00000000-0005-0000-0000-0000B13B0000}"/>
    <cellStyle name="Currency [0] 8866" xfId="15255" hidden="1" xr:uid="{00000000-0005-0000-0000-0000B83B0000}"/>
    <cellStyle name="Currency [0] 8867" xfId="15270" hidden="1" xr:uid="{00000000-0005-0000-0000-0000C73B0000}"/>
    <cellStyle name="Currency [0] 8868" xfId="15271" hidden="1" xr:uid="{00000000-0005-0000-0000-0000C83B0000}"/>
    <cellStyle name="Currency [0] 8869" xfId="15246" hidden="1" xr:uid="{00000000-0005-0000-0000-0000AF3B0000}"/>
    <cellStyle name="Currency [0] 887" xfId="999" hidden="1" xr:uid="{00000000-0005-0000-0000-000008040000}"/>
    <cellStyle name="Currency [0] 8870" xfId="15245" hidden="1" xr:uid="{00000000-0005-0000-0000-0000AE3B0000}"/>
    <cellStyle name="Currency [0] 8871" xfId="15240" hidden="1" xr:uid="{00000000-0005-0000-0000-0000A93B0000}"/>
    <cellStyle name="Currency [0] 8872" xfId="15238" hidden="1" xr:uid="{00000000-0005-0000-0000-0000A73B0000}"/>
    <cellStyle name="Currency [0] 8873" xfId="15239" hidden="1" xr:uid="{00000000-0005-0000-0000-0000A83B0000}"/>
    <cellStyle name="Currency [0] 8874" xfId="15276" hidden="1" xr:uid="{00000000-0005-0000-0000-0000CD3B0000}"/>
    <cellStyle name="Currency [0] 8875" xfId="14855" hidden="1" xr:uid="{00000000-0005-0000-0000-0000283A0000}"/>
    <cellStyle name="Currency [0] 8876" xfId="15266" hidden="1" xr:uid="{00000000-0005-0000-0000-0000C33B0000}"/>
    <cellStyle name="Currency [0] 8877" xfId="15278" hidden="1" xr:uid="{00000000-0005-0000-0000-0000CF3B0000}"/>
    <cellStyle name="Currency [0] 8878" xfId="15279" hidden="1" xr:uid="{00000000-0005-0000-0000-0000D03B0000}"/>
    <cellStyle name="Currency [0] 8879" xfId="15217" hidden="1" xr:uid="{00000000-0005-0000-0000-0000923B0000}"/>
    <cellStyle name="Currency [0] 888" xfId="994" hidden="1" xr:uid="{00000000-0005-0000-0000-000003040000}"/>
    <cellStyle name="Currency [0] 8880" xfId="15253" hidden="1" xr:uid="{00000000-0005-0000-0000-0000B63B0000}"/>
    <cellStyle name="Currency [0] 8881" xfId="15233" hidden="1" xr:uid="{00000000-0005-0000-0000-0000A23B0000}"/>
    <cellStyle name="Currency [0] 8882" xfId="15249" hidden="1" xr:uid="{00000000-0005-0000-0000-0000B23B0000}"/>
    <cellStyle name="Currency [0] 8883" xfId="15251" hidden="1" xr:uid="{00000000-0005-0000-0000-0000B43B0000}"/>
    <cellStyle name="Currency [0] 8884" xfId="15282" hidden="1" xr:uid="{00000000-0005-0000-0000-0000D33B0000}"/>
    <cellStyle name="Currency [0] 8885" xfId="14858" hidden="1" xr:uid="{00000000-0005-0000-0000-00002B3A0000}"/>
    <cellStyle name="Currency [0] 8886" xfId="15274" hidden="1" xr:uid="{00000000-0005-0000-0000-0000CB3B0000}"/>
    <cellStyle name="Currency [0] 8887" xfId="15284" hidden="1" xr:uid="{00000000-0005-0000-0000-0000D53B0000}"/>
    <cellStyle name="Currency [0] 8888" xfId="15285" hidden="1" xr:uid="{00000000-0005-0000-0000-0000D63B0000}"/>
    <cellStyle name="Currency [0] 8889" xfId="15213" hidden="1" xr:uid="{00000000-0005-0000-0000-00008E3B0000}"/>
    <cellStyle name="Currency [0] 889" xfId="992" hidden="1" xr:uid="{00000000-0005-0000-0000-000001040000}"/>
    <cellStyle name="Currency [0] 8890" xfId="15264" hidden="1" xr:uid="{00000000-0005-0000-0000-0000C13B0000}"/>
    <cellStyle name="Currency [0] 8891" xfId="15244" hidden="1" xr:uid="{00000000-0005-0000-0000-0000AD3B0000}"/>
    <cellStyle name="Currency [0] 8892" xfId="15256" hidden="1" xr:uid="{00000000-0005-0000-0000-0000B93B0000}"/>
    <cellStyle name="Currency [0] 8893" xfId="15254" hidden="1" xr:uid="{00000000-0005-0000-0000-0000B73B0000}"/>
    <cellStyle name="Currency [0] 8894" xfId="15287" hidden="1" xr:uid="{00000000-0005-0000-0000-0000D83B0000}"/>
    <cellStyle name="Currency [0] 8895" xfId="15231" hidden="1" xr:uid="{00000000-0005-0000-0000-0000A03B0000}"/>
    <cellStyle name="Currency [0] 8896" xfId="15281" hidden="1" xr:uid="{00000000-0005-0000-0000-0000D23B0000}"/>
    <cellStyle name="Currency [0] 8897" xfId="15291" hidden="1" xr:uid="{00000000-0005-0000-0000-0000DC3B0000}"/>
    <cellStyle name="Currency [0] 8898" xfId="15292" hidden="1" xr:uid="{00000000-0005-0000-0000-0000DD3B0000}"/>
    <cellStyle name="Currency [0] 8899" xfId="15257" hidden="1" xr:uid="{00000000-0005-0000-0000-0000BA3B0000}"/>
    <cellStyle name="Currency [0] 89" xfId="165" hidden="1" xr:uid="{00000000-0005-0000-0000-0000C6000000}"/>
    <cellStyle name="Currency [0] 890" xfId="993" hidden="1" xr:uid="{00000000-0005-0000-0000-000002040000}"/>
    <cellStyle name="Currency [0] 8900" xfId="15272" hidden="1" xr:uid="{00000000-0005-0000-0000-0000C93B0000}"/>
    <cellStyle name="Currency [0] 8901" xfId="14838" hidden="1" xr:uid="{00000000-0005-0000-0000-0000173A0000}"/>
    <cellStyle name="Currency [0] 8902" xfId="15267" hidden="1" xr:uid="{00000000-0005-0000-0000-0000C43B0000}"/>
    <cellStyle name="Currency [0] 8903" xfId="15265" hidden="1" xr:uid="{00000000-0005-0000-0000-0000C23B0000}"/>
    <cellStyle name="Currency [0] 8904" xfId="15294" hidden="1" xr:uid="{00000000-0005-0000-0000-0000DF3B0000}"/>
    <cellStyle name="Currency [0] 8905" xfId="15210" hidden="1" xr:uid="{00000000-0005-0000-0000-00008B3B0000}"/>
    <cellStyle name="Currency [0] 8906" xfId="15286" hidden="1" xr:uid="{00000000-0005-0000-0000-0000D73B0000}"/>
    <cellStyle name="Currency [0] 8907" xfId="15296" hidden="1" xr:uid="{00000000-0005-0000-0000-0000E13B0000}"/>
    <cellStyle name="Currency [0] 8908" xfId="15297" hidden="1" xr:uid="{00000000-0005-0000-0000-0000E23B0000}"/>
    <cellStyle name="Currency [0] 8909" xfId="15268" hidden="1" xr:uid="{00000000-0005-0000-0000-0000C53B0000}"/>
    <cellStyle name="Currency [0] 891" xfId="1030" hidden="1" xr:uid="{00000000-0005-0000-0000-000027040000}"/>
    <cellStyle name="Currency [0] 8910" xfId="15280" hidden="1" xr:uid="{00000000-0005-0000-0000-0000D13B0000}"/>
    <cellStyle name="Currency [0] 8911" xfId="15260" hidden="1" xr:uid="{00000000-0005-0000-0000-0000BD3B0000}"/>
    <cellStyle name="Currency [0] 8912" xfId="15275" hidden="1" xr:uid="{00000000-0005-0000-0000-0000CC3B0000}"/>
    <cellStyle name="Currency [0] 8913" xfId="15273" hidden="1" xr:uid="{00000000-0005-0000-0000-0000CA3B0000}"/>
    <cellStyle name="Currency [0] 8914" xfId="15299" hidden="1" xr:uid="{00000000-0005-0000-0000-0000E43B0000}"/>
    <cellStyle name="Currency [0] 8915" xfId="15212" hidden="1" xr:uid="{00000000-0005-0000-0000-00008D3B0000}"/>
    <cellStyle name="Currency [0] 8916" xfId="15293" hidden="1" xr:uid="{00000000-0005-0000-0000-0000DE3B0000}"/>
    <cellStyle name="Currency [0] 8917" xfId="15300" hidden="1" xr:uid="{00000000-0005-0000-0000-0000E53B0000}"/>
    <cellStyle name="Currency [0] 8918" xfId="15301" hidden="1" xr:uid="{00000000-0005-0000-0000-0000E63B0000}"/>
    <cellStyle name="Currency [0] 8919" xfId="15241" hidden="1" xr:uid="{00000000-0005-0000-0000-0000AA3B0000}"/>
    <cellStyle name="Currency [0] 892" xfId="815" hidden="1" xr:uid="{00000000-0005-0000-0000-000050030000}"/>
    <cellStyle name="Currency [0] 8920" xfId="15261" hidden="1" xr:uid="{00000000-0005-0000-0000-0000BE3B0000}"/>
    <cellStyle name="Currency [0] 8921" xfId="15295" hidden="1" xr:uid="{00000000-0005-0000-0000-0000E03B0000}"/>
    <cellStyle name="Currency [0] 8922" xfId="15288" hidden="1" xr:uid="{00000000-0005-0000-0000-0000D93B0000}"/>
    <cellStyle name="Currency [0] 8923" xfId="15298" hidden="1" xr:uid="{00000000-0005-0000-0000-0000E33B0000}"/>
    <cellStyle name="Currency [0] 8924" xfId="15302" hidden="1" xr:uid="{00000000-0005-0000-0000-0000E73B0000}"/>
    <cellStyle name="Currency [0] 8925" xfId="15227" hidden="1" xr:uid="{00000000-0005-0000-0000-00009C3B0000}"/>
    <cellStyle name="Currency [0] 8926" xfId="15259" hidden="1" xr:uid="{00000000-0005-0000-0000-0000BC3B0000}"/>
    <cellStyle name="Currency [0] 8927" xfId="15305" hidden="1" xr:uid="{00000000-0005-0000-0000-0000EA3B0000}"/>
    <cellStyle name="Currency [0] 8928" xfId="15306" hidden="1" xr:uid="{00000000-0005-0000-0000-0000EB3B0000}"/>
    <cellStyle name="Currency [0] 8929" xfId="15283" hidden="1" xr:uid="{00000000-0005-0000-0000-0000D43B0000}"/>
    <cellStyle name="Currency [0] 893" xfId="1020" hidden="1" xr:uid="{00000000-0005-0000-0000-00001D040000}"/>
    <cellStyle name="Currency [0] 8930" xfId="15289" hidden="1" xr:uid="{00000000-0005-0000-0000-0000DA3B0000}"/>
    <cellStyle name="Currency [0] 8931" xfId="15303" hidden="1" xr:uid="{00000000-0005-0000-0000-0000E83B0000}"/>
    <cellStyle name="Currency [0] 8932" xfId="15290" hidden="1" xr:uid="{00000000-0005-0000-0000-0000DB3B0000}"/>
    <cellStyle name="Currency [0] 8933" xfId="15307" hidden="1" xr:uid="{00000000-0005-0000-0000-0000EC3B0000}"/>
    <cellStyle name="Currency [0] 8934" xfId="15308" hidden="1" xr:uid="{00000000-0005-0000-0000-0000ED3B0000}"/>
    <cellStyle name="Currency [0] 8935" xfId="15304" hidden="1" xr:uid="{00000000-0005-0000-0000-0000E93B0000}"/>
    <cellStyle name="Currency [0] 8936" xfId="15277" hidden="1" xr:uid="{00000000-0005-0000-0000-0000CE3B0000}"/>
    <cellStyle name="Currency [0] 8937" xfId="15309" hidden="1" xr:uid="{00000000-0005-0000-0000-0000EE3B0000}"/>
    <cellStyle name="Currency [0] 8938" xfId="15310" hidden="1" xr:uid="{00000000-0005-0000-0000-0000EF3B0000}"/>
    <cellStyle name="Currency [0] 8939" xfId="15311" hidden="1" xr:uid="{00000000-0005-0000-0000-0000F03B0000}"/>
    <cellStyle name="Currency [0] 894" xfId="1032" hidden="1" xr:uid="{00000000-0005-0000-0000-000029040000}"/>
    <cellStyle name="Currency [0] 8940" xfId="15317" hidden="1" xr:uid="{00000000-0005-0000-0000-0000F63B0000}"/>
    <cellStyle name="Currency [0] 8941" xfId="15343" hidden="1" xr:uid="{00000000-0005-0000-0000-0000103C0000}"/>
    <cellStyle name="Currency [0] 8942" xfId="15351" hidden="1" xr:uid="{00000000-0005-0000-0000-0000183C0000}"/>
    <cellStyle name="Currency [0] 8943" xfId="15354" hidden="1" xr:uid="{00000000-0005-0000-0000-00001B3C0000}"/>
    <cellStyle name="Currency [0] 8944" xfId="15358" hidden="1" xr:uid="{00000000-0005-0000-0000-00001F3C0000}"/>
    <cellStyle name="Currency [0] 8945" xfId="15360" hidden="1" xr:uid="{00000000-0005-0000-0000-0000213C0000}"/>
    <cellStyle name="Currency [0] 8946" xfId="15350" hidden="1" xr:uid="{00000000-0005-0000-0000-0000173C0000}"/>
    <cellStyle name="Currency [0] 8947" xfId="15356" hidden="1" xr:uid="{00000000-0005-0000-0000-00001D3C0000}"/>
    <cellStyle name="Currency [0] 8948" xfId="15361" hidden="1" xr:uid="{00000000-0005-0000-0000-0000223C0000}"/>
    <cellStyle name="Currency [0] 8949" xfId="15362" hidden="1" xr:uid="{00000000-0005-0000-0000-0000233C0000}"/>
    <cellStyle name="Currency [0] 895" xfId="1033" hidden="1" xr:uid="{00000000-0005-0000-0000-00002A040000}"/>
    <cellStyle name="Currency [0] 8950" xfId="15355" hidden="1" xr:uid="{00000000-0005-0000-0000-00001C3C0000}"/>
    <cellStyle name="Currency [0] 8951" xfId="15344" hidden="1" xr:uid="{00000000-0005-0000-0000-0000113C0000}"/>
    <cellStyle name="Currency [0] 8952" xfId="15368" hidden="1" xr:uid="{00000000-0005-0000-0000-0000293C0000}"/>
    <cellStyle name="Currency [0] 8953" xfId="15372" hidden="1" xr:uid="{00000000-0005-0000-0000-00002D3C0000}"/>
    <cellStyle name="Currency [0] 8954" xfId="15378" hidden="1" xr:uid="{00000000-0005-0000-0000-0000333C0000}"/>
    <cellStyle name="Currency [0] 8955" xfId="15381" hidden="1" xr:uid="{00000000-0005-0000-0000-0000363C0000}"/>
    <cellStyle name="Currency [0] 8956" xfId="15367" hidden="1" xr:uid="{00000000-0005-0000-0000-0000283C0000}"/>
    <cellStyle name="Currency [0] 8957" xfId="15377" hidden="1" xr:uid="{00000000-0005-0000-0000-0000323C0000}"/>
    <cellStyle name="Currency [0] 8958" xfId="15388" hidden="1" xr:uid="{00000000-0005-0000-0000-00003D3C0000}"/>
    <cellStyle name="Currency [0] 8959" xfId="15389" hidden="1" xr:uid="{00000000-0005-0000-0000-00003E3C0000}"/>
    <cellStyle name="Currency [0] 896" xfId="971" hidden="1" xr:uid="{00000000-0005-0000-0000-0000EC030000}"/>
    <cellStyle name="Currency [0] 8960" xfId="15353" hidden="1" xr:uid="{00000000-0005-0000-0000-00001A3C0000}"/>
    <cellStyle name="Currency [0] 8961" xfId="15346" hidden="1" xr:uid="{00000000-0005-0000-0000-0000133C0000}"/>
    <cellStyle name="Currency [0] 8962" xfId="15374" hidden="1" xr:uid="{00000000-0005-0000-0000-00002F3C0000}"/>
    <cellStyle name="Currency [0] 8963" xfId="15348" hidden="1" xr:uid="{00000000-0005-0000-0000-0000153C0000}"/>
    <cellStyle name="Currency [0] 8964" xfId="15369" hidden="1" xr:uid="{00000000-0005-0000-0000-00002A3C0000}"/>
    <cellStyle name="Currency [0] 8965" xfId="15390" hidden="1" xr:uid="{00000000-0005-0000-0000-00003F3C0000}"/>
    <cellStyle name="Currency [0] 8966" xfId="15375" hidden="1" xr:uid="{00000000-0005-0000-0000-0000303C0000}"/>
    <cellStyle name="Currency [0] 8967" xfId="15379" hidden="1" xr:uid="{00000000-0005-0000-0000-0000343C0000}"/>
    <cellStyle name="Currency [0] 8968" xfId="15395" hidden="1" xr:uid="{00000000-0005-0000-0000-0000443C0000}"/>
    <cellStyle name="Currency [0] 8969" xfId="15396" hidden="1" xr:uid="{00000000-0005-0000-0000-0000453C0000}"/>
    <cellStyle name="Currency [0] 897" xfId="1007" hidden="1" xr:uid="{00000000-0005-0000-0000-000010040000}"/>
    <cellStyle name="Currency [0] 8970" xfId="15376" hidden="1" xr:uid="{00000000-0005-0000-0000-0000313C0000}"/>
    <cellStyle name="Currency [0] 8971" xfId="15383" hidden="1" xr:uid="{00000000-0005-0000-0000-0000383C0000}"/>
    <cellStyle name="Currency [0] 8972" xfId="15387" hidden="1" xr:uid="{00000000-0005-0000-0000-00003C3C0000}"/>
    <cellStyle name="Currency [0] 8973" xfId="15382" hidden="1" xr:uid="{00000000-0005-0000-0000-0000373C0000}"/>
    <cellStyle name="Currency [0] 8974" xfId="15405" hidden="1" xr:uid="{00000000-0005-0000-0000-00004E3C0000}"/>
    <cellStyle name="Currency [0] 8975" xfId="15411" hidden="1" xr:uid="{00000000-0005-0000-0000-0000543C0000}"/>
    <cellStyle name="Currency [0] 8976" xfId="15373" hidden="1" xr:uid="{00000000-0005-0000-0000-00002E3C0000}"/>
    <cellStyle name="Currency [0] 8977" xfId="15403" hidden="1" xr:uid="{00000000-0005-0000-0000-00004C3C0000}"/>
    <cellStyle name="Currency [0] 8978" xfId="15415" hidden="1" xr:uid="{00000000-0005-0000-0000-0000583C0000}"/>
    <cellStyle name="Currency [0] 8979" xfId="15416" hidden="1" xr:uid="{00000000-0005-0000-0000-0000593C0000}"/>
    <cellStyle name="Currency [0] 898" xfId="987" hidden="1" xr:uid="{00000000-0005-0000-0000-0000FC030000}"/>
    <cellStyle name="Currency [0] 8980" xfId="15364" hidden="1" xr:uid="{00000000-0005-0000-0000-0000253C0000}"/>
    <cellStyle name="Currency [0] 8981" xfId="15371" hidden="1" xr:uid="{00000000-0005-0000-0000-00002C3C0000}"/>
    <cellStyle name="Currency [0] 8982" xfId="15400" hidden="1" xr:uid="{00000000-0005-0000-0000-0000493C0000}"/>
    <cellStyle name="Currency [0] 8983" xfId="15385" hidden="1" xr:uid="{00000000-0005-0000-0000-00003A3C0000}"/>
    <cellStyle name="Currency [0] 8984" xfId="15357" hidden="1" xr:uid="{00000000-0005-0000-0000-00001E3C0000}"/>
    <cellStyle name="Currency [0] 8985" xfId="15422" hidden="1" xr:uid="{00000000-0005-0000-0000-00005F3C0000}"/>
    <cellStyle name="Currency [0] 8986" xfId="15401" hidden="1" xr:uid="{00000000-0005-0000-0000-00004A3C0000}"/>
    <cellStyle name="Currency [0] 8987" xfId="15408" hidden="1" xr:uid="{00000000-0005-0000-0000-0000513C0000}"/>
    <cellStyle name="Currency [0] 8988" xfId="15423" hidden="1" xr:uid="{00000000-0005-0000-0000-0000603C0000}"/>
    <cellStyle name="Currency [0] 8989" xfId="15424" hidden="1" xr:uid="{00000000-0005-0000-0000-0000613C0000}"/>
    <cellStyle name="Currency [0] 899" xfId="1003" hidden="1" xr:uid="{00000000-0005-0000-0000-00000C040000}"/>
    <cellStyle name="Currency [0] 8990" xfId="15399" hidden="1" xr:uid="{00000000-0005-0000-0000-0000483C0000}"/>
    <cellStyle name="Currency [0] 8991" xfId="15398" hidden="1" xr:uid="{00000000-0005-0000-0000-0000473C0000}"/>
    <cellStyle name="Currency [0] 8992" xfId="15393" hidden="1" xr:uid="{00000000-0005-0000-0000-0000423C0000}"/>
    <cellStyle name="Currency [0] 8993" xfId="15391" hidden="1" xr:uid="{00000000-0005-0000-0000-0000403C0000}"/>
    <cellStyle name="Currency [0] 8994" xfId="15392" hidden="1" xr:uid="{00000000-0005-0000-0000-0000413C0000}"/>
    <cellStyle name="Currency [0] 8995" xfId="15429" hidden="1" xr:uid="{00000000-0005-0000-0000-0000663C0000}"/>
    <cellStyle name="Currency [0] 8996" xfId="15347" hidden="1" xr:uid="{00000000-0005-0000-0000-0000143C0000}"/>
    <cellStyle name="Currency [0] 8997" xfId="15419" hidden="1" xr:uid="{00000000-0005-0000-0000-00005C3C0000}"/>
    <cellStyle name="Currency [0] 8998" xfId="15431" hidden="1" xr:uid="{00000000-0005-0000-0000-0000683C0000}"/>
    <cellStyle name="Currency [0] 8999" xfId="15432" hidden="1" xr:uid="{00000000-0005-0000-0000-0000693C0000}"/>
    <cellStyle name="Currency [0] 9" xfId="59" hidden="1" xr:uid="{00000000-0005-0000-0000-00005B000000}"/>
    <cellStyle name="Currency [0] 90" xfId="166" hidden="1" xr:uid="{00000000-0005-0000-0000-0000C7000000}"/>
    <cellStyle name="Currency [0] 900" xfId="1005" hidden="1" xr:uid="{00000000-0005-0000-0000-00000E040000}"/>
    <cellStyle name="Currency [0] 9000" xfId="15370" hidden="1" xr:uid="{00000000-0005-0000-0000-00002B3C0000}"/>
    <cellStyle name="Currency [0] 9001" xfId="15406" hidden="1" xr:uid="{00000000-0005-0000-0000-00004F3C0000}"/>
    <cellStyle name="Currency [0] 9002" xfId="15386" hidden="1" xr:uid="{00000000-0005-0000-0000-00003B3C0000}"/>
    <cellStyle name="Currency [0] 9003" xfId="15402" hidden="1" xr:uid="{00000000-0005-0000-0000-00004B3C0000}"/>
    <cellStyle name="Currency [0] 9004" xfId="15404" hidden="1" xr:uid="{00000000-0005-0000-0000-00004D3C0000}"/>
    <cellStyle name="Currency [0] 9005" xfId="15435" hidden="1" xr:uid="{00000000-0005-0000-0000-00006C3C0000}"/>
    <cellStyle name="Currency [0] 9006" xfId="15345" hidden="1" xr:uid="{00000000-0005-0000-0000-0000123C0000}"/>
    <cellStyle name="Currency [0] 9007" xfId="15427" hidden="1" xr:uid="{00000000-0005-0000-0000-0000643C0000}"/>
    <cellStyle name="Currency [0] 9008" xfId="15437" hidden="1" xr:uid="{00000000-0005-0000-0000-00006E3C0000}"/>
    <cellStyle name="Currency [0] 9009" xfId="15438" hidden="1" xr:uid="{00000000-0005-0000-0000-00006F3C0000}"/>
    <cellStyle name="Currency [0] 901" xfId="1036" hidden="1" xr:uid="{00000000-0005-0000-0000-00002D040000}"/>
    <cellStyle name="Currency [0] 9010" xfId="15366" hidden="1" xr:uid="{00000000-0005-0000-0000-0000273C0000}"/>
    <cellStyle name="Currency [0] 9011" xfId="15417" hidden="1" xr:uid="{00000000-0005-0000-0000-00005A3C0000}"/>
    <cellStyle name="Currency [0] 9012" xfId="15397" hidden="1" xr:uid="{00000000-0005-0000-0000-0000463C0000}"/>
    <cellStyle name="Currency [0] 9013" xfId="15409" hidden="1" xr:uid="{00000000-0005-0000-0000-0000523C0000}"/>
    <cellStyle name="Currency [0] 9014" xfId="15407" hidden="1" xr:uid="{00000000-0005-0000-0000-0000503C0000}"/>
    <cellStyle name="Currency [0] 9015" xfId="15440" hidden="1" xr:uid="{00000000-0005-0000-0000-0000713C0000}"/>
    <cellStyle name="Currency [0] 9016" xfId="15384" hidden="1" xr:uid="{00000000-0005-0000-0000-0000393C0000}"/>
    <cellStyle name="Currency [0] 9017" xfId="15434" hidden="1" xr:uid="{00000000-0005-0000-0000-00006B3C0000}"/>
    <cellStyle name="Currency [0] 9018" xfId="15444" hidden="1" xr:uid="{00000000-0005-0000-0000-0000753C0000}"/>
    <cellStyle name="Currency [0] 9019" xfId="15445" hidden="1" xr:uid="{00000000-0005-0000-0000-0000763C0000}"/>
    <cellStyle name="Currency [0] 902" xfId="830" hidden="1" xr:uid="{00000000-0005-0000-0000-00005F030000}"/>
    <cellStyle name="Currency [0] 9020" xfId="15410" hidden="1" xr:uid="{00000000-0005-0000-0000-0000533C0000}"/>
    <cellStyle name="Currency [0] 9021" xfId="15425" hidden="1" xr:uid="{00000000-0005-0000-0000-0000623C0000}"/>
    <cellStyle name="Currency [0] 9022" xfId="15352" hidden="1" xr:uid="{00000000-0005-0000-0000-0000193C0000}"/>
    <cellStyle name="Currency [0] 9023" xfId="15420" hidden="1" xr:uid="{00000000-0005-0000-0000-00005D3C0000}"/>
    <cellStyle name="Currency [0] 9024" xfId="15418" hidden="1" xr:uid="{00000000-0005-0000-0000-00005B3C0000}"/>
    <cellStyle name="Currency [0] 9025" xfId="15447" hidden="1" xr:uid="{00000000-0005-0000-0000-0000783C0000}"/>
    <cellStyle name="Currency [0] 9026" xfId="15363" hidden="1" xr:uid="{00000000-0005-0000-0000-0000243C0000}"/>
    <cellStyle name="Currency [0] 9027" xfId="15439" hidden="1" xr:uid="{00000000-0005-0000-0000-0000703C0000}"/>
    <cellStyle name="Currency [0] 9028" xfId="15449" hidden="1" xr:uid="{00000000-0005-0000-0000-00007A3C0000}"/>
    <cellStyle name="Currency [0] 9029" xfId="15450" hidden="1" xr:uid="{00000000-0005-0000-0000-00007B3C0000}"/>
    <cellStyle name="Currency [0] 903" xfId="1028" hidden="1" xr:uid="{00000000-0005-0000-0000-000025040000}"/>
    <cellStyle name="Currency [0] 9030" xfId="15421" hidden="1" xr:uid="{00000000-0005-0000-0000-00005E3C0000}"/>
    <cellStyle name="Currency [0] 9031" xfId="15433" hidden="1" xr:uid="{00000000-0005-0000-0000-00006A3C0000}"/>
    <cellStyle name="Currency [0] 9032" xfId="15413" hidden="1" xr:uid="{00000000-0005-0000-0000-0000563C0000}"/>
    <cellStyle name="Currency [0] 9033" xfId="15428" hidden="1" xr:uid="{00000000-0005-0000-0000-0000653C0000}"/>
    <cellStyle name="Currency [0] 9034" xfId="15426" hidden="1" xr:uid="{00000000-0005-0000-0000-0000633C0000}"/>
    <cellStyle name="Currency [0] 9035" xfId="15452" hidden="1" xr:uid="{00000000-0005-0000-0000-00007D3C0000}"/>
    <cellStyle name="Currency [0] 9036" xfId="15365" hidden="1" xr:uid="{00000000-0005-0000-0000-0000263C0000}"/>
    <cellStyle name="Currency [0] 9037" xfId="15446" hidden="1" xr:uid="{00000000-0005-0000-0000-0000773C0000}"/>
    <cellStyle name="Currency [0] 9038" xfId="15453" hidden="1" xr:uid="{00000000-0005-0000-0000-00007E3C0000}"/>
    <cellStyle name="Currency [0] 9039" xfId="15454" hidden="1" xr:uid="{00000000-0005-0000-0000-00007F3C0000}"/>
    <cellStyle name="Currency [0] 904" xfId="1038" hidden="1" xr:uid="{00000000-0005-0000-0000-00002F040000}"/>
    <cellStyle name="Currency [0] 9040" xfId="15394" hidden="1" xr:uid="{00000000-0005-0000-0000-0000433C0000}"/>
    <cellStyle name="Currency [0] 9041" xfId="15414" hidden="1" xr:uid="{00000000-0005-0000-0000-0000573C0000}"/>
    <cellStyle name="Currency [0] 9042" xfId="15448" hidden="1" xr:uid="{00000000-0005-0000-0000-0000793C0000}"/>
    <cellStyle name="Currency [0] 9043" xfId="15441" hidden="1" xr:uid="{00000000-0005-0000-0000-0000723C0000}"/>
    <cellStyle name="Currency [0] 9044" xfId="15451" hidden="1" xr:uid="{00000000-0005-0000-0000-00007C3C0000}"/>
    <cellStyle name="Currency [0] 9045" xfId="15455" hidden="1" xr:uid="{00000000-0005-0000-0000-0000803C0000}"/>
    <cellStyle name="Currency [0] 9046" xfId="15380" hidden="1" xr:uid="{00000000-0005-0000-0000-0000353C0000}"/>
    <cellStyle name="Currency [0] 9047" xfId="15412" hidden="1" xr:uid="{00000000-0005-0000-0000-0000553C0000}"/>
    <cellStyle name="Currency [0] 9048" xfId="15458" hidden="1" xr:uid="{00000000-0005-0000-0000-0000833C0000}"/>
    <cellStyle name="Currency [0] 9049" xfId="15459" hidden="1" xr:uid="{00000000-0005-0000-0000-0000843C0000}"/>
    <cellStyle name="Currency [0] 905" xfId="1039" hidden="1" xr:uid="{00000000-0005-0000-0000-000030040000}"/>
    <cellStyle name="Currency [0] 9050" xfId="15436" hidden="1" xr:uid="{00000000-0005-0000-0000-00006D3C0000}"/>
    <cellStyle name="Currency [0] 9051" xfId="15442" hidden="1" xr:uid="{00000000-0005-0000-0000-0000733C0000}"/>
    <cellStyle name="Currency [0] 9052" xfId="15456" hidden="1" xr:uid="{00000000-0005-0000-0000-0000813C0000}"/>
    <cellStyle name="Currency [0] 9053" xfId="15443" hidden="1" xr:uid="{00000000-0005-0000-0000-0000743C0000}"/>
    <cellStyle name="Currency [0] 9054" xfId="15460" hidden="1" xr:uid="{00000000-0005-0000-0000-0000853C0000}"/>
    <cellStyle name="Currency [0] 9055" xfId="15461" hidden="1" xr:uid="{00000000-0005-0000-0000-0000863C0000}"/>
    <cellStyle name="Currency [0] 9056" xfId="15457" hidden="1" xr:uid="{00000000-0005-0000-0000-0000823C0000}"/>
    <cellStyle name="Currency [0] 9057" xfId="15430" hidden="1" xr:uid="{00000000-0005-0000-0000-0000673C0000}"/>
    <cellStyle name="Currency [0] 9058" xfId="15462" hidden="1" xr:uid="{00000000-0005-0000-0000-0000873C0000}"/>
    <cellStyle name="Currency [0] 9059" xfId="15463" hidden="1" xr:uid="{00000000-0005-0000-0000-0000883C0000}"/>
    <cellStyle name="Currency [0] 906" xfId="967" hidden="1" xr:uid="{00000000-0005-0000-0000-0000E8030000}"/>
    <cellStyle name="Currency [0] 9060" xfId="15488" hidden="1" xr:uid="{00000000-0005-0000-0000-0000A13C0000}"/>
    <cellStyle name="Currency [0] 9061" xfId="15496" hidden="1" xr:uid="{00000000-0005-0000-0000-0000A93C0000}"/>
    <cellStyle name="Currency [0] 9062" xfId="15499" hidden="1" xr:uid="{00000000-0005-0000-0000-0000AC3C0000}"/>
    <cellStyle name="Currency [0] 9063" xfId="15503" hidden="1" xr:uid="{00000000-0005-0000-0000-0000B03C0000}"/>
    <cellStyle name="Currency [0] 9064" xfId="15505" hidden="1" xr:uid="{00000000-0005-0000-0000-0000B23C0000}"/>
    <cellStyle name="Currency [0] 9065" xfId="15495" hidden="1" xr:uid="{00000000-0005-0000-0000-0000A83C0000}"/>
    <cellStyle name="Currency [0] 9066" xfId="15501" hidden="1" xr:uid="{00000000-0005-0000-0000-0000AE3C0000}"/>
    <cellStyle name="Currency [0] 9067" xfId="15507" hidden="1" xr:uid="{00000000-0005-0000-0000-0000B43C0000}"/>
    <cellStyle name="Currency [0] 9068" xfId="15508" hidden="1" xr:uid="{00000000-0005-0000-0000-0000B53C0000}"/>
    <cellStyle name="Currency [0] 9069" xfId="15500" hidden="1" xr:uid="{00000000-0005-0000-0000-0000AD3C0000}"/>
    <cellStyle name="Currency [0] 907" xfId="1018" hidden="1" xr:uid="{00000000-0005-0000-0000-00001B040000}"/>
    <cellStyle name="Currency [0] 9070" xfId="15489" hidden="1" xr:uid="{00000000-0005-0000-0000-0000A23C0000}"/>
    <cellStyle name="Currency [0] 9071" xfId="15514" hidden="1" xr:uid="{00000000-0005-0000-0000-0000BB3C0000}"/>
    <cellStyle name="Currency [0] 9072" xfId="15518" hidden="1" xr:uid="{00000000-0005-0000-0000-0000BF3C0000}"/>
    <cellStyle name="Currency [0] 9073" xfId="15524" hidden="1" xr:uid="{00000000-0005-0000-0000-0000C53C0000}"/>
    <cellStyle name="Currency [0] 9074" xfId="15527" hidden="1" xr:uid="{00000000-0005-0000-0000-0000C83C0000}"/>
    <cellStyle name="Currency [0] 9075" xfId="15513" hidden="1" xr:uid="{00000000-0005-0000-0000-0000BA3C0000}"/>
    <cellStyle name="Currency [0] 9076" xfId="15523" hidden="1" xr:uid="{00000000-0005-0000-0000-0000C43C0000}"/>
    <cellStyle name="Currency [0] 9077" xfId="15534" hidden="1" xr:uid="{00000000-0005-0000-0000-0000CF3C0000}"/>
    <cellStyle name="Currency [0] 9078" xfId="15535" hidden="1" xr:uid="{00000000-0005-0000-0000-0000D03C0000}"/>
    <cellStyle name="Currency [0] 9079" xfId="15498" hidden="1" xr:uid="{00000000-0005-0000-0000-0000AB3C0000}"/>
    <cellStyle name="Currency [0] 908" xfId="998" hidden="1" xr:uid="{00000000-0005-0000-0000-000007040000}"/>
    <cellStyle name="Currency [0] 9080" xfId="15491" hidden="1" xr:uid="{00000000-0005-0000-0000-0000A43C0000}"/>
    <cellStyle name="Currency [0] 9081" xfId="15520" hidden="1" xr:uid="{00000000-0005-0000-0000-0000C13C0000}"/>
    <cellStyle name="Currency [0] 9082" xfId="15493" hidden="1" xr:uid="{00000000-0005-0000-0000-0000A63C0000}"/>
    <cellStyle name="Currency [0] 9083" xfId="15515" hidden="1" xr:uid="{00000000-0005-0000-0000-0000BC3C0000}"/>
    <cellStyle name="Currency [0] 9084" xfId="15536" hidden="1" xr:uid="{00000000-0005-0000-0000-0000D13C0000}"/>
    <cellStyle name="Currency [0] 9085" xfId="15521" hidden="1" xr:uid="{00000000-0005-0000-0000-0000C23C0000}"/>
    <cellStyle name="Currency [0] 9086" xfId="15525" hidden="1" xr:uid="{00000000-0005-0000-0000-0000C63C0000}"/>
    <cellStyle name="Currency [0] 9087" xfId="15541" hidden="1" xr:uid="{00000000-0005-0000-0000-0000D63C0000}"/>
    <cellStyle name="Currency [0] 9088" xfId="15542" hidden="1" xr:uid="{00000000-0005-0000-0000-0000D73C0000}"/>
    <cellStyle name="Currency [0] 9089" xfId="15522" hidden="1" xr:uid="{00000000-0005-0000-0000-0000C33C0000}"/>
    <cellStyle name="Currency [0] 909" xfId="1010" hidden="1" xr:uid="{00000000-0005-0000-0000-000013040000}"/>
    <cellStyle name="Currency [0] 9090" xfId="15529" hidden="1" xr:uid="{00000000-0005-0000-0000-0000CA3C0000}"/>
    <cellStyle name="Currency [0] 9091" xfId="15533" hidden="1" xr:uid="{00000000-0005-0000-0000-0000CE3C0000}"/>
    <cellStyle name="Currency [0] 9092" xfId="15528" hidden="1" xr:uid="{00000000-0005-0000-0000-0000C93C0000}"/>
    <cellStyle name="Currency [0] 9093" xfId="15551" hidden="1" xr:uid="{00000000-0005-0000-0000-0000E03C0000}"/>
    <cellStyle name="Currency [0] 9094" xfId="15557" hidden="1" xr:uid="{00000000-0005-0000-0000-0000E63C0000}"/>
    <cellStyle name="Currency [0] 9095" xfId="15519" hidden="1" xr:uid="{00000000-0005-0000-0000-0000C03C0000}"/>
    <cellStyle name="Currency [0] 9096" xfId="15549" hidden="1" xr:uid="{00000000-0005-0000-0000-0000DE3C0000}"/>
    <cellStyle name="Currency [0] 9097" xfId="15561" hidden="1" xr:uid="{00000000-0005-0000-0000-0000EA3C0000}"/>
    <cellStyle name="Currency [0] 9098" xfId="15562" hidden="1" xr:uid="{00000000-0005-0000-0000-0000EB3C0000}"/>
    <cellStyle name="Currency [0] 9099" xfId="15510" hidden="1" xr:uid="{00000000-0005-0000-0000-0000B73C0000}"/>
    <cellStyle name="Currency [0] 91" xfId="137" hidden="1" xr:uid="{00000000-0005-0000-0000-0000AA000000}"/>
    <cellStyle name="Currency [0] 910" xfId="1008" hidden="1" xr:uid="{00000000-0005-0000-0000-000011040000}"/>
    <cellStyle name="Currency [0] 9100" xfId="15517" hidden="1" xr:uid="{00000000-0005-0000-0000-0000BE3C0000}"/>
    <cellStyle name="Currency [0] 9101" xfId="15546" hidden="1" xr:uid="{00000000-0005-0000-0000-0000DB3C0000}"/>
    <cellStyle name="Currency [0] 9102" xfId="15531" hidden="1" xr:uid="{00000000-0005-0000-0000-0000CC3C0000}"/>
    <cellStyle name="Currency [0] 9103" xfId="15502" hidden="1" xr:uid="{00000000-0005-0000-0000-0000AF3C0000}"/>
    <cellStyle name="Currency [0] 9104" xfId="15568" hidden="1" xr:uid="{00000000-0005-0000-0000-0000F13C0000}"/>
    <cellStyle name="Currency [0] 9105" xfId="15547" hidden="1" xr:uid="{00000000-0005-0000-0000-0000DC3C0000}"/>
    <cellStyle name="Currency [0] 9106" xfId="15554" hidden="1" xr:uid="{00000000-0005-0000-0000-0000E33C0000}"/>
    <cellStyle name="Currency [0] 9107" xfId="15569" hidden="1" xr:uid="{00000000-0005-0000-0000-0000F23C0000}"/>
    <cellStyle name="Currency [0] 9108" xfId="15570" hidden="1" xr:uid="{00000000-0005-0000-0000-0000F33C0000}"/>
    <cellStyle name="Currency [0] 9109" xfId="15545" hidden="1" xr:uid="{00000000-0005-0000-0000-0000DA3C0000}"/>
    <cellStyle name="Currency [0] 911" xfId="1041" hidden="1" xr:uid="{00000000-0005-0000-0000-000032040000}"/>
    <cellStyle name="Currency [0] 9110" xfId="15544" hidden="1" xr:uid="{00000000-0005-0000-0000-0000D93C0000}"/>
    <cellStyle name="Currency [0] 9111" xfId="15539" hidden="1" xr:uid="{00000000-0005-0000-0000-0000D43C0000}"/>
    <cellStyle name="Currency [0] 9112" xfId="15537" hidden="1" xr:uid="{00000000-0005-0000-0000-0000D23C0000}"/>
    <cellStyle name="Currency [0] 9113" xfId="15538" hidden="1" xr:uid="{00000000-0005-0000-0000-0000D33C0000}"/>
    <cellStyle name="Currency [0] 9114" xfId="15575" hidden="1" xr:uid="{00000000-0005-0000-0000-0000F83C0000}"/>
    <cellStyle name="Currency [0] 9115" xfId="15492" hidden="1" xr:uid="{00000000-0005-0000-0000-0000A53C0000}"/>
    <cellStyle name="Currency [0] 9116" xfId="15565" hidden="1" xr:uid="{00000000-0005-0000-0000-0000EE3C0000}"/>
    <cellStyle name="Currency [0] 9117" xfId="15577" hidden="1" xr:uid="{00000000-0005-0000-0000-0000FA3C0000}"/>
    <cellStyle name="Currency [0] 9118" xfId="15578" hidden="1" xr:uid="{00000000-0005-0000-0000-0000FB3C0000}"/>
    <cellStyle name="Currency [0] 9119" xfId="15516" hidden="1" xr:uid="{00000000-0005-0000-0000-0000BD3C0000}"/>
    <cellStyle name="Currency [0] 912" xfId="985" hidden="1" xr:uid="{00000000-0005-0000-0000-0000FA030000}"/>
    <cellStyle name="Currency [0] 9120" xfId="15552" hidden="1" xr:uid="{00000000-0005-0000-0000-0000E13C0000}"/>
    <cellStyle name="Currency [0] 9121" xfId="15532" hidden="1" xr:uid="{00000000-0005-0000-0000-0000CD3C0000}"/>
    <cellStyle name="Currency [0] 9122" xfId="15548" hidden="1" xr:uid="{00000000-0005-0000-0000-0000DD3C0000}"/>
    <cellStyle name="Currency [0] 9123" xfId="15550" hidden="1" xr:uid="{00000000-0005-0000-0000-0000DF3C0000}"/>
    <cellStyle name="Currency [0] 9124" xfId="15581" hidden="1" xr:uid="{00000000-0005-0000-0000-0000FE3C0000}"/>
    <cellStyle name="Currency [0] 9125" xfId="15490" hidden="1" xr:uid="{00000000-0005-0000-0000-0000A33C0000}"/>
    <cellStyle name="Currency [0] 9126" xfId="15573" hidden="1" xr:uid="{00000000-0005-0000-0000-0000F63C0000}"/>
    <cellStyle name="Currency [0] 9127" xfId="15583" hidden="1" xr:uid="{00000000-0005-0000-0000-0000003D0000}"/>
    <cellStyle name="Currency [0] 9128" xfId="15584" hidden="1" xr:uid="{00000000-0005-0000-0000-0000013D0000}"/>
    <cellStyle name="Currency [0] 9129" xfId="15512" hidden="1" xr:uid="{00000000-0005-0000-0000-0000B93C0000}"/>
    <cellStyle name="Currency [0] 913" xfId="1035" hidden="1" xr:uid="{00000000-0005-0000-0000-00002C040000}"/>
    <cellStyle name="Currency [0] 9130" xfId="15563" hidden="1" xr:uid="{00000000-0005-0000-0000-0000EC3C0000}"/>
    <cellStyle name="Currency [0] 9131" xfId="15543" hidden="1" xr:uid="{00000000-0005-0000-0000-0000D83C0000}"/>
    <cellStyle name="Currency [0] 9132" xfId="15555" hidden="1" xr:uid="{00000000-0005-0000-0000-0000E43C0000}"/>
    <cellStyle name="Currency [0] 9133" xfId="15553" hidden="1" xr:uid="{00000000-0005-0000-0000-0000E23C0000}"/>
    <cellStyle name="Currency [0] 9134" xfId="15586" hidden="1" xr:uid="{00000000-0005-0000-0000-0000033D0000}"/>
    <cellStyle name="Currency [0] 9135" xfId="15530" hidden="1" xr:uid="{00000000-0005-0000-0000-0000CB3C0000}"/>
    <cellStyle name="Currency [0] 9136" xfId="15580" hidden="1" xr:uid="{00000000-0005-0000-0000-0000FD3C0000}"/>
    <cellStyle name="Currency [0] 9137" xfId="15590" hidden="1" xr:uid="{00000000-0005-0000-0000-0000073D0000}"/>
    <cellStyle name="Currency [0] 9138" xfId="15591" hidden="1" xr:uid="{00000000-0005-0000-0000-0000083D0000}"/>
    <cellStyle name="Currency [0] 9139" xfId="15556" hidden="1" xr:uid="{00000000-0005-0000-0000-0000E53C0000}"/>
    <cellStyle name="Currency [0] 914" xfId="1045" hidden="1" xr:uid="{00000000-0005-0000-0000-000036040000}"/>
    <cellStyle name="Currency [0] 9140" xfId="15571" hidden="1" xr:uid="{00000000-0005-0000-0000-0000F43C0000}"/>
    <cellStyle name="Currency [0] 9141" xfId="15497" hidden="1" xr:uid="{00000000-0005-0000-0000-0000AA3C0000}"/>
    <cellStyle name="Currency [0] 9142" xfId="15566" hidden="1" xr:uid="{00000000-0005-0000-0000-0000EF3C0000}"/>
    <cellStyle name="Currency [0] 9143" xfId="15564" hidden="1" xr:uid="{00000000-0005-0000-0000-0000ED3C0000}"/>
    <cellStyle name="Currency [0] 9144" xfId="15593" hidden="1" xr:uid="{00000000-0005-0000-0000-00000A3D0000}"/>
    <cellStyle name="Currency [0] 9145" xfId="15509" hidden="1" xr:uid="{00000000-0005-0000-0000-0000B63C0000}"/>
    <cellStyle name="Currency [0] 9146" xfId="15585" hidden="1" xr:uid="{00000000-0005-0000-0000-0000023D0000}"/>
    <cellStyle name="Currency [0] 9147" xfId="15595" hidden="1" xr:uid="{00000000-0005-0000-0000-00000C3D0000}"/>
    <cellStyle name="Currency [0] 9148" xfId="15596" hidden="1" xr:uid="{00000000-0005-0000-0000-00000D3D0000}"/>
    <cellStyle name="Currency [0] 9149" xfId="15567" hidden="1" xr:uid="{00000000-0005-0000-0000-0000F03C0000}"/>
    <cellStyle name="Currency [0] 915" xfId="1046" hidden="1" xr:uid="{00000000-0005-0000-0000-000037040000}"/>
    <cellStyle name="Currency [0] 9150" xfId="15579" hidden="1" xr:uid="{00000000-0005-0000-0000-0000FC3C0000}"/>
    <cellStyle name="Currency [0] 9151" xfId="15559" hidden="1" xr:uid="{00000000-0005-0000-0000-0000E83C0000}"/>
    <cellStyle name="Currency [0] 9152" xfId="15574" hidden="1" xr:uid="{00000000-0005-0000-0000-0000F73C0000}"/>
    <cellStyle name="Currency [0] 9153" xfId="15572" hidden="1" xr:uid="{00000000-0005-0000-0000-0000F53C0000}"/>
    <cellStyle name="Currency [0] 9154" xfId="15598" hidden="1" xr:uid="{00000000-0005-0000-0000-00000F3D0000}"/>
    <cellStyle name="Currency [0] 9155" xfId="15511" hidden="1" xr:uid="{00000000-0005-0000-0000-0000B83C0000}"/>
    <cellStyle name="Currency [0] 9156" xfId="15592" hidden="1" xr:uid="{00000000-0005-0000-0000-0000093D0000}"/>
    <cellStyle name="Currency [0] 9157" xfId="15599" hidden="1" xr:uid="{00000000-0005-0000-0000-0000103D0000}"/>
    <cellStyle name="Currency [0] 9158" xfId="15600" hidden="1" xr:uid="{00000000-0005-0000-0000-0000113D0000}"/>
    <cellStyle name="Currency [0] 9159" xfId="15540" hidden="1" xr:uid="{00000000-0005-0000-0000-0000D53C0000}"/>
    <cellStyle name="Currency [0] 916" xfId="1011" hidden="1" xr:uid="{00000000-0005-0000-0000-000014040000}"/>
    <cellStyle name="Currency [0] 9160" xfId="15560" hidden="1" xr:uid="{00000000-0005-0000-0000-0000E93C0000}"/>
    <cellStyle name="Currency [0] 9161" xfId="15594" hidden="1" xr:uid="{00000000-0005-0000-0000-00000B3D0000}"/>
    <cellStyle name="Currency [0] 9162" xfId="15587" hidden="1" xr:uid="{00000000-0005-0000-0000-0000043D0000}"/>
    <cellStyle name="Currency [0] 9163" xfId="15597" hidden="1" xr:uid="{00000000-0005-0000-0000-00000E3D0000}"/>
    <cellStyle name="Currency [0] 9164" xfId="15601" hidden="1" xr:uid="{00000000-0005-0000-0000-0000123D0000}"/>
    <cellStyle name="Currency [0] 9165" xfId="15526" hidden="1" xr:uid="{00000000-0005-0000-0000-0000C73C0000}"/>
    <cellStyle name="Currency [0] 9166" xfId="15558" hidden="1" xr:uid="{00000000-0005-0000-0000-0000E73C0000}"/>
    <cellStyle name="Currency [0] 9167" xfId="15604" hidden="1" xr:uid="{00000000-0005-0000-0000-0000153D0000}"/>
    <cellStyle name="Currency [0] 9168" xfId="15605" hidden="1" xr:uid="{00000000-0005-0000-0000-0000163D0000}"/>
    <cellStyle name="Currency [0] 9169" xfId="15582" hidden="1" xr:uid="{00000000-0005-0000-0000-0000FF3C0000}"/>
    <cellStyle name="Currency [0] 917" xfId="1026" hidden="1" xr:uid="{00000000-0005-0000-0000-000023040000}"/>
    <cellStyle name="Currency [0] 9170" xfId="15588" hidden="1" xr:uid="{00000000-0005-0000-0000-0000053D0000}"/>
    <cellStyle name="Currency [0] 9171" xfId="15602" hidden="1" xr:uid="{00000000-0005-0000-0000-0000133D0000}"/>
    <cellStyle name="Currency [0] 9172" xfId="15589" hidden="1" xr:uid="{00000000-0005-0000-0000-0000063D0000}"/>
    <cellStyle name="Currency [0] 9173" xfId="15606" hidden="1" xr:uid="{00000000-0005-0000-0000-0000173D0000}"/>
    <cellStyle name="Currency [0] 9174" xfId="15607" hidden="1" xr:uid="{00000000-0005-0000-0000-0000183D0000}"/>
    <cellStyle name="Currency [0] 9175" xfId="15603" hidden="1" xr:uid="{00000000-0005-0000-0000-0000143D0000}"/>
    <cellStyle name="Currency [0] 9176" xfId="15576" hidden="1" xr:uid="{00000000-0005-0000-0000-0000F93C0000}"/>
    <cellStyle name="Currency [0] 9177" xfId="15608" hidden="1" xr:uid="{00000000-0005-0000-0000-0000193D0000}"/>
    <cellStyle name="Currency [0] 9178" xfId="15609" hidden="1" xr:uid="{00000000-0005-0000-0000-00001A3D0000}"/>
    <cellStyle name="Currency [0] 9179" xfId="15473" hidden="1" xr:uid="{00000000-0005-0000-0000-0000923C0000}"/>
    <cellStyle name="Currency [0] 918" xfId="849" hidden="1" xr:uid="{00000000-0005-0000-0000-000072030000}"/>
    <cellStyle name="Currency [0] 9180" xfId="15483" hidden="1" xr:uid="{00000000-0005-0000-0000-00009C3C0000}"/>
    <cellStyle name="Currency [0] 9181" xfId="15611" hidden="1" xr:uid="{00000000-0005-0000-0000-00001C3D0000}"/>
    <cellStyle name="Currency [0] 9182" xfId="15615" hidden="1" xr:uid="{00000000-0005-0000-0000-0000203D0000}"/>
    <cellStyle name="Currency [0] 9183" xfId="15616" hidden="1" xr:uid="{00000000-0005-0000-0000-0000213D0000}"/>
    <cellStyle name="Currency [0] 9184" xfId="15465" hidden="1" xr:uid="{00000000-0005-0000-0000-00008A3C0000}"/>
    <cellStyle name="Currency [0] 9185" xfId="15613" hidden="1" xr:uid="{00000000-0005-0000-0000-00001E3D0000}"/>
    <cellStyle name="Currency [0] 9186" xfId="15617" hidden="1" xr:uid="{00000000-0005-0000-0000-0000223D0000}"/>
    <cellStyle name="Currency [0] 9187" xfId="15618" hidden="1" xr:uid="{00000000-0005-0000-0000-0000233D0000}"/>
    <cellStyle name="Currency [0] 9188" xfId="15612" hidden="1" xr:uid="{00000000-0005-0000-0000-00001D3D0000}"/>
    <cellStyle name="Currency [0] 9189" xfId="15472" hidden="1" xr:uid="{00000000-0005-0000-0000-0000913C0000}"/>
    <cellStyle name="Currency [0] 919" xfId="1021" hidden="1" xr:uid="{00000000-0005-0000-0000-00001E040000}"/>
    <cellStyle name="Currency [0] 9190" xfId="15624" hidden="1" xr:uid="{00000000-0005-0000-0000-0000293D0000}"/>
    <cellStyle name="Currency [0] 9191" xfId="15628" hidden="1" xr:uid="{00000000-0005-0000-0000-00002D3D0000}"/>
    <cellStyle name="Currency [0] 9192" xfId="15634" hidden="1" xr:uid="{00000000-0005-0000-0000-0000333D0000}"/>
    <cellStyle name="Currency [0] 9193" xfId="15637" hidden="1" xr:uid="{00000000-0005-0000-0000-0000363D0000}"/>
    <cellStyle name="Currency [0] 9194" xfId="15623" hidden="1" xr:uid="{00000000-0005-0000-0000-0000283D0000}"/>
    <cellStyle name="Currency [0] 9195" xfId="15633" hidden="1" xr:uid="{00000000-0005-0000-0000-0000323D0000}"/>
    <cellStyle name="Currency [0] 9196" xfId="15644" hidden="1" xr:uid="{00000000-0005-0000-0000-00003D3D0000}"/>
    <cellStyle name="Currency [0] 9197" xfId="15645" hidden="1" xr:uid="{00000000-0005-0000-0000-00003E3D0000}"/>
    <cellStyle name="Currency [0] 9198" xfId="15610" hidden="1" xr:uid="{00000000-0005-0000-0000-00001B3D0000}"/>
    <cellStyle name="Currency [0] 9199" xfId="15471" hidden="1" xr:uid="{00000000-0005-0000-0000-0000903C0000}"/>
    <cellStyle name="Currency [0] 92" xfId="149" hidden="1" xr:uid="{00000000-0005-0000-0000-0000B6000000}"/>
    <cellStyle name="Currency [0] 920" xfId="1019" hidden="1" xr:uid="{00000000-0005-0000-0000-00001C040000}"/>
    <cellStyle name="Currency [0] 9200" xfId="15630" hidden="1" xr:uid="{00000000-0005-0000-0000-00002F3D0000}"/>
    <cellStyle name="Currency [0] 9201" xfId="15469" hidden="1" xr:uid="{00000000-0005-0000-0000-00008E3C0000}"/>
    <cellStyle name="Currency [0] 9202" xfId="15625" hidden="1" xr:uid="{00000000-0005-0000-0000-00002A3D0000}"/>
    <cellStyle name="Currency [0] 9203" xfId="15646" hidden="1" xr:uid="{00000000-0005-0000-0000-00003F3D0000}"/>
    <cellStyle name="Currency [0] 9204" xfId="15631" hidden="1" xr:uid="{00000000-0005-0000-0000-0000303D0000}"/>
    <cellStyle name="Currency [0] 9205" xfId="15635" hidden="1" xr:uid="{00000000-0005-0000-0000-0000343D0000}"/>
    <cellStyle name="Currency [0] 9206" xfId="15651" hidden="1" xr:uid="{00000000-0005-0000-0000-0000443D0000}"/>
    <cellStyle name="Currency [0] 9207" xfId="15652" hidden="1" xr:uid="{00000000-0005-0000-0000-0000453D0000}"/>
    <cellStyle name="Currency [0] 9208" xfId="15632" hidden="1" xr:uid="{00000000-0005-0000-0000-0000313D0000}"/>
    <cellStyle name="Currency [0] 9209" xfId="15639" hidden="1" xr:uid="{00000000-0005-0000-0000-0000383D0000}"/>
    <cellStyle name="Currency [0] 921" xfId="1048" hidden="1" xr:uid="{00000000-0005-0000-0000-000039040000}"/>
    <cellStyle name="Currency [0] 9210" xfId="15643" hidden="1" xr:uid="{00000000-0005-0000-0000-00003C3D0000}"/>
    <cellStyle name="Currency [0] 9211" xfId="15638" hidden="1" xr:uid="{00000000-0005-0000-0000-0000373D0000}"/>
    <cellStyle name="Currency [0] 9212" xfId="15661" hidden="1" xr:uid="{00000000-0005-0000-0000-00004E3D0000}"/>
    <cellStyle name="Currency [0] 9213" xfId="15667" hidden="1" xr:uid="{00000000-0005-0000-0000-0000543D0000}"/>
    <cellStyle name="Currency [0] 9214" xfId="15629" hidden="1" xr:uid="{00000000-0005-0000-0000-00002E3D0000}"/>
    <cellStyle name="Currency [0] 9215" xfId="15659" hidden="1" xr:uid="{00000000-0005-0000-0000-00004C3D0000}"/>
    <cellStyle name="Currency [0] 9216" xfId="15671" hidden="1" xr:uid="{00000000-0005-0000-0000-0000583D0000}"/>
    <cellStyle name="Currency [0] 9217" xfId="15672" hidden="1" xr:uid="{00000000-0005-0000-0000-0000593D0000}"/>
    <cellStyle name="Currency [0] 9218" xfId="15620" hidden="1" xr:uid="{00000000-0005-0000-0000-0000253D0000}"/>
    <cellStyle name="Currency [0] 9219" xfId="15627" hidden="1" xr:uid="{00000000-0005-0000-0000-00002C3D0000}"/>
    <cellStyle name="Currency [0] 922" xfId="964" hidden="1" xr:uid="{00000000-0005-0000-0000-0000E5030000}"/>
    <cellStyle name="Currency [0] 9220" xfId="15656" hidden="1" xr:uid="{00000000-0005-0000-0000-0000493D0000}"/>
    <cellStyle name="Currency [0] 9221" xfId="15641" hidden="1" xr:uid="{00000000-0005-0000-0000-00003A3D0000}"/>
    <cellStyle name="Currency [0] 9222" xfId="15614" hidden="1" xr:uid="{00000000-0005-0000-0000-00001F3D0000}"/>
    <cellStyle name="Currency [0] 9223" xfId="15678" hidden="1" xr:uid="{00000000-0005-0000-0000-00005F3D0000}"/>
    <cellStyle name="Currency [0] 9224" xfId="15657" hidden="1" xr:uid="{00000000-0005-0000-0000-00004A3D0000}"/>
    <cellStyle name="Currency [0] 9225" xfId="15664" hidden="1" xr:uid="{00000000-0005-0000-0000-0000513D0000}"/>
    <cellStyle name="Currency [0] 9226" xfId="15679" hidden="1" xr:uid="{00000000-0005-0000-0000-0000603D0000}"/>
    <cellStyle name="Currency [0] 9227" xfId="15680" hidden="1" xr:uid="{00000000-0005-0000-0000-0000613D0000}"/>
    <cellStyle name="Currency [0] 9228" xfId="15655" hidden="1" xr:uid="{00000000-0005-0000-0000-0000483D0000}"/>
    <cellStyle name="Currency [0] 9229" xfId="15654" hidden="1" xr:uid="{00000000-0005-0000-0000-0000473D0000}"/>
    <cellStyle name="Currency [0] 923" xfId="1040" hidden="1" xr:uid="{00000000-0005-0000-0000-000031040000}"/>
    <cellStyle name="Currency [0] 9230" xfId="15649" hidden="1" xr:uid="{00000000-0005-0000-0000-0000423D0000}"/>
    <cellStyle name="Currency [0] 9231" xfId="15647" hidden="1" xr:uid="{00000000-0005-0000-0000-0000403D0000}"/>
    <cellStyle name="Currency [0] 9232" xfId="15648" hidden="1" xr:uid="{00000000-0005-0000-0000-0000413D0000}"/>
    <cellStyle name="Currency [0] 9233" xfId="15685" hidden="1" xr:uid="{00000000-0005-0000-0000-0000663D0000}"/>
    <cellStyle name="Currency [0] 9234" xfId="15470" hidden="1" xr:uid="{00000000-0005-0000-0000-00008F3C0000}"/>
    <cellStyle name="Currency [0] 9235" xfId="15675" hidden="1" xr:uid="{00000000-0005-0000-0000-00005C3D0000}"/>
    <cellStyle name="Currency [0] 9236" xfId="15687" hidden="1" xr:uid="{00000000-0005-0000-0000-0000683D0000}"/>
    <cellStyle name="Currency [0] 9237" xfId="15688" hidden="1" xr:uid="{00000000-0005-0000-0000-0000693D0000}"/>
    <cellStyle name="Currency [0] 9238" xfId="15626" hidden="1" xr:uid="{00000000-0005-0000-0000-00002B3D0000}"/>
    <cellStyle name="Currency [0] 9239" xfId="15662" hidden="1" xr:uid="{00000000-0005-0000-0000-00004F3D0000}"/>
    <cellStyle name="Currency [0] 924" xfId="1050" hidden="1" xr:uid="{00000000-0005-0000-0000-00003B040000}"/>
    <cellStyle name="Currency [0] 9240" xfId="15642" hidden="1" xr:uid="{00000000-0005-0000-0000-00003B3D0000}"/>
    <cellStyle name="Currency [0] 9241" xfId="15658" hidden="1" xr:uid="{00000000-0005-0000-0000-00004B3D0000}"/>
    <cellStyle name="Currency [0] 9242" xfId="15660" hidden="1" xr:uid="{00000000-0005-0000-0000-00004D3D0000}"/>
    <cellStyle name="Currency [0] 9243" xfId="15691" hidden="1" xr:uid="{00000000-0005-0000-0000-00006C3D0000}"/>
    <cellStyle name="Currency [0] 9244" xfId="15485" hidden="1" xr:uid="{00000000-0005-0000-0000-00009E3C0000}"/>
    <cellStyle name="Currency [0] 9245" xfId="15683" hidden="1" xr:uid="{00000000-0005-0000-0000-0000643D0000}"/>
    <cellStyle name="Currency [0] 9246" xfId="15693" hidden="1" xr:uid="{00000000-0005-0000-0000-00006E3D0000}"/>
    <cellStyle name="Currency [0] 9247" xfId="15694" hidden="1" xr:uid="{00000000-0005-0000-0000-00006F3D0000}"/>
    <cellStyle name="Currency [0] 9248" xfId="15622" hidden="1" xr:uid="{00000000-0005-0000-0000-0000273D0000}"/>
    <cellStyle name="Currency [0] 9249" xfId="15673" hidden="1" xr:uid="{00000000-0005-0000-0000-00005A3D0000}"/>
    <cellStyle name="Currency [0] 925" xfId="1051" hidden="1" xr:uid="{00000000-0005-0000-0000-00003C040000}"/>
    <cellStyle name="Currency [0] 9250" xfId="15653" hidden="1" xr:uid="{00000000-0005-0000-0000-0000463D0000}"/>
    <cellStyle name="Currency [0] 9251" xfId="15665" hidden="1" xr:uid="{00000000-0005-0000-0000-0000523D0000}"/>
    <cellStyle name="Currency [0] 9252" xfId="15663" hidden="1" xr:uid="{00000000-0005-0000-0000-0000503D0000}"/>
    <cellStyle name="Currency [0] 9253" xfId="15696" hidden="1" xr:uid="{00000000-0005-0000-0000-0000713D0000}"/>
    <cellStyle name="Currency [0] 9254" xfId="15640" hidden="1" xr:uid="{00000000-0005-0000-0000-0000393D0000}"/>
    <cellStyle name="Currency [0] 9255" xfId="15690" hidden="1" xr:uid="{00000000-0005-0000-0000-00006B3D0000}"/>
    <cellStyle name="Currency [0] 9256" xfId="15700" hidden="1" xr:uid="{00000000-0005-0000-0000-0000753D0000}"/>
    <cellStyle name="Currency [0] 9257" xfId="15701" hidden="1" xr:uid="{00000000-0005-0000-0000-0000763D0000}"/>
    <cellStyle name="Currency [0] 9258" xfId="15666" hidden="1" xr:uid="{00000000-0005-0000-0000-0000533D0000}"/>
    <cellStyle name="Currency [0] 9259" xfId="15681" hidden="1" xr:uid="{00000000-0005-0000-0000-0000623D0000}"/>
    <cellStyle name="Currency [0] 926" xfId="1022" hidden="1" xr:uid="{00000000-0005-0000-0000-00001F040000}"/>
    <cellStyle name="Currency [0] 9260" xfId="15504" hidden="1" xr:uid="{00000000-0005-0000-0000-0000B13C0000}"/>
    <cellStyle name="Currency [0] 9261" xfId="15676" hidden="1" xr:uid="{00000000-0005-0000-0000-00005D3D0000}"/>
    <cellStyle name="Currency [0] 9262" xfId="15674" hidden="1" xr:uid="{00000000-0005-0000-0000-00005B3D0000}"/>
    <cellStyle name="Currency [0] 9263" xfId="15703" hidden="1" xr:uid="{00000000-0005-0000-0000-0000783D0000}"/>
    <cellStyle name="Currency [0] 9264" xfId="15619" hidden="1" xr:uid="{00000000-0005-0000-0000-0000243D0000}"/>
    <cellStyle name="Currency [0] 9265" xfId="15695" hidden="1" xr:uid="{00000000-0005-0000-0000-0000703D0000}"/>
    <cellStyle name="Currency [0] 9266" xfId="15705" hidden="1" xr:uid="{00000000-0005-0000-0000-00007A3D0000}"/>
    <cellStyle name="Currency [0] 9267" xfId="15706" hidden="1" xr:uid="{00000000-0005-0000-0000-00007B3D0000}"/>
    <cellStyle name="Currency [0] 9268" xfId="15677" hidden="1" xr:uid="{00000000-0005-0000-0000-00005E3D0000}"/>
    <cellStyle name="Currency [0] 9269" xfId="15689" hidden="1" xr:uid="{00000000-0005-0000-0000-00006A3D0000}"/>
    <cellStyle name="Currency [0] 927" xfId="1034" hidden="1" xr:uid="{00000000-0005-0000-0000-00002B040000}"/>
    <cellStyle name="Currency [0] 9270" xfId="15669" hidden="1" xr:uid="{00000000-0005-0000-0000-0000563D0000}"/>
    <cellStyle name="Currency [0] 9271" xfId="15684" hidden="1" xr:uid="{00000000-0005-0000-0000-0000653D0000}"/>
    <cellStyle name="Currency [0] 9272" xfId="15682" hidden="1" xr:uid="{00000000-0005-0000-0000-0000633D0000}"/>
    <cellStyle name="Currency [0] 9273" xfId="15708" hidden="1" xr:uid="{00000000-0005-0000-0000-00007D3D0000}"/>
    <cellStyle name="Currency [0] 9274" xfId="15621" hidden="1" xr:uid="{00000000-0005-0000-0000-0000263D0000}"/>
    <cellStyle name="Currency [0] 9275" xfId="15702" hidden="1" xr:uid="{00000000-0005-0000-0000-0000773D0000}"/>
    <cellStyle name="Currency [0] 9276" xfId="15709" hidden="1" xr:uid="{00000000-0005-0000-0000-00007E3D0000}"/>
    <cellStyle name="Currency [0] 9277" xfId="15710" hidden="1" xr:uid="{00000000-0005-0000-0000-00007F3D0000}"/>
    <cellStyle name="Currency [0] 9278" xfId="15650" hidden="1" xr:uid="{00000000-0005-0000-0000-0000433D0000}"/>
    <cellStyle name="Currency [0] 9279" xfId="15670" hidden="1" xr:uid="{00000000-0005-0000-0000-0000573D0000}"/>
    <cellStyle name="Currency [0] 928" xfId="1014" hidden="1" xr:uid="{00000000-0005-0000-0000-000017040000}"/>
    <cellStyle name="Currency [0] 9280" xfId="15704" hidden="1" xr:uid="{00000000-0005-0000-0000-0000793D0000}"/>
    <cellStyle name="Currency [0] 9281" xfId="15697" hidden="1" xr:uid="{00000000-0005-0000-0000-0000723D0000}"/>
    <cellStyle name="Currency [0] 9282" xfId="15707" hidden="1" xr:uid="{00000000-0005-0000-0000-00007C3D0000}"/>
    <cellStyle name="Currency [0] 9283" xfId="15711" hidden="1" xr:uid="{00000000-0005-0000-0000-0000803D0000}"/>
    <cellStyle name="Currency [0] 9284" xfId="15636" hidden="1" xr:uid="{00000000-0005-0000-0000-0000353D0000}"/>
    <cellStyle name="Currency [0] 9285" xfId="15668" hidden="1" xr:uid="{00000000-0005-0000-0000-0000553D0000}"/>
    <cellStyle name="Currency [0] 9286" xfId="15714" hidden="1" xr:uid="{00000000-0005-0000-0000-0000833D0000}"/>
    <cellStyle name="Currency [0] 9287" xfId="15715" hidden="1" xr:uid="{00000000-0005-0000-0000-0000843D0000}"/>
    <cellStyle name="Currency [0] 9288" xfId="15692" hidden="1" xr:uid="{00000000-0005-0000-0000-00006D3D0000}"/>
    <cellStyle name="Currency [0] 9289" xfId="15698" hidden="1" xr:uid="{00000000-0005-0000-0000-0000733D0000}"/>
    <cellStyle name="Currency [0] 929" xfId="1029" hidden="1" xr:uid="{00000000-0005-0000-0000-000026040000}"/>
    <cellStyle name="Currency [0] 9290" xfId="15712" hidden="1" xr:uid="{00000000-0005-0000-0000-0000813D0000}"/>
    <cellStyle name="Currency [0] 9291" xfId="15699" hidden="1" xr:uid="{00000000-0005-0000-0000-0000743D0000}"/>
    <cellStyle name="Currency [0] 9292" xfId="15716" hidden="1" xr:uid="{00000000-0005-0000-0000-0000853D0000}"/>
    <cellStyle name="Currency [0] 9293" xfId="15717" hidden="1" xr:uid="{00000000-0005-0000-0000-0000863D0000}"/>
    <cellStyle name="Currency [0] 9294" xfId="15713" hidden="1" xr:uid="{00000000-0005-0000-0000-0000823D0000}"/>
    <cellStyle name="Currency [0] 9295" xfId="15686" hidden="1" xr:uid="{00000000-0005-0000-0000-0000673D0000}"/>
    <cellStyle name="Currency [0] 9296" xfId="15718" hidden="1" xr:uid="{00000000-0005-0000-0000-0000873D0000}"/>
    <cellStyle name="Currency [0] 9297" xfId="15719" hidden="1" xr:uid="{00000000-0005-0000-0000-0000883D0000}"/>
    <cellStyle name="Currency [0] 9298" xfId="15478" hidden="1" xr:uid="{00000000-0005-0000-0000-0000973C0000}"/>
    <cellStyle name="Currency [0] 9299" xfId="15468" hidden="1" xr:uid="{00000000-0005-0000-0000-00008D3C0000}"/>
    <cellStyle name="Currency [0] 93" xfId="131" hidden="1" xr:uid="{00000000-0005-0000-0000-0000A4000000}"/>
    <cellStyle name="Currency [0] 930" xfId="1027" hidden="1" xr:uid="{00000000-0005-0000-0000-000024040000}"/>
    <cellStyle name="Currency [0] 9300" xfId="15721" hidden="1" xr:uid="{00000000-0005-0000-0000-00008A3D0000}"/>
    <cellStyle name="Currency [0] 9301" xfId="15725" hidden="1" xr:uid="{00000000-0005-0000-0000-00008E3D0000}"/>
    <cellStyle name="Currency [0] 9302" xfId="15726" hidden="1" xr:uid="{00000000-0005-0000-0000-00008F3D0000}"/>
    <cellStyle name="Currency [0] 9303" xfId="15475" hidden="1" xr:uid="{00000000-0005-0000-0000-0000943C0000}"/>
    <cellStyle name="Currency [0] 9304" xfId="15723" hidden="1" xr:uid="{00000000-0005-0000-0000-00008C3D0000}"/>
    <cellStyle name="Currency [0] 9305" xfId="15727" hidden="1" xr:uid="{00000000-0005-0000-0000-0000903D0000}"/>
    <cellStyle name="Currency [0] 9306" xfId="15728" hidden="1" xr:uid="{00000000-0005-0000-0000-0000913D0000}"/>
    <cellStyle name="Currency [0] 9307" xfId="15722" hidden="1" xr:uid="{00000000-0005-0000-0000-00008B3D0000}"/>
    <cellStyle name="Currency [0] 9308" xfId="15479" hidden="1" xr:uid="{00000000-0005-0000-0000-0000983C0000}"/>
    <cellStyle name="Currency [0] 9309" xfId="15734" hidden="1" xr:uid="{00000000-0005-0000-0000-0000973D0000}"/>
    <cellStyle name="Currency [0] 931" xfId="1053" hidden="1" xr:uid="{00000000-0005-0000-0000-00003E040000}"/>
    <cellStyle name="Currency [0] 9310" xfId="15738" hidden="1" xr:uid="{00000000-0005-0000-0000-00009B3D0000}"/>
    <cellStyle name="Currency [0] 9311" xfId="15744" hidden="1" xr:uid="{00000000-0005-0000-0000-0000A13D0000}"/>
    <cellStyle name="Currency [0] 9312" xfId="15747" hidden="1" xr:uid="{00000000-0005-0000-0000-0000A43D0000}"/>
    <cellStyle name="Currency [0] 9313" xfId="15733" hidden="1" xr:uid="{00000000-0005-0000-0000-0000963D0000}"/>
    <cellStyle name="Currency [0] 9314" xfId="15743" hidden="1" xr:uid="{00000000-0005-0000-0000-0000A03D0000}"/>
    <cellStyle name="Currency [0] 9315" xfId="15754" hidden="1" xr:uid="{00000000-0005-0000-0000-0000AB3D0000}"/>
    <cellStyle name="Currency [0] 9316" xfId="15755" hidden="1" xr:uid="{00000000-0005-0000-0000-0000AC3D0000}"/>
    <cellStyle name="Currency [0] 9317" xfId="15720" hidden="1" xr:uid="{00000000-0005-0000-0000-0000893D0000}"/>
    <cellStyle name="Currency [0] 9318" xfId="15480" hidden="1" xr:uid="{00000000-0005-0000-0000-0000993C0000}"/>
    <cellStyle name="Currency [0] 9319" xfId="15740" hidden="1" xr:uid="{00000000-0005-0000-0000-00009D3D0000}"/>
    <cellStyle name="Currency [0] 932" xfId="966" hidden="1" xr:uid="{00000000-0005-0000-0000-0000E7030000}"/>
    <cellStyle name="Currency [0] 9320" xfId="15486" hidden="1" xr:uid="{00000000-0005-0000-0000-00009F3C0000}"/>
    <cellStyle name="Currency [0] 9321" xfId="15735" hidden="1" xr:uid="{00000000-0005-0000-0000-0000983D0000}"/>
    <cellStyle name="Currency [0] 9322" xfId="15756" hidden="1" xr:uid="{00000000-0005-0000-0000-0000AD3D0000}"/>
    <cellStyle name="Currency [0] 9323" xfId="15741" hidden="1" xr:uid="{00000000-0005-0000-0000-00009E3D0000}"/>
    <cellStyle name="Currency [0] 9324" xfId="15745" hidden="1" xr:uid="{00000000-0005-0000-0000-0000A23D0000}"/>
    <cellStyle name="Currency [0] 9325" xfId="15761" hidden="1" xr:uid="{00000000-0005-0000-0000-0000B23D0000}"/>
    <cellStyle name="Currency [0] 9326" xfId="15762" hidden="1" xr:uid="{00000000-0005-0000-0000-0000B33D0000}"/>
    <cellStyle name="Currency [0] 9327" xfId="15742" hidden="1" xr:uid="{00000000-0005-0000-0000-00009F3D0000}"/>
    <cellStyle name="Currency [0] 9328" xfId="15749" hidden="1" xr:uid="{00000000-0005-0000-0000-0000A63D0000}"/>
    <cellStyle name="Currency [0] 9329" xfId="15753" hidden="1" xr:uid="{00000000-0005-0000-0000-0000AA3D0000}"/>
    <cellStyle name="Currency [0] 933" xfId="1047" hidden="1" xr:uid="{00000000-0005-0000-0000-000038040000}"/>
    <cellStyle name="Currency [0] 9330" xfId="15748" hidden="1" xr:uid="{00000000-0005-0000-0000-0000A53D0000}"/>
    <cellStyle name="Currency [0] 9331" xfId="15771" hidden="1" xr:uid="{00000000-0005-0000-0000-0000BC3D0000}"/>
    <cellStyle name="Currency [0] 9332" xfId="15777" hidden="1" xr:uid="{00000000-0005-0000-0000-0000C23D0000}"/>
    <cellStyle name="Currency [0] 9333" xfId="15739" hidden="1" xr:uid="{00000000-0005-0000-0000-00009C3D0000}"/>
    <cellStyle name="Currency [0] 9334" xfId="15769" hidden="1" xr:uid="{00000000-0005-0000-0000-0000BA3D0000}"/>
    <cellStyle name="Currency [0] 9335" xfId="15781" hidden="1" xr:uid="{00000000-0005-0000-0000-0000C63D0000}"/>
    <cellStyle name="Currency [0] 9336" xfId="15782" hidden="1" xr:uid="{00000000-0005-0000-0000-0000C73D0000}"/>
    <cellStyle name="Currency [0] 9337" xfId="15730" hidden="1" xr:uid="{00000000-0005-0000-0000-0000933D0000}"/>
    <cellStyle name="Currency [0] 9338" xfId="15737" hidden="1" xr:uid="{00000000-0005-0000-0000-00009A3D0000}"/>
    <cellStyle name="Currency [0] 9339" xfId="15766" hidden="1" xr:uid="{00000000-0005-0000-0000-0000B73D0000}"/>
    <cellStyle name="Currency [0] 934" xfId="1054" hidden="1" xr:uid="{00000000-0005-0000-0000-00003F040000}"/>
    <cellStyle name="Currency [0] 9340" xfId="15751" hidden="1" xr:uid="{00000000-0005-0000-0000-0000A83D0000}"/>
    <cellStyle name="Currency [0] 9341" xfId="15724" hidden="1" xr:uid="{00000000-0005-0000-0000-00008D3D0000}"/>
    <cellStyle name="Currency [0] 9342" xfId="15788" hidden="1" xr:uid="{00000000-0005-0000-0000-0000CD3D0000}"/>
    <cellStyle name="Currency [0] 9343" xfId="15767" hidden="1" xr:uid="{00000000-0005-0000-0000-0000B83D0000}"/>
    <cellStyle name="Currency [0] 9344" xfId="15774" hidden="1" xr:uid="{00000000-0005-0000-0000-0000BF3D0000}"/>
    <cellStyle name="Currency [0] 9345" xfId="15789" hidden="1" xr:uid="{00000000-0005-0000-0000-0000CE3D0000}"/>
    <cellStyle name="Currency [0] 9346" xfId="15790" hidden="1" xr:uid="{00000000-0005-0000-0000-0000CF3D0000}"/>
    <cellStyle name="Currency [0] 9347" xfId="15765" hidden="1" xr:uid="{00000000-0005-0000-0000-0000B63D0000}"/>
    <cellStyle name="Currency [0] 9348" xfId="15764" hidden="1" xr:uid="{00000000-0005-0000-0000-0000B53D0000}"/>
    <cellStyle name="Currency [0] 9349" xfId="15759" hidden="1" xr:uid="{00000000-0005-0000-0000-0000B03D0000}"/>
    <cellStyle name="Currency [0] 935" xfId="1055" hidden="1" xr:uid="{00000000-0005-0000-0000-000040040000}"/>
    <cellStyle name="Currency [0] 9350" xfId="15757" hidden="1" xr:uid="{00000000-0005-0000-0000-0000AE3D0000}"/>
    <cellStyle name="Currency [0] 9351" xfId="15758" hidden="1" xr:uid="{00000000-0005-0000-0000-0000AF3D0000}"/>
    <cellStyle name="Currency [0] 9352" xfId="15795" hidden="1" xr:uid="{00000000-0005-0000-0000-0000D43D0000}"/>
    <cellStyle name="Currency [0] 9353" xfId="15481" hidden="1" xr:uid="{00000000-0005-0000-0000-00009A3C0000}"/>
    <cellStyle name="Currency [0] 9354" xfId="15785" hidden="1" xr:uid="{00000000-0005-0000-0000-0000CA3D0000}"/>
    <cellStyle name="Currency [0] 9355" xfId="15797" hidden="1" xr:uid="{00000000-0005-0000-0000-0000D63D0000}"/>
    <cellStyle name="Currency [0] 9356" xfId="15798" hidden="1" xr:uid="{00000000-0005-0000-0000-0000D73D0000}"/>
    <cellStyle name="Currency [0] 9357" xfId="15736" hidden="1" xr:uid="{00000000-0005-0000-0000-0000993D0000}"/>
    <cellStyle name="Currency [0] 9358" xfId="15772" hidden="1" xr:uid="{00000000-0005-0000-0000-0000BD3D0000}"/>
    <cellStyle name="Currency [0] 9359" xfId="15752" hidden="1" xr:uid="{00000000-0005-0000-0000-0000A93D0000}"/>
    <cellStyle name="Currency [0] 936" xfId="995" hidden="1" xr:uid="{00000000-0005-0000-0000-000004040000}"/>
    <cellStyle name="Currency [0] 9360" xfId="15768" hidden="1" xr:uid="{00000000-0005-0000-0000-0000B93D0000}"/>
    <cellStyle name="Currency [0] 9361" xfId="15770" hidden="1" xr:uid="{00000000-0005-0000-0000-0000BB3D0000}"/>
    <cellStyle name="Currency [0] 9362" xfId="15801" hidden="1" xr:uid="{00000000-0005-0000-0000-0000DA3D0000}"/>
    <cellStyle name="Currency [0] 9363" xfId="15474" hidden="1" xr:uid="{00000000-0005-0000-0000-0000933C0000}"/>
    <cellStyle name="Currency [0] 9364" xfId="15793" hidden="1" xr:uid="{00000000-0005-0000-0000-0000D23D0000}"/>
    <cellStyle name="Currency [0] 9365" xfId="15803" hidden="1" xr:uid="{00000000-0005-0000-0000-0000DC3D0000}"/>
    <cellStyle name="Currency [0] 9366" xfId="15804" hidden="1" xr:uid="{00000000-0005-0000-0000-0000DD3D0000}"/>
    <cellStyle name="Currency [0] 9367" xfId="15732" hidden="1" xr:uid="{00000000-0005-0000-0000-0000953D0000}"/>
    <cellStyle name="Currency [0] 9368" xfId="15783" hidden="1" xr:uid="{00000000-0005-0000-0000-0000C83D0000}"/>
    <cellStyle name="Currency [0] 9369" xfId="15763" hidden="1" xr:uid="{00000000-0005-0000-0000-0000B43D0000}"/>
    <cellStyle name="Currency [0] 937" xfId="1015" hidden="1" xr:uid="{00000000-0005-0000-0000-000018040000}"/>
    <cellStyle name="Currency [0] 9370" xfId="15775" hidden="1" xr:uid="{00000000-0005-0000-0000-0000C03D0000}"/>
    <cellStyle name="Currency [0] 9371" xfId="15773" hidden="1" xr:uid="{00000000-0005-0000-0000-0000BE3D0000}"/>
    <cellStyle name="Currency [0] 9372" xfId="15806" hidden="1" xr:uid="{00000000-0005-0000-0000-0000DF3D0000}"/>
    <cellStyle name="Currency [0] 9373" xfId="15750" hidden="1" xr:uid="{00000000-0005-0000-0000-0000A73D0000}"/>
    <cellStyle name="Currency [0] 9374" xfId="15800" hidden="1" xr:uid="{00000000-0005-0000-0000-0000D93D0000}"/>
    <cellStyle name="Currency [0] 9375" xfId="15810" hidden="1" xr:uid="{00000000-0005-0000-0000-0000E33D0000}"/>
    <cellStyle name="Currency [0] 9376" xfId="15811" hidden="1" xr:uid="{00000000-0005-0000-0000-0000E43D0000}"/>
    <cellStyle name="Currency [0] 9377" xfId="15776" hidden="1" xr:uid="{00000000-0005-0000-0000-0000C13D0000}"/>
    <cellStyle name="Currency [0] 9378" xfId="15791" hidden="1" xr:uid="{00000000-0005-0000-0000-0000D03D0000}"/>
    <cellStyle name="Currency [0] 9379" xfId="15464" hidden="1" xr:uid="{00000000-0005-0000-0000-0000893C0000}"/>
    <cellStyle name="Currency [0] 938" xfId="1049" hidden="1" xr:uid="{00000000-0005-0000-0000-00003A040000}"/>
    <cellStyle name="Currency [0] 9380" xfId="15786" hidden="1" xr:uid="{00000000-0005-0000-0000-0000CB3D0000}"/>
    <cellStyle name="Currency [0] 9381" xfId="15784" hidden="1" xr:uid="{00000000-0005-0000-0000-0000C93D0000}"/>
    <cellStyle name="Currency [0] 9382" xfId="15813" hidden="1" xr:uid="{00000000-0005-0000-0000-0000E63D0000}"/>
    <cellStyle name="Currency [0] 9383" xfId="15729" hidden="1" xr:uid="{00000000-0005-0000-0000-0000923D0000}"/>
    <cellStyle name="Currency [0] 9384" xfId="15805" hidden="1" xr:uid="{00000000-0005-0000-0000-0000DE3D0000}"/>
    <cellStyle name="Currency [0] 9385" xfId="15815" hidden="1" xr:uid="{00000000-0005-0000-0000-0000E83D0000}"/>
    <cellStyle name="Currency [0] 9386" xfId="15816" hidden="1" xr:uid="{00000000-0005-0000-0000-0000E93D0000}"/>
    <cellStyle name="Currency [0] 9387" xfId="15787" hidden="1" xr:uid="{00000000-0005-0000-0000-0000CC3D0000}"/>
    <cellStyle name="Currency [0] 9388" xfId="15799" hidden="1" xr:uid="{00000000-0005-0000-0000-0000D83D0000}"/>
    <cellStyle name="Currency [0] 9389" xfId="15779" hidden="1" xr:uid="{00000000-0005-0000-0000-0000C43D0000}"/>
    <cellStyle name="Currency [0] 939" xfId="1042" hidden="1" xr:uid="{00000000-0005-0000-0000-000033040000}"/>
    <cellStyle name="Currency [0] 9390" xfId="15794" hidden="1" xr:uid="{00000000-0005-0000-0000-0000D33D0000}"/>
    <cellStyle name="Currency [0] 9391" xfId="15792" hidden="1" xr:uid="{00000000-0005-0000-0000-0000D13D0000}"/>
    <cellStyle name="Currency [0] 9392" xfId="15818" hidden="1" xr:uid="{00000000-0005-0000-0000-0000EB3D0000}"/>
    <cellStyle name="Currency [0] 9393" xfId="15731" hidden="1" xr:uid="{00000000-0005-0000-0000-0000943D0000}"/>
    <cellStyle name="Currency [0] 9394" xfId="15812" hidden="1" xr:uid="{00000000-0005-0000-0000-0000E53D0000}"/>
    <cellStyle name="Currency [0] 9395" xfId="15819" hidden="1" xr:uid="{00000000-0005-0000-0000-0000EC3D0000}"/>
    <cellStyle name="Currency [0] 9396" xfId="15820" hidden="1" xr:uid="{00000000-0005-0000-0000-0000ED3D0000}"/>
    <cellStyle name="Currency [0] 9397" xfId="15760" hidden="1" xr:uid="{00000000-0005-0000-0000-0000B13D0000}"/>
    <cellStyle name="Currency [0] 9398" xfId="15780" hidden="1" xr:uid="{00000000-0005-0000-0000-0000C53D0000}"/>
    <cellStyle name="Currency [0] 9399" xfId="15814" hidden="1" xr:uid="{00000000-0005-0000-0000-0000E73D0000}"/>
    <cellStyle name="Currency [0] 94" xfId="144" hidden="1" xr:uid="{00000000-0005-0000-0000-0000B1000000}"/>
    <cellStyle name="Currency [0] 940" xfId="1052" hidden="1" xr:uid="{00000000-0005-0000-0000-00003D040000}"/>
    <cellStyle name="Currency [0] 9400" xfId="15807" hidden="1" xr:uid="{00000000-0005-0000-0000-0000E03D0000}"/>
    <cellStyle name="Currency [0] 9401" xfId="15817" hidden="1" xr:uid="{00000000-0005-0000-0000-0000EA3D0000}"/>
    <cellStyle name="Currency [0] 9402" xfId="15821" hidden="1" xr:uid="{00000000-0005-0000-0000-0000EE3D0000}"/>
    <cellStyle name="Currency [0] 9403" xfId="15746" hidden="1" xr:uid="{00000000-0005-0000-0000-0000A33D0000}"/>
    <cellStyle name="Currency [0] 9404" xfId="15778" hidden="1" xr:uid="{00000000-0005-0000-0000-0000C33D0000}"/>
    <cellStyle name="Currency [0] 9405" xfId="15824" hidden="1" xr:uid="{00000000-0005-0000-0000-0000F13D0000}"/>
    <cellStyle name="Currency [0] 9406" xfId="15825" hidden="1" xr:uid="{00000000-0005-0000-0000-0000F23D0000}"/>
    <cellStyle name="Currency [0] 9407" xfId="15802" hidden="1" xr:uid="{00000000-0005-0000-0000-0000DB3D0000}"/>
    <cellStyle name="Currency [0] 9408" xfId="15808" hidden="1" xr:uid="{00000000-0005-0000-0000-0000E13D0000}"/>
    <cellStyle name="Currency [0] 9409" xfId="15822" hidden="1" xr:uid="{00000000-0005-0000-0000-0000EF3D0000}"/>
    <cellStyle name="Currency [0] 941" xfId="1056" hidden="1" xr:uid="{00000000-0005-0000-0000-000041040000}"/>
    <cellStyle name="Currency [0] 9410" xfId="15809" hidden="1" xr:uid="{00000000-0005-0000-0000-0000E23D0000}"/>
    <cellStyle name="Currency [0] 9411" xfId="15826" hidden="1" xr:uid="{00000000-0005-0000-0000-0000F33D0000}"/>
    <cellStyle name="Currency [0] 9412" xfId="15827" hidden="1" xr:uid="{00000000-0005-0000-0000-0000F43D0000}"/>
    <cellStyle name="Currency [0] 9413" xfId="15823" hidden="1" xr:uid="{00000000-0005-0000-0000-0000F03D0000}"/>
    <cellStyle name="Currency [0] 9414" xfId="15796" hidden="1" xr:uid="{00000000-0005-0000-0000-0000D53D0000}"/>
    <cellStyle name="Currency [0] 9415" xfId="15828" hidden="1" xr:uid="{00000000-0005-0000-0000-0000F53D0000}"/>
    <cellStyle name="Currency [0] 9416" xfId="15829" hidden="1" xr:uid="{00000000-0005-0000-0000-0000F63D0000}"/>
    <cellStyle name="Currency [0] 9417" xfId="15506" hidden="1" xr:uid="{00000000-0005-0000-0000-0000B33C0000}"/>
    <cellStyle name="Currency [0] 9418" xfId="15482" hidden="1" xr:uid="{00000000-0005-0000-0000-00009B3C0000}"/>
    <cellStyle name="Currency [0] 9419" xfId="15831" hidden="1" xr:uid="{00000000-0005-0000-0000-0000F83D0000}"/>
    <cellStyle name="Currency [0] 942" xfId="981" hidden="1" xr:uid="{00000000-0005-0000-0000-0000F6030000}"/>
    <cellStyle name="Currency [0] 9420" xfId="15835" hidden="1" xr:uid="{00000000-0005-0000-0000-0000FC3D0000}"/>
    <cellStyle name="Currency [0] 9421" xfId="15836" hidden="1" xr:uid="{00000000-0005-0000-0000-0000FD3D0000}"/>
    <cellStyle name="Currency [0] 9422" xfId="15477" hidden="1" xr:uid="{00000000-0005-0000-0000-0000963C0000}"/>
    <cellStyle name="Currency [0] 9423" xfId="15833" hidden="1" xr:uid="{00000000-0005-0000-0000-0000FA3D0000}"/>
    <cellStyle name="Currency [0] 9424" xfId="15837" hidden="1" xr:uid="{00000000-0005-0000-0000-0000FE3D0000}"/>
    <cellStyle name="Currency [0] 9425" xfId="15838" hidden="1" xr:uid="{00000000-0005-0000-0000-0000FF3D0000}"/>
    <cellStyle name="Currency [0] 9426" xfId="15832" hidden="1" xr:uid="{00000000-0005-0000-0000-0000F93D0000}"/>
    <cellStyle name="Currency [0] 9427" xfId="15494" hidden="1" xr:uid="{00000000-0005-0000-0000-0000A73C0000}"/>
    <cellStyle name="Currency [0] 9428" xfId="15844" hidden="1" xr:uid="{00000000-0005-0000-0000-0000053E0000}"/>
    <cellStyle name="Currency [0] 9429" xfId="15848" hidden="1" xr:uid="{00000000-0005-0000-0000-0000093E0000}"/>
    <cellStyle name="Currency [0] 943" xfId="1013" hidden="1" xr:uid="{00000000-0005-0000-0000-000016040000}"/>
    <cellStyle name="Currency [0] 9430" xfId="15854" hidden="1" xr:uid="{00000000-0005-0000-0000-00000F3E0000}"/>
    <cellStyle name="Currency [0] 9431" xfId="15857" hidden="1" xr:uid="{00000000-0005-0000-0000-0000123E0000}"/>
    <cellStyle name="Currency [0] 9432" xfId="15843" hidden="1" xr:uid="{00000000-0005-0000-0000-0000043E0000}"/>
    <cellStyle name="Currency [0] 9433" xfId="15853" hidden="1" xr:uid="{00000000-0005-0000-0000-00000E3E0000}"/>
    <cellStyle name="Currency [0] 9434" xfId="15864" hidden="1" xr:uid="{00000000-0005-0000-0000-0000193E0000}"/>
    <cellStyle name="Currency [0] 9435" xfId="15865" hidden="1" xr:uid="{00000000-0005-0000-0000-00001A3E0000}"/>
    <cellStyle name="Currency [0] 9436" xfId="15830" hidden="1" xr:uid="{00000000-0005-0000-0000-0000F73D0000}"/>
    <cellStyle name="Currency [0] 9437" xfId="15476" hidden="1" xr:uid="{00000000-0005-0000-0000-0000953C0000}"/>
    <cellStyle name="Currency [0] 9438" xfId="15850" hidden="1" xr:uid="{00000000-0005-0000-0000-00000B3E0000}"/>
    <cellStyle name="Currency [0] 9439" xfId="15466" hidden="1" xr:uid="{00000000-0005-0000-0000-00008B3C0000}"/>
    <cellStyle name="Currency [0] 944" xfId="1059" hidden="1" xr:uid="{00000000-0005-0000-0000-000044040000}"/>
    <cellStyle name="Currency [0] 9440" xfId="15845" hidden="1" xr:uid="{00000000-0005-0000-0000-0000063E0000}"/>
    <cellStyle name="Currency [0] 9441" xfId="15866" hidden="1" xr:uid="{00000000-0005-0000-0000-00001B3E0000}"/>
    <cellStyle name="Currency [0] 9442" xfId="15851" hidden="1" xr:uid="{00000000-0005-0000-0000-00000C3E0000}"/>
    <cellStyle name="Currency [0] 9443" xfId="15855" hidden="1" xr:uid="{00000000-0005-0000-0000-0000103E0000}"/>
    <cellStyle name="Currency [0] 9444" xfId="15871" hidden="1" xr:uid="{00000000-0005-0000-0000-0000203E0000}"/>
    <cellStyle name="Currency [0] 9445" xfId="15872" hidden="1" xr:uid="{00000000-0005-0000-0000-0000213E0000}"/>
    <cellStyle name="Currency [0] 9446" xfId="15852" hidden="1" xr:uid="{00000000-0005-0000-0000-00000D3E0000}"/>
    <cellStyle name="Currency [0] 9447" xfId="15859" hidden="1" xr:uid="{00000000-0005-0000-0000-0000143E0000}"/>
    <cellStyle name="Currency [0] 9448" xfId="15863" hidden="1" xr:uid="{00000000-0005-0000-0000-0000183E0000}"/>
    <cellStyle name="Currency [0] 9449" xfId="15858" hidden="1" xr:uid="{00000000-0005-0000-0000-0000133E0000}"/>
    <cellStyle name="Currency [0] 945" xfId="1060" hidden="1" xr:uid="{00000000-0005-0000-0000-000045040000}"/>
    <cellStyle name="Currency [0] 9450" xfId="15881" hidden="1" xr:uid="{00000000-0005-0000-0000-00002A3E0000}"/>
    <cellStyle name="Currency [0] 9451" xfId="15887" hidden="1" xr:uid="{00000000-0005-0000-0000-0000303E0000}"/>
    <cellStyle name="Currency [0] 9452" xfId="15849" hidden="1" xr:uid="{00000000-0005-0000-0000-00000A3E0000}"/>
    <cellStyle name="Currency [0] 9453" xfId="15879" hidden="1" xr:uid="{00000000-0005-0000-0000-0000283E0000}"/>
    <cellStyle name="Currency [0] 9454" xfId="15891" hidden="1" xr:uid="{00000000-0005-0000-0000-0000343E0000}"/>
    <cellStyle name="Currency [0] 9455" xfId="15892" hidden="1" xr:uid="{00000000-0005-0000-0000-0000353E0000}"/>
    <cellStyle name="Currency [0] 9456" xfId="15840" hidden="1" xr:uid="{00000000-0005-0000-0000-0000013E0000}"/>
    <cellStyle name="Currency [0] 9457" xfId="15847" hidden="1" xr:uid="{00000000-0005-0000-0000-0000083E0000}"/>
    <cellStyle name="Currency [0] 9458" xfId="15876" hidden="1" xr:uid="{00000000-0005-0000-0000-0000253E0000}"/>
    <cellStyle name="Currency [0] 9459" xfId="15861" hidden="1" xr:uid="{00000000-0005-0000-0000-0000163E0000}"/>
    <cellStyle name="Currency [0] 946" xfId="1037" hidden="1" xr:uid="{00000000-0005-0000-0000-00002E040000}"/>
    <cellStyle name="Currency [0] 9460" xfId="15834" hidden="1" xr:uid="{00000000-0005-0000-0000-0000FB3D0000}"/>
    <cellStyle name="Currency [0] 9461" xfId="15898" hidden="1" xr:uid="{00000000-0005-0000-0000-00003B3E0000}"/>
    <cellStyle name="Currency [0] 9462" xfId="15877" hidden="1" xr:uid="{00000000-0005-0000-0000-0000263E0000}"/>
    <cellStyle name="Currency [0] 9463" xfId="15884" hidden="1" xr:uid="{00000000-0005-0000-0000-00002D3E0000}"/>
    <cellStyle name="Currency [0] 9464" xfId="15899" hidden="1" xr:uid="{00000000-0005-0000-0000-00003C3E0000}"/>
    <cellStyle name="Currency [0] 9465" xfId="15900" hidden="1" xr:uid="{00000000-0005-0000-0000-00003D3E0000}"/>
    <cellStyle name="Currency [0] 9466" xfId="15875" hidden="1" xr:uid="{00000000-0005-0000-0000-0000243E0000}"/>
    <cellStyle name="Currency [0] 9467" xfId="15874" hidden="1" xr:uid="{00000000-0005-0000-0000-0000233E0000}"/>
    <cellStyle name="Currency [0] 9468" xfId="15869" hidden="1" xr:uid="{00000000-0005-0000-0000-00001E3E0000}"/>
    <cellStyle name="Currency [0] 9469" xfId="15867" hidden="1" xr:uid="{00000000-0005-0000-0000-00001C3E0000}"/>
    <cellStyle name="Currency [0] 947" xfId="1043" hidden="1" xr:uid="{00000000-0005-0000-0000-000034040000}"/>
    <cellStyle name="Currency [0] 9470" xfId="15868" hidden="1" xr:uid="{00000000-0005-0000-0000-00001D3E0000}"/>
    <cellStyle name="Currency [0] 9471" xfId="15905" hidden="1" xr:uid="{00000000-0005-0000-0000-0000423E0000}"/>
    <cellStyle name="Currency [0] 9472" xfId="15484" hidden="1" xr:uid="{00000000-0005-0000-0000-00009D3C0000}"/>
    <cellStyle name="Currency [0] 9473" xfId="15895" hidden="1" xr:uid="{00000000-0005-0000-0000-0000383E0000}"/>
    <cellStyle name="Currency [0] 9474" xfId="15907" hidden="1" xr:uid="{00000000-0005-0000-0000-0000443E0000}"/>
    <cellStyle name="Currency [0] 9475" xfId="15908" hidden="1" xr:uid="{00000000-0005-0000-0000-0000453E0000}"/>
    <cellStyle name="Currency [0] 9476" xfId="15846" hidden="1" xr:uid="{00000000-0005-0000-0000-0000073E0000}"/>
    <cellStyle name="Currency [0] 9477" xfId="15882" hidden="1" xr:uid="{00000000-0005-0000-0000-00002B3E0000}"/>
    <cellStyle name="Currency [0] 9478" xfId="15862" hidden="1" xr:uid="{00000000-0005-0000-0000-0000173E0000}"/>
    <cellStyle name="Currency [0] 9479" xfId="15878" hidden="1" xr:uid="{00000000-0005-0000-0000-0000273E0000}"/>
    <cellStyle name="Currency [0] 948" xfId="1057" hidden="1" xr:uid="{00000000-0005-0000-0000-000042040000}"/>
    <cellStyle name="Currency [0] 9480" xfId="15880" hidden="1" xr:uid="{00000000-0005-0000-0000-0000293E0000}"/>
    <cellStyle name="Currency [0] 9481" xfId="15911" hidden="1" xr:uid="{00000000-0005-0000-0000-0000483E0000}"/>
    <cellStyle name="Currency [0] 9482" xfId="15487" hidden="1" xr:uid="{00000000-0005-0000-0000-0000A03C0000}"/>
    <cellStyle name="Currency [0] 9483" xfId="15903" hidden="1" xr:uid="{00000000-0005-0000-0000-0000403E0000}"/>
    <cellStyle name="Currency [0] 9484" xfId="15913" hidden="1" xr:uid="{00000000-0005-0000-0000-00004A3E0000}"/>
    <cellStyle name="Currency [0] 9485" xfId="15914" hidden="1" xr:uid="{00000000-0005-0000-0000-00004B3E0000}"/>
    <cellStyle name="Currency [0] 9486" xfId="15842" hidden="1" xr:uid="{00000000-0005-0000-0000-0000033E0000}"/>
    <cellStyle name="Currency [0] 9487" xfId="15893" hidden="1" xr:uid="{00000000-0005-0000-0000-0000363E0000}"/>
    <cellStyle name="Currency [0] 9488" xfId="15873" hidden="1" xr:uid="{00000000-0005-0000-0000-0000223E0000}"/>
    <cellStyle name="Currency [0] 9489" xfId="15885" hidden="1" xr:uid="{00000000-0005-0000-0000-00002E3E0000}"/>
    <cellStyle name="Currency [0] 949" xfId="1044" hidden="1" xr:uid="{00000000-0005-0000-0000-000035040000}"/>
    <cellStyle name="Currency [0] 9490" xfId="15883" hidden="1" xr:uid="{00000000-0005-0000-0000-00002C3E0000}"/>
    <cellStyle name="Currency [0] 9491" xfId="15916" hidden="1" xr:uid="{00000000-0005-0000-0000-00004D3E0000}"/>
    <cellStyle name="Currency [0] 9492" xfId="15860" hidden="1" xr:uid="{00000000-0005-0000-0000-0000153E0000}"/>
    <cellStyle name="Currency [0] 9493" xfId="15910" hidden="1" xr:uid="{00000000-0005-0000-0000-0000473E0000}"/>
    <cellStyle name="Currency [0] 9494" xfId="15920" hidden="1" xr:uid="{00000000-0005-0000-0000-0000513E0000}"/>
    <cellStyle name="Currency [0] 9495" xfId="15921" hidden="1" xr:uid="{00000000-0005-0000-0000-0000523E0000}"/>
    <cellStyle name="Currency [0] 9496" xfId="15886" hidden="1" xr:uid="{00000000-0005-0000-0000-00002F3E0000}"/>
    <cellStyle name="Currency [0] 9497" xfId="15901" hidden="1" xr:uid="{00000000-0005-0000-0000-00003E3E0000}"/>
    <cellStyle name="Currency [0] 9498" xfId="15467" hidden="1" xr:uid="{00000000-0005-0000-0000-00008C3C0000}"/>
    <cellStyle name="Currency [0] 9499" xfId="15896" hidden="1" xr:uid="{00000000-0005-0000-0000-0000393E0000}"/>
    <cellStyle name="Currency [0] 95" xfId="142" hidden="1" xr:uid="{00000000-0005-0000-0000-0000AF000000}"/>
    <cellStyle name="Currency [0] 950" xfId="1061" hidden="1" xr:uid="{00000000-0005-0000-0000-000046040000}"/>
    <cellStyle name="Currency [0] 9500" xfId="15894" hidden="1" xr:uid="{00000000-0005-0000-0000-0000373E0000}"/>
    <cellStyle name="Currency [0] 9501" xfId="15923" hidden="1" xr:uid="{00000000-0005-0000-0000-0000543E0000}"/>
    <cellStyle name="Currency [0] 9502" xfId="15839" hidden="1" xr:uid="{00000000-0005-0000-0000-0000003E0000}"/>
    <cellStyle name="Currency [0] 9503" xfId="15915" hidden="1" xr:uid="{00000000-0005-0000-0000-00004C3E0000}"/>
    <cellStyle name="Currency [0] 9504" xfId="15925" hidden="1" xr:uid="{00000000-0005-0000-0000-0000563E0000}"/>
    <cellStyle name="Currency [0] 9505" xfId="15926" hidden="1" xr:uid="{00000000-0005-0000-0000-0000573E0000}"/>
    <cellStyle name="Currency [0] 9506" xfId="15897" hidden="1" xr:uid="{00000000-0005-0000-0000-00003A3E0000}"/>
    <cellStyle name="Currency [0] 9507" xfId="15909" hidden="1" xr:uid="{00000000-0005-0000-0000-0000463E0000}"/>
    <cellStyle name="Currency [0] 9508" xfId="15889" hidden="1" xr:uid="{00000000-0005-0000-0000-0000323E0000}"/>
    <cellStyle name="Currency [0] 9509" xfId="15904" hidden="1" xr:uid="{00000000-0005-0000-0000-0000413E0000}"/>
    <cellStyle name="Currency [0] 951" xfId="1062" hidden="1" xr:uid="{00000000-0005-0000-0000-000047040000}"/>
    <cellStyle name="Currency [0] 9510" xfId="15902" hidden="1" xr:uid="{00000000-0005-0000-0000-00003F3E0000}"/>
    <cellStyle name="Currency [0] 9511" xfId="15928" hidden="1" xr:uid="{00000000-0005-0000-0000-0000593E0000}"/>
    <cellStyle name="Currency [0] 9512" xfId="15841" hidden="1" xr:uid="{00000000-0005-0000-0000-0000023E0000}"/>
    <cellStyle name="Currency [0] 9513" xfId="15922" hidden="1" xr:uid="{00000000-0005-0000-0000-0000533E0000}"/>
    <cellStyle name="Currency [0] 9514" xfId="15929" hidden="1" xr:uid="{00000000-0005-0000-0000-00005A3E0000}"/>
    <cellStyle name="Currency [0] 9515" xfId="15930" hidden="1" xr:uid="{00000000-0005-0000-0000-00005B3E0000}"/>
    <cellStyle name="Currency [0] 9516" xfId="15870" hidden="1" xr:uid="{00000000-0005-0000-0000-00001F3E0000}"/>
    <cellStyle name="Currency [0] 9517" xfId="15890" hidden="1" xr:uid="{00000000-0005-0000-0000-0000333E0000}"/>
    <cellStyle name="Currency [0] 9518" xfId="15924" hidden="1" xr:uid="{00000000-0005-0000-0000-0000553E0000}"/>
    <cellStyle name="Currency [0] 9519" xfId="15917" hidden="1" xr:uid="{00000000-0005-0000-0000-00004E3E0000}"/>
    <cellStyle name="Currency [0] 952" xfId="1058" hidden="1" xr:uid="{00000000-0005-0000-0000-000043040000}"/>
    <cellStyle name="Currency [0] 9520" xfId="15927" hidden="1" xr:uid="{00000000-0005-0000-0000-0000583E0000}"/>
    <cellStyle name="Currency [0] 9521" xfId="15931" hidden="1" xr:uid="{00000000-0005-0000-0000-00005C3E0000}"/>
    <cellStyle name="Currency [0] 9522" xfId="15856" hidden="1" xr:uid="{00000000-0005-0000-0000-0000113E0000}"/>
    <cellStyle name="Currency [0] 9523" xfId="15888" hidden="1" xr:uid="{00000000-0005-0000-0000-0000313E0000}"/>
    <cellStyle name="Currency [0] 9524" xfId="15934" hidden="1" xr:uid="{00000000-0005-0000-0000-00005F3E0000}"/>
    <cellStyle name="Currency [0] 9525" xfId="15935" hidden="1" xr:uid="{00000000-0005-0000-0000-0000603E0000}"/>
    <cellStyle name="Currency [0] 9526" xfId="15912" hidden="1" xr:uid="{00000000-0005-0000-0000-0000493E0000}"/>
    <cellStyle name="Currency [0] 9527" xfId="15918" hidden="1" xr:uid="{00000000-0005-0000-0000-00004F3E0000}"/>
    <cellStyle name="Currency [0] 9528" xfId="15932" hidden="1" xr:uid="{00000000-0005-0000-0000-00005D3E0000}"/>
    <cellStyle name="Currency [0] 9529" xfId="15919" hidden="1" xr:uid="{00000000-0005-0000-0000-0000503E0000}"/>
    <cellStyle name="Currency [0] 953" xfId="1031" hidden="1" xr:uid="{00000000-0005-0000-0000-000028040000}"/>
    <cellStyle name="Currency [0] 9530" xfId="15936" hidden="1" xr:uid="{00000000-0005-0000-0000-0000613E0000}"/>
    <cellStyle name="Currency [0] 9531" xfId="15937" hidden="1" xr:uid="{00000000-0005-0000-0000-0000623E0000}"/>
    <cellStyle name="Currency [0] 9532" xfId="15933" hidden="1" xr:uid="{00000000-0005-0000-0000-00005E3E0000}"/>
    <cellStyle name="Currency [0] 9533" xfId="15906" hidden="1" xr:uid="{00000000-0005-0000-0000-0000433E0000}"/>
    <cellStyle name="Currency [0] 9534" xfId="15938" hidden="1" xr:uid="{00000000-0005-0000-0000-0000633E0000}"/>
    <cellStyle name="Currency [0] 9535" xfId="15939" hidden="1" xr:uid="{00000000-0005-0000-0000-0000643E0000}"/>
    <cellStyle name="Currency [0] 9536" xfId="15971" hidden="1" xr:uid="{00000000-0005-0000-0000-0000843E0000}"/>
    <cellStyle name="Currency [0] 9537" xfId="15980" hidden="1" xr:uid="{00000000-0005-0000-0000-00008D3E0000}"/>
    <cellStyle name="Currency [0] 9538" xfId="15983" hidden="1" xr:uid="{00000000-0005-0000-0000-0000903E0000}"/>
    <cellStyle name="Currency [0] 9539" xfId="15989" hidden="1" xr:uid="{00000000-0005-0000-0000-0000963E0000}"/>
    <cellStyle name="Currency [0] 954" xfId="1063" hidden="1" xr:uid="{00000000-0005-0000-0000-000048040000}"/>
    <cellStyle name="Currency [0] 9540" xfId="15991" hidden="1" xr:uid="{00000000-0005-0000-0000-0000983E0000}"/>
    <cellStyle name="Currency [0] 9541" xfId="15979" hidden="1" xr:uid="{00000000-0005-0000-0000-00008C3E0000}"/>
    <cellStyle name="Currency [0] 9542" xfId="15987" hidden="1" xr:uid="{00000000-0005-0000-0000-0000943E0000}"/>
    <cellStyle name="Currency [0] 9543" xfId="15992" hidden="1" xr:uid="{00000000-0005-0000-0000-0000993E0000}"/>
    <cellStyle name="Currency [0] 9544" xfId="15993" hidden="1" xr:uid="{00000000-0005-0000-0000-00009A3E0000}"/>
    <cellStyle name="Currency [0] 9545" xfId="15984" hidden="1" xr:uid="{00000000-0005-0000-0000-0000913E0000}"/>
    <cellStyle name="Currency [0] 9546" xfId="15972" hidden="1" xr:uid="{00000000-0005-0000-0000-0000853E0000}"/>
    <cellStyle name="Currency [0] 9547" xfId="15999" hidden="1" xr:uid="{00000000-0005-0000-0000-0000A03E0000}"/>
    <cellStyle name="Currency [0] 9548" xfId="16003" hidden="1" xr:uid="{00000000-0005-0000-0000-0000A43E0000}"/>
    <cellStyle name="Currency [0] 9549" xfId="16009" hidden="1" xr:uid="{00000000-0005-0000-0000-0000AA3E0000}"/>
    <cellStyle name="Currency [0] 955" xfId="1064" hidden="1" xr:uid="{00000000-0005-0000-0000-000049040000}"/>
    <cellStyle name="Currency [0] 9550" xfId="16012" hidden="1" xr:uid="{00000000-0005-0000-0000-0000AD3E0000}"/>
    <cellStyle name="Currency [0] 9551" xfId="15998" hidden="1" xr:uid="{00000000-0005-0000-0000-00009F3E0000}"/>
    <cellStyle name="Currency [0] 9552" xfId="16008" hidden="1" xr:uid="{00000000-0005-0000-0000-0000A93E0000}"/>
    <cellStyle name="Currency [0] 9553" xfId="16019" hidden="1" xr:uid="{00000000-0005-0000-0000-0000B43E0000}"/>
    <cellStyle name="Currency [0] 9554" xfId="16020" hidden="1" xr:uid="{00000000-0005-0000-0000-0000B53E0000}"/>
    <cellStyle name="Currency [0] 9555" xfId="15982" hidden="1" xr:uid="{00000000-0005-0000-0000-00008F3E0000}"/>
    <cellStyle name="Currency [0] 9556" xfId="15974" hidden="1" xr:uid="{00000000-0005-0000-0000-0000873E0000}"/>
    <cellStyle name="Currency [0] 9557" xfId="16005" hidden="1" xr:uid="{00000000-0005-0000-0000-0000A63E0000}"/>
    <cellStyle name="Currency [0] 9558" xfId="15977" hidden="1" xr:uid="{00000000-0005-0000-0000-00008A3E0000}"/>
    <cellStyle name="Currency [0] 9559" xfId="16000" hidden="1" xr:uid="{00000000-0005-0000-0000-0000A13E0000}"/>
    <cellStyle name="Currency [0] 956" xfId="823" hidden="1" xr:uid="{00000000-0005-0000-0000-000058030000}"/>
    <cellStyle name="Currency [0] 9560" xfId="16021" hidden="1" xr:uid="{00000000-0005-0000-0000-0000B63E0000}"/>
    <cellStyle name="Currency [0] 9561" xfId="16006" hidden="1" xr:uid="{00000000-0005-0000-0000-0000A73E0000}"/>
    <cellStyle name="Currency [0] 9562" xfId="16010" hidden="1" xr:uid="{00000000-0005-0000-0000-0000AB3E0000}"/>
    <cellStyle name="Currency [0] 9563" xfId="16026" hidden="1" xr:uid="{00000000-0005-0000-0000-0000BB3E0000}"/>
    <cellStyle name="Currency [0] 9564" xfId="16027" hidden="1" xr:uid="{00000000-0005-0000-0000-0000BC3E0000}"/>
    <cellStyle name="Currency [0] 9565" xfId="16007" hidden="1" xr:uid="{00000000-0005-0000-0000-0000A83E0000}"/>
    <cellStyle name="Currency [0] 9566" xfId="16014" hidden="1" xr:uid="{00000000-0005-0000-0000-0000AF3E0000}"/>
    <cellStyle name="Currency [0] 9567" xfId="16018" hidden="1" xr:uid="{00000000-0005-0000-0000-0000B33E0000}"/>
    <cellStyle name="Currency [0] 9568" xfId="16013" hidden="1" xr:uid="{00000000-0005-0000-0000-0000AE3E0000}"/>
    <cellStyle name="Currency [0] 9569" xfId="16036" hidden="1" xr:uid="{00000000-0005-0000-0000-0000C53E0000}"/>
    <cellStyle name="Currency [0] 957" xfId="813" hidden="1" xr:uid="{00000000-0005-0000-0000-00004E030000}"/>
    <cellStyle name="Currency [0] 9570" xfId="16042" hidden="1" xr:uid="{00000000-0005-0000-0000-0000CB3E0000}"/>
    <cellStyle name="Currency [0] 9571" xfId="16004" hidden="1" xr:uid="{00000000-0005-0000-0000-0000A53E0000}"/>
    <cellStyle name="Currency [0] 9572" xfId="16034" hidden="1" xr:uid="{00000000-0005-0000-0000-0000C33E0000}"/>
    <cellStyle name="Currency [0] 9573" xfId="16046" hidden="1" xr:uid="{00000000-0005-0000-0000-0000CF3E0000}"/>
    <cellStyle name="Currency [0] 9574" xfId="16047" hidden="1" xr:uid="{00000000-0005-0000-0000-0000D03E0000}"/>
    <cellStyle name="Currency [0] 9575" xfId="15995" hidden="1" xr:uid="{00000000-0005-0000-0000-00009C3E0000}"/>
    <cellStyle name="Currency [0] 9576" xfId="16002" hidden="1" xr:uid="{00000000-0005-0000-0000-0000A33E0000}"/>
    <cellStyle name="Currency [0] 9577" xfId="16031" hidden="1" xr:uid="{00000000-0005-0000-0000-0000C03E0000}"/>
    <cellStyle name="Currency [0] 9578" xfId="16016" hidden="1" xr:uid="{00000000-0005-0000-0000-0000B13E0000}"/>
    <cellStyle name="Currency [0] 9579" xfId="15988" hidden="1" xr:uid="{00000000-0005-0000-0000-0000953E0000}"/>
    <cellStyle name="Currency [0] 958" xfId="1066" hidden="1" xr:uid="{00000000-0005-0000-0000-00004B040000}"/>
    <cellStyle name="Currency [0] 9580" xfId="16053" hidden="1" xr:uid="{00000000-0005-0000-0000-0000D63E0000}"/>
    <cellStyle name="Currency [0] 9581" xfId="16032" hidden="1" xr:uid="{00000000-0005-0000-0000-0000C13E0000}"/>
    <cellStyle name="Currency [0] 9582" xfId="16039" hidden="1" xr:uid="{00000000-0005-0000-0000-0000C83E0000}"/>
    <cellStyle name="Currency [0] 9583" xfId="16054" hidden="1" xr:uid="{00000000-0005-0000-0000-0000D73E0000}"/>
    <cellStyle name="Currency [0] 9584" xfId="16055" hidden="1" xr:uid="{00000000-0005-0000-0000-0000D83E0000}"/>
    <cellStyle name="Currency [0] 9585" xfId="16030" hidden="1" xr:uid="{00000000-0005-0000-0000-0000BF3E0000}"/>
    <cellStyle name="Currency [0] 9586" xfId="16029" hidden="1" xr:uid="{00000000-0005-0000-0000-0000BE3E0000}"/>
    <cellStyle name="Currency [0] 9587" xfId="16024" hidden="1" xr:uid="{00000000-0005-0000-0000-0000B93E0000}"/>
    <cellStyle name="Currency [0] 9588" xfId="16022" hidden="1" xr:uid="{00000000-0005-0000-0000-0000B73E0000}"/>
    <cellStyle name="Currency [0] 9589" xfId="16023" hidden="1" xr:uid="{00000000-0005-0000-0000-0000B83E0000}"/>
    <cellStyle name="Currency [0] 959" xfId="1070" hidden="1" xr:uid="{00000000-0005-0000-0000-00004F040000}"/>
    <cellStyle name="Currency [0] 9590" xfId="16060" hidden="1" xr:uid="{00000000-0005-0000-0000-0000DD3E0000}"/>
    <cellStyle name="Currency [0] 9591" xfId="15975" hidden="1" xr:uid="{00000000-0005-0000-0000-0000883E0000}"/>
    <cellStyle name="Currency [0] 9592" xfId="16050" hidden="1" xr:uid="{00000000-0005-0000-0000-0000D33E0000}"/>
    <cellStyle name="Currency [0] 9593" xfId="16062" hidden="1" xr:uid="{00000000-0005-0000-0000-0000DF3E0000}"/>
    <cellStyle name="Currency [0] 9594" xfId="16063" hidden="1" xr:uid="{00000000-0005-0000-0000-0000E03E0000}"/>
    <cellStyle name="Currency [0] 9595" xfId="16001" hidden="1" xr:uid="{00000000-0005-0000-0000-0000A23E0000}"/>
    <cellStyle name="Currency [0] 9596" xfId="16037" hidden="1" xr:uid="{00000000-0005-0000-0000-0000C63E0000}"/>
    <cellStyle name="Currency [0] 9597" xfId="16017" hidden="1" xr:uid="{00000000-0005-0000-0000-0000B23E0000}"/>
    <cellStyle name="Currency [0] 9598" xfId="16033" hidden="1" xr:uid="{00000000-0005-0000-0000-0000C23E0000}"/>
    <cellStyle name="Currency [0] 9599" xfId="16035" hidden="1" xr:uid="{00000000-0005-0000-0000-0000C43E0000}"/>
    <cellStyle name="Currency [0] 96" xfId="168" hidden="1" xr:uid="{00000000-0005-0000-0000-0000C9000000}"/>
    <cellStyle name="Currency [0] 960" xfId="1071" hidden="1" xr:uid="{00000000-0005-0000-0000-000050040000}"/>
    <cellStyle name="Currency [0] 9600" xfId="16066" hidden="1" xr:uid="{00000000-0005-0000-0000-0000E33E0000}"/>
    <cellStyle name="Currency [0] 9601" xfId="15973" hidden="1" xr:uid="{00000000-0005-0000-0000-0000863E0000}"/>
    <cellStyle name="Currency [0] 9602" xfId="16058" hidden="1" xr:uid="{00000000-0005-0000-0000-0000DB3E0000}"/>
    <cellStyle name="Currency [0] 9603" xfId="16068" hidden="1" xr:uid="{00000000-0005-0000-0000-0000E53E0000}"/>
    <cellStyle name="Currency [0] 9604" xfId="16069" hidden="1" xr:uid="{00000000-0005-0000-0000-0000E63E0000}"/>
    <cellStyle name="Currency [0] 9605" xfId="15997" hidden="1" xr:uid="{00000000-0005-0000-0000-00009E3E0000}"/>
    <cellStyle name="Currency [0] 9606" xfId="16048" hidden="1" xr:uid="{00000000-0005-0000-0000-0000D13E0000}"/>
    <cellStyle name="Currency [0] 9607" xfId="16028" hidden="1" xr:uid="{00000000-0005-0000-0000-0000BD3E0000}"/>
    <cellStyle name="Currency [0] 9608" xfId="16040" hidden="1" xr:uid="{00000000-0005-0000-0000-0000C93E0000}"/>
    <cellStyle name="Currency [0] 9609" xfId="16038" hidden="1" xr:uid="{00000000-0005-0000-0000-0000C73E0000}"/>
    <cellStyle name="Currency [0] 961" xfId="820" hidden="1" xr:uid="{00000000-0005-0000-0000-000055030000}"/>
    <cellStyle name="Currency [0] 9610" xfId="16071" hidden="1" xr:uid="{00000000-0005-0000-0000-0000E83E0000}"/>
    <cellStyle name="Currency [0] 9611" xfId="16015" hidden="1" xr:uid="{00000000-0005-0000-0000-0000B03E0000}"/>
    <cellStyle name="Currency [0] 9612" xfId="16065" hidden="1" xr:uid="{00000000-0005-0000-0000-0000E23E0000}"/>
    <cellStyle name="Currency [0] 9613" xfId="16075" hidden="1" xr:uid="{00000000-0005-0000-0000-0000EC3E0000}"/>
    <cellStyle name="Currency [0] 9614" xfId="16076" hidden="1" xr:uid="{00000000-0005-0000-0000-0000ED3E0000}"/>
    <cellStyle name="Currency [0] 9615" xfId="16041" hidden="1" xr:uid="{00000000-0005-0000-0000-0000CA3E0000}"/>
    <cellStyle name="Currency [0] 9616" xfId="16056" hidden="1" xr:uid="{00000000-0005-0000-0000-0000D93E0000}"/>
    <cellStyle name="Currency [0] 9617" xfId="15981" hidden="1" xr:uid="{00000000-0005-0000-0000-00008E3E0000}"/>
    <cellStyle name="Currency [0] 9618" xfId="16051" hidden="1" xr:uid="{00000000-0005-0000-0000-0000D43E0000}"/>
    <cellStyle name="Currency [0] 9619" xfId="16049" hidden="1" xr:uid="{00000000-0005-0000-0000-0000D23E0000}"/>
    <cellStyle name="Currency [0] 962" xfId="1068" hidden="1" xr:uid="{00000000-0005-0000-0000-00004D040000}"/>
    <cellStyle name="Currency [0] 9620" xfId="16078" hidden="1" xr:uid="{00000000-0005-0000-0000-0000EF3E0000}"/>
    <cellStyle name="Currency [0] 9621" xfId="15994" hidden="1" xr:uid="{00000000-0005-0000-0000-00009B3E0000}"/>
    <cellStyle name="Currency [0] 9622" xfId="16070" hidden="1" xr:uid="{00000000-0005-0000-0000-0000E73E0000}"/>
    <cellStyle name="Currency [0] 9623" xfId="16080" hidden="1" xr:uid="{00000000-0005-0000-0000-0000F13E0000}"/>
    <cellStyle name="Currency [0] 9624" xfId="16081" hidden="1" xr:uid="{00000000-0005-0000-0000-0000F23E0000}"/>
    <cellStyle name="Currency [0] 9625" xfId="16052" hidden="1" xr:uid="{00000000-0005-0000-0000-0000D53E0000}"/>
    <cellStyle name="Currency [0] 9626" xfId="16064" hidden="1" xr:uid="{00000000-0005-0000-0000-0000E13E0000}"/>
    <cellStyle name="Currency [0] 9627" xfId="16044" hidden="1" xr:uid="{00000000-0005-0000-0000-0000CD3E0000}"/>
    <cellStyle name="Currency [0] 9628" xfId="16059" hidden="1" xr:uid="{00000000-0005-0000-0000-0000DC3E0000}"/>
    <cellStyle name="Currency [0] 9629" xfId="16057" hidden="1" xr:uid="{00000000-0005-0000-0000-0000DA3E0000}"/>
    <cellStyle name="Currency [0] 963" xfId="1072" hidden="1" xr:uid="{00000000-0005-0000-0000-000051040000}"/>
    <cellStyle name="Currency [0] 9630" xfId="16083" hidden="1" xr:uid="{00000000-0005-0000-0000-0000F43E0000}"/>
    <cellStyle name="Currency [0] 9631" xfId="15996" hidden="1" xr:uid="{00000000-0005-0000-0000-00009D3E0000}"/>
    <cellStyle name="Currency [0] 9632" xfId="16077" hidden="1" xr:uid="{00000000-0005-0000-0000-0000EE3E0000}"/>
    <cellStyle name="Currency [0] 9633" xfId="16084" hidden="1" xr:uid="{00000000-0005-0000-0000-0000F53E0000}"/>
    <cellStyle name="Currency [0] 9634" xfId="16085" hidden="1" xr:uid="{00000000-0005-0000-0000-0000F63E0000}"/>
    <cellStyle name="Currency [0] 9635" xfId="16025" hidden="1" xr:uid="{00000000-0005-0000-0000-0000BA3E0000}"/>
    <cellStyle name="Currency [0] 9636" xfId="16045" hidden="1" xr:uid="{00000000-0005-0000-0000-0000CE3E0000}"/>
    <cellStyle name="Currency [0] 9637" xfId="16079" hidden="1" xr:uid="{00000000-0005-0000-0000-0000F03E0000}"/>
    <cellStyle name="Currency [0] 9638" xfId="16072" hidden="1" xr:uid="{00000000-0005-0000-0000-0000E93E0000}"/>
    <cellStyle name="Currency [0] 9639" xfId="16082" hidden="1" xr:uid="{00000000-0005-0000-0000-0000F33E0000}"/>
    <cellStyle name="Currency [0] 964" xfId="1073" hidden="1" xr:uid="{00000000-0005-0000-0000-000052040000}"/>
    <cellStyle name="Currency [0] 9640" xfId="16086" hidden="1" xr:uid="{00000000-0005-0000-0000-0000F73E0000}"/>
    <cellStyle name="Currency [0] 9641" xfId="16011" hidden="1" xr:uid="{00000000-0005-0000-0000-0000AC3E0000}"/>
    <cellStyle name="Currency [0] 9642" xfId="16043" hidden="1" xr:uid="{00000000-0005-0000-0000-0000CC3E0000}"/>
    <cellStyle name="Currency [0] 9643" xfId="16089" hidden="1" xr:uid="{00000000-0005-0000-0000-0000FA3E0000}"/>
    <cellStyle name="Currency [0] 9644" xfId="16090" hidden="1" xr:uid="{00000000-0005-0000-0000-0000FB3E0000}"/>
    <cellStyle name="Currency [0] 9645" xfId="16067" hidden="1" xr:uid="{00000000-0005-0000-0000-0000E43E0000}"/>
    <cellStyle name="Currency [0] 9646" xfId="16073" hidden="1" xr:uid="{00000000-0005-0000-0000-0000EA3E0000}"/>
    <cellStyle name="Currency [0] 9647" xfId="16087" hidden="1" xr:uid="{00000000-0005-0000-0000-0000F83E0000}"/>
    <cellStyle name="Currency [0] 9648" xfId="16074" hidden="1" xr:uid="{00000000-0005-0000-0000-0000EB3E0000}"/>
    <cellStyle name="Currency [0] 9649" xfId="16091" hidden="1" xr:uid="{00000000-0005-0000-0000-0000FC3E0000}"/>
    <cellStyle name="Currency [0] 965" xfId="1067" hidden="1" xr:uid="{00000000-0005-0000-0000-00004C040000}"/>
    <cellStyle name="Currency [0] 9650" xfId="16092" hidden="1" xr:uid="{00000000-0005-0000-0000-0000FD3E0000}"/>
    <cellStyle name="Currency [0] 9651" xfId="16088" hidden="1" xr:uid="{00000000-0005-0000-0000-0000F93E0000}"/>
    <cellStyle name="Currency [0] 9652" xfId="16061" hidden="1" xr:uid="{00000000-0005-0000-0000-0000DE3E0000}"/>
    <cellStyle name="Currency [0] 9653" xfId="16093" hidden="1" xr:uid="{00000000-0005-0000-0000-0000FE3E0000}"/>
    <cellStyle name="Currency [0] 9654" xfId="16094" hidden="1" xr:uid="{00000000-0005-0000-0000-0000FF3E0000}"/>
    <cellStyle name="Currency [0] 9655" xfId="16120" hidden="1" xr:uid="{00000000-0005-0000-0000-0000193F0000}"/>
    <cellStyle name="Currency [0] 9656" xfId="16128" hidden="1" xr:uid="{00000000-0005-0000-0000-0000213F0000}"/>
    <cellStyle name="Currency [0] 9657" xfId="16131" hidden="1" xr:uid="{00000000-0005-0000-0000-0000243F0000}"/>
    <cellStyle name="Currency [0] 9658" xfId="16135" hidden="1" xr:uid="{00000000-0005-0000-0000-0000283F0000}"/>
    <cellStyle name="Currency [0] 9659" xfId="16137" hidden="1" xr:uid="{00000000-0005-0000-0000-00002A3F0000}"/>
    <cellStyle name="Currency [0] 966" xfId="824" hidden="1" xr:uid="{00000000-0005-0000-0000-000059030000}"/>
    <cellStyle name="Currency [0] 9660" xfId="16127" hidden="1" xr:uid="{00000000-0005-0000-0000-0000203F0000}"/>
    <cellStyle name="Currency [0] 9661" xfId="16133" hidden="1" xr:uid="{00000000-0005-0000-0000-0000263F0000}"/>
    <cellStyle name="Currency [0] 9662" xfId="16139" hidden="1" xr:uid="{00000000-0005-0000-0000-00002C3F0000}"/>
    <cellStyle name="Currency [0] 9663" xfId="16140" hidden="1" xr:uid="{00000000-0005-0000-0000-00002D3F0000}"/>
    <cellStyle name="Currency [0] 9664" xfId="16132" hidden="1" xr:uid="{00000000-0005-0000-0000-0000253F0000}"/>
    <cellStyle name="Currency [0] 9665" xfId="16121" hidden="1" xr:uid="{00000000-0005-0000-0000-00001A3F0000}"/>
    <cellStyle name="Currency [0] 9666" xfId="16146" hidden="1" xr:uid="{00000000-0005-0000-0000-0000333F0000}"/>
    <cellStyle name="Currency [0] 9667" xfId="16150" hidden="1" xr:uid="{00000000-0005-0000-0000-0000373F0000}"/>
    <cellStyle name="Currency [0] 9668" xfId="16156" hidden="1" xr:uid="{00000000-0005-0000-0000-00003D3F0000}"/>
    <cellStyle name="Currency [0] 9669" xfId="16159" hidden="1" xr:uid="{00000000-0005-0000-0000-0000403F0000}"/>
    <cellStyle name="Currency [0] 967" xfId="1079" hidden="1" xr:uid="{00000000-0005-0000-0000-000058040000}"/>
    <cellStyle name="Currency [0] 9670" xfId="16145" hidden="1" xr:uid="{00000000-0005-0000-0000-0000323F0000}"/>
    <cellStyle name="Currency [0] 9671" xfId="16155" hidden="1" xr:uid="{00000000-0005-0000-0000-00003C3F0000}"/>
    <cellStyle name="Currency [0] 9672" xfId="16166" hidden="1" xr:uid="{00000000-0005-0000-0000-0000473F0000}"/>
    <cellStyle name="Currency [0] 9673" xfId="16167" hidden="1" xr:uid="{00000000-0005-0000-0000-0000483F0000}"/>
    <cellStyle name="Currency [0] 9674" xfId="16130" hidden="1" xr:uid="{00000000-0005-0000-0000-0000233F0000}"/>
    <cellStyle name="Currency [0] 9675" xfId="16123" hidden="1" xr:uid="{00000000-0005-0000-0000-00001C3F0000}"/>
    <cellStyle name="Currency [0] 9676" xfId="16152" hidden="1" xr:uid="{00000000-0005-0000-0000-0000393F0000}"/>
    <cellStyle name="Currency [0] 9677" xfId="16125" hidden="1" xr:uid="{00000000-0005-0000-0000-00001E3F0000}"/>
    <cellStyle name="Currency [0] 9678" xfId="16147" hidden="1" xr:uid="{00000000-0005-0000-0000-0000343F0000}"/>
    <cellStyle name="Currency [0] 9679" xfId="16168" hidden="1" xr:uid="{00000000-0005-0000-0000-0000493F0000}"/>
    <cellStyle name="Currency [0] 968" xfId="1083" hidden="1" xr:uid="{00000000-0005-0000-0000-00005C040000}"/>
    <cellStyle name="Currency [0] 9680" xfId="16153" hidden="1" xr:uid="{00000000-0005-0000-0000-00003A3F0000}"/>
    <cellStyle name="Currency [0] 9681" xfId="16157" hidden="1" xr:uid="{00000000-0005-0000-0000-00003E3F0000}"/>
    <cellStyle name="Currency [0] 9682" xfId="16173" hidden="1" xr:uid="{00000000-0005-0000-0000-00004E3F0000}"/>
    <cellStyle name="Currency [0] 9683" xfId="16174" hidden="1" xr:uid="{00000000-0005-0000-0000-00004F3F0000}"/>
    <cellStyle name="Currency [0] 9684" xfId="16154" hidden="1" xr:uid="{00000000-0005-0000-0000-00003B3F0000}"/>
    <cellStyle name="Currency [0] 9685" xfId="16161" hidden="1" xr:uid="{00000000-0005-0000-0000-0000423F0000}"/>
    <cellStyle name="Currency [0] 9686" xfId="16165" hidden="1" xr:uid="{00000000-0005-0000-0000-0000463F0000}"/>
    <cellStyle name="Currency [0] 9687" xfId="16160" hidden="1" xr:uid="{00000000-0005-0000-0000-0000413F0000}"/>
    <cellStyle name="Currency [0] 9688" xfId="16183" hidden="1" xr:uid="{00000000-0005-0000-0000-0000583F0000}"/>
    <cellStyle name="Currency [0] 9689" xfId="16189" hidden="1" xr:uid="{00000000-0005-0000-0000-00005E3F0000}"/>
    <cellStyle name="Currency [0] 969" xfId="1089" hidden="1" xr:uid="{00000000-0005-0000-0000-000062040000}"/>
    <cellStyle name="Currency [0] 9690" xfId="16151" hidden="1" xr:uid="{00000000-0005-0000-0000-0000383F0000}"/>
    <cellStyle name="Currency [0] 9691" xfId="16181" hidden="1" xr:uid="{00000000-0005-0000-0000-0000563F0000}"/>
    <cellStyle name="Currency [0] 9692" xfId="16193" hidden="1" xr:uid="{00000000-0005-0000-0000-0000623F0000}"/>
    <cellStyle name="Currency [0] 9693" xfId="16194" hidden="1" xr:uid="{00000000-0005-0000-0000-0000633F0000}"/>
    <cellStyle name="Currency [0] 9694" xfId="16142" hidden="1" xr:uid="{00000000-0005-0000-0000-00002F3F0000}"/>
    <cellStyle name="Currency [0] 9695" xfId="16149" hidden="1" xr:uid="{00000000-0005-0000-0000-0000363F0000}"/>
    <cellStyle name="Currency [0] 9696" xfId="16178" hidden="1" xr:uid="{00000000-0005-0000-0000-0000533F0000}"/>
    <cellStyle name="Currency [0] 9697" xfId="16163" hidden="1" xr:uid="{00000000-0005-0000-0000-0000443F0000}"/>
    <cellStyle name="Currency [0] 9698" xfId="16134" hidden="1" xr:uid="{00000000-0005-0000-0000-0000273F0000}"/>
    <cellStyle name="Currency [0] 9699" xfId="16200" hidden="1" xr:uid="{00000000-0005-0000-0000-0000693F0000}"/>
    <cellStyle name="Currency [0] 97" xfId="106" hidden="1" xr:uid="{00000000-0005-0000-0000-00008B000000}"/>
    <cellStyle name="Currency [0] 970" xfId="1092" hidden="1" xr:uid="{00000000-0005-0000-0000-000065040000}"/>
    <cellStyle name="Currency [0] 9700" xfId="16179" hidden="1" xr:uid="{00000000-0005-0000-0000-0000543F0000}"/>
    <cellStyle name="Currency [0] 9701" xfId="16186" hidden="1" xr:uid="{00000000-0005-0000-0000-00005B3F0000}"/>
    <cellStyle name="Currency [0] 9702" xfId="16201" hidden="1" xr:uid="{00000000-0005-0000-0000-00006A3F0000}"/>
    <cellStyle name="Currency [0] 9703" xfId="16202" hidden="1" xr:uid="{00000000-0005-0000-0000-00006B3F0000}"/>
    <cellStyle name="Currency [0] 9704" xfId="16177" hidden="1" xr:uid="{00000000-0005-0000-0000-0000523F0000}"/>
    <cellStyle name="Currency [0] 9705" xfId="16176" hidden="1" xr:uid="{00000000-0005-0000-0000-0000513F0000}"/>
    <cellStyle name="Currency [0] 9706" xfId="16171" hidden="1" xr:uid="{00000000-0005-0000-0000-00004C3F0000}"/>
    <cellStyle name="Currency [0] 9707" xfId="16169" hidden="1" xr:uid="{00000000-0005-0000-0000-00004A3F0000}"/>
    <cellStyle name="Currency [0] 9708" xfId="16170" hidden="1" xr:uid="{00000000-0005-0000-0000-00004B3F0000}"/>
    <cellStyle name="Currency [0] 9709" xfId="16207" hidden="1" xr:uid="{00000000-0005-0000-0000-0000703F0000}"/>
    <cellStyle name="Currency [0] 971" xfId="1078" hidden="1" xr:uid="{00000000-0005-0000-0000-000057040000}"/>
    <cellStyle name="Currency [0] 9710" xfId="16124" hidden="1" xr:uid="{00000000-0005-0000-0000-00001D3F0000}"/>
    <cellStyle name="Currency [0] 9711" xfId="16197" hidden="1" xr:uid="{00000000-0005-0000-0000-0000663F0000}"/>
    <cellStyle name="Currency [0] 9712" xfId="16209" hidden="1" xr:uid="{00000000-0005-0000-0000-0000723F0000}"/>
    <cellStyle name="Currency [0] 9713" xfId="16210" hidden="1" xr:uid="{00000000-0005-0000-0000-0000733F0000}"/>
    <cellStyle name="Currency [0] 9714" xfId="16148" hidden="1" xr:uid="{00000000-0005-0000-0000-0000353F0000}"/>
    <cellStyle name="Currency [0] 9715" xfId="16184" hidden="1" xr:uid="{00000000-0005-0000-0000-0000593F0000}"/>
    <cellStyle name="Currency [0] 9716" xfId="16164" hidden="1" xr:uid="{00000000-0005-0000-0000-0000453F0000}"/>
    <cellStyle name="Currency [0] 9717" xfId="16180" hidden="1" xr:uid="{00000000-0005-0000-0000-0000553F0000}"/>
    <cellStyle name="Currency [0] 9718" xfId="16182" hidden="1" xr:uid="{00000000-0005-0000-0000-0000573F0000}"/>
    <cellStyle name="Currency [0] 9719" xfId="16213" hidden="1" xr:uid="{00000000-0005-0000-0000-0000763F0000}"/>
    <cellStyle name="Currency [0] 972" xfId="1088" hidden="1" xr:uid="{00000000-0005-0000-0000-000061040000}"/>
    <cellStyle name="Currency [0] 9720" xfId="16122" hidden="1" xr:uid="{00000000-0005-0000-0000-00001B3F0000}"/>
    <cellStyle name="Currency [0] 9721" xfId="16205" hidden="1" xr:uid="{00000000-0005-0000-0000-00006E3F0000}"/>
    <cellStyle name="Currency [0] 9722" xfId="16215" hidden="1" xr:uid="{00000000-0005-0000-0000-0000783F0000}"/>
    <cellStyle name="Currency [0] 9723" xfId="16216" hidden="1" xr:uid="{00000000-0005-0000-0000-0000793F0000}"/>
    <cellStyle name="Currency [0] 9724" xfId="16144" hidden="1" xr:uid="{00000000-0005-0000-0000-0000313F0000}"/>
    <cellStyle name="Currency [0] 9725" xfId="16195" hidden="1" xr:uid="{00000000-0005-0000-0000-0000643F0000}"/>
    <cellStyle name="Currency [0] 9726" xfId="16175" hidden="1" xr:uid="{00000000-0005-0000-0000-0000503F0000}"/>
    <cellStyle name="Currency [0] 9727" xfId="16187" hidden="1" xr:uid="{00000000-0005-0000-0000-00005C3F0000}"/>
    <cellStyle name="Currency [0] 9728" xfId="16185" hidden="1" xr:uid="{00000000-0005-0000-0000-00005A3F0000}"/>
    <cellStyle name="Currency [0] 9729" xfId="16218" hidden="1" xr:uid="{00000000-0005-0000-0000-00007B3F0000}"/>
    <cellStyle name="Currency [0] 973" xfId="1099" hidden="1" xr:uid="{00000000-0005-0000-0000-00006C040000}"/>
    <cellStyle name="Currency [0] 9730" xfId="16162" hidden="1" xr:uid="{00000000-0005-0000-0000-0000433F0000}"/>
    <cellStyle name="Currency [0] 9731" xfId="16212" hidden="1" xr:uid="{00000000-0005-0000-0000-0000753F0000}"/>
    <cellStyle name="Currency [0] 9732" xfId="16222" hidden="1" xr:uid="{00000000-0005-0000-0000-00007F3F0000}"/>
    <cellStyle name="Currency [0] 9733" xfId="16223" hidden="1" xr:uid="{00000000-0005-0000-0000-0000803F0000}"/>
    <cellStyle name="Currency [0] 9734" xfId="16188" hidden="1" xr:uid="{00000000-0005-0000-0000-00005D3F0000}"/>
    <cellStyle name="Currency [0] 9735" xfId="16203" hidden="1" xr:uid="{00000000-0005-0000-0000-00006C3F0000}"/>
    <cellStyle name="Currency [0] 9736" xfId="16129" hidden="1" xr:uid="{00000000-0005-0000-0000-0000223F0000}"/>
    <cellStyle name="Currency [0] 9737" xfId="16198" hidden="1" xr:uid="{00000000-0005-0000-0000-0000673F0000}"/>
    <cellStyle name="Currency [0] 9738" xfId="16196" hidden="1" xr:uid="{00000000-0005-0000-0000-0000653F0000}"/>
    <cellStyle name="Currency [0] 9739" xfId="16225" hidden="1" xr:uid="{00000000-0005-0000-0000-0000823F0000}"/>
    <cellStyle name="Currency [0] 974" xfId="1100" hidden="1" xr:uid="{00000000-0005-0000-0000-00006D040000}"/>
    <cellStyle name="Currency [0] 9740" xfId="16141" hidden="1" xr:uid="{00000000-0005-0000-0000-00002E3F0000}"/>
    <cellStyle name="Currency [0] 9741" xfId="16217" hidden="1" xr:uid="{00000000-0005-0000-0000-00007A3F0000}"/>
    <cellStyle name="Currency [0] 9742" xfId="16227" hidden="1" xr:uid="{00000000-0005-0000-0000-0000843F0000}"/>
    <cellStyle name="Currency [0] 9743" xfId="16228" hidden="1" xr:uid="{00000000-0005-0000-0000-0000853F0000}"/>
    <cellStyle name="Currency [0] 9744" xfId="16199" hidden="1" xr:uid="{00000000-0005-0000-0000-0000683F0000}"/>
    <cellStyle name="Currency [0] 9745" xfId="16211" hidden="1" xr:uid="{00000000-0005-0000-0000-0000743F0000}"/>
    <cellStyle name="Currency [0] 9746" xfId="16191" hidden="1" xr:uid="{00000000-0005-0000-0000-0000603F0000}"/>
    <cellStyle name="Currency [0] 9747" xfId="16206" hidden="1" xr:uid="{00000000-0005-0000-0000-00006F3F0000}"/>
    <cellStyle name="Currency [0] 9748" xfId="16204" hidden="1" xr:uid="{00000000-0005-0000-0000-00006D3F0000}"/>
    <cellStyle name="Currency [0] 9749" xfId="16230" hidden="1" xr:uid="{00000000-0005-0000-0000-0000873F0000}"/>
    <cellStyle name="Currency [0] 975" xfId="1065" hidden="1" xr:uid="{00000000-0005-0000-0000-00004A040000}"/>
    <cellStyle name="Currency [0] 9750" xfId="16143" hidden="1" xr:uid="{00000000-0005-0000-0000-0000303F0000}"/>
    <cellStyle name="Currency [0] 9751" xfId="16224" hidden="1" xr:uid="{00000000-0005-0000-0000-0000813F0000}"/>
    <cellStyle name="Currency [0] 9752" xfId="16231" hidden="1" xr:uid="{00000000-0005-0000-0000-0000883F0000}"/>
    <cellStyle name="Currency [0] 9753" xfId="16232" hidden="1" xr:uid="{00000000-0005-0000-0000-0000893F0000}"/>
    <cellStyle name="Currency [0] 9754" xfId="16172" hidden="1" xr:uid="{00000000-0005-0000-0000-00004D3F0000}"/>
    <cellStyle name="Currency [0] 9755" xfId="16192" hidden="1" xr:uid="{00000000-0005-0000-0000-0000613F0000}"/>
    <cellStyle name="Currency [0] 9756" xfId="16226" hidden="1" xr:uid="{00000000-0005-0000-0000-0000833F0000}"/>
    <cellStyle name="Currency [0] 9757" xfId="16219" hidden="1" xr:uid="{00000000-0005-0000-0000-00007C3F0000}"/>
    <cellStyle name="Currency [0] 9758" xfId="16229" hidden="1" xr:uid="{00000000-0005-0000-0000-0000863F0000}"/>
    <cellStyle name="Currency [0] 9759" xfId="16233" hidden="1" xr:uid="{00000000-0005-0000-0000-00008A3F0000}"/>
    <cellStyle name="Currency [0] 976" xfId="825" hidden="1" xr:uid="{00000000-0005-0000-0000-00005A030000}"/>
    <cellStyle name="Currency [0] 9760" xfId="16158" hidden="1" xr:uid="{00000000-0005-0000-0000-00003F3F0000}"/>
    <cellStyle name="Currency [0] 9761" xfId="16190" hidden="1" xr:uid="{00000000-0005-0000-0000-00005F3F0000}"/>
    <cellStyle name="Currency [0] 9762" xfId="16236" hidden="1" xr:uid="{00000000-0005-0000-0000-00008D3F0000}"/>
    <cellStyle name="Currency [0] 9763" xfId="16237" hidden="1" xr:uid="{00000000-0005-0000-0000-00008E3F0000}"/>
    <cellStyle name="Currency [0] 9764" xfId="16214" hidden="1" xr:uid="{00000000-0005-0000-0000-0000773F0000}"/>
    <cellStyle name="Currency [0] 9765" xfId="16220" hidden="1" xr:uid="{00000000-0005-0000-0000-00007D3F0000}"/>
    <cellStyle name="Currency [0] 9766" xfId="16234" hidden="1" xr:uid="{00000000-0005-0000-0000-00008B3F0000}"/>
    <cellStyle name="Currency [0] 9767" xfId="16221" hidden="1" xr:uid="{00000000-0005-0000-0000-00007E3F0000}"/>
    <cellStyle name="Currency [0] 9768" xfId="16238" hidden="1" xr:uid="{00000000-0005-0000-0000-00008F3F0000}"/>
    <cellStyle name="Currency [0] 9769" xfId="16239" hidden="1" xr:uid="{00000000-0005-0000-0000-0000903F0000}"/>
    <cellStyle name="Currency [0] 977" xfId="1085" hidden="1" xr:uid="{00000000-0005-0000-0000-00005E040000}"/>
    <cellStyle name="Currency [0] 9770" xfId="16235" hidden="1" xr:uid="{00000000-0005-0000-0000-00008C3F0000}"/>
    <cellStyle name="Currency [0] 9771" xfId="16208" hidden="1" xr:uid="{00000000-0005-0000-0000-0000713F0000}"/>
    <cellStyle name="Currency [0] 9772" xfId="16240" hidden="1" xr:uid="{00000000-0005-0000-0000-0000913F0000}"/>
    <cellStyle name="Currency [0] 9773" xfId="16241" hidden="1" xr:uid="{00000000-0005-0000-0000-0000923F0000}"/>
    <cellStyle name="Currency [0] 9774" xfId="16105" hidden="1" xr:uid="{00000000-0005-0000-0000-00000A3F0000}"/>
    <cellStyle name="Currency [0] 9775" xfId="16115" hidden="1" xr:uid="{00000000-0005-0000-0000-0000143F0000}"/>
    <cellStyle name="Currency [0] 9776" xfId="16243" hidden="1" xr:uid="{00000000-0005-0000-0000-0000943F0000}"/>
    <cellStyle name="Currency [0] 9777" xfId="16247" hidden="1" xr:uid="{00000000-0005-0000-0000-0000983F0000}"/>
    <cellStyle name="Currency [0] 9778" xfId="16248" hidden="1" xr:uid="{00000000-0005-0000-0000-0000993F0000}"/>
    <cellStyle name="Currency [0] 9779" xfId="16097" hidden="1" xr:uid="{00000000-0005-0000-0000-0000023F0000}"/>
    <cellStyle name="Currency [0] 978" xfId="831" hidden="1" xr:uid="{00000000-0005-0000-0000-000060030000}"/>
    <cellStyle name="Currency [0] 9780" xfId="16245" hidden="1" xr:uid="{00000000-0005-0000-0000-0000963F0000}"/>
    <cellStyle name="Currency [0] 9781" xfId="16249" hidden="1" xr:uid="{00000000-0005-0000-0000-00009A3F0000}"/>
    <cellStyle name="Currency [0] 9782" xfId="16250" hidden="1" xr:uid="{00000000-0005-0000-0000-00009B3F0000}"/>
    <cellStyle name="Currency [0] 9783" xfId="16244" hidden="1" xr:uid="{00000000-0005-0000-0000-0000953F0000}"/>
    <cellStyle name="Currency [0] 9784" xfId="16104" hidden="1" xr:uid="{00000000-0005-0000-0000-0000093F0000}"/>
    <cellStyle name="Currency [0] 9785" xfId="16256" hidden="1" xr:uid="{00000000-0005-0000-0000-0000A13F0000}"/>
    <cellStyle name="Currency [0] 9786" xfId="16260" hidden="1" xr:uid="{00000000-0005-0000-0000-0000A53F0000}"/>
    <cellStyle name="Currency [0] 9787" xfId="16266" hidden="1" xr:uid="{00000000-0005-0000-0000-0000AB3F0000}"/>
    <cellStyle name="Currency [0] 9788" xfId="16269" hidden="1" xr:uid="{00000000-0005-0000-0000-0000AE3F0000}"/>
    <cellStyle name="Currency [0] 9789" xfId="16255" hidden="1" xr:uid="{00000000-0005-0000-0000-0000A03F0000}"/>
    <cellStyle name="Currency [0] 979" xfId="1080" hidden="1" xr:uid="{00000000-0005-0000-0000-000059040000}"/>
    <cellStyle name="Currency [0] 9790" xfId="16265" hidden="1" xr:uid="{00000000-0005-0000-0000-0000AA3F0000}"/>
    <cellStyle name="Currency [0] 9791" xfId="16276" hidden="1" xr:uid="{00000000-0005-0000-0000-0000B53F0000}"/>
    <cellStyle name="Currency [0] 9792" xfId="16277" hidden="1" xr:uid="{00000000-0005-0000-0000-0000B63F0000}"/>
    <cellStyle name="Currency [0] 9793" xfId="16242" hidden="1" xr:uid="{00000000-0005-0000-0000-0000933F0000}"/>
    <cellStyle name="Currency [0] 9794" xfId="16103" hidden="1" xr:uid="{00000000-0005-0000-0000-0000083F0000}"/>
    <cellStyle name="Currency [0] 9795" xfId="16262" hidden="1" xr:uid="{00000000-0005-0000-0000-0000A73F0000}"/>
    <cellStyle name="Currency [0] 9796" xfId="16101" hidden="1" xr:uid="{00000000-0005-0000-0000-0000063F0000}"/>
    <cellStyle name="Currency [0] 9797" xfId="16257" hidden="1" xr:uid="{00000000-0005-0000-0000-0000A23F0000}"/>
    <cellStyle name="Currency [0] 9798" xfId="16278" hidden="1" xr:uid="{00000000-0005-0000-0000-0000B73F0000}"/>
    <cellStyle name="Currency [0] 9799" xfId="16263" hidden="1" xr:uid="{00000000-0005-0000-0000-0000A83F0000}"/>
    <cellStyle name="Currency [0] 98" xfId="162" hidden="1" xr:uid="{00000000-0005-0000-0000-0000C3000000}"/>
    <cellStyle name="Currency [0] 980" xfId="1101" hidden="1" xr:uid="{00000000-0005-0000-0000-00006E040000}"/>
    <cellStyle name="Currency [0] 9800" xfId="16267" hidden="1" xr:uid="{00000000-0005-0000-0000-0000AC3F0000}"/>
    <cellStyle name="Currency [0] 9801" xfId="16283" hidden="1" xr:uid="{00000000-0005-0000-0000-0000BC3F0000}"/>
    <cellStyle name="Currency [0] 9802" xfId="16284" hidden="1" xr:uid="{00000000-0005-0000-0000-0000BD3F0000}"/>
    <cellStyle name="Currency [0] 9803" xfId="16264" hidden="1" xr:uid="{00000000-0005-0000-0000-0000A93F0000}"/>
    <cellStyle name="Currency [0] 9804" xfId="16271" hidden="1" xr:uid="{00000000-0005-0000-0000-0000B03F0000}"/>
    <cellStyle name="Currency [0] 9805" xfId="16275" hidden="1" xr:uid="{00000000-0005-0000-0000-0000B43F0000}"/>
    <cellStyle name="Currency [0] 9806" xfId="16270" hidden="1" xr:uid="{00000000-0005-0000-0000-0000AF3F0000}"/>
    <cellStyle name="Currency [0] 9807" xfId="16293" hidden="1" xr:uid="{00000000-0005-0000-0000-0000C63F0000}"/>
    <cellStyle name="Currency [0] 9808" xfId="16299" hidden="1" xr:uid="{00000000-0005-0000-0000-0000CC3F0000}"/>
    <cellStyle name="Currency [0] 9809" xfId="16261" hidden="1" xr:uid="{00000000-0005-0000-0000-0000A63F0000}"/>
    <cellStyle name="Currency [0] 981" xfId="1086" hidden="1" xr:uid="{00000000-0005-0000-0000-00005F040000}"/>
    <cellStyle name="Currency [0] 9810" xfId="16291" hidden="1" xr:uid="{00000000-0005-0000-0000-0000C43F0000}"/>
    <cellStyle name="Currency [0] 9811" xfId="16303" hidden="1" xr:uid="{00000000-0005-0000-0000-0000D03F0000}"/>
    <cellStyle name="Currency [0] 9812" xfId="16304" hidden="1" xr:uid="{00000000-0005-0000-0000-0000D13F0000}"/>
    <cellStyle name="Currency [0] 9813" xfId="16252" hidden="1" xr:uid="{00000000-0005-0000-0000-00009D3F0000}"/>
    <cellStyle name="Currency [0] 9814" xfId="16259" hidden="1" xr:uid="{00000000-0005-0000-0000-0000A43F0000}"/>
    <cellStyle name="Currency [0] 9815" xfId="16288" hidden="1" xr:uid="{00000000-0005-0000-0000-0000C13F0000}"/>
    <cellStyle name="Currency [0] 9816" xfId="16273" hidden="1" xr:uid="{00000000-0005-0000-0000-0000B23F0000}"/>
    <cellStyle name="Currency [0] 9817" xfId="16246" hidden="1" xr:uid="{00000000-0005-0000-0000-0000973F0000}"/>
    <cellStyle name="Currency [0] 9818" xfId="16310" hidden="1" xr:uid="{00000000-0005-0000-0000-0000D73F0000}"/>
    <cellStyle name="Currency [0] 9819" xfId="16289" hidden="1" xr:uid="{00000000-0005-0000-0000-0000C23F0000}"/>
    <cellStyle name="Currency [0] 982" xfId="1090" hidden="1" xr:uid="{00000000-0005-0000-0000-000063040000}"/>
    <cellStyle name="Currency [0] 9820" xfId="16296" hidden="1" xr:uid="{00000000-0005-0000-0000-0000C93F0000}"/>
    <cellStyle name="Currency [0] 9821" xfId="16311" hidden="1" xr:uid="{00000000-0005-0000-0000-0000D83F0000}"/>
    <cellStyle name="Currency [0] 9822" xfId="16312" hidden="1" xr:uid="{00000000-0005-0000-0000-0000D93F0000}"/>
    <cellStyle name="Currency [0] 9823" xfId="16287" hidden="1" xr:uid="{00000000-0005-0000-0000-0000C03F0000}"/>
    <cellStyle name="Currency [0] 9824" xfId="16286" hidden="1" xr:uid="{00000000-0005-0000-0000-0000BF3F0000}"/>
    <cellStyle name="Currency [0] 9825" xfId="16281" hidden="1" xr:uid="{00000000-0005-0000-0000-0000BA3F0000}"/>
    <cellStyle name="Currency [0] 9826" xfId="16279" hidden="1" xr:uid="{00000000-0005-0000-0000-0000B83F0000}"/>
    <cellStyle name="Currency [0] 9827" xfId="16280" hidden="1" xr:uid="{00000000-0005-0000-0000-0000B93F0000}"/>
    <cellStyle name="Currency [0] 9828" xfId="16317" hidden="1" xr:uid="{00000000-0005-0000-0000-0000DE3F0000}"/>
    <cellStyle name="Currency [0] 9829" xfId="16102" hidden="1" xr:uid="{00000000-0005-0000-0000-0000073F0000}"/>
    <cellStyle name="Currency [0] 983" xfId="1106" hidden="1" xr:uid="{00000000-0005-0000-0000-000073040000}"/>
    <cellStyle name="Currency [0] 9830" xfId="16307" hidden="1" xr:uid="{00000000-0005-0000-0000-0000D43F0000}"/>
    <cellStyle name="Currency [0] 9831" xfId="16319" hidden="1" xr:uid="{00000000-0005-0000-0000-0000E03F0000}"/>
    <cellStyle name="Currency [0] 9832" xfId="16320" hidden="1" xr:uid="{00000000-0005-0000-0000-0000E13F0000}"/>
    <cellStyle name="Currency [0] 9833" xfId="16258" hidden="1" xr:uid="{00000000-0005-0000-0000-0000A33F0000}"/>
    <cellStyle name="Currency [0] 9834" xfId="16294" hidden="1" xr:uid="{00000000-0005-0000-0000-0000C73F0000}"/>
    <cellStyle name="Currency [0] 9835" xfId="16274" hidden="1" xr:uid="{00000000-0005-0000-0000-0000B33F0000}"/>
    <cellStyle name="Currency [0] 9836" xfId="16290" hidden="1" xr:uid="{00000000-0005-0000-0000-0000C33F0000}"/>
    <cellStyle name="Currency [0] 9837" xfId="16292" hidden="1" xr:uid="{00000000-0005-0000-0000-0000C53F0000}"/>
    <cellStyle name="Currency [0] 9838" xfId="16323" hidden="1" xr:uid="{00000000-0005-0000-0000-0000E43F0000}"/>
    <cellStyle name="Currency [0] 9839" xfId="16117" hidden="1" xr:uid="{00000000-0005-0000-0000-0000163F0000}"/>
    <cellStyle name="Currency [0] 984" xfId="1107" hidden="1" xr:uid="{00000000-0005-0000-0000-000074040000}"/>
    <cellStyle name="Currency [0] 9840" xfId="16315" hidden="1" xr:uid="{00000000-0005-0000-0000-0000DC3F0000}"/>
    <cellStyle name="Currency [0] 9841" xfId="16325" hidden="1" xr:uid="{00000000-0005-0000-0000-0000E63F0000}"/>
    <cellStyle name="Currency [0] 9842" xfId="16326" hidden="1" xr:uid="{00000000-0005-0000-0000-0000E73F0000}"/>
    <cellStyle name="Currency [0] 9843" xfId="16254" hidden="1" xr:uid="{00000000-0005-0000-0000-00009F3F0000}"/>
    <cellStyle name="Currency [0] 9844" xfId="16305" hidden="1" xr:uid="{00000000-0005-0000-0000-0000D23F0000}"/>
    <cellStyle name="Currency [0] 9845" xfId="16285" hidden="1" xr:uid="{00000000-0005-0000-0000-0000BE3F0000}"/>
    <cellStyle name="Currency [0] 9846" xfId="16297" hidden="1" xr:uid="{00000000-0005-0000-0000-0000CA3F0000}"/>
    <cellStyle name="Currency [0] 9847" xfId="16295" hidden="1" xr:uid="{00000000-0005-0000-0000-0000C83F0000}"/>
    <cellStyle name="Currency [0] 9848" xfId="16328" hidden="1" xr:uid="{00000000-0005-0000-0000-0000E93F0000}"/>
    <cellStyle name="Currency [0] 9849" xfId="16272" hidden="1" xr:uid="{00000000-0005-0000-0000-0000B13F0000}"/>
    <cellStyle name="Currency [0] 985" xfId="1087" hidden="1" xr:uid="{00000000-0005-0000-0000-000060040000}"/>
    <cellStyle name="Currency [0] 9850" xfId="16322" hidden="1" xr:uid="{00000000-0005-0000-0000-0000E33F0000}"/>
    <cellStyle name="Currency [0] 9851" xfId="16332" hidden="1" xr:uid="{00000000-0005-0000-0000-0000ED3F0000}"/>
    <cellStyle name="Currency [0] 9852" xfId="16333" hidden="1" xr:uid="{00000000-0005-0000-0000-0000EE3F0000}"/>
    <cellStyle name="Currency [0] 9853" xfId="16298" hidden="1" xr:uid="{00000000-0005-0000-0000-0000CB3F0000}"/>
    <cellStyle name="Currency [0] 9854" xfId="16313" hidden="1" xr:uid="{00000000-0005-0000-0000-0000DA3F0000}"/>
    <cellStyle name="Currency [0] 9855" xfId="16136" hidden="1" xr:uid="{00000000-0005-0000-0000-0000293F0000}"/>
    <cellStyle name="Currency [0] 9856" xfId="16308" hidden="1" xr:uid="{00000000-0005-0000-0000-0000D53F0000}"/>
    <cellStyle name="Currency [0] 9857" xfId="16306" hidden="1" xr:uid="{00000000-0005-0000-0000-0000D33F0000}"/>
    <cellStyle name="Currency [0] 9858" xfId="16335" hidden="1" xr:uid="{00000000-0005-0000-0000-0000F03F0000}"/>
    <cellStyle name="Currency [0] 9859" xfId="16251" hidden="1" xr:uid="{00000000-0005-0000-0000-00009C3F0000}"/>
    <cellStyle name="Currency [0] 986" xfId="1094" hidden="1" xr:uid="{00000000-0005-0000-0000-000067040000}"/>
    <cellStyle name="Currency [0] 9860" xfId="16327" hidden="1" xr:uid="{00000000-0005-0000-0000-0000E83F0000}"/>
    <cellStyle name="Currency [0] 9861" xfId="16337" hidden="1" xr:uid="{00000000-0005-0000-0000-0000F23F0000}"/>
    <cellStyle name="Currency [0] 9862" xfId="16338" hidden="1" xr:uid="{00000000-0005-0000-0000-0000F33F0000}"/>
    <cellStyle name="Currency [0] 9863" xfId="16309" hidden="1" xr:uid="{00000000-0005-0000-0000-0000D63F0000}"/>
    <cellStyle name="Currency [0] 9864" xfId="16321" hidden="1" xr:uid="{00000000-0005-0000-0000-0000E23F0000}"/>
    <cellStyle name="Currency [0] 9865" xfId="16301" hidden="1" xr:uid="{00000000-0005-0000-0000-0000CE3F0000}"/>
    <cellStyle name="Currency [0] 9866" xfId="16316" hidden="1" xr:uid="{00000000-0005-0000-0000-0000DD3F0000}"/>
    <cellStyle name="Currency [0] 9867" xfId="16314" hidden="1" xr:uid="{00000000-0005-0000-0000-0000DB3F0000}"/>
    <cellStyle name="Currency [0] 9868" xfId="16340" hidden="1" xr:uid="{00000000-0005-0000-0000-0000F53F0000}"/>
    <cellStyle name="Currency [0] 9869" xfId="16253" hidden="1" xr:uid="{00000000-0005-0000-0000-00009E3F0000}"/>
    <cellStyle name="Currency [0] 987" xfId="1098" hidden="1" xr:uid="{00000000-0005-0000-0000-00006B040000}"/>
    <cellStyle name="Currency [0] 9870" xfId="16334" hidden="1" xr:uid="{00000000-0005-0000-0000-0000EF3F0000}"/>
    <cellStyle name="Currency [0] 9871" xfId="16341" hidden="1" xr:uid="{00000000-0005-0000-0000-0000F63F0000}"/>
    <cellStyle name="Currency [0] 9872" xfId="16342" hidden="1" xr:uid="{00000000-0005-0000-0000-0000F73F0000}"/>
    <cellStyle name="Currency [0] 9873" xfId="16282" hidden="1" xr:uid="{00000000-0005-0000-0000-0000BB3F0000}"/>
    <cellStyle name="Currency [0] 9874" xfId="16302" hidden="1" xr:uid="{00000000-0005-0000-0000-0000CF3F0000}"/>
    <cellStyle name="Currency [0] 9875" xfId="16336" hidden="1" xr:uid="{00000000-0005-0000-0000-0000F13F0000}"/>
    <cellStyle name="Currency [0] 9876" xfId="16329" hidden="1" xr:uid="{00000000-0005-0000-0000-0000EA3F0000}"/>
    <cellStyle name="Currency [0] 9877" xfId="16339" hidden="1" xr:uid="{00000000-0005-0000-0000-0000F43F0000}"/>
    <cellStyle name="Currency [0] 9878" xfId="16343" hidden="1" xr:uid="{00000000-0005-0000-0000-0000F83F0000}"/>
    <cellStyle name="Currency [0] 9879" xfId="16268" hidden="1" xr:uid="{00000000-0005-0000-0000-0000AD3F0000}"/>
    <cellStyle name="Currency [0] 988" xfId="1093" hidden="1" xr:uid="{00000000-0005-0000-0000-000066040000}"/>
    <cellStyle name="Currency [0] 9880" xfId="16300" hidden="1" xr:uid="{00000000-0005-0000-0000-0000CD3F0000}"/>
    <cellStyle name="Currency [0] 9881" xfId="16346" hidden="1" xr:uid="{00000000-0005-0000-0000-0000FB3F0000}"/>
    <cellStyle name="Currency [0] 9882" xfId="16347" hidden="1" xr:uid="{00000000-0005-0000-0000-0000FC3F0000}"/>
    <cellStyle name="Currency [0] 9883" xfId="16324" hidden="1" xr:uid="{00000000-0005-0000-0000-0000E53F0000}"/>
    <cellStyle name="Currency [0] 9884" xfId="16330" hidden="1" xr:uid="{00000000-0005-0000-0000-0000EB3F0000}"/>
    <cellStyle name="Currency [0] 9885" xfId="16344" hidden="1" xr:uid="{00000000-0005-0000-0000-0000F93F0000}"/>
    <cellStyle name="Currency [0] 9886" xfId="16331" hidden="1" xr:uid="{00000000-0005-0000-0000-0000EC3F0000}"/>
    <cellStyle name="Currency [0] 9887" xfId="16348" hidden="1" xr:uid="{00000000-0005-0000-0000-0000FD3F0000}"/>
    <cellStyle name="Currency [0] 9888" xfId="16349" hidden="1" xr:uid="{00000000-0005-0000-0000-0000FE3F0000}"/>
    <cellStyle name="Currency [0] 9889" xfId="16345" hidden="1" xr:uid="{00000000-0005-0000-0000-0000FA3F0000}"/>
    <cellStyle name="Currency [0] 989" xfId="1116" hidden="1" xr:uid="{00000000-0005-0000-0000-00007D040000}"/>
    <cellStyle name="Currency [0] 9890" xfId="16318" hidden="1" xr:uid="{00000000-0005-0000-0000-0000DF3F0000}"/>
    <cellStyle name="Currency [0] 9891" xfId="16350" hidden="1" xr:uid="{00000000-0005-0000-0000-0000FF3F0000}"/>
    <cellStyle name="Currency [0] 9892" xfId="16351" hidden="1" xr:uid="{00000000-0005-0000-0000-000000400000}"/>
    <cellStyle name="Currency [0] 9893" xfId="16110" hidden="1" xr:uid="{00000000-0005-0000-0000-00000F3F0000}"/>
    <cellStyle name="Currency [0] 9894" xfId="16100" hidden="1" xr:uid="{00000000-0005-0000-0000-0000053F0000}"/>
    <cellStyle name="Currency [0] 9895" xfId="16353" hidden="1" xr:uid="{00000000-0005-0000-0000-000002400000}"/>
    <cellStyle name="Currency [0] 9896" xfId="16357" hidden="1" xr:uid="{00000000-0005-0000-0000-000006400000}"/>
    <cellStyle name="Currency [0] 9897" xfId="16358" hidden="1" xr:uid="{00000000-0005-0000-0000-000007400000}"/>
    <cellStyle name="Currency [0] 9898" xfId="16107" hidden="1" xr:uid="{00000000-0005-0000-0000-00000C3F0000}"/>
    <cellStyle name="Currency [0] 9899" xfId="16355" hidden="1" xr:uid="{00000000-0005-0000-0000-000004400000}"/>
    <cellStyle name="Currency [0] 99" xfId="169" hidden="1" xr:uid="{00000000-0005-0000-0000-0000CA000000}"/>
    <cellStyle name="Currency [0] 990" xfId="1122" hidden="1" xr:uid="{00000000-0005-0000-0000-000083040000}"/>
    <cellStyle name="Currency [0] 9900" xfId="16359" hidden="1" xr:uid="{00000000-0005-0000-0000-000008400000}"/>
    <cellStyle name="Currency [0] 9901" xfId="16360" hidden="1" xr:uid="{00000000-0005-0000-0000-000009400000}"/>
    <cellStyle name="Currency [0] 9902" xfId="16354" hidden="1" xr:uid="{00000000-0005-0000-0000-000003400000}"/>
    <cellStyle name="Currency [0] 9903" xfId="16111" hidden="1" xr:uid="{00000000-0005-0000-0000-0000103F0000}"/>
    <cellStyle name="Currency [0] 9904" xfId="16366" hidden="1" xr:uid="{00000000-0005-0000-0000-00000F400000}"/>
    <cellStyle name="Currency [0] 9905" xfId="16370" hidden="1" xr:uid="{00000000-0005-0000-0000-000013400000}"/>
    <cellStyle name="Currency [0] 9906" xfId="16376" hidden="1" xr:uid="{00000000-0005-0000-0000-000019400000}"/>
    <cellStyle name="Currency [0] 9907" xfId="16379" hidden="1" xr:uid="{00000000-0005-0000-0000-00001C400000}"/>
    <cellStyle name="Currency [0] 9908" xfId="16365" hidden="1" xr:uid="{00000000-0005-0000-0000-00000E400000}"/>
    <cellStyle name="Currency [0] 9909" xfId="16375" hidden="1" xr:uid="{00000000-0005-0000-0000-000018400000}"/>
    <cellStyle name="Currency [0] 991" xfId="1084" hidden="1" xr:uid="{00000000-0005-0000-0000-00005D040000}"/>
    <cellStyle name="Currency [0] 9910" xfId="16386" hidden="1" xr:uid="{00000000-0005-0000-0000-000023400000}"/>
    <cellStyle name="Currency [0] 9911" xfId="16387" hidden="1" xr:uid="{00000000-0005-0000-0000-000024400000}"/>
    <cellStyle name="Currency [0] 9912" xfId="16352" hidden="1" xr:uid="{00000000-0005-0000-0000-000001400000}"/>
    <cellStyle name="Currency [0] 9913" xfId="16112" hidden="1" xr:uid="{00000000-0005-0000-0000-0000113F0000}"/>
    <cellStyle name="Currency [0] 9914" xfId="16372" hidden="1" xr:uid="{00000000-0005-0000-0000-000015400000}"/>
    <cellStyle name="Currency [0] 9915" xfId="16118" hidden="1" xr:uid="{00000000-0005-0000-0000-0000173F0000}"/>
    <cellStyle name="Currency [0] 9916" xfId="16367" hidden="1" xr:uid="{00000000-0005-0000-0000-000010400000}"/>
    <cellStyle name="Currency [0] 9917" xfId="16388" hidden="1" xr:uid="{00000000-0005-0000-0000-000025400000}"/>
    <cellStyle name="Currency [0] 9918" xfId="16373" hidden="1" xr:uid="{00000000-0005-0000-0000-000016400000}"/>
    <cellStyle name="Currency [0] 9919" xfId="16377" hidden="1" xr:uid="{00000000-0005-0000-0000-00001A400000}"/>
    <cellStyle name="Currency [0] 992" xfId="1114" hidden="1" xr:uid="{00000000-0005-0000-0000-00007B040000}"/>
    <cellStyle name="Currency [0] 9920" xfId="16393" hidden="1" xr:uid="{00000000-0005-0000-0000-00002A400000}"/>
    <cellStyle name="Currency [0] 9921" xfId="16394" hidden="1" xr:uid="{00000000-0005-0000-0000-00002B400000}"/>
    <cellStyle name="Currency [0] 9922" xfId="16374" hidden="1" xr:uid="{00000000-0005-0000-0000-000017400000}"/>
    <cellStyle name="Currency [0] 9923" xfId="16381" hidden="1" xr:uid="{00000000-0005-0000-0000-00001E400000}"/>
    <cellStyle name="Currency [0] 9924" xfId="16385" hidden="1" xr:uid="{00000000-0005-0000-0000-000022400000}"/>
    <cellStyle name="Currency [0] 9925" xfId="16380" hidden="1" xr:uid="{00000000-0005-0000-0000-00001D400000}"/>
    <cellStyle name="Currency [0] 9926" xfId="16403" hidden="1" xr:uid="{00000000-0005-0000-0000-000034400000}"/>
    <cellStyle name="Currency [0] 9927" xfId="16409" hidden="1" xr:uid="{00000000-0005-0000-0000-00003A400000}"/>
    <cellStyle name="Currency [0] 9928" xfId="16371" hidden="1" xr:uid="{00000000-0005-0000-0000-000014400000}"/>
    <cellStyle name="Currency [0] 9929" xfId="16401" hidden="1" xr:uid="{00000000-0005-0000-0000-000032400000}"/>
    <cellStyle name="Currency [0] 993" xfId="1126" hidden="1" xr:uid="{00000000-0005-0000-0000-000087040000}"/>
    <cellStyle name="Currency [0] 9930" xfId="16413" hidden="1" xr:uid="{00000000-0005-0000-0000-00003E400000}"/>
    <cellStyle name="Currency [0] 9931" xfId="16414" hidden="1" xr:uid="{00000000-0005-0000-0000-00003F400000}"/>
    <cellStyle name="Currency [0] 9932" xfId="16362" hidden="1" xr:uid="{00000000-0005-0000-0000-00000B400000}"/>
    <cellStyle name="Currency [0] 9933" xfId="16369" hidden="1" xr:uid="{00000000-0005-0000-0000-000012400000}"/>
    <cellStyle name="Currency [0] 9934" xfId="16398" hidden="1" xr:uid="{00000000-0005-0000-0000-00002F400000}"/>
    <cellStyle name="Currency [0] 9935" xfId="16383" hidden="1" xr:uid="{00000000-0005-0000-0000-000020400000}"/>
    <cellStyle name="Currency [0] 9936" xfId="16356" hidden="1" xr:uid="{00000000-0005-0000-0000-000005400000}"/>
    <cellStyle name="Currency [0] 9937" xfId="16420" hidden="1" xr:uid="{00000000-0005-0000-0000-000045400000}"/>
    <cellStyle name="Currency [0] 9938" xfId="16399" hidden="1" xr:uid="{00000000-0005-0000-0000-000030400000}"/>
    <cellStyle name="Currency [0] 9939" xfId="16406" hidden="1" xr:uid="{00000000-0005-0000-0000-000037400000}"/>
    <cellStyle name="Currency [0] 994" xfId="1127" hidden="1" xr:uid="{00000000-0005-0000-0000-000088040000}"/>
    <cellStyle name="Currency [0] 9940" xfId="16421" hidden="1" xr:uid="{00000000-0005-0000-0000-000046400000}"/>
    <cellStyle name="Currency [0] 9941" xfId="16422" hidden="1" xr:uid="{00000000-0005-0000-0000-000047400000}"/>
    <cellStyle name="Currency [0] 9942" xfId="16397" hidden="1" xr:uid="{00000000-0005-0000-0000-00002E400000}"/>
    <cellStyle name="Currency [0] 9943" xfId="16396" hidden="1" xr:uid="{00000000-0005-0000-0000-00002D400000}"/>
    <cellStyle name="Currency [0] 9944" xfId="16391" hidden="1" xr:uid="{00000000-0005-0000-0000-000028400000}"/>
    <cellStyle name="Currency [0] 9945" xfId="16389" hidden="1" xr:uid="{00000000-0005-0000-0000-000026400000}"/>
    <cellStyle name="Currency [0] 9946" xfId="16390" hidden="1" xr:uid="{00000000-0005-0000-0000-000027400000}"/>
    <cellStyle name="Currency [0] 9947" xfId="16427" hidden="1" xr:uid="{00000000-0005-0000-0000-00004C400000}"/>
    <cellStyle name="Currency [0] 9948" xfId="16113" hidden="1" xr:uid="{00000000-0005-0000-0000-0000123F0000}"/>
    <cellStyle name="Currency [0] 9949" xfId="16417" hidden="1" xr:uid="{00000000-0005-0000-0000-000042400000}"/>
    <cellStyle name="Currency [0] 995" xfId="1075" hidden="1" xr:uid="{00000000-0005-0000-0000-000054040000}"/>
    <cellStyle name="Currency [0] 9950" xfId="16429" hidden="1" xr:uid="{00000000-0005-0000-0000-00004E400000}"/>
    <cellStyle name="Currency [0] 9951" xfId="16430" hidden="1" xr:uid="{00000000-0005-0000-0000-00004F400000}"/>
    <cellStyle name="Currency [0] 9952" xfId="16368" hidden="1" xr:uid="{00000000-0005-0000-0000-000011400000}"/>
    <cellStyle name="Currency [0] 9953" xfId="16404" hidden="1" xr:uid="{00000000-0005-0000-0000-000035400000}"/>
    <cellStyle name="Currency [0] 9954" xfId="16384" hidden="1" xr:uid="{00000000-0005-0000-0000-000021400000}"/>
    <cellStyle name="Currency [0] 9955" xfId="16400" hidden="1" xr:uid="{00000000-0005-0000-0000-000031400000}"/>
    <cellStyle name="Currency [0] 9956" xfId="16402" hidden="1" xr:uid="{00000000-0005-0000-0000-000033400000}"/>
    <cellStyle name="Currency [0] 9957" xfId="16433" hidden="1" xr:uid="{00000000-0005-0000-0000-000052400000}"/>
    <cellStyle name="Currency [0] 9958" xfId="16106" hidden="1" xr:uid="{00000000-0005-0000-0000-00000B3F0000}"/>
    <cellStyle name="Currency [0] 9959" xfId="16425" hidden="1" xr:uid="{00000000-0005-0000-0000-00004A400000}"/>
    <cellStyle name="Currency [0] 996" xfId="1082" hidden="1" xr:uid="{00000000-0005-0000-0000-00005B040000}"/>
    <cellStyle name="Currency [0] 9960" xfId="16435" hidden="1" xr:uid="{00000000-0005-0000-0000-000054400000}"/>
    <cellStyle name="Currency [0] 9961" xfId="16436" hidden="1" xr:uid="{00000000-0005-0000-0000-000055400000}"/>
    <cellStyle name="Currency [0] 9962" xfId="16364" hidden="1" xr:uid="{00000000-0005-0000-0000-00000D400000}"/>
    <cellStyle name="Currency [0] 9963" xfId="16415" hidden="1" xr:uid="{00000000-0005-0000-0000-000040400000}"/>
    <cellStyle name="Currency [0] 9964" xfId="16395" hidden="1" xr:uid="{00000000-0005-0000-0000-00002C400000}"/>
    <cellStyle name="Currency [0] 9965" xfId="16407" hidden="1" xr:uid="{00000000-0005-0000-0000-000038400000}"/>
    <cellStyle name="Currency [0] 9966" xfId="16405" hidden="1" xr:uid="{00000000-0005-0000-0000-000036400000}"/>
    <cellStyle name="Currency [0] 9967" xfId="16438" hidden="1" xr:uid="{00000000-0005-0000-0000-000057400000}"/>
    <cellStyle name="Currency [0] 9968" xfId="16382" hidden="1" xr:uid="{00000000-0005-0000-0000-00001F400000}"/>
    <cellStyle name="Currency [0] 9969" xfId="16432" hidden="1" xr:uid="{00000000-0005-0000-0000-000051400000}"/>
    <cellStyle name="Currency [0] 997" xfId="1111" hidden="1" xr:uid="{00000000-0005-0000-0000-000078040000}"/>
    <cellStyle name="Currency [0] 9970" xfId="16442" hidden="1" xr:uid="{00000000-0005-0000-0000-00005B400000}"/>
    <cellStyle name="Currency [0] 9971" xfId="16443" hidden="1" xr:uid="{00000000-0005-0000-0000-00005C400000}"/>
    <cellStyle name="Currency [0] 9972" xfId="16408" hidden="1" xr:uid="{00000000-0005-0000-0000-000039400000}"/>
    <cellStyle name="Currency [0] 9973" xfId="16423" hidden="1" xr:uid="{00000000-0005-0000-0000-000048400000}"/>
    <cellStyle name="Currency [0] 9974" xfId="16096" hidden="1" xr:uid="{00000000-0005-0000-0000-0000013F0000}"/>
    <cellStyle name="Currency [0] 9975" xfId="16418" hidden="1" xr:uid="{00000000-0005-0000-0000-000043400000}"/>
    <cellStyle name="Currency [0] 9976" xfId="16416" hidden="1" xr:uid="{00000000-0005-0000-0000-000041400000}"/>
    <cellStyle name="Currency [0] 9977" xfId="16445" hidden="1" xr:uid="{00000000-0005-0000-0000-00005E400000}"/>
    <cellStyle name="Currency [0] 9978" xfId="16361" hidden="1" xr:uid="{00000000-0005-0000-0000-00000A400000}"/>
    <cellStyle name="Currency [0] 9979" xfId="16437" hidden="1" xr:uid="{00000000-0005-0000-0000-000056400000}"/>
    <cellStyle name="Currency [0] 998" xfId="1096" hidden="1" xr:uid="{00000000-0005-0000-0000-000069040000}"/>
    <cellStyle name="Currency [0] 9980" xfId="16447" hidden="1" xr:uid="{00000000-0005-0000-0000-000060400000}"/>
    <cellStyle name="Currency [0] 9981" xfId="16448" hidden="1" xr:uid="{00000000-0005-0000-0000-000061400000}"/>
    <cellStyle name="Currency [0] 9982" xfId="16419" hidden="1" xr:uid="{00000000-0005-0000-0000-000044400000}"/>
    <cellStyle name="Currency [0] 9983" xfId="16431" hidden="1" xr:uid="{00000000-0005-0000-0000-000050400000}"/>
    <cellStyle name="Currency [0] 9984" xfId="16411" hidden="1" xr:uid="{00000000-0005-0000-0000-00003C400000}"/>
    <cellStyle name="Currency [0] 9985" xfId="16426" hidden="1" xr:uid="{00000000-0005-0000-0000-00004B400000}"/>
    <cellStyle name="Currency [0] 9986" xfId="16424" hidden="1" xr:uid="{00000000-0005-0000-0000-000049400000}"/>
    <cellStyle name="Currency [0] 9987" xfId="16450" hidden="1" xr:uid="{00000000-0005-0000-0000-000063400000}"/>
    <cellStyle name="Currency [0] 9988" xfId="16363" hidden="1" xr:uid="{00000000-0005-0000-0000-00000C400000}"/>
    <cellStyle name="Currency [0] 9989" xfId="16444" hidden="1" xr:uid="{00000000-0005-0000-0000-00005D400000}"/>
    <cellStyle name="Currency [0] 999" xfId="1069" hidden="1" xr:uid="{00000000-0005-0000-0000-00004E040000}"/>
    <cellStyle name="Currency [0] 9990" xfId="16451" hidden="1" xr:uid="{00000000-0005-0000-0000-000064400000}"/>
    <cellStyle name="Currency [0] 9991" xfId="16452" hidden="1" xr:uid="{00000000-0005-0000-0000-000065400000}"/>
    <cellStyle name="Currency [0] 9992" xfId="16392" hidden="1" xr:uid="{00000000-0005-0000-0000-000029400000}"/>
    <cellStyle name="Currency [0] 9993" xfId="16412" hidden="1" xr:uid="{00000000-0005-0000-0000-00003D400000}"/>
    <cellStyle name="Currency [0] 9994" xfId="16446" hidden="1" xr:uid="{00000000-0005-0000-0000-00005F400000}"/>
    <cellStyle name="Currency [0] 9995" xfId="16439" hidden="1" xr:uid="{00000000-0005-0000-0000-000058400000}"/>
    <cellStyle name="Currency [0] 9996" xfId="16449" hidden="1" xr:uid="{00000000-0005-0000-0000-000062400000}"/>
    <cellStyle name="Currency [0] 9997" xfId="16453" hidden="1" xr:uid="{00000000-0005-0000-0000-000066400000}"/>
    <cellStyle name="Currency [0] 9998" xfId="16378" hidden="1" xr:uid="{00000000-0005-0000-0000-00001B400000}"/>
    <cellStyle name="Currency [0] 9999" xfId="16410" hidden="1" xr:uid="{00000000-0005-0000-0000-00003B400000}"/>
    <cellStyle name="Heading 1" xfId="6" builtinId="16"/>
    <cellStyle name="Heading 2" xfId="7" builtinId="17"/>
    <cellStyle name="Heading 4" xfId="14" builtinId="19" hidden="1"/>
    <cellStyle name="Input" xfId="8" builtinId="20"/>
    <cellStyle name="Normal" xfId="0" builtinId="0"/>
    <cellStyle name="Note 10" xfId="15318" hidden="1" xr:uid="{00000000-0005-0000-0000-0000F73B0000}"/>
    <cellStyle name="Note 11" xfId="15342" hidden="1" xr:uid="{00000000-0005-0000-0000-00000F3C0000}"/>
    <cellStyle name="Note 12" xfId="15340" hidden="1" xr:uid="{00000000-0005-0000-0000-00000D3C0000}"/>
    <cellStyle name="Note 13" xfId="15332" hidden="1" xr:uid="{00000000-0005-0000-0000-0000053C0000}"/>
    <cellStyle name="Note 14" xfId="24637" hidden="1" xr:uid="{00000000-0005-0000-0000-00005E600000}"/>
    <cellStyle name="Note 15" xfId="14713" hidden="1" xr:uid="{00000000-0005-0000-0000-00009A390000}"/>
    <cellStyle name="Note 2" xfId="14712" hidden="1" xr:uid="{00000000-0005-0000-0000-000099390000}"/>
    <cellStyle name="Note 24" xfId="34" hidden="1" xr:uid="{00000000-0005-0000-0000-000042000000}"/>
    <cellStyle name="Note 3" xfId="100" hidden="1" xr:uid="{00000000-0005-0000-0000-000085000000}"/>
    <cellStyle name="Note 4" xfId="663" hidden="1" xr:uid="{00000000-0005-0000-0000-0000B8020000}"/>
    <cellStyle name="Note 5" xfId="687" hidden="1" xr:uid="{00000000-0005-0000-0000-0000D0020000}"/>
    <cellStyle name="Note 6" xfId="685" hidden="1" xr:uid="{00000000-0005-0000-0000-0000CE020000}"/>
    <cellStyle name="Note 7" xfId="677" hidden="1" xr:uid="{00000000-0005-0000-0000-0000C6020000}"/>
    <cellStyle name="Title" xfId="13" builtinId="15" hidden="1"/>
    <cellStyle name="Total" xfId="15" builtinId="25" hidden="1"/>
    <cellStyle name="콤마 [0]_ 2팀층별 " xfId="3" xr:uid="{00000000-0005-0000-0000-000005000000}"/>
    <cellStyle name="콤마_ 2팀층별 " xfId="4" xr:uid="{00000000-0005-0000-0000-000006000000}"/>
    <cellStyle name="표준_0N-HANDLING " xfId="5" xr:uid="{00000000-0005-0000-0000-000007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E41F1F"/>
      <rgbColor rgb="0000FF00"/>
      <rgbColor rgb="000000FF"/>
      <rgbColor rgb="00FFFF00"/>
      <rgbColor rgb="00FF00FF"/>
      <rgbColor rgb="0000FFFF"/>
      <rgbColor rgb="00800000"/>
      <rgbColor rgb="00008000"/>
      <rgbColor rgb="00002261"/>
      <rgbColor rgb="00808000"/>
      <rgbColor rgb="00800080"/>
      <rgbColor rgb="00008080"/>
      <rgbColor rgb="00C0C0C0"/>
      <rgbColor rgb="00808080"/>
      <rgbColor rgb="00FFE600"/>
      <rgbColor rgb="007F7E82"/>
      <rgbColor rgb="00CCCBCD"/>
      <rgbColor rgb="002C973E"/>
      <rgbColor rgb="0095CB9E"/>
      <rgbColor rgb="0091278F"/>
      <rgbColor rgb="00C893C7"/>
      <rgbColor rgb="00FFE87F"/>
      <rgbColor rgb="0000A3BB"/>
      <rgbColor rgb="007FD1DD"/>
      <rgbColor rgb="00F04C3E"/>
      <rgbColor rgb="00F7A59E"/>
      <rgbColor rgb="00F2F2F2"/>
      <rgbColor rgb="00CCCBCD"/>
      <rgbColor rgb="005F5F5F"/>
      <rgbColor rgb="000000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Comparison!$H$165</c:f>
              <c:strCache>
                <c:ptCount val="1"/>
                <c:pt idx="0">
                  <c:v>CDP2</c:v>
                </c:pt>
              </c:strCache>
            </c:strRef>
          </c:tx>
          <c:spPr>
            <a:ln w="19050" cap="rnd">
              <a:solidFill>
                <a:srgbClr val="6B3077"/>
              </a:solidFill>
              <a:prstDash val="solid"/>
              <a:round/>
            </a:ln>
          </c:spPr>
          <c:marker>
            <c:symbol val="none"/>
          </c:marker>
          <c:cat>
            <c:strRef>
              <c:f>Comparison!$J$164:$AK$164</c:f>
              <c:strCache>
                <c:ptCount val="28"/>
                <c:pt idx="0">
                  <c:v>2023-24</c:v>
                </c:pt>
                <c:pt idx="1">
                  <c:v>2024-25</c:v>
                </c:pt>
                <c:pt idx="2">
                  <c:v>2025-26</c:v>
                </c:pt>
                <c:pt idx="3">
                  <c:v>2026-27</c:v>
                </c:pt>
                <c:pt idx="4">
                  <c:v>2027-28</c:v>
                </c:pt>
                <c:pt idx="5">
                  <c:v>2028-29</c:v>
                </c:pt>
                <c:pt idx="6">
                  <c:v>2029-30</c:v>
                </c:pt>
                <c:pt idx="7">
                  <c:v>2030-31</c:v>
                </c:pt>
                <c:pt idx="8">
                  <c:v>2031-32</c:v>
                </c:pt>
                <c:pt idx="9">
                  <c:v>2032-33</c:v>
                </c:pt>
                <c:pt idx="10">
                  <c:v>2033-34</c:v>
                </c:pt>
                <c:pt idx="11">
                  <c:v>2034-35</c:v>
                </c:pt>
                <c:pt idx="12">
                  <c:v>2035-36</c:v>
                </c:pt>
                <c:pt idx="13">
                  <c:v>2036-37</c:v>
                </c:pt>
                <c:pt idx="14">
                  <c:v>2037-38</c:v>
                </c:pt>
                <c:pt idx="15">
                  <c:v>2038-39</c:v>
                </c:pt>
                <c:pt idx="16">
                  <c:v>2039-40</c:v>
                </c:pt>
                <c:pt idx="17">
                  <c:v>2040-41</c:v>
                </c:pt>
                <c:pt idx="18">
                  <c:v>2041-42</c:v>
                </c:pt>
                <c:pt idx="19">
                  <c:v>2042-43</c:v>
                </c:pt>
                <c:pt idx="20">
                  <c:v>2043-44</c:v>
                </c:pt>
                <c:pt idx="21">
                  <c:v>2044-45</c:v>
                </c:pt>
                <c:pt idx="22">
                  <c:v>2045-46</c:v>
                </c:pt>
                <c:pt idx="23">
                  <c:v>2046-47</c:v>
                </c:pt>
                <c:pt idx="24">
                  <c:v>2047-48</c:v>
                </c:pt>
                <c:pt idx="25">
                  <c:v>2048-49</c:v>
                </c:pt>
                <c:pt idx="26">
                  <c:v>2049-50</c:v>
                </c:pt>
                <c:pt idx="27">
                  <c:v>2050-51</c:v>
                </c:pt>
              </c:strCache>
            </c:strRef>
          </c:cat>
          <c:val>
            <c:numRef>
              <c:f>Comparison!$J$165:$AK$165</c:f>
              <c:numCache>
                <c:formatCode>#,##0</c:formatCode>
                <c:ptCount val="28"/>
                <c:pt idx="0">
                  <c:v>122.51081992387959</c:v>
                </c:pt>
                <c:pt idx="1">
                  <c:v>107.46941843229359</c:v>
                </c:pt>
                <c:pt idx="2">
                  <c:v>97.515803716673005</c:v>
                </c:pt>
                <c:pt idx="3">
                  <c:v>89.356833588352373</c:v>
                </c:pt>
                <c:pt idx="4">
                  <c:v>77.214984476982337</c:v>
                </c:pt>
                <c:pt idx="5">
                  <c:v>61.648092101503018</c:v>
                </c:pt>
                <c:pt idx="6">
                  <c:v>48.107866608337467</c:v>
                </c:pt>
                <c:pt idx="7">
                  <c:v>39.495570265681202</c:v>
                </c:pt>
                <c:pt idx="8">
                  <c:v>40.105662686885061</c:v>
                </c:pt>
                <c:pt idx="9">
                  <c:v>29.201478153835481</c:v>
                </c:pt>
                <c:pt idx="10">
                  <c:v>18.991748208317279</c:v>
                </c:pt>
                <c:pt idx="11">
                  <c:v>20.33668025079448</c:v>
                </c:pt>
                <c:pt idx="12">
                  <c:v>19.47894603608351</c:v>
                </c:pt>
                <c:pt idx="13">
                  <c:v>18.380049694643109</c:v>
                </c:pt>
                <c:pt idx="14">
                  <c:v>16.746293741590179</c:v>
                </c:pt>
                <c:pt idx="15">
                  <c:v>18.10636212399314</c:v>
                </c:pt>
                <c:pt idx="16">
                  <c:v>8.7614881675455525</c:v>
                </c:pt>
                <c:pt idx="17">
                  <c:v>6.7623543764381644</c:v>
                </c:pt>
                <c:pt idx="18">
                  <c:v>6.92832921787332</c:v>
                </c:pt>
                <c:pt idx="19">
                  <c:v>5.1873066381986037</c:v>
                </c:pt>
                <c:pt idx="20">
                  <c:v>4.4080822372512456</c:v>
                </c:pt>
                <c:pt idx="21">
                  <c:v>3.8450144233961652</c:v>
                </c:pt>
                <c:pt idx="22">
                  <c:v>4.7856202022006764</c:v>
                </c:pt>
                <c:pt idx="23">
                  <c:v>4.9463087751130912</c:v>
                </c:pt>
                <c:pt idx="24">
                  <c:v>4.2524167401607729</c:v>
                </c:pt>
                <c:pt idx="25">
                  <c:v>4.9195118355502903</c:v>
                </c:pt>
                <c:pt idx="26">
                  <c:v>6.8078675744967976</c:v>
                </c:pt>
                <c:pt idx="27">
                  <c:v>4.5001617947489629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2BF-014F-83A5-B3443227B892}"/>
            </c:ext>
          </c:extLst>
        </c:ser>
        <c:ser>
          <c:idx val="1"/>
          <c:order val="1"/>
          <c:tx>
            <c:strRef>
              <c:f>Comparison!$H$166</c:f>
              <c:strCache>
                <c:ptCount val="1"/>
                <c:pt idx="0">
                  <c:v>Counterfactual</c:v>
                </c:pt>
              </c:strCache>
            </c:strRef>
          </c:tx>
          <c:spPr>
            <a:ln w="19050" cap="rnd">
              <a:solidFill>
                <a:srgbClr val="9B2242"/>
              </a:solidFill>
              <a:prstDash val="solid"/>
              <a:round/>
            </a:ln>
          </c:spPr>
          <c:marker>
            <c:symbol val="none"/>
          </c:marker>
          <c:cat>
            <c:strRef>
              <c:f>Comparison!$J$164:$AK$164</c:f>
              <c:strCache>
                <c:ptCount val="28"/>
                <c:pt idx="0">
                  <c:v>2023-24</c:v>
                </c:pt>
                <c:pt idx="1">
                  <c:v>2024-25</c:v>
                </c:pt>
                <c:pt idx="2">
                  <c:v>2025-26</c:v>
                </c:pt>
                <c:pt idx="3">
                  <c:v>2026-27</c:v>
                </c:pt>
                <c:pt idx="4">
                  <c:v>2027-28</c:v>
                </c:pt>
                <c:pt idx="5">
                  <c:v>2028-29</c:v>
                </c:pt>
                <c:pt idx="6">
                  <c:v>2029-30</c:v>
                </c:pt>
                <c:pt idx="7">
                  <c:v>2030-31</c:v>
                </c:pt>
                <c:pt idx="8">
                  <c:v>2031-32</c:v>
                </c:pt>
                <c:pt idx="9">
                  <c:v>2032-33</c:v>
                </c:pt>
                <c:pt idx="10">
                  <c:v>2033-34</c:v>
                </c:pt>
                <c:pt idx="11">
                  <c:v>2034-35</c:v>
                </c:pt>
                <c:pt idx="12">
                  <c:v>2035-36</c:v>
                </c:pt>
                <c:pt idx="13">
                  <c:v>2036-37</c:v>
                </c:pt>
                <c:pt idx="14">
                  <c:v>2037-38</c:v>
                </c:pt>
                <c:pt idx="15">
                  <c:v>2038-39</c:v>
                </c:pt>
                <c:pt idx="16">
                  <c:v>2039-40</c:v>
                </c:pt>
                <c:pt idx="17">
                  <c:v>2040-41</c:v>
                </c:pt>
                <c:pt idx="18">
                  <c:v>2041-42</c:v>
                </c:pt>
                <c:pt idx="19">
                  <c:v>2042-43</c:v>
                </c:pt>
                <c:pt idx="20">
                  <c:v>2043-44</c:v>
                </c:pt>
                <c:pt idx="21">
                  <c:v>2044-45</c:v>
                </c:pt>
                <c:pt idx="22">
                  <c:v>2045-46</c:v>
                </c:pt>
                <c:pt idx="23">
                  <c:v>2046-47</c:v>
                </c:pt>
                <c:pt idx="24">
                  <c:v>2047-48</c:v>
                </c:pt>
                <c:pt idx="25">
                  <c:v>2048-49</c:v>
                </c:pt>
                <c:pt idx="26">
                  <c:v>2049-50</c:v>
                </c:pt>
                <c:pt idx="27">
                  <c:v>2050-51</c:v>
                </c:pt>
              </c:strCache>
            </c:strRef>
          </c:cat>
          <c:val>
            <c:numRef>
              <c:f>Comparison!$J$166:$AK$166</c:f>
              <c:numCache>
                <c:formatCode>#,##0</c:formatCode>
                <c:ptCount val="28"/>
                <c:pt idx="0">
                  <c:v>111.0819822384973</c:v>
                </c:pt>
                <c:pt idx="1">
                  <c:v>94.949571353558284</c:v>
                </c:pt>
                <c:pt idx="2">
                  <c:v>83.163522395259861</c:v>
                </c:pt>
                <c:pt idx="3">
                  <c:v>63.195717722988377</c:v>
                </c:pt>
                <c:pt idx="4">
                  <c:v>61.413507688583991</c:v>
                </c:pt>
                <c:pt idx="5">
                  <c:v>47.468172510332053</c:v>
                </c:pt>
                <c:pt idx="6">
                  <c:v>27.200554895683311</c:v>
                </c:pt>
                <c:pt idx="7">
                  <c:v>25.414121773787091</c:v>
                </c:pt>
                <c:pt idx="8">
                  <c:v>25.790112643809241</c:v>
                </c:pt>
                <c:pt idx="9">
                  <c:v>26.32370252998038</c:v>
                </c:pt>
                <c:pt idx="10">
                  <c:v>18.17147790069188</c:v>
                </c:pt>
                <c:pt idx="11">
                  <c:v>15.894492440350311</c:v>
                </c:pt>
                <c:pt idx="12">
                  <c:v>16.153630600041591</c:v>
                </c:pt>
                <c:pt idx="13">
                  <c:v>17.262169624074151</c:v>
                </c:pt>
                <c:pt idx="14">
                  <c:v>17.35745119709048</c:v>
                </c:pt>
                <c:pt idx="15">
                  <c:v>20.09030305197728</c:v>
                </c:pt>
                <c:pt idx="16">
                  <c:v>13.21135438512774</c:v>
                </c:pt>
                <c:pt idx="17">
                  <c:v>14.159920264275</c:v>
                </c:pt>
                <c:pt idx="18">
                  <c:v>15.403374514969929</c:v>
                </c:pt>
                <c:pt idx="19">
                  <c:v>21.72706169904723</c:v>
                </c:pt>
                <c:pt idx="20">
                  <c:v>21.121245140623181</c:v>
                </c:pt>
                <c:pt idx="21">
                  <c:v>18.28313092729357</c:v>
                </c:pt>
                <c:pt idx="22">
                  <c:v>19.77170369613215</c:v>
                </c:pt>
                <c:pt idx="23">
                  <c:v>19.69179336514069</c:v>
                </c:pt>
                <c:pt idx="24">
                  <c:v>19.999999972633159</c:v>
                </c:pt>
                <c:pt idx="25">
                  <c:v>19.999999972565611</c:v>
                </c:pt>
                <c:pt idx="26">
                  <c:v>19.71856463297739</c:v>
                </c:pt>
                <c:pt idx="27">
                  <c:v>16.75243476894298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2BF-014F-83A5-B3443227B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456480"/>
        <c:axId val="1731459744"/>
      </c:lineChart>
      <c:catAx>
        <c:axId val="1731456480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</c:spPr>
        <c:txPr>
          <a:bodyPr rot="-2700000" spcFirstLastPara="1" vertOverflow="ellipsis" wrap="square" anchor="ctr" anchorCtr="1"/>
          <a:lstStyle/>
          <a:p>
            <a:pPr>
              <a:defRPr sz="900" b="0" i="0" strike="noStrike" kern="1200" baseline="0">
                <a:solidFill>
                  <a:srgbClr val="424242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459744"/>
        <c:crosses val="autoZero"/>
        <c:auto val="1"/>
        <c:lblAlgn val="ctr"/>
        <c:lblOffset val="100"/>
        <c:noMultiLvlLbl val="0"/>
      </c:catAx>
      <c:valAx>
        <c:axId val="173145974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FBFBF"/>
              </a:solidFill>
              <a:prstDash val="solid"/>
              <a:round/>
              <a:headEnd w="med" len="med"/>
              <a:tailEnd w="med" len="med"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rgbClr val="424242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Emissions (Mt CO2-e)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0"/>
        <c:majorTickMark val="out"/>
        <c:minorTickMark val="none"/>
        <c:tickLblPos val="nextTo"/>
        <c:spPr>
          <a:noFill/>
          <a:ln w="6350"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rgbClr val="424242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456480"/>
        <c:crosses val="autoZero"/>
        <c:crossBetween val="between"/>
      </c:valAx>
    </c:plotArea>
    <c:legend>
      <c:legendPos val="b"/>
      <c:overlay val="0"/>
      <c:spPr>
        <a:solidFill>
          <a:srgbClr val="FFFFFF"/>
        </a:solidFill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rgbClr val="424242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25400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893625</xdr:colOff>
      <xdr:row>162</xdr:row>
      <xdr:rowOff>11851</xdr:rowOff>
    </xdr:from>
    <xdr:to>
      <xdr:col>6</xdr:col>
      <xdr:colOff>47626</xdr:colOff>
      <xdr:row>175</xdr:row>
      <xdr:rowOff>167701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AEMO 2022">
  <a:themeElements>
    <a:clrScheme name="AEMO">
      <a:dk1>
        <a:srgbClr val="424242"/>
      </a:dk1>
      <a:lt1>
        <a:srgbClr val="FFFFFF"/>
      </a:lt1>
      <a:dk2>
        <a:srgbClr val="3C1053"/>
      </a:dk2>
      <a:lt2>
        <a:srgbClr val="EEEEF0"/>
      </a:lt2>
      <a:accent1>
        <a:srgbClr val="6B3077"/>
      </a:accent1>
      <a:accent2>
        <a:srgbClr val="A3519B"/>
      </a:accent2>
      <a:accent3>
        <a:srgbClr val="9B2241"/>
      </a:accent3>
      <a:accent4>
        <a:srgbClr val="FDD26E"/>
      </a:accent4>
      <a:accent5>
        <a:srgbClr val="A1D883"/>
      </a:accent5>
      <a:accent6>
        <a:srgbClr val="40C1AC"/>
      </a:accent6>
      <a:hlink>
        <a:srgbClr val="606EB2"/>
      </a:hlink>
      <a:folHlink>
        <a:srgbClr val="A3DBE8"/>
      </a:folHlink>
    </a:clrScheme>
    <a:fontScheme name="AEMO Reports 2021">
      <a:majorFont>
        <a:latin typeface="Century Gothic"/>
        <a:ea typeface=""/>
        <a:cs typeface=""/>
      </a:majorFont>
      <a:minorFont>
        <a:latin typeface="Arial"/>
        <a:ea typeface=""/>
        <a:cs typeface="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AEMO" id="{CD3057BF-BA43-0147-971B-506642F8EAC8}" vid="{98D7FAC8-1B04-DD42-9E1D-39824940EE50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</sheetPr>
  <dimension ref="A1:T45"/>
  <sheetViews>
    <sheetView tabSelected="1" zoomScaleNormal="100" workbookViewId="0"/>
  </sheetViews>
  <sheetFormatPr baseColWidth="10" defaultColWidth="9" defaultRowHeight="14"/>
  <cols>
    <col min="1" max="1" width="9" style="30" customWidth="1"/>
    <col min="2" max="2" width="87.1640625" style="30" customWidth="1"/>
    <col min="3" max="3" width="9" style="30" customWidth="1"/>
    <col min="4" max="16384" width="9" style="30"/>
  </cols>
  <sheetData>
    <row r="1" spans="1:20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20.25" customHeight="1" thickBot="1">
      <c r="A2" s="41"/>
      <c r="B2" s="60" t="s">
        <v>0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1:20" ht="15" customHeight="1" thickTop="1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1:20">
      <c r="A4" s="41"/>
      <c r="B4" s="41" t="s">
        <v>1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1:20">
      <c r="A5" s="41"/>
      <c r="B5" s="41" t="s">
        <v>2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</row>
    <row r="6" spans="1:20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</row>
    <row r="7" spans="1:20">
      <c r="A7" s="41"/>
      <c r="B7" s="41" t="s">
        <v>3</v>
      </c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</row>
    <row r="8" spans="1:20">
      <c r="A8" s="41"/>
      <c r="B8" s="41" t="s">
        <v>4</v>
      </c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</row>
    <row r="9" spans="1:20">
      <c r="A9" s="41"/>
      <c r="B9" s="41" t="s">
        <v>5</v>
      </c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</row>
    <row r="10" spans="1:20">
      <c r="A10" s="41"/>
      <c r="B10" s="41" t="s">
        <v>6</v>
      </c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</row>
    <row r="11" spans="1:20">
      <c r="A11" s="41"/>
      <c r="B11" s="41" t="s">
        <v>7</v>
      </c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</row>
    <row r="12" spans="1:20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</row>
    <row r="13" spans="1:20">
      <c r="A13" s="41"/>
      <c r="B13" s="41" t="s">
        <v>8</v>
      </c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</row>
    <row r="14" spans="1:20">
      <c r="A14" s="41"/>
      <c r="B14" s="41" t="s">
        <v>9</v>
      </c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</row>
    <row r="15" spans="1:20">
      <c r="A15" s="41"/>
      <c r="B15" s="41" t="s">
        <v>10</v>
      </c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</row>
    <row r="16" spans="1:20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</row>
    <row r="17" spans="1:20">
      <c r="A17" s="41"/>
      <c r="B17" s="41" t="s">
        <v>11</v>
      </c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</row>
    <row r="18" spans="1:20">
      <c r="A18" s="41"/>
      <c r="B18" s="41" t="s">
        <v>12</v>
      </c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</row>
    <row r="19" spans="1:20">
      <c r="A19" s="41"/>
      <c r="B19" s="41" t="s">
        <v>13</v>
      </c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</row>
    <row r="20" spans="1:20">
      <c r="A20" s="41"/>
      <c r="B20" s="41" t="s">
        <v>14</v>
      </c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</row>
    <row r="21" spans="1:20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</row>
    <row r="22" spans="1:20">
      <c r="A22" s="41"/>
      <c r="B22" s="41" t="s">
        <v>15</v>
      </c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</row>
    <row r="23" spans="1:20">
      <c r="A23" s="41"/>
      <c r="B23" s="41" t="s">
        <v>16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</row>
    <row r="24" spans="1:20">
      <c r="A24" s="41"/>
      <c r="B24" s="31" t="s">
        <v>17</v>
      </c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</row>
    <row r="25" spans="1:20">
      <c r="A25" s="41"/>
      <c r="B25" s="32" t="s">
        <v>18</v>
      </c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</row>
    <row r="26" spans="1:20">
      <c r="A26" s="41"/>
      <c r="B26" s="31" t="s">
        <v>19</v>
      </c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</row>
    <row r="27" spans="1:20">
      <c r="A27" s="41"/>
      <c r="B27" s="32" t="s">
        <v>20</v>
      </c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</row>
    <row r="28" spans="1:20">
      <c r="A28" s="41"/>
      <c r="B28" s="32" t="s">
        <v>21</v>
      </c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</row>
    <row r="29" spans="1:20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</row>
    <row r="30" spans="1:20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</row>
    <row r="31" spans="1:20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</row>
    <row r="32" spans="1:20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</row>
    <row r="33" spans="1:20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</row>
    <row r="34" spans="1:20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</row>
    <row r="35" spans="1:20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</row>
    <row r="36" spans="1:20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</row>
    <row r="37" spans="1:20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</row>
    <row r="38" spans="1:20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</row>
    <row r="39" spans="1:2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</row>
    <row r="40" spans="1:20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</row>
    <row r="41" spans="1:20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</row>
    <row r="42" spans="1:20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</row>
    <row r="43" spans="1:20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</row>
    <row r="44" spans="1:20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</row>
    <row r="45" spans="1:20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1"/>
  </sheetPr>
  <dimension ref="A1:X30"/>
  <sheetViews>
    <sheetView zoomScaleNormal="100" workbookViewId="0"/>
  </sheetViews>
  <sheetFormatPr baseColWidth="10" defaultColWidth="8" defaultRowHeight="14"/>
  <cols>
    <col min="1" max="1" width="8" style="6" customWidth="1"/>
    <col min="2" max="2" width="26.1640625" style="6" customWidth="1"/>
    <col min="3" max="3" width="63.33203125" style="6" customWidth="1"/>
    <col min="4" max="4" width="8" style="6" customWidth="1"/>
    <col min="5" max="16384" width="8" style="6"/>
  </cols>
  <sheetData>
    <row r="1" spans="1:24">
      <c r="A1" s="41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</row>
    <row r="2" spans="1:24" ht="20.25" customHeight="1" thickBot="1">
      <c r="A2" s="33"/>
      <c r="B2" s="75" t="s">
        <v>22</v>
      </c>
      <c r="C2" s="76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</row>
    <row r="3" spans="1:24" ht="15" customHeight="1" thickTop="1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</row>
    <row r="4" spans="1:24" ht="18" customHeight="1" thickBot="1">
      <c r="A4" s="33"/>
      <c r="B4" s="41" t="s">
        <v>23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</row>
    <row r="5" spans="1:24" ht="18" customHeight="1" thickBot="1">
      <c r="A5" s="33"/>
      <c r="B5" s="45" t="s">
        <v>24</v>
      </c>
      <c r="C5" s="46" t="s">
        <v>25</v>
      </c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</row>
    <row r="6" spans="1:24" ht="18" customHeight="1" thickBot="1">
      <c r="A6" s="33"/>
      <c r="B6" s="70" t="s">
        <v>26</v>
      </c>
      <c r="C6" s="40" t="s">
        <v>27</v>
      </c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</row>
    <row r="7" spans="1:24" ht="18" customHeight="1">
      <c r="A7" s="33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</row>
    <row r="8" spans="1:24" ht="18" customHeight="1">
      <c r="A8" s="33"/>
      <c r="B8" s="41" t="s">
        <v>28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</row>
    <row r="9" spans="1:24" ht="32.5" customHeight="1">
      <c r="A9" s="33"/>
      <c r="B9" s="73" t="s">
        <v>29</v>
      </c>
      <c r="C9" s="74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</row>
    <row r="10" spans="1:24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</row>
    <row r="11" spans="1:24" ht="15" customHeight="1" thickBot="1">
      <c r="A11" s="33"/>
      <c r="B11" s="41" t="s">
        <v>30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</row>
    <row r="12" spans="1:24" ht="15" customHeight="1" thickBot="1">
      <c r="A12" s="33"/>
      <c r="B12" s="45" t="s">
        <v>31</v>
      </c>
      <c r="C12" s="46" t="s">
        <v>32</v>
      </c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</row>
    <row r="13" spans="1:24" ht="18.5" customHeight="1" thickBot="1">
      <c r="A13" s="33"/>
      <c r="B13" s="71" t="s">
        <v>33</v>
      </c>
      <c r="C13" s="40" t="s">
        <v>34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</row>
    <row r="14" spans="1:24" ht="17" customHeight="1" thickBot="1">
      <c r="A14" s="33"/>
      <c r="B14" s="71" t="s">
        <v>35</v>
      </c>
      <c r="C14" s="40" t="s">
        <v>36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</row>
    <row r="15" spans="1:24" ht="17" customHeight="1" thickBot="1">
      <c r="A15" s="33"/>
      <c r="B15" s="71" t="s">
        <v>37</v>
      </c>
      <c r="C15" s="40" t="s">
        <v>38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</row>
    <row r="16" spans="1:24" ht="17" customHeight="1" thickBot="1">
      <c r="A16" s="33"/>
      <c r="B16" s="71" t="s">
        <v>39</v>
      </c>
      <c r="C16" s="59" t="s">
        <v>40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</row>
    <row r="17" spans="1:24" ht="17.75" customHeight="1" thickBot="1">
      <c r="A17" s="33"/>
      <c r="B17" s="71" t="s">
        <v>41</v>
      </c>
      <c r="C17" s="59" t="s">
        <v>42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</row>
    <row r="18" spans="1:24" ht="17.75" customHeight="1">
      <c r="A18" s="33"/>
      <c r="B18" s="41"/>
      <c r="C18" s="41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1:24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</row>
    <row r="20" spans="1:24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</row>
    <row r="21" spans="1:24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</row>
    <row r="22" spans="1:24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</row>
    <row r="23" spans="1:24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</row>
    <row r="24" spans="1:24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</row>
    <row r="25" spans="1:24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</row>
    <row r="26" spans="1:24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</row>
    <row r="27" spans="1:24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</row>
    <row r="28" spans="1:24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</row>
    <row r="29" spans="1:24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</row>
    <row r="30" spans="1:24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</row>
  </sheetData>
  <mergeCells count="2">
    <mergeCell ref="B9:C9"/>
    <mergeCell ref="B2:C2"/>
  </mergeCells>
  <hyperlinks>
    <hyperlink ref="B13" location="CDPs!A1" display="CDPs" xr:uid="{00000000-0004-0000-0100-000000000000}"/>
    <hyperlink ref="B14" location="Summary!A1" display="Summary" xr:uid="{00000000-0004-0000-0100-000001000000}"/>
    <hyperlink ref="B15" location="Comparison!A1" display="Comparison" xr:uid="{00000000-0004-0000-0100-000002000000}"/>
    <hyperlink ref="B16" location="'REZ Generation Capacity'!A1" display="REZ Generation Capacity" xr:uid="{00000000-0004-0000-0100-000003000000}"/>
    <hyperlink ref="B17" location="'REZ Generation'!A1" display="REZ Generation" xr:uid="{00000000-0004-0000-0100-000004000000}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2" tint="-0.249977111117893"/>
  </sheetPr>
  <dimension ref="A1:H22"/>
  <sheetViews>
    <sheetView zoomScaleNormal="100" workbookViewId="0"/>
  </sheetViews>
  <sheetFormatPr baseColWidth="10" defaultColWidth="22.1640625" defaultRowHeight="14"/>
  <cols>
    <col min="1" max="1" width="11.6640625" style="6" customWidth="1"/>
    <col min="2" max="2" width="70.6640625" style="6" bestFit="1" customWidth="1"/>
    <col min="3" max="3" width="14" style="6" bestFit="1" customWidth="1"/>
    <col min="4" max="5" width="12.33203125" style="6" bestFit="1" customWidth="1"/>
    <col min="6" max="7" width="14.1640625" style="6" bestFit="1" customWidth="1"/>
    <col min="8" max="8" width="22.1640625" style="6" customWidth="1"/>
    <col min="9" max="16384" width="22.1640625" style="6"/>
  </cols>
  <sheetData>
    <row r="1" spans="1:8" ht="23.25" customHeight="1">
      <c r="A1" s="34"/>
      <c r="B1" s="34"/>
      <c r="C1" s="34"/>
      <c r="D1" s="35"/>
    </row>
    <row r="2" spans="1:8" ht="20.25" customHeight="1" thickBot="1">
      <c r="A2" s="36" t="s">
        <v>43</v>
      </c>
      <c r="B2" s="36"/>
      <c r="C2" s="36"/>
      <c r="D2" s="36"/>
      <c r="E2" s="36"/>
    </row>
    <row r="3" spans="1:8" ht="15.75" customHeight="1" thickTop="1" thickBot="1"/>
    <row r="4" spans="1:8" ht="23.25" customHeight="1" thickBot="1">
      <c r="A4" s="64"/>
      <c r="B4" s="64" t="s">
        <v>44</v>
      </c>
      <c r="C4" s="64" t="s">
        <v>45</v>
      </c>
      <c r="D4" s="64" t="s">
        <v>46</v>
      </c>
      <c r="E4" s="64" t="s">
        <v>47</v>
      </c>
      <c r="F4" s="64" t="s">
        <v>48</v>
      </c>
      <c r="G4" s="64" t="s">
        <v>49</v>
      </c>
      <c r="H4" s="64" t="s">
        <v>50</v>
      </c>
    </row>
    <row r="5" spans="1:8" ht="15" customHeight="1" thickBot="1">
      <c r="A5" s="65" t="s">
        <v>51</v>
      </c>
      <c r="B5" s="66" t="s">
        <v>52</v>
      </c>
      <c r="C5" s="67" t="s">
        <v>53</v>
      </c>
      <c r="D5" s="68" t="s">
        <v>53</v>
      </c>
      <c r="E5" s="67"/>
      <c r="F5" s="69"/>
      <c r="G5" s="67"/>
      <c r="H5" s="69"/>
    </row>
    <row r="6" spans="1:8">
      <c r="A6" s="81" t="s">
        <v>54</v>
      </c>
      <c r="B6" s="79" t="s">
        <v>55</v>
      </c>
      <c r="C6" s="77" t="s">
        <v>53</v>
      </c>
      <c r="D6" s="82" t="s">
        <v>53</v>
      </c>
      <c r="E6" s="77" t="s">
        <v>53</v>
      </c>
      <c r="F6" s="82" t="s">
        <v>53</v>
      </c>
      <c r="G6" s="77"/>
      <c r="H6" s="80"/>
    </row>
    <row r="7" spans="1:8" ht="24.75" customHeight="1" thickBot="1">
      <c r="A7" s="78"/>
      <c r="B7" s="78"/>
      <c r="C7" s="78"/>
      <c r="D7" s="78"/>
      <c r="E7" s="78"/>
      <c r="F7" s="78"/>
      <c r="G7" s="78"/>
      <c r="H7" s="78"/>
    </row>
    <row r="8" spans="1:8" ht="15" customHeight="1" thickBot="1">
      <c r="A8" s="65" t="s">
        <v>56</v>
      </c>
      <c r="B8" s="66" t="s">
        <v>57</v>
      </c>
      <c r="C8" s="67" t="s">
        <v>53</v>
      </c>
      <c r="D8" s="68" t="s">
        <v>53</v>
      </c>
      <c r="E8" s="67" t="s">
        <v>53</v>
      </c>
      <c r="F8" s="68" t="s">
        <v>53</v>
      </c>
      <c r="G8" s="67" t="s">
        <v>53</v>
      </c>
      <c r="H8" s="68" t="s">
        <v>53</v>
      </c>
    </row>
    <row r="9" spans="1:8">
      <c r="A9" s="81" t="s">
        <v>58</v>
      </c>
      <c r="B9" s="79" t="s">
        <v>59</v>
      </c>
      <c r="C9" s="77" t="s">
        <v>53</v>
      </c>
      <c r="D9" s="80"/>
      <c r="E9" s="77"/>
      <c r="F9" s="80"/>
      <c r="G9" s="77"/>
      <c r="H9" s="80"/>
    </row>
    <row r="10" spans="1:8" ht="15" customHeight="1" thickBot="1">
      <c r="A10" s="78"/>
      <c r="B10" s="78"/>
      <c r="C10" s="78"/>
      <c r="D10" s="78"/>
      <c r="E10" s="78"/>
      <c r="F10" s="78"/>
      <c r="G10" s="78"/>
      <c r="H10" s="78"/>
    </row>
    <row r="11" spans="1:8" ht="15" customHeight="1" thickBot="1">
      <c r="A11" s="65" t="s">
        <v>60</v>
      </c>
      <c r="B11" s="66" t="s">
        <v>61</v>
      </c>
      <c r="C11" s="67" t="s">
        <v>53</v>
      </c>
      <c r="D11" s="68" t="s">
        <v>53</v>
      </c>
      <c r="E11" s="67" t="s">
        <v>53</v>
      </c>
      <c r="F11" s="69"/>
      <c r="G11" s="67"/>
      <c r="H11" s="69"/>
    </row>
    <row r="12" spans="1:8" ht="15" customHeight="1" thickBot="1">
      <c r="A12" s="65" t="s">
        <v>62</v>
      </c>
      <c r="B12" s="66" t="s">
        <v>63</v>
      </c>
      <c r="C12" s="67" t="s">
        <v>53</v>
      </c>
      <c r="D12" s="68" t="s">
        <v>53</v>
      </c>
      <c r="E12" s="67"/>
      <c r="F12" s="68" t="s">
        <v>53</v>
      </c>
      <c r="G12" s="67"/>
      <c r="H12" s="69"/>
    </row>
    <row r="13" spans="1:8" ht="15" customHeight="1" thickBot="1">
      <c r="A13" s="65" t="s">
        <v>64</v>
      </c>
      <c r="B13" s="66" t="s">
        <v>65</v>
      </c>
      <c r="C13" s="67"/>
      <c r="D13" s="68" t="s">
        <v>53</v>
      </c>
      <c r="E13" s="67"/>
      <c r="F13" s="69"/>
      <c r="G13" s="67"/>
      <c r="H13" s="69"/>
    </row>
    <row r="14" spans="1:8" ht="15" customHeight="1" thickBot="1">
      <c r="A14" s="65" t="s">
        <v>66</v>
      </c>
      <c r="B14" s="66" t="s">
        <v>67</v>
      </c>
      <c r="C14" s="67" t="s">
        <v>53</v>
      </c>
      <c r="D14" s="68" t="s">
        <v>53</v>
      </c>
      <c r="E14" s="67" t="s">
        <v>53</v>
      </c>
      <c r="F14" s="68" t="s">
        <v>53</v>
      </c>
      <c r="G14" s="67" t="s">
        <v>53</v>
      </c>
      <c r="H14" s="69"/>
    </row>
    <row r="15" spans="1:8" ht="15" customHeight="1" thickBot="1">
      <c r="A15" s="65" t="s">
        <v>68</v>
      </c>
      <c r="B15" s="68" t="s">
        <v>69</v>
      </c>
      <c r="C15" s="67"/>
      <c r="D15" s="69"/>
      <c r="E15" s="67"/>
      <c r="F15" s="69"/>
      <c r="G15" s="67"/>
      <c r="H15" s="69"/>
    </row>
    <row r="16" spans="1:8" ht="15" customHeight="1" thickBot="1">
      <c r="A16" s="65" t="s">
        <v>70</v>
      </c>
      <c r="B16" s="68" t="s">
        <v>71</v>
      </c>
      <c r="C16" s="67" t="s">
        <v>53</v>
      </c>
      <c r="D16" s="68" t="s">
        <v>53</v>
      </c>
      <c r="E16" s="67" t="s">
        <v>53</v>
      </c>
      <c r="F16" s="68" t="s">
        <v>72</v>
      </c>
      <c r="G16" s="67"/>
      <c r="H16" s="69"/>
    </row>
    <row r="17" spans="1:8" ht="15" customHeight="1" thickBot="1">
      <c r="A17" s="65" t="s">
        <v>73</v>
      </c>
      <c r="B17" s="68" t="s">
        <v>74</v>
      </c>
      <c r="C17" s="67" t="s">
        <v>53</v>
      </c>
      <c r="D17" s="68" t="s">
        <v>53</v>
      </c>
      <c r="E17" s="67" t="s">
        <v>53</v>
      </c>
      <c r="F17" s="68" t="s">
        <v>72</v>
      </c>
      <c r="G17" s="67" t="s">
        <v>53</v>
      </c>
      <c r="H17" s="69"/>
    </row>
    <row r="18" spans="1:8" ht="15" customHeight="1" thickBot="1">
      <c r="A18" s="65" t="s">
        <v>75</v>
      </c>
      <c r="B18" s="68" t="s">
        <v>76</v>
      </c>
      <c r="C18" s="67" t="s">
        <v>53</v>
      </c>
      <c r="D18" s="68" t="s">
        <v>53</v>
      </c>
      <c r="E18" s="67" t="s">
        <v>53</v>
      </c>
      <c r="F18" s="68" t="s">
        <v>72</v>
      </c>
      <c r="G18" s="67" t="s">
        <v>72</v>
      </c>
      <c r="H18" s="69"/>
    </row>
    <row r="19" spans="1:8" ht="15" customHeight="1" thickBot="1">
      <c r="A19" s="65" t="s">
        <v>77</v>
      </c>
      <c r="B19" s="68" t="s">
        <v>78</v>
      </c>
      <c r="C19" s="67" t="s">
        <v>53</v>
      </c>
      <c r="D19" s="68" t="s">
        <v>53</v>
      </c>
      <c r="E19" s="67" t="s">
        <v>79</v>
      </c>
      <c r="F19" s="68" t="s">
        <v>72</v>
      </c>
      <c r="G19" s="67" t="s">
        <v>72</v>
      </c>
      <c r="H19" s="69"/>
    </row>
    <row r="20" spans="1:8" ht="23.25" customHeight="1" thickBot="1">
      <c r="A20" s="65" t="s">
        <v>80</v>
      </c>
      <c r="B20" s="68" t="s">
        <v>81</v>
      </c>
      <c r="C20" s="67"/>
      <c r="D20" s="69"/>
      <c r="E20" s="67"/>
      <c r="F20" s="69"/>
      <c r="G20" s="67"/>
      <c r="H20" s="69"/>
    </row>
    <row r="22" spans="1:8">
      <c r="A22" s="72" t="s">
        <v>82</v>
      </c>
    </row>
  </sheetData>
  <mergeCells count="16">
    <mergeCell ref="H9:H10"/>
    <mergeCell ref="F9:F10"/>
    <mergeCell ref="A9:A10"/>
    <mergeCell ref="H6:H7"/>
    <mergeCell ref="G6:G7"/>
    <mergeCell ref="E6:E7"/>
    <mergeCell ref="C6:C7"/>
    <mergeCell ref="A6:A7"/>
    <mergeCell ref="D6:D7"/>
    <mergeCell ref="B6:B7"/>
    <mergeCell ref="F6:F7"/>
    <mergeCell ref="C9:C10"/>
    <mergeCell ref="B9:B10"/>
    <mergeCell ref="G9:G10"/>
    <mergeCell ref="D9:D10"/>
    <mergeCell ref="E9:E10"/>
  </mergeCells>
  <pageMargins left="0.7" right="0.7" top="0.75" bottom="0.75" header="0.3" footer="0.3"/>
  <pageSetup paperSize="9" orientation="portrait" horizontalDpi="90" verticalDpi="9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2" tint="-0.249977111117893"/>
  </sheetPr>
  <dimension ref="A1:AN293"/>
  <sheetViews>
    <sheetView zoomScaleNormal="100" workbookViewId="0"/>
  </sheetViews>
  <sheetFormatPr baseColWidth="10" defaultColWidth="9" defaultRowHeight="15" customHeight="1"/>
  <cols>
    <col min="1" max="1" width="17.6640625" style="6" customWidth="1"/>
    <col min="2" max="2" width="14" style="6" customWidth="1"/>
    <col min="3" max="3" width="16.1640625" style="6" customWidth="1"/>
    <col min="4" max="4" width="7.6640625" style="6" customWidth="1"/>
    <col min="5" max="5" width="25.5" style="6" customWidth="1"/>
    <col min="6" max="6" width="8.1640625" style="6" customWidth="1"/>
    <col min="7" max="7" width="15" style="6" customWidth="1"/>
    <col min="8" max="8" width="45.5" style="6" customWidth="1"/>
    <col min="9" max="37" width="14.1640625" style="6" customWidth="1"/>
    <col min="38" max="39" width="9" style="6" customWidth="1"/>
    <col min="40" max="40" width="9.83203125" style="6" customWidth="1"/>
    <col min="41" max="41" width="9" style="6" customWidth="1"/>
    <col min="42" max="16384" width="9" style="6"/>
  </cols>
  <sheetData>
    <row r="1" spans="1:37" ht="15" customHeight="1">
      <c r="A1" s="34"/>
      <c r="B1" s="34"/>
      <c r="C1" s="34"/>
      <c r="D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</row>
    <row r="2" spans="1:37" ht="20.25" customHeight="1" thickBot="1">
      <c r="A2" s="36" t="str">
        <f>"Case Summary - "&amp;Summary_CDP</f>
        <v>Case Summary - CDP2</v>
      </c>
      <c r="B2" s="36"/>
      <c r="C2" s="36"/>
      <c r="D2" s="36"/>
      <c r="E2" s="36"/>
      <c r="G2" s="11"/>
      <c r="H2" s="11"/>
      <c r="I2" s="11"/>
    </row>
    <row r="3" spans="1:37" ht="15" customHeight="1" thickTop="1">
      <c r="A3" s="37" t="s">
        <v>83</v>
      </c>
      <c r="B3" s="37"/>
      <c r="C3" s="37"/>
      <c r="I3" s="19"/>
    </row>
    <row r="4" spans="1:37" ht="15" customHeight="1">
      <c r="A4" s="37" t="str">
        <f>"1. The discount rate used for calculation is "&amp;TEXT(WACC,"0.0%")</f>
        <v>1. The discount rate used for calculation is 5.5%</v>
      </c>
      <c r="B4" s="37"/>
      <c r="C4" s="37"/>
      <c r="I4" s="19"/>
    </row>
    <row r="5" spans="1:37" ht="15" customHeight="1">
      <c r="A5" s="37" t="s">
        <v>84</v>
      </c>
      <c r="B5" s="37"/>
      <c r="C5" s="37"/>
      <c r="I5" s="19"/>
    </row>
    <row r="6" spans="1:37" ht="15" customHeight="1">
      <c r="B6" s="37"/>
      <c r="C6" s="37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37" ht="15" customHeight="1">
      <c r="B7" s="37"/>
      <c r="C7" s="11" t="s">
        <v>85</v>
      </c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37" ht="15" customHeight="1">
      <c r="A8" s="44" t="s">
        <v>86</v>
      </c>
      <c r="B8" s="21" t="s">
        <v>54</v>
      </c>
      <c r="C8" s="37" t="str">
        <f>INDEX(CDPs!$B$5:$B$20,MATCH(Summary_CDP,CDPs!$A$5:$A$20,0),1)</f>
        <v>Based on Step Change least-cost DP (Progressive Change least-cost with actionable ML and VNI West)</v>
      </c>
    </row>
    <row r="11" spans="1:37" s="48" customFormat="1" ht="24" customHeight="1" thickBot="1">
      <c r="A11" s="49" t="s">
        <v>87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</row>
    <row r="12" spans="1:37" ht="15" customHeight="1" thickTop="1"/>
    <row r="14" spans="1:37" ht="15" customHeight="1">
      <c r="H14" s="12" t="s">
        <v>88</v>
      </c>
      <c r="I14" s="8" t="s">
        <v>89</v>
      </c>
      <c r="J14" s="8" t="s">
        <v>90</v>
      </c>
      <c r="K14" s="8" t="s">
        <v>91</v>
      </c>
      <c r="L14" s="8" t="s">
        <v>92</v>
      </c>
      <c r="M14" s="8" t="s">
        <v>93</v>
      </c>
      <c r="N14" s="8" t="s">
        <v>94</v>
      </c>
      <c r="O14" s="8" t="s">
        <v>95</v>
      </c>
      <c r="P14" s="8" t="s">
        <v>96</v>
      </c>
      <c r="Q14" s="8" t="s">
        <v>97</v>
      </c>
      <c r="R14" s="8" t="s">
        <v>98</v>
      </c>
      <c r="S14" s="8" t="s">
        <v>99</v>
      </c>
      <c r="T14" s="8" t="s">
        <v>100</v>
      </c>
      <c r="U14" s="8" t="s">
        <v>101</v>
      </c>
      <c r="V14" s="8" t="s">
        <v>102</v>
      </c>
      <c r="W14" s="8" t="s">
        <v>103</v>
      </c>
      <c r="X14" s="8" t="s">
        <v>104</v>
      </c>
      <c r="Y14" s="8" t="s">
        <v>105</v>
      </c>
      <c r="Z14" s="8" t="s">
        <v>106</v>
      </c>
      <c r="AA14" s="8" t="s">
        <v>107</v>
      </c>
      <c r="AB14" s="8" t="s">
        <v>108</v>
      </c>
      <c r="AC14" s="8" t="s">
        <v>109</v>
      </c>
      <c r="AD14" s="8" t="s">
        <v>110</v>
      </c>
      <c r="AE14" s="8" t="s">
        <v>111</v>
      </c>
      <c r="AF14" s="8" t="s">
        <v>112</v>
      </c>
      <c r="AG14" s="8" t="s">
        <v>113</v>
      </c>
      <c r="AH14" s="8" t="s">
        <v>114</v>
      </c>
      <c r="AI14" s="8" t="s">
        <v>115</v>
      </c>
      <c r="AJ14" s="8" t="s">
        <v>116</v>
      </c>
      <c r="AK14" s="8" t="s">
        <v>117</v>
      </c>
    </row>
    <row r="15" spans="1:37" ht="15" customHeight="1">
      <c r="F15" s="38"/>
      <c r="H15" s="25" t="s">
        <v>118</v>
      </c>
      <c r="I15" s="29">
        <f t="shared" ref="I15:I21" si="0">NPV(WACC,J15:AK15)/(1+WACC)^2</f>
        <v>75637.701548621102</v>
      </c>
      <c r="J15" s="16">
        <f>SUMIFS(Costs!C:C,Costs!$A:$A,Summary_CDP,Costs!$B:$B,$H15)/1000</f>
        <v>159.8003176698731</v>
      </c>
      <c r="K15" s="16">
        <f>SUMIFS(Costs!D:D,Costs!$A:$A,Summary_CDP,Costs!$B:$B,$H15)/1000</f>
        <v>676.25821164053889</v>
      </c>
      <c r="L15" s="16">
        <f>SUMIFS(Costs!E:E,Costs!$A:$A,Summary_CDP,Costs!$B:$B,$H15)/1000</f>
        <v>1298.8590372399819</v>
      </c>
      <c r="M15" s="16">
        <f>SUMIFS(Costs!F:F,Costs!$A:$A,Summary_CDP,Costs!$B:$B,$H15)/1000</f>
        <v>1664.8196331372881</v>
      </c>
      <c r="N15" s="16">
        <f>SUMIFS(Costs!G:G,Costs!$A:$A,Summary_CDP,Costs!$B:$B,$H15)/1000</f>
        <v>2476.830660223332</v>
      </c>
      <c r="O15" s="16">
        <f>SUMIFS(Costs!H:H,Costs!$A:$A,Summary_CDP,Costs!$B:$B,$H15)/1000</f>
        <v>3219.2856782201893</v>
      </c>
      <c r="P15" s="16">
        <f>SUMIFS(Costs!I:I,Costs!$A:$A,Summary_CDP,Costs!$B:$B,$H15)/1000</f>
        <v>3797.5128256758398</v>
      </c>
      <c r="Q15" s="16">
        <f>SUMIFS(Costs!J:J,Costs!$A:$A,Summary_CDP,Costs!$B:$B,$H15)/1000</f>
        <v>4547.0958570874709</v>
      </c>
      <c r="R15" s="16">
        <f>SUMIFS(Costs!K:K,Costs!$A:$A,Summary_CDP,Costs!$B:$B,$H15)/1000</f>
        <v>4960.1027774653612</v>
      </c>
      <c r="S15" s="16">
        <f>SUMIFS(Costs!L:L,Costs!$A:$A,Summary_CDP,Costs!$B:$B,$H15)/1000</f>
        <v>5406.4400740746951</v>
      </c>
      <c r="T15" s="16">
        <f>SUMIFS(Costs!M:M,Costs!$A:$A,Summary_CDP,Costs!$B:$B,$H15)/1000</f>
        <v>6131.201767066339</v>
      </c>
      <c r="U15" s="16">
        <f>SUMIFS(Costs!N:N,Costs!$A:$A,Summary_CDP,Costs!$B:$B,$H15)/1000</f>
        <v>6307.704138447637</v>
      </c>
      <c r="V15" s="16">
        <f>SUMIFS(Costs!O:O,Costs!$A:$A,Summary_CDP,Costs!$B:$B,$H15)/1000</f>
        <v>6363.4605963279964</v>
      </c>
      <c r="W15" s="16">
        <f>SUMIFS(Costs!P:P,Costs!$A:$A,Summary_CDP,Costs!$B:$B,$H15)/1000</f>
        <v>7161.9126196943025</v>
      </c>
      <c r="X15" s="16">
        <f>SUMIFS(Costs!Q:Q,Costs!$A:$A,Summary_CDP,Costs!$B:$B,$H15)/1000</f>
        <v>7746.6276695430688</v>
      </c>
      <c r="Y15" s="16">
        <f>SUMIFS(Costs!R:R,Costs!$A:$A,Summary_CDP,Costs!$B:$B,$H15)/1000</f>
        <v>8245.3083423362223</v>
      </c>
      <c r="Z15" s="16">
        <f>SUMIFS(Costs!S:S,Costs!$A:$A,Summary_CDP,Costs!$B:$B,$H15)/1000</f>
        <v>8977.0198502581006</v>
      </c>
      <c r="AA15" s="16">
        <f>SUMIFS(Costs!T:T,Costs!$A:$A,Summary_CDP,Costs!$B:$B,$H15)/1000</f>
        <v>9366.4169012442417</v>
      </c>
      <c r="AB15" s="16">
        <f>SUMIFS(Costs!U:U,Costs!$A:$A,Summary_CDP,Costs!$B:$B,$H15)/1000</f>
        <v>9987.2697729557513</v>
      </c>
      <c r="AC15" s="16">
        <f>SUMIFS(Costs!V:V,Costs!$A:$A,Summary_CDP,Costs!$B:$B,$H15)/1000</f>
        <v>11430.317692930979</v>
      </c>
      <c r="AD15" s="16">
        <f>SUMIFS(Costs!W:W,Costs!$A:$A,Summary_CDP,Costs!$B:$B,$H15)/1000</f>
        <v>12462.975029853949</v>
      </c>
      <c r="AE15" s="16">
        <f>SUMIFS(Costs!X:X,Costs!$A:$A,Summary_CDP,Costs!$B:$B,$H15)/1000</f>
        <v>12511.370593408181</v>
      </c>
      <c r="AF15" s="16">
        <f>SUMIFS(Costs!Y:Y,Costs!$A:$A,Summary_CDP,Costs!$B:$B,$H15)/1000</f>
        <v>13145.850444789241</v>
      </c>
      <c r="AG15" s="16">
        <f>SUMIFS(Costs!Z:Z,Costs!$A:$A,Summary_CDP,Costs!$B:$B,$H15)/1000</f>
        <v>13701.344876831001</v>
      </c>
      <c r="AH15" s="16">
        <f>SUMIFS(Costs!AA:AA,Costs!$A:$A,Summary_CDP,Costs!$B:$B,$H15)/1000</f>
        <v>13924.742979369101</v>
      </c>
      <c r="AI15" s="16">
        <f>SUMIFS(Costs!AB:AB,Costs!$A:$A,Summary_CDP,Costs!$B:$B,$H15)/1000</f>
        <v>15025.461680266701</v>
      </c>
      <c r="AJ15" s="16">
        <f>SUMIFS(Costs!AC:AC,Costs!$A:$A,Summary_CDP,Costs!$B:$B,$H15)/1000</f>
        <v>15718.73112399306</v>
      </c>
      <c r="AK15" s="16">
        <f>SUMIFS(Costs!AD:AD,Costs!$A:$A,Summary_CDP,Costs!$B:$B,$H15)/1000</f>
        <v>15067.514852429589</v>
      </c>
    </row>
    <row r="16" spans="1:37" ht="15" customHeight="1">
      <c r="F16" s="38"/>
      <c r="H16" s="25" t="s">
        <v>119</v>
      </c>
      <c r="I16" s="29">
        <f t="shared" si="0"/>
        <v>37428.617213661797</v>
      </c>
      <c r="J16" s="16">
        <f>SUMIFS(Costs!C:C,Costs!$A:$A,Summary_CDP,Costs!$B:$B,$H16)/1000</f>
        <v>2753.5168351930151</v>
      </c>
      <c r="K16" s="16">
        <f>SUMIFS(Costs!D:D,Costs!$A:$A,Summary_CDP,Costs!$B:$B,$H16)/1000</f>
        <v>2850.3607085268668</v>
      </c>
      <c r="L16" s="16">
        <f>SUMIFS(Costs!E:E,Costs!$A:$A,Summary_CDP,Costs!$B:$B,$H16)/1000</f>
        <v>3380.6586480078922</v>
      </c>
      <c r="M16" s="16">
        <f>SUMIFS(Costs!F:F,Costs!$A:$A,Summary_CDP,Costs!$B:$B,$H16)/1000</f>
        <v>2836.6609104485742</v>
      </c>
      <c r="N16" s="16">
        <f>SUMIFS(Costs!G:G,Costs!$A:$A,Summary_CDP,Costs!$B:$B,$H16)/1000</f>
        <v>2970.7573546251292</v>
      </c>
      <c r="O16" s="16">
        <f>SUMIFS(Costs!H:H,Costs!$A:$A,Summary_CDP,Costs!$B:$B,$H16)/1000</f>
        <v>2987.5535782828429</v>
      </c>
      <c r="P16" s="16">
        <f>SUMIFS(Costs!I:I,Costs!$A:$A,Summary_CDP,Costs!$B:$B,$H16)/1000</f>
        <v>2834.9450250285258</v>
      </c>
      <c r="Q16" s="16">
        <f>SUMIFS(Costs!J:J,Costs!$A:$A,Summary_CDP,Costs!$B:$B,$H16)/1000</f>
        <v>2764.0269192856322</v>
      </c>
      <c r="R16" s="16">
        <f>SUMIFS(Costs!K:K,Costs!$A:$A,Summary_CDP,Costs!$B:$B,$H16)/1000</f>
        <v>2510.2952745171242</v>
      </c>
      <c r="S16" s="16">
        <f>SUMIFS(Costs!L:L,Costs!$A:$A,Summary_CDP,Costs!$B:$B,$H16)/1000</f>
        <v>2701.452897219282</v>
      </c>
      <c r="T16" s="16">
        <f>SUMIFS(Costs!M:M,Costs!$A:$A,Summary_CDP,Costs!$B:$B,$H16)/1000</f>
        <v>2741.4014158241889</v>
      </c>
      <c r="U16" s="16">
        <f>SUMIFS(Costs!N:N,Costs!$A:$A,Summary_CDP,Costs!$B:$B,$H16)/1000</f>
        <v>2417.8167625614583</v>
      </c>
      <c r="V16" s="16">
        <f>SUMIFS(Costs!O:O,Costs!$A:$A,Summary_CDP,Costs!$B:$B,$H16)/1000</f>
        <v>2389.6243198049547</v>
      </c>
      <c r="W16" s="16">
        <f>SUMIFS(Costs!P:P,Costs!$A:$A,Summary_CDP,Costs!$B:$B,$H16)/1000</f>
        <v>2517.3070905662921</v>
      </c>
      <c r="X16" s="16">
        <f>SUMIFS(Costs!Q:Q,Costs!$A:$A,Summary_CDP,Costs!$B:$B,$H16)/1000</f>
        <v>2622.299747318471</v>
      </c>
      <c r="Y16" s="16">
        <f>SUMIFS(Costs!R:R,Costs!$A:$A,Summary_CDP,Costs!$B:$B,$H16)/1000</f>
        <v>2735.8483051445819</v>
      </c>
      <c r="Z16" s="16">
        <f>SUMIFS(Costs!S:S,Costs!$A:$A,Summary_CDP,Costs!$B:$B,$H16)/1000</f>
        <v>3136.7727024144738</v>
      </c>
      <c r="AA16" s="16">
        <f>SUMIFS(Costs!T:T,Costs!$A:$A,Summary_CDP,Costs!$B:$B,$H16)/1000</f>
        <v>2874.0409270947571</v>
      </c>
      <c r="AB16" s="16">
        <f>SUMIFS(Costs!U:U,Costs!$A:$A,Summary_CDP,Costs!$B:$B,$H16)/1000</f>
        <v>2936.8340432819782</v>
      </c>
      <c r="AC16" s="16">
        <f>SUMIFS(Costs!V:V,Costs!$A:$A,Summary_CDP,Costs!$B:$B,$H16)/1000</f>
        <v>3305.6365991631378</v>
      </c>
      <c r="AD16" s="16">
        <f>SUMIFS(Costs!W:W,Costs!$A:$A,Summary_CDP,Costs!$B:$B,$H16)/1000</f>
        <v>3409.9547575579718</v>
      </c>
      <c r="AE16" s="16">
        <f>SUMIFS(Costs!X:X,Costs!$A:$A,Summary_CDP,Costs!$B:$B,$H16)/1000</f>
        <v>3419.0856153364653</v>
      </c>
      <c r="AF16" s="16">
        <f>SUMIFS(Costs!Y:Y,Costs!$A:$A,Summary_CDP,Costs!$B:$B,$H16)/1000</f>
        <v>3446.8075971903941</v>
      </c>
      <c r="AG16" s="16">
        <f>SUMIFS(Costs!Z:Z,Costs!$A:$A,Summary_CDP,Costs!$B:$B,$H16)/1000</f>
        <v>3568.177472834921</v>
      </c>
      <c r="AH16" s="16">
        <f>SUMIFS(Costs!AA:AA,Costs!$A:$A,Summary_CDP,Costs!$B:$B,$H16)/1000</f>
        <v>3602.7678367012418</v>
      </c>
      <c r="AI16" s="16">
        <f>SUMIFS(Costs!AB:AB,Costs!$A:$A,Summary_CDP,Costs!$B:$B,$H16)/1000</f>
        <v>3844.5012350283878</v>
      </c>
      <c r="AJ16" s="16">
        <f>SUMIFS(Costs!AC:AC,Costs!$A:$A,Summary_CDP,Costs!$B:$B,$H16)/1000</f>
        <v>4141.8798726428195</v>
      </c>
      <c r="AK16" s="16">
        <f>SUMIFS(Costs!AD:AD,Costs!$A:$A,Summary_CDP,Costs!$B:$B,$H16)/1000</f>
        <v>4048.0983421294436</v>
      </c>
    </row>
    <row r="17" spans="1:37" ht="15" customHeight="1">
      <c r="F17" s="38"/>
      <c r="H17" s="25" t="s">
        <v>120</v>
      </c>
      <c r="I17" s="29">
        <f t="shared" si="0"/>
        <v>17378.615474600458</v>
      </c>
      <c r="J17" s="16">
        <f>SUMIFS(Costs!C:C,Costs!$A:$A,Summary_CDP,Costs!$B:$B,$H17)/1000</f>
        <v>2481.2203999547601</v>
      </c>
      <c r="K17" s="16">
        <f>SUMIFS(Costs!D:D,Costs!$A:$A,Summary_CDP,Costs!$B:$B,$H17)/1000</f>
        <v>2141.7981109862317</v>
      </c>
      <c r="L17" s="16">
        <f>SUMIFS(Costs!E:E,Costs!$A:$A,Summary_CDP,Costs!$B:$B,$H17)/1000</f>
        <v>1886.896494508861</v>
      </c>
      <c r="M17" s="16">
        <f>SUMIFS(Costs!F:F,Costs!$A:$A,Summary_CDP,Costs!$B:$B,$H17)/1000</f>
        <v>1790.524838545339</v>
      </c>
      <c r="N17" s="16">
        <f>SUMIFS(Costs!G:G,Costs!$A:$A,Summary_CDP,Costs!$B:$B,$H17)/1000</f>
        <v>1612.3993320289828</v>
      </c>
      <c r="O17" s="16">
        <f>SUMIFS(Costs!H:H,Costs!$A:$A,Summary_CDP,Costs!$B:$B,$H17)/1000</f>
        <v>1406.8268498528921</v>
      </c>
      <c r="P17" s="16">
        <f>SUMIFS(Costs!I:I,Costs!$A:$A,Summary_CDP,Costs!$B:$B,$H17)/1000</f>
        <v>1219.1070836375291</v>
      </c>
      <c r="Q17" s="16">
        <f>SUMIFS(Costs!J:J,Costs!$A:$A,Summary_CDP,Costs!$B:$B,$H17)/1000</f>
        <v>1205.914354791488</v>
      </c>
      <c r="R17" s="16">
        <f>SUMIFS(Costs!K:K,Costs!$A:$A,Summary_CDP,Costs!$B:$B,$H17)/1000</f>
        <v>1210.8629930076202</v>
      </c>
      <c r="S17" s="16">
        <f>SUMIFS(Costs!L:L,Costs!$A:$A,Summary_CDP,Costs!$B:$B,$H17)/1000</f>
        <v>1179.644166023101</v>
      </c>
      <c r="T17" s="16">
        <f>SUMIFS(Costs!M:M,Costs!$A:$A,Summary_CDP,Costs!$B:$B,$H17)/1000</f>
        <v>942.25695639446815</v>
      </c>
      <c r="U17" s="16">
        <f>SUMIFS(Costs!N:N,Costs!$A:$A,Summary_CDP,Costs!$B:$B,$H17)/1000</f>
        <v>1139.9570503192181</v>
      </c>
      <c r="V17" s="16">
        <f>SUMIFS(Costs!O:O,Costs!$A:$A,Summary_CDP,Costs!$B:$B,$H17)/1000</f>
        <v>1089.2405338793521</v>
      </c>
      <c r="W17" s="16">
        <f>SUMIFS(Costs!P:P,Costs!$A:$A,Summary_CDP,Costs!$B:$B,$H17)/1000</f>
        <v>1010.0958325440699</v>
      </c>
      <c r="X17" s="16">
        <f>SUMIFS(Costs!Q:Q,Costs!$A:$A,Summary_CDP,Costs!$B:$B,$H17)/1000</f>
        <v>903.12410493034793</v>
      </c>
      <c r="Y17" s="16">
        <f>SUMIFS(Costs!R:R,Costs!$A:$A,Summary_CDP,Costs!$B:$B,$H17)/1000</f>
        <v>1119.0539465548441</v>
      </c>
      <c r="Z17" s="16">
        <f>SUMIFS(Costs!S:S,Costs!$A:$A,Summary_CDP,Costs!$B:$B,$H17)/1000</f>
        <v>930.0049202464553</v>
      </c>
      <c r="AA17" s="16">
        <f>SUMIFS(Costs!T:T,Costs!$A:$A,Summary_CDP,Costs!$B:$B,$H17)/1000</f>
        <v>936.07304654525262</v>
      </c>
      <c r="AB17" s="16">
        <f>SUMIFS(Costs!U:U,Costs!$A:$A,Summary_CDP,Costs!$B:$B,$H17)/1000</f>
        <v>968.67214945743467</v>
      </c>
      <c r="AC17" s="16">
        <f>SUMIFS(Costs!V:V,Costs!$A:$A,Summary_CDP,Costs!$B:$B,$H17)/1000</f>
        <v>1057.4165881084321</v>
      </c>
      <c r="AD17" s="16">
        <f>SUMIFS(Costs!W:W,Costs!$A:$A,Summary_CDP,Costs!$B:$B,$H17)/1000</f>
        <v>865.81062900470738</v>
      </c>
      <c r="AE17" s="16">
        <f>SUMIFS(Costs!X:X,Costs!$A:$A,Summary_CDP,Costs!$B:$B,$H17)/1000</f>
        <v>775.04409955768188</v>
      </c>
      <c r="AF17" s="16">
        <f>SUMIFS(Costs!Y:Y,Costs!$A:$A,Summary_CDP,Costs!$B:$B,$H17)/1000</f>
        <v>1026.292813392517</v>
      </c>
      <c r="AG17" s="16">
        <f>SUMIFS(Costs!Z:Z,Costs!$A:$A,Summary_CDP,Costs!$B:$B,$H17)/1000</f>
        <v>1066.7884848779222</v>
      </c>
      <c r="AH17" s="16">
        <f>SUMIFS(Costs!AA:AA,Costs!$A:$A,Summary_CDP,Costs!$B:$B,$H17)/1000</f>
        <v>953.7825361112981</v>
      </c>
      <c r="AI17" s="16">
        <f>SUMIFS(Costs!AB:AB,Costs!$A:$A,Summary_CDP,Costs!$B:$B,$H17)/1000</f>
        <v>1087.5316932913379</v>
      </c>
      <c r="AJ17" s="16">
        <f>SUMIFS(Costs!AC:AC,Costs!$A:$A,Summary_CDP,Costs!$B:$B,$H17)/1000</f>
        <v>1550.362172812273</v>
      </c>
      <c r="AK17" s="16">
        <f>SUMIFS(Costs!AD:AD,Costs!$A:$A,Summary_CDP,Costs!$B:$B,$H17)/1000</f>
        <v>1035.578177630156</v>
      </c>
    </row>
    <row r="18" spans="1:37" ht="15" customHeight="1">
      <c r="F18" s="38"/>
      <c r="H18" s="25" t="s">
        <v>121</v>
      </c>
      <c r="I18" s="29">
        <f t="shared" si="0"/>
        <v>4461.0860603709434</v>
      </c>
      <c r="J18" s="16">
        <f>SUMIFS(Costs!C:C,Costs!$A:$A,Summary_CDP,Costs!$B:$B,$H18)/1000</f>
        <v>670.22165110179731</v>
      </c>
      <c r="K18" s="16">
        <f>SUMIFS(Costs!D:D,Costs!$A:$A,Summary_CDP,Costs!$B:$B,$H18)/1000</f>
        <v>608.11129661090945</v>
      </c>
      <c r="L18" s="16">
        <f>SUMIFS(Costs!E:E,Costs!$A:$A,Summary_CDP,Costs!$B:$B,$H18)/1000</f>
        <v>562.06346117576493</v>
      </c>
      <c r="M18" s="16">
        <f>SUMIFS(Costs!F:F,Costs!$A:$A,Summary_CDP,Costs!$B:$B,$H18)/1000</f>
        <v>547.61442458005638</v>
      </c>
      <c r="N18" s="16">
        <f>SUMIFS(Costs!G:G,Costs!$A:$A,Summary_CDP,Costs!$B:$B,$H18)/1000</f>
        <v>505.8815667757824</v>
      </c>
      <c r="O18" s="16">
        <f>SUMIFS(Costs!H:H,Costs!$A:$A,Summary_CDP,Costs!$B:$B,$H18)/1000</f>
        <v>415.18540195298789</v>
      </c>
      <c r="P18" s="16">
        <f>SUMIFS(Costs!I:I,Costs!$A:$A,Summary_CDP,Costs!$B:$B,$H18)/1000</f>
        <v>364.42492886481745</v>
      </c>
      <c r="Q18" s="16">
        <f>SUMIFS(Costs!J:J,Costs!$A:$A,Summary_CDP,Costs!$B:$B,$H18)/1000</f>
        <v>347.21727783504298</v>
      </c>
      <c r="R18" s="16">
        <f>SUMIFS(Costs!K:K,Costs!$A:$A,Summary_CDP,Costs!$B:$B,$H18)/1000</f>
        <v>323.44091368534743</v>
      </c>
      <c r="S18" s="16">
        <f>SUMIFS(Costs!L:L,Costs!$A:$A,Summary_CDP,Costs!$B:$B,$H18)/1000</f>
        <v>311.18841239974824</v>
      </c>
      <c r="T18" s="16">
        <f>SUMIFS(Costs!M:M,Costs!$A:$A,Summary_CDP,Costs!$B:$B,$H18)/1000</f>
        <v>259.74235135523679</v>
      </c>
      <c r="U18" s="16">
        <f>SUMIFS(Costs!N:N,Costs!$A:$A,Summary_CDP,Costs!$B:$B,$H18)/1000</f>
        <v>274.69798595781896</v>
      </c>
      <c r="V18" s="16">
        <f>SUMIFS(Costs!O:O,Costs!$A:$A,Summary_CDP,Costs!$B:$B,$H18)/1000</f>
        <v>273.43546973558909</v>
      </c>
      <c r="W18" s="16">
        <f>SUMIFS(Costs!P:P,Costs!$A:$A,Summary_CDP,Costs!$B:$B,$H18)/1000</f>
        <v>245.72707155308959</v>
      </c>
      <c r="X18" s="16">
        <f>SUMIFS(Costs!Q:Q,Costs!$A:$A,Summary_CDP,Costs!$B:$B,$H18)/1000</f>
        <v>237.1718511307663</v>
      </c>
      <c r="Y18" s="16">
        <f>SUMIFS(Costs!R:R,Costs!$A:$A,Summary_CDP,Costs!$B:$B,$H18)/1000</f>
        <v>258.56481881967471</v>
      </c>
      <c r="Z18" s="16">
        <f>SUMIFS(Costs!S:S,Costs!$A:$A,Summary_CDP,Costs!$B:$B,$H18)/1000</f>
        <v>194.19912948156369</v>
      </c>
      <c r="AA18" s="16">
        <f>SUMIFS(Costs!T:T,Costs!$A:$A,Summary_CDP,Costs!$B:$B,$H18)/1000</f>
        <v>185.91253106992619</v>
      </c>
      <c r="AB18" s="16">
        <f>SUMIFS(Costs!U:U,Costs!$A:$A,Summary_CDP,Costs!$B:$B,$H18)/1000</f>
        <v>180.82118560548949</v>
      </c>
      <c r="AC18" s="16">
        <f>SUMIFS(Costs!V:V,Costs!$A:$A,Summary_CDP,Costs!$B:$B,$H18)/1000</f>
        <v>156.69079938243789</v>
      </c>
      <c r="AD18" s="16">
        <f>SUMIFS(Costs!W:W,Costs!$A:$A,Summary_CDP,Costs!$B:$B,$H18)/1000</f>
        <v>155.7801111104107</v>
      </c>
      <c r="AE18" s="16">
        <f>SUMIFS(Costs!X:X,Costs!$A:$A,Summary_CDP,Costs!$B:$B,$H18)/1000</f>
        <v>142.68737724584821</v>
      </c>
      <c r="AF18" s="16">
        <f>SUMIFS(Costs!Y:Y,Costs!$A:$A,Summary_CDP,Costs!$B:$B,$H18)/1000</f>
        <v>138.33299683558559</v>
      </c>
      <c r="AG18" s="16">
        <f>SUMIFS(Costs!Z:Z,Costs!$A:$A,Summary_CDP,Costs!$B:$B,$H18)/1000</f>
        <v>131.6413414705587</v>
      </c>
      <c r="AH18" s="16">
        <f>SUMIFS(Costs!AA:AA,Costs!$A:$A,Summary_CDP,Costs!$B:$B,$H18)/1000</f>
        <v>127.57331326724</v>
      </c>
      <c r="AI18" s="16">
        <f>SUMIFS(Costs!AB:AB,Costs!$A:$A,Summary_CDP,Costs!$B:$B,$H18)/1000</f>
        <v>122.9277630209326</v>
      </c>
      <c r="AJ18" s="16">
        <f>SUMIFS(Costs!AC:AC,Costs!$A:$A,Summary_CDP,Costs!$B:$B,$H18)/1000</f>
        <v>140.131885937611</v>
      </c>
      <c r="AK18" s="16">
        <f>SUMIFS(Costs!AD:AD,Costs!$A:$A,Summary_CDP,Costs!$B:$B,$H18)/1000</f>
        <v>100.5622240115887</v>
      </c>
    </row>
    <row r="19" spans="1:37" ht="15" customHeight="1">
      <c r="F19" s="38"/>
      <c r="H19" s="25" t="s">
        <v>122</v>
      </c>
      <c r="I19" s="29">
        <f t="shared" si="0"/>
        <v>578.29862042145271</v>
      </c>
      <c r="J19" s="16">
        <f>SUMIFS(Costs!C:C,Costs!$A:$A,Summary_CDP,Costs!$B:$B,$H19)/1000</f>
        <v>1.3932710499999988E-6</v>
      </c>
      <c r="K19" s="16">
        <f>SUMIFS(Costs!D:D,Costs!$A:$A,Summary_CDP,Costs!$B:$B,$H19)/1000</f>
        <v>1.429588005E-6</v>
      </c>
      <c r="L19" s="16">
        <f>SUMIFS(Costs!E:E,Costs!$A:$A,Summary_CDP,Costs!$B:$B,$H19)/1000</f>
        <v>1.5279163850000001E-6</v>
      </c>
      <c r="M19" s="16">
        <f>SUMIFS(Costs!F:F,Costs!$A:$A,Summary_CDP,Costs!$B:$B,$H19)/1000</f>
        <v>4.2146400970183358</v>
      </c>
      <c r="N19" s="16">
        <f>SUMIFS(Costs!G:G,Costs!$A:$A,Summary_CDP,Costs!$B:$B,$H19)/1000</f>
        <v>1.6956441593924988E-2</v>
      </c>
      <c r="O19" s="16">
        <f>SUMIFS(Costs!H:H,Costs!$A:$A,Summary_CDP,Costs!$B:$B,$H19)/1000</f>
        <v>1.8060047800000001E-6</v>
      </c>
      <c r="P19" s="16">
        <f>SUMIFS(Costs!I:I,Costs!$A:$A,Summary_CDP,Costs!$B:$B,$H19)/1000</f>
        <v>8.2812635607479909E-2</v>
      </c>
      <c r="Q19" s="16">
        <f>SUMIFS(Costs!J:J,Costs!$A:$A,Summary_CDP,Costs!$B:$B,$H19)/1000</f>
        <v>23.705758465588833</v>
      </c>
      <c r="R19" s="16">
        <f>SUMIFS(Costs!K:K,Costs!$A:$A,Summary_CDP,Costs!$B:$B,$H19)/1000</f>
        <v>0.21100180399215482</v>
      </c>
      <c r="S19" s="16">
        <f>SUMIFS(Costs!L:L,Costs!$A:$A,Summary_CDP,Costs!$B:$B,$H19)/1000</f>
        <v>5.5773197259074152</v>
      </c>
      <c r="T19" s="16">
        <f>SUMIFS(Costs!M:M,Costs!$A:$A,Summary_CDP,Costs!$B:$B,$H19)/1000</f>
        <v>0.27030392185085456</v>
      </c>
      <c r="U19" s="16">
        <f>SUMIFS(Costs!N:N,Costs!$A:$A,Summary_CDP,Costs!$B:$B,$H19)/1000</f>
        <v>9.4330293584098754</v>
      </c>
      <c r="V19" s="16">
        <f>SUMIFS(Costs!O:O,Costs!$A:$A,Summary_CDP,Costs!$B:$B,$H19)/1000</f>
        <v>0.26411080199445003</v>
      </c>
      <c r="W19" s="16">
        <f>SUMIFS(Costs!P:P,Costs!$A:$A,Summary_CDP,Costs!$B:$B,$H19)/1000</f>
        <v>8.4295396072542914</v>
      </c>
      <c r="X19" s="16">
        <f>SUMIFS(Costs!Q:Q,Costs!$A:$A,Summary_CDP,Costs!$B:$B,$H19)/1000</f>
        <v>1.30760248292901</v>
      </c>
      <c r="Y19" s="16">
        <f>SUMIFS(Costs!R:R,Costs!$A:$A,Summary_CDP,Costs!$B:$B,$H19)/1000</f>
        <v>7.173049511365833</v>
      </c>
      <c r="Z19" s="16">
        <f>SUMIFS(Costs!S:S,Costs!$A:$A,Summary_CDP,Costs!$B:$B,$H19)/1000</f>
        <v>8.0398754163844366</v>
      </c>
      <c r="AA19" s="16">
        <f>SUMIFS(Costs!T:T,Costs!$A:$A,Summary_CDP,Costs!$B:$B,$H19)/1000</f>
        <v>23.143529589634131</v>
      </c>
      <c r="AB19" s="16">
        <f>SUMIFS(Costs!U:U,Costs!$A:$A,Summary_CDP,Costs!$B:$B,$H19)/1000</f>
        <v>12.166841572320699</v>
      </c>
      <c r="AC19" s="16">
        <f>SUMIFS(Costs!V:V,Costs!$A:$A,Summary_CDP,Costs!$B:$B,$H19)/1000</f>
        <v>63.927387581262941</v>
      </c>
      <c r="AD19" s="16">
        <f>SUMIFS(Costs!W:W,Costs!$A:$A,Summary_CDP,Costs!$B:$B,$H19)/1000</f>
        <v>38.71847876734482</v>
      </c>
      <c r="AE19" s="16">
        <f>SUMIFS(Costs!X:X,Costs!$A:$A,Summary_CDP,Costs!$B:$B,$H19)/1000</f>
        <v>4.1242007652370214</v>
      </c>
      <c r="AF19" s="16">
        <f>SUMIFS(Costs!Y:Y,Costs!$A:$A,Summary_CDP,Costs!$B:$B,$H19)/1000</f>
        <v>89.889304278615256</v>
      </c>
      <c r="AG19" s="16">
        <f>SUMIFS(Costs!Z:Z,Costs!$A:$A,Summary_CDP,Costs!$B:$B,$H19)/1000</f>
        <v>94.928673946415572</v>
      </c>
      <c r="AH19" s="16">
        <f>SUMIFS(Costs!AA:AA,Costs!$A:$A,Summary_CDP,Costs!$B:$B,$H19)/1000</f>
        <v>333.14638619970708</v>
      </c>
      <c r="AI19" s="16">
        <f>SUMIFS(Costs!AB:AB,Costs!$A:$A,Summary_CDP,Costs!$B:$B,$H19)/1000</f>
        <v>433.0387832849654</v>
      </c>
      <c r="AJ19" s="16">
        <f>SUMIFS(Costs!AC:AC,Costs!$A:$A,Summary_CDP,Costs!$B:$B,$H19)/1000</f>
        <v>780.08538154758412</v>
      </c>
      <c r="AK19" s="16">
        <f>SUMIFS(Costs!AD:AD,Costs!$A:$A,Summary_CDP,Costs!$B:$B,$H19)/1000</f>
        <v>559.6290456978752</v>
      </c>
    </row>
    <row r="20" spans="1:37" ht="15" customHeight="1">
      <c r="F20" s="38"/>
      <c r="H20" s="25" t="s">
        <v>123</v>
      </c>
      <c r="I20" s="29">
        <f t="shared" si="0"/>
        <v>2104.5058320703106</v>
      </c>
      <c r="J20" s="16">
        <f>SUMIFS(Costs!C:C,Costs!$A:$A,Summary_CDP,Costs!$B:$B,$H20)/1000</f>
        <v>0</v>
      </c>
      <c r="K20" s="16">
        <f>SUMIFS(Costs!D:D,Costs!$A:$A,Summary_CDP,Costs!$B:$B,$H20)/1000</f>
        <v>0</v>
      </c>
      <c r="L20" s="16">
        <f>SUMIFS(Costs!E:E,Costs!$A:$A,Summary_CDP,Costs!$B:$B,$H20)/1000</f>
        <v>4.839534999999958E-7</v>
      </c>
      <c r="M20" s="16">
        <f>SUMIFS(Costs!F:F,Costs!$A:$A,Summary_CDP,Costs!$B:$B,$H20)/1000</f>
        <v>0.1606230197397002</v>
      </c>
      <c r="N20" s="16">
        <f>SUMIFS(Costs!G:G,Costs!$A:$A,Summary_CDP,Costs!$B:$B,$H20)/1000</f>
        <v>0.161063087397119</v>
      </c>
      <c r="O20" s="16">
        <f>SUMIFS(Costs!H:H,Costs!$A:$A,Summary_CDP,Costs!$B:$B,$H20)/1000</f>
        <v>8.2802826880964968</v>
      </c>
      <c r="P20" s="16">
        <f>SUMIFS(Costs!I:I,Costs!$A:$A,Summary_CDP,Costs!$B:$B,$H20)/1000</f>
        <v>8.4812963715042198</v>
      </c>
      <c r="Q20" s="16">
        <f>SUMIFS(Costs!J:J,Costs!$A:$A,Summary_CDP,Costs!$B:$B,$H20)/1000</f>
        <v>11.86915459293286</v>
      </c>
      <c r="R20" s="16">
        <f>SUMIFS(Costs!K:K,Costs!$A:$A,Summary_CDP,Costs!$B:$B,$H20)/1000</f>
        <v>9.453877255919064</v>
      </c>
      <c r="S20" s="16">
        <f>SUMIFS(Costs!L:L,Costs!$A:$A,Summary_CDP,Costs!$B:$B,$H20)/1000</f>
        <v>35.413210703396736</v>
      </c>
      <c r="T20" s="16">
        <f>SUMIFS(Costs!M:M,Costs!$A:$A,Summary_CDP,Costs!$B:$B,$H20)/1000</f>
        <v>80.169658789184126</v>
      </c>
      <c r="U20" s="16">
        <f>SUMIFS(Costs!N:N,Costs!$A:$A,Summary_CDP,Costs!$B:$B,$H20)/1000</f>
        <v>80.787054474228611</v>
      </c>
      <c r="V20" s="16">
        <f>SUMIFS(Costs!O:O,Costs!$A:$A,Summary_CDP,Costs!$B:$B,$H20)/1000</f>
        <v>86.054164909781846</v>
      </c>
      <c r="W20" s="16">
        <f>SUMIFS(Costs!P:P,Costs!$A:$A,Summary_CDP,Costs!$B:$B,$H20)/1000</f>
        <v>90.650717630317615</v>
      </c>
      <c r="X20" s="16">
        <f>SUMIFS(Costs!Q:Q,Costs!$A:$A,Summary_CDP,Costs!$B:$B,$H20)/1000</f>
        <v>140.46242392357422</v>
      </c>
      <c r="Y20" s="16">
        <f>SUMIFS(Costs!R:R,Costs!$A:$A,Summary_CDP,Costs!$B:$B,$H20)/1000</f>
        <v>160.769040849899</v>
      </c>
      <c r="Z20" s="16">
        <f>SUMIFS(Costs!S:S,Costs!$A:$A,Summary_CDP,Costs!$B:$B,$H20)/1000</f>
        <v>199.8409408162151</v>
      </c>
      <c r="AA20" s="16">
        <f>SUMIFS(Costs!T:T,Costs!$A:$A,Summary_CDP,Costs!$B:$B,$H20)/1000</f>
        <v>222.46829635371489</v>
      </c>
      <c r="AB20" s="16">
        <f>SUMIFS(Costs!U:U,Costs!$A:$A,Summary_CDP,Costs!$B:$B,$H20)/1000</f>
        <v>305.86619142131508</v>
      </c>
      <c r="AC20" s="16">
        <f>SUMIFS(Costs!V:V,Costs!$A:$A,Summary_CDP,Costs!$B:$B,$H20)/1000</f>
        <v>455.43028921104542</v>
      </c>
      <c r="AD20" s="16">
        <f>SUMIFS(Costs!W:W,Costs!$A:$A,Summary_CDP,Costs!$B:$B,$H20)/1000</f>
        <v>543.35248556450904</v>
      </c>
      <c r="AE20" s="16">
        <f>SUMIFS(Costs!X:X,Costs!$A:$A,Summary_CDP,Costs!$B:$B,$H20)/1000</f>
        <v>550.4569141180873</v>
      </c>
      <c r="AF20" s="16">
        <f>SUMIFS(Costs!Y:Y,Costs!$A:$A,Summary_CDP,Costs!$B:$B,$H20)/1000</f>
        <v>616.49245549164732</v>
      </c>
      <c r="AG20" s="16">
        <f>SUMIFS(Costs!Z:Z,Costs!$A:$A,Summary_CDP,Costs!$B:$B,$H20)/1000</f>
        <v>653.80809770429596</v>
      </c>
      <c r="AH20" s="16">
        <f>SUMIFS(Costs!AA:AA,Costs!$A:$A,Summary_CDP,Costs!$B:$B,$H20)/1000</f>
        <v>706.56859982984281</v>
      </c>
      <c r="AI20" s="16">
        <f>SUMIFS(Costs!AB:AB,Costs!$A:$A,Summary_CDP,Costs!$B:$B,$H20)/1000</f>
        <v>892.0243096935418</v>
      </c>
      <c r="AJ20" s="16">
        <f>SUMIFS(Costs!AC:AC,Costs!$A:$A,Summary_CDP,Costs!$B:$B,$H20)/1000</f>
        <v>970.43906271241678</v>
      </c>
      <c r="AK20" s="16">
        <f>SUMIFS(Costs!AD:AD,Costs!$A:$A,Summary_CDP,Costs!$B:$B,$H20)/1000</f>
        <v>974.47043563453724</v>
      </c>
    </row>
    <row r="21" spans="1:37" ht="15" customHeight="1">
      <c r="F21" s="38"/>
      <c r="H21" s="25" t="s">
        <v>124</v>
      </c>
      <c r="I21" s="29">
        <f t="shared" si="0"/>
        <v>8539.7755344221059</v>
      </c>
      <c r="J21" s="16">
        <f>SUMIFS(Costs!C:C,Costs!$A:$A,Summary_CDP,Costs!$B:$B,$H21)/1000</f>
        <v>0</v>
      </c>
      <c r="K21" s="16">
        <f>SUMIFS(Costs!D:D,Costs!$A:$A,Summary_CDP,Costs!$B:$B,$H21)/1000</f>
        <v>0</v>
      </c>
      <c r="L21" s="16">
        <f>SUMIFS(Costs!E:E,Costs!$A:$A,Summary_CDP,Costs!$B:$B,$H21)/1000</f>
        <v>0</v>
      </c>
      <c r="M21" s="16">
        <f>SUMIFS(Costs!F:F,Costs!$A:$A,Summary_CDP,Costs!$B:$B,$H21)/1000</f>
        <v>0</v>
      </c>
      <c r="N21" s="16">
        <f>SUMIFS(Costs!G:G,Costs!$A:$A,Summary_CDP,Costs!$B:$B,$H21)/1000</f>
        <v>192.3361385926041</v>
      </c>
      <c r="O21" s="16">
        <f>SUMIFS(Costs!H:H,Costs!$A:$A,Summary_CDP,Costs!$B:$B,$H21)/1000</f>
        <v>425.0732255071735</v>
      </c>
      <c r="P21" s="16">
        <f>SUMIFS(Costs!I:I,Costs!$A:$A,Summary_CDP,Costs!$B:$B,$H21)/1000</f>
        <v>584.05268369036003</v>
      </c>
      <c r="Q21" s="16">
        <f>SUMIFS(Costs!J:J,Costs!$A:$A,Summary_CDP,Costs!$B:$B,$H21)/1000</f>
        <v>612.22975534055115</v>
      </c>
      <c r="R21" s="16">
        <f>SUMIFS(Costs!K:K,Costs!$A:$A,Summary_CDP,Costs!$B:$B,$H21)/1000</f>
        <v>902.08066150685613</v>
      </c>
      <c r="S21" s="16">
        <f>SUMIFS(Costs!L:L,Costs!$A:$A,Summary_CDP,Costs!$B:$B,$H21)/1000</f>
        <v>988.61465851099717</v>
      </c>
      <c r="T21" s="16">
        <f>SUMIFS(Costs!M:M,Costs!$A:$A,Summary_CDP,Costs!$B:$B,$H21)/1000</f>
        <v>988.61465851099717</v>
      </c>
      <c r="U21" s="16">
        <f>SUMIFS(Costs!N:N,Costs!$A:$A,Summary_CDP,Costs!$B:$B,$H21)/1000</f>
        <v>988.61465851099717</v>
      </c>
      <c r="V21" s="16">
        <f>SUMIFS(Costs!O:O,Costs!$A:$A,Summary_CDP,Costs!$B:$B,$H21)/1000</f>
        <v>1074.04367231317</v>
      </c>
      <c r="W21" s="16">
        <f>SUMIFS(Costs!P:P,Costs!$A:$A,Summary_CDP,Costs!$B:$B,$H21)/1000</f>
        <v>1074.04367231317</v>
      </c>
      <c r="X21" s="16">
        <f>SUMIFS(Costs!Q:Q,Costs!$A:$A,Summary_CDP,Costs!$B:$B,$H21)/1000</f>
        <v>1074.04367231317</v>
      </c>
      <c r="Y21" s="16">
        <f>SUMIFS(Costs!R:R,Costs!$A:$A,Summary_CDP,Costs!$B:$B,$H21)/1000</f>
        <v>1106.916922571726</v>
      </c>
      <c r="Z21" s="16">
        <f>SUMIFS(Costs!S:S,Costs!$A:$A,Summary_CDP,Costs!$B:$B,$H21)/1000</f>
        <v>1106.916922571726</v>
      </c>
      <c r="AA21" s="16">
        <f>SUMIFS(Costs!T:T,Costs!$A:$A,Summary_CDP,Costs!$B:$B,$H21)/1000</f>
        <v>1106.916922571726</v>
      </c>
      <c r="AB21" s="16">
        <f>SUMIFS(Costs!U:U,Costs!$A:$A,Summary_CDP,Costs!$B:$B,$H21)/1000</f>
        <v>1106.916922571726</v>
      </c>
      <c r="AC21" s="16">
        <f>SUMIFS(Costs!V:V,Costs!$A:$A,Summary_CDP,Costs!$B:$B,$H21)/1000</f>
        <v>1106.916922571726</v>
      </c>
      <c r="AD21" s="16">
        <f>SUMIFS(Costs!W:W,Costs!$A:$A,Summary_CDP,Costs!$B:$B,$H21)/1000</f>
        <v>1106.916922571726</v>
      </c>
      <c r="AE21" s="16">
        <f>SUMIFS(Costs!X:X,Costs!$A:$A,Summary_CDP,Costs!$B:$B,$H21)/1000</f>
        <v>1106.916922571726</v>
      </c>
      <c r="AF21" s="16">
        <f>SUMIFS(Costs!Y:Y,Costs!$A:$A,Summary_CDP,Costs!$B:$B,$H21)/1000</f>
        <v>1106.916922571726</v>
      </c>
      <c r="AG21" s="16">
        <f>SUMIFS(Costs!Z:Z,Costs!$A:$A,Summary_CDP,Costs!$B:$B,$H21)/1000</f>
        <v>1106.916922571726</v>
      </c>
      <c r="AH21" s="16">
        <f>SUMIFS(Costs!AA:AA,Costs!$A:$A,Summary_CDP,Costs!$B:$B,$H21)/1000</f>
        <v>1106.916922571726</v>
      </c>
      <c r="AI21" s="16">
        <f>SUMIFS(Costs!AB:AB,Costs!$A:$A,Summary_CDP,Costs!$B:$B,$H21)/1000</f>
        <v>1106.916922571726</v>
      </c>
      <c r="AJ21" s="16">
        <f>SUMIFS(Costs!AC:AC,Costs!$A:$A,Summary_CDP,Costs!$B:$B,$H21)/1000</f>
        <v>1106.916922571726</v>
      </c>
      <c r="AK21" s="16">
        <f>SUMIFS(Costs!AD:AD,Costs!$A:$A,Summary_CDP,Costs!$B:$B,$H21)/1000</f>
        <v>1106.916922571726</v>
      </c>
    </row>
    <row r="22" spans="1:37" ht="15" customHeight="1">
      <c r="H22" s="17" t="s">
        <v>125</v>
      </c>
      <c r="I22" s="18">
        <f t="shared" ref="I22:AK22" si="1">SUM(I15:I21)</f>
        <v>146128.60028416815</v>
      </c>
      <c r="J22" s="18">
        <f t="shared" si="1"/>
        <v>6064.7592053127173</v>
      </c>
      <c r="K22" s="18">
        <f t="shared" si="1"/>
        <v>6276.528329194135</v>
      </c>
      <c r="L22" s="18">
        <f t="shared" si="1"/>
        <v>7128.4776429443709</v>
      </c>
      <c r="M22" s="18">
        <f t="shared" si="1"/>
        <v>6843.9950698280154</v>
      </c>
      <c r="N22" s="18">
        <f t="shared" si="1"/>
        <v>7758.3830717748215</v>
      </c>
      <c r="O22" s="18">
        <f t="shared" si="1"/>
        <v>8462.2050183101874</v>
      </c>
      <c r="P22" s="18">
        <f t="shared" si="1"/>
        <v>8808.6066559041865</v>
      </c>
      <c r="Q22" s="18">
        <f t="shared" si="1"/>
        <v>9512.059077398706</v>
      </c>
      <c r="R22" s="18">
        <f t="shared" si="1"/>
        <v>9916.447499242222</v>
      </c>
      <c r="S22" s="18">
        <f t="shared" si="1"/>
        <v>10628.330738657127</v>
      </c>
      <c r="T22" s="18">
        <f t="shared" si="1"/>
        <v>11143.657111862265</v>
      </c>
      <c r="U22" s="18">
        <f t="shared" si="1"/>
        <v>11219.010679629768</v>
      </c>
      <c r="V22" s="18">
        <f t="shared" si="1"/>
        <v>11276.122867772838</v>
      </c>
      <c r="W22" s="18">
        <f t="shared" si="1"/>
        <v>12108.166543908497</v>
      </c>
      <c r="X22" s="18">
        <f t="shared" si="1"/>
        <v>12725.037071642328</v>
      </c>
      <c r="Y22" s="18">
        <f t="shared" si="1"/>
        <v>13633.634425788314</v>
      </c>
      <c r="Z22" s="18">
        <f t="shared" si="1"/>
        <v>14552.794341204921</v>
      </c>
      <c r="AA22" s="18">
        <f t="shared" si="1"/>
        <v>14714.972154469251</v>
      </c>
      <c r="AB22" s="18">
        <f t="shared" si="1"/>
        <v>15498.547106866015</v>
      </c>
      <c r="AC22" s="18">
        <f t="shared" si="1"/>
        <v>17576.33627894902</v>
      </c>
      <c r="AD22" s="18">
        <f t="shared" si="1"/>
        <v>18583.508414430617</v>
      </c>
      <c r="AE22" s="18">
        <f t="shared" si="1"/>
        <v>18509.685723003229</v>
      </c>
      <c r="AF22" s="18">
        <f t="shared" si="1"/>
        <v>19570.582534549725</v>
      </c>
      <c r="AG22" s="18">
        <f t="shared" si="1"/>
        <v>20323.605870236843</v>
      </c>
      <c r="AH22" s="18">
        <f t="shared" si="1"/>
        <v>20755.498574050158</v>
      </c>
      <c r="AI22" s="18">
        <f t="shared" si="1"/>
        <v>22512.402387157592</v>
      </c>
      <c r="AJ22" s="18">
        <f t="shared" si="1"/>
        <v>24408.546422217492</v>
      </c>
      <c r="AK22" s="18">
        <f t="shared" si="1"/>
        <v>22892.770000104912</v>
      </c>
    </row>
    <row r="23" spans="1:37" ht="15" customHeight="1">
      <c r="H23" s="11" t="s">
        <v>126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</row>
    <row r="24" spans="1:37" ht="15" customHeight="1">
      <c r="H24" s="12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</row>
    <row r="25" spans="1:37" ht="15" customHeight="1">
      <c r="H25" s="55"/>
      <c r="X25" s="28"/>
    </row>
    <row r="29" spans="1:37" s="48" customFormat="1" ht="24" customHeight="1" thickBot="1">
      <c r="A29" s="49" t="str">
        <f>B30&amp;" capacity by year"</f>
        <v>NEM capacity by year</v>
      </c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</row>
    <row r="30" spans="1:37" ht="15" customHeight="1" thickTop="1">
      <c r="A30" s="11" t="s">
        <v>127</v>
      </c>
      <c r="B30" s="21" t="s">
        <v>128</v>
      </c>
    </row>
    <row r="32" spans="1:37" ht="15" customHeight="1">
      <c r="H32" s="44" t="s">
        <v>129</v>
      </c>
      <c r="I32" s="8" t="s">
        <v>90</v>
      </c>
      <c r="J32" s="8" t="s">
        <v>91</v>
      </c>
      <c r="K32" s="8" t="s">
        <v>92</v>
      </c>
      <c r="L32" s="8" t="s">
        <v>93</v>
      </c>
      <c r="M32" s="8" t="s">
        <v>94</v>
      </c>
      <c r="N32" s="8" t="s">
        <v>95</v>
      </c>
      <c r="O32" s="8" t="s">
        <v>96</v>
      </c>
      <c r="P32" s="8" t="s">
        <v>97</v>
      </c>
      <c r="Q32" s="8" t="s">
        <v>98</v>
      </c>
      <c r="R32" s="8" t="s">
        <v>99</v>
      </c>
      <c r="S32" s="8" t="s">
        <v>100</v>
      </c>
      <c r="T32" s="8" t="s">
        <v>101</v>
      </c>
      <c r="U32" s="8" t="s">
        <v>102</v>
      </c>
      <c r="V32" s="8" t="s">
        <v>103</v>
      </c>
      <c r="W32" s="8" t="s">
        <v>104</v>
      </c>
      <c r="X32" s="8" t="s">
        <v>105</v>
      </c>
      <c r="Y32" s="8" t="s">
        <v>106</v>
      </c>
      <c r="Z32" s="8" t="s">
        <v>107</v>
      </c>
      <c r="AA32" s="8" t="s">
        <v>108</v>
      </c>
      <c r="AB32" s="8" t="s">
        <v>109</v>
      </c>
      <c r="AC32" s="8" t="s">
        <v>110</v>
      </c>
      <c r="AD32" s="8" t="s">
        <v>111</v>
      </c>
      <c r="AE32" s="8" t="s">
        <v>112</v>
      </c>
      <c r="AF32" s="8" t="s">
        <v>113</v>
      </c>
      <c r="AG32" s="8" t="s">
        <v>114</v>
      </c>
      <c r="AH32" s="8" t="s">
        <v>115</v>
      </c>
      <c r="AI32" s="8" t="s">
        <v>116</v>
      </c>
      <c r="AJ32" s="8" t="s">
        <v>117</v>
      </c>
    </row>
    <row r="33" spans="8:36" ht="15" customHeight="1">
      <c r="H33" s="9" t="s">
        <v>130</v>
      </c>
      <c r="I33" s="5">
        <f>SUMIFS(Capacity!E:E,Capacity!$A:$A,Summary_CDP,Capacity!$B:$B,IF($B$30="NEM","*",$B$30),Capacity!$C:$C,$H33)</f>
        <v>16456</v>
      </c>
      <c r="J33" s="5">
        <f>SUMIFS(Capacity!F:F,Capacity!$A:$A,Summary_CDP,Capacity!$B:$B,IF($B$30="NEM","*",$B$30),Capacity!$C:$C,$H33)</f>
        <v>16456</v>
      </c>
      <c r="K33" s="5">
        <f>SUMIFS(Capacity!G:G,Capacity!$A:$A,Summary_CDP,Capacity!$B:$B,IF($B$30="NEM","*",$B$30),Capacity!$C:$C,$H33)</f>
        <v>12876</v>
      </c>
      <c r="L33" s="5">
        <f>SUMIFS(Capacity!H:H,Capacity!$A:$A,Summary_CDP,Capacity!$B:$B,IF($B$30="NEM","*",$B$30),Capacity!$C:$C,$H33)</f>
        <v>12176</v>
      </c>
      <c r="M33" s="5">
        <f>SUMIFS(Capacity!I:I,Capacity!$A:$A,Summary_CDP,Capacity!$B:$B,IF($B$30="NEM","*",$B$30),Capacity!$C:$C,$H33)</f>
        <v>10156</v>
      </c>
      <c r="N33" s="5">
        <f>SUMIFS(Capacity!J:J,Capacity!$A:$A,Summary_CDP,Capacity!$B:$B,IF($B$30="NEM","*",$B$30),Capacity!$C:$C,$H33)</f>
        <v>8277</v>
      </c>
      <c r="O33" s="5">
        <f>SUMIFS(Capacity!K:K,Capacity!$A:$A,Summary_CDP,Capacity!$B:$B,IF($B$30="NEM","*",$B$30),Capacity!$C:$C,$H33)</f>
        <v>7312</v>
      </c>
      <c r="P33" s="5">
        <f>SUMIFS(Capacity!L:L,Capacity!$A:$A,Summary_CDP,Capacity!$B:$B,IF($B$30="NEM","*",$B$30),Capacity!$C:$C,$H33)</f>
        <v>5912</v>
      </c>
      <c r="Q33" s="5">
        <f>SUMIFS(Capacity!M:M,Capacity!$A:$A,Summary_CDP,Capacity!$B:$B,IF($B$30="NEM","*",$B$30),Capacity!$C:$C,$H33)</f>
        <v>5912</v>
      </c>
      <c r="R33" s="5">
        <f>SUMIFS(Capacity!N:N,Capacity!$A:$A,Summary_CDP,Capacity!$B:$B,IF($B$30="NEM","*",$B$30),Capacity!$C:$C,$H33)</f>
        <v>5182</v>
      </c>
      <c r="S33" s="5">
        <f>SUMIFS(Capacity!O:O,Capacity!$A:$A,Summary_CDP,Capacity!$B:$B,IF($B$30="NEM","*",$B$30),Capacity!$C:$C,$H33)</f>
        <v>3082</v>
      </c>
      <c r="T33" s="5">
        <f>SUMIFS(Capacity!P:P,Capacity!$A:$A,Summary_CDP,Capacity!$B:$B,IF($B$30="NEM","*",$B$30),Capacity!$C:$C,$H33)</f>
        <v>3082</v>
      </c>
      <c r="U33" s="5">
        <f>SUMIFS(Capacity!Q:Q,Capacity!$A:$A,Summary_CDP,Capacity!$B:$B,IF($B$30="NEM","*",$B$30),Capacity!$C:$C,$H33)</f>
        <v>3082</v>
      </c>
      <c r="V33" s="5">
        <f>SUMIFS(Capacity!R:R,Capacity!$A:$A,Summary_CDP,Capacity!$B:$B,IF($B$30="NEM","*",$B$30),Capacity!$C:$C,$H33)</f>
        <v>3082</v>
      </c>
      <c r="W33" s="5">
        <f>SUMIFS(Capacity!S:S,Capacity!$A:$A,Summary_CDP,Capacity!$B:$B,IF($B$30="NEM","*",$B$30),Capacity!$C:$C,$H33)</f>
        <v>3082</v>
      </c>
      <c r="X33" s="5">
        <f>SUMIFS(Capacity!T:T,Capacity!$A:$A,Summary_CDP,Capacity!$B:$B,IF($B$30="NEM","*",$B$30),Capacity!$C:$C,$H33)</f>
        <v>3082</v>
      </c>
      <c r="Y33" s="5">
        <f>SUMIFS(Capacity!U:U,Capacity!$A:$A,Summary_CDP,Capacity!$B:$B,IF($B$30="NEM","*",$B$30),Capacity!$C:$C,$H33)</f>
        <v>852</v>
      </c>
      <c r="Z33" s="5">
        <f>SUMIFS(Capacity!V:V,Capacity!$A:$A,Summary_CDP,Capacity!$B:$B,IF($B$30="NEM","*",$B$30),Capacity!$C:$C,$H33)</f>
        <v>426</v>
      </c>
      <c r="AA33" s="5">
        <f>SUMIFS(Capacity!W:W,Capacity!$A:$A,Summary_CDP,Capacity!$B:$B,IF($B$30="NEM","*",$B$30),Capacity!$C:$C,$H33)</f>
        <v>426</v>
      </c>
      <c r="AB33" s="5">
        <f>SUMIFS(Capacity!X:X,Capacity!$A:$A,Summary_CDP,Capacity!$B:$B,IF($B$30="NEM","*",$B$30),Capacity!$C:$C,$H33)</f>
        <v>0</v>
      </c>
      <c r="AC33" s="5">
        <f>SUMIFS(Capacity!Y:Y,Capacity!$A:$A,Summary_CDP,Capacity!$B:$B,IF($B$30="NEM","*",$B$30),Capacity!$C:$C,$H33)</f>
        <v>0</v>
      </c>
      <c r="AD33" s="5">
        <f>SUMIFS(Capacity!Z:Z,Capacity!$A:$A,Summary_CDP,Capacity!$B:$B,IF($B$30="NEM","*",$B$30),Capacity!$C:$C,$H33)</f>
        <v>0</v>
      </c>
      <c r="AE33" s="5">
        <f>SUMIFS(Capacity!AA:AA,Capacity!$A:$A,Summary_CDP,Capacity!$B:$B,IF($B$30="NEM","*",$B$30),Capacity!$C:$C,$H33)</f>
        <v>0</v>
      </c>
      <c r="AF33" s="5">
        <f>SUMIFS(Capacity!AB:AB,Capacity!$A:$A,Summary_CDP,Capacity!$B:$B,IF($B$30="NEM","*",$B$30),Capacity!$C:$C,$H33)</f>
        <v>0</v>
      </c>
      <c r="AG33" s="5">
        <f>SUMIFS(Capacity!AC:AC,Capacity!$A:$A,Summary_CDP,Capacity!$B:$B,IF($B$30="NEM","*",$B$30),Capacity!$C:$C,$H33)</f>
        <v>0</v>
      </c>
      <c r="AH33" s="5">
        <f>SUMIFS(Capacity!AD:AD,Capacity!$A:$A,Summary_CDP,Capacity!$B:$B,IF($B$30="NEM","*",$B$30),Capacity!$C:$C,$H33)</f>
        <v>0</v>
      </c>
      <c r="AI33" s="5">
        <f>SUMIFS(Capacity!AE:AE,Capacity!$A:$A,Summary_CDP,Capacity!$B:$B,IF($B$30="NEM","*",$B$30),Capacity!$C:$C,$H33)</f>
        <v>0</v>
      </c>
      <c r="AJ33" s="5">
        <f>SUMIFS(Capacity!AF:AF,Capacity!$A:$A,Summary_CDP,Capacity!$B:$B,IF($B$30="NEM","*",$B$30),Capacity!$C:$C,$H33)</f>
        <v>0</v>
      </c>
    </row>
    <row r="34" spans="8:36" ht="15" customHeight="1">
      <c r="H34" s="9" t="s">
        <v>131</v>
      </c>
      <c r="I34" s="5">
        <f>SUMIFS(Capacity!E:E,Capacity!$A:$A,Summary_CDP,Capacity!$B:$B,IF($B$30="NEM","*",$B$30),Capacity!$C:$C,$H34)</f>
        <v>4820</v>
      </c>
      <c r="J34" s="5">
        <f>SUMIFS(Capacity!F:F,Capacity!$A:$A,Summary_CDP,Capacity!$B:$B,IF($B$30="NEM","*",$B$30),Capacity!$C:$C,$H34)</f>
        <v>4820</v>
      </c>
      <c r="K34" s="5">
        <f>SUMIFS(Capacity!G:G,Capacity!$A:$A,Summary_CDP,Capacity!$B:$B,IF($B$30="NEM","*",$B$30),Capacity!$C:$C,$H34)</f>
        <v>4135</v>
      </c>
      <c r="L34" s="5">
        <f>SUMIFS(Capacity!H:H,Capacity!$A:$A,Summary_CDP,Capacity!$B:$B,IF($B$30="NEM","*",$B$30),Capacity!$C:$C,$H34)</f>
        <v>3385</v>
      </c>
      <c r="M34" s="5">
        <f>SUMIFS(Capacity!I:I,Capacity!$A:$A,Summary_CDP,Capacity!$B:$B,IF($B$30="NEM","*",$B$30),Capacity!$C:$C,$H34)</f>
        <v>3385</v>
      </c>
      <c r="N34" s="5">
        <f>SUMIFS(Capacity!J:J,Capacity!$A:$A,Summary_CDP,Capacity!$B:$B,IF($B$30="NEM","*",$B$30),Capacity!$C:$C,$H34)</f>
        <v>2825</v>
      </c>
      <c r="O34" s="5">
        <f>SUMIFS(Capacity!K:K,Capacity!$A:$A,Summary_CDP,Capacity!$B:$B,IF($B$30="NEM","*",$B$30),Capacity!$C:$C,$H34)</f>
        <v>1720</v>
      </c>
      <c r="P34" s="5">
        <f>SUMIFS(Capacity!L:L,Capacity!$A:$A,Summary_CDP,Capacity!$B:$B,IF($B$30="NEM","*",$B$30),Capacity!$C:$C,$H34)</f>
        <v>1160</v>
      </c>
      <c r="Q34" s="5">
        <f>SUMIFS(Capacity!M:M,Capacity!$A:$A,Summary_CDP,Capacity!$B:$B,IF($B$30="NEM","*",$B$30),Capacity!$C:$C,$H34)</f>
        <v>1160</v>
      </c>
      <c r="R34" s="5">
        <f>SUMIFS(Capacity!N:N,Capacity!$A:$A,Summary_CDP,Capacity!$B:$B,IF($B$30="NEM","*",$B$30),Capacity!$C:$C,$H34)</f>
        <v>0</v>
      </c>
      <c r="S34" s="5">
        <f>SUMIFS(Capacity!O:O,Capacity!$A:$A,Summary_CDP,Capacity!$B:$B,IF($B$30="NEM","*",$B$30),Capacity!$C:$C,$H34)</f>
        <v>0</v>
      </c>
      <c r="T34" s="5">
        <f>SUMIFS(Capacity!P:P,Capacity!$A:$A,Summary_CDP,Capacity!$B:$B,IF($B$30="NEM","*",$B$30),Capacity!$C:$C,$H34)</f>
        <v>0</v>
      </c>
      <c r="U34" s="5">
        <f>SUMIFS(Capacity!Q:Q,Capacity!$A:$A,Summary_CDP,Capacity!$B:$B,IF($B$30="NEM","*",$B$30),Capacity!$C:$C,$H34)</f>
        <v>0</v>
      </c>
      <c r="V34" s="5">
        <f>SUMIFS(Capacity!R:R,Capacity!$A:$A,Summary_CDP,Capacity!$B:$B,IF($B$30="NEM","*",$B$30),Capacity!$C:$C,$H34)</f>
        <v>0</v>
      </c>
      <c r="W34" s="5">
        <f>SUMIFS(Capacity!S:S,Capacity!$A:$A,Summary_CDP,Capacity!$B:$B,IF($B$30="NEM","*",$B$30),Capacity!$C:$C,$H34)</f>
        <v>0</v>
      </c>
      <c r="X34" s="5">
        <f>SUMIFS(Capacity!T:T,Capacity!$A:$A,Summary_CDP,Capacity!$B:$B,IF($B$30="NEM","*",$B$30),Capacity!$C:$C,$H34)</f>
        <v>0</v>
      </c>
      <c r="Y34" s="5">
        <f>SUMIFS(Capacity!U:U,Capacity!$A:$A,Summary_CDP,Capacity!$B:$B,IF($B$30="NEM","*",$B$30),Capacity!$C:$C,$H34)</f>
        <v>0</v>
      </c>
      <c r="Z34" s="5">
        <f>SUMIFS(Capacity!V:V,Capacity!$A:$A,Summary_CDP,Capacity!$B:$B,IF($B$30="NEM","*",$B$30),Capacity!$C:$C,$H34)</f>
        <v>0</v>
      </c>
      <c r="AA34" s="5">
        <f>SUMIFS(Capacity!W:W,Capacity!$A:$A,Summary_CDP,Capacity!$B:$B,IF($B$30="NEM","*",$B$30),Capacity!$C:$C,$H34)</f>
        <v>0</v>
      </c>
      <c r="AB34" s="5">
        <f>SUMIFS(Capacity!X:X,Capacity!$A:$A,Summary_CDP,Capacity!$B:$B,IF($B$30="NEM","*",$B$30),Capacity!$C:$C,$H34)</f>
        <v>0</v>
      </c>
      <c r="AC34" s="5">
        <f>SUMIFS(Capacity!Y:Y,Capacity!$A:$A,Summary_CDP,Capacity!$B:$B,IF($B$30="NEM","*",$B$30),Capacity!$C:$C,$H34)</f>
        <v>0</v>
      </c>
      <c r="AD34" s="5">
        <f>SUMIFS(Capacity!Z:Z,Capacity!$A:$A,Summary_CDP,Capacity!$B:$B,IF($B$30="NEM","*",$B$30),Capacity!$C:$C,$H34)</f>
        <v>0</v>
      </c>
      <c r="AE34" s="5">
        <f>SUMIFS(Capacity!AA:AA,Capacity!$A:$A,Summary_CDP,Capacity!$B:$B,IF($B$30="NEM","*",$B$30),Capacity!$C:$C,$H34)</f>
        <v>0</v>
      </c>
      <c r="AF34" s="5">
        <f>SUMIFS(Capacity!AB:AB,Capacity!$A:$A,Summary_CDP,Capacity!$B:$B,IF($B$30="NEM","*",$B$30),Capacity!$C:$C,$H34)</f>
        <v>0</v>
      </c>
      <c r="AG34" s="5">
        <f>SUMIFS(Capacity!AC:AC,Capacity!$A:$A,Summary_CDP,Capacity!$B:$B,IF($B$30="NEM","*",$B$30),Capacity!$C:$C,$H34)</f>
        <v>0</v>
      </c>
      <c r="AH34" s="5">
        <f>SUMIFS(Capacity!AD:AD,Capacity!$A:$A,Summary_CDP,Capacity!$B:$B,IF($B$30="NEM","*",$B$30),Capacity!$C:$C,$H34)</f>
        <v>0</v>
      </c>
      <c r="AI34" s="5">
        <f>SUMIFS(Capacity!AE:AE,Capacity!$A:$A,Summary_CDP,Capacity!$B:$B,IF($B$30="NEM","*",$B$30),Capacity!$C:$C,$H34)</f>
        <v>0</v>
      </c>
      <c r="AJ34" s="5">
        <f>SUMIFS(Capacity!AF:AF,Capacity!$A:$A,Summary_CDP,Capacity!$B:$B,IF($B$30="NEM","*",$B$30),Capacity!$C:$C,$H34)</f>
        <v>0</v>
      </c>
    </row>
    <row r="35" spans="8:36" ht="15" customHeight="1">
      <c r="H35" s="9" t="s">
        <v>132</v>
      </c>
      <c r="I35" s="5">
        <f>SUMIFS(Capacity!E:E,Capacity!$A:$A,Summary_CDP,Capacity!$B:$B,IF($B$30="NEM","*",$B$30),Capacity!$C:$C,$H35)</f>
        <v>4074.8999999799998</v>
      </c>
      <c r="J35" s="5">
        <f>SUMIFS(Capacity!F:F,Capacity!$A:$A,Summary_CDP,Capacity!$B:$B,IF($B$30="NEM","*",$B$30),Capacity!$C:$C,$H35)</f>
        <v>4074.8999999799998</v>
      </c>
      <c r="K35" s="5">
        <f>SUMIFS(Capacity!G:G,Capacity!$A:$A,Summary_CDP,Capacity!$B:$B,IF($B$30="NEM","*",$B$30),Capacity!$C:$C,$H35)</f>
        <v>4074.8999999799998</v>
      </c>
      <c r="L35" s="5">
        <f>SUMIFS(Capacity!H:H,Capacity!$A:$A,Summary_CDP,Capacity!$B:$B,IF($B$30="NEM","*",$B$30),Capacity!$C:$C,$H35)</f>
        <v>4074.8999999799998</v>
      </c>
      <c r="M35" s="5">
        <f>SUMIFS(Capacity!I:I,Capacity!$A:$A,Summary_CDP,Capacity!$B:$B,IF($B$30="NEM","*",$B$30),Capacity!$C:$C,$H35)</f>
        <v>4074.8999999799998</v>
      </c>
      <c r="N35" s="5">
        <f>SUMIFS(Capacity!J:J,Capacity!$A:$A,Summary_CDP,Capacity!$B:$B,IF($B$30="NEM","*",$B$30),Capacity!$C:$C,$H35)</f>
        <v>4074.8999999799998</v>
      </c>
      <c r="O35" s="5">
        <f>SUMIFS(Capacity!K:K,Capacity!$A:$A,Summary_CDP,Capacity!$B:$B,IF($B$30="NEM","*",$B$30),Capacity!$C:$C,$H35)</f>
        <v>4074.8999999799998</v>
      </c>
      <c r="P35" s="5">
        <f>SUMIFS(Capacity!L:L,Capacity!$A:$A,Summary_CDP,Capacity!$B:$B,IF($B$30="NEM","*",$B$30),Capacity!$C:$C,$H35)</f>
        <v>3366.8999999799998</v>
      </c>
      <c r="Q35" s="5">
        <f>SUMIFS(Capacity!M:M,Capacity!$A:$A,Summary_CDP,Capacity!$B:$B,IF($B$30="NEM","*",$B$30),Capacity!$C:$C,$H35)</f>
        <v>3366.8999999799998</v>
      </c>
      <c r="R35" s="5">
        <f>SUMIFS(Capacity!N:N,Capacity!$A:$A,Summary_CDP,Capacity!$B:$B,IF($B$30="NEM","*",$B$30),Capacity!$C:$C,$H35)</f>
        <v>3366.8999999799998</v>
      </c>
      <c r="S35" s="5">
        <f>SUMIFS(Capacity!O:O,Capacity!$A:$A,Summary_CDP,Capacity!$B:$B,IF($B$30="NEM","*",$B$30),Capacity!$C:$C,$H35)</f>
        <v>3366.8999999799998</v>
      </c>
      <c r="T35" s="5">
        <f>SUMIFS(Capacity!P:P,Capacity!$A:$A,Summary_CDP,Capacity!$B:$B,IF($B$30="NEM","*",$B$30),Capacity!$C:$C,$H35)</f>
        <v>3366.8999999799998</v>
      </c>
      <c r="U35" s="5">
        <f>SUMIFS(Capacity!Q:Q,Capacity!$A:$A,Summary_CDP,Capacity!$B:$B,IF($B$30="NEM","*",$B$30),Capacity!$C:$C,$H35)</f>
        <v>2566.8999999799998</v>
      </c>
      <c r="V35" s="5">
        <f>SUMIFS(Capacity!R:R,Capacity!$A:$A,Summary_CDP,Capacity!$B:$B,IF($B$30="NEM","*",$B$30),Capacity!$C:$C,$H35)</f>
        <v>2181.8999999799998</v>
      </c>
      <c r="W35" s="5">
        <f>SUMIFS(Capacity!S:S,Capacity!$A:$A,Summary_CDP,Capacity!$B:$B,IF($B$30="NEM","*",$B$30),Capacity!$C:$C,$H35)</f>
        <v>1652.89999999</v>
      </c>
      <c r="X35" s="5">
        <f>SUMIFS(Capacity!T:T,Capacity!$A:$A,Summary_CDP,Capacity!$B:$B,IF($B$30="NEM","*",$B$30),Capacity!$C:$C,$H35)</f>
        <v>1652.89999999</v>
      </c>
      <c r="Y35" s="5">
        <f>SUMIFS(Capacity!U:U,Capacity!$A:$A,Summary_CDP,Capacity!$B:$B,IF($B$30="NEM","*",$B$30),Capacity!$C:$C,$H35)</f>
        <v>1508.5</v>
      </c>
      <c r="Z35" s="5">
        <f>SUMIFS(Capacity!V:V,Capacity!$A:$A,Summary_CDP,Capacity!$B:$B,IF($B$30="NEM","*",$B$30),Capacity!$C:$C,$H35)</f>
        <v>1508.5</v>
      </c>
      <c r="AA35" s="5">
        <f>SUMIFS(Capacity!W:W,Capacity!$A:$A,Summary_CDP,Capacity!$B:$B,IF($B$30="NEM","*",$B$30),Capacity!$C:$C,$H35)</f>
        <v>1508.5</v>
      </c>
      <c r="AB35" s="5">
        <f>SUMIFS(Capacity!X:X,Capacity!$A:$A,Summary_CDP,Capacity!$B:$B,IF($B$30="NEM","*",$B$30),Capacity!$C:$C,$H35)</f>
        <v>1508.5</v>
      </c>
      <c r="AC35" s="5">
        <f>SUMIFS(Capacity!Y:Y,Capacity!$A:$A,Summary_CDP,Capacity!$B:$B,IF($B$30="NEM","*",$B$30),Capacity!$C:$C,$H35)</f>
        <v>1068.5</v>
      </c>
      <c r="AD35" s="5">
        <f>SUMIFS(Capacity!Z:Z,Capacity!$A:$A,Summary_CDP,Capacity!$B:$B,IF($B$30="NEM","*",$B$30),Capacity!$C:$C,$H35)</f>
        <v>1068.5</v>
      </c>
      <c r="AE35" s="5">
        <f>SUMIFS(Capacity!AA:AA,Capacity!$A:$A,Summary_CDP,Capacity!$B:$B,IF($B$30="NEM","*",$B$30),Capacity!$C:$C,$H35)</f>
        <v>244</v>
      </c>
      <c r="AF35" s="5">
        <f>SUMIFS(Capacity!AB:AB,Capacity!$A:$A,Summary_CDP,Capacity!$B:$B,IF($B$30="NEM","*",$B$30),Capacity!$C:$C,$H35)</f>
        <v>0</v>
      </c>
      <c r="AG35" s="5">
        <f>SUMIFS(Capacity!AC:AC,Capacity!$A:$A,Summary_CDP,Capacity!$B:$B,IF($B$30="NEM","*",$B$30),Capacity!$C:$C,$H35)</f>
        <v>0</v>
      </c>
      <c r="AH35" s="5">
        <f>SUMIFS(Capacity!AD:AD,Capacity!$A:$A,Summary_CDP,Capacity!$B:$B,IF($B$30="NEM","*",$B$30),Capacity!$C:$C,$H35)</f>
        <v>0</v>
      </c>
      <c r="AI35" s="5">
        <f>SUMIFS(Capacity!AE:AE,Capacity!$A:$A,Summary_CDP,Capacity!$B:$B,IF($B$30="NEM","*",$B$30),Capacity!$C:$C,$H35)</f>
        <v>0</v>
      </c>
      <c r="AJ35" s="5">
        <f>SUMIFS(Capacity!AF:AF,Capacity!$A:$A,Summary_CDP,Capacity!$B:$B,IF($B$30="NEM","*",$B$30),Capacity!$C:$C,$H35)</f>
        <v>0</v>
      </c>
    </row>
    <row r="36" spans="8:36" ht="15" customHeight="1">
      <c r="H36" s="9" t="s">
        <v>133</v>
      </c>
      <c r="I36" s="5">
        <f>SUMIFS(Capacity!E:E,Capacity!$A:$A,Summary_CDP,Capacity!$B:$B,IF($B$30="NEM","*",$B$30),Capacity!$C:$C,$H36)</f>
        <v>0</v>
      </c>
      <c r="J36" s="5">
        <f>SUMIFS(Capacity!F:F,Capacity!$A:$A,Summary_CDP,Capacity!$B:$B,IF($B$30="NEM","*",$B$30),Capacity!$C:$C,$H36)</f>
        <v>0</v>
      </c>
      <c r="K36" s="5">
        <f>SUMIFS(Capacity!G:G,Capacity!$A:$A,Summary_CDP,Capacity!$B:$B,IF($B$30="NEM","*",$B$30),Capacity!$C:$C,$H36)</f>
        <v>0</v>
      </c>
      <c r="L36" s="5">
        <f>SUMIFS(Capacity!H:H,Capacity!$A:$A,Summary_CDP,Capacity!$B:$B,IF($B$30="NEM","*",$B$30),Capacity!$C:$C,$H36)</f>
        <v>0</v>
      </c>
      <c r="M36" s="5">
        <f>SUMIFS(Capacity!I:I,Capacity!$A:$A,Summary_CDP,Capacity!$B:$B,IF($B$30="NEM","*",$B$30),Capacity!$C:$C,$H36)</f>
        <v>0</v>
      </c>
      <c r="N36" s="5">
        <f>SUMIFS(Capacity!J:J,Capacity!$A:$A,Summary_CDP,Capacity!$B:$B,IF($B$30="NEM","*",$B$30),Capacity!$C:$C,$H36)</f>
        <v>0</v>
      </c>
      <c r="O36" s="5">
        <f>SUMIFS(Capacity!K:K,Capacity!$A:$A,Summary_CDP,Capacity!$B:$B,IF($B$30="NEM","*",$B$30),Capacity!$C:$C,$H36)</f>
        <v>0</v>
      </c>
      <c r="P36" s="5">
        <f>SUMIFS(Capacity!L:L,Capacity!$A:$A,Summary_CDP,Capacity!$B:$B,IF($B$30="NEM","*",$B$30),Capacity!$C:$C,$H36)</f>
        <v>0</v>
      </c>
      <c r="Q36" s="5">
        <f>SUMIFS(Capacity!M:M,Capacity!$A:$A,Summary_CDP,Capacity!$B:$B,IF($B$30="NEM","*",$B$30),Capacity!$C:$C,$H36)</f>
        <v>0</v>
      </c>
      <c r="R36" s="5">
        <f>SUMIFS(Capacity!N:N,Capacity!$A:$A,Summary_CDP,Capacity!$B:$B,IF($B$30="NEM","*",$B$30),Capacity!$C:$C,$H36)</f>
        <v>0</v>
      </c>
      <c r="S36" s="5">
        <f>SUMIFS(Capacity!O:O,Capacity!$A:$A,Summary_CDP,Capacity!$B:$B,IF($B$30="NEM","*",$B$30),Capacity!$C:$C,$H36)</f>
        <v>0</v>
      </c>
      <c r="T36" s="5">
        <f>SUMIFS(Capacity!P:P,Capacity!$A:$A,Summary_CDP,Capacity!$B:$B,IF($B$30="NEM","*",$B$30),Capacity!$C:$C,$H36)</f>
        <v>0</v>
      </c>
      <c r="U36" s="5">
        <f>SUMIFS(Capacity!Q:Q,Capacity!$A:$A,Summary_CDP,Capacity!$B:$B,IF($B$30="NEM","*",$B$30),Capacity!$C:$C,$H36)</f>
        <v>0</v>
      </c>
      <c r="V36" s="5">
        <f>SUMIFS(Capacity!R:R,Capacity!$A:$A,Summary_CDP,Capacity!$B:$B,IF($B$30="NEM","*",$B$30),Capacity!$C:$C,$H36)</f>
        <v>0</v>
      </c>
      <c r="W36" s="5">
        <f>SUMIFS(Capacity!S:S,Capacity!$A:$A,Summary_CDP,Capacity!$B:$B,IF($B$30="NEM","*",$B$30),Capacity!$C:$C,$H36)</f>
        <v>0</v>
      </c>
      <c r="X36" s="5">
        <f>SUMIFS(Capacity!T:T,Capacity!$A:$A,Summary_CDP,Capacity!$B:$B,IF($B$30="NEM","*",$B$30),Capacity!$C:$C,$H36)</f>
        <v>0</v>
      </c>
      <c r="Y36" s="5">
        <f>SUMIFS(Capacity!U:U,Capacity!$A:$A,Summary_CDP,Capacity!$B:$B,IF($B$30="NEM","*",$B$30),Capacity!$C:$C,$H36)</f>
        <v>0</v>
      </c>
      <c r="Z36" s="5">
        <f>SUMIFS(Capacity!V:V,Capacity!$A:$A,Summary_CDP,Capacity!$B:$B,IF($B$30="NEM","*",$B$30),Capacity!$C:$C,$H36)</f>
        <v>0</v>
      </c>
      <c r="AA36" s="5">
        <f>SUMIFS(Capacity!W:W,Capacity!$A:$A,Summary_CDP,Capacity!$B:$B,IF($B$30="NEM","*",$B$30),Capacity!$C:$C,$H36)</f>
        <v>0</v>
      </c>
      <c r="AB36" s="5">
        <f>SUMIFS(Capacity!X:X,Capacity!$A:$A,Summary_CDP,Capacity!$B:$B,IF($B$30="NEM","*",$B$30),Capacity!$C:$C,$H36)</f>
        <v>0</v>
      </c>
      <c r="AC36" s="5">
        <f>SUMIFS(Capacity!Y:Y,Capacity!$A:$A,Summary_CDP,Capacity!$B:$B,IF($B$30="NEM","*",$B$30),Capacity!$C:$C,$H36)</f>
        <v>0</v>
      </c>
      <c r="AD36" s="5">
        <f>SUMIFS(Capacity!Z:Z,Capacity!$A:$A,Summary_CDP,Capacity!$B:$B,IF($B$30="NEM","*",$B$30),Capacity!$C:$C,$H36)</f>
        <v>0</v>
      </c>
      <c r="AE36" s="5">
        <f>SUMIFS(Capacity!AA:AA,Capacity!$A:$A,Summary_CDP,Capacity!$B:$B,IF($B$30="NEM","*",$B$30),Capacity!$C:$C,$H36)</f>
        <v>0</v>
      </c>
      <c r="AF36" s="5">
        <f>SUMIFS(Capacity!AB:AB,Capacity!$A:$A,Summary_CDP,Capacity!$B:$B,IF($B$30="NEM","*",$B$30),Capacity!$C:$C,$H36)</f>
        <v>0</v>
      </c>
      <c r="AG36" s="5">
        <f>SUMIFS(Capacity!AC:AC,Capacity!$A:$A,Summary_CDP,Capacity!$B:$B,IF($B$30="NEM","*",$B$30),Capacity!$C:$C,$H36)</f>
        <v>0</v>
      </c>
      <c r="AH36" s="5">
        <f>SUMIFS(Capacity!AD:AD,Capacity!$A:$A,Summary_CDP,Capacity!$B:$B,IF($B$30="NEM","*",$B$30),Capacity!$C:$C,$H36)</f>
        <v>0</v>
      </c>
      <c r="AI36" s="5">
        <f>SUMIFS(Capacity!AE:AE,Capacity!$A:$A,Summary_CDP,Capacity!$B:$B,IF($B$30="NEM","*",$B$30),Capacity!$C:$C,$H36)</f>
        <v>0</v>
      </c>
      <c r="AJ36" s="5">
        <f>SUMIFS(Capacity!AF:AF,Capacity!$A:$A,Summary_CDP,Capacity!$B:$B,IF($B$30="NEM","*",$B$30),Capacity!$C:$C,$H36)</f>
        <v>0</v>
      </c>
    </row>
    <row r="37" spans="8:36" ht="15" customHeight="1">
      <c r="H37" s="9" t="s">
        <v>134</v>
      </c>
      <c r="I37" s="5">
        <f>SUMIFS(Capacity!E:E,Capacity!$A:$A,Summary_CDP,Capacity!$B:$B,IF($B$30="NEM","*",$B$30),Capacity!$C:$C,$H37)</f>
        <v>8255.3590000500008</v>
      </c>
      <c r="J37" s="5">
        <f>SUMIFS(Capacity!F:F,Capacity!$A:$A,Summary_CDP,Capacity!$B:$B,IF($B$30="NEM","*",$B$30),Capacity!$C:$C,$H37)</f>
        <v>8255.3590135900013</v>
      </c>
      <c r="K37" s="5">
        <f>SUMIFS(Capacity!G:G,Capacity!$A:$A,Summary_CDP,Capacity!$B:$B,IF($B$30="NEM","*",$B$30),Capacity!$C:$C,$H37)</f>
        <v>8255.3590135900013</v>
      </c>
      <c r="L37" s="5">
        <f>SUMIFS(Capacity!H:H,Capacity!$A:$A,Summary_CDP,Capacity!$B:$B,IF($B$30="NEM","*",$B$30),Capacity!$C:$C,$H37)</f>
        <v>8255.3590135900013</v>
      </c>
      <c r="M37" s="5">
        <f>SUMIFS(Capacity!I:I,Capacity!$A:$A,Summary_CDP,Capacity!$B:$B,IF($B$30="NEM","*",$B$30),Capacity!$C:$C,$H37)</f>
        <v>8255.3590135900013</v>
      </c>
      <c r="N37" s="5">
        <f>SUMIFS(Capacity!J:J,Capacity!$A:$A,Summary_CDP,Capacity!$B:$B,IF($B$30="NEM","*",$B$30),Capacity!$C:$C,$H37)</f>
        <v>8255.359016729999</v>
      </c>
      <c r="O37" s="5">
        <f>SUMIFS(Capacity!K:K,Capacity!$A:$A,Summary_CDP,Capacity!$B:$B,IF($B$30="NEM","*",$B$30),Capacity!$C:$C,$H37)</f>
        <v>8255.359016729999</v>
      </c>
      <c r="P37" s="5">
        <f>SUMIFS(Capacity!L:L,Capacity!$A:$A,Summary_CDP,Capacity!$B:$B,IF($B$30="NEM","*",$B$30),Capacity!$C:$C,$H37)</f>
        <v>7872.8590317400012</v>
      </c>
      <c r="Q37" s="5">
        <f>SUMIFS(Capacity!M:M,Capacity!$A:$A,Summary_CDP,Capacity!$B:$B,IF($B$30="NEM","*",$B$30),Capacity!$C:$C,$H37)</f>
        <v>7872.8590317400012</v>
      </c>
      <c r="R37" s="5">
        <f>SUMIFS(Capacity!N:N,Capacity!$A:$A,Summary_CDP,Capacity!$B:$B,IF($B$30="NEM","*",$B$30),Capacity!$C:$C,$H37)</f>
        <v>7633.1990317000009</v>
      </c>
      <c r="S37" s="5">
        <f>SUMIFS(Capacity!O:O,Capacity!$A:$A,Summary_CDP,Capacity!$B:$B,IF($B$30="NEM","*",$B$30),Capacity!$C:$C,$H37)</f>
        <v>7171.1990316900001</v>
      </c>
      <c r="T37" s="5">
        <f>SUMIFS(Capacity!P:P,Capacity!$A:$A,Summary_CDP,Capacity!$B:$B,IF($B$30="NEM","*",$B$30),Capacity!$C:$C,$H37)</f>
        <v>7054.1990358100002</v>
      </c>
      <c r="U37" s="5">
        <f>SUMIFS(Capacity!Q:Q,Capacity!$A:$A,Summary_CDP,Capacity!$B:$B,IF($B$30="NEM","*",$B$30),Capacity!$C:$C,$H37)</f>
        <v>6974.1990358100002</v>
      </c>
      <c r="V37" s="5">
        <f>SUMIFS(Capacity!R:R,Capacity!$A:$A,Summary_CDP,Capacity!$B:$B,IF($B$30="NEM","*",$B$30),Capacity!$C:$C,$H37)</f>
        <v>7129.9859661500004</v>
      </c>
      <c r="W37" s="5">
        <f>SUMIFS(Capacity!S:S,Capacity!$A:$A,Summary_CDP,Capacity!$B:$B,IF($B$30="NEM","*",$B$30),Capacity!$C:$C,$H37)</f>
        <v>7129.9859286700002</v>
      </c>
      <c r="X37" s="5">
        <f>SUMIFS(Capacity!T:T,Capacity!$A:$A,Summary_CDP,Capacity!$B:$B,IF($B$30="NEM","*",$B$30),Capacity!$C:$C,$H37)</f>
        <v>7129.9859475099993</v>
      </c>
      <c r="Y37" s="5">
        <f>SUMIFS(Capacity!U:U,Capacity!$A:$A,Summary_CDP,Capacity!$B:$B,IF($B$30="NEM","*",$B$30),Capacity!$C:$C,$H37)</f>
        <v>7549.602309429999</v>
      </c>
      <c r="Z37" s="5">
        <f>SUMIFS(Capacity!V:V,Capacity!$A:$A,Summary_CDP,Capacity!$B:$B,IF($B$30="NEM","*",$B$30),Capacity!$C:$C,$H37)</f>
        <v>7429.6023193400006</v>
      </c>
      <c r="AA37" s="5">
        <f>SUMIFS(Capacity!W:W,Capacity!$A:$A,Summary_CDP,Capacity!$B:$B,IF($B$30="NEM","*",$B$30),Capacity!$C:$C,$H37)</f>
        <v>7429.6023256199996</v>
      </c>
      <c r="AB37" s="5">
        <f>SUMIFS(Capacity!X:X,Capacity!$A:$A,Summary_CDP,Capacity!$B:$B,IF($B$30="NEM","*",$B$30),Capacity!$C:$C,$H37)</f>
        <v>7523.7265778499996</v>
      </c>
      <c r="AC37" s="5">
        <f>SUMIFS(Capacity!Y:Y,Capacity!$A:$A,Summary_CDP,Capacity!$B:$B,IF($B$30="NEM","*",$B$30),Capacity!$C:$C,$H37)</f>
        <v>9922.6552440099986</v>
      </c>
      <c r="AD37" s="5">
        <f>SUMIFS(Capacity!Z:Z,Capacity!$A:$A,Summary_CDP,Capacity!$B:$B,IF($B$30="NEM","*",$B$30),Capacity!$C:$C,$H37)</f>
        <v>8763.9019472799991</v>
      </c>
      <c r="AE37" s="5">
        <f>SUMIFS(Capacity!AA:AA,Capacity!$A:$A,Summary_CDP,Capacity!$B:$B,IF($B$30="NEM","*",$B$30),Capacity!$C:$C,$H37)</f>
        <v>10235.649750769999</v>
      </c>
      <c r="AF37" s="5">
        <f>SUMIFS(Capacity!AB:AB,Capacity!$A:$A,Summary_CDP,Capacity!$B:$B,IF($B$30="NEM","*",$B$30),Capacity!$C:$C,$H37)</f>
        <v>9532.6497785400006</v>
      </c>
      <c r="AG37" s="5">
        <f>SUMIFS(Capacity!AC:AC,Capacity!$A:$A,Summary_CDP,Capacity!$B:$B,IF($B$30="NEM","*",$B$30),Capacity!$C:$C,$H37)</f>
        <v>8948.6498128800013</v>
      </c>
      <c r="AH37" s="5">
        <f>SUMIFS(Capacity!AD:AD,Capacity!$A:$A,Summary_CDP,Capacity!$B:$B,IF($B$30="NEM","*",$B$30),Capacity!$C:$C,$H37)</f>
        <v>8948.6498416300001</v>
      </c>
      <c r="AI37" s="5">
        <f>SUMIFS(Capacity!AE:AE,Capacity!$A:$A,Summary_CDP,Capacity!$B:$B,IF($B$30="NEM","*",$B$30),Capacity!$C:$C,$H37)</f>
        <v>9639.5294575900007</v>
      </c>
      <c r="AJ37" s="5">
        <f>SUMIFS(Capacity!AF:AF,Capacity!$A:$A,Summary_CDP,Capacity!$B:$B,IF($B$30="NEM","*",$B$30),Capacity!$C:$C,$H37)</f>
        <v>9403.4449934399981</v>
      </c>
    </row>
    <row r="38" spans="8:36" ht="15" customHeight="1">
      <c r="H38" s="9" t="s">
        <v>135</v>
      </c>
      <c r="I38" s="5">
        <f>SUMIFS(Capacity!E:E,Capacity!$A:$A,Summary_CDP,Capacity!$B:$B,IF($B$30="NEM","*",$B$30),Capacity!$C:$C,$H38)</f>
        <v>0</v>
      </c>
      <c r="J38" s="5">
        <f>SUMIFS(Capacity!F:F,Capacity!$A:$A,Summary_CDP,Capacity!$B:$B,IF($B$30="NEM","*",$B$30),Capacity!$C:$C,$H38)</f>
        <v>0</v>
      </c>
      <c r="K38" s="5">
        <f>SUMIFS(Capacity!G:G,Capacity!$A:$A,Summary_CDP,Capacity!$B:$B,IF($B$30="NEM","*",$B$30),Capacity!$C:$C,$H38)</f>
        <v>0</v>
      </c>
      <c r="L38" s="5">
        <f>SUMIFS(Capacity!H:H,Capacity!$A:$A,Summary_CDP,Capacity!$B:$B,IF($B$30="NEM","*",$B$30),Capacity!$C:$C,$H38)</f>
        <v>0</v>
      </c>
      <c r="M38" s="5">
        <f>SUMIFS(Capacity!I:I,Capacity!$A:$A,Summary_CDP,Capacity!$B:$B,IF($B$30="NEM","*",$B$30),Capacity!$C:$C,$H38)</f>
        <v>0</v>
      </c>
      <c r="N38" s="5">
        <f>SUMIFS(Capacity!J:J,Capacity!$A:$A,Summary_CDP,Capacity!$B:$B,IF($B$30="NEM","*",$B$30),Capacity!$C:$C,$H38)</f>
        <v>0</v>
      </c>
      <c r="O38" s="5">
        <f>SUMIFS(Capacity!K:K,Capacity!$A:$A,Summary_CDP,Capacity!$B:$B,IF($B$30="NEM","*",$B$30),Capacity!$C:$C,$H38)</f>
        <v>0</v>
      </c>
      <c r="P38" s="5">
        <f>SUMIFS(Capacity!L:L,Capacity!$A:$A,Summary_CDP,Capacity!$B:$B,IF($B$30="NEM","*",$B$30),Capacity!$C:$C,$H38)</f>
        <v>0</v>
      </c>
      <c r="Q38" s="5">
        <f>SUMIFS(Capacity!M:M,Capacity!$A:$A,Summary_CDP,Capacity!$B:$B,IF($B$30="NEM","*",$B$30),Capacity!$C:$C,$H38)</f>
        <v>0</v>
      </c>
      <c r="R38" s="5">
        <f>SUMIFS(Capacity!N:N,Capacity!$A:$A,Summary_CDP,Capacity!$B:$B,IF($B$30="NEM","*",$B$30),Capacity!$C:$C,$H38)</f>
        <v>0</v>
      </c>
      <c r="S38" s="5">
        <f>SUMIFS(Capacity!O:O,Capacity!$A:$A,Summary_CDP,Capacity!$B:$B,IF($B$30="NEM","*",$B$30),Capacity!$C:$C,$H38)</f>
        <v>0</v>
      </c>
      <c r="T38" s="5">
        <f>SUMIFS(Capacity!P:P,Capacity!$A:$A,Summary_CDP,Capacity!$B:$B,IF($B$30="NEM","*",$B$30),Capacity!$C:$C,$H38)</f>
        <v>0</v>
      </c>
      <c r="U38" s="5">
        <f>SUMIFS(Capacity!Q:Q,Capacity!$A:$A,Summary_CDP,Capacity!$B:$B,IF($B$30="NEM","*",$B$30),Capacity!$C:$C,$H38)</f>
        <v>0</v>
      </c>
      <c r="V38" s="5">
        <f>SUMIFS(Capacity!R:R,Capacity!$A:$A,Summary_CDP,Capacity!$B:$B,IF($B$30="NEM","*",$B$30),Capacity!$C:$C,$H38)</f>
        <v>0</v>
      </c>
      <c r="W38" s="5">
        <f>SUMIFS(Capacity!S:S,Capacity!$A:$A,Summary_CDP,Capacity!$B:$B,IF($B$30="NEM","*",$B$30),Capacity!$C:$C,$H38)</f>
        <v>0</v>
      </c>
      <c r="X38" s="5">
        <f>SUMIFS(Capacity!T:T,Capacity!$A:$A,Summary_CDP,Capacity!$B:$B,IF($B$30="NEM","*",$B$30),Capacity!$C:$C,$H38)</f>
        <v>0</v>
      </c>
      <c r="Y38" s="5">
        <f>SUMIFS(Capacity!U:U,Capacity!$A:$A,Summary_CDP,Capacity!$B:$B,IF($B$30="NEM","*",$B$30),Capacity!$C:$C,$H38)</f>
        <v>0</v>
      </c>
      <c r="Z38" s="5">
        <f>SUMIFS(Capacity!V:V,Capacity!$A:$A,Summary_CDP,Capacity!$B:$B,IF($B$30="NEM","*",$B$30),Capacity!$C:$C,$H38)</f>
        <v>0</v>
      </c>
      <c r="AA38" s="5">
        <f>SUMIFS(Capacity!W:W,Capacity!$A:$A,Summary_CDP,Capacity!$B:$B,IF($B$30="NEM","*",$B$30),Capacity!$C:$C,$H38)</f>
        <v>0</v>
      </c>
      <c r="AB38" s="5">
        <f>SUMIFS(Capacity!X:X,Capacity!$A:$A,Summary_CDP,Capacity!$B:$B,IF($B$30="NEM","*",$B$30),Capacity!$C:$C,$H38)</f>
        <v>0</v>
      </c>
      <c r="AC38" s="5">
        <f>SUMIFS(Capacity!Y:Y,Capacity!$A:$A,Summary_CDP,Capacity!$B:$B,IF($B$30="NEM","*",$B$30),Capacity!$C:$C,$H38)</f>
        <v>0</v>
      </c>
      <c r="AD38" s="5">
        <f>SUMIFS(Capacity!Z:Z,Capacity!$A:$A,Summary_CDP,Capacity!$B:$B,IF($B$30="NEM","*",$B$30),Capacity!$C:$C,$H38)</f>
        <v>0</v>
      </c>
      <c r="AE38" s="5">
        <f>SUMIFS(Capacity!AA:AA,Capacity!$A:$A,Summary_CDP,Capacity!$B:$B,IF($B$30="NEM","*",$B$30),Capacity!$C:$C,$H38)</f>
        <v>0</v>
      </c>
      <c r="AF38" s="5">
        <f>SUMIFS(Capacity!AB:AB,Capacity!$A:$A,Summary_CDP,Capacity!$B:$B,IF($B$30="NEM","*",$B$30),Capacity!$C:$C,$H38)</f>
        <v>0</v>
      </c>
      <c r="AG38" s="5">
        <f>SUMIFS(Capacity!AC:AC,Capacity!$A:$A,Summary_CDP,Capacity!$B:$B,IF($B$30="NEM","*",$B$30),Capacity!$C:$C,$H38)</f>
        <v>0</v>
      </c>
      <c r="AH38" s="5">
        <f>SUMIFS(Capacity!AD:AD,Capacity!$A:$A,Summary_CDP,Capacity!$B:$B,IF($B$30="NEM","*",$B$30),Capacity!$C:$C,$H38)</f>
        <v>0</v>
      </c>
      <c r="AI38" s="5">
        <f>SUMIFS(Capacity!AE:AE,Capacity!$A:$A,Summary_CDP,Capacity!$B:$B,IF($B$30="NEM","*",$B$30),Capacity!$C:$C,$H38)</f>
        <v>0</v>
      </c>
      <c r="AJ38" s="5">
        <f>SUMIFS(Capacity!AF:AF,Capacity!$A:$A,Summary_CDP,Capacity!$B:$B,IF($B$30="NEM","*",$B$30),Capacity!$C:$C,$H38)</f>
        <v>0</v>
      </c>
    </row>
    <row r="39" spans="8:36" ht="15" customHeight="1">
      <c r="H39" s="9" t="s">
        <v>136</v>
      </c>
      <c r="I39" s="5">
        <f>SUMIFS(Capacity!E:E,Capacity!$A:$A,Summary_CDP,Capacity!$B:$B,IF($B$30="NEM","*",$B$30),Capacity!$C:$C,$H39)</f>
        <v>6818.1200000699992</v>
      </c>
      <c r="J39" s="5">
        <f>SUMIFS(Capacity!F:F,Capacity!$A:$A,Summary_CDP,Capacity!$B:$B,IF($B$30="NEM","*",$B$30),Capacity!$C:$C,$H39)</f>
        <v>6818.1200000699992</v>
      </c>
      <c r="K39" s="5">
        <f>SUMIFS(Capacity!G:G,Capacity!$A:$A,Summary_CDP,Capacity!$B:$B,IF($B$30="NEM","*",$B$30),Capacity!$C:$C,$H39)</f>
        <v>6818.1200000699992</v>
      </c>
      <c r="L39" s="5">
        <f>SUMIFS(Capacity!H:H,Capacity!$A:$A,Summary_CDP,Capacity!$B:$B,IF($B$30="NEM","*",$B$30),Capacity!$C:$C,$H39)</f>
        <v>6818.1200000699992</v>
      </c>
      <c r="M39" s="5">
        <f>SUMIFS(Capacity!I:I,Capacity!$A:$A,Summary_CDP,Capacity!$B:$B,IF($B$30="NEM","*",$B$30),Capacity!$C:$C,$H39)</f>
        <v>6818.1200000699992</v>
      </c>
      <c r="N39" s="5">
        <f>SUMIFS(Capacity!J:J,Capacity!$A:$A,Summary_CDP,Capacity!$B:$B,IF($B$30="NEM","*",$B$30),Capacity!$C:$C,$H39)</f>
        <v>6818.1200000699992</v>
      </c>
      <c r="O39" s="5">
        <f>SUMIFS(Capacity!K:K,Capacity!$A:$A,Summary_CDP,Capacity!$B:$B,IF($B$30="NEM","*",$B$30),Capacity!$C:$C,$H39)</f>
        <v>7208.1200000699992</v>
      </c>
      <c r="P39" s="5">
        <f>SUMIFS(Capacity!L:L,Capacity!$A:$A,Summary_CDP,Capacity!$B:$B,IF($B$30="NEM","*",$B$30),Capacity!$C:$C,$H39)</f>
        <v>7208.1200000699992</v>
      </c>
      <c r="Q39" s="5">
        <f>SUMIFS(Capacity!M:M,Capacity!$A:$A,Summary_CDP,Capacity!$B:$B,IF($B$30="NEM","*",$B$30),Capacity!$C:$C,$H39)</f>
        <v>7208.1200000699992</v>
      </c>
      <c r="R39" s="5">
        <f>SUMIFS(Capacity!N:N,Capacity!$A:$A,Summary_CDP,Capacity!$B:$B,IF($B$30="NEM","*",$B$30),Capacity!$C:$C,$H39)</f>
        <v>7208.1200000699992</v>
      </c>
      <c r="S39" s="5">
        <f>SUMIFS(Capacity!O:O,Capacity!$A:$A,Summary_CDP,Capacity!$B:$B,IF($B$30="NEM","*",$B$30),Capacity!$C:$C,$H39)</f>
        <v>7208.1200000699992</v>
      </c>
      <c r="T39" s="5">
        <f>SUMIFS(Capacity!P:P,Capacity!$A:$A,Summary_CDP,Capacity!$B:$B,IF($B$30="NEM","*",$B$30),Capacity!$C:$C,$H39)</f>
        <v>7208.1200000699992</v>
      </c>
      <c r="U39" s="5">
        <f>SUMIFS(Capacity!Q:Q,Capacity!$A:$A,Summary_CDP,Capacity!$B:$B,IF($B$30="NEM","*",$B$30),Capacity!$C:$C,$H39)</f>
        <v>7208.1200000699992</v>
      </c>
      <c r="V39" s="5">
        <f>SUMIFS(Capacity!R:R,Capacity!$A:$A,Summary_CDP,Capacity!$B:$B,IF($B$30="NEM","*",$B$30),Capacity!$C:$C,$H39)</f>
        <v>7208.1200000699992</v>
      </c>
      <c r="W39" s="5">
        <f>SUMIFS(Capacity!S:S,Capacity!$A:$A,Summary_CDP,Capacity!$B:$B,IF($B$30="NEM","*",$B$30),Capacity!$C:$C,$H39)</f>
        <v>7121.7200000699995</v>
      </c>
      <c r="X39" s="5">
        <f>SUMIFS(Capacity!T:T,Capacity!$A:$A,Summary_CDP,Capacity!$B:$B,IF($B$30="NEM","*",$B$30),Capacity!$C:$C,$H39)</f>
        <v>7121.7200000699995</v>
      </c>
      <c r="Y39" s="5">
        <f>SUMIFS(Capacity!U:U,Capacity!$A:$A,Summary_CDP,Capacity!$B:$B,IF($B$30="NEM","*",$B$30),Capacity!$C:$C,$H39)</f>
        <v>7121.7200000699995</v>
      </c>
      <c r="Z39" s="5">
        <f>SUMIFS(Capacity!V:V,Capacity!$A:$A,Summary_CDP,Capacity!$B:$B,IF($B$30="NEM","*",$B$30),Capacity!$C:$C,$H39)</f>
        <v>7121.7200000699995</v>
      </c>
      <c r="AA39" s="5">
        <f>SUMIFS(Capacity!W:W,Capacity!$A:$A,Summary_CDP,Capacity!$B:$B,IF($B$30="NEM","*",$B$30),Capacity!$C:$C,$H39)</f>
        <v>7121.7200000699995</v>
      </c>
      <c r="AB39" s="5">
        <f>SUMIFS(Capacity!X:X,Capacity!$A:$A,Summary_CDP,Capacity!$B:$B,IF($B$30="NEM","*",$B$30),Capacity!$C:$C,$H39)</f>
        <v>7055.7200000699995</v>
      </c>
      <c r="AC39" s="5">
        <f>SUMIFS(Capacity!Y:Y,Capacity!$A:$A,Summary_CDP,Capacity!$B:$B,IF($B$30="NEM","*",$B$30),Capacity!$C:$C,$H39)</f>
        <v>7055.7200000699995</v>
      </c>
      <c r="AD39" s="5">
        <f>SUMIFS(Capacity!Z:Z,Capacity!$A:$A,Summary_CDP,Capacity!$B:$B,IF($B$30="NEM","*",$B$30),Capacity!$C:$C,$H39)</f>
        <v>7055.7200000699995</v>
      </c>
      <c r="AE39" s="5">
        <f>SUMIFS(Capacity!AA:AA,Capacity!$A:$A,Summary_CDP,Capacity!$B:$B,IF($B$30="NEM","*",$B$30),Capacity!$C:$C,$H39)</f>
        <v>7055.7200000699995</v>
      </c>
      <c r="AF39" s="5">
        <f>SUMIFS(Capacity!AB:AB,Capacity!$A:$A,Summary_CDP,Capacity!$B:$B,IF($B$30="NEM","*",$B$30),Capacity!$C:$C,$H39)</f>
        <v>7055.7200000699995</v>
      </c>
      <c r="AG39" s="5">
        <f>SUMIFS(Capacity!AC:AC,Capacity!$A:$A,Summary_CDP,Capacity!$B:$B,IF($B$30="NEM","*",$B$30),Capacity!$C:$C,$H39)</f>
        <v>7055.7200000699995</v>
      </c>
      <c r="AH39" s="5">
        <f>SUMIFS(Capacity!AD:AD,Capacity!$A:$A,Summary_CDP,Capacity!$B:$B,IF($B$30="NEM","*",$B$30),Capacity!$C:$C,$H39)</f>
        <v>7055.7200000699995</v>
      </c>
      <c r="AI39" s="5">
        <f>SUMIFS(Capacity!AE:AE,Capacity!$A:$A,Summary_CDP,Capacity!$B:$B,IF($B$30="NEM","*",$B$30),Capacity!$C:$C,$H39)</f>
        <v>7055.7200000699995</v>
      </c>
      <c r="AJ39" s="5">
        <f>SUMIFS(Capacity!AF:AF,Capacity!$A:$A,Summary_CDP,Capacity!$B:$B,IF($B$30="NEM","*",$B$30),Capacity!$C:$C,$H39)</f>
        <v>7055.7200000699995</v>
      </c>
    </row>
    <row r="40" spans="8:36" ht="15" customHeight="1">
      <c r="H40" s="9" t="s">
        <v>137</v>
      </c>
      <c r="I40" s="5">
        <f>SUMIFS(Capacity!E:E,Capacity!$A:$A,Summary_CDP,Capacity!$B:$B,IF($B$30="NEM","*",$B$30),Capacity!$C:$C,$H40)</f>
        <v>1558.5600362199998</v>
      </c>
      <c r="J40" s="5">
        <f>SUMIFS(Capacity!F:F,Capacity!$A:$A,Summary_CDP,Capacity!$B:$B,IF($B$30="NEM","*",$B$30),Capacity!$C:$C,$H40)</f>
        <v>1557.46005156</v>
      </c>
      <c r="K40" s="5">
        <f>SUMIFS(Capacity!G:G,Capacity!$A:$A,Summary_CDP,Capacity!$B:$B,IF($B$30="NEM","*",$B$30),Capacity!$C:$C,$H40)</f>
        <v>3087.4633132899999</v>
      </c>
      <c r="L40" s="5">
        <f>SUMIFS(Capacity!H:H,Capacity!$A:$A,Summary_CDP,Capacity!$B:$B,IF($B$30="NEM","*",$B$30),Capacity!$C:$C,$H40)</f>
        <v>4447.4633262899997</v>
      </c>
      <c r="M40" s="5">
        <f>SUMIFS(Capacity!I:I,Capacity!$A:$A,Summary_CDP,Capacity!$B:$B,IF($B$30="NEM","*",$B$30),Capacity!$C:$C,$H40)</f>
        <v>5373.5612243499991</v>
      </c>
      <c r="N40" s="5">
        <f>SUMIFS(Capacity!J:J,Capacity!$A:$A,Summary_CDP,Capacity!$B:$B,IF($B$30="NEM","*",$B$30),Capacity!$C:$C,$H40)</f>
        <v>5858.6188287499999</v>
      </c>
      <c r="O40" s="5">
        <f>SUMIFS(Capacity!K:K,Capacity!$A:$A,Summary_CDP,Capacity!$B:$B,IF($B$30="NEM","*",$B$30),Capacity!$C:$C,$H40)</f>
        <v>5933.7315239600002</v>
      </c>
      <c r="P40" s="5">
        <f>SUMIFS(Capacity!L:L,Capacity!$A:$A,Summary_CDP,Capacity!$B:$B,IF($B$30="NEM","*",$B$30),Capacity!$C:$C,$H40)</f>
        <v>7462.0899820200002</v>
      </c>
      <c r="Q40" s="5">
        <f>SUMIFS(Capacity!M:M,Capacity!$A:$A,Summary_CDP,Capacity!$B:$B,IF($B$30="NEM","*",$B$30),Capacity!$C:$C,$H40)</f>
        <v>7462.0900022299993</v>
      </c>
      <c r="R40" s="5">
        <f>SUMIFS(Capacity!N:N,Capacity!$A:$A,Summary_CDP,Capacity!$B:$B,IF($B$30="NEM","*",$B$30),Capacity!$C:$C,$H40)</f>
        <v>7713.1901213799983</v>
      </c>
      <c r="S40" s="5">
        <f>SUMIFS(Capacity!O:O,Capacity!$A:$A,Summary_CDP,Capacity!$B:$B,IF($B$30="NEM","*",$B$30),Capacity!$C:$C,$H40)</f>
        <v>7959.4048092200001</v>
      </c>
      <c r="T40" s="5">
        <f>SUMIFS(Capacity!P:P,Capacity!$A:$A,Summary_CDP,Capacity!$B:$B,IF($B$30="NEM","*",$B$30),Capacity!$C:$C,$H40)</f>
        <v>8079.8555208900007</v>
      </c>
      <c r="U40" s="5">
        <f>SUMIFS(Capacity!Q:Q,Capacity!$A:$A,Summary_CDP,Capacity!$B:$B,IF($B$30="NEM","*",$B$30),Capacity!$C:$C,$H40)</f>
        <v>8078.7555209299999</v>
      </c>
      <c r="V40" s="5">
        <f>SUMIFS(Capacity!R:R,Capacity!$A:$A,Summary_CDP,Capacity!$B:$B,IF($B$30="NEM","*",$B$30),Capacity!$C:$C,$H40)</f>
        <v>9402.6506730900001</v>
      </c>
      <c r="W40" s="5">
        <f>SUMIFS(Capacity!S:S,Capacity!$A:$A,Summary_CDP,Capacity!$B:$B,IF($B$30="NEM","*",$B$30),Capacity!$C:$C,$H40)</f>
        <v>9847.4164888800005</v>
      </c>
      <c r="X40" s="5">
        <f>SUMIFS(Capacity!T:T,Capacity!$A:$A,Summary_CDP,Capacity!$B:$B,IF($B$30="NEM","*",$B$30),Capacity!$C:$C,$H40)</f>
        <v>10811.285205279999</v>
      </c>
      <c r="Y40" s="5">
        <f>SUMIFS(Capacity!U:U,Capacity!$A:$A,Summary_CDP,Capacity!$B:$B,IF($B$30="NEM","*",$B$30),Capacity!$C:$C,$H40)</f>
        <v>12886.847831730001</v>
      </c>
      <c r="Z40" s="5">
        <f>SUMIFS(Capacity!V:V,Capacity!$A:$A,Summary_CDP,Capacity!$B:$B,IF($B$30="NEM","*",$B$30),Capacity!$C:$C,$H40)</f>
        <v>13059.98398497</v>
      </c>
      <c r="AA40" s="5">
        <f>SUMIFS(Capacity!W:W,Capacity!$A:$A,Summary_CDP,Capacity!$B:$B,IF($B$30="NEM","*",$B$30),Capacity!$C:$C,$H40)</f>
        <v>13620.86259282</v>
      </c>
      <c r="AB40" s="5">
        <f>SUMIFS(Capacity!X:X,Capacity!$A:$A,Summary_CDP,Capacity!$B:$B,IF($B$30="NEM","*",$B$30),Capacity!$C:$C,$H40)</f>
        <v>13620.862608290003</v>
      </c>
      <c r="AC40" s="5">
        <f>SUMIFS(Capacity!Y:Y,Capacity!$A:$A,Summary_CDP,Capacity!$B:$B,IF($B$30="NEM","*",$B$30),Capacity!$C:$C,$H40)</f>
        <v>14202.88005351</v>
      </c>
      <c r="AD40" s="5">
        <f>SUMIFS(Capacity!Z:Z,Capacity!$A:$A,Summary_CDP,Capacity!$B:$B,IF($B$30="NEM","*",$B$30),Capacity!$C:$C,$H40)</f>
        <v>14204.980210399999</v>
      </c>
      <c r="AE40" s="5">
        <f>SUMIFS(Capacity!AA:AA,Capacity!$A:$A,Summary_CDP,Capacity!$B:$B,IF($B$30="NEM","*",$B$30),Capacity!$C:$C,$H40)</f>
        <v>13602.877070839999</v>
      </c>
      <c r="AF40" s="5">
        <f>SUMIFS(Capacity!AB:AB,Capacity!$A:$A,Summary_CDP,Capacity!$B:$B,IF($B$30="NEM","*",$B$30),Capacity!$C:$C,$H40)</f>
        <v>13602.877087450001</v>
      </c>
      <c r="AG40" s="5">
        <f>SUMIFS(Capacity!AC:AC,Capacity!$A:$A,Summary_CDP,Capacity!$B:$B,IF($B$30="NEM","*",$B$30),Capacity!$C:$C,$H40)</f>
        <v>12677.87933116</v>
      </c>
      <c r="AH40" s="5">
        <f>SUMIFS(Capacity!AD:AD,Capacity!$A:$A,Summary_CDP,Capacity!$B:$B,IF($B$30="NEM","*",$B$30),Capacity!$C:$C,$H40)</f>
        <v>13236.353492580001</v>
      </c>
      <c r="AI40" s="5">
        <f>SUMIFS(Capacity!AE:AE,Capacity!$A:$A,Summary_CDP,Capacity!$B:$B,IF($B$30="NEM","*",$B$30),Capacity!$C:$C,$H40)</f>
        <v>15778.009820630001</v>
      </c>
      <c r="AJ40" s="5">
        <f>SUMIFS(Capacity!AF:AF,Capacity!$A:$A,Summary_CDP,Capacity!$B:$B,IF($B$30="NEM","*",$B$30),Capacity!$C:$C,$H40)</f>
        <v>14475.64665328</v>
      </c>
    </row>
    <row r="41" spans="8:36" ht="15" customHeight="1">
      <c r="H41" s="9" t="s">
        <v>138</v>
      </c>
      <c r="I41" s="5">
        <f>SUMIFS(Capacity!E:E,Capacity!$A:$A,Summary_CDP,Capacity!$B:$B,IF($B$30="NEM","*",$B$30),Capacity!$C:$C,$H41)</f>
        <v>318.73899999000002</v>
      </c>
      <c r="J41" s="5">
        <f>SUMIFS(Capacity!F:F,Capacity!$A:$A,Summary_CDP,Capacity!$B:$B,IF($B$30="NEM","*",$B$30),Capacity!$C:$C,$H41)</f>
        <v>623.03000001000009</v>
      </c>
      <c r="K41" s="5">
        <f>SUMIFS(Capacity!G:G,Capacity!$A:$A,Summary_CDP,Capacity!$B:$B,IF($B$30="NEM","*",$B$30),Capacity!$C:$C,$H41)</f>
        <v>1035.4459999999999</v>
      </c>
      <c r="L41" s="5">
        <f>SUMIFS(Capacity!H:H,Capacity!$A:$A,Summary_CDP,Capacity!$B:$B,IF($B$30="NEM","*",$B$30),Capacity!$C:$C,$H41)</f>
        <v>1538.9269999999999</v>
      </c>
      <c r="M41" s="5">
        <f>SUMIFS(Capacity!I:I,Capacity!$A:$A,Summary_CDP,Capacity!$B:$B,IF($B$30="NEM","*",$B$30),Capacity!$C:$C,$H41)</f>
        <v>2142.8109999900003</v>
      </c>
      <c r="N41" s="5">
        <f>SUMIFS(Capacity!J:J,Capacity!$A:$A,Summary_CDP,Capacity!$B:$B,IF($B$30="NEM","*",$B$30),Capacity!$C:$C,$H41)</f>
        <v>2807.6330000100002</v>
      </c>
      <c r="O41" s="5">
        <f>SUMIFS(Capacity!K:K,Capacity!$A:$A,Summary_CDP,Capacity!$B:$B,IF($B$30="NEM","*",$B$30),Capacity!$C:$C,$H41)</f>
        <v>3819.3379999899998</v>
      </c>
      <c r="P41" s="5">
        <f>SUMIFS(Capacity!L:L,Capacity!$A:$A,Summary_CDP,Capacity!$B:$B,IF($B$30="NEM","*",$B$30),Capacity!$C:$C,$H41)</f>
        <v>4727.2434336399992</v>
      </c>
      <c r="Q41" s="5">
        <f>SUMIFS(Capacity!M:M,Capacity!$A:$A,Summary_CDP,Capacity!$B:$B,IF($B$30="NEM","*",$B$30),Capacity!$C:$C,$H41)</f>
        <v>5655.0584906800004</v>
      </c>
      <c r="R41" s="5">
        <f>SUMIFS(Capacity!N:N,Capacity!$A:$A,Summary_CDP,Capacity!$B:$B,IF($B$30="NEM","*",$B$30),Capacity!$C:$C,$H41)</f>
        <v>6746.6595240400002</v>
      </c>
      <c r="S41" s="5">
        <f>SUMIFS(Capacity!O:O,Capacity!$A:$A,Summary_CDP,Capacity!$B:$B,IF($B$30="NEM","*",$B$30),Capacity!$C:$C,$H41)</f>
        <v>8087.3193383700009</v>
      </c>
      <c r="T41" s="5">
        <f>SUMIFS(Capacity!P:P,Capacity!$A:$A,Summary_CDP,Capacity!$B:$B,IF($B$30="NEM","*",$B$30),Capacity!$C:$C,$H41)</f>
        <v>9572.2935431400001</v>
      </c>
      <c r="U41" s="5">
        <f>SUMIFS(Capacity!Q:Q,Capacity!$A:$A,Summary_CDP,Capacity!$B:$B,IF($B$30="NEM","*",$B$30),Capacity!$C:$C,$H41)</f>
        <v>11104.259611689999</v>
      </c>
      <c r="V41" s="5">
        <f>SUMIFS(Capacity!R:R,Capacity!$A:$A,Summary_CDP,Capacity!$B:$B,IF($B$30="NEM","*",$B$30),Capacity!$C:$C,$H41)</f>
        <v>12714.141294629999</v>
      </c>
      <c r="W41" s="5">
        <f>SUMIFS(Capacity!S:S,Capacity!$A:$A,Summary_CDP,Capacity!$B:$B,IF($B$30="NEM","*",$B$30),Capacity!$C:$C,$H41)</f>
        <v>14322.803765499999</v>
      </c>
      <c r="X41" s="5">
        <f>SUMIFS(Capacity!T:T,Capacity!$A:$A,Summary_CDP,Capacity!$B:$B,IF($B$30="NEM","*",$B$30),Capacity!$C:$C,$H41)</f>
        <v>15931.790514949998</v>
      </c>
      <c r="Y41" s="5">
        <f>SUMIFS(Capacity!U:U,Capacity!$A:$A,Summary_CDP,Capacity!$B:$B,IF($B$30="NEM","*",$B$30),Capacity!$C:$C,$H41)</f>
        <v>17220.604341970004</v>
      </c>
      <c r="Z41" s="5">
        <f>SUMIFS(Capacity!V:V,Capacity!$A:$A,Summary_CDP,Capacity!$B:$B,IF($B$30="NEM","*",$B$30),Capacity!$C:$C,$H41)</f>
        <v>18487.972372900003</v>
      </c>
      <c r="AA41" s="5">
        <f>SUMIFS(Capacity!W:W,Capacity!$A:$A,Summary_CDP,Capacity!$B:$B,IF($B$30="NEM","*",$B$30),Capacity!$C:$C,$H41)</f>
        <v>19656.024442620001</v>
      </c>
      <c r="AB41" s="5">
        <f>SUMIFS(Capacity!X:X,Capacity!$A:$A,Summary_CDP,Capacity!$B:$B,IF($B$30="NEM","*",$B$30),Capacity!$C:$C,$H41)</f>
        <v>20867.675662509999</v>
      </c>
      <c r="AC41" s="5">
        <f>SUMIFS(Capacity!Y:Y,Capacity!$A:$A,Summary_CDP,Capacity!$B:$B,IF($B$30="NEM","*",$B$30),Capacity!$C:$C,$H41)</f>
        <v>22107.54986214</v>
      </c>
      <c r="AD41" s="5">
        <f>SUMIFS(Capacity!Z:Z,Capacity!$A:$A,Summary_CDP,Capacity!$B:$B,IF($B$30="NEM","*",$B$30),Capacity!$C:$C,$H41)</f>
        <v>23415.358929580001</v>
      </c>
      <c r="AE41" s="5">
        <f>SUMIFS(Capacity!AA:AA,Capacity!$A:$A,Summary_CDP,Capacity!$B:$B,IF($B$30="NEM","*",$B$30),Capacity!$C:$C,$H41)</f>
        <v>24744.522804499997</v>
      </c>
      <c r="AF41" s="5">
        <f>SUMIFS(Capacity!AB:AB,Capacity!$A:$A,Summary_CDP,Capacity!$B:$B,IF($B$30="NEM","*",$B$30),Capacity!$C:$C,$H41)</f>
        <v>26155.545777969997</v>
      </c>
      <c r="AG41" s="5">
        <f>SUMIFS(Capacity!AC:AC,Capacity!$A:$A,Summary_CDP,Capacity!$B:$B,IF($B$30="NEM","*",$B$30),Capacity!$C:$C,$H41)</f>
        <v>27585.02547203</v>
      </c>
      <c r="AH41" s="5">
        <f>SUMIFS(Capacity!AD:AD,Capacity!$A:$A,Summary_CDP,Capacity!$B:$B,IF($B$30="NEM","*",$B$30),Capacity!$C:$C,$H41)</f>
        <v>29101.070005020003</v>
      </c>
      <c r="AI41" s="5">
        <f>SUMIFS(Capacity!AE:AE,Capacity!$A:$A,Summary_CDP,Capacity!$B:$B,IF($B$30="NEM","*",$B$30),Capacity!$C:$C,$H41)</f>
        <v>30637.399270639999</v>
      </c>
      <c r="AJ41" s="5">
        <f>SUMIFS(Capacity!AF:AF,Capacity!$A:$A,Summary_CDP,Capacity!$B:$B,IF($B$30="NEM","*",$B$30),Capacity!$C:$C,$H41)</f>
        <v>30721.097755069997</v>
      </c>
    </row>
    <row r="42" spans="8:36" ht="15" customHeight="1">
      <c r="H42" s="9" t="s">
        <v>139</v>
      </c>
      <c r="I42" s="5">
        <f>SUMIFS(Capacity!E:E,Capacity!$A:$A,Summary_CDP,Capacity!$B:$B,IF($B$30="NEM","*",$B$30),Capacity!$C:$C,$H42)</f>
        <v>1532.7739999999999</v>
      </c>
      <c r="J42" s="5">
        <f>SUMIFS(Capacity!F:F,Capacity!$A:$A,Summary_CDP,Capacity!$B:$B,IF($B$30="NEM","*",$B$30),Capacity!$C:$C,$H42)</f>
        <v>2363.9419999999996</v>
      </c>
      <c r="K42" s="5">
        <f>SUMIFS(Capacity!G:G,Capacity!$A:$A,Summary_CDP,Capacity!$B:$B,IF($B$30="NEM","*",$B$30),Capacity!$C:$C,$H42)</f>
        <v>3138.8129999999996</v>
      </c>
      <c r="L42" s="5">
        <f>SUMIFS(Capacity!H:H,Capacity!$A:$A,Summary_CDP,Capacity!$B:$B,IF($B$30="NEM","*",$B$30),Capacity!$C:$C,$H42)</f>
        <v>3799.6549999999997</v>
      </c>
      <c r="M42" s="5">
        <f>SUMIFS(Capacity!I:I,Capacity!$A:$A,Summary_CDP,Capacity!$B:$B,IF($B$30="NEM","*",$B$30),Capacity!$C:$C,$H42)</f>
        <v>4362.9369999999999</v>
      </c>
      <c r="N42" s="5">
        <f>SUMIFS(Capacity!J:J,Capacity!$A:$A,Summary_CDP,Capacity!$B:$B,IF($B$30="NEM","*",$B$30),Capacity!$C:$C,$H42)</f>
        <v>4766.2259999999997</v>
      </c>
      <c r="O42" s="5">
        <f>SUMIFS(Capacity!K:K,Capacity!$A:$A,Summary_CDP,Capacity!$B:$B,IF($B$30="NEM","*",$B$30),Capacity!$C:$C,$H42)</f>
        <v>5452.8499999999995</v>
      </c>
      <c r="P42" s="5">
        <f>SUMIFS(Capacity!L:L,Capacity!$A:$A,Summary_CDP,Capacity!$B:$B,IF($B$30="NEM","*",$B$30),Capacity!$C:$C,$H42)</f>
        <v>6404.2580000000007</v>
      </c>
      <c r="Q42" s="5">
        <f>SUMIFS(Capacity!M:M,Capacity!$A:$A,Summary_CDP,Capacity!$B:$B,IF($B$30="NEM","*",$B$30),Capacity!$C:$C,$H42)</f>
        <v>7275.4120000000003</v>
      </c>
      <c r="R42" s="5">
        <f>SUMIFS(Capacity!N:N,Capacity!$A:$A,Summary_CDP,Capacity!$B:$B,IF($B$30="NEM","*",$B$30),Capacity!$C:$C,$H42)</f>
        <v>8208.6059999999998</v>
      </c>
      <c r="S42" s="5">
        <f>SUMIFS(Capacity!O:O,Capacity!$A:$A,Summary_CDP,Capacity!$B:$B,IF($B$30="NEM","*",$B$30),Capacity!$C:$C,$H42)</f>
        <v>9365.7559999999994</v>
      </c>
      <c r="T42" s="5">
        <f>SUMIFS(Capacity!P:P,Capacity!$A:$A,Summary_CDP,Capacity!$B:$B,IF($B$30="NEM","*",$B$30),Capacity!$C:$C,$H42)</f>
        <v>10518.285</v>
      </c>
      <c r="U42" s="5">
        <f>SUMIFS(Capacity!Q:Q,Capacity!$A:$A,Summary_CDP,Capacity!$B:$B,IF($B$30="NEM","*",$B$30),Capacity!$C:$C,$H42)</f>
        <v>11616.744999999997</v>
      </c>
      <c r="V42" s="5">
        <f>SUMIFS(Capacity!R:R,Capacity!$A:$A,Summary_CDP,Capacity!$B:$B,IF($B$30="NEM","*",$B$30),Capacity!$C:$C,$H42)</f>
        <v>12616.001000000002</v>
      </c>
      <c r="W42" s="5">
        <f>SUMIFS(Capacity!S:S,Capacity!$A:$A,Summary_CDP,Capacity!$B:$B,IF($B$30="NEM","*",$B$30),Capacity!$C:$C,$H42)</f>
        <v>13522.413000000002</v>
      </c>
      <c r="X42" s="5">
        <f>SUMIFS(Capacity!T:T,Capacity!$A:$A,Summary_CDP,Capacity!$B:$B,IF($B$30="NEM","*",$B$30),Capacity!$C:$C,$H42)</f>
        <v>14246.216</v>
      </c>
      <c r="Y42" s="5">
        <f>SUMIFS(Capacity!U:U,Capacity!$A:$A,Summary_CDP,Capacity!$B:$B,IF($B$30="NEM","*",$B$30),Capacity!$C:$C,$H42)</f>
        <v>14595.405000000002</v>
      </c>
      <c r="Z42" s="5">
        <f>SUMIFS(Capacity!V:V,Capacity!$A:$A,Summary_CDP,Capacity!$B:$B,IF($B$30="NEM","*",$B$30),Capacity!$C:$C,$H42)</f>
        <v>14782.715</v>
      </c>
      <c r="AA42" s="5">
        <f>SUMIFS(Capacity!W:W,Capacity!$A:$A,Summary_CDP,Capacity!$B:$B,IF($B$30="NEM","*",$B$30),Capacity!$C:$C,$H42)</f>
        <v>14854.807000000001</v>
      </c>
      <c r="AB42" s="5">
        <f>SUMIFS(Capacity!X:X,Capacity!$A:$A,Summary_CDP,Capacity!$B:$B,IF($B$30="NEM","*",$B$30),Capacity!$C:$C,$H42)</f>
        <v>14850.894000000002</v>
      </c>
      <c r="AC42" s="5">
        <f>SUMIFS(Capacity!Y:Y,Capacity!$A:$A,Summary_CDP,Capacity!$B:$B,IF($B$30="NEM","*",$B$30),Capacity!$C:$C,$H42)</f>
        <v>14858.858000000002</v>
      </c>
      <c r="AD42" s="5">
        <f>SUMIFS(Capacity!Z:Z,Capacity!$A:$A,Summary_CDP,Capacity!$B:$B,IF($B$30="NEM","*",$B$30),Capacity!$C:$C,$H42)</f>
        <v>14816.816000000001</v>
      </c>
      <c r="AE42" s="5">
        <f>SUMIFS(Capacity!AA:AA,Capacity!$A:$A,Summary_CDP,Capacity!$B:$B,IF($B$30="NEM","*",$B$30),Capacity!$C:$C,$H42)</f>
        <v>14786.691999999999</v>
      </c>
      <c r="AF42" s="5">
        <f>SUMIFS(Capacity!AB:AB,Capacity!$A:$A,Summary_CDP,Capacity!$B:$B,IF($B$30="NEM","*",$B$30),Capacity!$C:$C,$H42)</f>
        <v>14709.851000000002</v>
      </c>
      <c r="AG42" s="5">
        <f>SUMIFS(Capacity!AC:AC,Capacity!$A:$A,Summary_CDP,Capacity!$B:$B,IF($B$30="NEM","*",$B$30),Capacity!$C:$C,$H42)</f>
        <v>14647.112000000001</v>
      </c>
      <c r="AH42" s="5">
        <f>SUMIFS(Capacity!AD:AD,Capacity!$A:$A,Summary_CDP,Capacity!$B:$B,IF($B$30="NEM","*",$B$30),Capacity!$C:$C,$H42)</f>
        <v>14542.039000000001</v>
      </c>
      <c r="AI42" s="5">
        <f>SUMIFS(Capacity!AE:AE,Capacity!$A:$A,Summary_CDP,Capacity!$B:$B,IF($B$30="NEM","*",$B$30),Capacity!$C:$C,$H42)</f>
        <v>14447.076000000001</v>
      </c>
      <c r="AJ42" s="5">
        <f>SUMIFS(Capacity!AF:AF,Capacity!$A:$A,Summary_CDP,Capacity!$B:$B,IF($B$30="NEM","*",$B$30),Capacity!$C:$C,$H42)</f>
        <v>14447.076000000001</v>
      </c>
    </row>
    <row r="43" spans="8:36" ht="15" customHeight="1">
      <c r="H43" s="9" t="s">
        <v>140</v>
      </c>
      <c r="I43" s="5">
        <f>SUMIFS(Capacity!E:E,Capacity!$A:$A,Summary_CDP,Capacity!$B:$B,IF($B$30="NEM","*",$B$30),Capacity!$C:$C,$H43)</f>
        <v>0</v>
      </c>
      <c r="J43" s="5">
        <f>SUMIFS(Capacity!F:F,Capacity!$A:$A,Summary_CDP,Capacity!$B:$B,IF($B$30="NEM","*",$B$30),Capacity!$C:$C,$H43)</f>
        <v>0</v>
      </c>
      <c r="K43" s="5">
        <f>SUMIFS(Capacity!G:G,Capacity!$A:$A,Summary_CDP,Capacity!$B:$B,IF($B$30="NEM","*",$B$30),Capacity!$C:$C,$H43)</f>
        <v>0</v>
      </c>
      <c r="L43" s="5">
        <f>SUMIFS(Capacity!H:H,Capacity!$A:$A,Summary_CDP,Capacity!$B:$B,IF($B$30="NEM","*",$B$30),Capacity!$C:$C,$H43)</f>
        <v>0</v>
      </c>
      <c r="M43" s="5">
        <f>SUMIFS(Capacity!I:I,Capacity!$A:$A,Summary_CDP,Capacity!$B:$B,IF($B$30="NEM","*",$B$30),Capacity!$C:$C,$H43)</f>
        <v>0</v>
      </c>
      <c r="N43" s="5">
        <f>SUMIFS(Capacity!J:J,Capacity!$A:$A,Summary_CDP,Capacity!$B:$B,IF($B$30="NEM","*",$B$30),Capacity!$C:$C,$H43)</f>
        <v>0</v>
      </c>
      <c r="O43" s="5">
        <f>SUMIFS(Capacity!K:K,Capacity!$A:$A,Summary_CDP,Capacity!$B:$B,IF($B$30="NEM","*",$B$30),Capacity!$C:$C,$H43)</f>
        <v>0</v>
      </c>
      <c r="P43" s="5">
        <f>SUMIFS(Capacity!L:L,Capacity!$A:$A,Summary_CDP,Capacity!$B:$B,IF($B$30="NEM","*",$B$30),Capacity!$C:$C,$H43)</f>
        <v>0</v>
      </c>
      <c r="Q43" s="5">
        <f>SUMIFS(Capacity!M:M,Capacity!$A:$A,Summary_CDP,Capacity!$B:$B,IF($B$30="NEM","*",$B$30),Capacity!$C:$C,$H43)</f>
        <v>0</v>
      </c>
      <c r="R43" s="5">
        <f>SUMIFS(Capacity!N:N,Capacity!$A:$A,Summary_CDP,Capacity!$B:$B,IF($B$30="NEM","*",$B$30),Capacity!$C:$C,$H43)</f>
        <v>0</v>
      </c>
      <c r="S43" s="5">
        <f>SUMIFS(Capacity!O:O,Capacity!$A:$A,Summary_CDP,Capacity!$B:$B,IF($B$30="NEM","*",$B$30),Capacity!$C:$C,$H43)</f>
        <v>0</v>
      </c>
      <c r="T43" s="5">
        <f>SUMIFS(Capacity!P:P,Capacity!$A:$A,Summary_CDP,Capacity!$B:$B,IF($B$30="NEM","*",$B$30),Capacity!$C:$C,$H43)</f>
        <v>0</v>
      </c>
      <c r="U43" s="5">
        <f>SUMIFS(Capacity!Q:Q,Capacity!$A:$A,Summary_CDP,Capacity!$B:$B,IF($B$30="NEM","*",$B$30),Capacity!$C:$C,$H43)</f>
        <v>0</v>
      </c>
      <c r="V43" s="5">
        <f>SUMIFS(Capacity!R:R,Capacity!$A:$A,Summary_CDP,Capacity!$B:$B,IF($B$30="NEM","*",$B$30),Capacity!$C:$C,$H43)</f>
        <v>0</v>
      </c>
      <c r="W43" s="5">
        <f>SUMIFS(Capacity!S:S,Capacity!$A:$A,Summary_CDP,Capacity!$B:$B,IF($B$30="NEM","*",$B$30),Capacity!$C:$C,$H43)</f>
        <v>0</v>
      </c>
      <c r="X43" s="5">
        <f>SUMIFS(Capacity!T:T,Capacity!$A:$A,Summary_CDP,Capacity!$B:$B,IF($B$30="NEM","*",$B$30),Capacity!$C:$C,$H43)</f>
        <v>0</v>
      </c>
      <c r="Y43" s="5">
        <f>SUMIFS(Capacity!U:U,Capacity!$A:$A,Summary_CDP,Capacity!$B:$B,IF($B$30="NEM","*",$B$30),Capacity!$C:$C,$H43)</f>
        <v>0</v>
      </c>
      <c r="Z43" s="5">
        <f>SUMIFS(Capacity!V:V,Capacity!$A:$A,Summary_CDP,Capacity!$B:$B,IF($B$30="NEM","*",$B$30),Capacity!$C:$C,$H43)</f>
        <v>0</v>
      </c>
      <c r="AA43" s="5">
        <f>SUMIFS(Capacity!W:W,Capacity!$A:$A,Summary_CDP,Capacity!$B:$B,IF($B$30="NEM","*",$B$30),Capacity!$C:$C,$H43)</f>
        <v>0</v>
      </c>
      <c r="AB43" s="5">
        <f>SUMIFS(Capacity!X:X,Capacity!$A:$A,Summary_CDP,Capacity!$B:$B,IF($B$30="NEM","*",$B$30),Capacity!$C:$C,$H43)</f>
        <v>0</v>
      </c>
      <c r="AC43" s="5">
        <f>SUMIFS(Capacity!Y:Y,Capacity!$A:$A,Summary_CDP,Capacity!$B:$B,IF($B$30="NEM","*",$B$30),Capacity!$C:$C,$H43)</f>
        <v>0</v>
      </c>
      <c r="AD43" s="5">
        <f>SUMIFS(Capacity!Z:Z,Capacity!$A:$A,Summary_CDP,Capacity!$B:$B,IF($B$30="NEM","*",$B$30),Capacity!$C:$C,$H43)</f>
        <v>0</v>
      </c>
      <c r="AE43" s="5">
        <f>SUMIFS(Capacity!AA:AA,Capacity!$A:$A,Summary_CDP,Capacity!$B:$B,IF($B$30="NEM","*",$B$30),Capacity!$C:$C,$H43)</f>
        <v>0</v>
      </c>
      <c r="AF43" s="5">
        <f>SUMIFS(Capacity!AB:AB,Capacity!$A:$A,Summary_CDP,Capacity!$B:$B,IF($B$30="NEM","*",$B$30),Capacity!$C:$C,$H43)</f>
        <v>0</v>
      </c>
      <c r="AG43" s="5">
        <f>SUMIFS(Capacity!AC:AC,Capacity!$A:$A,Summary_CDP,Capacity!$B:$B,IF($B$30="NEM","*",$B$30),Capacity!$C:$C,$H43)</f>
        <v>0</v>
      </c>
      <c r="AH43" s="5">
        <f>SUMIFS(Capacity!AD:AD,Capacity!$A:$A,Summary_CDP,Capacity!$B:$B,IF($B$30="NEM","*",$B$30),Capacity!$C:$C,$H43)</f>
        <v>0</v>
      </c>
      <c r="AI43" s="5">
        <f>SUMIFS(Capacity!AE:AE,Capacity!$A:$A,Summary_CDP,Capacity!$B:$B,IF($B$30="NEM","*",$B$30),Capacity!$C:$C,$H43)</f>
        <v>0</v>
      </c>
      <c r="AJ43" s="5">
        <f>SUMIFS(Capacity!AF:AF,Capacity!$A:$A,Summary_CDP,Capacity!$B:$B,IF($B$30="NEM","*",$B$30),Capacity!$C:$C,$H43)</f>
        <v>0</v>
      </c>
    </row>
    <row r="44" spans="8:36" ht="15" customHeight="1">
      <c r="H44" s="9" t="s">
        <v>141</v>
      </c>
      <c r="I44" s="5">
        <f>SUMIFS(Capacity!E:E,Capacity!$A:$A,Summary_CDP,Capacity!$B:$B,IF($B$30="NEM","*",$B$30),Capacity!$C:$C,$H44)</f>
        <v>0</v>
      </c>
      <c r="J44" s="5">
        <f>SUMIFS(Capacity!F:F,Capacity!$A:$A,Summary_CDP,Capacity!$B:$B,IF($B$30="NEM","*",$B$30),Capacity!$C:$C,$H44)</f>
        <v>0</v>
      </c>
      <c r="K44" s="5">
        <f>SUMIFS(Capacity!G:G,Capacity!$A:$A,Summary_CDP,Capacity!$B:$B,IF($B$30="NEM","*",$B$30),Capacity!$C:$C,$H44)</f>
        <v>0</v>
      </c>
      <c r="L44" s="5">
        <f>SUMIFS(Capacity!H:H,Capacity!$A:$A,Summary_CDP,Capacity!$B:$B,IF($B$30="NEM","*",$B$30),Capacity!$C:$C,$H44)</f>
        <v>0</v>
      </c>
      <c r="M44" s="5">
        <f>SUMIFS(Capacity!I:I,Capacity!$A:$A,Summary_CDP,Capacity!$B:$B,IF($B$30="NEM","*",$B$30),Capacity!$C:$C,$H44)</f>
        <v>0</v>
      </c>
      <c r="N44" s="5">
        <f>SUMIFS(Capacity!J:J,Capacity!$A:$A,Summary_CDP,Capacity!$B:$B,IF($B$30="NEM","*",$B$30),Capacity!$C:$C,$H44)</f>
        <v>0</v>
      </c>
      <c r="O44" s="5">
        <f>SUMIFS(Capacity!K:K,Capacity!$A:$A,Summary_CDP,Capacity!$B:$B,IF($B$30="NEM","*",$B$30),Capacity!$C:$C,$H44)</f>
        <v>0</v>
      </c>
      <c r="P44" s="5">
        <f>SUMIFS(Capacity!L:L,Capacity!$A:$A,Summary_CDP,Capacity!$B:$B,IF($B$30="NEM","*",$B$30),Capacity!$C:$C,$H44)</f>
        <v>0</v>
      </c>
      <c r="Q44" s="5">
        <f>SUMIFS(Capacity!M:M,Capacity!$A:$A,Summary_CDP,Capacity!$B:$B,IF($B$30="NEM","*",$B$30),Capacity!$C:$C,$H44)</f>
        <v>0</v>
      </c>
      <c r="R44" s="5">
        <f>SUMIFS(Capacity!N:N,Capacity!$A:$A,Summary_CDP,Capacity!$B:$B,IF($B$30="NEM","*",$B$30),Capacity!$C:$C,$H44)</f>
        <v>0</v>
      </c>
      <c r="S44" s="5">
        <f>SUMIFS(Capacity!O:O,Capacity!$A:$A,Summary_CDP,Capacity!$B:$B,IF($B$30="NEM","*",$B$30),Capacity!$C:$C,$H44)</f>
        <v>0</v>
      </c>
      <c r="T44" s="5">
        <f>SUMIFS(Capacity!P:P,Capacity!$A:$A,Summary_CDP,Capacity!$B:$B,IF($B$30="NEM","*",$B$30),Capacity!$C:$C,$H44)</f>
        <v>0</v>
      </c>
      <c r="U44" s="5">
        <f>SUMIFS(Capacity!Q:Q,Capacity!$A:$A,Summary_CDP,Capacity!$B:$B,IF($B$30="NEM","*",$B$30),Capacity!$C:$C,$H44)</f>
        <v>0</v>
      </c>
      <c r="V44" s="5">
        <f>SUMIFS(Capacity!R:R,Capacity!$A:$A,Summary_CDP,Capacity!$B:$B,IF($B$30="NEM","*",$B$30),Capacity!$C:$C,$H44)</f>
        <v>0</v>
      </c>
      <c r="W44" s="5">
        <f>SUMIFS(Capacity!S:S,Capacity!$A:$A,Summary_CDP,Capacity!$B:$B,IF($B$30="NEM","*",$B$30),Capacity!$C:$C,$H44)</f>
        <v>0</v>
      </c>
      <c r="X44" s="5">
        <f>SUMIFS(Capacity!T:T,Capacity!$A:$A,Summary_CDP,Capacity!$B:$B,IF($B$30="NEM","*",$B$30),Capacity!$C:$C,$H44)</f>
        <v>0</v>
      </c>
      <c r="Y44" s="5">
        <f>SUMIFS(Capacity!U:U,Capacity!$A:$A,Summary_CDP,Capacity!$B:$B,IF($B$30="NEM","*",$B$30),Capacity!$C:$C,$H44)</f>
        <v>0</v>
      </c>
      <c r="Z44" s="5">
        <f>SUMIFS(Capacity!V:V,Capacity!$A:$A,Summary_CDP,Capacity!$B:$B,IF($B$30="NEM","*",$B$30),Capacity!$C:$C,$H44)</f>
        <v>0</v>
      </c>
      <c r="AA44" s="5">
        <f>SUMIFS(Capacity!W:W,Capacity!$A:$A,Summary_CDP,Capacity!$B:$B,IF($B$30="NEM","*",$B$30),Capacity!$C:$C,$H44)</f>
        <v>0</v>
      </c>
      <c r="AB44" s="5">
        <f>SUMIFS(Capacity!X:X,Capacity!$A:$A,Summary_CDP,Capacity!$B:$B,IF($B$30="NEM","*",$B$30),Capacity!$C:$C,$H44)</f>
        <v>0</v>
      </c>
      <c r="AC44" s="5">
        <f>SUMIFS(Capacity!Y:Y,Capacity!$A:$A,Summary_CDP,Capacity!$B:$B,IF($B$30="NEM","*",$B$30),Capacity!$C:$C,$H44)</f>
        <v>0</v>
      </c>
      <c r="AD44" s="5">
        <f>SUMIFS(Capacity!Z:Z,Capacity!$A:$A,Summary_CDP,Capacity!$B:$B,IF($B$30="NEM","*",$B$30),Capacity!$C:$C,$H44)</f>
        <v>0</v>
      </c>
      <c r="AE44" s="5">
        <f>SUMIFS(Capacity!AA:AA,Capacity!$A:$A,Summary_CDP,Capacity!$B:$B,IF($B$30="NEM","*",$B$30),Capacity!$C:$C,$H44)</f>
        <v>0</v>
      </c>
      <c r="AF44" s="5">
        <f>SUMIFS(Capacity!AB:AB,Capacity!$A:$A,Summary_CDP,Capacity!$B:$B,IF($B$30="NEM","*",$B$30),Capacity!$C:$C,$H44)</f>
        <v>0</v>
      </c>
      <c r="AG44" s="5">
        <f>SUMIFS(Capacity!AC:AC,Capacity!$A:$A,Summary_CDP,Capacity!$B:$B,IF($B$30="NEM","*",$B$30),Capacity!$C:$C,$H44)</f>
        <v>0</v>
      </c>
      <c r="AH44" s="5">
        <f>SUMIFS(Capacity!AD:AD,Capacity!$A:$A,Summary_CDP,Capacity!$B:$B,IF($B$30="NEM","*",$B$30),Capacity!$C:$C,$H44)</f>
        <v>0</v>
      </c>
      <c r="AI44" s="5">
        <f>SUMIFS(Capacity!AE:AE,Capacity!$A:$A,Summary_CDP,Capacity!$B:$B,IF($B$30="NEM","*",$B$30),Capacity!$C:$C,$H44)</f>
        <v>0</v>
      </c>
      <c r="AJ44" s="5">
        <f>SUMIFS(Capacity!AF:AF,Capacity!$A:$A,Summary_CDP,Capacity!$B:$B,IF($B$30="NEM","*",$B$30),Capacity!$C:$C,$H44)</f>
        <v>0</v>
      </c>
    </row>
    <row r="45" spans="8:36" ht="15" customHeight="1">
      <c r="H45" s="9" t="s">
        <v>142</v>
      </c>
      <c r="I45" s="5">
        <f>SUMIFS(Capacity!E:E,Capacity!$A:$A,Summary_CDP,Capacity!$B:$B,IF($B$30="NEM","*",$B$30),Capacity!$C:$C,$H45)</f>
        <v>11524.982742229999</v>
      </c>
      <c r="J45" s="5">
        <f>SUMIFS(Capacity!F:F,Capacity!$A:$A,Summary_CDP,Capacity!$B:$B,IF($B$30="NEM","*",$B$30),Capacity!$C:$C,$H45)</f>
        <v>15163.949250969999</v>
      </c>
      <c r="K45" s="5">
        <f>SUMIFS(Capacity!G:G,Capacity!$A:$A,Summary_CDP,Capacity!$B:$B,IF($B$30="NEM","*",$B$30),Capacity!$C:$C,$H45)</f>
        <v>18418.664919789997</v>
      </c>
      <c r="L45" s="5">
        <f>SUMIFS(Capacity!H:H,Capacity!$A:$A,Summary_CDP,Capacity!$B:$B,IF($B$30="NEM","*",$B$30),Capacity!$C:$C,$H45)</f>
        <v>20461.501539550001</v>
      </c>
      <c r="M45" s="5">
        <f>SUMIFS(Capacity!I:I,Capacity!$A:$A,Summary_CDP,Capacity!$B:$B,IF($B$30="NEM","*",$B$30),Capacity!$C:$C,$H45)</f>
        <v>24874.695081899998</v>
      </c>
      <c r="N45" s="5">
        <f>SUMIFS(Capacity!J:J,Capacity!$A:$A,Summary_CDP,Capacity!$B:$B,IF($B$30="NEM","*",$B$30),Capacity!$C:$C,$H45)</f>
        <v>28334.830354179998</v>
      </c>
      <c r="O45" s="5">
        <f>SUMIFS(Capacity!K:K,Capacity!$A:$A,Summary_CDP,Capacity!$B:$B,IF($B$30="NEM","*",$B$30),Capacity!$C:$C,$H45)</f>
        <v>31523.416445710001</v>
      </c>
      <c r="P45" s="5">
        <f>SUMIFS(Capacity!L:L,Capacity!$A:$A,Summary_CDP,Capacity!$B:$B,IF($B$30="NEM","*",$B$30),Capacity!$C:$C,$H45)</f>
        <v>34415.085146849997</v>
      </c>
      <c r="Q45" s="5">
        <f>SUMIFS(Capacity!M:M,Capacity!$A:$A,Summary_CDP,Capacity!$B:$B,IF($B$30="NEM","*",$B$30),Capacity!$C:$C,$H45)</f>
        <v>36531.046010699996</v>
      </c>
      <c r="R45" s="5">
        <f>SUMIFS(Capacity!N:N,Capacity!$A:$A,Summary_CDP,Capacity!$B:$B,IF($B$30="NEM","*",$B$30),Capacity!$C:$C,$H45)</f>
        <v>38111.996259300002</v>
      </c>
      <c r="S45" s="5">
        <f>SUMIFS(Capacity!O:O,Capacity!$A:$A,Summary_CDP,Capacity!$B:$B,IF($B$30="NEM","*",$B$30),Capacity!$C:$C,$H45)</f>
        <v>42069.427875820002</v>
      </c>
      <c r="T45" s="5">
        <f>SUMIFS(Capacity!P:P,Capacity!$A:$A,Summary_CDP,Capacity!$B:$B,IF($B$30="NEM","*",$B$30),Capacity!$C:$C,$H45)</f>
        <v>42696.550188810004</v>
      </c>
      <c r="U45" s="5">
        <f>SUMIFS(Capacity!Q:Q,Capacity!$A:$A,Summary_CDP,Capacity!$B:$B,IF($B$30="NEM","*",$B$30),Capacity!$C:$C,$H45)</f>
        <v>42931.452489350006</v>
      </c>
      <c r="V45" s="5">
        <f>SUMIFS(Capacity!R:R,Capacity!$A:$A,Summary_CDP,Capacity!$B:$B,IF($B$30="NEM","*",$B$30),Capacity!$C:$C,$H45)</f>
        <v>45375.886957349998</v>
      </c>
      <c r="W45" s="5">
        <f>SUMIFS(Capacity!S:S,Capacity!$A:$A,Summary_CDP,Capacity!$B:$B,IF($B$30="NEM","*",$B$30),Capacity!$C:$C,$H45)</f>
        <v>47790.943515229999</v>
      </c>
      <c r="X45" s="5">
        <f>SUMIFS(Capacity!T:T,Capacity!$A:$A,Summary_CDP,Capacity!$B:$B,IF($B$30="NEM","*",$B$30),Capacity!$C:$C,$H45)</f>
        <v>47986.318390140004</v>
      </c>
      <c r="Y45" s="5">
        <f>SUMIFS(Capacity!U:U,Capacity!$A:$A,Summary_CDP,Capacity!$B:$B,IF($B$30="NEM","*",$B$30),Capacity!$C:$C,$H45)</f>
        <v>48713.181083239993</v>
      </c>
      <c r="Z45" s="5">
        <f>SUMIFS(Capacity!V:V,Capacity!$A:$A,Summary_CDP,Capacity!$B:$B,IF($B$30="NEM","*",$B$30),Capacity!$C:$C,$H45)</f>
        <v>49468.743714980003</v>
      </c>
      <c r="AA45" s="5">
        <f>SUMIFS(Capacity!W:W,Capacity!$A:$A,Summary_CDP,Capacity!$B:$B,IF($B$30="NEM","*",$B$30),Capacity!$C:$C,$H45)</f>
        <v>51322.000260840003</v>
      </c>
      <c r="AB45" s="5">
        <f>SUMIFS(Capacity!X:X,Capacity!$A:$A,Summary_CDP,Capacity!$B:$B,IF($B$30="NEM","*",$B$30),Capacity!$C:$C,$H45)</f>
        <v>58455.552535769995</v>
      </c>
      <c r="AC45" s="5">
        <f>SUMIFS(Capacity!Y:Y,Capacity!$A:$A,Summary_CDP,Capacity!$B:$B,IF($B$30="NEM","*",$B$30),Capacity!$C:$C,$H45)</f>
        <v>60500.267641709994</v>
      </c>
      <c r="AD45" s="5">
        <f>SUMIFS(Capacity!Z:Z,Capacity!$A:$A,Summary_CDP,Capacity!$B:$B,IF($B$30="NEM","*",$B$30),Capacity!$C:$C,$H45)</f>
        <v>59822.910148989999</v>
      </c>
      <c r="AE45" s="5">
        <f>SUMIFS(Capacity!AA:AA,Capacity!$A:$A,Summary_CDP,Capacity!$B:$B,IF($B$30="NEM","*",$B$30),Capacity!$C:$C,$H45)</f>
        <v>61420.925731210002</v>
      </c>
      <c r="AF45" s="5">
        <f>SUMIFS(Capacity!AB:AB,Capacity!$A:$A,Summary_CDP,Capacity!$B:$B,IF($B$30="NEM","*",$B$30),Capacity!$C:$C,$H45)</f>
        <v>63949.792013659993</v>
      </c>
      <c r="AG45" s="5">
        <f>SUMIFS(Capacity!AC:AC,Capacity!$A:$A,Summary_CDP,Capacity!$B:$B,IF($B$30="NEM","*",$B$30),Capacity!$C:$C,$H45)</f>
        <v>65228.243475650001</v>
      </c>
      <c r="AH45" s="5">
        <f>SUMIFS(Capacity!AD:AD,Capacity!$A:$A,Summary_CDP,Capacity!$B:$B,IF($B$30="NEM","*",$B$30),Capacity!$C:$C,$H45)</f>
        <v>69623.875444019999</v>
      </c>
      <c r="AI45" s="5">
        <f>SUMIFS(Capacity!AE:AE,Capacity!$A:$A,Summary_CDP,Capacity!$B:$B,IF($B$30="NEM","*",$B$30),Capacity!$C:$C,$H45)</f>
        <v>70472.912585529994</v>
      </c>
      <c r="AJ45" s="5">
        <f>SUMIFS(Capacity!AF:AF,Capacity!$A:$A,Summary_CDP,Capacity!$B:$B,IF($B$30="NEM","*",$B$30),Capacity!$C:$C,$H45)</f>
        <v>69702.968451600012</v>
      </c>
    </row>
    <row r="46" spans="8:36" ht="15" customHeight="1">
      <c r="H46" s="9" t="s">
        <v>143</v>
      </c>
      <c r="I46" s="5">
        <f>SUMIFS(Capacity!E:E,Capacity!$A:$A,Summary_CDP,Capacity!$B:$B,IF($B$30="NEM","*",$B$30),Capacity!$C:$C,$H46)</f>
        <v>8436.2728191500009</v>
      </c>
      <c r="J46" s="5">
        <f>SUMIFS(Capacity!F:F,Capacity!$A:$A,Summary_CDP,Capacity!$B:$B,IF($B$30="NEM","*",$B$30),Capacity!$C:$C,$H46)</f>
        <v>8803.5128552700007</v>
      </c>
      <c r="K46" s="5">
        <f>SUMIFS(Capacity!G:G,Capacity!$A:$A,Summary_CDP,Capacity!$B:$B,IF($B$30="NEM","*",$B$30),Capacity!$C:$C,$H46)</f>
        <v>8803.51293859</v>
      </c>
      <c r="L46" s="5">
        <f>SUMIFS(Capacity!H:H,Capacity!$A:$A,Summary_CDP,Capacity!$B:$B,IF($B$30="NEM","*",$B$30),Capacity!$C:$C,$H46)</f>
        <v>9275.1929553499995</v>
      </c>
      <c r="M46" s="5">
        <f>SUMIFS(Capacity!I:I,Capacity!$A:$A,Summary_CDP,Capacity!$B:$B,IF($B$30="NEM","*",$B$30),Capacity!$C:$C,$H46)</f>
        <v>9464.3975609699974</v>
      </c>
      <c r="N46" s="5">
        <f>SUMIFS(Capacity!J:J,Capacity!$A:$A,Summary_CDP,Capacity!$B:$B,IF($B$30="NEM","*",$B$30),Capacity!$C:$C,$H46)</f>
        <v>11532.219152659998</v>
      </c>
      <c r="O46" s="5">
        <f>SUMIFS(Capacity!K:K,Capacity!$A:$A,Summary_CDP,Capacity!$B:$B,IF($B$30="NEM","*",$B$30),Capacity!$C:$C,$H46)</f>
        <v>12204.307823799998</v>
      </c>
      <c r="P46" s="5">
        <f>SUMIFS(Capacity!L:L,Capacity!$A:$A,Summary_CDP,Capacity!$B:$B,IF($B$30="NEM","*",$B$30),Capacity!$C:$C,$H46)</f>
        <v>13572.178245670004</v>
      </c>
      <c r="Q46" s="5">
        <f>SUMIFS(Capacity!M:M,Capacity!$A:$A,Summary_CDP,Capacity!$B:$B,IF($B$30="NEM","*",$B$30),Capacity!$C:$C,$H46)</f>
        <v>14510.413578199999</v>
      </c>
      <c r="R46" s="5">
        <f>SUMIFS(Capacity!N:N,Capacity!$A:$A,Summary_CDP,Capacity!$B:$B,IF($B$30="NEM","*",$B$30),Capacity!$C:$C,$H46)</f>
        <v>17193.150365739999</v>
      </c>
      <c r="S46" s="5">
        <f>SUMIFS(Capacity!O:O,Capacity!$A:$A,Summary_CDP,Capacity!$B:$B,IF($B$30="NEM","*",$B$30),Capacity!$C:$C,$H46)</f>
        <v>17753.926653250004</v>
      </c>
      <c r="T46" s="5">
        <f>SUMIFS(Capacity!P:P,Capacity!$A:$A,Summary_CDP,Capacity!$B:$B,IF($B$30="NEM","*",$B$30),Capacity!$C:$C,$H46)</f>
        <v>18704.980351630002</v>
      </c>
      <c r="U46" s="5">
        <f>SUMIFS(Capacity!Q:Q,Capacity!$A:$A,Summary_CDP,Capacity!$B:$B,IF($B$30="NEM","*",$B$30),Capacity!$C:$C,$H46)</f>
        <v>18709.06156251</v>
      </c>
      <c r="V46" s="5">
        <f>SUMIFS(Capacity!R:R,Capacity!$A:$A,Summary_CDP,Capacity!$B:$B,IF($B$30="NEM","*",$B$30),Capacity!$C:$C,$H46)</f>
        <v>21550.865558810005</v>
      </c>
      <c r="W46" s="5">
        <f>SUMIFS(Capacity!S:S,Capacity!$A:$A,Summary_CDP,Capacity!$B:$B,IF($B$30="NEM","*",$B$30),Capacity!$C:$C,$H46)</f>
        <v>23756.038034069996</v>
      </c>
      <c r="X46" s="5">
        <f>SUMIFS(Capacity!T:T,Capacity!$A:$A,Summary_CDP,Capacity!$B:$B,IF($B$30="NEM","*",$B$30),Capacity!$C:$C,$H46)</f>
        <v>28142.135404739998</v>
      </c>
      <c r="Y46" s="5">
        <f>SUMIFS(Capacity!U:U,Capacity!$A:$A,Summary_CDP,Capacity!$B:$B,IF($B$30="NEM","*",$B$30),Capacity!$C:$C,$H46)</f>
        <v>32291.512592879997</v>
      </c>
      <c r="Z46" s="5">
        <f>SUMIFS(Capacity!V:V,Capacity!$A:$A,Summary_CDP,Capacity!$B:$B,IF($B$30="NEM","*",$B$30),Capacity!$C:$C,$H46)</f>
        <v>34684.64558584</v>
      </c>
      <c r="AA46" s="5">
        <f>SUMIFS(Capacity!W:W,Capacity!$A:$A,Summary_CDP,Capacity!$B:$B,IF($B$30="NEM","*",$B$30),Capacity!$C:$C,$H46)</f>
        <v>38785.080296400003</v>
      </c>
      <c r="AB46" s="5">
        <f>SUMIFS(Capacity!X:X,Capacity!$A:$A,Summary_CDP,Capacity!$B:$B,IF($B$30="NEM","*",$B$30),Capacity!$C:$C,$H46)</f>
        <v>44916.454721030001</v>
      </c>
      <c r="AC46" s="5">
        <f>SUMIFS(Capacity!Y:Y,Capacity!$A:$A,Summary_CDP,Capacity!$B:$B,IF($B$30="NEM","*",$B$30),Capacity!$C:$C,$H46)</f>
        <v>48855.990593679991</v>
      </c>
      <c r="AD46" s="5">
        <f>SUMIFS(Capacity!Z:Z,Capacity!$A:$A,Summary_CDP,Capacity!$B:$B,IF($B$30="NEM","*",$B$30),Capacity!$C:$C,$H46)</f>
        <v>48504.816599469996</v>
      </c>
      <c r="AE46" s="5">
        <f>SUMIFS(Capacity!AA:AA,Capacity!$A:$A,Summary_CDP,Capacity!$B:$B,IF($B$30="NEM","*",$B$30),Capacity!$C:$C,$H46)</f>
        <v>51413.835975360009</v>
      </c>
      <c r="AF46" s="5">
        <f>SUMIFS(Capacity!AB:AB,Capacity!$A:$A,Summary_CDP,Capacity!$B:$B,IF($B$30="NEM","*",$B$30),Capacity!$C:$C,$H46)</f>
        <v>53388.238420500005</v>
      </c>
      <c r="AG46" s="5">
        <f>SUMIFS(Capacity!AC:AC,Capacity!$A:$A,Summary_CDP,Capacity!$B:$B,IF($B$30="NEM","*",$B$30),Capacity!$C:$C,$H46)</f>
        <v>54362.24363777</v>
      </c>
      <c r="AH46" s="5">
        <f>SUMIFS(Capacity!AD:AD,Capacity!$A:$A,Summary_CDP,Capacity!$B:$B,IF($B$30="NEM","*",$B$30),Capacity!$C:$C,$H46)</f>
        <v>62001.547825420006</v>
      </c>
      <c r="AI46" s="5">
        <f>SUMIFS(Capacity!AE:AE,Capacity!$A:$A,Summary_CDP,Capacity!$B:$B,IF($B$30="NEM","*",$B$30),Capacity!$C:$C,$H46)</f>
        <v>70250.312844200002</v>
      </c>
      <c r="AJ46" s="5">
        <f>SUMIFS(Capacity!AF:AF,Capacity!$A:$A,Summary_CDP,Capacity!$B:$B,IF($B$30="NEM","*",$B$30),Capacity!$C:$C,$H46)</f>
        <v>69598.304845270002</v>
      </c>
    </row>
    <row r="47" spans="8:36" ht="15" customHeight="1">
      <c r="H47" s="9" t="s">
        <v>144</v>
      </c>
      <c r="I47" s="5">
        <f>SUMIFS(Capacity!E:E,Capacity!$A:$A,Summary_CDP,Capacity!$B:$B,IF($B$30="NEM","*",$B$30),Capacity!$C:$C,$H47)</f>
        <v>21305.319898189999</v>
      </c>
      <c r="J47" s="5">
        <f>SUMIFS(Capacity!F:F,Capacity!$A:$A,Summary_CDP,Capacity!$B:$B,IF($B$30="NEM","*",$B$30),Capacity!$C:$C,$H47)</f>
        <v>23783.787548719996</v>
      </c>
      <c r="K47" s="5">
        <f>SUMIFS(Capacity!G:G,Capacity!$A:$A,Summary_CDP,Capacity!$B:$B,IF($B$30="NEM","*",$B$30),Capacity!$C:$C,$H47)</f>
        <v>26307.940205699997</v>
      </c>
      <c r="L47" s="5">
        <f>SUMIFS(Capacity!H:H,Capacity!$A:$A,Summary_CDP,Capacity!$B:$B,IF($B$30="NEM","*",$B$30),Capacity!$C:$C,$H47)</f>
        <v>28683.065562300002</v>
      </c>
      <c r="M47" s="5">
        <f>SUMIFS(Capacity!I:I,Capacity!$A:$A,Summary_CDP,Capacity!$B:$B,IF($B$30="NEM","*",$B$30),Capacity!$C:$C,$H47)</f>
        <v>30997.331086099999</v>
      </c>
      <c r="N47" s="5">
        <f>SUMIFS(Capacity!J:J,Capacity!$A:$A,Summary_CDP,Capacity!$B:$B,IF($B$30="NEM","*",$B$30),Capacity!$C:$C,$H47)</f>
        <v>33056.173779199999</v>
      </c>
      <c r="O47" s="5">
        <f>SUMIFS(Capacity!K:K,Capacity!$A:$A,Summary_CDP,Capacity!$B:$B,IF($B$30="NEM","*",$B$30),Capacity!$C:$C,$H47)</f>
        <v>35131.428582299995</v>
      </c>
      <c r="P47" s="5">
        <f>SUMIFS(Capacity!L:L,Capacity!$A:$A,Summary_CDP,Capacity!$B:$B,IF($B$30="NEM","*",$B$30),Capacity!$C:$C,$H47)</f>
        <v>37225.141110100005</v>
      </c>
      <c r="Q47" s="5">
        <f>SUMIFS(Capacity!M:M,Capacity!$A:$A,Summary_CDP,Capacity!$B:$B,IF($B$30="NEM","*",$B$30),Capacity!$C:$C,$H47)</f>
        <v>39139.259739000001</v>
      </c>
      <c r="R47" s="5">
        <f>SUMIFS(Capacity!N:N,Capacity!$A:$A,Summary_CDP,Capacity!$B:$B,IF($B$30="NEM","*",$B$30),Capacity!$C:$C,$H47)</f>
        <v>41092.158479400001</v>
      </c>
      <c r="S47" s="5">
        <f>SUMIFS(Capacity!O:O,Capacity!$A:$A,Summary_CDP,Capacity!$B:$B,IF($B$30="NEM","*",$B$30),Capacity!$C:$C,$H47)</f>
        <v>43056.169714900003</v>
      </c>
      <c r="T47" s="5">
        <f>SUMIFS(Capacity!P:P,Capacity!$A:$A,Summary_CDP,Capacity!$B:$B,IF($B$30="NEM","*",$B$30),Capacity!$C:$C,$H47)</f>
        <v>44973.918047599996</v>
      </c>
      <c r="U47" s="5">
        <f>SUMIFS(Capacity!Q:Q,Capacity!$A:$A,Summary_CDP,Capacity!$B:$B,IF($B$30="NEM","*",$B$30),Capacity!$C:$C,$H47)</f>
        <v>46776.648740500001</v>
      </c>
      <c r="V47" s="5">
        <f>SUMIFS(Capacity!R:R,Capacity!$A:$A,Summary_CDP,Capacity!$B:$B,IF($B$30="NEM","*",$B$30),Capacity!$C:$C,$H47)</f>
        <v>48455.688846300007</v>
      </c>
      <c r="W47" s="5">
        <f>SUMIFS(Capacity!S:S,Capacity!$A:$A,Summary_CDP,Capacity!$B:$B,IF($B$30="NEM","*",$B$30),Capacity!$C:$C,$H47)</f>
        <v>50096.606901799998</v>
      </c>
      <c r="X47" s="5">
        <f>SUMIFS(Capacity!T:T,Capacity!$A:$A,Summary_CDP,Capacity!$B:$B,IF($B$30="NEM","*",$B$30),Capacity!$C:$C,$H47)</f>
        <v>51732.202916199996</v>
      </c>
      <c r="Y47" s="5">
        <f>SUMIFS(Capacity!U:U,Capacity!$A:$A,Summary_CDP,Capacity!$B:$B,IF($B$30="NEM","*",$B$30),Capacity!$C:$C,$H47)</f>
        <v>53368.4086933</v>
      </c>
      <c r="Z47" s="5">
        <f>SUMIFS(Capacity!V:V,Capacity!$A:$A,Summary_CDP,Capacity!$B:$B,IF($B$30="NEM","*",$B$30),Capacity!$C:$C,$H47)</f>
        <v>54991.706423700001</v>
      </c>
      <c r="AA47" s="5">
        <f>SUMIFS(Capacity!W:W,Capacity!$A:$A,Summary_CDP,Capacity!$B:$B,IF($B$30="NEM","*",$B$30),Capacity!$C:$C,$H47)</f>
        <v>56590.529054700004</v>
      </c>
      <c r="AB47" s="5">
        <f>SUMIFS(Capacity!X:X,Capacity!$A:$A,Summary_CDP,Capacity!$B:$B,IF($B$30="NEM","*",$B$30),Capacity!$C:$C,$H47)</f>
        <v>58157.784748299993</v>
      </c>
      <c r="AC47" s="5">
        <f>SUMIFS(Capacity!Y:Y,Capacity!$A:$A,Summary_CDP,Capacity!$B:$B,IF($B$30="NEM","*",$B$30),Capacity!$C:$C,$H47)</f>
        <v>59721.648557599998</v>
      </c>
      <c r="AD47" s="5">
        <f>SUMIFS(Capacity!Z:Z,Capacity!$A:$A,Summary_CDP,Capacity!$B:$B,IF($B$30="NEM","*",$B$30),Capacity!$C:$C,$H47)</f>
        <v>61252.145686699994</v>
      </c>
      <c r="AE47" s="5">
        <f>SUMIFS(Capacity!AA:AA,Capacity!$A:$A,Summary_CDP,Capacity!$B:$B,IF($B$30="NEM","*",$B$30),Capacity!$C:$C,$H47)</f>
        <v>62750.140094899994</v>
      </c>
      <c r="AF47" s="5">
        <f>SUMIFS(Capacity!AB:AB,Capacity!$A:$A,Summary_CDP,Capacity!$B:$B,IF($B$30="NEM","*",$B$30),Capacity!$C:$C,$H47)</f>
        <v>64227.681865400002</v>
      </c>
      <c r="AG47" s="5">
        <f>SUMIFS(Capacity!AC:AC,Capacity!$A:$A,Summary_CDP,Capacity!$B:$B,IF($B$30="NEM","*",$B$30),Capacity!$C:$C,$H47)</f>
        <v>65692.415697199991</v>
      </c>
      <c r="AH47" s="5">
        <f>SUMIFS(Capacity!AD:AD,Capacity!$A:$A,Summary_CDP,Capacity!$B:$B,IF($B$30="NEM","*",$B$30),Capacity!$C:$C,$H47)</f>
        <v>67156.841971999995</v>
      </c>
      <c r="AI47" s="5">
        <f>SUMIFS(Capacity!AE:AE,Capacity!$A:$A,Summary_CDP,Capacity!$B:$B,IF($B$30="NEM","*",$B$30),Capacity!$C:$C,$H47)</f>
        <v>68592.594660700008</v>
      </c>
      <c r="AJ47" s="5">
        <f>SUMIFS(Capacity!AF:AF,Capacity!$A:$A,Summary_CDP,Capacity!$B:$B,IF($B$30="NEM","*",$B$30),Capacity!$C:$C,$H47)</f>
        <v>68592.594660700008</v>
      </c>
    </row>
    <row r="48" spans="8:36" ht="15" customHeight="1">
      <c r="H48" s="25" t="s">
        <v>145</v>
      </c>
      <c r="I48" s="5">
        <f t="shared" ref="I48:AJ48" si="2">SUM(I33:I41,I50)</f>
        <v>43176.450404749085</v>
      </c>
      <c r="J48" s="5">
        <f t="shared" si="2"/>
        <v>43576.044540919145</v>
      </c>
      <c r="K48" s="5">
        <f t="shared" si="2"/>
        <v>41492.716222987983</v>
      </c>
      <c r="L48" s="5">
        <f t="shared" si="2"/>
        <v>42192.452422539805</v>
      </c>
      <c r="M48" s="5">
        <f t="shared" si="2"/>
        <v>41886.400034726968</v>
      </c>
      <c r="N48" s="5">
        <f t="shared" si="2"/>
        <v>40795.022140494715</v>
      </c>
      <c r="O48" s="5">
        <f t="shared" si="2"/>
        <v>40332.798602643372</v>
      </c>
      <c r="P48" s="5">
        <f t="shared" si="2"/>
        <v>39860.226056981512</v>
      </c>
      <c r="Q48" s="5">
        <f t="shared" si="2"/>
        <v>40953.370212715643</v>
      </c>
      <c r="R48" s="5">
        <f t="shared" si="2"/>
        <v>40318.685340244032</v>
      </c>
      <c r="S48" s="5">
        <f t="shared" si="2"/>
        <v>39507.664872437221</v>
      </c>
      <c r="T48" s="5">
        <f t="shared" si="2"/>
        <v>41163.592080373128</v>
      </c>
      <c r="U48" s="5">
        <f t="shared" si="2"/>
        <v>41995.264868522434</v>
      </c>
      <c r="V48" s="5">
        <f t="shared" si="2"/>
        <v>44861.448110571924</v>
      </c>
      <c r="W48" s="5">
        <f t="shared" si="2"/>
        <v>46491.80186613954</v>
      </c>
      <c r="X48" s="5">
        <f t="shared" si="2"/>
        <v>49241.371143774362</v>
      </c>
      <c r="Y48" s="5">
        <f t="shared" si="2"/>
        <v>50858.276720953974</v>
      </c>
      <c r="Z48" s="5">
        <f t="shared" si="2"/>
        <v>51875.057032974604</v>
      </c>
      <c r="AA48" s="5">
        <f t="shared" si="2"/>
        <v>53711.012638937558</v>
      </c>
      <c r="AB48" s="5">
        <f t="shared" si="2"/>
        <v>54645.773517219845</v>
      </c>
      <c r="AC48" s="5">
        <f t="shared" si="2"/>
        <v>58580.103625903495</v>
      </c>
      <c r="AD48" s="5">
        <f t="shared" si="2"/>
        <v>58846.203997078941</v>
      </c>
      <c r="AE48" s="5">
        <f t="shared" si="2"/>
        <v>60364.203591257392</v>
      </c>
      <c r="AF48" s="5">
        <f t="shared" si="2"/>
        <v>60983.714743901066</v>
      </c>
      <c r="AG48" s="5">
        <f t="shared" si="2"/>
        <v>61056.701403409897</v>
      </c>
      <c r="AH48" s="5">
        <f t="shared" si="2"/>
        <v>63268.047329124427</v>
      </c>
      <c r="AI48" s="5">
        <f t="shared" si="2"/>
        <v>68201.112691578615</v>
      </c>
      <c r="AJ48" s="5">
        <f t="shared" si="2"/>
        <v>66746.363544508611</v>
      </c>
    </row>
    <row r="50" spans="1:36" ht="15" customHeight="1">
      <c r="H50" s="9" t="s">
        <v>146</v>
      </c>
      <c r="I50" s="5">
        <f>SUMIFS(Capacity!E:E,Capacity!$A:$A,Summary_CDP,Capacity!$B:$B,IF($B$30="NEM","*",$B$30),Capacity!$C:$C,$H50)</f>
        <v>874.77236843909679</v>
      </c>
      <c r="J50" s="5">
        <f>SUMIFS(Capacity!F:F,Capacity!$A:$A,Summary_CDP,Capacity!$B:$B,IF($B$30="NEM","*",$B$30),Capacity!$C:$C,$H50)</f>
        <v>971.17547570914019</v>
      </c>
      <c r="K50" s="5">
        <f>SUMIFS(Capacity!G:G,Capacity!$A:$A,Summary_CDP,Capacity!$B:$B,IF($B$30="NEM","*",$B$30),Capacity!$C:$C,$H50)</f>
        <v>1210.4278960579893</v>
      </c>
      <c r="L50" s="5">
        <f>SUMIFS(Capacity!H:H,Capacity!$A:$A,Summary_CDP,Capacity!$B:$B,IF($B$30="NEM","*",$B$30),Capacity!$C:$C,$H50)</f>
        <v>1496.6830826097987</v>
      </c>
      <c r="M50" s="5">
        <f>SUMIFS(Capacity!I:I,Capacity!$A:$A,Summary_CDP,Capacity!$B:$B,IF($B$30="NEM","*",$B$30),Capacity!$C:$C,$H50)</f>
        <v>1680.6487967469714</v>
      </c>
      <c r="N50" s="5">
        <f>SUMIFS(Capacity!J:J,Capacity!$A:$A,Summary_CDP,Capacity!$B:$B,IF($B$30="NEM","*",$B$30),Capacity!$C:$C,$H50)</f>
        <v>1878.3912949547209</v>
      </c>
      <c r="O50" s="5">
        <f>SUMIFS(Capacity!K:K,Capacity!$A:$A,Summary_CDP,Capacity!$B:$B,IF($B$30="NEM","*",$B$30),Capacity!$C:$C,$H50)</f>
        <v>2009.3500619133747</v>
      </c>
      <c r="P50" s="5">
        <f>SUMIFS(Capacity!L:L,Capacity!$A:$A,Summary_CDP,Capacity!$B:$B,IF($B$30="NEM","*",$B$30),Capacity!$C:$C,$H50)</f>
        <v>2151.0136095315142</v>
      </c>
      <c r="Q50" s="5">
        <f>SUMIFS(Capacity!M:M,Capacity!$A:$A,Summary_CDP,Capacity!$B:$B,IF($B$30="NEM","*",$B$30),Capacity!$C:$C,$H50)</f>
        <v>2316.3426880156458</v>
      </c>
      <c r="R50" s="5">
        <f>SUMIFS(Capacity!N:N,Capacity!$A:$A,Summary_CDP,Capacity!$B:$B,IF($B$30="NEM","*",$B$30),Capacity!$C:$C,$H50)</f>
        <v>2468.6166630740308</v>
      </c>
      <c r="S50" s="5">
        <f>SUMIFS(Capacity!O:O,Capacity!$A:$A,Summary_CDP,Capacity!$B:$B,IF($B$30="NEM","*",$B$30),Capacity!$C:$C,$H50)</f>
        <v>2632.7216931072198</v>
      </c>
      <c r="T50" s="5">
        <f>SUMIFS(Capacity!P:P,Capacity!$A:$A,Summary_CDP,Capacity!$B:$B,IF($B$30="NEM","*",$B$30),Capacity!$C:$C,$H50)</f>
        <v>2800.2239804831324</v>
      </c>
      <c r="U50" s="5">
        <f>SUMIFS(Capacity!Q:Q,Capacity!$A:$A,Summary_CDP,Capacity!$B:$B,IF($B$30="NEM","*",$B$30),Capacity!$C:$C,$H50)</f>
        <v>2981.0307000424359</v>
      </c>
      <c r="V50" s="5">
        <f>SUMIFS(Capacity!R:R,Capacity!$A:$A,Summary_CDP,Capacity!$B:$B,IF($B$30="NEM","*",$B$30),Capacity!$C:$C,$H50)</f>
        <v>3142.6501766519254</v>
      </c>
      <c r="W50" s="5">
        <f>SUMIFS(Capacity!S:S,Capacity!$A:$A,Summary_CDP,Capacity!$B:$B,IF($B$30="NEM","*",$B$30),Capacity!$C:$C,$H50)</f>
        <v>3334.9756830295369</v>
      </c>
      <c r="X50" s="5">
        <f>SUMIFS(Capacity!T:T,Capacity!$A:$A,Summary_CDP,Capacity!$B:$B,IF($B$30="NEM","*",$B$30),Capacity!$C:$C,$H50)</f>
        <v>3511.6894759743659</v>
      </c>
      <c r="Y50" s="5">
        <f>SUMIFS(Capacity!U:U,Capacity!$A:$A,Summary_CDP,Capacity!$B:$B,IF($B$30="NEM","*",$B$30),Capacity!$C:$C,$H50)</f>
        <v>3719.0022377539749</v>
      </c>
      <c r="Z50" s="5">
        <f>SUMIFS(Capacity!V:V,Capacity!$A:$A,Summary_CDP,Capacity!$B:$B,IF($B$30="NEM","*",$B$30),Capacity!$C:$C,$H50)</f>
        <v>3841.2783556946006</v>
      </c>
      <c r="AA50" s="5">
        <f>SUMIFS(Capacity!W:W,Capacity!$A:$A,Summary_CDP,Capacity!$B:$B,IF($B$30="NEM","*",$B$30),Capacity!$C:$C,$H50)</f>
        <v>3948.3032778075603</v>
      </c>
      <c r="AB50" s="5">
        <f>SUMIFS(Capacity!X:X,Capacity!$A:$A,Summary_CDP,Capacity!$B:$B,IF($B$30="NEM","*",$B$30),Capacity!$C:$C,$H50)</f>
        <v>4069.2886684998407</v>
      </c>
      <c r="AC50" s="5">
        <f>SUMIFS(Capacity!Y:Y,Capacity!$A:$A,Summary_CDP,Capacity!$B:$B,IF($B$30="NEM","*",$B$30),Capacity!$C:$C,$H50)</f>
        <v>4222.7984661735018</v>
      </c>
      <c r="AD50" s="5">
        <f>SUMIFS(Capacity!Z:Z,Capacity!$A:$A,Summary_CDP,Capacity!$B:$B,IF($B$30="NEM","*",$B$30),Capacity!$C:$C,$H50)</f>
        <v>4337.7429097489448</v>
      </c>
      <c r="AE50" s="5">
        <f>SUMIFS(Capacity!AA:AA,Capacity!$A:$A,Summary_CDP,Capacity!$B:$B,IF($B$30="NEM","*",$B$30),Capacity!$C:$C,$H50)</f>
        <v>4481.4339650773954</v>
      </c>
      <c r="AF50" s="5">
        <f>SUMIFS(Capacity!AB:AB,Capacity!$A:$A,Summary_CDP,Capacity!$B:$B,IF($B$30="NEM","*",$B$30),Capacity!$C:$C,$H50)</f>
        <v>4636.9220998710689</v>
      </c>
      <c r="AG50" s="5">
        <f>SUMIFS(Capacity!AC:AC,Capacity!$A:$A,Summary_CDP,Capacity!$B:$B,IF($B$30="NEM","*",$B$30),Capacity!$C:$C,$H50)</f>
        <v>4789.426787269902</v>
      </c>
      <c r="AH50" s="5">
        <f>SUMIFS(Capacity!AD:AD,Capacity!$A:$A,Summary_CDP,Capacity!$B:$B,IF($B$30="NEM","*",$B$30),Capacity!$C:$C,$H50)</f>
        <v>4926.2539898244222</v>
      </c>
      <c r="AI50" s="5">
        <f>SUMIFS(Capacity!AE:AE,Capacity!$A:$A,Summary_CDP,Capacity!$B:$B,IF($B$30="NEM","*",$B$30),Capacity!$C:$C,$H50)</f>
        <v>5090.4541426486103</v>
      </c>
      <c r="AJ50" s="5">
        <f>SUMIFS(Capacity!AF:AF,Capacity!$A:$A,Summary_CDP,Capacity!$B:$B,IF($B$30="NEM","*",$B$30),Capacity!$C:$C,$H50)</f>
        <v>5090.4541426486103</v>
      </c>
    </row>
    <row r="53" spans="1:36" s="51" customFormat="1" ht="24" customHeight="1" thickBot="1">
      <c r="A53" s="49" t="str">
        <f>B54&amp;" generation by year"</f>
        <v>NEM generation by year</v>
      </c>
      <c r="B53" s="47"/>
      <c r="C53" s="47"/>
      <c r="D53" s="47"/>
      <c r="E53" s="47"/>
      <c r="F53" s="47"/>
      <c r="G53" s="47"/>
      <c r="H53" s="47"/>
      <c r="I53" s="50"/>
      <c r="J53" s="47"/>
      <c r="K53" s="47"/>
      <c r="L53" s="47"/>
      <c r="M53" s="47"/>
      <c r="N53" s="47"/>
      <c r="O53" s="47"/>
      <c r="P53" s="47"/>
      <c r="Q53" s="47"/>
      <c r="R53" s="50"/>
      <c r="S53" s="47"/>
      <c r="T53" s="47"/>
      <c r="U53" s="47"/>
      <c r="V53" s="47"/>
      <c r="W53" s="47"/>
      <c r="X53" s="47"/>
      <c r="Y53" s="47"/>
      <c r="Z53" s="47"/>
      <c r="AA53" s="47"/>
      <c r="AB53" s="50"/>
      <c r="AC53" s="47"/>
      <c r="AD53" s="47"/>
    </row>
    <row r="54" spans="1:36" ht="15" customHeight="1" thickTop="1">
      <c r="A54" s="11" t="s">
        <v>127</v>
      </c>
      <c r="B54" s="21" t="s">
        <v>128</v>
      </c>
    </row>
    <row r="56" spans="1:36" ht="15" customHeight="1">
      <c r="H56" s="44" t="s">
        <v>147</v>
      </c>
      <c r="I56" s="8" t="s">
        <v>90</v>
      </c>
      <c r="J56" s="8" t="s">
        <v>91</v>
      </c>
      <c r="K56" s="8" t="s">
        <v>92</v>
      </c>
      <c r="L56" s="8" t="s">
        <v>93</v>
      </c>
      <c r="M56" s="8" t="s">
        <v>94</v>
      </c>
      <c r="N56" s="8" t="s">
        <v>95</v>
      </c>
      <c r="O56" s="8" t="s">
        <v>96</v>
      </c>
      <c r="P56" s="8" t="s">
        <v>97</v>
      </c>
      <c r="Q56" s="8" t="s">
        <v>98</v>
      </c>
      <c r="R56" s="8" t="s">
        <v>99</v>
      </c>
      <c r="S56" s="8" t="s">
        <v>100</v>
      </c>
      <c r="T56" s="8" t="s">
        <v>101</v>
      </c>
      <c r="U56" s="8" t="s">
        <v>102</v>
      </c>
      <c r="V56" s="8" t="s">
        <v>103</v>
      </c>
      <c r="W56" s="8" t="s">
        <v>104</v>
      </c>
      <c r="X56" s="8" t="s">
        <v>105</v>
      </c>
      <c r="Y56" s="8" t="s">
        <v>106</v>
      </c>
      <c r="Z56" s="8" t="s">
        <v>107</v>
      </c>
      <c r="AA56" s="8" t="s">
        <v>108</v>
      </c>
      <c r="AB56" s="8" t="s">
        <v>109</v>
      </c>
      <c r="AC56" s="8" t="s">
        <v>110</v>
      </c>
      <c r="AD56" s="8" t="s">
        <v>111</v>
      </c>
      <c r="AE56" s="8" t="s">
        <v>112</v>
      </c>
      <c r="AF56" s="8" t="s">
        <v>113</v>
      </c>
      <c r="AG56" s="8" t="s">
        <v>114</v>
      </c>
      <c r="AH56" s="8" t="s">
        <v>115</v>
      </c>
      <c r="AI56" s="8" t="s">
        <v>116</v>
      </c>
      <c r="AJ56" s="8" t="s">
        <v>117</v>
      </c>
    </row>
    <row r="57" spans="1:36" ht="15" customHeight="1">
      <c r="H57" s="9" t="s">
        <v>130</v>
      </c>
      <c r="I57" s="5">
        <f>SUMIFS(Generation!D:D,Generation!$A:$A,Summary_CDP,Generation!$B:$B,IF($B$54="NEM","*",$B$54),Generation!$C:$C,$H57)</f>
        <v>91665.192557141767</v>
      </c>
      <c r="J57" s="5">
        <f>SUMIFS(Generation!E:E,Generation!$A:$A,Summary_CDP,Generation!$B:$B,IF($B$54="NEM","*",$B$54),Generation!$C:$C,$H57)</f>
        <v>80777.123620176222</v>
      </c>
      <c r="K57" s="5">
        <f>SUMIFS(Generation!F:F,Generation!$A:$A,Summary_CDP,Generation!$B:$B,IF($B$54="NEM","*",$B$54),Generation!$C:$C,$H57)</f>
        <v>74228.15779921996</v>
      </c>
      <c r="L57" s="5">
        <f>SUMIFS(Generation!G:G,Generation!$A:$A,Summary_CDP,Generation!$B:$B,IF($B$54="NEM","*",$B$54),Generation!$C:$C,$H57)</f>
        <v>71496.202927575665</v>
      </c>
      <c r="M57" s="5">
        <f>SUMIFS(Generation!H:H,Generation!$A:$A,Summary_CDP,Generation!$B:$B,IF($B$54="NEM","*",$B$54),Generation!$C:$C,$H57)</f>
        <v>57881.054378569504</v>
      </c>
      <c r="N57" s="5">
        <f>SUMIFS(Generation!I:I,Generation!$A:$A,Summary_CDP,Generation!$B:$B,IF($B$54="NEM","*",$B$54),Generation!$C:$C,$H57)</f>
        <v>44805.54953993082</v>
      </c>
      <c r="O57" s="5">
        <f>SUMIFS(Generation!J:J,Generation!$A:$A,Summary_CDP,Generation!$B:$B,IF($B$54="NEM","*",$B$54),Generation!$C:$C,$H57)</f>
        <v>38879.695022599051</v>
      </c>
      <c r="P57" s="5">
        <f>SUMIFS(Generation!K:K,Generation!$A:$A,Summary_CDP,Generation!$B:$B,IF($B$54="NEM","*",$B$54),Generation!$C:$C,$H57)</f>
        <v>33325.192693359248</v>
      </c>
      <c r="Q57" s="5">
        <f>SUMIFS(Generation!L:L,Generation!$A:$A,Summary_CDP,Generation!$B:$B,IF($B$54="NEM","*",$B$54),Generation!$C:$C,$H57)</f>
        <v>33867.163199766779</v>
      </c>
      <c r="R57" s="5">
        <f>SUMIFS(Generation!M:M,Generation!$A:$A,Summary_CDP,Generation!$B:$B,IF($B$54="NEM","*",$B$54),Generation!$C:$C,$H57)</f>
        <v>30249.191833810659</v>
      </c>
      <c r="S57" s="5">
        <f>SUMIFS(Generation!N:N,Generation!$A:$A,Summary_CDP,Generation!$B:$B,IF($B$54="NEM","*",$B$54),Generation!$C:$C,$H57)</f>
        <v>18260.258914576909</v>
      </c>
      <c r="T57" s="5">
        <f>SUMIFS(Generation!O:O,Generation!$A:$A,Summary_CDP,Generation!$B:$B,IF($B$54="NEM","*",$B$54),Generation!$C:$C,$H57)</f>
        <v>18807.893058013688</v>
      </c>
      <c r="U57" s="5">
        <f>SUMIFS(Generation!P:P,Generation!$A:$A,Summary_CDP,Generation!$B:$B,IF($B$54="NEM","*",$B$54),Generation!$C:$C,$H57)</f>
        <v>17875.623729736348</v>
      </c>
      <c r="V57" s="5">
        <f>SUMIFS(Generation!Q:Q,Generation!$A:$A,Summary_CDP,Generation!$B:$B,IF($B$54="NEM","*",$B$54),Generation!$C:$C,$H57)</f>
        <v>17197.998036957819</v>
      </c>
      <c r="W57" s="5">
        <f>SUMIFS(Generation!R:R,Generation!$A:$A,Summary_CDP,Generation!$B:$B,IF($B$54="NEM","*",$B$54),Generation!$C:$C,$H57)</f>
        <v>15520.107749298622</v>
      </c>
      <c r="X57" s="5">
        <f>SUMIFS(Generation!S:S,Generation!$A:$A,Summary_CDP,Generation!$B:$B,IF($B$54="NEM","*",$B$54),Generation!$C:$C,$H57)</f>
        <v>15995.612611382538</v>
      </c>
      <c r="Y57" s="5">
        <f>SUMIFS(Generation!T:T,Generation!$A:$A,Summary_CDP,Generation!$B:$B,IF($B$54="NEM","*",$B$54),Generation!$C:$C,$H57)</f>
        <v>5106.8983862376999</v>
      </c>
      <c r="Z57" s="5">
        <f>SUMIFS(Generation!U:U,Generation!$A:$A,Summary_CDP,Generation!$B:$B,IF($B$54="NEM","*",$B$54),Generation!$C:$C,$H57)</f>
        <v>2502.1013766921192</v>
      </c>
      <c r="AA57" s="5">
        <f>SUMIFS(Generation!V:V,Generation!$A:$A,Summary_CDP,Generation!$B:$B,IF($B$54="NEM","*",$B$54),Generation!$C:$C,$H57)</f>
        <v>2521.4605475162148</v>
      </c>
      <c r="AB57" s="5">
        <f>SUMIFS(Generation!W:W,Generation!$A:$A,Summary_CDP,Generation!$B:$B,IF($B$54="NEM","*",$B$54),Generation!$C:$C,$H57)</f>
        <v>0</v>
      </c>
      <c r="AC57" s="5">
        <f>SUMIFS(Generation!X:X,Generation!$A:$A,Summary_CDP,Generation!$B:$B,IF($B$54="NEM","*",$B$54),Generation!$C:$C,$H57)</f>
        <v>0</v>
      </c>
      <c r="AD57" s="5">
        <f>SUMIFS(Generation!Y:Y,Generation!$A:$A,Summary_CDP,Generation!$B:$B,IF($B$54="NEM","*",$B$54),Generation!$C:$C,$H57)</f>
        <v>0</v>
      </c>
      <c r="AE57" s="5">
        <f>SUMIFS(Generation!Z:Z,Generation!$A:$A,Summary_CDP,Generation!$B:$B,IF($B$54="NEM","*",$B$54),Generation!$C:$C,$H57)</f>
        <v>0</v>
      </c>
      <c r="AF57" s="5">
        <f>SUMIFS(Generation!AA:AA,Generation!$A:$A,Summary_CDP,Generation!$B:$B,IF($B$54="NEM","*",$B$54),Generation!$C:$C,$H57)</f>
        <v>0</v>
      </c>
      <c r="AG57" s="5">
        <f>SUMIFS(Generation!AB:AB,Generation!$A:$A,Summary_CDP,Generation!$B:$B,IF($B$54="NEM","*",$B$54),Generation!$C:$C,$H57)</f>
        <v>0</v>
      </c>
      <c r="AH57" s="5">
        <f>SUMIFS(Generation!AC:AC,Generation!$A:$A,Summary_CDP,Generation!$B:$B,IF($B$54="NEM","*",$B$54),Generation!$C:$C,$H57)</f>
        <v>0</v>
      </c>
      <c r="AI57" s="5">
        <f>SUMIFS(Generation!AD:AD,Generation!$A:$A,Summary_CDP,Generation!$B:$B,IF($B$54="NEM","*",$B$54),Generation!$C:$C,$H57)</f>
        <v>0</v>
      </c>
      <c r="AJ57" s="5">
        <f>SUMIFS(Generation!AE:AE,Generation!$A:$A,Summary_CDP,Generation!$B:$B,IF($B$54="NEM","*",$B$54),Generation!$C:$C,$H57)</f>
        <v>0</v>
      </c>
    </row>
    <row r="58" spans="1:36" ht="15" customHeight="1">
      <c r="H58" s="9" t="s">
        <v>131</v>
      </c>
      <c r="I58" s="5">
        <f>SUMIFS(Generation!D:D,Generation!$A:$A,Summary_CDP,Generation!$B:$B,IF($B$54="NEM","*",$B$54),Generation!$C:$C,$H58)</f>
        <v>34886.531554705063</v>
      </c>
      <c r="J58" s="5">
        <f>SUMIFS(Generation!E:E,Generation!$A:$A,Summary_CDP,Generation!$B:$B,IF($B$54="NEM","*",$B$54),Generation!$C:$C,$H58)</f>
        <v>30453.034160597079</v>
      </c>
      <c r="K58" s="5">
        <f>SUMIFS(Generation!F:F,Generation!$A:$A,Summary_CDP,Generation!$B:$B,IF($B$54="NEM","*",$B$54),Generation!$C:$C,$H58)</f>
        <v>27657.991754410861</v>
      </c>
      <c r="L58" s="5">
        <f>SUMIFS(Generation!G:G,Generation!$A:$A,Summary_CDP,Generation!$B:$B,IF($B$54="NEM","*",$B$54),Generation!$C:$C,$H58)</f>
        <v>22944.5783734496</v>
      </c>
      <c r="M58" s="5">
        <f>SUMIFS(Generation!H:H,Generation!$A:$A,Summary_CDP,Generation!$B:$B,IF($B$54="NEM","*",$B$54),Generation!$C:$C,$H58)</f>
        <v>22300.423769550562</v>
      </c>
      <c r="N58" s="5">
        <f>SUMIFS(Generation!I:I,Generation!$A:$A,Summary_CDP,Generation!$B:$B,IF($B$54="NEM","*",$B$54),Generation!$C:$C,$H58)</f>
        <v>18502.669104547022</v>
      </c>
      <c r="O58" s="5">
        <f>SUMIFS(Generation!J:J,Generation!$A:$A,Summary_CDP,Generation!$B:$B,IF($B$54="NEM","*",$B$54),Generation!$C:$C,$H58)</f>
        <v>11216.507061968539</v>
      </c>
      <c r="P58" s="5">
        <f>SUMIFS(Generation!K:K,Generation!$A:$A,Summary_CDP,Generation!$B:$B,IF($B$54="NEM","*",$B$54),Generation!$C:$C,$H58)</f>
        <v>7399.2896709231381</v>
      </c>
      <c r="Q58" s="5">
        <f>SUMIFS(Generation!L:L,Generation!$A:$A,Summary_CDP,Generation!$B:$B,IF($B$54="NEM","*",$B$54),Generation!$C:$C,$H58)</f>
        <v>7502.3506877050004</v>
      </c>
      <c r="R58" s="5">
        <f>SUMIFS(Generation!M:M,Generation!$A:$A,Summary_CDP,Generation!$B:$B,IF($B$54="NEM","*",$B$54),Generation!$C:$C,$H58)</f>
        <v>0</v>
      </c>
      <c r="S58" s="5">
        <f>SUMIFS(Generation!N:N,Generation!$A:$A,Summary_CDP,Generation!$B:$B,IF($B$54="NEM","*",$B$54),Generation!$C:$C,$H58)</f>
        <v>0</v>
      </c>
      <c r="T58" s="5">
        <f>SUMIFS(Generation!O:O,Generation!$A:$A,Summary_CDP,Generation!$B:$B,IF($B$54="NEM","*",$B$54),Generation!$C:$C,$H58)</f>
        <v>0</v>
      </c>
      <c r="U58" s="5">
        <f>SUMIFS(Generation!P:P,Generation!$A:$A,Summary_CDP,Generation!$B:$B,IF($B$54="NEM","*",$B$54),Generation!$C:$C,$H58)</f>
        <v>0</v>
      </c>
      <c r="V58" s="5">
        <f>SUMIFS(Generation!Q:Q,Generation!$A:$A,Summary_CDP,Generation!$B:$B,IF($B$54="NEM","*",$B$54),Generation!$C:$C,$H58)</f>
        <v>0</v>
      </c>
      <c r="W58" s="5">
        <f>SUMIFS(Generation!R:R,Generation!$A:$A,Summary_CDP,Generation!$B:$B,IF($B$54="NEM","*",$B$54),Generation!$C:$C,$H58)</f>
        <v>0</v>
      </c>
      <c r="X58" s="5">
        <f>SUMIFS(Generation!S:S,Generation!$A:$A,Summary_CDP,Generation!$B:$B,IF($B$54="NEM","*",$B$54),Generation!$C:$C,$H58)</f>
        <v>0</v>
      </c>
      <c r="Y58" s="5">
        <f>SUMIFS(Generation!T:T,Generation!$A:$A,Summary_CDP,Generation!$B:$B,IF($B$54="NEM","*",$B$54),Generation!$C:$C,$H58)</f>
        <v>0</v>
      </c>
      <c r="Z58" s="5">
        <f>SUMIFS(Generation!U:U,Generation!$A:$A,Summary_CDP,Generation!$B:$B,IF($B$54="NEM","*",$B$54),Generation!$C:$C,$H58)</f>
        <v>0</v>
      </c>
      <c r="AA58" s="5">
        <f>SUMIFS(Generation!V:V,Generation!$A:$A,Summary_CDP,Generation!$B:$B,IF($B$54="NEM","*",$B$54),Generation!$C:$C,$H58)</f>
        <v>0</v>
      </c>
      <c r="AB58" s="5">
        <f>SUMIFS(Generation!W:W,Generation!$A:$A,Summary_CDP,Generation!$B:$B,IF($B$54="NEM","*",$B$54),Generation!$C:$C,$H58)</f>
        <v>0</v>
      </c>
      <c r="AC58" s="5">
        <f>SUMIFS(Generation!X:X,Generation!$A:$A,Summary_CDP,Generation!$B:$B,IF($B$54="NEM","*",$B$54),Generation!$C:$C,$H58)</f>
        <v>0</v>
      </c>
      <c r="AD58" s="5">
        <f>SUMIFS(Generation!Y:Y,Generation!$A:$A,Summary_CDP,Generation!$B:$B,IF($B$54="NEM","*",$B$54),Generation!$C:$C,$H58)</f>
        <v>0</v>
      </c>
      <c r="AE58" s="5">
        <f>SUMIFS(Generation!Z:Z,Generation!$A:$A,Summary_CDP,Generation!$B:$B,IF($B$54="NEM","*",$B$54),Generation!$C:$C,$H58)</f>
        <v>0</v>
      </c>
      <c r="AF58" s="5">
        <f>SUMIFS(Generation!AA:AA,Generation!$A:$A,Summary_CDP,Generation!$B:$B,IF($B$54="NEM","*",$B$54),Generation!$C:$C,$H58)</f>
        <v>0</v>
      </c>
      <c r="AG58" s="5">
        <f>SUMIFS(Generation!AB:AB,Generation!$A:$A,Summary_CDP,Generation!$B:$B,IF($B$54="NEM","*",$B$54),Generation!$C:$C,$H58)</f>
        <v>0</v>
      </c>
      <c r="AH58" s="5">
        <f>SUMIFS(Generation!AC:AC,Generation!$A:$A,Summary_CDP,Generation!$B:$B,IF($B$54="NEM","*",$B$54),Generation!$C:$C,$H58)</f>
        <v>0</v>
      </c>
      <c r="AI58" s="5">
        <f>SUMIFS(Generation!AD:AD,Generation!$A:$A,Summary_CDP,Generation!$B:$B,IF($B$54="NEM","*",$B$54),Generation!$C:$C,$H58)</f>
        <v>0</v>
      </c>
      <c r="AJ58" s="5">
        <f>SUMIFS(Generation!AE:AE,Generation!$A:$A,Summary_CDP,Generation!$B:$B,IF($B$54="NEM","*",$B$54),Generation!$C:$C,$H58)</f>
        <v>0</v>
      </c>
    </row>
    <row r="59" spans="1:36" ht="15" customHeight="1">
      <c r="H59" s="9" t="s">
        <v>132</v>
      </c>
      <c r="I59" s="5">
        <f>SUMIFS(Generation!D:D,Generation!$A:$A,Summary_CDP,Generation!$B:$B,IF($B$54="NEM","*",$B$54),Generation!$C:$C,$H59)</f>
        <v>1942.5633562381202</v>
      </c>
      <c r="J59" s="5">
        <f>SUMIFS(Generation!E:E,Generation!$A:$A,Summary_CDP,Generation!$B:$B,IF($B$54="NEM","*",$B$54),Generation!$C:$C,$H59)</f>
        <v>1617.8893980891053</v>
      </c>
      <c r="K59" s="5">
        <f>SUMIFS(Generation!F:F,Generation!$A:$A,Summary_CDP,Generation!$B:$B,IF($B$54="NEM","*",$B$54),Generation!$C:$C,$H59)</f>
        <v>1289.9940228497551</v>
      </c>
      <c r="L59" s="5">
        <f>SUMIFS(Generation!G:G,Generation!$A:$A,Summary_CDP,Generation!$B:$B,IF($B$54="NEM","*",$B$54),Generation!$C:$C,$H59)</f>
        <v>1703.518254131239</v>
      </c>
      <c r="M59" s="5">
        <f>SUMIFS(Generation!H:H,Generation!$A:$A,Summary_CDP,Generation!$B:$B,IF($B$54="NEM","*",$B$54),Generation!$C:$C,$H59)</f>
        <v>2835.1030659724902</v>
      </c>
      <c r="N59" s="5">
        <f>SUMIFS(Generation!I:I,Generation!$A:$A,Summary_CDP,Generation!$B:$B,IF($B$54="NEM","*",$B$54),Generation!$C:$C,$H59)</f>
        <v>2913.251095006156</v>
      </c>
      <c r="O59" s="5">
        <f>SUMIFS(Generation!J:J,Generation!$A:$A,Summary_CDP,Generation!$B:$B,IF($B$54="NEM","*",$B$54),Generation!$C:$C,$H59)</f>
        <v>3176.1592276253768</v>
      </c>
      <c r="P59" s="5">
        <f>SUMIFS(Generation!K:K,Generation!$A:$A,Summary_CDP,Generation!$B:$B,IF($B$54="NEM","*",$B$54),Generation!$C:$C,$H59)</f>
        <v>4755.7467338978495</v>
      </c>
      <c r="Q59" s="5">
        <f>SUMIFS(Generation!L:L,Generation!$A:$A,Summary_CDP,Generation!$B:$B,IF($B$54="NEM","*",$B$54),Generation!$C:$C,$H59)</f>
        <v>4816.4231001878989</v>
      </c>
      <c r="R59" s="5">
        <f>SUMIFS(Generation!M:M,Generation!$A:$A,Summary_CDP,Generation!$B:$B,IF($B$54="NEM","*",$B$54),Generation!$C:$C,$H59)</f>
        <v>5783.0967640345789</v>
      </c>
      <c r="S59" s="5">
        <f>SUMIFS(Generation!N:N,Generation!$A:$A,Summary_CDP,Generation!$B:$B,IF($B$54="NEM","*",$B$54),Generation!$C:$C,$H59)</f>
        <v>6674.3032416469641</v>
      </c>
      <c r="T59" s="5">
        <f>SUMIFS(Generation!O:O,Generation!$A:$A,Summary_CDP,Generation!$B:$B,IF($B$54="NEM","*",$B$54),Generation!$C:$C,$H59)</f>
        <v>7291.7341862482335</v>
      </c>
      <c r="U59" s="5">
        <f>SUMIFS(Generation!P:P,Generation!$A:$A,Summary_CDP,Generation!$B:$B,IF($B$54="NEM","*",$B$54),Generation!$C:$C,$H59)</f>
        <v>7033.7554402102405</v>
      </c>
      <c r="V59" s="5">
        <f>SUMIFS(Generation!Q:Q,Generation!$A:$A,Summary_CDP,Generation!$B:$B,IF($B$54="NEM","*",$B$54),Generation!$C:$C,$H59)</f>
        <v>5240.0837596386236</v>
      </c>
      <c r="W59" s="5">
        <f>SUMIFS(Generation!R:R,Generation!$A:$A,Summary_CDP,Generation!$B:$B,IF($B$54="NEM","*",$B$54),Generation!$C:$C,$H59)</f>
        <v>5339.4936049207245</v>
      </c>
      <c r="X59" s="5">
        <f>SUMIFS(Generation!S:S,Generation!$A:$A,Summary_CDP,Generation!$B:$B,IF($B$54="NEM","*",$B$54),Generation!$C:$C,$H59)</f>
        <v>5636.5060599680837</v>
      </c>
      <c r="Y59" s="5">
        <f>SUMIFS(Generation!T:T,Generation!$A:$A,Summary_CDP,Generation!$B:$B,IF($B$54="NEM","*",$B$54),Generation!$C:$C,$H59)</f>
        <v>4548.4977087222014</v>
      </c>
      <c r="Z59" s="5">
        <f>SUMIFS(Generation!U:U,Generation!$A:$A,Summary_CDP,Generation!$B:$B,IF($B$54="NEM","*",$B$54),Generation!$C:$C,$H59)</f>
        <v>4389.4867587525669</v>
      </c>
      <c r="AA59" s="5">
        <f>SUMIFS(Generation!V:V,Generation!$A:$A,Summary_CDP,Generation!$B:$B,IF($B$54="NEM","*",$B$54),Generation!$C:$C,$H59)</f>
        <v>4720.389197938518</v>
      </c>
      <c r="AB59" s="5">
        <f>SUMIFS(Generation!W:W,Generation!$A:$A,Summary_CDP,Generation!$B:$B,IF($B$54="NEM","*",$B$54),Generation!$C:$C,$H59)</f>
        <v>3948.4789990026857</v>
      </c>
      <c r="AC59" s="5">
        <f>SUMIFS(Generation!X:X,Generation!$A:$A,Summary_CDP,Generation!$B:$B,IF($B$54="NEM","*",$B$54),Generation!$C:$C,$H59)</f>
        <v>3243.9918549352751</v>
      </c>
      <c r="AD59" s="5">
        <f>SUMIFS(Generation!Y:Y,Generation!$A:$A,Summary_CDP,Generation!$B:$B,IF($B$54="NEM","*",$B$54),Generation!$C:$C,$H59)</f>
        <v>2987.0423929067051</v>
      </c>
      <c r="AE59" s="5">
        <f>SUMIFS(Generation!Z:Z,Generation!$A:$A,Summary_CDP,Generation!$B:$B,IF($B$54="NEM","*",$B$54),Generation!$C:$C,$H59)</f>
        <v>403.61838110774528</v>
      </c>
      <c r="AF59" s="5">
        <f>SUMIFS(Generation!AA:AA,Generation!$A:$A,Summary_CDP,Generation!$B:$B,IF($B$54="NEM","*",$B$54),Generation!$C:$C,$H59)</f>
        <v>0</v>
      </c>
      <c r="AG59" s="5">
        <f>SUMIFS(Generation!AB:AB,Generation!$A:$A,Summary_CDP,Generation!$B:$B,IF($B$54="NEM","*",$B$54),Generation!$C:$C,$H59)</f>
        <v>0</v>
      </c>
      <c r="AH59" s="5">
        <f>SUMIFS(Generation!AC:AC,Generation!$A:$A,Summary_CDP,Generation!$B:$B,IF($B$54="NEM","*",$B$54),Generation!$C:$C,$H59)</f>
        <v>0</v>
      </c>
      <c r="AI59" s="5">
        <f>SUMIFS(Generation!AD:AD,Generation!$A:$A,Summary_CDP,Generation!$B:$B,IF($B$54="NEM","*",$B$54),Generation!$C:$C,$H59)</f>
        <v>0</v>
      </c>
      <c r="AJ59" s="5">
        <f>SUMIFS(Generation!AE:AE,Generation!$A:$A,Summary_CDP,Generation!$B:$B,IF($B$54="NEM","*",$B$54),Generation!$C:$C,$H59)</f>
        <v>0</v>
      </c>
    </row>
    <row r="60" spans="1:36" ht="15" customHeight="1">
      <c r="H60" s="9" t="s">
        <v>133</v>
      </c>
      <c r="I60" s="5">
        <f>SUMIFS(Generation!D:D,Generation!$A:$A,Summary_CDP,Generation!$B:$B,IF($B$54="NEM","*",$B$54),Generation!$C:$C,$H60)</f>
        <v>0</v>
      </c>
      <c r="J60" s="5">
        <f>SUMIFS(Generation!E:E,Generation!$A:$A,Summary_CDP,Generation!$B:$B,IF($B$54="NEM","*",$B$54),Generation!$C:$C,$H60)</f>
        <v>0</v>
      </c>
      <c r="K60" s="5">
        <f>SUMIFS(Generation!F:F,Generation!$A:$A,Summary_CDP,Generation!$B:$B,IF($B$54="NEM","*",$B$54),Generation!$C:$C,$H60)</f>
        <v>0</v>
      </c>
      <c r="L60" s="5">
        <f>SUMIFS(Generation!G:G,Generation!$A:$A,Summary_CDP,Generation!$B:$B,IF($B$54="NEM","*",$B$54),Generation!$C:$C,$H60)</f>
        <v>0</v>
      </c>
      <c r="M60" s="5">
        <f>SUMIFS(Generation!H:H,Generation!$A:$A,Summary_CDP,Generation!$B:$B,IF($B$54="NEM","*",$B$54),Generation!$C:$C,$H60)</f>
        <v>0</v>
      </c>
      <c r="N60" s="5">
        <f>SUMIFS(Generation!I:I,Generation!$A:$A,Summary_CDP,Generation!$B:$B,IF($B$54="NEM","*",$B$54),Generation!$C:$C,$H60)</f>
        <v>0</v>
      </c>
      <c r="O60" s="5">
        <f>SUMIFS(Generation!J:J,Generation!$A:$A,Summary_CDP,Generation!$B:$B,IF($B$54="NEM","*",$B$54),Generation!$C:$C,$H60)</f>
        <v>0</v>
      </c>
      <c r="P60" s="5">
        <f>SUMIFS(Generation!K:K,Generation!$A:$A,Summary_CDP,Generation!$B:$B,IF($B$54="NEM","*",$B$54),Generation!$C:$C,$H60)</f>
        <v>0</v>
      </c>
      <c r="Q60" s="5">
        <f>SUMIFS(Generation!L:L,Generation!$A:$A,Summary_CDP,Generation!$B:$B,IF($B$54="NEM","*",$B$54),Generation!$C:$C,$H60)</f>
        <v>0</v>
      </c>
      <c r="R60" s="5">
        <f>SUMIFS(Generation!M:M,Generation!$A:$A,Summary_CDP,Generation!$B:$B,IF($B$54="NEM","*",$B$54),Generation!$C:$C,$H60)</f>
        <v>0</v>
      </c>
      <c r="S60" s="5">
        <f>SUMIFS(Generation!N:N,Generation!$A:$A,Summary_CDP,Generation!$B:$B,IF($B$54="NEM","*",$B$54),Generation!$C:$C,$H60)</f>
        <v>0</v>
      </c>
      <c r="T60" s="5">
        <f>SUMIFS(Generation!O:O,Generation!$A:$A,Summary_CDP,Generation!$B:$B,IF($B$54="NEM","*",$B$54),Generation!$C:$C,$H60)</f>
        <v>0</v>
      </c>
      <c r="U60" s="5">
        <f>SUMIFS(Generation!P:P,Generation!$A:$A,Summary_CDP,Generation!$B:$B,IF($B$54="NEM","*",$B$54),Generation!$C:$C,$H60)</f>
        <v>0</v>
      </c>
      <c r="V60" s="5">
        <f>SUMIFS(Generation!Q:Q,Generation!$A:$A,Summary_CDP,Generation!$B:$B,IF($B$54="NEM","*",$B$54),Generation!$C:$C,$H60)</f>
        <v>0</v>
      </c>
      <c r="W60" s="5">
        <f>SUMIFS(Generation!R:R,Generation!$A:$A,Summary_CDP,Generation!$B:$B,IF($B$54="NEM","*",$B$54),Generation!$C:$C,$H60)</f>
        <v>0</v>
      </c>
      <c r="X60" s="5">
        <f>SUMIFS(Generation!S:S,Generation!$A:$A,Summary_CDP,Generation!$B:$B,IF($B$54="NEM","*",$B$54),Generation!$C:$C,$H60)</f>
        <v>0</v>
      </c>
      <c r="Y60" s="5">
        <f>SUMIFS(Generation!T:T,Generation!$A:$A,Summary_CDP,Generation!$B:$B,IF($B$54="NEM","*",$B$54),Generation!$C:$C,$H60)</f>
        <v>0</v>
      </c>
      <c r="Z60" s="5">
        <f>SUMIFS(Generation!U:U,Generation!$A:$A,Summary_CDP,Generation!$B:$B,IF($B$54="NEM","*",$B$54),Generation!$C:$C,$H60)</f>
        <v>0</v>
      </c>
      <c r="AA60" s="5">
        <f>SUMIFS(Generation!V:V,Generation!$A:$A,Summary_CDP,Generation!$B:$B,IF($B$54="NEM","*",$B$54),Generation!$C:$C,$H60)</f>
        <v>0</v>
      </c>
      <c r="AB60" s="5">
        <f>SUMIFS(Generation!W:W,Generation!$A:$A,Summary_CDP,Generation!$B:$B,IF($B$54="NEM","*",$B$54),Generation!$C:$C,$H60)</f>
        <v>0</v>
      </c>
      <c r="AC60" s="5">
        <f>SUMIFS(Generation!X:X,Generation!$A:$A,Summary_CDP,Generation!$B:$B,IF($B$54="NEM","*",$B$54),Generation!$C:$C,$H60)</f>
        <v>0</v>
      </c>
      <c r="AD60" s="5">
        <f>SUMIFS(Generation!Y:Y,Generation!$A:$A,Summary_CDP,Generation!$B:$B,IF($B$54="NEM","*",$B$54),Generation!$C:$C,$H60)</f>
        <v>0</v>
      </c>
      <c r="AE60" s="5">
        <f>SUMIFS(Generation!Z:Z,Generation!$A:$A,Summary_CDP,Generation!$B:$B,IF($B$54="NEM","*",$B$54),Generation!$C:$C,$H60)</f>
        <v>0</v>
      </c>
      <c r="AF60" s="5">
        <f>SUMIFS(Generation!AA:AA,Generation!$A:$A,Summary_CDP,Generation!$B:$B,IF($B$54="NEM","*",$B$54),Generation!$C:$C,$H60)</f>
        <v>0</v>
      </c>
      <c r="AG60" s="5">
        <f>SUMIFS(Generation!AB:AB,Generation!$A:$A,Summary_CDP,Generation!$B:$B,IF($B$54="NEM","*",$B$54),Generation!$C:$C,$H60)</f>
        <v>0</v>
      </c>
      <c r="AH60" s="5">
        <f>SUMIFS(Generation!AC:AC,Generation!$A:$A,Summary_CDP,Generation!$B:$B,IF($B$54="NEM","*",$B$54),Generation!$C:$C,$H60)</f>
        <v>0</v>
      </c>
      <c r="AI60" s="5">
        <f>SUMIFS(Generation!AD:AD,Generation!$A:$A,Summary_CDP,Generation!$B:$B,IF($B$54="NEM","*",$B$54),Generation!$C:$C,$H60)</f>
        <v>0</v>
      </c>
      <c r="AJ60" s="5">
        <f>SUMIFS(Generation!AE:AE,Generation!$A:$A,Summary_CDP,Generation!$B:$B,IF($B$54="NEM","*",$B$54),Generation!$C:$C,$H60)</f>
        <v>0</v>
      </c>
    </row>
    <row r="61" spans="1:36" ht="15" customHeight="1">
      <c r="H61" s="9" t="s">
        <v>134</v>
      </c>
      <c r="I61" s="5">
        <f>SUMIFS(Generation!D:D,Generation!$A:$A,Summary_CDP,Generation!$B:$B,IF($B$54="NEM","*",$B$54),Generation!$C:$C,$H61)</f>
        <v>104.46955291208</v>
      </c>
      <c r="J61" s="5">
        <f>SUMIFS(Generation!E:E,Generation!$A:$A,Summary_CDP,Generation!$B:$B,IF($B$54="NEM","*",$B$54),Generation!$C:$C,$H61)</f>
        <v>115.53657101615499</v>
      </c>
      <c r="K61" s="5">
        <f>SUMIFS(Generation!F:F,Generation!$A:$A,Summary_CDP,Generation!$B:$B,IF($B$54="NEM","*",$B$54),Generation!$C:$C,$H61)</f>
        <v>83.437834623044907</v>
      </c>
      <c r="L61" s="5">
        <f>SUMIFS(Generation!G:G,Generation!$A:$A,Summary_CDP,Generation!$B:$B,IF($B$54="NEM","*",$B$54),Generation!$C:$C,$H61)</f>
        <v>105.24178318115489</v>
      </c>
      <c r="M61" s="5">
        <f>SUMIFS(Generation!H:H,Generation!$A:$A,Summary_CDP,Generation!$B:$B,IF($B$54="NEM","*",$B$54),Generation!$C:$C,$H61)</f>
        <v>265.13597334492982</v>
      </c>
      <c r="N61" s="5">
        <f>SUMIFS(Generation!I:I,Generation!$A:$A,Summary_CDP,Generation!$B:$B,IF($B$54="NEM","*",$B$54),Generation!$C:$C,$H61)</f>
        <v>262.26753669085485</v>
      </c>
      <c r="O61" s="5">
        <f>SUMIFS(Generation!J:J,Generation!$A:$A,Summary_CDP,Generation!$B:$B,IF($B$54="NEM","*",$B$54),Generation!$C:$C,$H61)</f>
        <v>262.68437175618982</v>
      </c>
      <c r="P61" s="5">
        <f>SUMIFS(Generation!K:K,Generation!$A:$A,Summary_CDP,Generation!$B:$B,IF($B$54="NEM","*",$B$54),Generation!$C:$C,$H61)</f>
        <v>700.2068512065299</v>
      </c>
      <c r="Q61" s="5">
        <f>SUMIFS(Generation!L:L,Generation!$A:$A,Summary_CDP,Generation!$B:$B,IF($B$54="NEM","*",$B$54),Generation!$C:$C,$H61)</f>
        <v>711.79744190564486</v>
      </c>
      <c r="R61" s="5">
        <f>SUMIFS(Generation!M:M,Generation!$A:$A,Summary_CDP,Generation!$B:$B,IF($B$54="NEM","*",$B$54),Generation!$C:$C,$H61)</f>
        <v>928.89101337377474</v>
      </c>
      <c r="S61" s="5">
        <f>SUMIFS(Generation!N:N,Generation!$A:$A,Summary_CDP,Generation!$B:$B,IF($B$54="NEM","*",$B$54),Generation!$C:$C,$H61)</f>
        <v>834.28203421076455</v>
      </c>
      <c r="T61" s="5">
        <f>SUMIFS(Generation!O:O,Generation!$A:$A,Summary_CDP,Generation!$B:$B,IF($B$54="NEM","*",$B$54),Generation!$C:$C,$H61)</f>
        <v>1881.7143936647694</v>
      </c>
      <c r="U61" s="5">
        <f>SUMIFS(Generation!P:P,Generation!$A:$A,Summary_CDP,Generation!$B:$B,IF($B$54="NEM","*",$B$54),Generation!$C:$C,$H61)</f>
        <v>1958.1194642895202</v>
      </c>
      <c r="V61" s="5">
        <f>SUMIFS(Generation!Q:Q,Generation!$A:$A,Summary_CDP,Generation!$B:$B,IF($B$54="NEM","*",$B$54),Generation!$C:$C,$H61)</f>
        <v>2325.5326852087192</v>
      </c>
      <c r="W61" s="5">
        <f>SUMIFS(Generation!R:R,Generation!$A:$A,Summary_CDP,Generation!$B:$B,IF($B$54="NEM","*",$B$54),Generation!$C:$C,$H61)</f>
        <v>1965.4382272878249</v>
      </c>
      <c r="X61" s="5">
        <f>SUMIFS(Generation!S:S,Generation!$A:$A,Summary_CDP,Generation!$B:$B,IF($B$54="NEM","*",$B$54),Generation!$C:$C,$H61)</f>
        <v>3402.97548049734</v>
      </c>
      <c r="Y61" s="5">
        <f>SUMIFS(Generation!T:T,Generation!$A:$A,Summary_CDP,Generation!$B:$B,IF($B$54="NEM","*",$B$54),Generation!$C:$C,$H61)</f>
        <v>4321.6876750023639</v>
      </c>
      <c r="Z61" s="5">
        <f>SUMIFS(Generation!U:U,Generation!$A:$A,Summary_CDP,Generation!$B:$B,IF($B$54="NEM","*",$B$54),Generation!$C:$C,$H61)</f>
        <v>4692.7824887082661</v>
      </c>
      <c r="AA61" s="5">
        <f>SUMIFS(Generation!V:V,Generation!$A:$A,Summary_CDP,Generation!$B:$B,IF($B$54="NEM","*",$B$54),Generation!$C:$C,$H61)</f>
        <v>4760.4786657634113</v>
      </c>
      <c r="AB61" s="5">
        <f>SUMIFS(Generation!W:W,Generation!$A:$A,Summary_CDP,Generation!$B:$B,IF($B$54="NEM","*",$B$54),Generation!$C:$C,$H61)</f>
        <v>5934.5574653994108</v>
      </c>
      <c r="AC61" s="5">
        <f>SUMIFS(Generation!X:X,Generation!$A:$A,Summary_CDP,Generation!$B:$B,IF($B$54="NEM","*",$B$54),Generation!$C:$C,$H61)</f>
        <v>5014.3761028131239</v>
      </c>
      <c r="AD61" s="5">
        <f>SUMIFS(Generation!Y:Y,Generation!$A:$A,Summary_CDP,Generation!$B:$B,IF($B$54="NEM","*",$B$54),Generation!$C:$C,$H61)</f>
        <v>4244.0937521940705</v>
      </c>
      <c r="AE61" s="5">
        <f>SUMIFS(Generation!Z:Z,Generation!$A:$A,Summary_CDP,Generation!$B:$B,IF($B$54="NEM","*",$B$54),Generation!$C:$C,$H61)</f>
        <v>7873.3197663218152</v>
      </c>
      <c r="AF61" s="5">
        <f>SUMIFS(Generation!AA:AA,Generation!$A:$A,Summary_CDP,Generation!$B:$B,IF($B$54="NEM","*",$B$54),Generation!$C:$C,$H61)</f>
        <v>8582.2970931700002</v>
      </c>
      <c r="AG61" s="5">
        <f>SUMIFS(Generation!AB:AB,Generation!$A:$A,Summary_CDP,Generation!$B:$B,IF($B$54="NEM","*",$B$54),Generation!$C:$C,$H61)</f>
        <v>7294.2238267770026</v>
      </c>
      <c r="AH61" s="5">
        <f>SUMIFS(Generation!AC:AC,Generation!$A:$A,Summary_CDP,Generation!$B:$B,IF($B$54="NEM","*",$B$54),Generation!$C:$C,$H61)</f>
        <v>8518.5063574187843</v>
      </c>
      <c r="AI61" s="5">
        <f>SUMIFS(Generation!AD:AD,Generation!$A:$A,Summary_CDP,Generation!$B:$B,IF($B$54="NEM","*",$B$54),Generation!$C:$C,$H61)</f>
        <v>11928.99037082553</v>
      </c>
      <c r="AJ61" s="5">
        <f>SUMIFS(Generation!AE:AE,Generation!$A:$A,Summary_CDP,Generation!$B:$B,IF($B$54="NEM","*",$B$54),Generation!$C:$C,$H61)</f>
        <v>7903.0905397575079</v>
      </c>
    </row>
    <row r="62" spans="1:36" ht="15" customHeight="1">
      <c r="H62" s="9" t="s">
        <v>135</v>
      </c>
      <c r="I62" s="5">
        <f>SUMIFS(Generation!D:D,Generation!$A:$A,Summary_CDP,Generation!$B:$B,IF($B$54="NEM","*",$B$54),Generation!$C:$C,$H62)</f>
        <v>0</v>
      </c>
      <c r="J62" s="5">
        <f>SUMIFS(Generation!E:E,Generation!$A:$A,Summary_CDP,Generation!$B:$B,IF($B$54="NEM","*",$B$54),Generation!$C:$C,$H62)</f>
        <v>0</v>
      </c>
      <c r="K62" s="5">
        <f>SUMIFS(Generation!F:F,Generation!$A:$A,Summary_CDP,Generation!$B:$B,IF($B$54="NEM","*",$B$54),Generation!$C:$C,$H62)</f>
        <v>0</v>
      </c>
      <c r="L62" s="5">
        <f>SUMIFS(Generation!G:G,Generation!$A:$A,Summary_CDP,Generation!$B:$B,IF($B$54="NEM","*",$B$54),Generation!$C:$C,$H62)</f>
        <v>0</v>
      </c>
      <c r="M62" s="5">
        <f>SUMIFS(Generation!H:H,Generation!$A:$A,Summary_CDP,Generation!$B:$B,IF($B$54="NEM","*",$B$54),Generation!$C:$C,$H62)</f>
        <v>0</v>
      </c>
      <c r="N62" s="5">
        <f>SUMIFS(Generation!I:I,Generation!$A:$A,Summary_CDP,Generation!$B:$B,IF($B$54="NEM","*",$B$54),Generation!$C:$C,$H62)</f>
        <v>0</v>
      </c>
      <c r="O62" s="5">
        <f>SUMIFS(Generation!J:J,Generation!$A:$A,Summary_CDP,Generation!$B:$B,IF($B$54="NEM","*",$B$54),Generation!$C:$C,$H62)</f>
        <v>0</v>
      </c>
      <c r="P62" s="5">
        <f>SUMIFS(Generation!K:K,Generation!$A:$A,Summary_CDP,Generation!$B:$B,IF($B$54="NEM","*",$B$54),Generation!$C:$C,$H62)</f>
        <v>0</v>
      </c>
      <c r="Q62" s="5">
        <f>SUMIFS(Generation!L:L,Generation!$A:$A,Summary_CDP,Generation!$B:$B,IF($B$54="NEM","*",$B$54),Generation!$C:$C,$H62)</f>
        <v>0</v>
      </c>
      <c r="R62" s="5">
        <f>SUMIFS(Generation!M:M,Generation!$A:$A,Summary_CDP,Generation!$B:$B,IF($B$54="NEM","*",$B$54),Generation!$C:$C,$H62)</f>
        <v>0</v>
      </c>
      <c r="S62" s="5">
        <f>SUMIFS(Generation!N:N,Generation!$A:$A,Summary_CDP,Generation!$B:$B,IF($B$54="NEM","*",$B$54),Generation!$C:$C,$H62)</f>
        <v>0</v>
      </c>
      <c r="T62" s="5">
        <f>SUMIFS(Generation!O:O,Generation!$A:$A,Summary_CDP,Generation!$B:$B,IF($B$54="NEM","*",$B$54),Generation!$C:$C,$H62)</f>
        <v>0</v>
      </c>
      <c r="U62" s="5">
        <f>SUMIFS(Generation!P:P,Generation!$A:$A,Summary_CDP,Generation!$B:$B,IF($B$54="NEM","*",$B$54),Generation!$C:$C,$H62)</f>
        <v>0</v>
      </c>
      <c r="V62" s="5">
        <f>SUMIFS(Generation!Q:Q,Generation!$A:$A,Summary_CDP,Generation!$B:$B,IF($B$54="NEM","*",$B$54),Generation!$C:$C,$H62)</f>
        <v>0</v>
      </c>
      <c r="W62" s="5">
        <f>SUMIFS(Generation!R:R,Generation!$A:$A,Summary_CDP,Generation!$B:$B,IF($B$54="NEM","*",$B$54),Generation!$C:$C,$H62)</f>
        <v>0</v>
      </c>
      <c r="X62" s="5">
        <f>SUMIFS(Generation!S:S,Generation!$A:$A,Summary_CDP,Generation!$B:$B,IF($B$54="NEM","*",$B$54),Generation!$C:$C,$H62)</f>
        <v>0</v>
      </c>
      <c r="Y62" s="5">
        <f>SUMIFS(Generation!T:T,Generation!$A:$A,Summary_CDP,Generation!$B:$B,IF($B$54="NEM","*",$B$54),Generation!$C:$C,$H62)</f>
        <v>0</v>
      </c>
      <c r="Z62" s="5">
        <f>SUMIFS(Generation!U:U,Generation!$A:$A,Summary_CDP,Generation!$B:$B,IF($B$54="NEM","*",$B$54),Generation!$C:$C,$H62)</f>
        <v>0</v>
      </c>
      <c r="AA62" s="5">
        <f>SUMIFS(Generation!V:V,Generation!$A:$A,Summary_CDP,Generation!$B:$B,IF($B$54="NEM","*",$B$54),Generation!$C:$C,$H62)</f>
        <v>0</v>
      </c>
      <c r="AB62" s="5">
        <f>SUMIFS(Generation!W:W,Generation!$A:$A,Summary_CDP,Generation!$B:$B,IF($B$54="NEM","*",$B$54),Generation!$C:$C,$H62)</f>
        <v>0</v>
      </c>
      <c r="AC62" s="5">
        <f>SUMIFS(Generation!X:X,Generation!$A:$A,Summary_CDP,Generation!$B:$B,IF($B$54="NEM","*",$B$54),Generation!$C:$C,$H62)</f>
        <v>0</v>
      </c>
      <c r="AD62" s="5">
        <f>SUMIFS(Generation!Y:Y,Generation!$A:$A,Summary_CDP,Generation!$B:$B,IF($B$54="NEM","*",$B$54),Generation!$C:$C,$H62)</f>
        <v>0</v>
      </c>
      <c r="AE62" s="5">
        <f>SUMIFS(Generation!Z:Z,Generation!$A:$A,Summary_CDP,Generation!$B:$B,IF($B$54="NEM","*",$B$54),Generation!$C:$C,$H62)</f>
        <v>0</v>
      </c>
      <c r="AF62" s="5">
        <f>SUMIFS(Generation!AA:AA,Generation!$A:$A,Summary_CDP,Generation!$B:$B,IF($B$54="NEM","*",$B$54),Generation!$C:$C,$H62)</f>
        <v>0</v>
      </c>
      <c r="AG62" s="5">
        <f>SUMIFS(Generation!AB:AB,Generation!$A:$A,Summary_CDP,Generation!$B:$B,IF($B$54="NEM","*",$B$54),Generation!$C:$C,$H62)</f>
        <v>0</v>
      </c>
      <c r="AH62" s="5">
        <f>SUMIFS(Generation!AC:AC,Generation!$A:$A,Summary_CDP,Generation!$B:$B,IF($B$54="NEM","*",$B$54),Generation!$C:$C,$H62)</f>
        <v>0</v>
      </c>
      <c r="AI62" s="5">
        <f>SUMIFS(Generation!AD:AD,Generation!$A:$A,Summary_CDP,Generation!$B:$B,IF($B$54="NEM","*",$B$54),Generation!$C:$C,$H62)</f>
        <v>0</v>
      </c>
      <c r="AJ62" s="5">
        <f>SUMIFS(Generation!AE:AE,Generation!$A:$A,Summary_CDP,Generation!$B:$B,IF($B$54="NEM","*",$B$54),Generation!$C:$C,$H62)</f>
        <v>0</v>
      </c>
    </row>
    <row r="63" spans="1:36" ht="15" customHeight="1">
      <c r="H63" s="9" t="s">
        <v>136</v>
      </c>
      <c r="I63" s="5">
        <f>SUMIFS(Generation!D:D,Generation!$A:$A,Summary_CDP,Generation!$B:$B,IF($B$54="NEM","*",$B$54),Generation!$C:$C,$H63)</f>
        <v>12678.323938007205</v>
      </c>
      <c r="J63" s="5">
        <f>SUMIFS(Generation!E:E,Generation!$A:$A,Summary_CDP,Generation!$B:$B,IF($B$54="NEM","*",$B$54),Generation!$C:$C,$H63)</f>
        <v>13281.718670645667</v>
      </c>
      <c r="K63" s="5">
        <f>SUMIFS(Generation!F:F,Generation!$A:$A,Summary_CDP,Generation!$B:$B,IF($B$54="NEM","*",$B$54),Generation!$C:$C,$H63)</f>
        <v>13136.419868010136</v>
      </c>
      <c r="L63" s="5">
        <f>SUMIFS(Generation!G:G,Generation!$A:$A,Summary_CDP,Generation!$B:$B,IF($B$54="NEM","*",$B$54),Generation!$C:$C,$H63)</f>
        <v>14797.841115127176</v>
      </c>
      <c r="M63" s="5">
        <f>SUMIFS(Generation!H:H,Generation!$A:$A,Summary_CDP,Generation!$B:$B,IF($B$54="NEM","*",$B$54),Generation!$C:$C,$H63)</f>
        <v>16238.824529352325</v>
      </c>
      <c r="N63" s="5">
        <f>SUMIFS(Generation!I:I,Generation!$A:$A,Summary_CDP,Generation!$B:$B,IF($B$54="NEM","*",$B$54),Generation!$C:$C,$H63)</f>
        <v>14068.103964004067</v>
      </c>
      <c r="O63" s="5">
        <f>SUMIFS(Generation!J:J,Generation!$A:$A,Summary_CDP,Generation!$B:$B,IF($B$54="NEM","*",$B$54),Generation!$C:$C,$H63)</f>
        <v>14588.608451373904</v>
      </c>
      <c r="P63" s="5">
        <f>SUMIFS(Generation!K:K,Generation!$A:$A,Summary_CDP,Generation!$B:$B,IF($B$54="NEM","*",$B$54),Generation!$C:$C,$H63)</f>
        <v>15263.611429547676</v>
      </c>
      <c r="Q63" s="5">
        <f>SUMIFS(Generation!L:L,Generation!$A:$A,Summary_CDP,Generation!$B:$B,IF($B$54="NEM","*",$B$54),Generation!$C:$C,$H63)</f>
        <v>11794.606116267616</v>
      </c>
      <c r="R63" s="5">
        <f>SUMIFS(Generation!M:M,Generation!$A:$A,Summary_CDP,Generation!$B:$B,IF($B$54="NEM","*",$B$54),Generation!$C:$C,$H63)</f>
        <v>15286.740460121529</v>
      </c>
      <c r="S63" s="5">
        <f>SUMIFS(Generation!N:N,Generation!$A:$A,Summary_CDP,Generation!$B:$B,IF($B$54="NEM","*",$B$54),Generation!$C:$C,$H63)</f>
        <v>14581.187848123529</v>
      </c>
      <c r="T63" s="5">
        <f>SUMIFS(Generation!O:O,Generation!$A:$A,Summary_CDP,Generation!$B:$B,IF($B$54="NEM","*",$B$54),Generation!$C:$C,$H63)</f>
        <v>14356.300536589977</v>
      </c>
      <c r="U63" s="5">
        <f>SUMIFS(Generation!P:P,Generation!$A:$A,Summary_CDP,Generation!$B:$B,IF($B$54="NEM","*",$B$54),Generation!$C:$C,$H63)</f>
        <v>14982.176516296058</v>
      </c>
      <c r="V63" s="5">
        <f>SUMIFS(Generation!Q:Q,Generation!$A:$A,Summary_CDP,Generation!$B:$B,IF($B$54="NEM","*",$B$54),Generation!$C:$C,$H63)</f>
        <v>13374.296455745574</v>
      </c>
      <c r="W63" s="5">
        <f>SUMIFS(Generation!R:R,Generation!$A:$A,Summary_CDP,Generation!$B:$B,IF($B$54="NEM","*",$B$54),Generation!$C:$C,$H63)</f>
        <v>13607.211432923159</v>
      </c>
      <c r="X63" s="5">
        <f>SUMIFS(Generation!S:S,Generation!$A:$A,Summary_CDP,Generation!$B:$B,IF($B$54="NEM","*",$B$54),Generation!$C:$C,$H63)</f>
        <v>14496.934029350286</v>
      </c>
      <c r="Y63" s="5">
        <f>SUMIFS(Generation!T:T,Generation!$A:$A,Summary_CDP,Generation!$B:$B,IF($B$54="NEM","*",$B$54),Generation!$C:$C,$H63)</f>
        <v>12896.674545666934</v>
      </c>
      <c r="Z63" s="5">
        <f>SUMIFS(Generation!U:U,Generation!$A:$A,Summary_CDP,Generation!$B:$B,IF($B$54="NEM","*",$B$54),Generation!$C:$C,$H63)</f>
        <v>12738.431060234838</v>
      </c>
      <c r="AA63" s="5">
        <f>SUMIFS(Generation!V:V,Generation!$A:$A,Summary_CDP,Generation!$B:$B,IF($B$54="NEM","*",$B$54),Generation!$C:$C,$H63)</f>
        <v>11686.395549239216</v>
      </c>
      <c r="AB63" s="5">
        <f>SUMIFS(Generation!W:W,Generation!$A:$A,Summary_CDP,Generation!$B:$B,IF($B$54="NEM","*",$B$54),Generation!$C:$C,$H63)</f>
        <v>10018.090871693044</v>
      </c>
      <c r="AC63" s="5">
        <f>SUMIFS(Generation!X:X,Generation!$A:$A,Summary_CDP,Generation!$B:$B,IF($B$54="NEM","*",$B$54),Generation!$C:$C,$H63)</f>
        <v>12137.880014024213</v>
      </c>
      <c r="AD63" s="5">
        <f>SUMIFS(Generation!Y:Y,Generation!$A:$A,Summary_CDP,Generation!$B:$B,IF($B$54="NEM","*",$B$54),Generation!$C:$C,$H63)</f>
        <v>12558.48425531129</v>
      </c>
      <c r="AE63" s="5">
        <f>SUMIFS(Generation!Z:Z,Generation!$A:$A,Summary_CDP,Generation!$B:$B,IF($B$54="NEM","*",$B$54),Generation!$C:$C,$H63)</f>
        <v>13000.407458733718</v>
      </c>
      <c r="AF63" s="5">
        <f>SUMIFS(Generation!AA:AA,Generation!$A:$A,Summary_CDP,Generation!$B:$B,IF($B$54="NEM","*",$B$54),Generation!$C:$C,$H63)</f>
        <v>12121.972047019237</v>
      </c>
      <c r="AG63" s="5">
        <f>SUMIFS(Generation!AB:AB,Generation!$A:$A,Summary_CDP,Generation!$B:$B,IF($B$54="NEM","*",$B$54),Generation!$C:$C,$H63)</f>
        <v>12707.6571189481</v>
      </c>
      <c r="AH63" s="5">
        <f>SUMIFS(Generation!AC:AC,Generation!$A:$A,Summary_CDP,Generation!$B:$B,IF($B$54="NEM","*",$B$54),Generation!$C:$C,$H63)</f>
        <v>11906.769233591518</v>
      </c>
      <c r="AI63" s="5">
        <f>SUMIFS(Generation!AD:AD,Generation!$A:$A,Summary_CDP,Generation!$B:$B,IF($B$54="NEM","*",$B$54),Generation!$C:$C,$H63)</f>
        <v>12872.33807736481</v>
      </c>
      <c r="AJ63" s="5">
        <f>SUMIFS(Generation!AE:AE,Generation!$A:$A,Summary_CDP,Generation!$B:$B,IF($B$54="NEM","*",$B$54),Generation!$C:$C,$H63)</f>
        <v>9527.1993177212426</v>
      </c>
    </row>
    <row r="64" spans="1:36" ht="15" customHeight="1">
      <c r="H64" s="9" t="s">
        <v>137</v>
      </c>
      <c r="I64" s="5">
        <f>SUMIFS(Generation!D:D,Generation!$A:$A,Summary_CDP,Generation!$B:$B,IF($B$54="NEM","*",$B$54),Generation!$C:$C,$H64)</f>
        <v>1158.5383867172204</v>
      </c>
      <c r="J64" s="5">
        <f>SUMIFS(Generation!E:E,Generation!$A:$A,Summary_CDP,Generation!$B:$B,IF($B$54="NEM","*",$B$54),Generation!$C:$C,$H64)</f>
        <v>1752.9652871061355</v>
      </c>
      <c r="K64" s="5">
        <f>SUMIFS(Generation!F:F,Generation!$A:$A,Summary_CDP,Generation!$B:$B,IF($B$54="NEM","*",$B$54),Generation!$C:$C,$H64)</f>
        <v>3593.8731609332599</v>
      </c>
      <c r="L64" s="5">
        <f>SUMIFS(Generation!G:G,Generation!$A:$A,Summary_CDP,Generation!$B:$B,IF($B$54="NEM","*",$B$54),Generation!$C:$C,$H64)</f>
        <v>4507.1615825158497</v>
      </c>
      <c r="M64" s="5">
        <f>SUMIFS(Generation!H:H,Generation!$A:$A,Summary_CDP,Generation!$B:$B,IF($B$54="NEM","*",$B$54),Generation!$C:$C,$H64)</f>
        <v>6840.112251421222</v>
      </c>
      <c r="N64" s="5">
        <f>SUMIFS(Generation!I:I,Generation!$A:$A,Summary_CDP,Generation!$B:$B,IF($B$54="NEM","*",$B$54),Generation!$C:$C,$H64)</f>
        <v>10806.206356770212</v>
      </c>
      <c r="O64" s="5">
        <f>SUMIFS(Generation!J:J,Generation!$A:$A,Summary_CDP,Generation!$B:$B,IF($B$54="NEM","*",$B$54),Generation!$C:$C,$H64)</f>
        <v>10920.012393342653</v>
      </c>
      <c r="P64" s="5">
        <f>SUMIFS(Generation!K:K,Generation!$A:$A,Summary_CDP,Generation!$B:$B,IF($B$54="NEM","*",$B$54),Generation!$C:$C,$H64)</f>
        <v>14670.704968354526</v>
      </c>
      <c r="Q64" s="5">
        <f>SUMIFS(Generation!L:L,Generation!$A:$A,Summary_CDP,Generation!$B:$B,IF($B$54="NEM","*",$B$54),Generation!$C:$C,$H64)</f>
        <v>13873.844050759</v>
      </c>
      <c r="R64" s="5">
        <f>SUMIFS(Generation!M:M,Generation!$A:$A,Summary_CDP,Generation!$B:$B,IF($B$54="NEM","*",$B$54),Generation!$C:$C,$H64)</f>
        <v>13794.490408204621</v>
      </c>
      <c r="S64" s="5">
        <f>SUMIFS(Generation!N:N,Generation!$A:$A,Summary_CDP,Generation!$B:$B,IF($B$54="NEM","*",$B$54),Generation!$C:$C,$H64)</f>
        <v>14624.038488087139</v>
      </c>
      <c r="T64" s="5">
        <f>SUMIFS(Generation!O:O,Generation!$A:$A,Summary_CDP,Generation!$B:$B,IF($B$54="NEM","*",$B$54),Generation!$C:$C,$H64)</f>
        <v>15708.881356463058</v>
      </c>
      <c r="U64" s="5">
        <f>SUMIFS(Generation!P:P,Generation!$A:$A,Summary_CDP,Generation!$B:$B,IF($B$54="NEM","*",$B$54),Generation!$C:$C,$H64)</f>
        <v>16111.309425612955</v>
      </c>
      <c r="V64" s="5">
        <f>SUMIFS(Generation!Q:Q,Generation!$A:$A,Summary_CDP,Generation!$B:$B,IF($B$54="NEM","*",$B$54),Generation!$C:$C,$H64)</f>
        <v>18704.335937355376</v>
      </c>
      <c r="W64" s="5">
        <f>SUMIFS(Generation!R:R,Generation!$A:$A,Summary_CDP,Generation!$B:$B,IF($B$54="NEM","*",$B$54),Generation!$C:$C,$H64)</f>
        <v>20408.296255784662</v>
      </c>
      <c r="X64" s="5">
        <f>SUMIFS(Generation!S:S,Generation!$A:$A,Summary_CDP,Generation!$B:$B,IF($B$54="NEM","*",$B$54),Generation!$C:$C,$H64)</f>
        <v>22474.972617566727</v>
      </c>
      <c r="Y64" s="5">
        <f>SUMIFS(Generation!T:T,Generation!$A:$A,Summary_CDP,Generation!$B:$B,IF($B$54="NEM","*",$B$54),Generation!$C:$C,$H64)</f>
        <v>27400.440424280983</v>
      </c>
      <c r="Z64" s="5">
        <f>SUMIFS(Generation!U:U,Generation!$A:$A,Summary_CDP,Generation!$B:$B,IF($B$54="NEM","*",$B$54),Generation!$C:$C,$H64)</f>
        <v>27932.589633476109</v>
      </c>
      <c r="AA64" s="5">
        <f>SUMIFS(Generation!V:V,Generation!$A:$A,Summary_CDP,Generation!$B:$B,IF($B$54="NEM","*",$B$54),Generation!$C:$C,$H64)</f>
        <v>29829.529983750137</v>
      </c>
      <c r="AB64" s="5">
        <f>SUMIFS(Generation!W:W,Generation!$A:$A,Summary_CDP,Generation!$B:$B,IF($B$54="NEM","*",$B$54),Generation!$C:$C,$H64)</f>
        <v>28621.841753782868</v>
      </c>
      <c r="AC64" s="5">
        <f>SUMIFS(Generation!X:X,Generation!$A:$A,Summary_CDP,Generation!$B:$B,IF($B$54="NEM","*",$B$54),Generation!$C:$C,$H64)</f>
        <v>27945.305781363408</v>
      </c>
      <c r="AD64" s="5">
        <f>SUMIFS(Generation!Y:Y,Generation!$A:$A,Summary_CDP,Generation!$B:$B,IF($B$54="NEM","*",$B$54),Generation!$C:$C,$H64)</f>
        <v>28956.474020180383</v>
      </c>
      <c r="AE64" s="5">
        <f>SUMIFS(Generation!Z:Z,Generation!$A:$A,Summary_CDP,Generation!$B:$B,IF($B$54="NEM","*",$B$54),Generation!$C:$C,$H64)</f>
        <v>27910.379003606366</v>
      </c>
      <c r="AF64" s="5">
        <f>SUMIFS(Generation!AA:AA,Generation!$A:$A,Summary_CDP,Generation!$B:$B,IF($B$54="NEM","*",$B$54),Generation!$C:$C,$H64)</f>
        <v>28348.702183852176</v>
      </c>
      <c r="AG64" s="5">
        <f>SUMIFS(Generation!AB:AB,Generation!$A:$A,Summary_CDP,Generation!$B:$B,IF($B$54="NEM","*",$B$54),Generation!$C:$C,$H64)</f>
        <v>27073.190946677787</v>
      </c>
      <c r="AH64" s="5">
        <f>SUMIFS(Generation!AC:AC,Generation!$A:$A,Summary_CDP,Generation!$B:$B,IF($B$54="NEM","*",$B$54),Generation!$C:$C,$H64)</f>
        <v>28439.880540991049</v>
      </c>
      <c r="AI64" s="5">
        <f>SUMIFS(Generation!AD:AD,Generation!$A:$A,Summary_CDP,Generation!$B:$B,IF($B$54="NEM","*",$B$54),Generation!$C:$C,$H64)</f>
        <v>32955.766235924522</v>
      </c>
      <c r="AJ64" s="5">
        <f>SUMIFS(Generation!AE:AE,Generation!$A:$A,Summary_CDP,Generation!$B:$B,IF($B$54="NEM","*",$B$54),Generation!$C:$C,$H64)</f>
        <v>32750.676963289741</v>
      </c>
    </row>
    <row r="65" spans="8:40" ht="15" customHeight="1">
      <c r="H65" s="9" t="s">
        <v>138</v>
      </c>
      <c r="I65" s="5">
        <f>SUMIFS(Generation!D:D,Generation!$A:$A,Summary_CDP,Generation!$B:$B,IF($B$54="NEM","*",$B$54),Generation!$C:$C,$H65)</f>
        <v>241.2341390076551</v>
      </c>
      <c r="J65" s="5">
        <f>SUMIFS(Generation!E:E,Generation!$A:$A,Summary_CDP,Generation!$B:$B,IF($B$54="NEM","*",$B$54),Generation!$C:$C,$H65)</f>
        <v>575.62198072402509</v>
      </c>
      <c r="K65" s="5">
        <f>SUMIFS(Generation!F:F,Generation!$A:$A,Summary_CDP,Generation!$B:$B,IF($B$54="NEM","*",$B$54),Generation!$C:$C,$H65)</f>
        <v>857.5134631186553</v>
      </c>
      <c r="L65" s="5">
        <f>SUMIFS(Generation!G:G,Generation!$A:$A,Summary_CDP,Generation!$B:$B,IF($B$54="NEM","*",$B$54),Generation!$C:$C,$H65)</f>
        <v>1327.5137832869548</v>
      </c>
      <c r="M65" s="5">
        <f>SUMIFS(Generation!H:H,Generation!$A:$A,Summary_CDP,Generation!$B:$B,IF($B$54="NEM","*",$B$54),Generation!$C:$C,$H65)</f>
        <v>1950.9469920991244</v>
      </c>
      <c r="N65" s="5">
        <f>SUMIFS(Generation!I:I,Generation!$A:$A,Summary_CDP,Generation!$B:$B,IF($B$54="NEM","*",$B$54),Generation!$C:$C,$H65)</f>
        <v>2457.81179379887</v>
      </c>
      <c r="O65" s="5">
        <f>SUMIFS(Generation!J:J,Generation!$A:$A,Summary_CDP,Generation!$B:$B,IF($B$54="NEM","*",$B$54),Generation!$C:$C,$H65)</f>
        <v>3459.4417754420092</v>
      </c>
      <c r="P65" s="5">
        <f>SUMIFS(Generation!K:K,Generation!$A:$A,Summary_CDP,Generation!$B:$B,IF($B$54="NEM","*",$B$54),Generation!$C:$C,$H65)</f>
        <v>4272.0338724972253</v>
      </c>
      <c r="Q65" s="5">
        <f>SUMIFS(Generation!L:L,Generation!$A:$A,Summary_CDP,Generation!$B:$B,IF($B$54="NEM","*",$B$54),Generation!$C:$C,$H65)</f>
        <v>4977.9727317067245</v>
      </c>
      <c r="R65" s="5">
        <f>SUMIFS(Generation!M:M,Generation!$A:$A,Summary_CDP,Generation!$B:$B,IF($B$54="NEM","*",$B$54),Generation!$C:$C,$H65)</f>
        <v>5589.25557345586</v>
      </c>
      <c r="S65" s="5">
        <f>SUMIFS(Generation!N:N,Generation!$A:$A,Summary_CDP,Generation!$B:$B,IF($B$54="NEM","*",$B$54),Generation!$C:$C,$H65)</f>
        <v>6951.9538496093774</v>
      </c>
      <c r="T65" s="5">
        <f>SUMIFS(Generation!O:O,Generation!$A:$A,Summary_CDP,Generation!$B:$B,IF($B$54="NEM","*",$B$54),Generation!$C:$C,$H65)</f>
        <v>8722.0340335316232</v>
      </c>
      <c r="U65" s="5">
        <f>SUMIFS(Generation!P:P,Generation!$A:$A,Summary_CDP,Generation!$B:$B,IF($B$54="NEM","*",$B$54),Generation!$C:$C,$H65)</f>
        <v>10445.872454432856</v>
      </c>
      <c r="V65" s="5">
        <f>SUMIFS(Generation!Q:Q,Generation!$A:$A,Summary_CDP,Generation!$B:$B,IF($B$54="NEM","*",$B$54),Generation!$C:$C,$H65)</f>
        <v>12074.792952564856</v>
      </c>
      <c r="W65" s="5">
        <f>SUMIFS(Generation!R:R,Generation!$A:$A,Summary_CDP,Generation!$B:$B,IF($B$54="NEM","*",$B$54),Generation!$C:$C,$H65)</f>
        <v>14350.517576030623</v>
      </c>
      <c r="X65" s="5">
        <f>SUMIFS(Generation!S:S,Generation!$A:$A,Summary_CDP,Generation!$B:$B,IF($B$54="NEM","*",$B$54),Generation!$C:$C,$H65)</f>
        <v>16719.734655455642</v>
      </c>
      <c r="Y65" s="5">
        <f>SUMIFS(Generation!T:T,Generation!$A:$A,Summary_CDP,Generation!$B:$B,IF($B$54="NEM","*",$B$54),Generation!$C:$C,$H65)</f>
        <v>16901.347515202546</v>
      </c>
      <c r="Z65" s="5">
        <f>SUMIFS(Generation!U:U,Generation!$A:$A,Summary_CDP,Generation!$B:$B,IF($B$54="NEM","*",$B$54),Generation!$C:$C,$H65)</f>
        <v>18925.824084778124</v>
      </c>
      <c r="AA65" s="5">
        <f>SUMIFS(Generation!V:V,Generation!$A:$A,Summary_CDP,Generation!$B:$B,IF($B$54="NEM","*",$B$54),Generation!$C:$C,$H65)</f>
        <v>21624.331172283637</v>
      </c>
      <c r="AB65" s="5">
        <f>SUMIFS(Generation!W:W,Generation!$A:$A,Summary_CDP,Generation!$B:$B,IF($B$54="NEM","*",$B$54),Generation!$C:$C,$H65)</f>
        <v>23110.69423210845</v>
      </c>
      <c r="AC65" s="5">
        <f>SUMIFS(Generation!X:X,Generation!$A:$A,Summary_CDP,Generation!$B:$B,IF($B$54="NEM","*",$B$54),Generation!$C:$C,$H65)</f>
        <v>21624.746229255947</v>
      </c>
      <c r="AD65" s="5">
        <f>SUMIFS(Generation!Y:Y,Generation!$A:$A,Summary_CDP,Generation!$B:$B,IF($B$54="NEM","*",$B$54),Generation!$C:$C,$H65)</f>
        <v>24747.196049226965</v>
      </c>
      <c r="AE65" s="5">
        <f>SUMIFS(Generation!Z:Z,Generation!$A:$A,Summary_CDP,Generation!$B:$B,IF($B$54="NEM","*",$B$54),Generation!$C:$C,$H65)</f>
        <v>28448.769089533045</v>
      </c>
      <c r="AF65" s="5">
        <f>SUMIFS(Generation!AA:AA,Generation!$A:$A,Summary_CDP,Generation!$B:$B,IF($B$54="NEM","*",$B$54),Generation!$C:$C,$H65)</f>
        <v>30694.588320802686</v>
      </c>
      <c r="AG65" s="5">
        <f>SUMIFS(Generation!AB:AB,Generation!$A:$A,Summary_CDP,Generation!$B:$B,IF($B$54="NEM","*",$B$54),Generation!$C:$C,$H65)</f>
        <v>31677.501955804069</v>
      </c>
      <c r="AH65" s="5">
        <f>SUMIFS(Generation!AC:AC,Generation!$A:$A,Summary_CDP,Generation!$B:$B,IF($B$54="NEM","*",$B$54),Generation!$C:$C,$H65)</f>
        <v>34718.731785404663</v>
      </c>
      <c r="AI65" s="5">
        <f>SUMIFS(Generation!AD:AD,Generation!$A:$A,Summary_CDP,Generation!$B:$B,IF($B$54="NEM","*",$B$54),Generation!$C:$C,$H65)</f>
        <v>37915.119481477974</v>
      </c>
      <c r="AJ65" s="5">
        <f>SUMIFS(Generation!AE:AE,Generation!$A:$A,Summary_CDP,Generation!$B:$B,IF($B$54="NEM","*",$B$54),Generation!$C:$C,$H65)</f>
        <v>40757.39338910587</v>
      </c>
    </row>
    <row r="66" spans="8:40" ht="15" customHeight="1">
      <c r="H66" s="9" t="s">
        <v>139</v>
      </c>
      <c r="I66" s="5">
        <f>SUMIFS(Generation!D:D,Generation!$A:$A,Summary_CDP,Generation!$B:$B,IF($B$54="NEM","*",$B$54),Generation!$C:$C,$H66)</f>
        <v>399.9057193749162</v>
      </c>
      <c r="J66" s="5">
        <f>SUMIFS(Generation!E:E,Generation!$A:$A,Summary_CDP,Generation!$B:$B,IF($B$54="NEM","*",$B$54),Generation!$C:$C,$H66)</f>
        <v>680.6431875341824</v>
      </c>
      <c r="K66" s="5">
        <f>SUMIFS(Generation!F:F,Generation!$A:$A,Summary_CDP,Generation!$B:$B,IF($B$54="NEM","*",$B$54),Generation!$C:$C,$H66)</f>
        <v>953.69512339173389</v>
      </c>
      <c r="L66" s="5">
        <f>SUMIFS(Generation!G:G,Generation!$A:$A,Summary_CDP,Generation!$B:$B,IF($B$54="NEM","*",$B$54),Generation!$C:$C,$H66)</f>
        <v>1199.6140453859618</v>
      </c>
      <c r="M66" s="5">
        <f>SUMIFS(Generation!H:H,Generation!$A:$A,Summary_CDP,Generation!$B:$B,IF($B$54="NEM","*",$B$54),Generation!$C:$C,$H66)</f>
        <v>1404.4476865245911</v>
      </c>
      <c r="N66" s="5">
        <f>SUMIFS(Generation!I:I,Generation!$A:$A,Summary_CDP,Generation!$B:$B,IF($B$54="NEM","*",$B$54),Generation!$C:$C,$H66)</f>
        <v>1567.0565528908032</v>
      </c>
      <c r="O66" s="5">
        <f>SUMIFS(Generation!J:J,Generation!$A:$A,Summary_CDP,Generation!$B:$B,IF($B$54="NEM","*",$B$54),Generation!$C:$C,$H66)</f>
        <v>1774.6153667050828</v>
      </c>
      <c r="P66" s="5">
        <f>SUMIFS(Generation!K:K,Generation!$A:$A,Summary_CDP,Generation!$B:$B,IF($B$54="NEM","*",$B$54),Generation!$C:$C,$H66)</f>
        <v>2115.6382078681868</v>
      </c>
      <c r="Q66" s="5">
        <f>SUMIFS(Generation!L:L,Generation!$A:$A,Summary_CDP,Generation!$B:$B,IF($B$54="NEM","*",$B$54),Generation!$C:$C,$H66)</f>
        <v>2436.3677746697927</v>
      </c>
      <c r="R66" s="5">
        <f>SUMIFS(Generation!M:M,Generation!$A:$A,Summary_CDP,Generation!$B:$B,IF($B$54="NEM","*",$B$54),Generation!$C:$C,$H66)</f>
        <v>2748.0460969711926</v>
      </c>
      <c r="S66" s="5">
        <f>SUMIFS(Generation!N:N,Generation!$A:$A,Summary_CDP,Generation!$B:$B,IF($B$54="NEM","*",$B$54),Generation!$C:$C,$H66)</f>
        <v>3127.420476304932</v>
      </c>
      <c r="T66" s="5">
        <f>SUMIFS(Generation!O:O,Generation!$A:$A,Summary_CDP,Generation!$B:$B,IF($B$54="NEM","*",$B$54),Generation!$C:$C,$H66)</f>
        <v>3538.7631366778514</v>
      </c>
      <c r="U66" s="5">
        <f>SUMIFS(Generation!P:P,Generation!$A:$A,Summary_CDP,Generation!$B:$B,IF($B$54="NEM","*",$B$54),Generation!$C:$C,$H66)</f>
        <v>3964.0362532894487</v>
      </c>
      <c r="V66" s="5">
        <f>SUMIFS(Generation!Q:Q,Generation!$A:$A,Summary_CDP,Generation!$B:$B,IF($B$54="NEM","*",$B$54),Generation!$C:$C,$H66)</f>
        <v>4320.1056469136247</v>
      </c>
      <c r="W66" s="5">
        <f>SUMIFS(Generation!R:R,Generation!$A:$A,Summary_CDP,Generation!$B:$B,IF($B$54="NEM","*",$B$54),Generation!$C:$C,$H66)</f>
        <v>4665.7042298557462</v>
      </c>
      <c r="X66" s="5">
        <f>SUMIFS(Generation!S:S,Generation!$A:$A,Summary_CDP,Generation!$B:$B,IF($B$54="NEM","*",$B$54),Generation!$C:$C,$H66)</f>
        <v>4929.2454083005023</v>
      </c>
      <c r="Y66" s="5">
        <f>SUMIFS(Generation!T:T,Generation!$A:$A,Summary_CDP,Generation!$B:$B,IF($B$54="NEM","*",$B$54),Generation!$C:$C,$H66)</f>
        <v>5131.491977529141</v>
      </c>
      <c r="Z66" s="5">
        <f>SUMIFS(Generation!U:U,Generation!$A:$A,Summary_CDP,Generation!$B:$B,IF($B$54="NEM","*",$B$54),Generation!$C:$C,$H66)</f>
        <v>5202.3138106256674</v>
      </c>
      <c r="AA66" s="5">
        <f>SUMIFS(Generation!V:V,Generation!$A:$A,Summary_CDP,Generation!$B:$B,IF($B$54="NEM","*",$B$54),Generation!$C:$C,$H66)</f>
        <v>5254.7970075695348</v>
      </c>
      <c r="AB66" s="5">
        <f>SUMIFS(Generation!W:W,Generation!$A:$A,Summary_CDP,Generation!$B:$B,IF($B$54="NEM","*",$B$54),Generation!$C:$C,$H66)</f>
        <v>5260.6179407108739</v>
      </c>
      <c r="AC66" s="5">
        <f>SUMIFS(Generation!X:X,Generation!$A:$A,Summary_CDP,Generation!$B:$B,IF($B$54="NEM","*",$B$54),Generation!$C:$C,$H66)</f>
        <v>5263.9101021887718</v>
      </c>
      <c r="AD66" s="5">
        <f>SUMIFS(Generation!Y:Y,Generation!$A:$A,Summary_CDP,Generation!$B:$B,IF($B$54="NEM","*",$B$54),Generation!$C:$C,$H66)</f>
        <v>5244.8993957747898</v>
      </c>
      <c r="AE66" s="5">
        <f>SUMIFS(Generation!Z:Z,Generation!$A:$A,Summary_CDP,Generation!$B:$B,IF($B$54="NEM","*",$B$54),Generation!$C:$C,$H66)</f>
        <v>5214.1112341954822</v>
      </c>
      <c r="AF66" s="5">
        <f>SUMIFS(Generation!AA:AA,Generation!$A:$A,Summary_CDP,Generation!$B:$B,IF($B$54="NEM","*",$B$54),Generation!$C:$C,$H66)</f>
        <v>5221.7145977327164</v>
      </c>
      <c r="AG66" s="5">
        <f>SUMIFS(Generation!AB:AB,Generation!$A:$A,Summary_CDP,Generation!$B:$B,IF($B$54="NEM","*",$B$54),Generation!$C:$C,$H66)</f>
        <v>5191.3974135636654</v>
      </c>
      <c r="AH66" s="5">
        <f>SUMIFS(Generation!AC:AC,Generation!$A:$A,Summary_CDP,Generation!$B:$B,IF($B$54="NEM","*",$B$54),Generation!$C:$C,$H66)</f>
        <v>5156.162607930898</v>
      </c>
      <c r="AI66" s="5">
        <f>SUMIFS(Generation!AD:AD,Generation!$A:$A,Summary_CDP,Generation!$B:$B,IF($B$54="NEM","*",$B$54),Generation!$C:$C,$H66)</f>
        <v>5086.0829220327778</v>
      </c>
      <c r="AJ66" s="5">
        <f>SUMIFS(Generation!AE:AE,Generation!$A:$A,Summary_CDP,Generation!$B:$B,IF($B$54="NEM","*",$B$54),Generation!$C:$C,$H66)</f>
        <v>5139.6367737653991</v>
      </c>
    </row>
    <row r="67" spans="8:40" ht="15" customHeight="1">
      <c r="H67" s="9" t="s">
        <v>140</v>
      </c>
      <c r="I67" s="5">
        <f>SUMIFS(Generation!D:D,Generation!$A:$A,Summary_CDP,Generation!$B:$B,IF($B$54="NEM","*",$B$54),Generation!$C:$C,$H67)</f>
        <v>0</v>
      </c>
      <c r="J67" s="5">
        <f>SUMIFS(Generation!E:E,Generation!$A:$A,Summary_CDP,Generation!$B:$B,IF($B$54="NEM","*",$B$54),Generation!$C:$C,$H67)</f>
        <v>0</v>
      </c>
      <c r="K67" s="5">
        <f>SUMIFS(Generation!F:F,Generation!$A:$A,Summary_CDP,Generation!$B:$B,IF($B$54="NEM","*",$B$54),Generation!$C:$C,$H67)</f>
        <v>0</v>
      </c>
      <c r="L67" s="5">
        <f>SUMIFS(Generation!G:G,Generation!$A:$A,Summary_CDP,Generation!$B:$B,IF($B$54="NEM","*",$B$54),Generation!$C:$C,$H67)</f>
        <v>0</v>
      </c>
      <c r="M67" s="5">
        <f>SUMIFS(Generation!H:H,Generation!$A:$A,Summary_CDP,Generation!$B:$B,IF($B$54="NEM","*",$B$54),Generation!$C:$C,$H67)</f>
        <v>0</v>
      </c>
      <c r="N67" s="5">
        <f>SUMIFS(Generation!I:I,Generation!$A:$A,Summary_CDP,Generation!$B:$B,IF($B$54="NEM","*",$B$54),Generation!$C:$C,$H67)</f>
        <v>0</v>
      </c>
      <c r="O67" s="5">
        <f>SUMIFS(Generation!J:J,Generation!$A:$A,Summary_CDP,Generation!$B:$B,IF($B$54="NEM","*",$B$54),Generation!$C:$C,$H67)</f>
        <v>0</v>
      </c>
      <c r="P67" s="5">
        <f>SUMIFS(Generation!K:K,Generation!$A:$A,Summary_CDP,Generation!$B:$B,IF($B$54="NEM","*",$B$54),Generation!$C:$C,$H67)</f>
        <v>0</v>
      </c>
      <c r="Q67" s="5">
        <f>SUMIFS(Generation!L:L,Generation!$A:$A,Summary_CDP,Generation!$B:$B,IF($B$54="NEM","*",$B$54),Generation!$C:$C,$H67)</f>
        <v>0</v>
      </c>
      <c r="R67" s="5">
        <f>SUMIFS(Generation!M:M,Generation!$A:$A,Summary_CDP,Generation!$B:$B,IF($B$54="NEM","*",$B$54),Generation!$C:$C,$H67)</f>
        <v>0</v>
      </c>
      <c r="S67" s="5">
        <f>SUMIFS(Generation!N:N,Generation!$A:$A,Summary_CDP,Generation!$B:$B,IF($B$54="NEM","*",$B$54),Generation!$C:$C,$H67)</f>
        <v>0</v>
      </c>
      <c r="T67" s="5">
        <f>SUMIFS(Generation!O:O,Generation!$A:$A,Summary_CDP,Generation!$B:$B,IF($B$54="NEM","*",$B$54),Generation!$C:$C,$H67)</f>
        <v>0</v>
      </c>
      <c r="U67" s="5">
        <f>SUMIFS(Generation!P:P,Generation!$A:$A,Summary_CDP,Generation!$B:$B,IF($B$54="NEM","*",$B$54),Generation!$C:$C,$H67)</f>
        <v>0</v>
      </c>
      <c r="V67" s="5">
        <f>SUMIFS(Generation!Q:Q,Generation!$A:$A,Summary_CDP,Generation!$B:$B,IF($B$54="NEM","*",$B$54),Generation!$C:$C,$H67)</f>
        <v>0</v>
      </c>
      <c r="W67" s="5">
        <f>SUMIFS(Generation!R:R,Generation!$A:$A,Summary_CDP,Generation!$B:$B,IF($B$54="NEM","*",$B$54),Generation!$C:$C,$H67)</f>
        <v>0</v>
      </c>
      <c r="X67" s="5">
        <f>SUMIFS(Generation!S:S,Generation!$A:$A,Summary_CDP,Generation!$B:$B,IF($B$54="NEM","*",$B$54),Generation!$C:$C,$H67)</f>
        <v>0</v>
      </c>
      <c r="Y67" s="5">
        <f>SUMIFS(Generation!T:T,Generation!$A:$A,Summary_CDP,Generation!$B:$B,IF($B$54="NEM","*",$B$54),Generation!$C:$C,$H67)</f>
        <v>0</v>
      </c>
      <c r="Z67" s="5">
        <f>SUMIFS(Generation!U:U,Generation!$A:$A,Summary_CDP,Generation!$B:$B,IF($B$54="NEM","*",$B$54),Generation!$C:$C,$H67)</f>
        <v>0</v>
      </c>
      <c r="AA67" s="5">
        <f>SUMIFS(Generation!V:V,Generation!$A:$A,Summary_CDP,Generation!$B:$B,IF($B$54="NEM","*",$B$54),Generation!$C:$C,$H67)</f>
        <v>0</v>
      </c>
      <c r="AB67" s="5">
        <f>SUMIFS(Generation!W:W,Generation!$A:$A,Summary_CDP,Generation!$B:$B,IF($B$54="NEM","*",$B$54),Generation!$C:$C,$H67)</f>
        <v>0</v>
      </c>
      <c r="AC67" s="5">
        <f>SUMIFS(Generation!X:X,Generation!$A:$A,Summary_CDP,Generation!$B:$B,IF($B$54="NEM","*",$B$54),Generation!$C:$C,$H67)</f>
        <v>0</v>
      </c>
      <c r="AD67" s="5">
        <f>SUMIFS(Generation!Y:Y,Generation!$A:$A,Summary_CDP,Generation!$B:$B,IF($B$54="NEM","*",$B$54),Generation!$C:$C,$H67)</f>
        <v>0</v>
      </c>
      <c r="AE67" s="5">
        <f>SUMIFS(Generation!Z:Z,Generation!$A:$A,Summary_CDP,Generation!$B:$B,IF($B$54="NEM","*",$B$54),Generation!$C:$C,$H67)</f>
        <v>0</v>
      </c>
      <c r="AF67" s="5">
        <f>SUMIFS(Generation!AA:AA,Generation!$A:$A,Summary_CDP,Generation!$B:$B,IF($B$54="NEM","*",$B$54),Generation!$C:$C,$H67)</f>
        <v>0</v>
      </c>
      <c r="AG67" s="5">
        <f>SUMIFS(Generation!AB:AB,Generation!$A:$A,Summary_CDP,Generation!$B:$B,IF($B$54="NEM","*",$B$54),Generation!$C:$C,$H67)</f>
        <v>0</v>
      </c>
      <c r="AH67" s="5">
        <f>SUMIFS(Generation!AC:AC,Generation!$A:$A,Summary_CDP,Generation!$B:$B,IF($B$54="NEM","*",$B$54),Generation!$C:$C,$H67)</f>
        <v>0</v>
      </c>
      <c r="AI67" s="5">
        <f>SUMIFS(Generation!AD:AD,Generation!$A:$A,Summary_CDP,Generation!$B:$B,IF($B$54="NEM","*",$B$54),Generation!$C:$C,$H67)</f>
        <v>0</v>
      </c>
      <c r="AJ67" s="5">
        <f>SUMIFS(Generation!AE:AE,Generation!$A:$A,Summary_CDP,Generation!$B:$B,IF($B$54="NEM","*",$B$54),Generation!$C:$C,$H67)</f>
        <v>0</v>
      </c>
    </row>
    <row r="68" spans="8:40" ht="15" customHeight="1">
      <c r="H68" s="9" t="s">
        <v>141</v>
      </c>
      <c r="I68" s="5">
        <f>SUMIFS(Generation!D:D,Generation!$A:$A,Summary_CDP,Generation!$B:$B,IF($B$54="NEM","*",$B$54),Generation!$C:$C,$H68)</f>
        <v>0</v>
      </c>
      <c r="J68" s="5">
        <f>SUMIFS(Generation!E:E,Generation!$A:$A,Summary_CDP,Generation!$B:$B,IF($B$54="NEM","*",$B$54),Generation!$C:$C,$H68)</f>
        <v>0</v>
      </c>
      <c r="K68" s="5">
        <f>SUMIFS(Generation!F:F,Generation!$A:$A,Summary_CDP,Generation!$B:$B,IF($B$54="NEM","*",$B$54),Generation!$C:$C,$H68)</f>
        <v>0</v>
      </c>
      <c r="L68" s="5">
        <f>SUMIFS(Generation!G:G,Generation!$A:$A,Summary_CDP,Generation!$B:$B,IF($B$54="NEM","*",$B$54),Generation!$C:$C,$H68)</f>
        <v>0</v>
      </c>
      <c r="M68" s="5">
        <f>SUMIFS(Generation!H:H,Generation!$A:$A,Summary_CDP,Generation!$B:$B,IF($B$54="NEM","*",$B$54),Generation!$C:$C,$H68)</f>
        <v>0</v>
      </c>
      <c r="N68" s="5">
        <f>SUMIFS(Generation!I:I,Generation!$A:$A,Summary_CDP,Generation!$B:$B,IF($B$54="NEM","*",$B$54),Generation!$C:$C,$H68)</f>
        <v>0</v>
      </c>
      <c r="O68" s="5">
        <f>SUMIFS(Generation!J:J,Generation!$A:$A,Summary_CDP,Generation!$B:$B,IF($B$54="NEM","*",$B$54),Generation!$C:$C,$H68)</f>
        <v>0</v>
      </c>
      <c r="P68" s="5">
        <f>SUMIFS(Generation!K:K,Generation!$A:$A,Summary_CDP,Generation!$B:$B,IF($B$54="NEM","*",$B$54),Generation!$C:$C,$H68)</f>
        <v>0</v>
      </c>
      <c r="Q68" s="5">
        <f>SUMIFS(Generation!L:L,Generation!$A:$A,Summary_CDP,Generation!$B:$B,IF($B$54="NEM","*",$B$54),Generation!$C:$C,$H68)</f>
        <v>0</v>
      </c>
      <c r="R68" s="5">
        <f>SUMIFS(Generation!M:M,Generation!$A:$A,Summary_CDP,Generation!$B:$B,IF($B$54="NEM","*",$B$54),Generation!$C:$C,$H68)</f>
        <v>0</v>
      </c>
      <c r="S68" s="5">
        <f>SUMIFS(Generation!N:N,Generation!$A:$A,Summary_CDP,Generation!$B:$B,IF($B$54="NEM","*",$B$54),Generation!$C:$C,$H68)</f>
        <v>0</v>
      </c>
      <c r="T68" s="5">
        <f>SUMIFS(Generation!O:O,Generation!$A:$A,Summary_CDP,Generation!$B:$B,IF($B$54="NEM","*",$B$54),Generation!$C:$C,$H68)</f>
        <v>0</v>
      </c>
      <c r="U68" s="5">
        <f>SUMIFS(Generation!P:P,Generation!$A:$A,Summary_CDP,Generation!$B:$B,IF($B$54="NEM","*",$B$54),Generation!$C:$C,$H68)</f>
        <v>0</v>
      </c>
      <c r="V68" s="5">
        <f>SUMIFS(Generation!Q:Q,Generation!$A:$A,Summary_CDP,Generation!$B:$B,IF($B$54="NEM","*",$B$54),Generation!$C:$C,$H68)</f>
        <v>0</v>
      </c>
      <c r="W68" s="5">
        <f>SUMIFS(Generation!R:R,Generation!$A:$A,Summary_CDP,Generation!$B:$B,IF($B$54="NEM","*",$B$54),Generation!$C:$C,$H68)</f>
        <v>0</v>
      </c>
      <c r="X68" s="5">
        <f>SUMIFS(Generation!S:S,Generation!$A:$A,Summary_CDP,Generation!$B:$B,IF($B$54="NEM","*",$B$54),Generation!$C:$C,$H68)</f>
        <v>0</v>
      </c>
      <c r="Y68" s="5">
        <f>SUMIFS(Generation!T:T,Generation!$A:$A,Summary_CDP,Generation!$B:$B,IF($B$54="NEM","*",$B$54),Generation!$C:$C,$H68)</f>
        <v>0</v>
      </c>
      <c r="Z68" s="5">
        <f>SUMIFS(Generation!U:U,Generation!$A:$A,Summary_CDP,Generation!$B:$B,IF($B$54="NEM","*",$B$54),Generation!$C:$C,$H68)</f>
        <v>0</v>
      </c>
      <c r="AA68" s="5">
        <f>SUMIFS(Generation!V:V,Generation!$A:$A,Summary_CDP,Generation!$B:$B,IF($B$54="NEM","*",$B$54),Generation!$C:$C,$H68)</f>
        <v>0</v>
      </c>
      <c r="AB68" s="5">
        <f>SUMIFS(Generation!W:W,Generation!$A:$A,Summary_CDP,Generation!$B:$B,IF($B$54="NEM","*",$B$54),Generation!$C:$C,$H68)</f>
        <v>0</v>
      </c>
      <c r="AC68" s="5">
        <f>SUMIFS(Generation!X:X,Generation!$A:$A,Summary_CDP,Generation!$B:$B,IF($B$54="NEM","*",$B$54),Generation!$C:$C,$H68)</f>
        <v>0</v>
      </c>
      <c r="AD68" s="5">
        <f>SUMIFS(Generation!Y:Y,Generation!$A:$A,Summary_CDP,Generation!$B:$B,IF($B$54="NEM","*",$B$54),Generation!$C:$C,$H68)</f>
        <v>0</v>
      </c>
      <c r="AE68" s="5">
        <f>SUMIFS(Generation!Z:Z,Generation!$A:$A,Summary_CDP,Generation!$B:$B,IF($B$54="NEM","*",$B$54),Generation!$C:$C,$H68)</f>
        <v>0</v>
      </c>
      <c r="AF68" s="5">
        <f>SUMIFS(Generation!AA:AA,Generation!$A:$A,Summary_CDP,Generation!$B:$B,IF($B$54="NEM","*",$B$54),Generation!$C:$C,$H68)</f>
        <v>0</v>
      </c>
      <c r="AG68" s="5">
        <f>SUMIFS(Generation!AB:AB,Generation!$A:$A,Summary_CDP,Generation!$B:$B,IF($B$54="NEM","*",$B$54),Generation!$C:$C,$H68)</f>
        <v>0</v>
      </c>
      <c r="AH68" s="5">
        <f>SUMIFS(Generation!AC:AC,Generation!$A:$A,Summary_CDP,Generation!$B:$B,IF($B$54="NEM","*",$B$54),Generation!$C:$C,$H68)</f>
        <v>0</v>
      </c>
      <c r="AI68" s="5">
        <f>SUMIFS(Generation!AD:AD,Generation!$A:$A,Summary_CDP,Generation!$B:$B,IF($B$54="NEM","*",$B$54),Generation!$C:$C,$H68)</f>
        <v>0</v>
      </c>
      <c r="AJ68" s="5">
        <f>SUMIFS(Generation!AE:AE,Generation!$A:$A,Summary_CDP,Generation!$B:$B,IF($B$54="NEM","*",$B$54),Generation!$C:$C,$H68)</f>
        <v>0</v>
      </c>
    </row>
    <row r="69" spans="8:40" ht="15" customHeight="1">
      <c r="H69" s="9" t="s">
        <v>142</v>
      </c>
      <c r="I69" s="5">
        <f>SUMIFS(Generation!D:D,Generation!$A:$A,Summary_CDP,Generation!$B:$B,IF($B$54="NEM","*",$B$54),Generation!$C:$C,$H69)</f>
        <v>34143.302393099118</v>
      </c>
      <c r="J69" s="5">
        <f>SUMIFS(Generation!E:E,Generation!$A:$A,Summary_CDP,Generation!$B:$B,IF($B$54="NEM","*",$B$54),Generation!$C:$C,$H69)</f>
        <v>48541.41351051641</v>
      </c>
      <c r="K69" s="5">
        <f>SUMIFS(Generation!F:F,Generation!$A:$A,Summary_CDP,Generation!$B:$B,IF($B$54="NEM","*",$B$54),Generation!$C:$C,$H69)</f>
        <v>57037.065702616237</v>
      </c>
      <c r="L69" s="5">
        <f>SUMIFS(Generation!G:G,Generation!$A:$A,Summary_CDP,Generation!$B:$B,IF($B$54="NEM","*",$B$54),Generation!$C:$C,$H69)</f>
        <v>63253.054425636263</v>
      </c>
      <c r="M69" s="5">
        <f>SUMIFS(Generation!H:H,Generation!$A:$A,Summary_CDP,Generation!$B:$B,IF($B$54="NEM","*",$B$54),Generation!$C:$C,$H69)</f>
        <v>74866.808436616891</v>
      </c>
      <c r="N69" s="5">
        <f>SUMIFS(Generation!I:I,Generation!$A:$A,Summary_CDP,Generation!$B:$B,IF($B$54="NEM","*",$B$54),Generation!$C:$C,$H69)</f>
        <v>88419.859515842778</v>
      </c>
      <c r="O69" s="5">
        <f>SUMIFS(Generation!J:J,Generation!$A:$A,Summary_CDP,Generation!$B:$B,IF($B$54="NEM","*",$B$54),Generation!$C:$C,$H69)</f>
        <v>99940.108713792666</v>
      </c>
      <c r="P69" s="5">
        <f>SUMIFS(Generation!K:K,Generation!$A:$A,Summary_CDP,Generation!$B:$B,IF($B$54="NEM","*",$B$54),Generation!$C:$C,$H69)</f>
        <v>106499.90646735625</v>
      </c>
      <c r="Q69" s="5">
        <f>SUMIFS(Generation!L:L,Generation!$A:$A,Summary_CDP,Generation!$B:$B,IF($B$54="NEM","*",$B$54),Generation!$C:$C,$H69)</f>
        <v>112999.73891401183</v>
      </c>
      <c r="R69" s="5">
        <f>SUMIFS(Generation!M:M,Generation!$A:$A,Summary_CDP,Generation!$B:$B,IF($B$54="NEM","*",$B$54),Generation!$C:$C,$H69)</f>
        <v>119569.33701996066</v>
      </c>
      <c r="S69" s="5">
        <f>SUMIFS(Generation!N:N,Generation!$A:$A,Summary_CDP,Generation!$B:$B,IF($B$54="NEM","*",$B$54),Generation!$C:$C,$H69)</f>
        <v>132143.18060366093</v>
      </c>
      <c r="T69" s="5">
        <f>SUMIFS(Generation!O:O,Generation!$A:$A,Summary_CDP,Generation!$B:$B,IF($B$54="NEM","*",$B$54),Generation!$C:$C,$H69)</f>
        <v>130347.94748306503</v>
      </c>
      <c r="U69" s="5">
        <f>SUMIFS(Generation!P:P,Generation!$A:$A,Summary_CDP,Generation!$B:$B,IF($B$54="NEM","*",$B$54),Generation!$C:$C,$H69)</f>
        <v>137026.14603870991</v>
      </c>
      <c r="V69" s="5">
        <f>SUMIFS(Generation!Q:Q,Generation!$A:$A,Summary_CDP,Generation!$B:$B,IF($B$54="NEM","*",$B$54),Generation!$C:$C,$H69)</f>
        <v>138588.75521371164</v>
      </c>
      <c r="W69" s="5">
        <f>SUMIFS(Generation!R:R,Generation!$A:$A,Summary_CDP,Generation!$B:$B,IF($B$54="NEM","*",$B$54),Generation!$C:$C,$H69)</f>
        <v>143108.8407825754</v>
      </c>
      <c r="X69" s="5">
        <f>SUMIFS(Generation!S:S,Generation!$A:$A,Summary_CDP,Generation!$B:$B,IF($B$54="NEM","*",$B$54),Generation!$C:$C,$H69)</f>
        <v>139360.47645585984</v>
      </c>
      <c r="Y69" s="5">
        <f>SUMIFS(Generation!T:T,Generation!$A:$A,Summary_CDP,Generation!$B:$B,IF($B$54="NEM","*",$B$54),Generation!$C:$C,$H69)</f>
        <v>149912.19930597479</v>
      </c>
      <c r="Z69" s="5">
        <f>SUMIFS(Generation!U:U,Generation!$A:$A,Summary_CDP,Generation!$B:$B,IF($B$54="NEM","*",$B$54),Generation!$C:$C,$H69)</f>
        <v>153925.20624505068</v>
      </c>
      <c r="AA69" s="5">
        <f>SUMIFS(Generation!V:V,Generation!$A:$A,Summary_CDP,Generation!$B:$B,IF($B$54="NEM","*",$B$54),Generation!$C:$C,$H69)</f>
        <v>154242.12122573931</v>
      </c>
      <c r="AB69" s="5">
        <f>SUMIFS(Generation!W:W,Generation!$A:$A,Summary_CDP,Generation!$B:$B,IF($B$54="NEM","*",$B$54),Generation!$C:$C,$H69)</f>
        <v>170484.38055703949</v>
      </c>
      <c r="AC69" s="5">
        <f>SUMIFS(Generation!X:X,Generation!$A:$A,Summary_CDP,Generation!$B:$B,IF($B$54="NEM","*",$B$54),Generation!$C:$C,$H69)</f>
        <v>181338.936350117</v>
      </c>
      <c r="AD69" s="5">
        <f>SUMIFS(Generation!Y:Y,Generation!$A:$A,Summary_CDP,Generation!$B:$B,IF($B$54="NEM","*",$B$54),Generation!$C:$C,$H69)</f>
        <v>178982.65960475523</v>
      </c>
      <c r="AE69" s="5">
        <f>SUMIFS(Generation!Z:Z,Generation!$A:$A,Summary_CDP,Generation!$B:$B,IF($B$54="NEM","*",$B$54),Generation!$C:$C,$H69)</f>
        <v>178231.11851741665</v>
      </c>
      <c r="AF69" s="5">
        <f>SUMIFS(Generation!AA:AA,Generation!$A:$A,Summary_CDP,Generation!$B:$B,IF($B$54="NEM","*",$B$54),Generation!$C:$C,$H69)</f>
        <v>186886.69509289041</v>
      </c>
      <c r="AG69" s="5">
        <f>SUMIFS(Generation!AB:AB,Generation!$A:$A,Summary_CDP,Generation!$B:$B,IF($B$54="NEM","*",$B$54),Generation!$C:$C,$H69)</f>
        <v>188231.31666640117</v>
      </c>
      <c r="AH69" s="5">
        <f>SUMIFS(Generation!AC:AC,Generation!$A:$A,Summary_CDP,Generation!$B:$B,IF($B$54="NEM","*",$B$54),Generation!$C:$C,$H69)</f>
        <v>195235.08753708587</v>
      </c>
      <c r="AI69" s="5">
        <f>SUMIFS(Generation!AD:AD,Generation!$A:$A,Summary_CDP,Generation!$B:$B,IF($B$54="NEM","*",$B$54),Generation!$C:$C,$H69)</f>
        <v>186583.14358706694</v>
      </c>
      <c r="AJ69" s="5">
        <f>SUMIFS(Generation!AE:AE,Generation!$A:$A,Summary_CDP,Generation!$B:$B,IF($B$54="NEM","*",$B$54),Generation!$C:$C,$H69)</f>
        <v>193562.4528709483</v>
      </c>
      <c r="AM69" s="52"/>
      <c r="AN69" s="19"/>
    </row>
    <row r="70" spans="8:40" ht="15" customHeight="1">
      <c r="H70" s="9" t="s">
        <v>143</v>
      </c>
      <c r="I70" s="5">
        <f>SUMIFS(Generation!D:D,Generation!$A:$A,Summary_CDP,Generation!$B:$B,IF($B$54="NEM","*",$B$54),Generation!$C:$C,$H70)</f>
        <v>16875.131733710736</v>
      </c>
      <c r="J70" s="5">
        <f>SUMIFS(Generation!E:E,Generation!$A:$A,Summary_CDP,Generation!$B:$B,IF($B$54="NEM","*",$B$54),Generation!$C:$C,$H70)</f>
        <v>16285.481518428276</v>
      </c>
      <c r="K70" s="5">
        <f>SUMIFS(Generation!F:F,Generation!$A:$A,Summary_CDP,Generation!$B:$B,IF($B$54="NEM","*",$B$54),Generation!$C:$C,$H70)</f>
        <v>18287.558528910893</v>
      </c>
      <c r="L70" s="5">
        <f>SUMIFS(Generation!G:G,Generation!$A:$A,Summary_CDP,Generation!$B:$B,IF($B$54="NEM","*",$B$54),Generation!$C:$C,$H70)</f>
        <v>19200.358705135241</v>
      </c>
      <c r="M70" s="5">
        <f>SUMIFS(Generation!H:H,Generation!$A:$A,Summary_CDP,Generation!$B:$B,IF($B$54="NEM","*",$B$54),Generation!$C:$C,$H70)</f>
        <v>19296.022348047143</v>
      </c>
      <c r="N70" s="5">
        <f>SUMIFS(Generation!I:I,Generation!$A:$A,Summary_CDP,Generation!$B:$B,IF($B$54="NEM","*",$B$54),Generation!$C:$C,$H70)</f>
        <v>24974.809525039775</v>
      </c>
      <c r="O70" s="5">
        <f>SUMIFS(Generation!J:J,Generation!$A:$A,Summary_CDP,Generation!$B:$B,IF($B$54="NEM","*",$B$54),Generation!$C:$C,$H70)</f>
        <v>26189.774922873563</v>
      </c>
      <c r="P70" s="5">
        <f>SUMIFS(Generation!K:K,Generation!$A:$A,Summary_CDP,Generation!$B:$B,IF($B$54="NEM","*",$B$54),Generation!$C:$C,$H70)</f>
        <v>29248.966934050703</v>
      </c>
      <c r="Q70" s="5">
        <f>SUMIFS(Generation!L:L,Generation!$A:$A,Summary_CDP,Generation!$B:$B,IF($B$54="NEM","*",$B$54),Generation!$C:$C,$H70)</f>
        <v>30691.352195307391</v>
      </c>
      <c r="R70" s="5">
        <f>SUMIFS(Generation!M:M,Generation!$A:$A,Summary_CDP,Generation!$B:$B,IF($B$54="NEM","*",$B$54),Generation!$C:$C,$H70)</f>
        <v>31944.560370074905</v>
      </c>
      <c r="S70" s="5">
        <f>SUMIFS(Generation!N:N,Generation!$A:$A,Summary_CDP,Generation!$B:$B,IF($B$54="NEM","*",$B$54),Generation!$C:$C,$H70)</f>
        <v>35560.018489345988</v>
      </c>
      <c r="T70" s="5">
        <f>SUMIFS(Generation!O:O,Generation!$A:$A,Summary_CDP,Generation!$B:$B,IF($B$54="NEM","*",$B$54),Generation!$C:$C,$H70)</f>
        <v>39193.551383058148</v>
      </c>
      <c r="U70" s="5">
        <f>SUMIFS(Generation!P:P,Generation!$A:$A,Summary_CDP,Generation!$B:$B,IF($B$54="NEM","*",$B$54),Generation!$C:$C,$H70)</f>
        <v>39280.10422576742</v>
      </c>
      <c r="V70" s="5">
        <f>SUMIFS(Generation!Q:Q,Generation!$A:$A,Summary_CDP,Generation!$B:$B,IF($B$54="NEM","*",$B$54),Generation!$C:$C,$H70)</f>
        <v>45743.690864428994</v>
      </c>
      <c r="W70" s="5">
        <f>SUMIFS(Generation!R:R,Generation!$A:$A,Summary_CDP,Generation!$B:$B,IF($B$54="NEM","*",$B$54),Generation!$C:$C,$H70)</f>
        <v>50029.085325721797</v>
      </c>
      <c r="X70" s="5">
        <f>SUMIFS(Generation!S:S,Generation!$A:$A,Summary_CDP,Generation!$B:$B,IF($B$54="NEM","*",$B$54),Generation!$C:$C,$H70)</f>
        <v>55969.25250638264</v>
      </c>
      <c r="Y70" s="5">
        <f>SUMIFS(Generation!T:T,Generation!$A:$A,Summary_CDP,Generation!$B:$B,IF($B$54="NEM","*",$B$54),Generation!$C:$C,$H70)</f>
        <v>69587.80404429081</v>
      </c>
      <c r="Z70" s="5">
        <f>SUMIFS(Generation!U:U,Generation!$A:$A,Summary_CDP,Generation!$B:$B,IF($B$54="NEM","*",$B$54),Generation!$C:$C,$H70)</f>
        <v>74526.689499327156</v>
      </c>
      <c r="AA70" s="5">
        <f>SUMIFS(Generation!V:V,Generation!$A:$A,Summary_CDP,Generation!$B:$B,IF($B$54="NEM","*",$B$54),Generation!$C:$C,$H70)</f>
        <v>80263.769087862733</v>
      </c>
      <c r="AB70" s="5">
        <f>SUMIFS(Generation!W:W,Generation!$A:$A,Summary_CDP,Generation!$B:$B,IF($B$54="NEM","*",$B$54),Generation!$C:$C,$H70)</f>
        <v>89046.727919632976</v>
      </c>
      <c r="AC70" s="5">
        <f>SUMIFS(Generation!X:X,Generation!$A:$A,Summary_CDP,Generation!$B:$B,IF($B$54="NEM","*",$B$54),Generation!$C:$C,$H70)</f>
        <v>85623.5761885885</v>
      </c>
      <c r="AD70" s="5">
        <f>SUMIFS(Generation!Y:Y,Generation!$A:$A,Summary_CDP,Generation!$B:$B,IF($B$54="NEM","*",$B$54),Generation!$C:$C,$H70)</f>
        <v>90835.91765629912</v>
      </c>
      <c r="AE70" s="5">
        <f>SUMIFS(Generation!Z:Z,Generation!$A:$A,Summary_CDP,Generation!$B:$B,IF($B$54="NEM","*",$B$54),Generation!$C:$C,$H70)</f>
        <v>96798.783891526575</v>
      </c>
      <c r="AF70" s="5">
        <f>SUMIFS(Generation!AA:AA,Generation!$A:$A,Summary_CDP,Generation!$B:$B,IF($B$54="NEM","*",$B$54),Generation!$C:$C,$H70)</f>
        <v>100775.08957370927</v>
      </c>
      <c r="AG70" s="5">
        <f>SUMIFS(Generation!AB:AB,Generation!$A:$A,Summary_CDP,Generation!$B:$B,IF($B$54="NEM","*",$B$54),Generation!$C:$C,$H70)</f>
        <v>105984.46225032843</v>
      </c>
      <c r="AH70" s="5">
        <f>SUMIFS(Generation!AC:AC,Generation!$A:$A,Summary_CDP,Generation!$B:$B,IF($B$54="NEM","*",$B$54),Generation!$C:$C,$H70)</f>
        <v>119741.97597238624</v>
      </c>
      <c r="AI70" s="5">
        <f>SUMIFS(Generation!AD:AD,Generation!$A:$A,Summary_CDP,Generation!$B:$B,IF($B$54="NEM","*",$B$54),Generation!$C:$C,$H70)</f>
        <v>129652.81996227951</v>
      </c>
      <c r="AJ70" s="5">
        <f>SUMIFS(Generation!AE:AE,Generation!$A:$A,Summary_CDP,Generation!$B:$B,IF($B$54="NEM","*",$B$54),Generation!$C:$C,$H70)</f>
        <v>133593.10596446888</v>
      </c>
      <c r="AN70" s="19"/>
    </row>
    <row r="71" spans="8:40" ht="15" customHeight="1">
      <c r="H71" s="9" t="s">
        <v>144</v>
      </c>
      <c r="I71" s="5">
        <f>SUMIFS(Generation!D:D,Generation!$A:$A,Summary_CDP,Generation!$B:$B,IF($B$54="NEM","*",$B$54),Generation!$C:$C,$H71)</f>
        <v>25899.000491900002</v>
      </c>
      <c r="J71" s="5">
        <f>SUMIFS(Generation!E:E,Generation!$A:$A,Summary_CDP,Generation!$B:$B,IF($B$54="NEM","*",$B$54),Generation!$C:$C,$H71)</f>
        <v>29133.704009000001</v>
      </c>
      <c r="K71" s="5">
        <f>SUMIFS(Generation!F:F,Generation!$A:$A,Summary_CDP,Generation!$B:$B,IF($B$54="NEM","*",$B$54),Generation!$C:$C,$H71)</f>
        <v>32463.403368900003</v>
      </c>
      <c r="L71" s="5">
        <f>SUMIFS(Generation!G:G,Generation!$A:$A,Summary_CDP,Generation!$B:$B,IF($B$54="NEM","*",$B$54),Generation!$C:$C,$H71)</f>
        <v>35775.850648799998</v>
      </c>
      <c r="M71" s="5">
        <f>SUMIFS(Generation!H:H,Generation!$A:$A,Summary_CDP,Generation!$B:$B,IF($B$54="NEM","*",$B$54),Generation!$C:$C,$H71)</f>
        <v>39048.368507800005</v>
      </c>
      <c r="N71" s="5">
        <f>SUMIFS(Generation!I:I,Generation!$A:$A,Summary_CDP,Generation!$B:$B,IF($B$54="NEM","*",$B$54),Generation!$C:$C,$H71)</f>
        <v>42015.446744100002</v>
      </c>
      <c r="O71" s="5">
        <f>SUMIFS(Generation!J:J,Generation!$A:$A,Summary_CDP,Generation!$B:$B,IF($B$54="NEM","*",$B$54),Generation!$C:$C,$H71)</f>
        <v>44856.8338057</v>
      </c>
      <c r="P71" s="5">
        <f>SUMIFS(Generation!K:K,Generation!$A:$A,Summary_CDP,Generation!$B:$B,IF($B$54="NEM","*",$B$54),Generation!$C:$C,$H71)</f>
        <v>47761.307128</v>
      </c>
      <c r="Q71" s="5">
        <f>SUMIFS(Generation!L:L,Generation!$A:$A,Summary_CDP,Generation!$B:$B,IF($B$54="NEM","*",$B$54),Generation!$C:$C,$H71)</f>
        <v>50641.052082599999</v>
      </c>
      <c r="R71" s="5">
        <f>SUMIFS(Generation!M:M,Generation!$A:$A,Summary_CDP,Generation!$B:$B,IF($B$54="NEM","*",$B$54),Generation!$C:$C,$H71)</f>
        <v>53294.829138499997</v>
      </c>
      <c r="S71" s="5">
        <f>SUMIFS(Generation!N:N,Generation!$A:$A,Summary_CDP,Generation!$B:$B,IF($B$54="NEM","*",$B$54),Generation!$C:$C,$H71)</f>
        <v>56000.620989799994</v>
      </c>
      <c r="T71" s="5">
        <f>SUMIFS(Generation!O:O,Generation!$A:$A,Summary_CDP,Generation!$B:$B,IF($B$54="NEM","*",$B$54),Generation!$C:$C,$H71)</f>
        <v>58734.592614300003</v>
      </c>
      <c r="U71" s="5">
        <f>SUMIFS(Generation!P:P,Generation!$A:$A,Summary_CDP,Generation!$B:$B,IF($B$54="NEM","*",$B$54),Generation!$C:$C,$H71)</f>
        <v>61492.292624800008</v>
      </c>
      <c r="V71" s="5">
        <f>SUMIFS(Generation!Q:Q,Generation!$A:$A,Summary_CDP,Generation!$B:$B,IF($B$54="NEM","*",$B$54),Generation!$C:$C,$H71)</f>
        <v>63906.467147800002</v>
      </c>
      <c r="W71" s="5">
        <f>SUMIFS(Generation!R:R,Generation!$A:$A,Summary_CDP,Generation!$B:$B,IF($B$54="NEM","*",$B$54),Generation!$C:$C,$H71)</f>
        <v>66234.274002899998</v>
      </c>
      <c r="X71" s="5">
        <f>SUMIFS(Generation!S:S,Generation!$A:$A,Summary_CDP,Generation!$B:$B,IF($B$54="NEM","*",$B$54),Generation!$C:$C,$H71)</f>
        <v>68598.935192599994</v>
      </c>
      <c r="Y71" s="5">
        <f>SUMIFS(Generation!T:T,Generation!$A:$A,Summary_CDP,Generation!$B:$B,IF($B$54="NEM","*",$B$54),Generation!$C:$C,$H71)</f>
        <v>71125.976310999991</v>
      </c>
      <c r="Z71" s="5">
        <f>SUMIFS(Generation!U:U,Generation!$A:$A,Summary_CDP,Generation!$B:$B,IF($B$54="NEM","*",$B$54),Generation!$C:$C,$H71)</f>
        <v>73389.204842700012</v>
      </c>
      <c r="AA71" s="5">
        <f>SUMIFS(Generation!V:V,Generation!$A:$A,Summary_CDP,Generation!$B:$B,IF($B$54="NEM","*",$B$54),Generation!$C:$C,$H71)</f>
        <v>75660.142009600007</v>
      </c>
      <c r="AB71" s="5">
        <f>SUMIFS(Generation!W:W,Generation!$A:$A,Summary_CDP,Generation!$B:$B,IF($B$54="NEM","*",$B$54),Generation!$C:$C,$H71)</f>
        <v>77958.942208599998</v>
      </c>
      <c r="AC71" s="5">
        <f>SUMIFS(Generation!X:X,Generation!$A:$A,Summary_CDP,Generation!$B:$B,IF($B$54="NEM","*",$B$54),Generation!$C:$C,$H71)</f>
        <v>80418.1384082</v>
      </c>
      <c r="AD71" s="5">
        <f>SUMIFS(Generation!Y:Y,Generation!$A:$A,Summary_CDP,Generation!$B:$B,IF($B$54="NEM","*",$B$54),Generation!$C:$C,$H71)</f>
        <v>82554.326330900018</v>
      </c>
      <c r="AE71" s="5">
        <f>SUMIFS(Generation!Z:Z,Generation!$A:$A,Summary_CDP,Generation!$B:$B,IF($B$54="NEM","*",$B$54),Generation!$C:$C,$H71)</f>
        <v>84688.919107199996</v>
      </c>
      <c r="AF71" s="5">
        <f>SUMIFS(Generation!AA:AA,Generation!$A:$A,Summary_CDP,Generation!$B:$B,IF($B$54="NEM","*",$B$54),Generation!$C:$C,$H71)</f>
        <v>86858.479638499994</v>
      </c>
      <c r="AG71" s="5">
        <f>SUMIFS(Generation!AB:AB,Generation!$A:$A,Summary_CDP,Generation!$B:$B,IF($B$54="NEM","*",$B$54),Generation!$C:$C,$H71)</f>
        <v>89210.407911100003</v>
      </c>
      <c r="AH71" s="5">
        <f>SUMIFS(Generation!AC:AC,Generation!$A:$A,Summary_CDP,Generation!$B:$B,IF($B$54="NEM","*",$B$54),Generation!$C:$C,$H71)</f>
        <v>91216.775474900001</v>
      </c>
      <c r="AI71" s="5">
        <f>SUMIFS(Generation!AD:AD,Generation!$A:$A,Summary_CDP,Generation!$B:$B,IF($B$54="NEM","*",$B$54),Generation!$C:$C,$H71)</f>
        <v>93257.345265600001</v>
      </c>
      <c r="AJ71" s="5">
        <f>SUMIFS(Generation!AE:AE,Generation!$A:$A,Summary_CDP,Generation!$B:$B,IF($B$54="NEM","*",$B$54),Generation!$C:$C,$H71)</f>
        <v>93257.345265600001</v>
      </c>
      <c r="AN71" s="19"/>
    </row>
    <row r="72" spans="8:40" ht="15" customHeight="1">
      <c r="H72" s="44" t="s">
        <v>148</v>
      </c>
    </row>
    <row r="73" spans="8:40" ht="15" customHeight="1">
      <c r="H73" s="9" t="s">
        <v>149</v>
      </c>
      <c r="I73" s="5">
        <f>SUMIFS(Generation!D:D,Generation!$A:$A,Summary_CDP,Generation!$B:$B,IF($B$54="NEM","*",$B$54),Generation!$C:$C,$H73)</f>
        <v>-2043.1292267201704</v>
      </c>
      <c r="J73" s="5">
        <f>SUMIFS(Generation!E:E,Generation!$A:$A,Summary_CDP,Generation!$B:$B,IF($B$54="NEM","*",$B$54),Generation!$C:$C,$H73)</f>
        <v>-3207.6313747985696</v>
      </c>
      <c r="K73" s="5">
        <f>SUMIFS(Generation!F:F,Generation!$A:$A,Summary_CDP,Generation!$B:$B,IF($B$54="NEM","*",$B$54),Generation!$C:$C,$H73)</f>
        <v>-5344.4045675365714</v>
      </c>
      <c r="L73" s="5">
        <f>SUMIFS(Generation!G:G,Generation!$A:$A,Summary_CDP,Generation!$B:$B,IF($B$54="NEM","*",$B$54),Generation!$C:$C,$H73)</f>
        <v>-6922.5917809765606</v>
      </c>
      <c r="M73" s="5">
        <f>SUMIFS(Generation!H:H,Generation!$A:$A,Summary_CDP,Generation!$B:$B,IF($B$54="NEM","*",$B$54),Generation!$C:$C,$H73)</f>
        <v>-9701.7884934675221</v>
      </c>
      <c r="N73" s="5">
        <f>SUMIFS(Generation!I:I,Generation!$A:$A,Summary_CDP,Generation!$B:$B,IF($B$54="NEM","*",$B$54),Generation!$C:$C,$H73)</f>
        <v>-14812.680129230286</v>
      </c>
      <c r="O73" s="5">
        <f>SUMIFS(Generation!J:J,Generation!$A:$A,Summary_CDP,Generation!$B:$B,IF($B$54="NEM","*",$B$54),Generation!$C:$C,$H73)</f>
        <v>-15127.434527664591</v>
      </c>
      <c r="P73" s="5">
        <f>SUMIFS(Generation!K:K,Generation!$A:$A,Summary_CDP,Generation!$B:$B,IF($B$54="NEM","*",$B$54),Generation!$C:$C,$H73)</f>
        <v>-19738.243290245391</v>
      </c>
      <c r="Q73" s="5">
        <f>SUMIFS(Generation!L:L,Generation!$A:$A,Summary_CDP,Generation!$B:$B,IF($B$54="NEM","*",$B$54),Generation!$C:$C,$H73)</f>
        <v>-18922.044071689426</v>
      </c>
      <c r="R73" s="5">
        <f>SUMIFS(Generation!M:M,Generation!$A:$A,Summary_CDP,Generation!$B:$B,IF($B$54="NEM","*",$B$54),Generation!$C:$C,$H73)</f>
        <v>-18432.95043682705</v>
      </c>
      <c r="S73" s="5">
        <f>SUMIFS(Generation!N:N,Generation!$A:$A,Summary_CDP,Generation!$B:$B,IF($B$54="NEM","*",$B$54),Generation!$C:$C,$H73)</f>
        <v>-20068.649019029555</v>
      </c>
      <c r="T73" s="5">
        <f>SUMIFS(Generation!O:O,Generation!$A:$A,Summary_CDP,Generation!$B:$B,IF($B$54="NEM","*",$B$54),Generation!$C:$C,$H73)</f>
        <v>-20820.088434231322</v>
      </c>
      <c r="U73" s="5">
        <f>SUMIFS(Generation!P:P,Generation!$A:$A,Summary_CDP,Generation!$B:$B,IF($B$54="NEM","*",$B$54),Generation!$C:$C,$H73)</f>
        <v>-22068.378682467992</v>
      </c>
      <c r="V73" s="5">
        <f>SUMIFS(Generation!Q:Q,Generation!$A:$A,Summary_CDP,Generation!$B:$B,IF($B$54="NEM","*",$B$54),Generation!$C:$C,$H73)</f>
        <v>-24883.792184619611</v>
      </c>
      <c r="W73" s="5">
        <f>SUMIFS(Generation!R:R,Generation!$A:$A,Summary_CDP,Generation!$B:$B,IF($B$54="NEM","*",$B$54),Generation!$C:$C,$H73)</f>
        <v>-27411.838838649786</v>
      </c>
      <c r="X73" s="5">
        <f>SUMIFS(Generation!S:S,Generation!$A:$A,Summary_CDP,Generation!$B:$B,IF($B$54="NEM","*",$B$54),Generation!$C:$C,$H73)</f>
        <v>-29543.460009152805</v>
      </c>
      <c r="Y73" s="5">
        <f>SUMIFS(Generation!T:T,Generation!$A:$A,Summary_CDP,Generation!$B:$B,IF($B$54="NEM","*",$B$54),Generation!$C:$C,$H73)</f>
        <v>-35748.901215206017</v>
      </c>
      <c r="Z73" s="5">
        <f>SUMIFS(Generation!U:U,Generation!$A:$A,Summary_CDP,Generation!$B:$B,IF($B$54="NEM","*",$B$54),Generation!$C:$C,$H73)</f>
        <v>-36618.904310725797</v>
      </c>
      <c r="AA73" s="5">
        <f>SUMIFS(Generation!V:V,Generation!$A:$A,Summary_CDP,Generation!$B:$B,IF($B$54="NEM","*",$B$54),Generation!$C:$C,$H73)</f>
        <v>-39012.147266794469</v>
      </c>
      <c r="AB73" s="5">
        <f>SUMIFS(Generation!W:W,Generation!$A:$A,Summary_CDP,Generation!$B:$B,IF($B$54="NEM","*",$B$54),Generation!$C:$C,$H73)</f>
        <v>-37536.187136555789</v>
      </c>
      <c r="AC73" s="5">
        <f>SUMIFS(Generation!X:X,Generation!$A:$A,Summary_CDP,Generation!$B:$B,IF($B$54="NEM","*",$B$54),Generation!$C:$C,$H73)</f>
        <v>-36821.14089511049</v>
      </c>
      <c r="AD73" s="5">
        <f>SUMIFS(Generation!Y:Y,Generation!$A:$A,Summary_CDP,Generation!$B:$B,IF($B$54="NEM","*",$B$54),Generation!$C:$C,$H73)</f>
        <v>-37833.861101721435</v>
      </c>
      <c r="AE73" s="5">
        <f>SUMIFS(Generation!Z:Z,Generation!$A:$A,Summary_CDP,Generation!$B:$B,IF($B$54="NEM","*",$B$54),Generation!$C:$C,$H73)</f>
        <v>-36741.036522644725</v>
      </c>
      <c r="AF73" s="5">
        <f>SUMIFS(Generation!AA:AA,Generation!$A:$A,Summary_CDP,Generation!$B:$B,IF($B$54="NEM","*",$B$54),Generation!$C:$C,$H73)</f>
        <v>-38124.339583028152</v>
      </c>
      <c r="AG73" s="5">
        <f>SUMIFS(Generation!AB:AB,Generation!$A:$A,Summary_CDP,Generation!$B:$B,IF($B$54="NEM","*",$B$54),Generation!$C:$C,$H73)</f>
        <v>-35524.729299765851</v>
      </c>
      <c r="AH73" s="5">
        <f>SUMIFS(Generation!AC:AC,Generation!$A:$A,Summary_CDP,Generation!$B:$B,IF($B$54="NEM","*",$B$54),Generation!$C:$C,$H73)</f>
        <v>-38072.11916607045</v>
      </c>
      <c r="AI73" s="5">
        <f>SUMIFS(Generation!AD:AD,Generation!$A:$A,Summary_CDP,Generation!$B:$B,IF($B$54="NEM","*",$B$54),Generation!$C:$C,$H73)</f>
        <v>-43188.023708839872</v>
      </c>
      <c r="AJ73" s="5">
        <f>SUMIFS(Generation!AE:AE,Generation!$A:$A,Summary_CDP,Generation!$B:$B,IF($B$54="NEM","*",$B$54),Generation!$C:$C,$H73)</f>
        <v>-43444.735806506018</v>
      </c>
    </row>
    <row r="74" spans="8:40" ht="15" customHeight="1">
      <c r="H74" s="9" t="s">
        <v>150</v>
      </c>
      <c r="I74" s="5">
        <f>SUMIFS(Generation!D:D,Generation!$A:$A,Summary_CDP,Generation!$B:$B,IF($B$54="NEM","*",$B$54),Generation!$C:$C,$H74)</f>
        <v>-283.77682159535493</v>
      </c>
      <c r="J74" s="5">
        <f>SUMIFS(Generation!E:E,Generation!$A:$A,Summary_CDP,Generation!$B:$B,IF($B$54="NEM","*",$B$54),Generation!$C:$C,$H74)</f>
        <v>-677.78218911315491</v>
      </c>
      <c r="K74" s="5">
        <f>SUMIFS(Generation!F:F,Generation!$A:$A,Summary_CDP,Generation!$B:$B,IF($B$54="NEM","*",$B$54),Generation!$C:$C,$H74)</f>
        <v>-1008.0929048624547</v>
      </c>
      <c r="L74" s="5">
        <f>SUMIFS(Generation!G:G,Generation!$A:$A,Summary_CDP,Generation!$B:$B,IF($B$54="NEM","*",$B$54),Generation!$C:$C,$H74)</f>
        <v>-1562.5630257020398</v>
      </c>
      <c r="M74" s="5">
        <f>SUMIFS(Generation!H:H,Generation!$A:$A,Summary_CDP,Generation!$B:$B,IF($B$54="NEM","*",$B$54),Generation!$C:$C,$H74)</f>
        <v>-2294.0685017485557</v>
      </c>
      <c r="N74" s="5">
        <f>SUMIFS(Generation!I:I,Generation!$A:$A,Summary_CDP,Generation!$B:$B,IF($B$54="NEM","*",$B$54),Generation!$C:$C,$H74)</f>
        <v>-2892.385872924604</v>
      </c>
      <c r="O74" s="5">
        <f>SUMIFS(Generation!J:J,Generation!$A:$A,Summary_CDP,Generation!$B:$B,IF($B$54="NEM","*",$B$54),Generation!$C:$C,$H74)</f>
        <v>-4068.4010134284163</v>
      </c>
      <c r="P74" s="5">
        <f>SUMIFS(Generation!K:K,Generation!$A:$A,Summary_CDP,Generation!$B:$B,IF($B$54="NEM","*",$B$54),Generation!$C:$C,$H74)</f>
        <v>-5048.9783988879508</v>
      </c>
      <c r="Q74" s="5">
        <f>SUMIFS(Generation!L:L,Generation!$A:$A,Summary_CDP,Generation!$B:$B,IF($B$54="NEM","*",$B$54),Generation!$C:$C,$H74)</f>
        <v>-5914.0895263238663</v>
      </c>
      <c r="R74" s="5">
        <f>SUMIFS(Generation!M:M,Generation!$A:$A,Summary_CDP,Generation!$B:$B,IF($B$54="NEM","*",$B$54),Generation!$C:$C,$H74)</f>
        <v>-6651.8776552740464</v>
      </c>
      <c r="S74" s="5">
        <f>SUMIFS(Generation!N:N,Generation!$A:$A,Summary_CDP,Generation!$B:$B,IF($B$54="NEM","*",$B$54),Generation!$C:$C,$H74)</f>
        <v>-8342.0736852464543</v>
      </c>
      <c r="T74" s="5">
        <f>SUMIFS(Generation!O:O,Generation!$A:$A,Summary_CDP,Generation!$B:$B,IF($B$54="NEM","*",$B$54),Generation!$C:$C,$H74)</f>
        <v>-10457.647367892525</v>
      </c>
      <c r="U74" s="5">
        <f>SUMIFS(Generation!P:P,Generation!$A:$A,Summary_CDP,Generation!$B:$B,IF($B$54="NEM","*",$B$54),Generation!$C:$C,$H74)</f>
        <v>-12636.077260137576</v>
      </c>
      <c r="V74" s="5">
        <f>SUMIFS(Generation!Q:Q,Generation!$A:$A,Summary_CDP,Generation!$B:$B,IF($B$54="NEM","*",$B$54),Generation!$C:$C,$H74)</f>
        <v>-14606.384812965905</v>
      </c>
      <c r="W74" s="5">
        <f>SUMIFS(Generation!R:R,Generation!$A:$A,Summary_CDP,Generation!$B:$B,IF($B$54="NEM","*",$B$54),Generation!$C:$C,$H74)</f>
        <v>-17442.052254533784</v>
      </c>
      <c r="X74" s="5">
        <f>SUMIFS(Generation!S:S,Generation!$A:$A,Summary_CDP,Generation!$B:$B,IF($B$54="NEM","*",$B$54),Generation!$C:$C,$H74)</f>
        <v>-20306.778363781665</v>
      </c>
      <c r="Y74" s="5">
        <f>SUMIFS(Generation!T:T,Generation!$A:$A,Summary_CDP,Generation!$B:$B,IF($B$54="NEM","*",$B$54),Generation!$C:$C,$H74)</f>
        <v>-20705.364990118989</v>
      </c>
      <c r="Z74" s="5">
        <f>SUMIFS(Generation!U:U,Generation!$A:$A,Summary_CDP,Generation!$B:$B,IF($B$54="NEM","*",$B$54),Generation!$C:$C,$H74)</f>
        <v>-23272.589774671709</v>
      </c>
      <c r="AA74" s="5">
        <f>SUMIFS(Generation!V:V,Generation!$A:$A,Summary_CDP,Generation!$B:$B,IF($B$54="NEM","*",$B$54),Generation!$C:$C,$H74)</f>
        <v>-26649.912038319246</v>
      </c>
      <c r="AB74" s="5">
        <f>SUMIFS(Generation!W:W,Generation!$A:$A,Summary_CDP,Generation!$B:$B,IF($B$54="NEM","*",$B$54),Generation!$C:$C,$H74)</f>
        <v>-28523.911629706159</v>
      </c>
      <c r="AC74" s="5">
        <f>SUMIFS(Generation!X:X,Generation!$A:$A,Summary_CDP,Generation!$B:$B,IF($B$54="NEM","*",$B$54),Generation!$C:$C,$H74)</f>
        <v>-26759.059167812757</v>
      </c>
      <c r="AD74" s="5">
        <f>SUMIFS(Generation!Y:Y,Generation!$A:$A,Summary_CDP,Generation!$B:$B,IF($B$54="NEM","*",$B$54),Generation!$C:$C,$H74)</f>
        <v>-30717.299127578299</v>
      </c>
      <c r="AE74" s="5">
        <f>SUMIFS(Generation!Z:Z,Generation!$A:$A,Summary_CDP,Generation!$B:$B,IF($B$54="NEM","*",$B$54),Generation!$C:$C,$H74)</f>
        <v>-35295.336767767578</v>
      </c>
      <c r="AF74" s="5">
        <f>SUMIFS(Generation!AA:AA,Generation!$A:$A,Summary_CDP,Generation!$B:$B,IF($B$54="NEM","*",$B$54),Generation!$C:$C,$H74)</f>
        <v>-38327.861085669705</v>
      </c>
      <c r="AG74" s="5">
        <f>SUMIFS(Generation!AB:AB,Generation!$A:$A,Summary_CDP,Generation!$B:$B,IF($B$54="NEM","*",$B$54),Generation!$C:$C,$H74)</f>
        <v>-39627.404966261012</v>
      </c>
      <c r="AH74" s="5">
        <f>SUMIFS(Generation!AC:AC,Generation!$A:$A,Summary_CDP,Generation!$B:$B,IF($B$54="NEM","*",$B$54),Generation!$C:$C,$H74)</f>
        <v>-43618.133370272451</v>
      </c>
      <c r="AI74" s="5">
        <f>SUMIFS(Generation!AD:AD,Generation!$A:$A,Summary_CDP,Generation!$B:$B,IF($B$54="NEM","*",$B$54),Generation!$C:$C,$H74)</f>
        <v>-47487.418360473835</v>
      </c>
      <c r="AJ74" s="5">
        <f>SUMIFS(Generation!AE:AE,Generation!$A:$A,Summary_CDP,Generation!$B:$B,IF($B$54="NEM","*",$B$54),Generation!$C:$C,$H74)</f>
        <v>-51283.086869378967</v>
      </c>
    </row>
    <row r="75" spans="8:40" ht="15" customHeight="1">
      <c r="H75" s="9" t="s">
        <v>151</v>
      </c>
      <c r="I75" s="5">
        <f>SUMIFS(Generation!D:D,Generation!$A:$A,Summary_CDP,Generation!$B:$B,IF($B$54="NEM","*",$B$54),Generation!$C:$C,$H75)</f>
        <v>-469.4275384073016</v>
      </c>
      <c r="J75" s="5">
        <f>SUMIFS(Generation!E:E,Generation!$A:$A,Summary_CDP,Generation!$B:$B,IF($B$54="NEM","*",$B$54),Generation!$C:$C,$H75)</f>
        <v>-800.01863845679975</v>
      </c>
      <c r="K75" s="5">
        <f>SUMIFS(Generation!F:F,Generation!$A:$A,Summary_CDP,Generation!$B:$B,IF($B$54="NEM","*",$B$54),Generation!$C:$C,$H75)</f>
        <v>-1124.1368077513614</v>
      </c>
      <c r="L75" s="5">
        <f>SUMIFS(Generation!G:G,Generation!$A:$A,Summary_CDP,Generation!$B:$B,IF($B$54="NEM","*",$B$54),Generation!$C:$C,$H75)</f>
        <v>-1410.4413037664872</v>
      </c>
      <c r="M75" s="5">
        <f>SUMIFS(Generation!H:H,Generation!$A:$A,Summary_CDP,Generation!$B:$B,IF($B$54="NEM","*",$B$54),Generation!$C:$C,$H75)</f>
        <v>-1649.9484145515551</v>
      </c>
      <c r="N75" s="5">
        <f>SUMIFS(Generation!I:I,Generation!$A:$A,Summary_CDP,Generation!$B:$B,IF($B$54="NEM","*",$B$54),Generation!$C:$C,$H75)</f>
        <v>-1843.5217730724526</v>
      </c>
      <c r="O75" s="5">
        <f>SUMIFS(Generation!J:J,Generation!$A:$A,Summary_CDP,Generation!$B:$B,IF($B$54="NEM","*",$B$54),Generation!$C:$C,$H75)</f>
        <v>-2092.112048093396</v>
      </c>
      <c r="P75" s="5">
        <f>SUMIFS(Generation!K:K,Generation!$A:$A,Summary_CDP,Generation!$B:$B,IF($B$54="NEM","*",$B$54),Generation!$C:$C,$H75)</f>
        <v>-2489.7393673895726</v>
      </c>
      <c r="Q75" s="5">
        <f>SUMIFS(Generation!L:L,Generation!$A:$A,Summary_CDP,Generation!$B:$B,IF($B$54="NEM","*",$B$54),Generation!$C:$C,$H75)</f>
        <v>-2870.181658501589</v>
      </c>
      <c r="R75" s="5">
        <f>SUMIFS(Generation!M:M,Generation!$A:$A,Summary_CDP,Generation!$B:$B,IF($B$54="NEM","*",$B$54),Generation!$C:$C,$H75)</f>
        <v>-3235.3613732170402</v>
      </c>
      <c r="S75" s="5">
        <f>SUMIFS(Generation!N:N,Generation!$A:$A,Summary_CDP,Generation!$B:$B,IF($B$54="NEM","*",$B$54),Generation!$C:$C,$H75)</f>
        <v>-3680.7954107170053</v>
      </c>
      <c r="T75" s="5">
        <f>SUMIFS(Generation!O:O,Generation!$A:$A,Summary_CDP,Generation!$B:$B,IF($B$54="NEM","*",$B$54),Generation!$C:$C,$H75)</f>
        <v>-4169.2103655741184</v>
      </c>
      <c r="U75" s="5">
        <f>SUMIFS(Generation!P:P,Generation!$A:$A,Summary_CDP,Generation!$B:$B,IF($B$54="NEM","*",$B$54),Generation!$C:$C,$H75)</f>
        <v>-4672.3405885305174</v>
      </c>
      <c r="V75" s="5">
        <f>SUMIFS(Generation!Q:Q,Generation!$A:$A,Summary_CDP,Generation!$B:$B,IF($B$54="NEM","*",$B$54),Generation!$C:$C,$H75)</f>
        <v>-5100.7362624860298</v>
      </c>
      <c r="W75" s="5">
        <f>SUMIFS(Generation!R:R,Generation!$A:$A,Summary_CDP,Generation!$B:$B,IF($B$54="NEM","*",$B$54),Generation!$C:$C,$H75)</f>
        <v>-5491.7876005005228</v>
      </c>
      <c r="X75" s="5">
        <f>SUMIFS(Generation!S:S,Generation!$A:$A,Summary_CDP,Generation!$B:$B,IF($B$54="NEM","*",$B$54),Generation!$C:$C,$H75)</f>
        <v>-5804.3486292553835</v>
      </c>
      <c r="Y75" s="5">
        <f>SUMIFS(Generation!T:T,Generation!$A:$A,Summary_CDP,Generation!$B:$B,IF($B$54="NEM","*",$B$54),Generation!$C:$C,$H75)</f>
        <v>-6039.4254278220697</v>
      </c>
      <c r="Z75" s="5">
        <f>SUMIFS(Generation!U:U,Generation!$A:$A,Summary_CDP,Generation!$B:$B,IF($B$54="NEM","*",$B$54),Generation!$C:$C,$H75)</f>
        <v>-6153.8899265815835</v>
      </c>
      <c r="AA75" s="5">
        <f>SUMIFS(Generation!V:V,Generation!$A:$A,Summary_CDP,Generation!$B:$B,IF($B$54="NEM","*",$B$54),Generation!$C:$C,$H75)</f>
        <v>-6188.1568826536313</v>
      </c>
      <c r="AB75" s="5">
        <f>SUMIFS(Generation!W:W,Generation!$A:$A,Summary_CDP,Generation!$B:$B,IF($B$54="NEM","*",$B$54),Generation!$C:$C,$H75)</f>
        <v>-6209.4453608988297</v>
      </c>
      <c r="AC75" s="5">
        <f>SUMIFS(Generation!X:X,Generation!$A:$A,Summary_CDP,Generation!$B:$B,IF($B$54="NEM","*",$B$54),Generation!$C:$C,$H75)</f>
        <v>-6189.1598490344995</v>
      </c>
      <c r="AD75" s="5">
        <f>SUMIFS(Generation!Y:Y,Generation!$A:$A,Summary_CDP,Generation!$B:$B,IF($B$54="NEM","*",$B$54),Generation!$C:$C,$H75)</f>
        <v>-6173.8019956636372</v>
      </c>
      <c r="AE75" s="5">
        <f>SUMIFS(Generation!Z:Z,Generation!$A:$A,Summary_CDP,Generation!$B:$B,IF($B$54="NEM","*",$B$54),Generation!$C:$C,$H75)</f>
        <v>-6140.6314671802447</v>
      </c>
      <c r="AF75" s="5">
        <f>SUMIFS(Generation!AA:AA,Generation!$A:$A,Summary_CDP,Generation!$B:$B,IF($B$54="NEM","*",$B$54),Generation!$C:$C,$H75)</f>
        <v>-6161.0568114952603</v>
      </c>
      <c r="AG75" s="5">
        <f>SUMIFS(Generation!AB:AB,Generation!$A:$A,Summary_CDP,Generation!$B:$B,IF($B$54="NEM","*",$B$54),Generation!$C:$C,$H75)</f>
        <v>-6112.8223615388906</v>
      </c>
      <c r="AH75" s="5">
        <f>SUMIFS(Generation!AC:AC,Generation!$A:$A,Summary_CDP,Generation!$B:$B,IF($B$54="NEM","*",$B$54),Generation!$C:$C,$H75)</f>
        <v>-6065.0921542863553</v>
      </c>
      <c r="AI75" s="5">
        <f>SUMIFS(Generation!AD:AD,Generation!$A:$A,Summary_CDP,Generation!$B:$B,IF($B$54="NEM","*",$B$54),Generation!$C:$C,$H75)</f>
        <v>-5981.50124134208</v>
      </c>
      <c r="AJ75" s="5">
        <f>SUMIFS(Generation!AE:AE,Generation!$A:$A,Summary_CDP,Generation!$B:$B,IF($B$54="NEM","*",$B$54),Generation!$C:$C,$H75)</f>
        <v>-6043.5318316555622</v>
      </c>
    </row>
    <row r="77" spans="8:40" ht="15" customHeight="1">
      <c r="H77" s="9" t="s">
        <v>146</v>
      </c>
      <c r="I77" s="5">
        <f>SUMIFS(Generation!D:D,Generation!$A:$A,Summary_CDP,Generation!$B:$B,IF($B$54="NEM","*",$B$54),Generation!$C:$C,$H77)</f>
        <v>2.0961449999999978E-6</v>
      </c>
      <c r="J77" s="5">
        <f>SUMIFS(Generation!E:E,Generation!$A:$A,Summary_CDP,Generation!$B:$B,IF($B$54="NEM","*",$B$54),Generation!$C:$C,$H77)</f>
        <v>2.0861299999999998E-6</v>
      </c>
      <c r="K77" s="5">
        <f>SUMIFS(Generation!F:F,Generation!$A:$A,Summary_CDP,Generation!$B:$B,IF($B$54="NEM","*",$B$54),Generation!$C:$C,$H77)</f>
        <v>2.2676449999999986E-6</v>
      </c>
      <c r="L77" s="5">
        <f>SUMIFS(Generation!G:G,Generation!$A:$A,Summary_CDP,Generation!$B:$B,IF($B$54="NEM","*",$B$54),Generation!$C:$C,$H77)</f>
        <v>0.76152937750000071</v>
      </c>
      <c r="M77" s="5">
        <f>SUMIFS(Generation!H:H,Generation!$A:$A,Summary_CDP,Generation!$B:$B,IF($B$54="NEM","*",$B$54),Generation!$C:$C,$H77)</f>
        <v>5.6518325760000016E-2</v>
      </c>
      <c r="N77" s="5">
        <f>SUMIFS(Generation!I:I,Generation!$A:$A,Summary_CDP,Generation!$B:$B,IF($B$54="NEM","*",$B$54),Generation!$C:$C,$H77)</f>
        <v>2.7180199999999989E-6</v>
      </c>
      <c r="O77" s="5">
        <f>SUMIFS(Generation!J:J,Generation!$A:$A,Summary_CDP,Generation!$B:$B,IF($B$54="NEM","*",$B$54),Generation!$C:$C,$H77)</f>
        <v>0.27603863925000044</v>
      </c>
      <c r="P77" s="5">
        <f>SUMIFS(Generation!K:K,Generation!$A:$A,Summary_CDP,Generation!$B:$B,IF($B$54="NEM","*",$B$54),Generation!$C:$C,$H77)</f>
        <v>5.5216482753550205</v>
      </c>
      <c r="Q77" s="5">
        <f>SUMIFS(Generation!L:L,Generation!$A:$A,Summary_CDP,Generation!$B:$B,IF($B$54="NEM","*",$B$54),Generation!$C:$C,$H77)</f>
        <v>0.70333483822999876</v>
      </c>
      <c r="R77" s="5">
        <f>SUMIFS(Generation!M:M,Generation!$A:$A,Summary_CDP,Generation!$B:$B,IF($B$54="NEM","*",$B$54),Generation!$C:$C,$H77)</f>
        <v>18.591061009705044</v>
      </c>
      <c r="S77" s="5">
        <f>SUMIFS(Generation!N:N,Generation!$A:$A,Summary_CDP,Generation!$B:$B,IF($B$54="NEM","*",$B$54),Generation!$C:$C,$H77)</f>
        <v>0.90100807566999996</v>
      </c>
      <c r="T77" s="5">
        <f>SUMIFS(Generation!O:O,Generation!$A:$A,Summary_CDP,Generation!$B:$B,IF($B$54="NEM","*",$B$54),Generation!$C:$C,$H77)</f>
        <v>31.443425919349998</v>
      </c>
      <c r="U77" s="5">
        <f>SUMIFS(Generation!P:P,Generation!$A:$A,Summary_CDP,Generation!$B:$B,IF($B$54="NEM","*",$B$54),Generation!$C:$C,$H77)</f>
        <v>0.88036377394000254</v>
      </c>
      <c r="V77" s="5">
        <f>SUMIFS(Generation!Q:Q,Generation!$A:$A,Summary_CDP,Generation!$B:$B,IF($B$54="NEM","*",$B$54),Generation!$C:$C,$H77)</f>
        <v>28.098459497669996</v>
      </c>
      <c r="W77" s="5">
        <f>SUMIFS(Generation!R:R,Generation!$A:$A,Summary_CDP,Generation!$B:$B,IF($B$54="NEM","*",$B$54),Generation!$C:$C,$H77)</f>
        <v>4.3586660439249751</v>
      </c>
      <c r="X77" s="5">
        <f>SUMIFS(Generation!S:S,Generation!$A:$A,Summary_CDP,Generation!$B:$B,IF($B$54="NEM","*",$B$54),Generation!$C:$C,$H77)</f>
        <v>23.910155641234986</v>
      </c>
      <c r="Y77" s="5">
        <f>SUMIFS(Generation!T:T,Generation!$A:$A,Summary_CDP,Generation!$B:$B,IF($B$54="NEM","*",$B$54),Generation!$C:$C,$H77)</f>
        <v>26.799574774435012</v>
      </c>
      <c r="Z77" s="5">
        <f>SUMIFS(Generation!U:U,Generation!$A:$A,Summary_CDP,Generation!$B:$B,IF($B$54="NEM","*",$B$54),Generation!$C:$C,$H77)</f>
        <v>77.14508817112501</v>
      </c>
      <c r="AA77" s="5">
        <f>SUMIFS(Generation!V:V,Generation!$A:$A,Summary_CDP,Generation!$B:$B,IF($B$54="NEM","*",$B$54),Generation!$C:$C,$H77)</f>
        <v>40.556127544295002</v>
      </c>
      <c r="AB77" s="5">
        <f>SUMIFS(Generation!W:W,Generation!$A:$A,Summary_CDP,Generation!$B:$B,IF($B$54="NEM","*",$B$54),Generation!$C:$C,$H77)</f>
        <v>213.09128030812019</v>
      </c>
      <c r="AC77" s="5">
        <f>SUMIFS(Generation!X:X,Generation!$A:$A,Summary_CDP,Generation!$B:$B,IF($B$54="NEM","*",$B$54),Generation!$C:$C,$H77)</f>
        <v>129.06158356541511</v>
      </c>
      <c r="AD77" s="5">
        <f>SUMIFS(Generation!Y:Y,Generation!$A:$A,Summary_CDP,Generation!$B:$B,IF($B$54="NEM","*",$B$54),Generation!$C:$C,$H77)</f>
        <v>13.747312950874971</v>
      </c>
      <c r="AE77" s="5">
        <f>SUMIFS(Generation!Z:Z,Generation!$A:$A,Summary_CDP,Generation!$B:$B,IF($B$54="NEM","*",$B$54),Generation!$C:$C,$H77)</f>
        <v>299.63099005547497</v>
      </c>
      <c r="AF77" s="5">
        <f>SUMIFS(Generation!AA:AA,Generation!$A:$A,Summary_CDP,Generation!$B:$B,IF($B$54="NEM","*",$B$54),Generation!$C:$C,$H77)</f>
        <v>316.42888767502001</v>
      </c>
      <c r="AG77" s="5">
        <f>SUMIFS(Generation!AB:AB,Generation!$A:$A,Summary_CDP,Generation!$B:$B,IF($B$54="NEM","*",$B$54),Generation!$C:$C,$H77)</f>
        <v>1110.487927063034</v>
      </c>
      <c r="AH77" s="5">
        <f>SUMIFS(Generation!AC:AC,Generation!$A:$A,Summary_CDP,Generation!$B:$B,IF($B$54="NEM","*",$B$54),Generation!$C:$C,$H77)</f>
        <v>1443.4625826104341</v>
      </c>
      <c r="AI77" s="5">
        <f>SUMIFS(Generation!AD:AD,Generation!$A:$A,Summary_CDP,Generation!$B:$B,IF($B$54="NEM","*",$B$54),Generation!$C:$C,$H77)</f>
        <v>2600.2845751820423</v>
      </c>
      <c r="AJ77" s="5">
        <f>SUMIFS(Generation!AE:AE,Generation!$A:$A,Summary_CDP,Generation!$B:$B,IF($B$54="NEM","*",$B$54),Generation!$C:$C,$H77)</f>
        <v>1865.4301207506587</v>
      </c>
    </row>
    <row r="78" spans="8:40" ht="15" customHeight="1"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</row>
    <row r="79" spans="8:40" ht="15" customHeight="1"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</row>
    <row r="80" spans="8:40" ht="15" customHeight="1"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</row>
    <row r="81" spans="1:30" s="51" customFormat="1" ht="24" customHeight="1" thickBot="1">
      <c r="A81" s="49" t="str">
        <f>B82&amp;" generation by technology type"</f>
        <v>NEM generation by technology type</v>
      </c>
      <c r="B81" s="47"/>
      <c r="C81" s="47"/>
      <c r="D81" s="47"/>
      <c r="E81" s="47"/>
      <c r="F81" s="47"/>
      <c r="G81" s="47"/>
      <c r="H81" s="47"/>
      <c r="I81" s="50"/>
      <c r="J81" s="47"/>
      <c r="K81" s="47"/>
      <c r="L81" s="47"/>
      <c r="M81" s="47"/>
      <c r="N81" s="47"/>
      <c r="O81" s="47"/>
      <c r="P81" s="47"/>
      <c r="Q81" s="50"/>
      <c r="R81" s="50"/>
      <c r="S81" s="47"/>
      <c r="T81" s="47"/>
      <c r="U81" s="47"/>
      <c r="V81" s="47"/>
      <c r="W81" s="47"/>
      <c r="X81" s="47"/>
      <c r="Y81" s="47"/>
      <c r="Z81" s="47"/>
      <c r="AA81" s="47"/>
      <c r="AB81" s="50"/>
      <c r="AC81" s="47"/>
      <c r="AD81" s="47"/>
    </row>
    <row r="82" spans="1:30" ht="15" customHeight="1" thickTop="1">
      <c r="A82" s="11" t="s">
        <v>127</v>
      </c>
      <c r="B82" s="21" t="s">
        <v>128</v>
      </c>
    </row>
    <row r="84" spans="1:30" ht="15" customHeight="1">
      <c r="H84" s="44" t="s">
        <v>147</v>
      </c>
      <c r="I84" s="8" t="s">
        <v>90</v>
      </c>
      <c r="J84" s="8" t="s">
        <v>97</v>
      </c>
      <c r="K84" s="8" t="s">
        <v>107</v>
      </c>
      <c r="L84" s="8" t="s">
        <v>117</v>
      </c>
    </row>
    <row r="85" spans="1:30" ht="15" customHeight="1">
      <c r="H85" s="9" t="s">
        <v>130</v>
      </c>
      <c r="I85" s="5">
        <f>SUMIFS(Generation!D:D,Generation!$A:$A,Summary_CDP,Generation!$B:$B,IF($B$82="NEM","*",$B$82),Generation!$C:$C,$H85)</f>
        <v>91665.192557141767</v>
      </c>
      <c r="J85" s="5">
        <f>SUMIFS(Generation!K:K,Generation!$A:$A,Summary_CDP,Generation!$B:$B,IF($B$82="NEM","*",$B$82),Generation!$C:$C,$H85)</f>
        <v>33325.192693359248</v>
      </c>
      <c r="K85" s="5">
        <f>SUMIFS(Generation!U:U,Generation!$A:$A,Summary_CDP,Generation!$B:$B,IF($B$82="NEM","*",$B$82),Generation!$C:$C,$H85)</f>
        <v>2502.1013766921192</v>
      </c>
      <c r="L85" s="5">
        <f>SUMIFS(Generation!AE:AE,Generation!$A:$A,Summary_CDP,Generation!$B:$B,IF($B$82="NEM","*",$B$82),Generation!$C:$C,$H85)</f>
        <v>0</v>
      </c>
    </row>
    <row r="86" spans="1:30" ht="15" customHeight="1">
      <c r="H86" s="9" t="s">
        <v>131</v>
      </c>
      <c r="I86" s="5">
        <f>SUMIFS(Generation!D:D,Generation!$A:$A,Summary_CDP,Generation!$B:$B,IF($B$82="NEM","*",$B$82),Generation!$C:$C,$H86)</f>
        <v>34886.531554705063</v>
      </c>
      <c r="J86" s="5">
        <f>SUMIFS(Generation!K:K,Generation!$A:$A,Summary_CDP,Generation!$B:$B,IF($B$82="NEM","*",$B$82),Generation!$C:$C,$H86)</f>
        <v>7399.2896709231381</v>
      </c>
      <c r="K86" s="5">
        <f>SUMIFS(Generation!U:U,Generation!$A:$A,Summary_CDP,Generation!$B:$B,IF($B$82="NEM","*",$B$82),Generation!$C:$C,$H86)</f>
        <v>0</v>
      </c>
      <c r="L86" s="5">
        <f>SUMIFS(Generation!AE:AE,Generation!$A:$A,Summary_CDP,Generation!$B:$B,IF($B$82="NEM","*",$B$82),Generation!$C:$C,$H86)</f>
        <v>0</v>
      </c>
    </row>
    <row r="87" spans="1:30" ht="15" customHeight="1">
      <c r="H87" s="9" t="s">
        <v>132</v>
      </c>
      <c r="I87" s="5">
        <f>SUMIFS(Generation!D:D,Generation!$A:$A,Summary_CDP,Generation!$B:$B,IF($B$82="NEM","*",$B$82),Generation!$C:$C,$H87)</f>
        <v>1942.5633562381202</v>
      </c>
      <c r="J87" s="5">
        <f>SUMIFS(Generation!K:K,Generation!$A:$A,Summary_CDP,Generation!$B:$B,IF($B$82="NEM","*",$B$82),Generation!$C:$C,$H87)</f>
        <v>4755.7467338978495</v>
      </c>
      <c r="K87" s="5">
        <f>SUMIFS(Generation!U:U,Generation!$A:$A,Summary_CDP,Generation!$B:$B,IF($B$82="NEM","*",$B$82),Generation!$C:$C,$H87)</f>
        <v>4389.4867587525669</v>
      </c>
      <c r="L87" s="5">
        <f>SUMIFS(Generation!AE:AE,Generation!$A:$A,Summary_CDP,Generation!$B:$B,IF($B$82="NEM","*",$B$82),Generation!$C:$C,$H87)</f>
        <v>0</v>
      </c>
    </row>
    <row r="88" spans="1:30" ht="15" customHeight="1">
      <c r="H88" s="9" t="s">
        <v>133</v>
      </c>
      <c r="I88" s="5">
        <f>SUMIFS(Generation!D:D,Generation!$A:$A,Summary_CDP,Generation!$B:$B,IF($B$82="NEM","*",$B$82),Generation!$C:$C,$H88)</f>
        <v>0</v>
      </c>
      <c r="J88" s="5">
        <f>SUMIFS(Generation!K:K,Generation!$A:$A,Summary_CDP,Generation!$B:$B,IF($B$82="NEM","*",$B$82),Generation!$C:$C,$H88)</f>
        <v>0</v>
      </c>
      <c r="K88" s="5">
        <f>SUMIFS(Generation!U:U,Generation!$A:$A,Summary_CDP,Generation!$B:$B,IF($B$82="NEM","*",$B$82),Generation!$C:$C,$H88)</f>
        <v>0</v>
      </c>
      <c r="L88" s="5">
        <f>SUMIFS(Generation!AE:AE,Generation!$A:$A,Summary_CDP,Generation!$B:$B,IF($B$82="NEM","*",$B$82),Generation!$C:$C,$H88)</f>
        <v>0</v>
      </c>
    </row>
    <row r="89" spans="1:30" ht="15" customHeight="1">
      <c r="H89" s="9" t="s">
        <v>134</v>
      </c>
      <c r="I89" s="5">
        <f>SUMIFS(Generation!D:D,Generation!$A:$A,Summary_CDP,Generation!$B:$B,IF($B$82="NEM","*",$B$82),Generation!$C:$C,$H89)</f>
        <v>104.46955291208</v>
      </c>
      <c r="J89" s="5">
        <f>SUMIFS(Generation!K:K,Generation!$A:$A,Summary_CDP,Generation!$B:$B,IF($B$82="NEM","*",$B$82),Generation!$C:$C,$H89)</f>
        <v>700.2068512065299</v>
      </c>
      <c r="K89" s="5">
        <f>SUMIFS(Generation!U:U,Generation!$A:$A,Summary_CDP,Generation!$B:$B,IF($B$82="NEM","*",$B$82),Generation!$C:$C,$H89)</f>
        <v>4692.7824887082661</v>
      </c>
      <c r="L89" s="5">
        <f>SUMIFS(Generation!AE:AE,Generation!$A:$A,Summary_CDP,Generation!$B:$B,IF($B$82="NEM","*",$B$82),Generation!$C:$C,$H89)</f>
        <v>7903.0905397575079</v>
      </c>
    </row>
    <row r="90" spans="1:30" ht="15" customHeight="1">
      <c r="H90" s="9" t="s">
        <v>135</v>
      </c>
      <c r="I90" s="5">
        <f>SUMIFS(Generation!D:D,Generation!$A:$A,Summary_CDP,Generation!$B:$B,IF($B$82="NEM","*",$B$82),Generation!$C:$C,$H90)</f>
        <v>0</v>
      </c>
      <c r="J90" s="5">
        <f>SUMIFS(Generation!K:K,Generation!$A:$A,Summary_CDP,Generation!$B:$B,IF($B$82="NEM","*",$B$82),Generation!$C:$C,$H90)</f>
        <v>0</v>
      </c>
      <c r="K90" s="5">
        <f>SUMIFS(Generation!U:U,Generation!$A:$A,Summary_CDP,Generation!$B:$B,IF($B$82="NEM","*",$B$82),Generation!$C:$C,$H90)</f>
        <v>0</v>
      </c>
      <c r="L90" s="5">
        <f>SUMIFS(Generation!AE:AE,Generation!$A:$A,Summary_CDP,Generation!$B:$B,IF($B$82="NEM","*",$B$82),Generation!$C:$C,$H90)</f>
        <v>0</v>
      </c>
    </row>
    <row r="91" spans="1:30" ht="15" customHeight="1">
      <c r="H91" s="9" t="s">
        <v>136</v>
      </c>
      <c r="I91" s="5">
        <f>SUMIFS(Generation!D:D,Generation!$A:$A,Summary_CDP,Generation!$B:$B,IF($B$82="NEM","*",$B$82),Generation!$C:$C,$H91)</f>
        <v>12678.323938007205</v>
      </c>
      <c r="J91" s="5">
        <f>SUMIFS(Generation!K:K,Generation!$A:$A,Summary_CDP,Generation!$B:$B,IF($B$82="NEM","*",$B$82),Generation!$C:$C,$H91)</f>
        <v>15263.611429547676</v>
      </c>
      <c r="K91" s="5">
        <f>SUMIFS(Generation!U:U,Generation!$A:$A,Summary_CDP,Generation!$B:$B,IF($B$82="NEM","*",$B$82),Generation!$C:$C,$H91)</f>
        <v>12738.431060234838</v>
      </c>
      <c r="L91" s="5">
        <f>SUMIFS(Generation!AE:AE,Generation!$A:$A,Summary_CDP,Generation!$B:$B,IF($B$82="NEM","*",$B$82),Generation!$C:$C,$H91)</f>
        <v>9527.1993177212426</v>
      </c>
    </row>
    <row r="92" spans="1:30" ht="15" customHeight="1">
      <c r="H92" s="9" t="s">
        <v>137</v>
      </c>
      <c r="I92" s="5">
        <f>SUMIFS(Generation!D:D,Generation!$A:$A,Summary_CDP,Generation!$B:$B,IF($B$82="NEM","*",$B$82),Generation!$C:$C,$H92)</f>
        <v>1158.5383867172204</v>
      </c>
      <c r="J92" s="5">
        <f>SUMIFS(Generation!K:K,Generation!$A:$A,Summary_CDP,Generation!$B:$B,IF($B$82="NEM","*",$B$82),Generation!$C:$C,$H92)</f>
        <v>14670.704968354526</v>
      </c>
      <c r="K92" s="5">
        <f>SUMIFS(Generation!U:U,Generation!$A:$A,Summary_CDP,Generation!$B:$B,IF($B$82="NEM","*",$B$82),Generation!$C:$C,$H92)</f>
        <v>27932.589633476109</v>
      </c>
      <c r="L92" s="5">
        <f>SUMIFS(Generation!AE:AE,Generation!$A:$A,Summary_CDP,Generation!$B:$B,IF($B$82="NEM","*",$B$82),Generation!$C:$C,$H92)</f>
        <v>32750.676963289741</v>
      </c>
    </row>
    <row r="93" spans="1:30" ht="15" customHeight="1">
      <c r="H93" s="9" t="s">
        <v>138</v>
      </c>
      <c r="I93" s="5">
        <f>SUMIFS(Generation!D:D,Generation!$A:$A,Summary_CDP,Generation!$B:$B,IF($B$82="NEM","*",$B$82),Generation!$C:$C,$H93)</f>
        <v>241.2341390076551</v>
      </c>
      <c r="J93" s="5">
        <f>SUMIFS(Generation!K:K,Generation!$A:$A,Summary_CDP,Generation!$B:$B,IF($B$82="NEM","*",$B$82),Generation!$C:$C,$H93)</f>
        <v>4272.0338724972253</v>
      </c>
      <c r="K93" s="5">
        <f>SUMIFS(Generation!U:U,Generation!$A:$A,Summary_CDP,Generation!$B:$B,IF($B$82="NEM","*",$B$82),Generation!$C:$C,$H93)</f>
        <v>18925.824084778124</v>
      </c>
      <c r="L93" s="5">
        <f>SUMIFS(Generation!AE:AE,Generation!$A:$A,Summary_CDP,Generation!$B:$B,IF($B$82="NEM","*",$B$82),Generation!$C:$C,$H93)</f>
        <v>40757.39338910587</v>
      </c>
    </row>
    <row r="94" spans="1:30" ht="15" customHeight="1">
      <c r="H94" s="9" t="s">
        <v>139</v>
      </c>
      <c r="I94" s="5">
        <f>SUMIFS(Generation!D:D,Generation!$A:$A,Summary_CDP,Generation!$B:$B,IF($B$82="NEM","*",$B$82),Generation!$C:$C,$H94)</f>
        <v>399.9057193749162</v>
      </c>
      <c r="J94" s="5">
        <f>SUMIFS(Generation!K:K,Generation!$A:$A,Summary_CDP,Generation!$B:$B,IF($B$82="NEM","*",$B$82),Generation!$C:$C,$H94)</f>
        <v>2115.6382078681868</v>
      </c>
      <c r="K94" s="5">
        <f>SUMIFS(Generation!U:U,Generation!$A:$A,Summary_CDP,Generation!$B:$B,IF($B$82="NEM","*",$B$82),Generation!$C:$C,$H94)</f>
        <v>5202.3138106256674</v>
      </c>
      <c r="L94" s="5">
        <f>SUMIFS(Generation!AE:AE,Generation!$A:$A,Summary_CDP,Generation!$B:$B,IF($B$82="NEM","*",$B$82),Generation!$C:$C,$H94)</f>
        <v>5139.6367737653991</v>
      </c>
    </row>
    <row r="95" spans="1:30" ht="15" customHeight="1">
      <c r="H95" s="9" t="s">
        <v>140</v>
      </c>
      <c r="I95" s="5">
        <f>SUMIFS(Generation!D:D,Generation!$A:$A,Summary_CDP,Generation!$B:$B,IF($B$82="NEM","*",$B$82),Generation!$C:$C,$H95)</f>
        <v>0</v>
      </c>
      <c r="J95" s="5">
        <f>SUMIFS(Generation!K:K,Generation!$A:$A,Summary_CDP,Generation!$B:$B,IF($B$82="NEM","*",$B$82),Generation!$C:$C,$H95)</f>
        <v>0</v>
      </c>
      <c r="K95" s="5">
        <f>SUMIFS(Generation!U:U,Generation!$A:$A,Summary_CDP,Generation!$B:$B,IF($B$82="NEM","*",$B$82),Generation!$C:$C,$H95)</f>
        <v>0</v>
      </c>
      <c r="L95" s="5">
        <f>SUMIFS(Generation!AE:AE,Generation!$A:$A,Summary_CDP,Generation!$B:$B,IF($B$82="NEM","*",$B$82),Generation!$C:$C,$H95)</f>
        <v>0</v>
      </c>
    </row>
    <row r="96" spans="1:30" ht="15" customHeight="1">
      <c r="H96" s="9" t="s">
        <v>141</v>
      </c>
      <c r="I96" s="5">
        <f>SUMIFS(Generation!D:D,Generation!$A:$A,Summary_CDP,Generation!$B:$B,IF($B$82="NEM","*",$B$82),Generation!$C:$C,$H96)</f>
        <v>0</v>
      </c>
      <c r="J96" s="5">
        <f>SUMIFS(Generation!K:K,Generation!$A:$A,Summary_CDP,Generation!$B:$B,IF($B$82="NEM","*",$B$82),Generation!$C:$C,$H96)</f>
        <v>0</v>
      </c>
      <c r="K96" s="5">
        <f>SUMIFS(Generation!U:U,Generation!$A:$A,Summary_CDP,Generation!$B:$B,IF($B$82="NEM","*",$B$82),Generation!$C:$C,$H96)</f>
        <v>0</v>
      </c>
      <c r="L96" s="5">
        <f>SUMIFS(Generation!AE:AE,Generation!$A:$A,Summary_CDP,Generation!$B:$B,IF($B$82="NEM","*",$B$82),Generation!$C:$C,$H96)</f>
        <v>0</v>
      </c>
    </row>
    <row r="97" spans="1:30" ht="15" customHeight="1">
      <c r="H97" s="9" t="s">
        <v>142</v>
      </c>
      <c r="I97" s="5">
        <f>SUMIFS(Generation!D:D,Generation!$A:$A,Summary_CDP,Generation!$B:$B,IF($B$82="NEM","*",$B$82),Generation!$C:$C,$H97)</f>
        <v>34143.302393099118</v>
      </c>
      <c r="J97" s="5">
        <f>SUMIFS(Generation!K:K,Generation!$A:$A,Summary_CDP,Generation!$B:$B,IF($B$82="NEM","*",$B$82),Generation!$C:$C,$H97)</f>
        <v>106499.90646735625</v>
      </c>
      <c r="K97" s="5">
        <f>SUMIFS(Generation!U:U,Generation!$A:$A,Summary_CDP,Generation!$B:$B,IF($B$82="NEM","*",$B$82),Generation!$C:$C,$H97)</f>
        <v>153925.20624505068</v>
      </c>
      <c r="L97" s="5">
        <f>SUMIFS(Generation!AE:AE,Generation!$A:$A,Summary_CDP,Generation!$B:$B,IF($B$82="NEM","*",$B$82),Generation!$C:$C,$H97)</f>
        <v>193562.4528709483</v>
      </c>
    </row>
    <row r="98" spans="1:30" ht="15" customHeight="1">
      <c r="H98" s="9" t="s">
        <v>143</v>
      </c>
      <c r="I98" s="5">
        <f>SUMIFS(Generation!D:D,Generation!$A:$A,Summary_CDP,Generation!$B:$B,IF($B$82="NEM","*",$B$82),Generation!$C:$C,$H98)</f>
        <v>16875.131733710736</v>
      </c>
      <c r="J98" s="5">
        <f>SUMIFS(Generation!K:K,Generation!$A:$A,Summary_CDP,Generation!$B:$B,IF($B$82="NEM","*",$B$82),Generation!$C:$C,$H98)</f>
        <v>29248.966934050703</v>
      </c>
      <c r="K98" s="5">
        <f>SUMIFS(Generation!U:U,Generation!$A:$A,Summary_CDP,Generation!$B:$B,IF($B$82="NEM","*",$B$82),Generation!$C:$C,$H98)</f>
        <v>74526.689499327156</v>
      </c>
      <c r="L98" s="5">
        <f>SUMIFS(Generation!AE:AE,Generation!$A:$A,Summary_CDP,Generation!$B:$B,IF($B$82="NEM","*",$B$82),Generation!$C:$C,$H98)</f>
        <v>133593.10596446888</v>
      </c>
    </row>
    <row r="99" spans="1:30" ht="15" customHeight="1">
      <c r="H99" s="9" t="s">
        <v>144</v>
      </c>
      <c r="I99" s="5">
        <f>SUMIFS(Generation!D:D,Generation!$A:$A,Summary_CDP,Generation!$B:$B,IF($B$82="NEM","*",$B$82),Generation!$C:$C,$H99)</f>
        <v>25899.000491900002</v>
      </c>
      <c r="J99" s="5">
        <f>SUMIFS(Generation!K:K,Generation!$A:$A,Summary_CDP,Generation!$B:$B,IF($B$82="NEM","*",$B$82),Generation!$C:$C,$H99)</f>
        <v>47761.307128</v>
      </c>
      <c r="K99" s="5">
        <f>SUMIFS(Generation!U:U,Generation!$A:$A,Summary_CDP,Generation!$B:$B,IF($B$82="NEM","*",$B$82),Generation!$C:$C,$H99)</f>
        <v>73389.204842700012</v>
      </c>
      <c r="L99" s="5">
        <f>SUMIFS(Generation!AE:AE,Generation!$A:$A,Summary_CDP,Generation!$B:$B,IF($B$82="NEM","*",$B$82),Generation!$C:$C,$H99)</f>
        <v>93257.345265600001</v>
      </c>
    </row>
    <row r="100" spans="1:30" ht="15" customHeight="1">
      <c r="H100" s="11" t="s">
        <v>148</v>
      </c>
    </row>
    <row r="101" spans="1:30" ht="15" customHeight="1">
      <c r="H101" s="9" t="s">
        <v>149</v>
      </c>
      <c r="I101" s="5">
        <f>SUMIFS(Generation!D:D,Generation!$A:$A,Summary_CDP,Generation!$B:$B,IF($B$82="NEM","*",$B$82),Generation!$C:$C,$H101)</f>
        <v>-2043.1292267201704</v>
      </c>
      <c r="J101" s="5">
        <f>SUMIFS(Generation!K:K,Generation!$A:$A,Summary_CDP,Generation!$B:$B,IF($B$82="NEM","*",$B$82),Generation!$C:$C,$H101)</f>
        <v>-19738.243290245391</v>
      </c>
      <c r="K101" s="5">
        <f>SUMIFS(Generation!U:U,Generation!$A:$A,Summary_CDP,Generation!$B:$B,IF($B$82="NEM","*",$B$82),Generation!$C:$C,$H101)</f>
        <v>-36618.904310725797</v>
      </c>
      <c r="L101" s="5">
        <f>SUMIFS(Generation!AE:AE,Generation!$A:$A,Summary_CDP,Generation!$B:$B,IF($B$82="NEM","*",$B$82),Generation!$C:$C,$H101)</f>
        <v>-43444.735806506018</v>
      </c>
    </row>
    <row r="102" spans="1:30" ht="15" customHeight="1">
      <c r="H102" s="9" t="s">
        <v>150</v>
      </c>
      <c r="I102" s="5">
        <f>SUMIFS(Generation!D:D,Generation!$A:$A,Summary_CDP,Generation!$B:$B,IF($B$82="NEM","*",$B$82),Generation!$C:$C,$H102)</f>
        <v>-283.77682159535493</v>
      </c>
      <c r="J102" s="5">
        <f>SUMIFS(Generation!K:K,Generation!$A:$A,Summary_CDP,Generation!$B:$B,IF($B$82="NEM","*",$B$82),Generation!$C:$C,$H102)</f>
        <v>-5048.9783988879508</v>
      </c>
      <c r="K102" s="5">
        <f>SUMIFS(Generation!U:U,Generation!$A:$A,Summary_CDP,Generation!$B:$B,IF($B$82="NEM","*",$B$82),Generation!$C:$C,$H102)</f>
        <v>-23272.589774671709</v>
      </c>
      <c r="L102" s="5">
        <f>SUMIFS(Generation!AE:AE,Generation!$A:$A,Summary_CDP,Generation!$B:$B,IF($B$82="NEM","*",$B$82),Generation!$C:$C,$H102)</f>
        <v>-51283.086869378967</v>
      </c>
    </row>
    <row r="103" spans="1:30" ht="15" customHeight="1">
      <c r="H103" s="9" t="s">
        <v>151</v>
      </c>
      <c r="I103" s="5">
        <f>SUMIFS(Generation!D:D,Generation!$A:$A,Summary_CDP,Generation!$B:$B,IF($B$82="NEM","*",$B$82),Generation!$C:$C,$H103)</f>
        <v>-469.4275384073016</v>
      </c>
      <c r="J103" s="5">
        <f>SUMIFS(Generation!K:K,Generation!$A:$A,Summary_CDP,Generation!$B:$B,IF($B$82="NEM","*",$B$82),Generation!$C:$C,$H103)</f>
        <v>-2489.7393673895726</v>
      </c>
      <c r="K103" s="5">
        <f>SUMIFS(Generation!U:U,Generation!$A:$A,Summary_CDP,Generation!$B:$B,IF($B$82="NEM","*",$B$82),Generation!$C:$C,$H103)</f>
        <v>-6153.8899265815835</v>
      </c>
      <c r="L103" s="5">
        <f>SUMIFS(Generation!AE:AE,Generation!$A:$A,Summary_CDP,Generation!$B:$B,IF($B$82="NEM","*",$B$82),Generation!$C:$C,$H103)</f>
        <v>-6043.5318316555622</v>
      </c>
    </row>
    <row r="105" spans="1:30" ht="15" customHeight="1">
      <c r="H105" s="9" t="s">
        <v>146</v>
      </c>
      <c r="I105" s="5">
        <f>SUMIFS(Generation!D:D,Generation!$A:$A,Summary_CDP,Generation!$B:$B,IF($B$82="NEM","*",$B$82),Generation!$C:$C,$H105)</f>
        <v>2.0961449999999978E-6</v>
      </c>
      <c r="J105" s="5">
        <f>SUMIFS(Generation!K:K,Generation!$A:$A,Summary_CDP,Generation!$B:$B,IF($B$82="NEM","*",$B$82),Generation!$C:$C,$H105)</f>
        <v>5.5216482753550205</v>
      </c>
      <c r="K105" s="5">
        <f>SUMIFS(Generation!U:U,Generation!$A:$A,Summary_CDP,Generation!$B:$B,IF($B$82="NEM","*",$B$82),Generation!$C:$C,$H105)</f>
        <v>77.14508817112501</v>
      </c>
      <c r="L105" s="5">
        <f>SUMIFS(Generation!AE:AE,Generation!$A:$A,Summary_CDP,Generation!$B:$B,IF($B$82="NEM","*",$B$82),Generation!$C:$C,$H105)</f>
        <v>1865.4301207506587</v>
      </c>
    </row>
    <row r="108" spans="1:30" s="51" customFormat="1" ht="24" customHeight="1" thickBot="1">
      <c r="A108" s="49" t="str">
        <f>B109&amp;" Capacity by storage type"</f>
        <v>NEM Capacity by storage type</v>
      </c>
      <c r="B108" s="47"/>
      <c r="C108" s="47"/>
      <c r="D108" s="47"/>
      <c r="E108" s="47"/>
      <c r="F108" s="47"/>
      <c r="G108" s="47"/>
      <c r="H108" s="47"/>
      <c r="I108" s="50"/>
      <c r="J108" s="47"/>
      <c r="K108" s="47"/>
      <c r="L108" s="47"/>
      <c r="M108" s="47"/>
      <c r="N108" s="47"/>
      <c r="O108" s="47"/>
      <c r="P108" s="47"/>
      <c r="Q108" s="50"/>
      <c r="R108" s="50"/>
      <c r="S108" s="47"/>
      <c r="T108" s="47"/>
      <c r="U108" s="47"/>
      <c r="V108" s="47"/>
      <c r="W108" s="47"/>
      <c r="X108" s="47"/>
      <c r="Y108" s="47"/>
      <c r="Z108" s="47"/>
      <c r="AA108" s="47"/>
      <c r="AB108" s="50"/>
      <c r="AC108" s="47"/>
      <c r="AD108" s="47"/>
    </row>
    <row r="109" spans="1:30" ht="15" customHeight="1" thickTop="1">
      <c r="A109" s="11" t="s">
        <v>127</v>
      </c>
      <c r="B109" s="21" t="s">
        <v>128</v>
      </c>
    </row>
    <row r="111" spans="1:30" ht="15" customHeight="1">
      <c r="H111" s="44" t="s">
        <v>129</v>
      </c>
      <c r="I111" s="8" t="s">
        <v>90</v>
      </c>
      <c r="J111" s="8" t="s">
        <v>97</v>
      </c>
      <c r="K111" s="8" t="s">
        <v>107</v>
      </c>
      <c r="L111" s="8" t="s">
        <v>117</v>
      </c>
    </row>
    <row r="112" spans="1:30" ht="15" customHeight="1">
      <c r="H112" s="25" t="s">
        <v>152</v>
      </c>
      <c r="I112" s="5">
        <f>SUMIFS('Storage Capacity'!D:D,'Storage Capacity'!$A:$A,Summary_CDP,'Storage Capacity'!$B:$B,IF($B$109="NEM","*",$B$109),'Storage Capacity'!$C:$C,$H112)</f>
        <v>0</v>
      </c>
      <c r="J112" s="5">
        <f>SUMIFS('Storage Capacity'!K:K,'Storage Capacity'!$A:$A,Summary_CDP,'Storage Capacity'!$B:$B,IF($B$109="NEM","*",$B$109),'Storage Capacity'!$C:$C,$H112)</f>
        <v>2040</v>
      </c>
      <c r="K112" s="5">
        <f>SUMIFS('Storage Capacity'!U:U,'Storage Capacity'!$A:$A,Summary_CDP,'Storage Capacity'!$B:$B,IF($B$109="NEM","*",$B$109),'Storage Capacity'!$C:$C,$H112)</f>
        <v>2040</v>
      </c>
      <c r="L112" s="5">
        <f>SUMIFS('Storage Capacity'!AE:AE,'Storage Capacity'!$A:$A,Summary_CDP,'Storage Capacity'!$B:$B,IF($B$109="NEM","*",$B$109),'Storage Capacity'!$C:$C,$H112)</f>
        <v>2040</v>
      </c>
    </row>
    <row r="113" spans="1:30" ht="15" customHeight="1">
      <c r="H113" s="25" t="s">
        <v>153</v>
      </c>
      <c r="I113" s="5">
        <f>SUMIFS('Storage Capacity'!D:D,'Storage Capacity'!$A:$A,Summary_CDP,'Storage Capacity'!$B:$B,IF($B$109="NEM","*",$B$109),'Storage Capacity'!$C:$C,$H113)</f>
        <v>160</v>
      </c>
      <c r="J113" s="5">
        <f>SUMIFS('Storage Capacity'!K:K,'Storage Capacity'!$A:$A,Summary_CDP,'Storage Capacity'!$B:$B,IF($B$109="NEM","*",$B$109),'Storage Capacity'!$C:$C,$H113)</f>
        <v>385.99502573000001</v>
      </c>
      <c r="K113" s="5">
        <f>SUMIFS('Storage Capacity'!U:U,'Storage Capacity'!$A:$A,Summary_CDP,'Storage Capacity'!$B:$B,IF($B$109="NEM","*",$B$109),'Storage Capacity'!$C:$C,$H113)</f>
        <v>3157.6117157699996</v>
      </c>
      <c r="L113" s="5">
        <f>SUMIFS('Storage Capacity'!AE:AE,'Storage Capacity'!$A:$A,Summary_CDP,'Storage Capacity'!$B:$B,IF($B$109="NEM","*",$B$109),'Storage Capacity'!$C:$C,$H113)</f>
        <v>4070.2679352599998</v>
      </c>
    </row>
    <row r="114" spans="1:30" ht="15" customHeight="1">
      <c r="H114" s="25" t="s">
        <v>154</v>
      </c>
      <c r="I114" s="5">
        <f>SUMIFS('Storage Capacity'!D:D,'Storage Capacity'!$A:$A,Summary_CDP,'Storage Capacity'!$B:$B,IF($B$109="NEM","*",$B$109),'Storage Capacity'!$C:$C,$H114)</f>
        <v>650.00003019000007</v>
      </c>
      <c r="J114" s="5">
        <f>SUMIFS('Storage Capacity'!K:K,'Storage Capacity'!$A:$A,Summary_CDP,'Storage Capacity'!$B:$B,IF($B$109="NEM","*",$B$109),'Storage Capacity'!$C:$C,$H114)</f>
        <v>4288.6349079000001</v>
      </c>
      <c r="K114" s="5">
        <f>SUMIFS('Storage Capacity'!U:U,'Storage Capacity'!$A:$A,Summary_CDP,'Storage Capacity'!$B:$B,IF($B$109="NEM","*",$B$109),'Storage Capacity'!$C:$C,$H114)</f>
        <v>6863.8121704500008</v>
      </c>
      <c r="L114" s="5">
        <f>SUMIFS('Storage Capacity'!AE:AE,'Storage Capacity'!$A:$A,Summary_CDP,'Storage Capacity'!$B:$B,IF($B$109="NEM","*",$B$109),'Storage Capacity'!$C:$C,$H114)</f>
        <v>7366.8182598400008</v>
      </c>
    </row>
    <row r="115" spans="1:30" ht="15" customHeight="1">
      <c r="H115" s="25" t="s">
        <v>155</v>
      </c>
      <c r="I115" s="5">
        <f>SUMIFS('Storage Capacity'!D:D,'Storage Capacity'!$A:$A,Summary_CDP,'Storage Capacity'!$B:$B,IF($B$109="NEM","*",$B$109),'Storage Capacity'!$C:$C,$H115)</f>
        <v>748.56000603000007</v>
      </c>
      <c r="J115" s="5">
        <f>SUMIFS('Storage Capacity'!K:K,'Storage Capacity'!$A:$A,Summary_CDP,'Storage Capacity'!$B:$B,IF($B$109="NEM","*",$B$109),'Storage Capacity'!$C:$C,$H115)</f>
        <v>747.46004839</v>
      </c>
      <c r="K115" s="5">
        <f>SUMIFS('Storage Capacity'!U:U,'Storage Capacity'!$A:$A,Summary_CDP,'Storage Capacity'!$B:$B,IF($B$109="NEM","*",$B$109),'Storage Capacity'!$C:$C,$H115)</f>
        <v>998.56009874999995</v>
      </c>
      <c r="L115" s="5">
        <f>SUMIFS('Storage Capacity'!AE:AE,'Storage Capacity'!$A:$A,Summary_CDP,'Storage Capacity'!$B:$B,IF($B$109="NEM","*",$B$109),'Storage Capacity'!$C:$C,$H115)</f>
        <v>998.56045818000007</v>
      </c>
    </row>
    <row r="116" spans="1:30" ht="15" customHeight="1">
      <c r="H116" s="25" t="s">
        <v>138</v>
      </c>
      <c r="I116" s="5">
        <f>SUMIFS('Storage Capacity'!D:D,'Storage Capacity'!$A:$A,Summary_CDP,'Storage Capacity'!$B:$B,IF($B$109="NEM","*",$B$109),'Storage Capacity'!$C:$C,$H116)</f>
        <v>318.73899999000002</v>
      </c>
      <c r="J116" s="5">
        <f>SUMIFS('Storage Capacity'!K:K,'Storage Capacity'!$A:$A,Summary_CDP,'Storage Capacity'!$B:$B,IF($B$109="NEM","*",$B$109),'Storage Capacity'!$C:$C,$H116)</f>
        <v>4727.2434336399992</v>
      </c>
      <c r="K116" s="5">
        <f>SUMIFS('Storage Capacity'!U:U,'Storage Capacity'!$A:$A,Summary_CDP,'Storage Capacity'!$B:$B,IF($B$109="NEM","*",$B$109),'Storage Capacity'!$C:$C,$H116)</f>
        <v>18487.972372900003</v>
      </c>
      <c r="L116" s="5">
        <f>SUMIFS('Storage Capacity'!AE:AE,'Storage Capacity'!$A:$A,Summary_CDP,'Storage Capacity'!$B:$B,IF($B$109="NEM","*",$B$109),'Storage Capacity'!$C:$C,$H116)</f>
        <v>30721.097755069997</v>
      </c>
    </row>
    <row r="117" spans="1:30" ht="15" customHeight="1">
      <c r="H117" s="25" t="s">
        <v>139</v>
      </c>
      <c r="I117" s="5">
        <f>SUMIFS('Storage Capacity'!D:D,'Storage Capacity'!$A:$A,Summary_CDP,'Storage Capacity'!$B:$B,IF($B$109="NEM","*",$B$109),'Storage Capacity'!$C:$C,$H117)</f>
        <v>1532.7739999999999</v>
      </c>
      <c r="J117" s="5">
        <f>SUMIFS('Storage Capacity'!K:K,'Storage Capacity'!$A:$A,Summary_CDP,'Storage Capacity'!$B:$B,IF($B$109="NEM","*",$B$109),'Storage Capacity'!$C:$C,$H117)</f>
        <v>6404.2580000000007</v>
      </c>
      <c r="K117" s="5">
        <f>SUMIFS('Storage Capacity'!U:U,'Storage Capacity'!$A:$A,Summary_CDP,'Storage Capacity'!$B:$B,IF($B$109="NEM","*",$B$109),'Storage Capacity'!$C:$C,$H117)</f>
        <v>14782.715</v>
      </c>
      <c r="L117" s="5">
        <f>SUMIFS('Storage Capacity'!AE:AE,'Storage Capacity'!$A:$A,Summary_CDP,'Storage Capacity'!$B:$B,IF($B$109="NEM","*",$B$109),'Storage Capacity'!$C:$C,$H117)</f>
        <v>14447.076000000001</v>
      </c>
    </row>
    <row r="126" spans="1:30" s="51" customFormat="1" ht="24" customHeight="1" thickBot="1">
      <c r="A126" s="49" t="str">
        <f>B127&amp;" storage capacity by year"</f>
        <v>NEM storage capacity by year</v>
      </c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</row>
    <row r="127" spans="1:30" ht="15" customHeight="1" thickTop="1">
      <c r="A127" s="11" t="s">
        <v>127</v>
      </c>
      <c r="B127" s="21" t="s">
        <v>128</v>
      </c>
    </row>
    <row r="129" spans="1:36" ht="15" customHeight="1">
      <c r="G129" s="11"/>
      <c r="H129" t="s">
        <v>129</v>
      </c>
      <c r="I129" s="8" t="s">
        <v>90</v>
      </c>
      <c r="J129" s="8" t="s">
        <v>91</v>
      </c>
      <c r="K129" s="8" t="s">
        <v>92</v>
      </c>
      <c r="L129" s="8" t="s">
        <v>93</v>
      </c>
      <c r="M129" s="8" t="s">
        <v>94</v>
      </c>
      <c r="N129" s="8" t="s">
        <v>95</v>
      </c>
      <c r="O129" s="8" t="s">
        <v>96</v>
      </c>
      <c r="P129" s="8" t="s">
        <v>97</v>
      </c>
      <c r="Q129" s="8" t="s">
        <v>98</v>
      </c>
      <c r="R129" s="8" t="s">
        <v>99</v>
      </c>
      <c r="S129" s="8" t="s">
        <v>100</v>
      </c>
      <c r="T129" s="8" t="s">
        <v>101</v>
      </c>
      <c r="U129" s="8" t="s">
        <v>102</v>
      </c>
      <c r="V129" s="8" t="s">
        <v>103</v>
      </c>
      <c r="W129" s="8" t="s">
        <v>104</v>
      </c>
      <c r="X129" s="8" t="s">
        <v>105</v>
      </c>
      <c r="Y129" s="8" t="s">
        <v>106</v>
      </c>
      <c r="Z129" s="8" t="s">
        <v>107</v>
      </c>
      <c r="AA129" s="8" t="s">
        <v>108</v>
      </c>
      <c r="AB129" s="8" t="s">
        <v>109</v>
      </c>
      <c r="AC129" s="8" t="s">
        <v>110</v>
      </c>
      <c r="AD129" s="8" t="s">
        <v>111</v>
      </c>
      <c r="AE129" s="8" t="s">
        <v>112</v>
      </c>
      <c r="AF129" s="8" t="s">
        <v>113</v>
      </c>
      <c r="AG129" s="8" t="s">
        <v>114</v>
      </c>
      <c r="AH129" s="8" t="s">
        <v>115</v>
      </c>
      <c r="AI129" s="8" t="s">
        <v>116</v>
      </c>
      <c r="AJ129" s="8" t="s">
        <v>117</v>
      </c>
    </row>
    <row r="130" spans="1:36" ht="15" customHeight="1">
      <c r="H130" s="25" t="s">
        <v>152</v>
      </c>
      <c r="I130" s="5">
        <f>SUMIFS('Storage Capacity'!D:D,'Storage Capacity'!$A:$A,Summary_CDP,'Storage Capacity'!$B:$B,IF($B$127="NEM","*",$B$127),'Storage Capacity'!$C:$C,$H130)</f>
        <v>0</v>
      </c>
      <c r="J130" s="5">
        <f>SUMIFS('Storage Capacity'!E:E,'Storage Capacity'!$A:$A,Summary_CDP,'Storage Capacity'!$B:$B,IF($B$127="NEM","*",$B$127),'Storage Capacity'!$C:$C,$H130)</f>
        <v>0</v>
      </c>
      <c r="K130" s="5">
        <f>SUMIFS('Storage Capacity'!F:F,'Storage Capacity'!$A:$A,Summary_CDP,'Storage Capacity'!$B:$B,IF($B$127="NEM","*",$B$127),'Storage Capacity'!$C:$C,$H130)</f>
        <v>680</v>
      </c>
      <c r="L130" s="5">
        <f>SUMIFS('Storage Capacity'!G:G,'Storage Capacity'!$A:$A,Summary_CDP,'Storage Capacity'!$B:$B,IF($B$127="NEM","*",$B$127),'Storage Capacity'!$C:$C,$H130)</f>
        <v>2040</v>
      </c>
      <c r="M130" s="5">
        <f>SUMIFS('Storage Capacity'!H:H,'Storage Capacity'!$A:$A,Summary_CDP,'Storage Capacity'!$B:$B,IF($B$127="NEM","*",$B$127),'Storage Capacity'!$C:$C,$H130)</f>
        <v>2040</v>
      </c>
      <c r="N130" s="5">
        <f>SUMIFS('Storage Capacity'!I:I,'Storage Capacity'!$A:$A,Summary_CDP,'Storage Capacity'!$B:$B,IF($B$127="NEM","*",$B$127),'Storage Capacity'!$C:$C,$H130)</f>
        <v>2040</v>
      </c>
      <c r="O130" s="5">
        <f>SUMIFS('Storage Capacity'!J:J,'Storage Capacity'!$A:$A,Summary_CDP,'Storage Capacity'!$B:$B,IF($B$127="NEM","*",$B$127),'Storage Capacity'!$C:$C,$H130)</f>
        <v>2040</v>
      </c>
      <c r="P130" s="5">
        <f>SUMIFS('Storage Capacity'!K:K,'Storage Capacity'!$A:$A,Summary_CDP,'Storage Capacity'!$B:$B,IF($B$127="NEM","*",$B$127),'Storage Capacity'!$C:$C,$H130)</f>
        <v>2040</v>
      </c>
      <c r="Q130" s="5">
        <f>SUMIFS('Storage Capacity'!L:L,'Storage Capacity'!$A:$A,Summary_CDP,'Storage Capacity'!$B:$B,IF($B$127="NEM","*",$B$127),'Storage Capacity'!$C:$C,$H130)</f>
        <v>2040</v>
      </c>
      <c r="R130" s="5">
        <f>SUMIFS('Storage Capacity'!M:M,'Storage Capacity'!$A:$A,Summary_CDP,'Storage Capacity'!$B:$B,IF($B$127="NEM","*",$B$127),'Storage Capacity'!$C:$C,$H130)</f>
        <v>2040</v>
      </c>
      <c r="S130" s="5">
        <f>SUMIFS('Storage Capacity'!N:N,'Storage Capacity'!$A:$A,Summary_CDP,'Storage Capacity'!$B:$B,IF($B$127="NEM","*",$B$127),'Storage Capacity'!$C:$C,$H130)</f>
        <v>2040</v>
      </c>
      <c r="T130" s="5">
        <f>SUMIFS('Storage Capacity'!O:O,'Storage Capacity'!$A:$A,Summary_CDP,'Storage Capacity'!$B:$B,IF($B$127="NEM","*",$B$127),'Storage Capacity'!$C:$C,$H130)</f>
        <v>2040</v>
      </c>
      <c r="U130" s="5">
        <f>SUMIFS('Storage Capacity'!P:P,'Storage Capacity'!$A:$A,Summary_CDP,'Storage Capacity'!$B:$B,IF($B$127="NEM","*",$B$127),'Storage Capacity'!$C:$C,$H130)</f>
        <v>2040</v>
      </c>
      <c r="V130" s="5">
        <f>SUMIFS('Storage Capacity'!Q:Q,'Storage Capacity'!$A:$A,Summary_CDP,'Storage Capacity'!$B:$B,IF($B$127="NEM","*",$B$127),'Storage Capacity'!$C:$C,$H130)</f>
        <v>2040</v>
      </c>
      <c r="W130" s="5">
        <f>SUMIFS('Storage Capacity'!R:R,'Storage Capacity'!$A:$A,Summary_CDP,'Storage Capacity'!$B:$B,IF($B$127="NEM","*",$B$127),'Storage Capacity'!$C:$C,$H130)</f>
        <v>2040</v>
      </c>
      <c r="X130" s="5">
        <f>SUMIFS('Storage Capacity'!S:S,'Storage Capacity'!$A:$A,Summary_CDP,'Storage Capacity'!$B:$B,IF($B$127="NEM","*",$B$127),'Storage Capacity'!$C:$C,$H130)</f>
        <v>2040</v>
      </c>
      <c r="Y130" s="5">
        <f>SUMIFS('Storage Capacity'!T:T,'Storage Capacity'!$A:$A,Summary_CDP,'Storage Capacity'!$B:$B,IF($B$127="NEM","*",$B$127),'Storage Capacity'!$C:$C,$H130)</f>
        <v>2040</v>
      </c>
      <c r="Z130" s="5">
        <f>SUMIFS('Storage Capacity'!U:U,'Storage Capacity'!$A:$A,Summary_CDP,'Storage Capacity'!$B:$B,IF($B$127="NEM","*",$B$127),'Storage Capacity'!$C:$C,$H130)</f>
        <v>2040</v>
      </c>
      <c r="AA130" s="5">
        <f>SUMIFS('Storage Capacity'!V:V,'Storage Capacity'!$A:$A,Summary_CDP,'Storage Capacity'!$B:$B,IF($B$127="NEM","*",$B$127),'Storage Capacity'!$C:$C,$H130)</f>
        <v>2040</v>
      </c>
      <c r="AB130" s="5">
        <f>SUMIFS('Storage Capacity'!W:W,'Storage Capacity'!$A:$A,Summary_CDP,'Storage Capacity'!$B:$B,IF($B$127="NEM","*",$B$127),'Storage Capacity'!$C:$C,$H130)</f>
        <v>2040</v>
      </c>
      <c r="AC130" s="5">
        <f>SUMIFS('Storage Capacity'!X:X,'Storage Capacity'!$A:$A,Summary_CDP,'Storage Capacity'!$B:$B,IF($B$127="NEM","*",$B$127),'Storage Capacity'!$C:$C,$H130)</f>
        <v>2040</v>
      </c>
      <c r="AD130" s="5">
        <f>SUMIFS('Storage Capacity'!Y:Y,'Storage Capacity'!$A:$A,Summary_CDP,'Storage Capacity'!$B:$B,IF($B$127="NEM","*",$B$127),'Storage Capacity'!$C:$C,$H130)</f>
        <v>2040</v>
      </c>
      <c r="AE130" s="5">
        <f>SUMIFS('Storage Capacity'!Z:Z,'Storage Capacity'!$A:$A,Summary_CDP,'Storage Capacity'!$B:$B,IF($B$127="NEM","*",$B$127),'Storage Capacity'!$C:$C,$H130)</f>
        <v>2040</v>
      </c>
      <c r="AF130" s="5">
        <f>SUMIFS('Storage Capacity'!AA:AA,'Storage Capacity'!$A:$A,Summary_CDP,'Storage Capacity'!$B:$B,IF($B$127="NEM","*",$B$127),'Storage Capacity'!$C:$C,$H130)</f>
        <v>2040</v>
      </c>
      <c r="AG130" s="5">
        <f>SUMIFS('Storage Capacity'!AB:AB,'Storage Capacity'!$A:$A,Summary_CDP,'Storage Capacity'!$B:$B,IF($B$127="NEM","*",$B$127),'Storage Capacity'!$C:$C,$H130)</f>
        <v>2040</v>
      </c>
      <c r="AH130" s="5">
        <f>SUMIFS('Storage Capacity'!AC:AC,'Storage Capacity'!$A:$A,Summary_CDP,'Storage Capacity'!$B:$B,IF($B$127="NEM","*",$B$127),'Storage Capacity'!$C:$C,$H130)</f>
        <v>2040</v>
      </c>
      <c r="AI130" s="5">
        <f>SUMIFS('Storage Capacity'!AD:AD,'Storage Capacity'!$A:$A,Summary_CDP,'Storage Capacity'!$B:$B,IF($B$127="NEM","*",$B$127),'Storage Capacity'!$C:$C,$H130)</f>
        <v>2040</v>
      </c>
      <c r="AJ130" s="5">
        <f>SUMIFS('Storage Capacity'!AE:AE,'Storage Capacity'!$A:$A,Summary_CDP,'Storage Capacity'!$B:$B,IF($B$127="NEM","*",$B$127),'Storage Capacity'!$C:$C,$H130)</f>
        <v>2040</v>
      </c>
    </row>
    <row r="131" spans="1:36" ht="15" customHeight="1">
      <c r="H131" s="25" t="s">
        <v>153</v>
      </c>
      <c r="I131" s="5">
        <f>SUMIFS('Storage Capacity'!D:D,'Storage Capacity'!$A:$A,Summary_CDP,'Storage Capacity'!$B:$B,IF($B$127="NEM","*",$B$127),'Storage Capacity'!$C:$C,$H131)</f>
        <v>160</v>
      </c>
      <c r="J131" s="5">
        <f>SUMIFS('Storage Capacity'!E:E,'Storage Capacity'!$A:$A,Summary_CDP,'Storage Capacity'!$B:$B,IF($B$127="NEM","*",$B$127),'Storage Capacity'!$C:$C,$H131)</f>
        <v>160</v>
      </c>
      <c r="K131" s="5">
        <f>SUMIFS('Storage Capacity'!F:F,'Storage Capacity'!$A:$A,Summary_CDP,'Storage Capacity'!$B:$B,IF($B$127="NEM","*",$B$127),'Storage Capacity'!$C:$C,$H131)</f>
        <v>160</v>
      </c>
      <c r="L131" s="5">
        <f>SUMIFS('Storage Capacity'!G:G,'Storage Capacity'!$A:$A,Summary_CDP,'Storage Capacity'!$B:$B,IF($B$127="NEM","*",$B$127),'Storage Capacity'!$C:$C,$H131)</f>
        <v>160</v>
      </c>
      <c r="M131" s="5">
        <f>SUMIFS('Storage Capacity'!H:H,'Storage Capacity'!$A:$A,Summary_CDP,'Storage Capacity'!$B:$B,IF($B$127="NEM","*",$B$127),'Storage Capacity'!$C:$C,$H131)</f>
        <v>160</v>
      </c>
      <c r="N131" s="5">
        <f>SUMIFS('Storage Capacity'!I:I,'Storage Capacity'!$A:$A,Summary_CDP,'Storage Capacity'!$B:$B,IF($B$127="NEM","*",$B$127),'Storage Capacity'!$C:$C,$H131)</f>
        <v>160.00009501</v>
      </c>
      <c r="O131" s="5">
        <f>SUMIFS('Storage Capacity'!J:J,'Storage Capacity'!$A:$A,Summary_CDP,'Storage Capacity'!$B:$B,IF($B$127="NEM","*",$B$127),'Storage Capacity'!$C:$C,$H131)</f>
        <v>160.00013214000001</v>
      </c>
      <c r="P131" s="5">
        <f>SUMIFS('Storage Capacity'!K:K,'Storage Capacity'!$A:$A,Summary_CDP,'Storage Capacity'!$B:$B,IF($B$127="NEM","*",$B$127),'Storage Capacity'!$C:$C,$H131)</f>
        <v>385.99502573000001</v>
      </c>
      <c r="Q131" s="5">
        <f>SUMIFS('Storage Capacity'!L:L,'Storage Capacity'!$A:$A,Summary_CDP,'Storage Capacity'!$B:$B,IF($B$127="NEM","*",$B$127),'Storage Capacity'!$C:$C,$H131)</f>
        <v>385.99504557</v>
      </c>
      <c r="R131" s="5">
        <f>SUMIFS('Storage Capacity'!M:M,'Storage Capacity'!$A:$A,Summary_CDP,'Storage Capacity'!$B:$B,IF($B$127="NEM","*",$B$127),'Storage Capacity'!$C:$C,$H131)</f>
        <v>385.99516342000004</v>
      </c>
      <c r="S131" s="5">
        <f>SUMIFS('Storage Capacity'!N:N,'Storage Capacity'!$A:$A,Summary_CDP,'Storage Capacity'!$B:$B,IF($B$127="NEM","*",$B$127),'Storage Capacity'!$C:$C,$H131)</f>
        <v>633.30984600999989</v>
      </c>
      <c r="T131" s="5">
        <f>SUMIFS('Storage Capacity'!O:O,'Storage Capacity'!$A:$A,Summary_CDP,'Storage Capacity'!$B:$B,IF($B$127="NEM","*",$B$127),'Storage Capacity'!$C:$C,$H131)</f>
        <v>752.66055046999998</v>
      </c>
      <c r="U131" s="5">
        <f>SUMIFS('Storage Capacity'!P:P,'Storage Capacity'!$A:$A,Summary_CDP,'Storage Capacity'!$B:$B,IF($B$127="NEM","*",$B$127),'Storage Capacity'!$C:$C,$H131)</f>
        <v>752.66055046999998</v>
      </c>
      <c r="V131" s="5">
        <f>SUMIFS('Storage Capacity'!Q:Q,'Storage Capacity'!$A:$A,Summary_CDP,'Storage Capacity'!$B:$B,IF($B$127="NEM","*",$B$127),'Storage Capacity'!$C:$C,$H131)</f>
        <v>2075.4557006</v>
      </c>
      <c r="W131" s="5">
        <f>SUMIFS('Storage Capacity'!R:R,'Storage Capacity'!$A:$A,Summary_CDP,'Storage Capacity'!$B:$B,IF($B$127="NEM","*",$B$127),'Storage Capacity'!$C:$C,$H131)</f>
        <v>2520.2214395399997</v>
      </c>
      <c r="X131" s="5">
        <f>SUMIFS('Storage Capacity'!S:S,'Storage Capacity'!$A:$A,Summary_CDP,'Storage Capacity'!$B:$B,IF($B$127="NEM","*",$B$127),'Storage Capacity'!$C:$C,$H131)</f>
        <v>2520.22144131</v>
      </c>
      <c r="Y131" s="5">
        <f>SUMIFS('Storage Capacity'!T:T,'Storage Capacity'!$A:$A,Summary_CDP,'Storage Capacity'!$B:$B,IF($B$127="NEM","*",$B$127),'Storage Capacity'!$C:$C,$H131)</f>
        <v>3157.6117156</v>
      </c>
      <c r="Z131" s="5">
        <f>SUMIFS('Storage Capacity'!U:U,'Storage Capacity'!$A:$A,Summary_CDP,'Storage Capacity'!$B:$B,IF($B$127="NEM","*",$B$127),'Storage Capacity'!$C:$C,$H131)</f>
        <v>3157.6117157699996</v>
      </c>
      <c r="AA131" s="5">
        <f>SUMIFS('Storage Capacity'!V:V,'Storage Capacity'!$A:$A,Summary_CDP,'Storage Capacity'!$B:$B,IF($B$127="NEM","*",$B$127),'Storage Capacity'!$C:$C,$H131)</f>
        <v>3479.8289012300002</v>
      </c>
      <c r="AB131" s="5">
        <f>SUMIFS('Storage Capacity'!W:W,'Storage Capacity'!$A:$A,Summary_CDP,'Storage Capacity'!$B:$B,IF($B$127="NEM","*",$B$127),'Storage Capacity'!$C:$C,$H131)</f>
        <v>3479.8289013199997</v>
      </c>
      <c r="AC131" s="5">
        <f>SUMIFS('Storage Capacity'!X:X,'Storage Capacity'!$A:$A,Summary_CDP,'Storage Capacity'!$B:$B,IF($B$127="NEM","*",$B$127),'Storage Capacity'!$C:$C,$H131)</f>
        <v>4061.8463774499996</v>
      </c>
      <c r="AD131" s="5">
        <f>SUMIFS('Storage Capacity'!Y:Y,'Storage Capacity'!$A:$A,Summary_CDP,'Storage Capacity'!$B:$B,IF($B$127="NEM","*",$B$127),'Storage Capacity'!$C:$C,$H131)</f>
        <v>4061.8463816900003</v>
      </c>
      <c r="AE131" s="5">
        <f>SUMIFS('Storage Capacity'!Z:Z,'Storage Capacity'!$A:$A,Summary_CDP,'Storage Capacity'!$B:$B,IF($B$127="NEM","*",$B$127),'Storage Capacity'!$C:$C,$H131)</f>
        <v>4061.8463845000001</v>
      </c>
      <c r="AF131" s="5">
        <f>SUMIFS('Storage Capacity'!AA:AA,'Storage Capacity'!$A:$A,Summary_CDP,'Storage Capacity'!$B:$B,IF($B$127="NEM","*",$B$127),'Storage Capacity'!$C:$C,$H131)</f>
        <v>4061.8463879800001</v>
      </c>
      <c r="AG131" s="5">
        <f>SUMIFS('Storage Capacity'!AB:AB,'Storage Capacity'!$A:$A,Summary_CDP,'Storage Capacity'!$B:$B,IF($B$127="NEM","*",$B$127),'Storage Capacity'!$C:$C,$H131)</f>
        <v>4061.8463883500003</v>
      </c>
      <c r="AH131" s="5">
        <f>SUMIFS('Storage Capacity'!AC:AC,'Storage Capacity'!$A:$A,Summary_CDP,'Storage Capacity'!$B:$B,IF($B$127="NEM","*",$B$127),'Storage Capacity'!$C:$C,$H131)</f>
        <v>4061.8463909900001</v>
      </c>
      <c r="AI131" s="5">
        <f>SUMIFS('Storage Capacity'!AD:AD,'Storage Capacity'!$A:$A,Summary_CDP,'Storage Capacity'!$B:$B,IF($B$127="NEM","*",$B$127),'Storage Capacity'!$C:$C,$H131)</f>
        <v>4070.26792716</v>
      </c>
      <c r="AJ131" s="5">
        <f>SUMIFS('Storage Capacity'!AE:AE,'Storage Capacity'!$A:$A,Summary_CDP,'Storage Capacity'!$B:$B,IF($B$127="NEM","*",$B$127),'Storage Capacity'!$C:$C,$H131)</f>
        <v>4070.2679352599998</v>
      </c>
    </row>
    <row r="132" spans="1:36" ht="15" customHeight="1">
      <c r="H132" s="25" t="s">
        <v>154</v>
      </c>
      <c r="I132" s="5">
        <f>SUMIFS('Storage Capacity'!D:D,'Storage Capacity'!$A:$A,Summary_CDP,'Storage Capacity'!$B:$B,IF($B$127="NEM","*",$B$127),'Storage Capacity'!$C:$C,$H132)</f>
        <v>650.00003019000007</v>
      </c>
      <c r="J132" s="5">
        <f>SUMIFS('Storage Capacity'!E:E,'Storage Capacity'!$A:$A,Summary_CDP,'Storage Capacity'!$B:$B,IF($B$127="NEM","*",$B$127),'Storage Capacity'!$C:$C,$H132)</f>
        <v>650.00004364999995</v>
      </c>
      <c r="K132" s="5">
        <f>SUMIFS('Storage Capacity'!F:F,'Storage Capacity'!$A:$A,Summary_CDP,'Storage Capacity'!$B:$B,IF($B$127="NEM","*",$B$127),'Storage Capacity'!$C:$C,$H132)</f>
        <v>1500.00330426</v>
      </c>
      <c r="L132" s="5">
        <f>SUMIFS('Storage Capacity'!G:G,'Storage Capacity'!$A:$A,Summary_CDP,'Storage Capacity'!$B:$B,IF($B$127="NEM","*",$B$127),'Storage Capacity'!$C:$C,$H132)</f>
        <v>1500.0033154300002</v>
      </c>
      <c r="M132" s="5">
        <f>SUMIFS('Storage Capacity'!H:H,'Storage Capacity'!$A:$A,Summary_CDP,'Storage Capacity'!$B:$B,IF($B$127="NEM","*",$B$127),'Storage Capacity'!$C:$C,$H132)</f>
        <v>2425.00121115</v>
      </c>
      <c r="N132" s="5">
        <f>SUMIFS('Storage Capacity'!I:I,'Storage Capacity'!$A:$A,Summary_CDP,'Storage Capacity'!$B:$B,IF($B$127="NEM","*",$B$127),'Storage Capacity'!$C:$C,$H132)</f>
        <v>2911.1587007600001</v>
      </c>
      <c r="O132" s="5">
        <f>SUMIFS('Storage Capacity'!J:J,'Storage Capacity'!$A:$A,Summary_CDP,'Storage Capacity'!$B:$B,IF($B$127="NEM","*",$B$127),'Storage Capacity'!$C:$C,$H132)</f>
        <v>2986.2713586199998</v>
      </c>
      <c r="P132" s="5">
        <f>SUMIFS('Storage Capacity'!K:K,'Storage Capacity'!$A:$A,Summary_CDP,'Storage Capacity'!$B:$B,IF($B$127="NEM","*",$B$127),'Storage Capacity'!$C:$C,$H132)</f>
        <v>4288.6349079000001</v>
      </c>
      <c r="Q132" s="5">
        <f>SUMIFS('Storage Capacity'!L:L,'Storage Capacity'!$A:$A,Summary_CDP,'Storage Capacity'!$B:$B,IF($B$127="NEM","*",$B$127),'Storage Capacity'!$C:$C,$H132)</f>
        <v>4288.6349082699999</v>
      </c>
      <c r="R132" s="5">
        <f>SUMIFS('Storage Capacity'!M:M,'Storage Capacity'!$A:$A,Summary_CDP,'Storage Capacity'!$B:$B,IF($B$127="NEM","*",$B$127),'Storage Capacity'!$C:$C,$H132)</f>
        <v>4288.6349095699998</v>
      </c>
      <c r="S132" s="5">
        <f>SUMIFS('Storage Capacity'!N:N,'Storage Capacity'!$A:$A,Summary_CDP,'Storage Capacity'!$B:$B,IF($B$127="NEM","*",$B$127),'Storage Capacity'!$C:$C,$H132)</f>
        <v>4288.6349148099998</v>
      </c>
      <c r="T132" s="5">
        <f>SUMIFS('Storage Capacity'!O:O,'Storage Capacity'!$A:$A,Summary_CDP,'Storage Capacity'!$B:$B,IF($B$127="NEM","*",$B$127),'Storage Capacity'!$C:$C,$H132)</f>
        <v>4288.6349220099992</v>
      </c>
      <c r="U132" s="5">
        <f>SUMIFS('Storage Capacity'!P:P,'Storage Capacity'!$A:$A,Summary_CDP,'Storage Capacity'!$B:$B,IF($B$127="NEM","*",$B$127),'Storage Capacity'!$C:$C,$H132)</f>
        <v>4288.6349220400007</v>
      </c>
      <c r="V132" s="5">
        <f>SUMIFS('Storage Capacity'!Q:Q,'Storage Capacity'!$A:$A,Summary_CDP,'Storage Capacity'!$B:$B,IF($B$127="NEM","*",$B$127),'Storage Capacity'!$C:$C,$H132)</f>
        <v>4288.6349239399988</v>
      </c>
      <c r="W132" s="5">
        <f>SUMIFS('Storage Capacity'!R:R,'Storage Capacity'!$A:$A,Summary_CDP,'Storage Capacity'!$B:$B,IF($B$127="NEM","*",$B$127),'Storage Capacity'!$C:$C,$H132)</f>
        <v>4288.6349786700002</v>
      </c>
      <c r="X132" s="5">
        <f>SUMIFS('Storage Capacity'!S:S,'Storage Capacity'!$A:$A,Summary_CDP,'Storage Capacity'!$B:$B,IF($B$127="NEM","*",$B$127),'Storage Capacity'!$C:$C,$H132)</f>
        <v>5252.5036863999994</v>
      </c>
      <c r="Y132" s="5">
        <f>SUMIFS('Storage Capacity'!T:T,'Storage Capacity'!$A:$A,Summary_CDP,'Storage Capacity'!$B:$B,IF($B$127="NEM","*",$B$127),'Storage Capacity'!$C:$C,$H132)</f>
        <v>6690.6760271399999</v>
      </c>
      <c r="Z132" s="5">
        <f>SUMIFS('Storage Capacity'!U:U,'Storage Capacity'!$A:$A,Summary_CDP,'Storage Capacity'!$B:$B,IF($B$127="NEM","*",$B$127),'Storage Capacity'!$C:$C,$H132)</f>
        <v>6863.8121704500008</v>
      </c>
      <c r="AA132" s="5">
        <f>SUMIFS('Storage Capacity'!V:V,'Storage Capacity'!$A:$A,Summary_CDP,'Storage Capacity'!$B:$B,IF($B$127="NEM","*",$B$127),'Storage Capacity'!$C:$C,$H132)</f>
        <v>7102.4735673200012</v>
      </c>
      <c r="AB132" s="5">
        <f>SUMIFS('Storage Capacity'!W:W,'Storage Capacity'!$A:$A,Summary_CDP,'Storage Capacity'!$B:$B,IF($B$127="NEM","*",$B$127),'Storage Capacity'!$C:$C,$H132)</f>
        <v>7102.4735824500003</v>
      </c>
      <c r="AC132" s="5">
        <f>SUMIFS('Storage Capacity'!X:X,'Storage Capacity'!$A:$A,Summary_CDP,'Storage Capacity'!$B:$B,IF($B$127="NEM","*",$B$127),'Storage Capacity'!$C:$C,$H132)</f>
        <v>7102.4735534499996</v>
      </c>
      <c r="AD132" s="5">
        <f>SUMIFS('Storage Capacity'!Y:Y,'Storage Capacity'!$A:$A,Summary_CDP,'Storage Capacity'!$B:$B,IF($B$127="NEM","*",$B$127),'Storage Capacity'!$C:$C,$H132)</f>
        <v>7102.4736374000004</v>
      </c>
      <c r="AE132" s="5">
        <f>SUMIFS('Storage Capacity'!Z:Z,'Storage Capacity'!$A:$A,Summary_CDP,'Storage Capacity'!$B:$B,IF($B$127="NEM","*",$B$127),'Storage Capacity'!$C:$C,$H132)</f>
        <v>6502.4704120599999</v>
      </c>
      <c r="AF132" s="5">
        <f>SUMIFS('Storage Capacity'!AA:AA,'Storage Capacity'!$A:$A,Summary_CDP,'Storage Capacity'!$B:$B,IF($B$127="NEM","*",$B$127),'Storage Capacity'!$C:$C,$H132)</f>
        <v>6502.4704268600017</v>
      </c>
      <c r="AG132" s="5">
        <f>SUMIFS('Storage Capacity'!AB:AB,'Storage Capacity'!$A:$A,Summary_CDP,'Storage Capacity'!$B:$B,IF($B$127="NEM","*",$B$127),'Storage Capacity'!$C:$C,$H132)</f>
        <v>5577.472672410001</v>
      </c>
      <c r="AH132" s="5">
        <f>SUMIFS('Storage Capacity'!AC:AC,'Storage Capacity'!$A:$A,Summary_CDP,'Storage Capacity'!$B:$B,IF($B$127="NEM","*",$B$127),'Storage Capacity'!$C:$C,$H132)</f>
        <v>6135.9467481000001</v>
      </c>
      <c r="AI132" s="5">
        <f>SUMIFS('Storage Capacity'!AD:AD,'Storage Capacity'!$A:$A,Summary_CDP,'Storage Capacity'!$B:$B,IF($B$127="NEM","*",$B$127),'Storage Capacity'!$C:$C,$H132)</f>
        <v>8669.1814827500002</v>
      </c>
      <c r="AJ132" s="5">
        <f>SUMIFS('Storage Capacity'!AE:AE,'Storage Capacity'!$A:$A,Summary_CDP,'Storage Capacity'!$B:$B,IF($B$127="NEM","*",$B$127),'Storage Capacity'!$C:$C,$H132)</f>
        <v>7366.8182598400008</v>
      </c>
    </row>
    <row r="133" spans="1:36" ht="15" customHeight="1">
      <c r="H133" s="25" t="s">
        <v>155</v>
      </c>
      <c r="I133" s="5">
        <f>SUMIFS('Storage Capacity'!D:D,'Storage Capacity'!$A:$A,Summary_CDP,'Storage Capacity'!$B:$B,IF($B$127="NEM","*",$B$127),'Storage Capacity'!$C:$C,$H133)</f>
        <v>748.56000603000007</v>
      </c>
      <c r="J133" s="5">
        <f>SUMIFS('Storage Capacity'!E:E,'Storage Capacity'!$A:$A,Summary_CDP,'Storage Capacity'!$B:$B,IF($B$127="NEM","*",$B$127),'Storage Capacity'!$C:$C,$H133)</f>
        <v>747.46000791000006</v>
      </c>
      <c r="K133" s="5">
        <f>SUMIFS('Storage Capacity'!F:F,'Storage Capacity'!$A:$A,Summary_CDP,'Storage Capacity'!$B:$B,IF($B$127="NEM","*",$B$127),'Storage Capacity'!$C:$C,$H133)</f>
        <v>747.46000903000004</v>
      </c>
      <c r="L133" s="5">
        <f>SUMIFS('Storage Capacity'!G:G,'Storage Capacity'!$A:$A,Summary_CDP,'Storage Capacity'!$B:$B,IF($B$127="NEM","*",$B$127),'Storage Capacity'!$C:$C,$H133)</f>
        <v>747.46001086000001</v>
      </c>
      <c r="M133" s="5">
        <f>SUMIFS('Storage Capacity'!H:H,'Storage Capacity'!$A:$A,Summary_CDP,'Storage Capacity'!$B:$B,IF($B$127="NEM","*",$B$127),'Storage Capacity'!$C:$C,$H133)</f>
        <v>748.56001319999996</v>
      </c>
      <c r="N133" s="5">
        <f>SUMIFS('Storage Capacity'!I:I,'Storage Capacity'!$A:$A,Summary_CDP,'Storage Capacity'!$B:$B,IF($B$127="NEM","*",$B$127),'Storage Capacity'!$C:$C,$H133)</f>
        <v>747.46003298000005</v>
      </c>
      <c r="O133" s="5">
        <f>SUMIFS('Storage Capacity'!J:J,'Storage Capacity'!$A:$A,Summary_CDP,'Storage Capacity'!$B:$B,IF($B$127="NEM","*",$B$127),'Storage Capacity'!$C:$C,$H133)</f>
        <v>747.4600332</v>
      </c>
      <c r="P133" s="5">
        <f>SUMIFS('Storage Capacity'!K:K,'Storage Capacity'!$A:$A,Summary_CDP,'Storage Capacity'!$B:$B,IF($B$127="NEM","*",$B$127),'Storage Capacity'!$C:$C,$H133)</f>
        <v>747.46004839</v>
      </c>
      <c r="Q133" s="5">
        <f>SUMIFS('Storage Capacity'!L:L,'Storage Capacity'!$A:$A,Summary_CDP,'Storage Capacity'!$B:$B,IF($B$127="NEM","*",$B$127),'Storage Capacity'!$C:$C,$H133)</f>
        <v>747.46004839</v>
      </c>
      <c r="R133" s="5">
        <f>SUMIFS('Storage Capacity'!M:M,'Storage Capacity'!$A:$A,Summary_CDP,'Storage Capacity'!$B:$B,IF($B$127="NEM","*",$B$127),'Storage Capacity'!$C:$C,$H133)</f>
        <v>998.56004839000002</v>
      </c>
      <c r="S133" s="5">
        <f>SUMIFS('Storage Capacity'!N:N,'Storage Capacity'!$A:$A,Summary_CDP,'Storage Capacity'!$B:$B,IF($B$127="NEM","*",$B$127),'Storage Capacity'!$C:$C,$H133)</f>
        <v>997.46004840000001</v>
      </c>
      <c r="T133" s="5">
        <f>SUMIFS('Storage Capacity'!O:O,'Storage Capacity'!$A:$A,Summary_CDP,'Storage Capacity'!$B:$B,IF($B$127="NEM","*",$B$127),'Storage Capacity'!$C:$C,$H133)</f>
        <v>998.56004841000004</v>
      </c>
      <c r="U133" s="5">
        <f>SUMIFS('Storage Capacity'!P:P,'Storage Capacity'!$A:$A,Summary_CDP,'Storage Capacity'!$B:$B,IF($B$127="NEM","*",$B$127),'Storage Capacity'!$C:$C,$H133)</f>
        <v>997.46004842000002</v>
      </c>
      <c r="V133" s="5">
        <f>SUMIFS('Storage Capacity'!Q:Q,'Storage Capacity'!$A:$A,Summary_CDP,'Storage Capacity'!$B:$B,IF($B$127="NEM","*",$B$127),'Storage Capacity'!$C:$C,$H133)</f>
        <v>998.56004854999992</v>
      </c>
      <c r="W133" s="5">
        <f>SUMIFS('Storage Capacity'!R:R,'Storage Capacity'!$A:$A,Summary_CDP,'Storage Capacity'!$B:$B,IF($B$127="NEM","*",$B$127),'Storage Capacity'!$C:$C,$H133)</f>
        <v>998.56007066999996</v>
      </c>
      <c r="X133" s="5">
        <f>SUMIFS('Storage Capacity'!S:S,'Storage Capacity'!$A:$A,Summary_CDP,'Storage Capacity'!$B:$B,IF($B$127="NEM","*",$B$127),'Storage Capacity'!$C:$C,$H133)</f>
        <v>998.56007756999998</v>
      </c>
      <c r="Y133" s="5">
        <f>SUMIFS('Storage Capacity'!T:T,'Storage Capacity'!$A:$A,Summary_CDP,'Storage Capacity'!$B:$B,IF($B$127="NEM","*",$B$127),'Storage Capacity'!$C:$C,$H133)</f>
        <v>998.56008898999994</v>
      </c>
      <c r="Z133" s="5">
        <f>SUMIFS('Storage Capacity'!U:U,'Storage Capacity'!$A:$A,Summary_CDP,'Storage Capacity'!$B:$B,IF($B$127="NEM","*",$B$127),'Storage Capacity'!$C:$C,$H133)</f>
        <v>998.56009874999995</v>
      </c>
      <c r="AA133" s="5">
        <f>SUMIFS('Storage Capacity'!V:V,'Storage Capacity'!$A:$A,Summary_CDP,'Storage Capacity'!$B:$B,IF($B$127="NEM","*",$B$127),'Storage Capacity'!$C:$C,$H133)</f>
        <v>998.56012426999996</v>
      </c>
      <c r="AB133" s="5">
        <f>SUMIFS('Storage Capacity'!W:W,'Storage Capacity'!$A:$A,Summary_CDP,'Storage Capacity'!$B:$B,IF($B$127="NEM","*",$B$127),'Storage Capacity'!$C:$C,$H133)</f>
        <v>998.56012452000004</v>
      </c>
      <c r="AC133" s="5">
        <f>SUMIFS('Storage Capacity'!X:X,'Storage Capacity'!$A:$A,Summary_CDP,'Storage Capacity'!$B:$B,IF($B$127="NEM","*",$B$127),'Storage Capacity'!$C:$C,$H133)</f>
        <v>998.56012261000001</v>
      </c>
      <c r="AD133" s="5">
        <f>SUMIFS('Storage Capacity'!Y:Y,'Storage Capacity'!$A:$A,Summary_CDP,'Storage Capacity'!$B:$B,IF($B$127="NEM","*",$B$127),'Storage Capacity'!$C:$C,$H133)</f>
        <v>1000.6601913100001</v>
      </c>
      <c r="AE133" s="5">
        <f>SUMIFS('Storage Capacity'!Z:Z,'Storage Capacity'!$A:$A,Summary_CDP,'Storage Capacity'!$B:$B,IF($B$127="NEM","*",$B$127),'Storage Capacity'!$C:$C,$H133)</f>
        <v>998.56027427999993</v>
      </c>
      <c r="AF133" s="5">
        <f>SUMIFS('Storage Capacity'!AA:AA,'Storage Capacity'!$A:$A,Summary_CDP,'Storage Capacity'!$B:$B,IF($B$127="NEM","*",$B$127),'Storage Capacity'!$C:$C,$H133)</f>
        <v>998.56027261000008</v>
      </c>
      <c r="AG133" s="5">
        <f>SUMIFS('Storage Capacity'!AB:AB,'Storage Capacity'!$A:$A,Summary_CDP,'Storage Capacity'!$B:$B,IF($B$127="NEM","*",$B$127),'Storage Capacity'!$C:$C,$H133)</f>
        <v>998.56027040000004</v>
      </c>
      <c r="AH133" s="5">
        <f>SUMIFS('Storage Capacity'!AC:AC,'Storage Capacity'!$A:$A,Summary_CDP,'Storage Capacity'!$B:$B,IF($B$127="NEM","*",$B$127),'Storage Capacity'!$C:$C,$H133)</f>
        <v>998.5603534899999</v>
      </c>
      <c r="AI133" s="5">
        <f>SUMIFS('Storage Capacity'!AD:AD,'Storage Capacity'!$A:$A,Summary_CDP,'Storage Capacity'!$B:$B,IF($B$127="NEM","*",$B$127),'Storage Capacity'!$C:$C,$H133)</f>
        <v>998.56041071999994</v>
      </c>
      <c r="AJ133" s="5">
        <f>SUMIFS('Storage Capacity'!AE:AE,'Storage Capacity'!$A:$A,Summary_CDP,'Storage Capacity'!$B:$B,IF($B$127="NEM","*",$B$127),'Storage Capacity'!$C:$C,$H133)</f>
        <v>998.56045818000007</v>
      </c>
    </row>
    <row r="134" spans="1:36" ht="15" customHeight="1">
      <c r="H134" s="25" t="s">
        <v>138</v>
      </c>
      <c r="I134" s="5">
        <f>SUMIFS('Storage Capacity'!D:D,'Storage Capacity'!$A:$A,Summary_CDP,'Storage Capacity'!$B:$B,IF($B$127="NEM","*",$B$127),'Storage Capacity'!$C:$C,$H134)</f>
        <v>318.73899999000002</v>
      </c>
      <c r="J134" s="5">
        <f>SUMIFS('Storage Capacity'!E:E,'Storage Capacity'!$A:$A,Summary_CDP,'Storage Capacity'!$B:$B,IF($B$127="NEM","*",$B$127),'Storage Capacity'!$C:$C,$H134)</f>
        <v>623.03000001000009</v>
      </c>
      <c r="K134" s="5">
        <f>SUMIFS('Storage Capacity'!F:F,'Storage Capacity'!$A:$A,Summary_CDP,'Storage Capacity'!$B:$B,IF($B$127="NEM","*",$B$127),'Storage Capacity'!$C:$C,$H134)</f>
        <v>1035.4459999999999</v>
      </c>
      <c r="L134" s="5">
        <f>SUMIFS('Storage Capacity'!G:G,'Storage Capacity'!$A:$A,Summary_CDP,'Storage Capacity'!$B:$B,IF($B$127="NEM","*",$B$127),'Storage Capacity'!$C:$C,$H134)</f>
        <v>1538.9269999999999</v>
      </c>
      <c r="M134" s="5">
        <f>SUMIFS('Storage Capacity'!H:H,'Storage Capacity'!$A:$A,Summary_CDP,'Storage Capacity'!$B:$B,IF($B$127="NEM","*",$B$127),'Storage Capacity'!$C:$C,$H134)</f>
        <v>2142.8109999900003</v>
      </c>
      <c r="N134" s="5">
        <f>SUMIFS('Storage Capacity'!I:I,'Storage Capacity'!$A:$A,Summary_CDP,'Storage Capacity'!$B:$B,IF($B$127="NEM","*",$B$127),'Storage Capacity'!$C:$C,$H134)</f>
        <v>2807.6330000100002</v>
      </c>
      <c r="O134" s="5">
        <f>SUMIFS('Storage Capacity'!J:J,'Storage Capacity'!$A:$A,Summary_CDP,'Storage Capacity'!$B:$B,IF($B$127="NEM","*",$B$127),'Storage Capacity'!$C:$C,$H134)</f>
        <v>3819.3379999899998</v>
      </c>
      <c r="P134" s="5">
        <f>SUMIFS('Storage Capacity'!K:K,'Storage Capacity'!$A:$A,Summary_CDP,'Storage Capacity'!$B:$B,IF($B$127="NEM","*",$B$127),'Storage Capacity'!$C:$C,$H134)</f>
        <v>4727.2434336399992</v>
      </c>
      <c r="Q134" s="5">
        <f>SUMIFS('Storage Capacity'!L:L,'Storage Capacity'!$A:$A,Summary_CDP,'Storage Capacity'!$B:$B,IF($B$127="NEM","*",$B$127),'Storage Capacity'!$C:$C,$H134)</f>
        <v>5655.0584906800004</v>
      </c>
      <c r="R134" s="5">
        <f>SUMIFS('Storage Capacity'!M:M,'Storage Capacity'!$A:$A,Summary_CDP,'Storage Capacity'!$B:$B,IF($B$127="NEM","*",$B$127),'Storage Capacity'!$C:$C,$H134)</f>
        <v>6746.6595240400002</v>
      </c>
      <c r="S134" s="5">
        <f>SUMIFS('Storage Capacity'!N:N,'Storage Capacity'!$A:$A,Summary_CDP,'Storage Capacity'!$B:$B,IF($B$127="NEM","*",$B$127),'Storage Capacity'!$C:$C,$H134)</f>
        <v>8087.3193383700009</v>
      </c>
      <c r="T134" s="5">
        <f>SUMIFS('Storage Capacity'!O:O,'Storage Capacity'!$A:$A,Summary_CDP,'Storage Capacity'!$B:$B,IF($B$127="NEM","*",$B$127),'Storage Capacity'!$C:$C,$H134)</f>
        <v>9572.2935431400001</v>
      </c>
      <c r="U134" s="5">
        <f>SUMIFS('Storage Capacity'!P:P,'Storage Capacity'!$A:$A,Summary_CDP,'Storage Capacity'!$B:$B,IF($B$127="NEM","*",$B$127),'Storage Capacity'!$C:$C,$H134)</f>
        <v>11104.259611689999</v>
      </c>
      <c r="V134" s="5">
        <f>SUMIFS('Storage Capacity'!Q:Q,'Storage Capacity'!$A:$A,Summary_CDP,'Storage Capacity'!$B:$B,IF($B$127="NEM","*",$B$127),'Storage Capacity'!$C:$C,$H134)</f>
        <v>12714.141294629999</v>
      </c>
      <c r="W134" s="5">
        <f>SUMIFS('Storage Capacity'!R:R,'Storage Capacity'!$A:$A,Summary_CDP,'Storage Capacity'!$B:$B,IF($B$127="NEM","*",$B$127),'Storage Capacity'!$C:$C,$H134)</f>
        <v>14322.803765499999</v>
      </c>
      <c r="X134" s="5">
        <f>SUMIFS('Storage Capacity'!S:S,'Storage Capacity'!$A:$A,Summary_CDP,'Storage Capacity'!$B:$B,IF($B$127="NEM","*",$B$127),'Storage Capacity'!$C:$C,$H134)</f>
        <v>15931.790514949998</v>
      </c>
      <c r="Y134" s="5">
        <f>SUMIFS('Storage Capacity'!T:T,'Storage Capacity'!$A:$A,Summary_CDP,'Storage Capacity'!$B:$B,IF($B$127="NEM","*",$B$127),'Storage Capacity'!$C:$C,$H134)</f>
        <v>17220.604341970004</v>
      </c>
      <c r="Z134" s="5">
        <f>SUMIFS('Storage Capacity'!U:U,'Storage Capacity'!$A:$A,Summary_CDP,'Storage Capacity'!$B:$B,IF($B$127="NEM","*",$B$127),'Storage Capacity'!$C:$C,$H134)</f>
        <v>18487.972372900003</v>
      </c>
      <c r="AA134" s="5">
        <f>SUMIFS('Storage Capacity'!V:V,'Storage Capacity'!$A:$A,Summary_CDP,'Storage Capacity'!$B:$B,IF($B$127="NEM","*",$B$127),'Storage Capacity'!$C:$C,$H134)</f>
        <v>19656.024442620001</v>
      </c>
      <c r="AB134" s="5">
        <f>SUMIFS('Storage Capacity'!W:W,'Storage Capacity'!$A:$A,Summary_CDP,'Storage Capacity'!$B:$B,IF($B$127="NEM","*",$B$127),'Storage Capacity'!$C:$C,$H134)</f>
        <v>20867.675662509999</v>
      </c>
      <c r="AC134" s="5">
        <f>SUMIFS('Storage Capacity'!X:X,'Storage Capacity'!$A:$A,Summary_CDP,'Storage Capacity'!$B:$B,IF($B$127="NEM","*",$B$127),'Storage Capacity'!$C:$C,$H134)</f>
        <v>22107.54986214</v>
      </c>
      <c r="AD134" s="5">
        <f>SUMIFS('Storage Capacity'!Y:Y,'Storage Capacity'!$A:$A,Summary_CDP,'Storage Capacity'!$B:$B,IF($B$127="NEM","*",$B$127),'Storage Capacity'!$C:$C,$H134)</f>
        <v>23415.358929580001</v>
      </c>
      <c r="AE134" s="5">
        <f>SUMIFS('Storage Capacity'!Z:Z,'Storage Capacity'!$A:$A,Summary_CDP,'Storage Capacity'!$B:$B,IF($B$127="NEM","*",$B$127),'Storage Capacity'!$C:$C,$H134)</f>
        <v>24744.522804499997</v>
      </c>
      <c r="AF134" s="5">
        <f>SUMIFS('Storage Capacity'!AA:AA,'Storage Capacity'!$A:$A,Summary_CDP,'Storage Capacity'!$B:$B,IF($B$127="NEM","*",$B$127),'Storage Capacity'!$C:$C,$H134)</f>
        <v>26155.545777969997</v>
      </c>
      <c r="AG134" s="5">
        <f>SUMIFS('Storage Capacity'!AB:AB,'Storage Capacity'!$A:$A,Summary_CDP,'Storage Capacity'!$B:$B,IF($B$127="NEM","*",$B$127),'Storage Capacity'!$C:$C,$H134)</f>
        <v>27585.02547203</v>
      </c>
      <c r="AH134" s="5">
        <f>SUMIFS('Storage Capacity'!AC:AC,'Storage Capacity'!$A:$A,Summary_CDP,'Storage Capacity'!$B:$B,IF($B$127="NEM","*",$B$127),'Storage Capacity'!$C:$C,$H134)</f>
        <v>29101.070005020003</v>
      </c>
      <c r="AI134" s="5">
        <f>SUMIFS('Storage Capacity'!AD:AD,'Storage Capacity'!$A:$A,Summary_CDP,'Storage Capacity'!$B:$B,IF($B$127="NEM","*",$B$127),'Storage Capacity'!$C:$C,$H134)</f>
        <v>30637.399270639999</v>
      </c>
      <c r="AJ134" s="5">
        <f>SUMIFS('Storage Capacity'!AE:AE,'Storage Capacity'!$A:$A,Summary_CDP,'Storage Capacity'!$B:$B,IF($B$127="NEM","*",$B$127),'Storage Capacity'!$C:$C,$H134)</f>
        <v>30721.097755069997</v>
      </c>
    </row>
    <row r="135" spans="1:36" ht="15" customHeight="1">
      <c r="H135" s="25" t="s">
        <v>139</v>
      </c>
      <c r="I135" s="5">
        <f>SUMIFS('Storage Capacity'!D:D,'Storage Capacity'!$A:$A,Summary_CDP,'Storage Capacity'!$B:$B,IF($B$127="NEM","*",$B$127),'Storage Capacity'!$C:$C,$H135)</f>
        <v>1532.7739999999999</v>
      </c>
      <c r="J135" s="5">
        <f>SUMIFS('Storage Capacity'!E:E,'Storage Capacity'!$A:$A,Summary_CDP,'Storage Capacity'!$B:$B,IF($B$127="NEM","*",$B$127),'Storage Capacity'!$C:$C,$H135)</f>
        <v>2363.9419999999996</v>
      </c>
      <c r="K135" s="5">
        <f>SUMIFS('Storage Capacity'!F:F,'Storage Capacity'!$A:$A,Summary_CDP,'Storage Capacity'!$B:$B,IF($B$127="NEM","*",$B$127),'Storage Capacity'!$C:$C,$H135)</f>
        <v>3138.8129999999996</v>
      </c>
      <c r="L135" s="5">
        <f>SUMIFS('Storage Capacity'!G:G,'Storage Capacity'!$A:$A,Summary_CDP,'Storage Capacity'!$B:$B,IF($B$127="NEM","*",$B$127),'Storage Capacity'!$C:$C,$H135)</f>
        <v>3799.6549999999997</v>
      </c>
      <c r="M135" s="5">
        <f>SUMIFS('Storage Capacity'!H:H,'Storage Capacity'!$A:$A,Summary_CDP,'Storage Capacity'!$B:$B,IF($B$127="NEM","*",$B$127),'Storage Capacity'!$C:$C,$H135)</f>
        <v>4362.9369999999999</v>
      </c>
      <c r="N135" s="5">
        <f>SUMIFS('Storage Capacity'!I:I,'Storage Capacity'!$A:$A,Summary_CDP,'Storage Capacity'!$B:$B,IF($B$127="NEM","*",$B$127),'Storage Capacity'!$C:$C,$H135)</f>
        <v>4766.2259999999997</v>
      </c>
      <c r="O135" s="5">
        <f>SUMIFS('Storage Capacity'!J:J,'Storage Capacity'!$A:$A,Summary_CDP,'Storage Capacity'!$B:$B,IF($B$127="NEM","*",$B$127),'Storage Capacity'!$C:$C,$H135)</f>
        <v>5452.8499999999995</v>
      </c>
      <c r="P135" s="5">
        <f>SUMIFS('Storage Capacity'!K:K,'Storage Capacity'!$A:$A,Summary_CDP,'Storage Capacity'!$B:$B,IF($B$127="NEM","*",$B$127),'Storage Capacity'!$C:$C,$H135)</f>
        <v>6404.2580000000007</v>
      </c>
      <c r="Q135" s="5">
        <f>SUMIFS('Storage Capacity'!L:L,'Storage Capacity'!$A:$A,Summary_CDP,'Storage Capacity'!$B:$B,IF($B$127="NEM","*",$B$127),'Storage Capacity'!$C:$C,$H135)</f>
        <v>7275.4120000000003</v>
      </c>
      <c r="R135" s="5">
        <f>SUMIFS('Storage Capacity'!M:M,'Storage Capacity'!$A:$A,Summary_CDP,'Storage Capacity'!$B:$B,IF($B$127="NEM","*",$B$127),'Storage Capacity'!$C:$C,$H135)</f>
        <v>8208.6059999999998</v>
      </c>
      <c r="S135" s="5">
        <f>SUMIFS('Storage Capacity'!N:N,'Storage Capacity'!$A:$A,Summary_CDP,'Storage Capacity'!$B:$B,IF($B$127="NEM","*",$B$127),'Storage Capacity'!$C:$C,$H135)</f>
        <v>9365.7559999999994</v>
      </c>
      <c r="T135" s="5">
        <f>SUMIFS('Storage Capacity'!O:O,'Storage Capacity'!$A:$A,Summary_CDP,'Storage Capacity'!$B:$B,IF($B$127="NEM","*",$B$127),'Storage Capacity'!$C:$C,$H135)</f>
        <v>10518.285</v>
      </c>
      <c r="U135" s="5">
        <f>SUMIFS('Storage Capacity'!P:P,'Storage Capacity'!$A:$A,Summary_CDP,'Storage Capacity'!$B:$B,IF($B$127="NEM","*",$B$127),'Storage Capacity'!$C:$C,$H135)</f>
        <v>11616.744999999997</v>
      </c>
      <c r="V135" s="5">
        <f>SUMIFS('Storage Capacity'!Q:Q,'Storage Capacity'!$A:$A,Summary_CDP,'Storage Capacity'!$B:$B,IF($B$127="NEM","*",$B$127),'Storage Capacity'!$C:$C,$H135)</f>
        <v>12616.001000000002</v>
      </c>
      <c r="W135" s="5">
        <f>SUMIFS('Storage Capacity'!R:R,'Storage Capacity'!$A:$A,Summary_CDP,'Storage Capacity'!$B:$B,IF($B$127="NEM","*",$B$127),'Storage Capacity'!$C:$C,$H135)</f>
        <v>13522.413000000002</v>
      </c>
      <c r="X135" s="5">
        <f>SUMIFS('Storage Capacity'!S:S,'Storage Capacity'!$A:$A,Summary_CDP,'Storage Capacity'!$B:$B,IF($B$127="NEM","*",$B$127),'Storage Capacity'!$C:$C,$H135)</f>
        <v>14246.216</v>
      </c>
      <c r="Y135" s="5">
        <f>SUMIFS('Storage Capacity'!T:T,'Storage Capacity'!$A:$A,Summary_CDP,'Storage Capacity'!$B:$B,IF($B$127="NEM","*",$B$127),'Storage Capacity'!$C:$C,$H135)</f>
        <v>14595.405000000002</v>
      </c>
      <c r="Z135" s="5">
        <f>SUMIFS('Storage Capacity'!U:U,'Storage Capacity'!$A:$A,Summary_CDP,'Storage Capacity'!$B:$B,IF($B$127="NEM","*",$B$127),'Storage Capacity'!$C:$C,$H135)</f>
        <v>14782.715</v>
      </c>
      <c r="AA135" s="5">
        <f>SUMIFS('Storage Capacity'!V:V,'Storage Capacity'!$A:$A,Summary_CDP,'Storage Capacity'!$B:$B,IF($B$127="NEM","*",$B$127),'Storage Capacity'!$C:$C,$H135)</f>
        <v>14854.807000000001</v>
      </c>
      <c r="AB135" s="5">
        <f>SUMIFS('Storage Capacity'!W:W,'Storage Capacity'!$A:$A,Summary_CDP,'Storage Capacity'!$B:$B,IF($B$127="NEM","*",$B$127),'Storage Capacity'!$C:$C,$H135)</f>
        <v>14850.894000000002</v>
      </c>
      <c r="AC135" s="5">
        <f>SUMIFS('Storage Capacity'!X:X,'Storage Capacity'!$A:$A,Summary_CDP,'Storage Capacity'!$B:$B,IF($B$127="NEM","*",$B$127),'Storage Capacity'!$C:$C,$H135)</f>
        <v>14858.858000000002</v>
      </c>
      <c r="AD135" s="5">
        <f>SUMIFS('Storage Capacity'!Y:Y,'Storage Capacity'!$A:$A,Summary_CDP,'Storage Capacity'!$B:$B,IF($B$127="NEM","*",$B$127),'Storage Capacity'!$C:$C,$H135)</f>
        <v>14816.816000000001</v>
      </c>
      <c r="AE135" s="5">
        <f>SUMIFS('Storage Capacity'!Z:Z,'Storage Capacity'!$A:$A,Summary_CDP,'Storage Capacity'!$B:$B,IF($B$127="NEM","*",$B$127),'Storage Capacity'!$C:$C,$H135)</f>
        <v>14786.691999999999</v>
      </c>
      <c r="AF135" s="5">
        <f>SUMIFS('Storage Capacity'!AA:AA,'Storage Capacity'!$A:$A,Summary_CDP,'Storage Capacity'!$B:$B,IF($B$127="NEM","*",$B$127),'Storage Capacity'!$C:$C,$H135)</f>
        <v>14709.851000000002</v>
      </c>
      <c r="AG135" s="5">
        <f>SUMIFS('Storage Capacity'!AB:AB,'Storage Capacity'!$A:$A,Summary_CDP,'Storage Capacity'!$B:$B,IF($B$127="NEM","*",$B$127),'Storage Capacity'!$C:$C,$H135)</f>
        <v>14647.112000000001</v>
      </c>
      <c r="AH135" s="5">
        <f>SUMIFS('Storage Capacity'!AC:AC,'Storage Capacity'!$A:$A,Summary_CDP,'Storage Capacity'!$B:$B,IF($B$127="NEM","*",$B$127),'Storage Capacity'!$C:$C,$H135)</f>
        <v>14542.039000000001</v>
      </c>
      <c r="AI135" s="5">
        <f>SUMIFS('Storage Capacity'!AD:AD,'Storage Capacity'!$A:$A,Summary_CDP,'Storage Capacity'!$B:$B,IF($B$127="NEM","*",$B$127),'Storage Capacity'!$C:$C,$H135)</f>
        <v>14447.076000000001</v>
      </c>
      <c r="AJ135" s="5">
        <f>SUMIFS('Storage Capacity'!AE:AE,'Storage Capacity'!$A:$A,Summary_CDP,'Storage Capacity'!$B:$B,IF($B$127="NEM","*",$B$127),'Storage Capacity'!$C:$C,$H135)</f>
        <v>14447.076000000001</v>
      </c>
    </row>
    <row r="136" spans="1:36" ht="15" customHeight="1"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</row>
    <row r="137" spans="1:36" ht="15" customHeight="1"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</row>
    <row r="138" spans="1:36" ht="15" customHeight="1"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</row>
    <row r="139" spans="1:36" ht="15" customHeight="1"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</row>
    <row r="140" spans="1:36" ht="15" customHeight="1"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</row>
    <row r="141" spans="1:36" ht="15" customHeight="1"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</row>
    <row r="142" spans="1:36" ht="15" customHeight="1"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</row>
    <row r="143" spans="1:36" ht="15" customHeight="1"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</row>
    <row r="144" spans="1:36" s="51" customFormat="1" ht="24" customHeight="1" thickBot="1">
      <c r="A144" s="49" t="str">
        <f>B145&amp;" storage energy by year"</f>
        <v>NEM storage energy by year</v>
      </c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</row>
    <row r="145" spans="1:36" ht="15" customHeight="1" thickTop="1">
      <c r="A145" s="11" t="s">
        <v>127</v>
      </c>
      <c r="B145" s="21" t="s">
        <v>128</v>
      </c>
    </row>
    <row r="147" spans="1:36" ht="15" customHeight="1">
      <c r="H147" t="s">
        <v>156</v>
      </c>
      <c r="I147" s="8" t="s">
        <v>90</v>
      </c>
      <c r="J147" s="8" t="s">
        <v>91</v>
      </c>
      <c r="K147" s="8" t="s">
        <v>92</v>
      </c>
      <c r="L147" s="8" t="s">
        <v>93</v>
      </c>
      <c r="M147" s="8" t="s">
        <v>94</v>
      </c>
      <c r="N147" s="8" t="s">
        <v>95</v>
      </c>
      <c r="O147" s="8" t="s">
        <v>96</v>
      </c>
      <c r="P147" s="8" t="s">
        <v>97</v>
      </c>
      <c r="Q147" s="8" t="s">
        <v>98</v>
      </c>
      <c r="R147" s="8" t="s">
        <v>99</v>
      </c>
      <c r="S147" s="8" t="s">
        <v>100</v>
      </c>
      <c r="T147" s="8" t="s">
        <v>101</v>
      </c>
      <c r="U147" s="8" t="s">
        <v>102</v>
      </c>
      <c r="V147" s="8" t="s">
        <v>103</v>
      </c>
      <c r="W147" s="8" t="s">
        <v>104</v>
      </c>
      <c r="X147" s="8" t="s">
        <v>105</v>
      </c>
      <c r="Y147" s="8" t="s">
        <v>106</v>
      </c>
      <c r="Z147" s="8" t="s">
        <v>107</v>
      </c>
      <c r="AA147" s="8" t="s">
        <v>108</v>
      </c>
      <c r="AB147" s="8" t="s">
        <v>109</v>
      </c>
      <c r="AC147" s="8" t="s">
        <v>110</v>
      </c>
      <c r="AD147" s="8" t="s">
        <v>111</v>
      </c>
      <c r="AE147" s="8" t="s">
        <v>112</v>
      </c>
      <c r="AF147" s="8" t="s">
        <v>113</v>
      </c>
      <c r="AG147" s="8" t="s">
        <v>114</v>
      </c>
      <c r="AH147" s="8" t="s">
        <v>115</v>
      </c>
      <c r="AI147" s="8" t="s">
        <v>116</v>
      </c>
      <c r="AJ147" s="8" t="s">
        <v>117</v>
      </c>
    </row>
    <row r="148" spans="1:36" ht="15" customHeight="1">
      <c r="H148" s="25" t="s">
        <v>152</v>
      </c>
      <c r="I148" s="5">
        <f>SUMIFS('Storage Energy'!D:D,'Storage Energy'!$A:$A,Summary_CDP,'Storage Energy'!$B:$B,IF($B$145="NEM","*",$B$145),'Storage Energy'!$C:$C,$H148)</f>
        <v>0</v>
      </c>
      <c r="J148" s="5">
        <f>SUMIFS('Storage Energy'!E:E,'Storage Energy'!$A:$A,Summary_CDP,'Storage Energy'!$B:$B,IF($B$145="NEM","*",$B$145),'Storage Energy'!$C:$C,$H148)</f>
        <v>0</v>
      </c>
      <c r="K148" s="5">
        <f>SUMIFS('Storage Energy'!F:F,'Storage Energy'!$A:$A,Summary_CDP,'Storage Energy'!$B:$B,IF($B$145="NEM","*",$B$145),'Storage Energy'!$C:$C,$H148)</f>
        <v>116.28</v>
      </c>
      <c r="L148" s="5">
        <f>SUMIFS('Storage Energy'!G:G,'Storage Energy'!$A:$A,Summary_CDP,'Storage Energy'!$B:$B,IF($B$145="NEM","*",$B$145),'Storage Energy'!$C:$C,$H148)</f>
        <v>348.84</v>
      </c>
      <c r="M148" s="5">
        <f>SUMIFS('Storage Energy'!H:H,'Storage Energy'!$A:$A,Summary_CDP,'Storage Energy'!$B:$B,IF($B$145="NEM","*",$B$145),'Storage Energy'!$C:$C,$H148)</f>
        <v>348.84</v>
      </c>
      <c r="N148" s="5">
        <f>SUMIFS('Storage Energy'!I:I,'Storage Energy'!$A:$A,Summary_CDP,'Storage Energy'!$B:$B,IF($B$145="NEM","*",$B$145),'Storage Energy'!$C:$C,$H148)</f>
        <v>348.84</v>
      </c>
      <c r="O148" s="5">
        <f>SUMIFS('Storage Energy'!J:J,'Storage Energy'!$A:$A,Summary_CDP,'Storage Energy'!$B:$B,IF($B$145="NEM","*",$B$145),'Storage Energy'!$C:$C,$H148)</f>
        <v>348.84</v>
      </c>
      <c r="P148" s="5">
        <f>SUMIFS('Storage Energy'!K:K,'Storage Energy'!$A:$A,Summary_CDP,'Storage Energy'!$B:$B,IF($B$145="NEM","*",$B$145),'Storage Energy'!$C:$C,$H148)</f>
        <v>348.84</v>
      </c>
      <c r="Q148" s="5">
        <f>SUMIFS('Storage Energy'!L:L,'Storage Energy'!$A:$A,Summary_CDP,'Storage Energy'!$B:$B,IF($B$145="NEM","*",$B$145),'Storage Energy'!$C:$C,$H148)</f>
        <v>348.84</v>
      </c>
      <c r="R148" s="5">
        <f>SUMIFS('Storage Energy'!M:M,'Storage Energy'!$A:$A,Summary_CDP,'Storage Energy'!$B:$B,IF($B$145="NEM","*",$B$145),'Storage Energy'!$C:$C,$H148)</f>
        <v>348.84</v>
      </c>
      <c r="S148" s="5">
        <f>SUMIFS('Storage Energy'!N:N,'Storage Energy'!$A:$A,Summary_CDP,'Storage Energy'!$B:$B,IF($B$145="NEM","*",$B$145),'Storage Energy'!$C:$C,$H148)</f>
        <v>348.84</v>
      </c>
      <c r="T148" s="5">
        <f>SUMIFS('Storage Energy'!O:O,'Storage Energy'!$A:$A,Summary_CDP,'Storage Energy'!$B:$B,IF($B$145="NEM","*",$B$145),'Storage Energy'!$C:$C,$H148)</f>
        <v>348.84</v>
      </c>
      <c r="U148" s="5">
        <f>SUMIFS('Storage Energy'!P:P,'Storage Energy'!$A:$A,Summary_CDP,'Storage Energy'!$B:$B,IF($B$145="NEM","*",$B$145),'Storage Energy'!$C:$C,$H148)</f>
        <v>348.84</v>
      </c>
      <c r="V148" s="5">
        <f>SUMIFS('Storage Energy'!Q:Q,'Storage Energy'!$A:$A,Summary_CDP,'Storage Energy'!$B:$B,IF($B$145="NEM","*",$B$145),'Storage Energy'!$C:$C,$H148)</f>
        <v>348.84</v>
      </c>
      <c r="W148" s="5">
        <f>SUMIFS('Storage Energy'!R:R,'Storage Energy'!$A:$A,Summary_CDP,'Storage Energy'!$B:$B,IF($B$145="NEM","*",$B$145),'Storage Energy'!$C:$C,$H148)</f>
        <v>348.84</v>
      </c>
      <c r="X148" s="5">
        <f>SUMIFS('Storage Energy'!S:S,'Storage Energy'!$A:$A,Summary_CDP,'Storage Energy'!$B:$B,IF($B$145="NEM","*",$B$145),'Storage Energy'!$C:$C,$H148)</f>
        <v>348.84</v>
      </c>
      <c r="Y148" s="5">
        <f>SUMIFS('Storage Energy'!T:T,'Storage Energy'!$A:$A,Summary_CDP,'Storage Energy'!$B:$B,IF($B$145="NEM","*",$B$145),'Storage Energy'!$C:$C,$H148)</f>
        <v>348.84</v>
      </c>
      <c r="Z148" s="5">
        <f>SUMIFS('Storage Energy'!U:U,'Storage Energy'!$A:$A,Summary_CDP,'Storage Energy'!$B:$B,IF($B$145="NEM","*",$B$145),'Storage Energy'!$C:$C,$H148)</f>
        <v>348.84</v>
      </c>
      <c r="AA148" s="5">
        <f>SUMIFS('Storage Energy'!V:V,'Storage Energy'!$A:$A,Summary_CDP,'Storage Energy'!$B:$B,IF($B$145="NEM","*",$B$145),'Storage Energy'!$C:$C,$H148)</f>
        <v>348.84</v>
      </c>
      <c r="AB148" s="5">
        <f>SUMIFS('Storage Energy'!W:W,'Storage Energy'!$A:$A,Summary_CDP,'Storage Energy'!$B:$B,IF($B$145="NEM","*",$B$145),'Storage Energy'!$C:$C,$H148)</f>
        <v>348.84</v>
      </c>
      <c r="AC148" s="5">
        <f>SUMIFS('Storage Energy'!X:X,'Storage Energy'!$A:$A,Summary_CDP,'Storage Energy'!$B:$B,IF($B$145="NEM","*",$B$145),'Storage Energy'!$C:$C,$H148)</f>
        <v>348.84</v>
      </c>
      <c r="AD148" s="5">
        <f>SUMIFS('Storage Energy'!Y:Y,'Storage Energy'!$A:$A,Summary_CDP,'Storage Energy'!$B:$B,IF($B$145="NEM","*",$B$145),'Storage Energy'!$C:$C,$H148)</f>
        <v>348.84</v>
      </c>
      <c r="AE148" s="5">
        <f>SUMIFS('Storage Energy'!Z:Z,'Storage Energy'!$A:$A,Summary_CDP,'Storage Energy'!$B:$B,IF($B$145="NEM","*",$B$145),'Storage Energy'!$C:$C,$H148)</f>
        <v>348.84</v>
      </c>
      <c r="AF148" s="5">
        <f>SUMIFS('Storage Energy'!AA:AA,'Storage Energy'!$A:$A,Summary_CDP,'Storage Energy'!$B:$B,IF($B$145="NEM","*",$B$145),'Storage Energy'!$C:$C,$H148)</f>
        <v>348.84</v>
      </c>
      <c r="AG148" s="5">
        <f>SUMIFS('Storage Energy'!AB:AB,'Storage Energy'!$A:$A,Summary_CDP,'Storage Energy'!$B:$B,IF($B$145="NEM","*",$B$145),'Storage Energy'!$C:$C,$H148)</f>
        <v>348.84</v>
      </c>
      <c r="AH148" s="5">
        <f>SUMIFS('Storage Energy'!AC:AC,'Storage Energy'!$A:$A,Summary_CDP,'Storage Energy'!$B:$B,IF($B$145="NEM","*",$B$145),'Storage Energy'!$C:$C,$H148)</f>
        <v>348.84</v>
      </c>
      <c r="AI148" s="5">
        <f>SUMIFS('Storage Energy'!AD:AD,'Storage Energy'!$A:$A,Summary_CDP,'Storage Energy'!$B:$B,IF($B$145="NEM","*",$B$145),'Storage Energy'!$C:$C,$H148)</f>
        <v>348.84</v>
      </c>
      <c r="AJ148" s="5">
        <f>SUMIFS('Storage Energy'!AE:AE,'Storage Energy'!$A:$A,Summary_CDP,'Storage Energy'!$B:$B,IF($B$145="NEM","*",$B$145),'Storage Energy'!$C:$C,$H148)</f>
        <v>348.84</v>
      </c>
    </row>
    <row r="149" spans="1:36" ht="15" customHeight="1">
      <c r="H149" s="25" t="s">
        <v>153</v>
      </c>
      <c r="I149" s="5">
        <f>SUMIFS('Storage Energy'!D:D,'Storage Energy'!$A:$A,Summary_CDP,'Storage Energy'!$B:$B,IF($B$145="NEM","*",$B$145),'Storage Energy'!$C:$C,$H149)</f>
        <v>6.0490000000000004</v>
      </c>
      <c r="J149" s="5">
        <f>SUMIFS('Storage Energy'!E:E,'Storage Energy'!$A:$A,Summary_CDP,'Storage Energy'!$B:$B,IF($B$145="NEM","*",$B$145),'Storage Energy'!$C:$C,$H149)</f>
        <v>6.0490000000000004</v>
      </c>
      <c r="K149" s="5">
        <f>SUMIFS('Storage Energy'!F:F,'Storage Energy'!$A:$A,Summary_CDP,'Storage Energy'!$B:$B,IF($B$145="NEM","*",$B$145),'Storage Energy'!$C:$C,$H149)</f>
        <v>6.0490000000000004</v>
      </c>
      <c r="L149" s="5">
        <f>SUMIFS('Storage Energy'!G:G,'Storage Energy'!$A:$A,Summary_CDP,'Storage Energy'!$B:$B,IF($B$145="NEM","*",$B$145),'Storage Energy'!$C:$C,$H149)</f>
        <v>6.0490000000000004</v>
      </c>
      <c r="M149" s="5">
        <f>SUMIFS('Storage Energy'!H:H,'Storage Energy'!$A:$A,Summary_CDP,'Storage Energy'!$B:$B,IF($B$145="NEM","*",$B$145),'Storage Energy'!$C:$C,$H149)</f>
        <v>6.0490000000000004</v>
      </c>
      <c r="N149" s="5">
        <f>SUMIFS('Storage Energy'!I:I,'Storage Energy'!$A:$A,Summary_CDP,'Storage Energy'!$B:$B,IF($B$145="NEM","*",$B$145),'Storage Energy'!$C:$C,$H149)</f>
        <v>6.0490029779200016</v>
      </c>
      <c r="O149" s="5">
        <f>SUMIFS('Storage Energy'!J:J,'Storage Energy'!$A:$A,Summary_CDP,'Storage Energy'!$B:$B,IF($B$145="NEM","*",$B$145),'Storage Energy'!$C:$C,$H149)</f>
        <v>6.0490040468400004</v>
      </c>
      <c r="P149" s="5">
        <f>SUMIFS('Storage Energy'!K:K,'Storage Energy'!$A:$A,Summary_CDP,'Storage Energy'!$B:$B,IF($B$145="NEM","*",$B$145),'Storage Energy'!$C:$C,$H149)</f>
        <v>11.472881754680001</v>
      </c>
      <c r="Q149" s="5">
        <f>SUMIFS('Storage Energy'!L:L,'Storage Energy'!$A:$A,Summary_CDP,'Storage Energy'!$B:$B,IF($B$145="NEM","*",$B$145),'Storage Energy'!$C:$C,$H149)</f>
        <v>11.472882348640001</v>
      </c>
      <c r="R149" s="5">
        <f>SUMIFS('Storage Energy'!M:M,'Storage Energy'!$A:$A,Summary_CDP,'Storage Energy'!$B:$B,IF($B$145="NEM","*",$B$145),'Storage Energy'!$C:$C,$H149)</f>
        <v>11.472886838999999</v>
      </c>
      <c r="S149" s="5">
        <f>SUMIFS('Storage Energy'!N:N,'Storage Energy'!$A:$A,Summary_CDP,'Storage Energy'!$B:$B,IF($B$145="NEM","*",$B$145),'Storage Energy'!$C:$C,$H149)</f>
        <v>17.40843963184</v>
      </c>
      <c r="T149" s="5">
        <f>SUMIFS('Storage Energy'!O:O,'Storage Energy'!$A:$A,Summary_CDP,'Storage Energy'!$B:$B,IF($B$145="NEM","*",$B$145),'Storage Energy'!$C:$C,$H149)</f>
        <v>21.172192626639998</v>
      </c>
      <c r="U149" s="5">
        <f>SUMIFS('Storage Energy'!P:P,'Storage Energy'!$A:$A,Summary_CDP,'Storage Energy'!$B:$B,IF($B$145="NEM","*",$B$145),'Storage Energy'!$C:$C,$H149)</f>
        <v>21.172192626639998</v>
      </c>
      <c r="V149" s="5">
        <f>SUMIFS('Storage Energy'!Q:Q,'Storage Energy'!$A:$A,Summary_CDP,'Storage Energy'!$B:$B,IF($B$145="NEM","*",$B$145),'Storage Energy'!$C:$C,$H149)</f>
        <v>55.990889843479998</v>
      </c>
      <c r="W149" s="5">
        <f>SUMIFS('Storage Energy'!R:R,'Storage Energy'!$A:$A,Summary_CDP,'Storage Energy'!$B:$B,IF($B$145="NEM","*",$B$145),'Storage Energy'!$C:$C,$H149)</f>
        <v>73.717108598319996</v>
      </c>
      <c r="X149" s="5">
        <f>SUMIFS('Storage Energy'!S:S,'Storage Energy'!$A:$A,Summary_CDP,'Storage Energy'!$B:$B,IF($B$145="NEM","*",$B$145),'Storage Energy'!$C:$C,$H149)</f>
        <v>73.717108641720003</v>
      </c>
      <c r="Y149" s="5">
        <f>SUMIFS('Storage Energy'!T:T,'Storage Energy'!$A:$A,Summary_CDP,'Storage Energy'!$B:$B,IF($B$145="NEM","*",$B$145),'Storage Energy'!$C:$C,$H149)</f>
        <v>89.014475940320011</v>
      </c>
      <c r="Z149" s="5">
        <f>SUMIFS('Storage Energy'!U:U,'Storage Energy'!$A:$A,Summary_CDP,'Storage Energy'!$B:$B,IF($B$145="NEM","*",$B$145),'Storage Energy'!$C:$C,$H149)</f>
        <v>89.014475945079994</v>
      </c>
      <c r="AA149" s="5">
        <f>SUMIFS('Storage Energy'!V:V,'Storage Energy'!$A:$A,Summary_CDP,'Storage Energy'!$B:$B,IF($B$145="NEM","*",$B$145),'Storage Energy'!$C:$C,$H149)</f>
        <v>96.747688396799987</v>
      </c>
      <c r="AB149" s="5">
        <f>SUMIFS('Storage Energy'!W:W,'Storage Energy'!$A:$A,Summary_CDP,'Storage Energy'!$B:$B,IF($B$145="NEM","*",$B$145),'Storage Energy'!$C:$C,$H149)</f>
        <v>96.747688400119998</v>
      </c>
      <c r="AC149" s="5">
        <f>SUMIFS('Storage Energy'!X:X,'Storage Energy'!$A:$A,Summary_CDP,'Storage Energy'!$B:$B,IF($B$145="NEM","*",$B$145),'Storage Energy'!$C:$C,$H149)</f>
        <v>110.71610986863999</v>
      </c>
      <c r="AD149" s="5">
        <f>SUMIFS('Storage Energy'!Y:Y,'Storage Energy'!$A:$A,Summary_CDP,'Storage Energy'!$B:$B,IF($B$145="NEM","*",$B$145),'Storage Energy'!$C:$C,$H149)</f>
        <v>110.71611006896001</v>
      </c>
      <c r="AE149" s="5">
        <f>SUMIFS('Storage Energy'!Z:Z,'Storage Energy'!$A:$A,Summary_CDP,'Storage Energy'!$B:$B,IF($B$145="NEM","*",$B$145),'Storage Energy'!$C:$C,$H149)</f>
        <v>110.71611019119999</v>
      </c>
      <c r="AF149" s="5">
        <f>SUMIFS('Storage Energy'!AA:AA,'Storage Energy'!$A:$A,Summary_CDP,'Storage Energy'!$B:$B,IF($B$145="NEM","*",$B$145),'Storage Energy'!$C:$C,$H149)</f>
        <v>110.71611035632</v>
      </c>
      <c r="AG149" s="5">
        <f>SUMIFS('Storage Energy'!AB:AB,'Storage Energy'!$A:$A,Summary_CDP,'Storage Energy'!$B:$B,IF($B$145="NEM","*",$B$145),'Storage Energy'!$C:$C,$H149)</f>
        <v>110.71611037236001</v>
      </c>
      <c r="AH149" s="5">
        <f>SUMIFS('Storage Energy'!AC:AC,'Storage Energy'!$A:$A,Summary_CDP,'Storage Energy'!$B:$B,IF($B$145="NEM","*",$B$145),'Storage Energy'!$C:$C,$H149)</f>
        <v>110.71611049503998</v>
      </c>
      <c r="AI149" s="5">
        <f>SUMIFS('Storage Energy'!AD:AD,'Storage Energy'!$A:$A,Summary_CDP,'Storage Energy'!$B:$B,IF($B$145="NEM","*",$B$145),'Storage Energy'!$C:$C,$H149)</f>
        <v>111.12034422772001</v>
      </c>
      <c r="AJ149" s="5">
        <f>SUMIFS('Storage Energy'!AE:AE,'Storage Energy'!$A:$A,Summary_CDP,'Storage Energy'!$B:$B,IF($B$145="NEM","*",$B$145),'Storage Energy'!$C:$C,$H149)</f>
        <v>111.12034461316001</v>
      </c>
    </row>
    <row r="150" spans="1:36" ht="15" customHeight="1">
      <c r="H150" s="25" t="s">
        <v>154</v>
      </c>
      <c r="I150" s="5">
        <f>SUMIFS('Storage Energy'!D:D,'Storage Energy'!$A:$A,Summary_CDP,'Storage Energy'!$B:$B,IF($B$145="NEM","*",$B$145),'Storage Energy'!$C:$C,$H150)</f>
        <v>5.9220002106400003</v>
      </c>
      <c r="J150" s="5">
        <f>SUMIFS('Storage Energy'!E:E,'Storage Energy'!$A:$A,Summary_CDP,'Storage Energy'!$B:$B,IF($B$145="NEM","*",$B$145),'Storage Energy'!$C:$C,$H150)</f>
        <v>5.9220003073200003</v>
      </c>
      <c r="K150" s="5">
        <f>SUMIFS('Storage Energy'!F:F,'Storage Energy'!$A:$A,Summary_CDP,'Storage Energy'!$B:$B,IF($B$145="NEM","*",$B$145),'Storage Energy'!$C:$C,$H150)</f>
        <v>12.722026383239999</v>
      </c>
      <c r="L150" s="5">
        <f>SUMIFS('Storage Energy'!G:G,'Storage Energy'!$A:$A,Summary_CDP,'Storage Energy'!$B:$B,IF($B$145="NEM","*",$B$145),'Storage Energy'!$C:$C,$H150)</f>
        <v>12.7220264608</v>
      </c>
      <c r="M150" s="5">
        <f>SUMIFS('Storage Energy'!H:H,'Storage Energy'!$A:$A,Summary_CDP,'Storage Energy'!$B:$B,IF($B$145="NEM","*",$B$145),'Storage Energy'!$C:$C,$H150)</f>
        <v>20.122009611039999</v>
      </c>
      <c r="N150" s="5">
        <f>SUMIFS('Storage Energy'!I:I,'Storage Energy'!$A:$A,Summary_CDP,'Storage Energy'!$B:$B,IF($B$145="NEM","*",$B$145),'Storage Energy'!$C:$C,$H150)</f>
        <v>23.666111647759998</v>
      </c>
      <c r="O150" s="5">
        <f>SUMIFS('Storage Energy'!J:J,'Storage Energy'!$A:$A,Summary_CDP,'Storage Energy'!$B:$B,IF($B$145="NEM","*",$B$145),'Storage Energy'!$C:$C,$H150)</f>
        <v>24.267012882480003</v>
      </c>
      <c r="P150" s="5">
        <f>SUMIFS('Storage Energy'!K:K,'Storage Energy'!$A:$A,Summary_CDP,'Storage Energy'!$B:$B,IF($B$145="NEM","*",$B$145),'Storage Energy'!$C:$C,$H150)</f>
        <v>34.685921266080001</v>
      </c>
      <c r="Q150" s="5">
        <f>SUMIFS('Storage Energy'!L:L,'Storage Energy'!$A:$A,Summary_CDP,'Storage Energy'!$B:$B,IF($B$145="NEM","*",$B$145),'Storage Energy'!$C:$C,$H150)</f>
        <v>34.685921268080001</v>
      </c>
      <c r="R150" s="5">
        <f>SUMIFS('Storage Energy'!M:M,'Storage Energy'!$A:$A,Summary_CDP,'Storage Energy'!$B:$B,IF($B$145="NEM","*",$B$145),'Storage Energy'!$C:$C,$H150)</f>
        <v>34.685921274960002</v>
      </c>
      <c r="S150" s="5">
        <f>SUMIFS('Storage Energy'!N:N,'Storage Energy'!$A:$A,Summary_CDP,'Storage Energy'!$B:$B,IF($B$145="NEM","*",$B$145),'Storage Energy'!$C:$C,$H150)</f>
        <v>34.685921303120004</v>
      </c>
      <c r="T150" s="5">
        <f>SUMIFS('Storage Energy'!O:O,'Storage Energy'!$A:$A,Summary_CDP,'Storage Energy'!$B:$B,IF($B$145="NEM","*",$B$145),'Storage Energy'!$C:$C,$H150)</f>
        <v>34.685921337480004</v>
      </c>
      <c r="U150" s="5">
        <f>SUMIFS('Storage Energy'!P:P,'Storage Energy'!$A:$A,Summary_CDP,'Storage Energy'!$B:$B,IF($B$145="NEM","*",$B$145),'Storage Energy'!$C:$C,$H150)</f>
        <v>34.685921337640004</v>
      </c>
      <c r="V150" s="5">
        <f>SUMIFS('Storage Energy'!Q:Q,'Storage Energy'!$A:$A,Summary_CDP,'Storage Energy'!$B:$B,IF($B$145="NEM","*",$B$145),'Storage Energy'!$C:$C,$H150)</f>
        <v>34.685921347120008</v>
      </c>
      <c r="W150" s="5">
        <f>SUMIFS('Storage Energy'!R:R,'Storage Energy'!$A:$A,Summary_CDP,'Storage Energy'!$B:$B,IF($B$145="NEM","*",$B$145),'Storage Energy'!$C:$C,$H150)</f>
        <v>34.685921764399993</v>
      </c>
      <c r="X150" s="5">
        <f>SUMIFS('Storage Energy'!S:S,'Storage Energy'!$A:$A,Summary_CDP,'Storage Energy'!$B:$B,IF($B$145="NEM","*",$B$145),'Storage Energy'!$C:$C,$H150)</f>
        <v>42.39687142164</v>
      </c>
      <c r="Y150" s="5">
        <f>SUMIFS('Storage Energy'!T:T,'Storage Energy'!$A:$A,Summary_CDP,'Storage Energy'!$B:$B,IF($B$145="NEM","*",$B$145),'Storage Energy'!$C:$C,$H150)</f>
        <v>53.902250147400004</v>
      </c>
      <c r="Z150" s="5">
        <f>SUMIFS('Storage Energy'!U:U,'Storage Energy'!$A:$A,Summary_CDP,'Storage Energy'!$B:$B,IF($B$145="NEM","*",$B$145),'Storage Energy'!$C:$C,$H150)</f>
        <v>55.287339288200002</v>
      </c>
      <c r="AA150" s="5">
        <f>SUMIFS('Storage Energy'!V:V,'Storage Energy'!$A:$A,Summary_CDP,'Storage Energy'!$B:$B,IF($B$145="NEM","*",$B$145),'Storage Energy'!$C:$C,$H150)</f>
        <v>57.196630444720007</v>
      </c>
      <c r="AB150" s="5">
        <f>SUMIFS('Storage Energy'!W:W,'Storage Energy'!$A:$A,Summary_CDP,'Storage Energy'!$B:$B,IF($B$145="NEM","*",$B$145),'Storage Energy'!$C:$C,$H150)</f>
        <v>57.196630505520019</v>
      </c>
      <c r="AC150" s="5">
        <f>SUMIFS('Storage Energy'!X:X,'Storage Energy'!$A:$A,Summary_CDP,'Storage Energy'!$B:$B,IF($B$145="NEM","*",$B$145),'Storage Energy'!$C:$C,$H150)</f>
        <v>57.196630301160006</v>
      </c>
      <c r="AD150" s="5">
        <f>SUMIFS('Storage Energy'!Y:Y,'Storage Energy'!$A:$A,Summary_CDP,'Storage Energy'!$B:$B,IF($B$145="NEM","*",$B$145),'Storage Energy'!$C:$C,$H150)</f>
        <v>57.196630853679999</v>
      </c>
      <c r="AE150" s="5">
        <f>SUMIFS('Storage Energy'!Z:Z,'Storage Energy'!$A:$A,Summary_CDP,'Storage Energy'!$B:$B,IF($B$145="NEM","*",$B$145),'Storage Energy'!$C:$C,$H150)</f>
        <v>52.396604986599996</v>
      </c>
      <c r="AF150" s="5">
        <f>SUMIFS('Storage Energy'!AA:AA,'Storage Energy'!$A:$A,Summary_CDP,'Storage Energy'!$B:$B,IF($B$145="NEM","*",$B$145),'Storage Energy'!$C:$C,$H150)</f>
        <v>52.396605114440014</v>
      </c>
      <c r="AG150" s="5">
        <f>SUMIFS('Storage Energy'!AB:AB,'Storage Energy'!$A:$A,Summary_CDP,'Storage Energy'!$B:$B,IF($B$145="NEM","*",$B$145),'Storage Energy'!$C:$C,$H150)</f>
        <v>44.996623022840005</v>
      </c>
      <c r="AH150" s="5">
        <f>SUMIFS('Storage Energy'!AC:AC,'Storage Energy'!$A:$A,Summary_CDP,'Storage Energy'!$B:$B,IF($B$145="NEM","*",$B$145),'Storage Energy'!$C:$C,$H150)</f>
        <v>49.809571131440002</v>
      </c>
      <c r="AI150" s="5">
        <f>SUMIFS('Storage Energy'!AD:AD,'Storage Energy'!$A:$A,Summary_CDP,'Storage Energy'!$B:$B,IF($B$145="NEM","*",$B$145),'Storage Energy'!$C:$C,$H150)</f>
        <v>70.075448409800003</v>
      </c>
      <c r="AJ150" s="5">
        <f>SUMIFS('Storage Energy'!AE:AE,'Storage Energy'!$A:$A,Summary_CDP,'Storage Energy'!$B:$B,IF($B$145="NEM","*",$B$145),'Storage Energy'!$C:$C,$H150)</f>
        <v>59.656542558240005</v>
      </c>
    </row>
    <row r="151" spans="1:36" ht="15" customHeight="1">
      <c r="H151" s="25" t="s">
        <v>155</v>
      </c>
      <c r="I151" s="5">
        <f>SUMIFS('Storage Energy'!D:D,'Storage Energy'!$A:$A,Summary_CDP,'Storage Energy'!$B:$B,IF($B$145="NEM","*",$B$145),'Storage Energy'!$C:$C,$H151)</f>
        <v>0.93026741205999985</v>
      </c>
      <c r="J151" s="5">
        <f>SUMIFS('Storage Energy'!E:E,'Storage Energy'!$A:$A,Summary_CDP,'Storage Energy'!$B:$B,IF($B$145="NEM","*",$B$145),'Storage Energy'!$C:$C,$H151)</f>
        <v>0.92916741581999995</v>
      </c>
      <c r="K151" s="5">
        <f>SUMIFS('Storage Energy'!F:F,'Storage Energy'!$A:$A,Summary_CDP,'Storage Energy'!$B:$B,IF($B$145="NEM","*",$B$145),'Storage Energy'!$C:$C,$H151)</f>
        <v>0.92916741805999992</v>
      </c>
      <c r="L151" s="5">
        <f>SUMIFS('Storage Energy'!G:G,'Storage Energy'!$A:$A,Summary_CDP,'Storage Energy'!$B:$B,IF($B$145="NEM","*",$B$145),'Storage Energy'!$C:$C,$H151)</f>
        <v>0.92916742171999989</v>
      </c>
      <c r="M151" s="5">
        <f>SUMIFS('Storage Energy'!H:H,'Storage Energy'!$A:$A,Summary_CDP,'Storage Energy'!$B:$B,IF($B$145="NEM","*",$B$145),'Storage Energy'!$C:$C,$H151)</f>
        <v>0.93026742639999993</v>
      </c>
      <c r="N151" s="5">
        <f>SUMIFS('Storage Energy'!I:I,'Storage Energy'!$A:$A,Summary_CDP,'Storage Energy'!$B:$B,IF($B$145="NEM","*",$B$145),'Storage Energy'!$C:$C,$H151)</f>
        <v>0.92916746595999988</v>
      </c>
      <c r="O151" s="5">
        <f>SUMIFS('Storage Energy'!J:J,'Storage Energy'!$A:$A,Summary_CDP,'Storage Energy'!$B:$B,IF($B$145="NEM","*",$B$145),'Storage Energy'!$C:$C,$H151)</f>
        <v>0.92916746639999992</v>
      </c>
      <c r="P151" s="5">
        <f>SUMIFS('Storage Energy'!K:K,'Storage Energy'!$A:$A,Summary_CDP,'Storage Energy'!$B:$B,IF($B$145="NEM","*",$B$145),'Storage Energy'!$C:$C,$H151)</f>
        <v>0.92916749677999988</v>
      </c>
      <c r="Q151" s="5">
        <f>SUMIFS('Storage Energy'!L:L,'Storage Energy'!$A:$A,Summary_CDP,'Storage Energy'!$B:$B,IF($B$145="NEM","*",$B$145),'Storage Energy'!$C:$C,$H151)</f>
        <v>0.92916749677999988</v>
      </c>
      <c r="R151" s="5">
        <f>SUMIFS('Storage Energy'!M:M,'Storage Energy'!$A:$A,Summary_CDP,'Storage Energy'!$B:$B,IF($B$145="NEM","*",$B$145),'Storage Energy'!$C:$C,$H151)</f>
        <v>1.30526749678</v>
      </c>
      <c r="S151" s="5">
        <f>SUMIFS('Storage Energy'!N:N,'Storage Energy'!$A:$A,Summary_CDP,'Storage Energy'!$B:$B,IF($B$145="NEM","*",$B$145),'Storage Energy'!$C:$C,$H151)</f>
        <v>1.3041674967999999</v>
      </c>
      <c r="T151" s="5">
        <f>SUMIFS('Storage Energy'!O:O,'Storage Energy'!$A:$A,Summary_CDP,'Storage Energy'!$B:$B,IF($B$145="NEM","*",$B$145),'Storage Energy'!$C:$C,$H151)</f>
        <v>1.30526749682</v>
      </c>
      <c r="U151" s="5">
        <f>SUMIFS('Storage Energy'!P:P,'Storage Energy'!$A:$A,Summary_CDP,'Storage Energy'!$B:$B,IF($B$145="NEM","*",$B$145),'Storage Energy'!$C:$C,$H151)</f>
        <v>1.3041674968399999</v>
      </c>
      <c r="V151" s="5">
        <f>SUMIFS('Storage Energy'!Q:Q,'Storage Energy'!$A:$A,Summary_CDP,'Storage Energy'!$B:$B,IF($B$145="NEM","*",$B$145),'Storage Energy'!$C:$C,$H151)</f>
        <v>1.3052674971</v>
      </c>
      <c r="W151" s="5">
        <f>SUMIFS('Storage Energy'!R:R,'Storage Energy'!$A:$A,Summary_CDP,'Storage Energy'!$B:$B,IF($B$145="NEM","*",$B$145),'Storage Energy'!$C:$C,$H151)</f>
        <v>1.3052675413399999</v>
      </c>
      <c r="X151" s="5">
        <f>SUMIFS('Storage Energy'!S:S,'Storage Energy'!$A:$A,Summary_CDP,'Storage Energy'!$B:$B,IF($B$145="NEM","*",$B$145),'Storage Energy'!$C:$C,$H151)</f>
        <v>1.3052675551399999</v>
      </c>
      <c r="Y151" s="5">
        <f>SUMIFS('Storage Energy'!T:T,'Storage Energy'!$A:$A,Summary_CDP,'Storage Energy'!$B:$B,IF($B$145="NEM","*",$B$145),'Storage Energy'!$C:$C,$H151)</f>
        <v>1.3052675779799998</v>
      </c>
      <c r="Z151" s="5">
        <f>SUMIFS('Storage Energy'!U:U,'Storage Energy'!$A:$A,Summary_CDP,'Storage Energy'!$B:$B,IF($B$145="NEM","*",$B$145),'Storage Energy'!$C:$C,$H151)</f>
        <v>1.3052675974999999</v>
      </c>
      <c r="AA151" s="5">
        <f>SUMIFS('Storage Energy'!V:V,'Storage Energy'!$A:$A,Summary_CDP,'Storage Energy'!$B:$B,IF($B$145="NEM","*",$B$145),'Storage Energy'!$C:$C,$H151)</f>
        <v>1.3052676485399999</v>
      </c>
      <c r="AB151" s="5">
        <f>SUMIFS('Storage Energy'!W:W,'Storage Energy'!$A:$A,Summary_CDP,'Storage Energy'!$B:$B,IF($B$145="NEM","*",$B$145),'Storage Energy'!$C:$C,$H151)</f>
        <v>1.3052676490399999</v>
      </c>
      <c r="AC151" s="5">
        <f>SUMIFS('Storage Energy'!X:X,'Storage Energy'!$A:$A,Summary_CDP,'Storage Energy'!$B:$B,IF($B$145="NEM","*",$B$145),'Storage Energy'!$C:$C,$H151)</f>
        <v>1.3052676452199998</v>
      </c>
      <c r="AD151" s="5">
        <f>SUMIFS('Storage Energy'!Y:Y,'Storage Energy'!$A:$A,Summary_CDP,'Storage Energy'!$B:$B,IF($B$145="NEM","*",$B$145),'Storage Energy'!$C:$C,$H151)</f>
        <v>1.3094677826200001</v>
      </c>
      <c r="AE151" s="5">
        <f>SUMIFS('Storage Energy'!Z:Z,'Storage Energy'!$A:$A,Summary_CDP,'Storage Energy'!$B:$B,IF($B$145="NEM","*",$B$145),'Storage Energy'!$C:$C,$H151)</f>
        <v>1.3052679485599998</v>
      </c>
      <c r="AF151" s="5">
        <f>SUMIFS('Storage Energy'!AA:AA,'Storage Energy'!$A:$A,Summary_CDP,'Storage Energy'!$B:$B,IF($B$145="NEM","*",$B$145),'Storage Energy'!$C:$C,$H151)</f>
        <v>1.3052679452199998</v>
      </c>
      <c r="AG151" s="5">
        <f>SUMIFS('Storage Energy'!AB:AB,'Storage Energy'!$A:$A,Summary_CDP,'Storage Energy'!$B:$B,IF($B$145="NEM","*",$B$145),'Storage Energy'!$C:$C,$H151)</f>
        <v>1.3052679407999999</v>
      </c>
      <c r="AH151" s="5">
        <f>SUMIFS('Storage Energy'!AC:AC,'Storage Energy'!$A:$A,Summary_CDP,'Storage Energy'!$B:$B,IF($B$145="NEM","*",$B$145),'Storage Energy'!$C:$C,$H151)</f>
        <v>1.3052681069799998</v>
      </c>
      <c r="AI151" s="5">
        <f>SUMIFS('Storage Energy'!AD:AD,'Storage Energy'!$A:$A,Summary_CDP,'Storage Energy'!$B:$B,IF($B$145="NEM","*",$B$145),'Storage Energy'!$C:$C,$H151)</f>
        <v>1.30526822144</v>
      </c>
      <c r="AJ151" s="5">
        <f>SUMIFS('Storage Energy'!AE:AE,'Storage Energy'!$A:$A,Summary_CDP,'Storage Energy'!$B:$B,IF($B$145="NEM","*",$B$145),'Storage Energy'!$C:$C,$H151)</f>
        <v>1.3052683163599998</v>
      </c>
    </row>
    <row r="152" spans="1:36" ht="15" customHeight="1">
      <c r="H152" s="25" t="s">
        <v>138</v>
      </c>
      <c r="I152" s="5">
        <f>SUMIFS('Storage Energy'!D:D,'Storage Energy'!$A:$A,Summary_CDP,'Storage Energy'!$B:$B,IF($B$145="NEM","*",$B$145),'Storage Energy'!$C:$C,$H152)</f>
        <v>0.63747799997999999</v>
      </c>
      <c r="J152" s="5">
        <f>SUMIFS('Storage Energy'!E:E,'Storage Energy'!$A:$A,Summary_CDP,'Storage Energy'!$B:$B,IF($B$145="NEM","*",$B$145),'Storage Energy'!$C:$C,$H152)</f>
        <v>1.2460600000199999</v>
      </c>
      <c r="K152" s="5">
        <f>SUMIFS('Storage Energy'!F:F,'Storage Energy'!$A:$A,Summary_CDP,'Storage Energy'!$B:$B,IF($B$145="NEM","*",$B$145),'Storage Energy'!$C:$C,$H152)</f>
        <v>2.0708919999999997</v>
      </c>
      <c r="L152" s="5">
        <f>SUMIFS('Storage Energy'!G:G,'Storage Energy'!$A:$A,Summary_CDP,'Storage Energy'!$B:$B,IF($B$145="NEM","*",$B$145),'Storage Energy'!$C:$C,$H152)</f>
        <v>3.0778539999999999</v>
      </c>
      <c r="M152" s="5">
        <f>SUMIFS('Storage Energy'!H:H,'Storage Energy'!$A:$A,Summary_CDP,'Storage Energy'!$B:$B,IF($B$145="NEM","*",$B$145),'Storage Energy'!$C:$C,$H152)</f>
        <v>4.2856219999800009</v>
      </c>
      <c r="N152" s="5">
        <f>SUMIFS('Storage Energy'!I:I,'Storage Energy'!$A:$A,Summary_CDP,'Storage Energy'!$B:$B,IF($B$145="NEM","*",$B$145),'Storage Energy'!$C:$C,$H152)</f>
        <v>5.6152660000200001</v>
      </c>
      <c r="O152" s="5">
        <f>SUMIFS('Storage Energy'!J:J,'Storage Energy'!$A:$A,Summary_CDP,'Storage Energy'!$B:$B,IF($B$145="NEM","*",$B$145),'Storage Energy'!$C:$C,$H152)</f>
        <v>7.6386759999800002</v>
      </c>
      <c r="P152" s="5">
        <f>SUMIFS('Storage Energy'!K:K,'Storage Energy'!$A:$A,Summary_CDP,'Storage Energy'!$B:$B,IF($B$145="NEM","*",$B$145),'Storage Energy'!$C:$C,$H152)</f>
        <v>9.7985021858749999</v>
      </c>
      <c r="Q152" s="5">
        <f>SUMIFS('Storage Energy'!L:L,'Storage Energy'!$A:$A,Summary_CDP,'Storage Energy'!$B:$B,IF($B$145="NEM","*",$B$145),'Storage Energy'!$C:$C,$H152)</f>
        <v>12.192976170909999</v>
      </c>
      <c r="R152" s="5">
        <f>SUMIFS('Storage Energy'!M:M,'Storage Energy'!$A:$A,Summary_CDP,'Storage Energy'!$B:$B,IF($B$145="NEM","*",$B$145),'Storage Energy'!$C:$C,$H152)</f>
        <v>15.101181954405</v>
      </c>
      <c r="S152" s="5">
        <f>SUMIFS('Storage Energy'!N:N,'Storage Energy'!$A:$A,Summary_CDP,'Storage Energy'!$B:$B,IF($B$145="NEM","*",$B$145),'Storage Energy'!$C:$C,$H152)</f>
        <v>18.701255876080001</v>
      </c>
      <c r="T152" s="5">
        <f>SUMIFS('Storage Energy'!O:O,'Storage Energy'!$A:$A,Summary_CDP,'Storage Energy'!$B:$B,IF($B$145="NEM","*",$B$145),'Storage Energy'!$C:$C,$H152)</f>
        <v>22.797402116690002</v>
      </c>
      <c r="U152" s="5">
        <f>SUMIFS('Storage Energy'!P:P,'Storage Energy'!$A:$A,Summary_CDP,'Storage Energy'!$B:$B,IF($B$145="NEM","*",$B$145),'Storage Energy'!$C:$C,$H152)</f>
        <v>27.180022199365002</v>
      </c>
      <c r="V152" s="5">
        <f>SUMIFS('Storage Energy'!Q:Q,'Storage Energy'!$A:$A,Summary_CDP,'Storage Energy'!$B:$B,IF($B$145="NEM","*",$B$145),'Storage Energy'!$C:$C,$H152)</f>
        <v>31.92394250429</v>
      </c>
      <c r="W152" s="5">
        <f>SUMIFS('Storage Energy'!R:R,'Storage Energy'!$A:$A,Summary_CDP,'Storage Energy'!$B:$B,IF($B$145="NEM","*",$B$145),'Storage Energy'!$C:$C,$H152)</f>
        <v>36.890037006749992</v>
      </c>
      <c r="X152" s="5">
        <f>SUMIFS('Storage Energy'!S:S,'Storage Energy'!$A:$A,Summary_CDP,'Storage Energy'!$B:$B,IF($B$145="NEM","*",$B$145),'Storage Energy'!$C:$C,$H152)</f>
        <v>42.058515877075003</v>
      </c>
      <c r="Y152" s="5">
        <f>SUMIFS('Storage Energy'!T:T,'Storage Energy'!$A:$A,Summary_CDP,'Storage Energy'!$B:$B,IF($B$145="NEM","*",$B$145),'Storage Energy'!$C:$C,$H152)</f>
        <v>46.805179406809998</v>
      </c>
      <c r="Z152" s="5">
        <f>SUMIFS('Storage Energy'!U:U,'Storage Energy'!$A:$A,Summary_CDP,'Storage Energy'!$B:$B,IF($B$145="NEM","*",$B$145),'Storage Energy'!$C:$C,$H152)</f>
        <v>51.752488169649993</v>
      </c>
      <c r="AA152" s="5">
        <f>SUMIFS('Storage Energy'!V:V,'Storage Energy'!$A:$A,Summary_CDP,'Storage Energy'!$B:$B,IF($B$145="NEM","*",$B$145),'Storage Energy'!$C:$C,$H152)</f>
        <v>56.712220262334995</v>
      </c>
      <c r="AB152" s="5">
        <f>SUMIFS('Storage Energy'!W:W,'Storage Energy'!$A:$A,Summary_CDP,'Storage Energy'!$B:$B,IF($B$145="NEM","*",$B$145),'Storage Energy'!$C:$C,$H152)</f>
        <v>61.991214631400005</v>
      </c>
      <c r="AC152" s="5">
        <f>SUMIFS('Storage Energy'!X:X,'Storage Energy'!$A:$A,Summary_CDP,'Storage Energy'!$B:$B,IF($B$145="NEM","*",$B$145),'Storage Energy'!$C:$C,$H152)</f>
        <v>67.585159828254987</v>
      </c>
      <c r="AD152" s="5">
        <f>SUMIFS('Storage Energy'!Y:Y,'Storage Energy'!$A:$A,Summary_CDP,'Storage Energy'!$B:$B,IF($B$145="NEM","*",$B$145),'Storage Energy'!$C:$C,$H152)</f>
        <v>73.531261401495001</v>
      </c>
      <c r="AE152" s="5">
        <f>SUMIFS('Storage Energy'!Z:Z,'Storage Energy'!$A:$A,Summary_CDP,'Storage Energy'!$B:$B,IF($B$145="NEM","*",$B$145),'Storage Energy'!$C:$C,$H152)</f>
        <v>79.759914838184997</v>
      </c>
      <c r="AF152" s="5">
        <f>SUMIFS('Storage Energy'!AA:AA,'Storage Energy'!$A:$A,Summary_CDP,'Storage Energy'!$B:$B,IF($B$145="NEM","*",$B$145),'Storage Energy'!$C:$C,$H152)</f>
        <v>86.422362112745006</v>
      </c>
      <c r="AG152" s="5">
        <f>SUMIFS('Storage Energy'!AB:AB,'Storage Energy'!$A:$A,Summary_CDP,'Storage Energy'!$B:$B,IF($B$145="NEM","*",$B$145),'Storage Energy'!$C:$C,$H152)</f>
        <v>93.340186012124988</v>
      </c>
      <c r="AH152" s="5">
        <f>SUMIFS('Storage Energy'!AC:AC,'Storage Energy'!$A:$A,Summary_CDP,'Storage Energy'!$B:$B,IF($B$145="NEM","*",$B$145),'Storage Energy'!$C:$C,$H152)</f>
        <v>100.67742354260498</v>
      </c>
      <c r="AI152" s="5">
        <f>SUMIFS('Storage Energy'!AD:AD,'Storage Energy'!$A:$A,Summary_CDP,'Storage Energy'!$B:$B,IF($B$145="NEM","*",$B$145),'Storage Energy'!$C:$C,$H152)</f>
        <v>108.33638630044</v>
      </c>
      <c r="AJ152" s="5">
        <f>SUMIFS('Storage Energy'!AE:AE,'Storage Energy'!$A:$A,Summary_CDP,'Storage Energy'!$B:$B,IF($B$145="NEM","*",$B$145),'Storage Energy'!$C:$C,$H152)</f>
        <v>108.80215591816</v>
      </c>
    </row>
    <row r="153" spans="1:36" ht="15" customHeight="1">
      <c r="H153" s="25" t="s">
        <v>139</v>
      </c>
      <c r="I153" s="5">
        <f>SUMIFS('Storage Energy'!D:D,'Storage Energy'!$A:$A,Summary_CDP,'Storage Energy'!$B:$B,IF($B$145="NEM","*",$B$145),'Storage Energy'!$C:$C,$H153)</f>
        <v>3.5968069999999996</v>
      </c>
      <c r="J153" s="5">
        <f>SUMIFS('Storage Energy'!E:E,'Storage Energy'!$A:$A,Summary_CDP,'Storage Energy'!$B:$B,IF($B$145="NEM","*",$B$145),'Storage Energy'!$C:$C,$H153)</f>
        <v>5.5217110000000007</v>
      </c>
      <c r="K153" s="5">
        <f>SUMIFS('Storage Energy'!F:F,'Storage Energy'!$A:$A,Summary_CDP,'Storage Energy'!$B:$B,IF($B$145="NEM","*",$B$145),'Storage Energy'!$C:$C,$H153)</f>
        <v>7.2244980000000005</v>
      </c>
      <c r="L153" s="5">
        <f>SUMIFS('Storage Energy'!G:G,'Storage Energy'!$A:$A,Summary_CDP,'Storage Energy'!$B:$B,IF($B$145="NEM","*",$B$145),'Storage Energy'!$C:$C,$H153)</f>
        <v>8.5953369999999989</v>
      </c>
      <c r="M153" s="5">
        <f>SUMIFS('Storage Energy'!H:H,'Storage Energy'!$A:$A,Summary_CDP,'Storage Energy'!$B:$B,IF($B$145="NEM","*",$B$145),'Storage Energy'!$C:$C,$H153)</f>
        <v>9.7026299999999992</v>
      </c>
      <c r="N153" s="5">
        <f>SUMIFS('Storage Energy'!I:I,'Storage Energy'!$A:$A,Summary_CDP,'Storage Energy'!$B:$B,IF($B$145="NEM","*",$B$145),'Storage Energy'!$C:$C,$H153)</f>
        <v>10.375451999999999</v>
      </c>
      <c r="O153" s="5">
        <f>SUMIFS('Storage Energy'!J:J,'Storage Energy'!$A:$A,Summary_CDP,'Storage Energy'!$B:$B,IF($B$145="NEM","*",$B$145),'Storage Energy'!$C:$C,$H153)</f>
        <v>11.760828</v>
      </c>
      <c r="P153" s="5">
        <f>SUMIFS('Storage Energy'!K:K,'Storage Energy'!$A:$A,Summary_CDP,'Storage Energy'!$B:$B,IF($B$145="NEM","*",$B$145),'Storage Energy'!$C:$C,$H153)</f>
        <v>13.654613999999999</v>
      </c>
      <c r="Q153" s="5">
        <f>SUMIFS('Storage Energy'!L:L,'Storage Energy'!$A:$A,Summary_CDP,'Storage Energy'!$B:$B,IF($B$145="NEM","*",$B$145),'Storage Energy'!$C:$C,$H153)</f>
        <v>15.268234</v>
      </c>
      <c r="R153" s="5">
        <f>SUMIFS('Storage Energy'!M:M,'Storage Energy'!$A:$A,Summary_CDP,'Storage Energy'!$B:$B,IF($B$145="NEM","*",$B$145),'Storage Energy'!$C:$C,$H153)</f>
        <v>17.078236</v>
      </c>
      <c r="S153" s="5">
        <f>SUMIFS('Storage Energy'!N:N,'Storage Energy'!$A:$A,Summary_CDP,'Storage Energy'!$B:$B,IF($B$145="NEM","*",$B$145),'Storage Energy'!$C:$C,$H153)</f>
        <v>19.744468000000001</v>
      </c>
      <c r="T153" s="5">
        <f>SUMIFS('Storage Energy'!O:O,'Storage Energy'!$A:$A,Summary_CDP,'Storage Energy'!$B:$B,IF($B$145="NEM","*",$B$145),'Storage Energy'!$C:$C,$H153)</f>
        <v>22.346513999999999</v>
      </c>
      <c r="U153" s="5">
        <f>SUMIFS('Storage Energy'!P:P,'Storage Energy'!$A:$A,Summary_CDP,'Storage Energy'!$B:$B,IF($B$145="NEM","*",$B$145),'Storage Energy'!$C:$C,$H153)</f>
        <v>24.700869000000001</v>
      </c>
      <c r="V153" s="5">
        <f>SUMIFS('Storage Energy'!Q:Q,'Storage Energy'!$A:$A,Summary_CDP,'Storage Energy'!$B:$B,IF($B$145="NEM","*",$B$145),'Storage Energy'!$C:$C,$H153)</f>
        <v>26.701166999999998</v>
      </c>
      <c r="W153" s="5">
        <f>SUMIFS('Storage Energy'!R:R,'Storage Energy'!$A:$A,Summary_CDP,'Storage Energy'!$B:$B,IF($B$145="NEM","*",$B$145),'Storage Energy'!$C:$C,$H153)</f>
        <v>28.382242999999999</v>
      </c>
      <c r="X153" s="5">
        <f>SUMIFS('Storage Energy'!S:S,'Storage Energy'!$A:$A,Summary_CDP,'Storage Energy'!$B:$B,IF($B$145="NEM","*",$B$145),'Storage Energy'!$C:$C,$H153)</f>
        <v>29.484077999999993</v>
      </c>
      <c r="Y153" s="5">
        <f>SUMIFS('Storage Energy'!T:T,'Storage Energy'!$A:$A,Summary_CDP,'Storage Energy'!$B:$B,IF($B$145="NEM","*",$B$145),'Storage Energy'!$C:$C,$H153)</f>
        <v>29.906163000000003</v>
      </c>
      <c r="Z153" s="5">
        <f>SUMIFS('Storage Energy'!U:U,'Storage Energy'!$A:$A,Summary_CDP,'Storage Energy'!$B:$B,IF($B$145="NEM","*",$B$145),'Storage Energy'!$C:$C,$H153)</f>
        <v>29.971824000000002</v>
      </c>
      <c r="AA153" s="5">
        <f>SUMIFS('Storage Energy'!V:V,'Storage Energy'!$A:$A,Summary_CDP,'Storage Energy'!$B:$B,IF($B$145="NEM","*",$B$145),'Storage Energy'!$C:$C,$H153)</f>
        <v>29.686427999999999</v>
      </c>
      <c r="AB153" s="5">
        <f>SUMIFS('Storage Energy'!W:W,'Storage Energy'!$A:$A,Summary_CDP,'Storage Energy'!$B:$B,IF($B$145="NEM","*",$B$145),'Storage Energy'!$C:$C,$H153)</f>
        <v>29.409092999999999</v>
      </c>
      <c r="AC153" s="5">
        <f>SUMIFS('Storage Energy'!X:X,'Storage Energy'!$A:$A,Summary_CDP,'Storage Energy'!$B:$B,IF($B$145="NEM","*",$B$145),'Storage Energy'!$C:$C,$H153)</f>
        <v>29.660575000000001</v>
      </c>
      <c r="AD153" s="5">
        <f>SUMIFS('Storage Energy'!Y:Y,'Storage Energy'!$A:$A,Summary_CDP,'Storage Energy'!$B:$B,IF($B$145="NEM","*",$B$145),'Storage Energy'!$C:$C,$H153)</f>
        <v>29.864298000000002</v>
      </c>
      <c r="AE153" s="5">
        <f>SUMIFS('Storage Energy'!Z:Z,'Storage Energy'!$A:$A,Summary_CDP,'Storage Energy'!$B:$B,IF($B$145="NEM","*",$B$145),'Storage Energy'!$C:$C,$H153)</f>
        <v>30.036920000000002</v>
      </c>
      <c r="AF153" s="5">
        <f>SUMIFS('Storage Energy'!AA:AA,'Storage Energy'!$A:$A,Summary_CDP,'Storage Energy'!$B:$B,IF($B$145="NEM","*",$B$145),'Storage Energy'!$C:$C,$H153)</f>
        <v>30.041318</v>
      </c>
      <c r="AG153" s="5">
        <f>SUMIFS('Storage Energy'!AB:AB,'Storage Energy'!$A:$A,Summary_CDP,'Storage Energy'!$B:$B,IF($B$145="NEM","*",$B$145),'Storage Energy'!$C:$C,$H153)</f>
        <v>29.991904999999999</v>
      </c>
      <c r="AH153" s="5">
        <f>SUMIFS('Storage Energy'!AC:AC,'Storage Energy'!$A:$A,Summary_CDP,'Storage Energy'!$B:$B,IF($B$145="NEM","*",$B$145),'Storage Energy'!$C:$C,$H153)</f>
        <v>29.689605999999998</v>
      </c>
      <c r="AI153" s="5">
        <f>SUMIFS('Storage Energy'!AD:AD,'Storage Energy'!$A:$A,Summary_CDP,'Storage Energy'!$B:$B,IF($B$145="NEM","*",$B$145),'Storage Energy'!$C:$C,$H153)</f>
        <v>29.351802999999997</v>
      </c>
      <c r="AJ153" s="5">
        <f>SUMIFS('Storage Energy'!AE:AE,'Storage Energy'!$A:$A,Summary_CDP,'Storage Energy'!$B:$B,IF($B$145="NEM","*",$B$145),'Storage Energy'!$C:$C,$H153)</f>
        <v>29.351802999999997</v>
      </c>
    </row>
    <row r="161" spans="1:36" s="51" customFormat="1" ht="24" customHeight="1" thickBot="1">
      <c r="A161" s="49" t="str">
        <f>B162&amp;" dispatchable capacity addition vs retired by year"</f>
        <v>NEM dispatchable capacity addition vs retired by year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2" spans="1:36" ht="15" customHeight="1" thickTop="1">
      <c r="A162" s="11" t="s">
        <v>127</v>
      </c>
      <c r="B162" s="21" t="s">
        <v>128</v>
      </c>
    </row>
    <row r="164" spans="1:36" ht="15" customHeight="1">
      <c r="H164" s="44" t="s">
        <v>157</v>
      </c>
      <c r="I164" s="8" t="s">
        <v>90</v>
      </c>
      <c r="J164" s="8" t="s">
        <v>91</v>
      </c>
      <c r="K164" s="8" t="s">
        <v>92</v>
      </c>
      <c r="L164" s="8" t="s">
        <v>93</v>
      </c>
      <c r="M164" s="8" t="s">
        <v>94</v>
      </c>
      <c r="N164" s="8" t="s">
        <v>95</v>
      </c>
      <c r="O164" s="8" t="s">
        <v>96</v>
      </c>
      <c r="P164" s="8" t="s">
        <v>97</v>
      </c>
      <c r="Q164" s="8" t="s">
        <v>98</v>
      </c>
      <c r="R164" s="8" t="s">
        <v>99</v>
      </c>
      <c r="S164" s="8" t="s">
        <v>100</v>
      </c>
      <c r="T164" s="8" t="s">
        <v>101</v>
      </c>
      <c r="U164" s="8" t="s">
        <v>102</v>
      </c>
      <c r="V164" s="8" t="s">
        <v>103</v>
      </c>
      <c r="W164" s="8" t="s">
        <v>104</v>
      </c>
      <c r="X164" s="8" t="s">
        <v>105</v>
      </c>
      <c r="Y164" s="8" t="s">
        <v>106</v>
      </c>
      <c r="Z164" s="8" t="s">
        <v>107</v>
      </c>
      <c r="AA164" s="8" t="s">
        <v>108</v>
      </c>
      <c r="AB164" s="8" t="s">
        <v>109</v>
      </c>
      <c r="AC164" s="8" t="s">
        <v>110</v>
      </c>
      <c r="AD164" s="8" t="s">
        <v>111</v>
      </c>
      <c r="AE164" s="8" t="s">
        <v>112</v>
      </c>
      <c r="AF164" s="8" t="s">
        <v>113</v>
      </c>
      <c r="AG164" s="8" t="s">
        <v>114</v>
      </c>
      <c r="AH164" s="8" t="s">
        <v>115</v>
      </c>
      <c r="AI164" s="8" t="s">
        <v>116</v>
      </c>
      <c r="AJ164" s="8" t="s">
        <v>117</v>
      </c>
    </row>
    <row r="165" spans="1:36" ht="15" customHeight="1">
      <c r="H165" s="9" t="s">
        <v>132</v>
      </c>
      <c r="I165" s="5">
        <f>SUMIFS('Dispatchable Built'!D:D,'Dispatchable Built'!$A:$A,Summary_CDP,'Dispatchable Built'!$B:$B,IF($B$162="NEM","*",$B$162),'Dispatchable Built'!$C:$C,$H165)</f>
        <v>316</v>
      </c>
      <c r="J165" s="5">
        <f>SUMIFS('Dispatchable Built'!E:E,'Dispatchable Built'!$A:$A,Summary_CDP,'Dispatchable Built'!$B:$B,IF($B$162="NEM","*",$B$162),'Dispatchable Built'!$C:$C,$H165)</f>
        <v>316</v>
      </c>
      <c r="K165" s="5">
        <f>SUMIFS('Dispatchable Built'!F:F,'Dispatchable Built'!$A:$A,Summary_CDP,'Dispatchable Built'!$B:$B,IF($B$162="NEM","*",$B$162),'Dispatchable Built'!$C:$C,$H165)</f>
        <v>316</v>
      </c>
      <c r="L165" s="5">
        <f>SUMIFS('Dispatchable Built'!G:G,'Dispatchable Built'!$A:$A,Summary_CDP,'Dispatchable Built'!$B:$B,IF($B$162="NEM","*",$B$162),'Dispatchable Built'!$C:$C,$H165)</f>
        <v>316</v>
      </c>
      <c r="M165" s="5">
        <f>SUMIFS('Dispatchable Built'!H:H,'Dispatchable Built'!$A:$A,Summary_CDP,'Dispatchable Built'!$B:$B,IF($B$162="NEM","*",$B$162),'Dispatchable Built'!$C:$C,$H165)</f>
        <v>316</v>
      </c>
      <c r="N165" s="5">
        <f>SUMIFS('Dispatchable Built'!I:I,'Dispatchable Built'!$A:$A,Summary_CDP,'Dispatchable Built'!$B:$B,IF($B$162="NEM","*",$B$162),'Dispatchable Built'!$C:$C,$H165)</f>
        <v>316</v>
      </c>
      <c r="O165" s="5">
        <f>SUMIFS('Dispatchable Built'!J:J,'Dispatchable Built'!$A:$A,Summary_CDP,'Dispatchable Built'!$B:$B,IF($B$162="NEM","*",$B$162),'Dispatchable Built'!$C:$C,$H165)</f>
        <v>316</v>
      </c>
      <c r="P165" s="5">
        <f>SUMIFS('Dispatchable Built'!K:K,'Dispatchable Built'!$A:$A,Summary_CDP,'Dispatchable Built'!$B:$B,IF($B$162="NEM","*",$B$162),'Dispatchable Built'!$C:$C,$H165)</f>
        <v>316</v>
      </c>
      <c r="Q165" s="5">
        <f>SUMIFS('Dispatchable Built'!L:L,'Dispatchable Built'!$A:$A,Summary_CDP,'Dispatchable Built'!$B:$B,IF($B$162="NEM","*",$B$162),'Dispatchable Built'!$C:$C,$H165)</f>
        <v>316</v>
      </c>
      <c r="R165" s="5">
        <f>SUMIFS('Dispatchable Built'!M:M,'Dispatchable Built'!$A:$A,Summary_CDP,'Dispatchable Built'!$B:$B,IF($B$162="NEM","*",$B$162),'Dispatchable Built'!$C:$C,$H165)</f>
        <v>316</v>
      </c>
      <c r="S165" s="5">
        <f>SUMIFS('Dispatchable Built'!N:N,'Dispatchable Built'!$A:$A,Summary_CDP,'Dispatchable Built'!$B:$B,IF($B$162="NEM","*",$B$162),'Dispatchable Built'!$C:$C,$H165)</f>
        <v>316</v>
      </c>
      <c r="T165" s="5">
        <f>SUMIFS('Dispatchable Built'!O:O,'Dispatchable Built'!$A:$A,Summary_CDP,'Dispatchable Built'!$B:$B,IF($B$162="NEM","*",$B$162),'Dispatchable Built'!$C:$C,$H165)</f>
        <v>316</v>
      </c>
      <c r="U165" s="5">
        <f>SUMIFS('Dispatchable Built'!P:P,'Dispatchable Built'!$A:$A,Summary_CDP,'Dispatchable Built'!$B:$B,IF($B$162="NEM","*",$B$162),'Dispatchable Built'!$C:$C,$H165)</f>
        <v>316</v>
      </c>
      <c r="V165" s="5">
        <f>SUMIFS('Dispatchable Built'!Q:Q,'Dispatchable Built'!$A:$A,Summary_CDP,'Dispatchable Built'!$B:$B,IF($B$162="NEM","*",$B$162),'Dispatchable Built'!$C:$C,$H165)</f>
        <v>316</v>
      </c>
      <c r="W165" s="5">
        <f>SUMIFS('Dispatchable Built'!R:R,'Dispatchable Built'!$A:$A,Summary_CDP,'Dispatchable Built'!$B:$B,IF($B$162="NEM","*",$B$162),'Dispatchable Built'!$C:$C,$H165)</f>
        <v>316</v>
      </c>
      <c r="X165" s="5">
        <f>SUMIFS('Dispatchable Built'!S:S,'Dispatchable Built'!$A:$A,Summary_CDP,'Dispatchable Built'!$B:$B,IF($B$162="NEM","*",$B$162),'Dispatchable Built'!$C:$C,$H165)</f>
        <v>316</v>
      </c>
      <c r="Y165" s="5">
        <f>SUMIFS('Dispatchable Built'!T:T,'Dispatchable Built'!$A:$A,Summary_CDP,'Dispatchable Built'!$B:$B,IF($B$162="NEM","*",$B$162),'Dispatchable Built'!$C:$C,$H165)</f>
        <v>316</v>
      </c>
      <c r="Z165" s="5">
        <f>SUMIFS('Dispatchable Built'!U:U,'Dispatchable Built'!$A:$A,Summary_CDP,'Dispatchable Built'!$B:$B,IF($B$162="NEM","*",$B$162),'Dispatchable Built'!$C:$C,$H165)</f>
        <v>316</v>
      </c>
      <c r="AA165" s="5">
        <f>SUMIFS('Dispatchable Built'!V:V,'Dispatchable Built'!$A:$A,Summary_CDP,'Dispatchable Built'!$B:$B,IF($B$162="NEM","*",$B$162),'Dispatchable Built'!$C:$C,$H165)</f>
        <v>316</v>
      </c>
      <c r="AB165" s="5">
        <f>SUMIFS('Dispatchable Built'!W:W,'Dispatchable Built'!$A:$A,Summary_CDP,'Dispatchable Built'!$B:$B,IF($B$162="NEM","*",$B$162),'Dispatchable Built'!$C:$C,$H165)</f>
        <v>316</v>
      </c>
      <c r="AC165" s="5">
        <f>SUMIFS('Dispatchable Built'!X:X,'Dispatchable Built'!$A:$A,Summary_CDP,'Dispatchable Built'!$B:$B,IF($B$162="NEM","*",$B$162),'Dispatchable Built'!$C:$C,$H165)</f>
        <v>316</v>
      </c>
      <c r="AD165" s="5">
        <f>SUMIFS('Dispatchable Built'!Y:Y,'Dispatchable Built'!$A:$A,Summary_CDP,'Dispatchable Built'!$B:$B,IF($B$162="NEM","*",$B$162),'Dispatchable Built'!$C:$C,$H165)</f>
        <v>316</v>
      </c>
      <c r="AE165" s="5">
        <f>SUMIFS('Dispatchable Built'!Z:Z,'Dispatchable Built'!$A:$A,Summary_CDP,'Dispatchable Built'!$B:$B,IF($B$162="NEM","*",$B$162),'Dispatchable Built'!$C:$C,$H165)</f>
        <v>316</v>
      </c>
      <c r="AF165" s="5">
        <f>SUMIFS('Dispatchable Built'!AA:AA,'Dispatchable Built'!$A:$A,Summary_CDP,'Dispatchable Built'!$B:$B,IF($B$162="NEM","*",$B$162),'Dispatchable Built'!$C:$C,$H165)</f>
        <v>316</v>
      </c>
      <c r="AG165" s="5">
        <f>SUMIFS('Dispatchable Built'!AB:AB,'Dispatchable Built'!$A:$A,Summary_CDP,'Dispatchable Built'!$B:$B,IF($B$162="NEM","*",$B$162),'Dispatchable Built'!$C:$C,$H165)</f>
        <v>316</v>
      </c>
      <c r="AH165" s="5">
        <f>SUMIFS('Dispatchable Built'!AC:AC,'Dispatchable Built'!$A:$A,Summary_CDP,'Dispatchable Built'!$B:$B,IF($B$162="NEM","*",$B$162),'Dispatchable Built'!$C:$C,$H165)</f>
        <v>316</v>
      </c>
      <c r="AI165" s="5">
        <f>SUMIFS('Dispatchable Built'!AD:AD,'Dispatchable Built'!$A:$A,Summary_CDP,'Dispatchable Built'!$B:$B,IF($B$162="NEM","*",$B$162),'Dispatchable Built'!$C:$C,$H165)</f>
        <v>316</v>
      </c>
      <c r="AJ165" s="5">
        <f>SUMIFS('Dispatchable Built'!AE:AE,'Dispatchable Built'!$A:$A,Summary_CDP,'Dispatchable Built'!$B:$B,IF($B$162="NEM","*",$B$162),'Dispatchable Built'!$C:$C,$H165)</f>
        <v>316</v>
      </c>
    </row>
    <row r="166" spans="1:36" ht="15" customHeight="1">
      <c r="H166" s="9" t="s">
        <v>133</v>
      </c>
      <c r="I166" s="5">
        <f>SUMIFS('Dispatchable Built'!D:D,'Dispatchable Built'!$A:$A,Summary_CDP,'Dispatchable Built'!$B:$B,IF($B$162="NEM","*",$B$162),'Dispatchable Built'!$C:$C,$H166)</f>
        <v>0</v>
      </c>
      <c r="J166" s="5">
        <f>SUMIFS('Dispatchable Built'!E:E,'Dispatchable Built'!$A:$A,Summary_CDP,'Dispatchable Built'!$B:$B,IF($B$162="NEM","*",$B$162),'Dispatchable Built'!$C:$C,$H166)</f>
        <v>0</v>
      </c>
      <c r="K166" s="5">
        <f>SUMIFS('Dispatchable Built'!F:F,'Dispatchable Built'!$A:$A,Summary_CDP,'Dispatchable Built'!$B:$B,IF($B$162="NEM","*",$B$162),'Dispatchable Built'!$C:$C,$H166)</f>
        <v>0</v>
      </c>
      <c r="L166" s="5">
        <f>SUMIFS('Dispatchable Built'!G:G,'Dispatchable Built'!$A:$A,Summary_CDP,'Dispatchable Built'!$B:$B,IF($B$162="NEM","*",$B$162),'Dispatchable Built'!$C:$C,$H166)</f>
        <v>0</v>
      </c>
      <c r="M166" s="5">
        <f>SUMIFS('Dispatchable Built'!H:H,'Dispatchable Built'!$A:$A,Summary_CDP,'Dispatchable Built'!$B:$B,IF($B$162="NEM","*",$B$162),'Dispatchable Built'!$C:$C,$H166)</f>
        <v>0</v>
      </c>
      <c r="N166" s="5">
        <f>SUMIFS('Dispatchable Built'!I:I,'Dispatchable Built'!$A:$A,Summary_CDP,'Dispatchable Built'!$B:$B,IF($B$162="NEM","*",$B$162),'Dispatchable Built'!$C:$C,$H166)</f>
        <v>0</v>
      </c>
      <c r="O166" s="5">
        <f>SUMIFS('Dispatchable Built'!J:J,'Dispatchable Built'!$A:$A,Summary_CDP,'Dispatchable Built'!$B:$B,IF($B$162="NEM","*",$B$162),'Dispatchable Built'!$C:$C,$H166)</f>
        <v>0</v>
      </c>
      <c r="P166" s="5">
        <f>SUMIFS('Dispatchable Built'!K:K,'Dispatchable Built'!$A:$A,Summary_CDP,'Dispatchable Built'!$B:$B,IF($B$162="NEM","*",$B$162),'Dispatchable Built'!$C:$C,$H166)</f>
        <v>0</v>
      </c>
      <c r="Q166" s="5">
        <f>SUMIFS('Dispatchable Built'!L:L,'Dispatchable Built'!$A:$A,Summary_CDP,'Dispatchable Built'!$B:$B,IF($B$162="NEM","*",$B$162),'Dispatchable Built'!$C:$C,$H166)</f>
        <v>0</v>
      </c>
      <c r="R166" s="5">
        <f>SUMIFS('Dispatchable Built'!M:M,'Dispatchable Built'!$A:$A,Summary_CDP,'Dispatchable Built'!$B:$B,IF($B$162="NEM","*",$B$162),'Dispatchable Built'!$C:$C,$H166)</f>
        <v>0</v>
      </c>
      <c r="S166" s="5">
        <f>SUMIFS('Dispatchable Built'!N:N,'Dispatchable Built'!$A:$A,Summary_CDP,'Dispatchable Built'!$B:$B,IF($B$162="NEM","*",$B$162),'Dispatchable Built'!$C:$C,$H166)</f>
        <v>0</v>
      </c>
      <c r="T166" s="5">
        <f>SUMIFS('Dispatchable Built'!O:O,'Dispatchable Built'!$A:$A,Summary_CDP,'Dispatchable Built'!$B:$B,IF($B$162="NEM","*",$B$162),'Dispatchable Built'!$C:$C,$H166)</f>
        <v>0</v>
      </c>
      <c r="U166" s="5">
        <f>SUMIFS('Dispatchable Built'!P:P,'Dispatchable Built'!$A:$A,Summary_CDP,'Dispatchable Built'!$B:$B,IF($B$162="NEM","*",$B$162),'Dispatchable Built'!$C:$C,$H166)</f>
        <v>0</v>
      </c>
      <c r="V166" s="5">
        <f>SUMIFS('Dispatchable Built'!Q:Q,'Dispatchable Built'!$A:$A,Summary_CDP,'Dispatchable Built'!$B:$B,IF($B$162="NEM","*",$B$162),'Dispatchable Built'!$C:$C,$H166)</f>
        <v>0</v>
      </c>
      <c r="W166" s="5">
        <f>SUMIFS('Dispatchable Built'!R:R,'Dispatchable Built'!$A:$A,Summary_CDP,'Dispatchable Built'!$B:$B,IF($B$162="NEM","*",$B$162),'Dispatchable Built'!$C:$C,$H166)</f>
        <v>0</v>
      </c>
      <c r="X166" s="5">
        <f>SUMIFS('Dispatchable Built'!S:S,'Dispatchable Built'!$A:$A,Summary_CDP,'Dispatchable Built'!$B:$B,IF($B$162="NEM","*",$B$162),'Dispatchable Built'!$C:$C,$H166)</f>
        <v>0</v>
      </c>
      <c r="Y166" s="5">
        <f>SUMIFS('Dispatchable Built'!T:T,'Dispatchable Built'!$A:$A,Summary_CDP,'Dispatchable Built'!$B:$B,IF($B$162="NEM","*",$B$162),'Dispatchable Built'!$C:$C,$H166)</f>
        <v>0</v>
      </c>
      <c r="Z166" s="5">
        <f>SUMIFS('Dispatchable Built'!U:U,'Dispatchable Built'!$A:$A,Summary_CDP,'Dispatchable Built'!$B:$B,IF($B$162="NEM","*",$B$162),'Dispatchable Built'!$C:$C,$H166)</f>
        <v>0</v>
      </c>
      <c r="AA166" s="5">
        <f>SUMIFS('Dispatchable Built'!V:V,'Dispatchable Built'!$A:$A,Summary_CDP,'Dispatchable Built'!$B:$B,IF($B$162="NEM","*",$B$162),'Dispatchable Built'!$C:$C,$H166)</f>
        <v>0</v>
      </c>
      <c r="AB166" s="5">
        <f>SUMIFS('Dispatchable Built'!W:W,'Dispatchable Built'!$A:$A,Summary_CDP,'Dispatchable Built'!$B:$B,IF($B$162="NEM","*",$B$162),'Dispatchable Built'!$C:$C,$H166)</f>
        <v>0</v>
      </c>
      <c r="AC166" s="5">
        <f>SUMIFS('Dispatchable Built'!X:X,'Dispatchable Built'!$A:$A,Summary_CDP,'Dispatchable Built'!$B:$B,IF($B$162="NEM","*",$B$162),'Dispatchable Built'!$C:$C,$H166)</f>
        <v>0</v>
      </c>
      <c r="AD166" s="5">
        <f>SUMIFS('Dispatchable Built'!Y:Y,'Dispatchable Built'!$A:$A,Summary_CDP,'Dispatchable Built'!$B:$B,IF($B$162="NEM","*",$B$162),'Dispatchable Built'!$C:$C,$H166)</f>
        <v>0</v>
      </c>
      <c r="AE166" s="5">
        <f>SUMIFS('Dispatchable Built'!Z:Z,'Dispatchable Built'!$A:$A,Summary_CDP,'Dispatchable Built'!$B:$B,IF($B$162="NEM","*",$B$162),'Dispatchable Built'!$C:$C,$H166)</f>
        <v>0</v>
      </c>
      <c r="AF166" s="5">
        <f>SUMIFS('Dispatchable Built'!AA:AA,'Dispatchable Built'!$A:$A,Summary_CDP,'Dispatchable Built'!$B:$B,IF($B$162="NEM","*",$B$162),'Dispatchable Built'!$C:$C,$H166)</f>
        <v>0</v>
      </c>
      <c r="AG166" s="5">
        <f>SUMIFS('Dispatchable Built'!AB:AB,'Dispatchable Built'!$A:$A,Summary_CDP,'Dispatchable Built'!$B:$B,IF($B$162="NEM","*",$B$162),'Dispatchable Built'!$C:$C,$H166)</f>
        <v>0</v>
      </c>
      <c r="AH166" s="5">
        <f>SUMIFS('Dispatchable Built'!AC:AC,'Dispatchable Built'!$A:$A,Summary_CDP,'Dispatchable Built'!$B:$B,IF($B$162="NEM","*",$B$162),'Dispatchable Built'!$C:$C,$H166)</f>
        <v>0</v>
      </c>
      <c r="AI166" s="5">
        <f>SUMIFS('Dispatchable Built'!AD:AD,'Dispatchable Built'!$A:$A,Summary_CDP,'Dispatchable Built'!$B:$B,IF($B$162="NEM","*",$B$162),'Dispatchable Built'!$C:$C,$H166)</f>
        <v>0</v>
      </c>
      <c r="AJ166" s="5">
        <f>SUMIFS('Dispatchable Built'!AE:AE,'Dispatchable Built'!$A:$A,Summary_CDP,'Dispatchable Built'!$B:$B,IF($B$162="NEM","*",$B$162),'Dispatchable Built'!$C:$C,$H166)</f>
        <v>0</v>
      </c>
    </row>
    <row r="167" spans="1:36" ht="15" customHeight="1">
      <c r="H167" s="9" t="s">
        <v>134</v>
      </c>
      <c r="I167" s="5">
        <f>SUMIFS('Dispatchable Built'!D:D,'Dispatchable Built'!$A:$A,Summary_CDP,'Dispatchable Built'!$B:$B,IF($B$162="NEM","*",$B$162),'Dispatchable Built'!$C:$C,$H167)</f>
        <v>0</v>
      </c>
      <c r="J167" s="5">
        <f>SUMIFS('Dispatchable Built'!E:E,'Dispatchable Built'!$A:$A,Summary_CDP,'Dispatchable Built'!$B:$B,IF($B$162="NEM","*",$B$162),'Dispatchable Built'!$C:$C,$H167)</f>
        <v>1.3539999999999999E-5</v>
      </c>
      <c r="K167" s="5">
        <f>SUMIFS('Dispatchable Built'!F:F,'Dispatchable Built'!$A:$A,Summary_CDP,'Dispatchable Built'!$B:$B,IF($B$162="NEM","*",$B$162),'Dispatchable Built'!$C:$C,$H167)</f>
        <v>1.3539999999999999E-5</v>
      </c>
      <c r="L167" s="5">
        <f>SUMIFS('Dispatchable Built'!G:G,'Dispatchable Built'!$A:$A,Summary_CDP,'Dispatchable Built'!$B:$B,IF($B$162="NEM","*",$B$162),'Dispatchable Built'!$C:$C,$H167)</f>
        <v>1.3539999999999999E-5</v>
      </c>
      <c r="M167" s="5">
        <f>SUMIFS('Dispatchable Built'!H:H,'Dispatchable Built'!$A:$A,Summary_CDP,'Dispatchable Built'!$B:$B,IF($B$162="NEM","*",$B$162),'Dispatchable Built'!$C:$C,$H167)</f>
        <v>1.3539999999999999E-5</v>
      </c>
      <c r="N167" s="5">
        <f>SUMIFS('Dispatchable Built'!I:I,'Dispatchable Built'!$A:$A,Summary_CDP,'Dispatchable Built'!$B:$B,IF($B$162="NEM","*",$B$162),'Dispatchable Built'!$C:$C,$H167)</f>
        <v>1.668E-5</v>
      </c>
      <c r="O167" s="5">
        <f>SUMIFS('Dispatchable Built'!J:J,'Dispatchable Built'!$A:$A,Summary_CDP,'Dispatchable Built'!$B:$B,IF($B$162="NEM","*",$B$162),'Dispatchable Built'!$C:$C,$H167)</f>
        <v>1.668E-5</v>
      </c>
      <c r="P167" s="5">
        <f>SUMIFS('Dispatchable Built'!K:K,'Dispatchable Built'!$A:$A,Summary_CDP,'Dispatchable Built'!$B:$B,IF($B$162="NEM","*",$B$162),'Dispatchable Built'!$C:$C,$H167)</f>
        <v>3.1690000000000003E-5</v>
      </c>
      <c r="Q167" s="5">
        <f>SUMIFS('Dispatchable Built'!L:L,'Dispatchable Built'!$A:$A,Summary_CDP,'Dispatchable Built'!$B:$B,IF($B$162="NEM","*",$B$162),'Dispatchable Built'!$C:$C,$H167)</f>
        <v>3.1690000000000003E-5</v>
      </c>
      <c r="R167" s="5">
        <f>SUMIFS('Dispatchable Built'!M:M,'Dispatchable Built'!$A:$A,Summary_CDP,'Dispatchable Built'!$B:$B,IF($B$162="NEM","*",$B$162),'Dispatchable Built'!$C:$C,$H167)</f>
        <v>3.1690000000000003E-5</v>
      </c>
      <c r="S167" s="5">
        <f>SUMIFS('Dispatchable Built'!N:N,'Dispatchable Built'!$A:$A,Summary_CDP,'Dispatchable Built'!$B:$B,IF($B$162="NEM","*",$B$162),'Dispatchable Built'!$C:$C,$H167)</f>
        <v>3.1690000000000003E-5</v>
      </c>
      <c r="T167" s="5">
        <f>SUMIFS('Dispatchable Built'!O:O,'Dispatchable Built'!$A:$A,Summary_CDP,'Dispatchable Built'!$B:$B,IF($B$162="NEM","*",$B$162),'Dispatchable Built'!$C:$C,$H167)</f>
        <v>3.5809999999999998E-5</v>
      </c>
      <c r="U167" s="5">
        <f>SUMIFS('Dispatchable Built'!P:P,'Dispatchable Built'!$A:$A,Summary_CDP,'Dispatchable Built'!$B:$B,IF($B$162="NEM","*",$B$162),'Dispatchable Built'!$C:$C,$H167)</f>
        <v>3.5809999999999998E-5</v>
      </c>
      <c r="V167" s="5">
        <f>SUMIFS('Dispatchable Built'!Q:Q,'Dispatchable Built'!$A:$A,Summary_CDP,'Dispatchable Built'!$B:$B,IF($B$162="NEM","*",$B$162),'Dispatchable Built'!$C:$C,$H167)</f>
        <v>155.78696615000001</v>
      </c>
      <c r="W167" s="5">
        <f>SUMIFS('Dispatchable Built'!R:R,'Dispatchable Built'!$A:$A,Summary_CDP,'Dispatchable Built'!$B:$B,IF($B$162="NEM","*",$B$162),'Dispatchable Built'!$C:$C,$H167)</f>
        <v>155.78696615000001</v>
      </c>
      <c r="X167" s="5">
        <f>SUMIFS('Dispatchable Built'!S:S,'Dispatchable Built'!$A:$A,Summary_CDP,'Dispatchable Built'!$B:$B,IF($B$162="NEM","*",$B$162),'Dispatchable Built'!$C:$C,$H167)</f>
        <v>155.78698499000001</v>
      </c>
      <c r="Y167" s="5">
        <f>SUMIFS('Dispatchable Built'!T:T,'Dispatchable Built'!$A:$A,Summary_CDP,'Dispatchable Built'!$B:$B,IF($B$162="NEM","*",$B$162),'Dispatchable Built'!$C:$C,$H167)</f>
        <v>1015.40334691</v>
      </c>
      <c r="Z167" s="5">
        <f>SUMIFS('Dispatchable Built'!U:U,'Dispatchable Built'!$A:$A,Summary_CDP,'Dispatchable Built'!$B:$B,IF($B$162="NEM","*",$B$162),'Dispatchable Built'!$C:$C,$H167)</f>
        <v>1015.40335682</v>
      </c>
      <c r="AA167" s="5">
        <f>SUMIFS('Dispatchable Built'!V:V,'Dispatchable Built'!$A:$A,Summary_CDP,'Dispatchable Built'!$B:$B,IF($B$162="NEM","*",$B$162),'Dispatchable Built'!$C:$C,$H167)</f>
        <v>1015.4033631</v>
      </c>
      <c r="AB167" s="5">
        <f>SUMIFS('Dispatchable Built'!W:W,'Dispatchable Built'!$A:$A,Summary_CDP,'Dispatchable Built'!$B:$B,IF($B$162="NEM","*",$B$162),'Dispatchable Built'!$C:$C,$H167)</f>
        <v>1203.5276153299999</v>
      </c>
      <c r="AC167" s="5">
        <f>SUMIFS('Dispatchable Built'!X:X,'Dispatchable Built'!$A:$A,Summary_CDP,'Dispatchable Built'!$B:$B,IF($B$162="NEM","*",$B$162),'Dispatchable Built'!$C:$C,$H167)</f>
        <v>3602.4562814899991</v>
      </c>
      <c r="AD167" s="5">
        <f>SUMIFS('Dispatchable Built'!Y:Y,'Dispatchable Built'!$A:$A,Summary_CDP,'Dispatchable Built'!$B:$B,IF($B$162="NEM","*",$B$162),'Dispatchable Built'!$C:$C,$H167)</f>
        <v>3762.2020548899991</v>
      </c>
      <c r="AE167" s="5">
        <f>SUMIFS('Dispatchable Built'!Z:Z,'Dispatchable Built'!$A:$A,Summary_CDP,'Dispatchable Built'!$B:$B,IF($B$162="NEM","*",$B$162),'Dispatchable Built'!$C:$C,$H167)</f>
        <v>5357.1498583799985</v>
      </c>
      <c r="AF167" s="5">
        <f>SUMIFS('Dispatchable Built'!AA:AA,'Dispatchable Built'!$A:$A,Summary_CDP,'Dispatchable Built'!$B:$B,IF($B$162="NEM","*",$B$162),'Dispatchable Built'!$C:$C,$H167)</f>
        <v>5357.1498861499986</v>
      </c>
      <c r="AG167" s="5">
        <f>SUMIFS('Dispatchable Built'!AB:AB,'Dispatchable Built'!$A:$A,Summary_CDP,'Dispatchable Built'!$B:$B,IF($B$162="NEM","*",$B$162),'Dispatchable Built'!$C:$C,$H167)</f>
        <v>5357.1499204899983</v>
      </c>
      <c r="AH167" s="5">
        <f>SUMIFS('Dispatchable Built'!AC:AC,'Dispatchable Built'!$A:$A,Summary_CDP,'Dispatchable Built'!$B:$B,IF($B$162="NEM","*",$B$162),'Dispatchable Built'!$C:$C,$H167)</f>
        <v>5357.149949239998</v>
      </c>
      <c r="AI167" s="5">
        <f>SUMIFS('Dispatchable Built'!AD:AD,'Dispatchable Built'!$A:$A,Summary_CDP,'Dispatchable Built'!$B:$B,IF($B$162="NEM","*",$B$162),'Dispatchable Built'!$C:$C,$H167)</f>
        <v>6567.0295651999986</v>
      </c>
      <c r="AJ167" s="5">
        <f>SUMIFS('Dispatchable Built'!AE:AE,'Dispatchable Built'!$A:$A,Summary_CDP,'Dispatchable Built'!$B:$B,IF($B$162="NEM","*",$B$162),'Dispatchable Built'!$C:$C,$H167)</f>
        <v>6772.1451010499986</v>
      </c>
    </row>
    <row r="168" spans="1:36" ht="15" customHeight="1">
      <c r="H168" s="9" t="s">
        <v>135</v>
      </c>
      <c r="I168" s="5">
        <f>SUMIFS('Dispatchable Built'!D:D,'Dispatchable Built'!$A:$A,Summary_CDP,'Dispatchable Built'!$B:$B,IF($B$162="NEM","*",$B$162),'Dispatchable Built'!$C:$C,$H168)</f>
        <v>0</v>
      </c>
      <c r="J168" s="5">
        <f>SUMIFS('Dispatchable Built'!E:E,'Dispatchable Built'!$A:$A,Summary_CDP,'Dispatchable Built'!$B:$B,IF($B$162="NEM","*",$B$162),'Dispatchable Built'!$C:$C,$H168)</f>
        <v>0</v>
      </c>
      <c r="K168" s="5">
        <f>SUMIFS('Dispatchable Built'!F:F,'Dispatchable Built'!$A:$A,Summary_CDP,'Dispatchable Built'!$B:$B,IF($B$162="NEM","*",$B$162),'Dispatchable Built'!$C:$C,$H168)</f>
        <v>0</v>
      </c>
      <c r="L168" s="5">
        <f>SUMIFS('Dispatchable Built'!G:G,'Dispatchable Built'!$A:$A,Summary_CDP,'Dispatchable Built'!$B:$B,IF($B$162="NEM","*",$B$162),'Dispatchable Built'!$C:$C,$H168)</f>
        <v>0</v>
      </c>
      <c r="M168" s="5">
        <f>SUMIFS('Dispatchable Built'!H:H,'Dispatchable Built'!$A:$A,Summary_CDP,'Dispatchable Built'!$B:$B,IF($B$162="NEM","*",$B$162),'Dispatchable Built'!$C:$C,$H168)</f>
        <v>0</v>
      </c>
      <c r="N168" s="5">
        <f>SUMIFS('Dispatchable Built'!I:I,'Dispatchable Built'!$A:$A,Summary_CDP,'Dispatchable Built'!$B:$B,IF($B$162="NEM","*",$B$162),'Dispatchable Built'!$C:$C,$H168)</f>
        <v>0</v>
      </c>
      <c r="O168" s="5">
        <f>SUMIFS('Dispatchable Built'!J:J,'Dispatchable Built'!$A:$A,Summary_CDP,'Dispatchable Built'!$B:$B,IF($B$162="NEM","*",$B$162),'Dispatchable Built'!$C:$C,$H168)</f>
        <v>0</v>
      </c>
      <c r="P168" s="5">
        <f>SUMIFS('Dispatchable Built'!K:K,'Dispatchable Built'!$A:$A,Summary_CDP,'Dispatchable Built'!$B:$B,IF($B$162="NEM","*",$B$162),'Dispatchable Built'!$C:$C,$H168)</f>
        <v>0</v>
      </c>
      <c r="Q168" s="5">
        <f>SUMIFS('Dispatchable Built'!L:L,'Dispatchable Built'!$A:$A,Summary_CDP,'Dispatchable Built'!$B:$B,IF($B$162="NEM","*",$B$162),'Dispatchable Built'!$C:$C,$H168)</f>
        <v>0</v>
      </c>
      <c r="R168" s="5">
        <f>SUMIFS('Dispatchable Built'!M:M,'Dispatchable Built'!$A:$A,Summary_CDP,'Dispatchable Built'!$B:$B,IF($B$162="NEM","*",$B$162),'Dispatchable Built'!$C:$C,$H168)</f>
        <v>0</v>
      </c>
      <c r="S168" s="5">
        <f>SUMIFS('Dispatchable Built'!N:N,'Dispatchable Built'!$A:$A,Summary_CDP,'Dispatchable Built'!$B:$B,IF($B$162="NEM","*",$B$162),'Dispatchable Built'!$C:$C,$H168)</f>
        <v>0</v>
      </c>
      <c r="T168" s="5">
        <f>SUMIFS('Dispatchable Built'!O:O,'Dispatchable Built'!$A:$A,Summary_CDP,'Dispatchable Built'!$B:$B,IF($B$162="NEM","*",$B$162),'Dispatchable Built'!$C:$C,$H168)</f>
        <v>0</v>
      </c>
      <c r="U168" s="5">
        <f>SUMIFS('Dispatchable Built'!P:P,'Dispatchable Built'!$A:$A,Summary_CDP,'Dispatchable Built'!$B:$B,IF($B$162="NEM","*",$B$162),'Dispatchable Built'!$C:$C,$H168)</f>
        <v>0</v>
      </c>
      <c r="V168" s="5">
        <f>SUMIFS('Dispatchable Built'!Q:Q,'Dispatchable Built'!$A:$A,Summary_CDP,'Dispatchable Built'!$B:$B,IF($B$162="NEM","*",$B$162),'Dispatchable Built'!$C:$C,$H168)</f>
        <v>0</v>
      </c>
      <c r="W168" s="5">
        <f>SUMIFS('Dispatchable Built'!R:R,'Dispatchable Built'!$A:$A,Summary_CDP,'Dispatchable Built'!$B:$B,IF($B$162="NEM","*",$B$162),'Dispatchable Built'!$C:$C,$H168)</f>
        <v>0</v>
      </c>
      <c r="X168" s="5">
        <f>SUMIFS('Dispatchable Built'!S:S,'Dispatchable Built'!$A:$A,Summary_CDP,'Dispatchable Built'!$B:$B,IF($B$162="NEM","*",$B$162),'Dispatchable Built'!$C:$C,$H168)</f>
        <v>0</v>
      </c>
      <c r="Y168" s="5">
        <f>SUMIFS('Dispatchable Built'!T:T,'Dispatchable Built'!$A:$A,Summary_CDP,'Dispatchable Built'!$B:$B,IF($B$162="NEM","*",$B$162),'Dispatchable Built'!$C:$C,$H168)</f>
        <v>0</v>
      </c>
      <c r="Z168" s="5">
        <f>SUMIFS('Dispatchable Built'!U:U,'Dispatchable Built'!$A:$A,Summary_CDP,'Dispatchable Built'!$B:$B,IF($B$162="NEM","*",$B$162),'Dispatchable Built'!$C:$C,$H168)</f>
        <v>0</v>
      </c>
      <c r="AA168" s="5">
        <f>SUMIFS('Dispatchable Built'!V:V,'Dispatchable Built'!$A:$A,Summary_CDP,'Dispatchable Built'!$B:$B,IF($B$162="NEM","*",$B$162),'Dispatchable Built'!$C:$C,$H168)</f>
        <v>0</v>
      </c>
      <c r="AB168" s="5">
        <f>SUMIFS('Dispatchable Built'!W:W,'Dispatchable Built'!$A:$A,Summary_CDP,'Dispatchable Built'!$B:$B,IF($B$162="NEM","*",$B$162),'Dispatchable Built'!$C:$C,$H168)</f>
        <v>0</v>
      </c>
      <c r="AC168" s="5">
        <f>SUMIFS('Dispatchable Built'!X:X,'Dispatchable Built'!$A:$A,Summary_CDP,'Dispatchable Built'!$B:$B,IF($B$162="NEM","*",$B$162),'Dispatchable Built'!$C:$C,$H168)</f>
        <v>0</v>
      </c>
      <c r="AD168" s="5">
        <f>SUMIFS('Dispatchable Built'!Y:Y,'Dispatchable Built'!$A:$A,Summary_CDP,'Dispatchable Built'!$B:$B,IF($B$162="NEM","*",$B$162),'Dispatchable Built'!$C:$C,$H168)</f>
        <v>0</v>
      </c>
      <c r="AE168" s="5">
        <f>SUMIFS('Dispatchable Built'!Z:Z,'Dispatchable Built'!$A:$A,Summary_CDP,'Dispatchable Built'!$B:$B,IF($B$162="NEM","*",$B$162),'Dispatchable Built'!$C:$C,$H168)</f>
        <v>0</v>
      </c>
      <c r="AF168" s="5">
        <f>SUMIFS('Dispatchable Built'!AA:AA,'Dispatchable Built'!$A:$A,Summary_CDP,'Dispatchable Built'!$B:$B,IF($B$162="NEM","*",$B$162),'Dispatchable Built'!$C:$C,$H168)</f>
        <v>0</v>
      </c>
      <c r="AG168" s="5">
        <f>SUMIFS('Dispatchable Built'!AB:AB,'Dispatchable Built'!$A:$A,Summary_CDP,'Dispatchable Built'!$B:$B,IF($B$162="NEM","*",$B$162),'Dispatchable Built'!$C:$C,$H168)</f>
        <v>0</v>
      </c>
      <c r="AH168" s="5">
        <f>SUMIFS('Dispatchable Built'!AC:AC,'Dispatchable Built'!$A:$A,Summary_CDP,'Dispatchable Built'!$B:$B,IF($B$162="NEM","*",$B$162),'Dispatchable Built'!$C:$C,$H168)</f>
        <v>0</v>
      </c>
      <c r="AI168" s="5">
        <f>SUMIFS('Dispatchable Built'!AD:AD,'Dispatchable Built'!$A:$A,Summary_CDP,'Dispatchable Built'!$B:$B,IF($B$162="NEM","*",$B$162),'Dispatchable Built'!$C:$C,$H168)</f>
        <v>0</v>
      </c>
      <c r="AJ168" s="5">
        <f>SUMIFS('Dispatchable Built'!AE:AE,'Dispatchable Built'!$A:$A,Summary_CDP,'Dispatchable Built'!$B:$B,IF($B$162="NEM","*",$B$162),'Dispatchable Built'!$C:$C,$H168)</f>
        <v>0</v>
      </c>
    </row>
    <row r="169" spans="1:36" ht="15" customHeight="1">
      <c r="H169" s="9" t="s">
        <v>136</v>
      </c>
      <c r="I169" s="5">
        <f>SUMIFS('Dispatchable Built'!D:D,'Dispatchable Built'!$A:$A,Summary_CDP,'Dispatchable Built'!$B:$B,IF($B$162="NEM","*",$B$162),'Dispatchable Built'!$C:$C,$H169)</f>
        <v>0</v>
      </c>
      <c r="J169" s="5">
        <f>SUMIFS('Dispatchable Built'!E:E,'Dispatchable Built'!$A:$A,Summary_CDP,'Dispatchable Built'!$B:$B,IF($B$162="NEM","*",$B$162),'Dispatchable Built'!$C:$C,$H169)</f>
        <v>0</v>
      </c>
      <c r="K169" s="5">
        <f>SUMIFS('Dispatchable Built'!F:F,'Dispatchable Built'!$A:$A,Summary_CDP,'Dispatchable Built'!$B:$B,IF($B$162="NEM","*",$B$162),'Dispatchable Built'!$C:$C,$H169)</f>
        <v>0</v>
      </c>
      <c r="L169" s="5">
        <f>SUMIFS('Dispatchable Built'!G:G,'Dispatchable Built'!$A:$A,Summary_CDP,'Dispatchable Built'!$B:$B,IF($B$162="NEM","*",$B$162),'Dispatchable Built'!$C:$C,$H169)</f>
        <v>0</v>
      </c>
      <c r="M169" s="5">
        <f>SUMIFS('Dispatchable Built'!H:H,'Dispatchable Built'!$A:$A,Summary_CDP,'Dispatchable Built'!$B:$B,IF($B$162="NEM","*",$B$162),'Dispatchable Built'!$C:$C,$H169)</f>
        <v>0</v>
      </c>
      <c r="N169" s="5">
        <f>SUMIFS('Dispatchable Built'!I:I,'Dispatchable Built'!$A:$A,Summary_CDP,'Dispatchable Built'!$B:$B,IF($B$162="NEM","*",$B$162),'Dispatchable Built'!$C:$C,$H169)</f>
        <v>0</v>
      </c>
      <c r="O169" s="5">
        <f>SUMIFS('Dispatchable Built'!J:J,'Dispatchable Built'!$A:$A,Summary_CDP,'Dispatchable Built'!$B:$B,IF($B$162="NEM","*",$B$162),'Dispatchable Built'!$C:$C,$H169)</f>
        <v>390.00000000000011</v>
      </c>
      <c r="P169" s="5">
        <f>SUMIFS('Dispatchable Built'!K:K,'Dispatchable Built'!$A:$A,Summary_CDP,'Dispatchable Built'!$B:$B,IF($B$162="NEM","*",$B$162),'Dispatchable Built'!$C:$C,$H169)</f>
        <v>390.00000000000011</v>
      </c>
      <c r="Q169" s="5">
        <f>SUMIFS('Dispatchable Built'!L:L,'Dispatchable Built'!$A:$A,Summary_CDP,'Dispatchable Built'!$B:$B,IF($B$162="NEM","*",$B$162),'Dispatchable Built'!$C:$C,$H169)</f>
        <v>390.00000000000011</v>
      </c>
      <c r="R169" s="5">
        <f>SUMIFS('Dispatchable Built'!M:M,'Dispatchable Built'!$A:$A,Summary_CDP,'Dispatchable Built'!$B:$B,IF($B$162="NEM","*",$B$162),'Dispatchable Built'!$C:$C,$H169)</f>
        <v>390.00000000000011</v>
      </c>
      <c r="S169" s="5">
        <f>SUMIFS('Dispatchable Built'!N:N,'Dispatchable Built'!$A:$A,Summary_CDP,'Dispatchable Built'!$B:$B,IF($B$162="NEM","*",$B$162),'Dispatchable Built'!$C:$C,$H169)</f>
        <v>390.00000000000011</v>
      </c>
      <c r="T169" s="5">
        <f>SUMIFS('Dispatchable Built'!O:O,'Dispatchable Built'!$A:$A,Summary_CDP,'Dispatchable Built'!$B:$B,IF($B$162="NEM","*",$B$162),'Dispatchable Built'!$C:$C,$H169)</f>
        <v>390.00000000000011</v>
      </c>
      <c r="U169" s="5">
        <f>SUMIFS('Dispatchable Built'!P:P,'Dispatchable Built'!$A:$A,Summary_CDP,'Dispatchable Built'!$B:$B,IF($B$162="NEM","*",$B$162),'Dispatchable Built'!$C:$C,$H169)</f>
        <v>390.00000000000011</v>
      </c>
      <c r="V169" s="5">
        <f>SUMIFS('Dispatchable Built'!Q:Q,'Dispatchable Built'!$A:$A,Summary_CDP,'Dispatchable Built'!$B:$B,IF($B$162="NEM","*",$B$162),'Dispatchable Built'!$C:$C,$H169)</f>
        <v>390.00000000000011</v>
      </c>
      <c r="W169" s="5">
        <f>SUMIFS('Dispatchable Built'!R:R,'Dispatchable Built'!$A:$A,Summary_CDP,'Dispatchable Built'!$B:$B,IF($B$162="NEM","*",$B$162),'Dispatchable Built'!$C:$C,$H169)</f>
        <v>390.00000000000011</v>
      </c>
      <c r="X169" s="5">
        <f>SUMIFS('Dispatchable Built'!S:S,'Dispatchable Built'!$A:$A,Summary_CDP,'Dispatchable Built'!$B:$B,IF($B$162="NEM","*",$B$162),'Dispatchable Built'!$C:$C,$H169)</f>
        <v>390.00000000000011</v>
      </c>
      <c r="Y169" s="5">
        <f>SUMIFS('Dispatchable Built'!T:T,'Dispatchable Built'!$A:$A,Summary_CDP,'Dispatchable Built'!$B:$B,IF($B$162="NEM","*",$B$162),'Dispatchable Built'!$C:$C,$H169)</f>
        <v>390.00000000000011</v>
      </c>
      <c r="Z169" s="5">
        <f>SUMIFS('Dispatchable Built'!U:U,'Dispatchable Built'!$A:$A,Summary_CDP,'Dispatchable Built'!$B:$B,IF($B$162="NEM","*",$B$162),'Dispatchable Built'!$C:$C,$H169)</f>
        <v>390.00000000000011</v>
      </c>
      <c r="AA169" s="5">
        <f>SUMIFS('Dispatchable Built'!V:V,'Dispatchable Built'!$A:$A,Summary_CDP,'Dispatchable Built'!$B:$B,IF($B$162="NEM","*",$B$162),'Dispatchable Built'!$C:$C,$H169)</f>
        <v>390.00000000000011</v>
      </c>
      <c r="AB169" s="5">
        <f>SUMIFS('Dispatchable Built'!W:W,'Dispatchable Built'!$A:$A,Summary_CDP,'Dispatchable Built'!$B:$B,IF($B$162="NEM","*",$B$162),'Dispatchable Built'!$C:$C,$H169)</f>
        <v>390.00000000000011</v>
      </c>
      <c r="AC169" s="5">
        <f>SUMIFS('Dispatchable Built'!X:X,'Dispatchable Built'!$A:$A,Summary_CDP,'Dispatchable Built'!$B:$B,IF($B$162="NEM","*",$B$162),'Dispatchable Built'!$C:$C,$H169)</f>
        <v>390.00000000000011</v>
      </c>
      <c r="AD169" s="5">
        <f>SUMIFS('Dispatchable Built'!Y:Y,'Dispatchable Built'!$A:$A,Summary_CDP,'Dispatchable Built'!$B:$B,IF($B$162="NEM","*",$B$162),'Dispatchable Built'!$C:$C,$H169)</f>
        <v>390.00000000000011</v>
      </c>
      <c r="AE169" s="5">
        <f>SUMIFS('Dispatchable Built'!Z:Z,'Dispatchable Built'!$A:$A,Summary_CDP,'Dispatchable Built'!$B:$B,IF($B$162="NEM","*",$B$162),'Dispatchable Built'!$C:$C,$H169)</f>
        <v>390.00000000000011</v>
      </c>
      <c r="AF169" s="5">
        <f>SUMIFS('Dispatchable Built'!AA:AA,'Dispatchable Built'!$A:$A,Summary_CDP,'Dispatchable Built'!$B:$B,IF($B$162="NEM","*",$B$162),'Dispatchable Built'!$C:$C,$H169)</f>
        <v>390.00000000000011</v>
      </c>
      <c r="AG169" s="5">
        <f>SUMIFS('Dispatchable Built'!AB:AB,'Dispatchable Built'!$A:$A,Summary_CDP,'Dispatchable Built'!$B:$B,IF($B$162="NEM","*",$B$162),'Dispatchable Built'!$C:$C,$H169)</f>
        <v>390.00000000000011</v>
      </c>
      <c r="AH169" s="5">
        <f>SUMIFS('Dispatchable Built'!AC:AC,'Dispatchable Built'!$A:$A,Summary_CDP,'Dispatchable Built'!$B:$B,IF($B$162="NEM","*",$B$162),'Dispatchable Built'!$C:$C,$H169)</f>
        <v>390.00000000000011</v>
      </c>
      <c r="AI169" s="5">
        <f>SUMIFS('Dispatchable Built'!AD:AD,'Dispatchable Built'!$A:$A,Summary_CDP,'Dispatchable Built'!$B:$B,IF($B$162="NEM","*",$B$162),'Dispatchable Built'!$C:$C,$H169)</f>
        <v>390.00000000000011</v>
      </c>
      <c r="AJ169" s="5">
        <f>SUMIFS('Dispatchable Built'!AE:AE,'Dispatchable Built'!$A:$A,Summary_CDP,'Dispatchable Built'!$B:$B,IF($B$162="NEM","*",$B$162),'Dispatchable Built'!$C:$C,$H169)</f>
        <v>390.00000000000011</v>
      </c>
    </row>
    <row r="170" spans="1:36" ht="15" customHeight="1">
      <c r="H170" s="9" t="s">
        <v>152</v>
      </c>
      <c r="I170" s="5">
        <f>SUMIFS('Dispatchable Built'!D:D,'Dispatchable Built'!$A:$A,Summary_CDP,'Dispatchable Built'!$B:$B,IF($B$162="NEM","*",$B$162),'Dispatchable Built'!$C:$C,$H170)</f>
        <v>0</v>
      </c>
      <c r="J170" s="5">
        <f>SUMIFS('Dispatchable Built'!E:E,'Dispatchable Built'!$A:$A,Summary_CDP,'Dispatchable Built'!$B:$B,IF($B$162="NEM","*",$B$162),'Dispatchable Built'!$C:$C,$H170)</f>
        <v>0</v>
      </c>
      <c r="K170" s="5">
        <f>SUMIFS('Dispatchable Built'!F:F,'Dispatchable Built'!$A:$A,Summary_CDP,'Dispatchable Built'!$B:$B,IF($B$162="NEM","*",$B$162),'Dispatchable Built'!$C:$C,$H170)</f>
        <v>680</v>
      </c>
      <c r="L170" s="5">
        <f>SUMIFS('Dispatchable Built'!G:G,'Dispatchable Built'!$A:$A,Summary_CDP,'Dispatchable Built'!$B:$B,IF($B$162="NEM","*",$B$162),'Dispatchable Built'!$C:$C,$H170)</f>
        <v>2040</v>
      </c>
      <c r="M170" s="5">
        <f>SUMIFS('Dispatchable Built'!H:H,'Dispatchable Built'!$A:$A,Summary_CDP,'Dispatchable Built'!$B:$B,IF($B$162="NEM","*",$B$162),'Dispatchable Built'!$C:$C,$H170)</f>
        <v>2040</v>
      </c>
      <c r="N170" s="5">
        <f>SUMIFS('Dispatchable Built'!I:I,'Dispatchable Built'!$A:$A,Summary_CDP,'Dispatchable Built'!$B:$B,IF($B$162="NEM","*",$B$162),'Dispatchable Built'!$C:$C,$H170)</f>
        <v>2040</v>
      </c>
      <c r="O170" s="5">
        <f>SUMIFS('Dispatchable Built'!J:J,'Dispatchable Built'!$A:$A,Summary_CDP,'Dispatchable Built'!$B:$B,IF($B$162="NEM","*",$B$162),'Dispatchable Built'!$C:$C,$H170)</f>
        <v>2040</v>
      </c>
      <c r="P170" s="5">
        <f>SUMIFS('Dispatchable Built'!K:K,'Dispatchable Built'!$A:$A,Summary_CDP,'Dispatchable Built'!$B:$B,IF($B$162="NEM","*",$B$162),'Dispatchable Built'!$C:$C,$H170)</f>
        <v>2040</v>
      </c>
      <c r="Q170" s="5">
        <f>SUMIFS('Dispatchable Built'!L:L,'Dispatchable Built'!$A:$A,Summary_CDP,'Dispatchable Built'!$B:$B,IF($B$162="NEM","*",$B$162),'Dispatchable Built'!$C:$C,$H170)</f>
        <v>2040</v>
      </c>
      <c r="R170" s="5">
        <f>SUMIFS('Dispatchable Built'!M:M,'Dispatchable Built'!$A:$A,Summary_CDP,'Dispatchable Built'!$B:$B,IF($B$162="NEM","*",$B$162),'Dispatchable Built'!$C:$C,$H170)</f>
        <v>2040</v>
      </c>
      <c r="S170" s="5">
        <f>SUMIFS('Dispatchable Built'!N:N,'Dispatchable Built'!$A:$A,Summary_CDP,'Dispatchable Built'!$B:$B,IF($B$162="NEM","*",$B$162),'Dispatchable Built'!$C:$C,$H170)</f>
        <v>2040</v>
      </c>
      <c r="T170" s="5">
        <f>SUMIFS('Dispatchable Built'!O:O,'Dispatchable Built'!$A:$A,Summary_CDP,'Dispatchable Built'!$B:$B,IF($B$162="NEM","*",$B$162),'Dispatchable Built'!$C:$C,$H170)</f>
        <v>2040</v>
      </c>
      <c r="U170" s="5">
        <f>SUMIFS('Dispatchable Built'!P:P,'Dispatchable Built'!$A:$A,Summary_CDP,'Dispatchable Built'!$B:$B,IF($B$162="NEM","*",$B$162),'Dispatchable Built'!$C:$C,$H170)</f>
        <v>2040</v>
      </c>
      <c r="V170" s="5">
        <f>SUMIFS('Dispatchable Built'!Q:Q,'Dispatchable Built'!$A:$A,Summary_CDP,'Dispatchable Built'!$B:$B,IF($B$162="NEM","*",$B$162),'Dispatchable Built'!$C:$C,$H170)</f>
        <v>2040</v>
      </c>
      <c r="W170" s="5">
        <f>SUMIFS('Dispatchable Built'!R:R,'Dispatchable Built'!$A:$A,Summary_CDP,'Dispatchable Built'!$B:$B,IF($B$162="NEM","*",$B$162),'Dispatchable Built'!$C:$C,$H170)</f>
        <v>2040</v>
      </c>
      <c r="X170" s="5">
        <f>SUMIFS('Dispatchable Built'!S:S,'Dispatchable Built'!$A:$A,Summary_CDP,'Dispatchable Built'!$B:$B,IF($B$162="NEM","*",$B$162),'Dispatchable Built'!$C:$C,$H170)</f>
        <v>2040</v>
      </c>
      <c r="Y170" s="5">
        <f>SUMIFS('Dispatchable Built'!T:T,'Dispatchable Built'!$A:$A,Summary_CDP,'Dispatchable Built'!$B:$B,IF($B$162="NEM","*",$B$162),'Dispatchable Built'!$C:$C,$H170)</f>
        <v>2040</v>
      </c>
      <c r="Z170" s="5">
        <f>SUMIFS('Dispatchable Built'!U:U,'Dispatchable Built'!$A:$A,Summary_CDP,'Dispatchable Built'!$B:$B,IF($B$162="NEM","*",$B$162),'Dispatchable Built'!$C:$C,$H170)</f>
        <v>2040</v>
      </c>
      <c r="AA170" s="5">
        <f>SUMIFS('Dispatchable Built'!V:V,'Dispatchable Built'!$A:$A,Summary_CDP,'Dispatchable Built'!$B:$B,IF($B$162="NEM","*",$B$162),'Dispatchable Built'!$C:$C,$H170)</f>
        <v>2040</v>
      </c>
      <c r="AB170" s="5">
        <f>SUMIFS('Dispatchable Built'!W:W,'Dispatchable Built'!$A:$A,Summary_CDP,'Dispatchable Built'!$B:$B,IF($B$162="NEM","*",$B$162),'Dispatchable Built'!$C:$C,$H170)</f>
        <v>2040</v>
      </c>
      <c r="AC170" s="5">
        <f>SUMIFS('Dispatchable Built'!X:X,'Dispatchable Built'!$A:$A,Summary_CDP,'Dispatchable Built'!$B:$B,IF($B$162="NEM","*",$B$162),'Dispatchable Built'!$C:$C,$H170)</f>
        <v>2040</v>
      </c>
      <c r="AD170" s="5">
        <f>SUMIFS('Dispatchable Built'!Y:Y,'Dispatchable Built'!$A:$A,Summary_CDP,'Dispatchable Built'!$B:$B,IF($B$162="NEM","*",$B$162),'Dispatchable Built'!$C:$C,$H170)</f>
        <v>2040</v>
      </c>
      <c r="AE170" s="5">
        <f>SUMIFS('Dispatchable Built'!Z:Z,'Dispatchable Built'!$A:$A,Summary_CDP,'Dispatchable Built'!$B:$B,IF($B$162="NEM","*",$B$162),'Dispatchable Built'!$C:$C,$H170)</f>
        <v>2040</v>
      </c>
      <c r="AF170" s="5">
        <f>SUMIFS('Dispatchable Built'!AA:AA,'Dispatchable Built'!$A:$A,Summary_CDP,'Dispatchable Built'!$B:$B,IF($B$162="NEM","*",$B$162),'Dispatchable Built'!$C:$C,$H170)</f>
        <v>2040</v>
      </c>
      <c r="AG170" s="5">
        <f>SUMIFS('Dispatchable Built'!AB:AB,'Dispatchable Built'!$A:$A,Summary_CDP,'Dispatchable Built'!$B:$B,IF($B$162="NEM","*",$B$162),'Dispatchable Built'!$C:$C,$H170)</f>
        <v>2040</v>
      </c>
      <c r="AH170" s="5">
        <f>SUMIFS('Dispatchable Built'!AC:AC,'Dispatchable Built'!$A:$A,Summary_CDP,'Dispatchable Built'!$B:$B,IF($B$162="NEM","*",$B$162),'Dispatchable Built'!$C:$C,$H170)</f>
        <v>2040</v>
      </c>
      <c r="AI170" s="5">
        <f>SUMIFS('Dispatchable Built'!AD:AD,'Dispatchable Built'!$A:$A,Summary_CDP,'Dispatchable Built'!$B:$B,IF($B$162="NEM","*",$B$162),'Dispatchable Built'!$C:$C,$H170)</f>
        <v>2040</v>
      </c>
      <c r="AJ170" s="5">
        <f>SUMIFS('Dispatchable Built'!AE:AE,'Dispatchable Built'!$A:$A,Summary_CDP,'Dispatchable Built'!$B:$B,IF($B$162="NEM","*",$B$162),'Dispatchable Built'!$C:$C,$H170)</f>
        <v>2040</v>
      </c>
    </row>
    <row r="171" spans="1:36" ht="15" customHeight="1">
      <c r="H171" s="9" t="s">
        <v>153</v>
      </c>
      <c r="I171" s="5">
        <f>SUMIFS('Dispatchable Built'!D:D,'Dispatchable Built'!$A:$A,Summary_CDP,'Dispatchable Built'!$B:$B,IF($B$162="NEM","*",$B$162),'Dispatchable Built'!$C:$C,$H171)</f>
        <v>0</v>
      </c>
      <c r="J171" s="5">
        <f>SUMIFS('Dispatchable Built'!E:E,'Dispatchable Built'!$A:$A,Summary_CDP,'Dispatchable Built'!$B:$B,IF($B$162="NEM","*",$B$162),'Dispatchable Built'!$C:$C,$H171)</f>
        <v>0</v>
      </c>
      <c r="K171" s="5">
        <f>SUMIFS('Dispatchable Built'!F:F,'Dispatchable Built'!$A:$A,Summary_CDP,'Dispatchable Built'!$B:$B,IF($B$162="NEM","*",$B$162),'Dispatchable Built'!$C:$C,$H171)</f>
        <v>0</v>
      </c>
      <c r="L171" s="5">
        <f>SUMIFS('Dispatchable Built'!G:G,'Dispatchable Built'!$A:$A,Summary_CDP,'Dispatchable Built'!$B:$B,IF($B$162="NEM","*",$B$162),'Dispatchable Built'!$C:$C,$H171)</f>
        <v>0</v>
      </c>
      <c r="M171" s="5">
        <f>SUMIFS('Dispatchable Built'!H:H,'Dispatchable Built'!$A:$A,Summary_CDP,'Dispatchable Built'!$B:$B,IF($B$162="NEM","*",$B$162),'Dispatchable Built'!$C:$C,$H171)</f>
        <v>0</v>
      </c>
      <c r="N171" s="5">
        <f>SUMIFS('Dispatchable Built'!I:I,'Dispatchable Built'!$A:$A,Summary_CDP,'Dispatchable Built'!$B:$B,IF($B$162="NEM","*",$B$162),'Dispatchable Built'!$C:$C,$H171)</f>
        <v>9.501E-5</v>
      </c>
      <c r="O171" s="5">
        <f>SUMIFS('Dispatchable Built'!J:J,'Dispatchable Built'!$A:$A,Summary_CDP,'Dispatchable Built'!$B:$B,IF($B$162="NEM","*",$B$162),'Dispatchable Built'!$C:$C,$H171)</f>
        <v>1.3213999999999999E-4</v>
      </c>
      <c r="P171" s="5">
        <f>SUMIFS('Dispatchable Built'!K:K,'Dispatchable Built'!$A:$A,Summary_CDP,'Dispatchable Built'!$B:$B,IF($B$162="NEM","*",$B$162),'Dispatchable Built'!$C:$C,$H171)</f>
        <v>225.99502572999998</v>
      </c>
      <c r="Q171" s="5">
        <f>SUMIFS('Dispatchable Built'!L:L,'Dispatchable Built'!$A:$A,Summary_CDP,'Dispatchable Built'!$B:$B,IF($B$162="NEM","*",$B$162),'Dispatchable Built'!$C:$C,$H171)</f>
        <v>225.99504557</v>
      </c>
      <c r="R171" s="5">
        <f>SUMIFS('Dispatchable Built'!M:M,'Dispatchable Built'!$A:$A,Summary_CDP,'Dispatchable Built'!$B:$B,IF($B$162="NEM","*",$B$162),'Dispatchable Built'!$C:$C,$H171)</f>
        <v>225.99516342000001</v>
      </c>
      <c r="S171" s="5">
        <f>SUMIFS('Dispatchable Built'!N:N,'Dispatchable Built'!$A:$A,Summary_CDP,'Dispatchable Built'!$B:$B,IF($B$162="NEM","*",$B$162),'Dispatchable Built'!$C:$C,$H171)</f>
        <v>473.30984601</v>
      </c>
      <c r="T171" s="5">
        <f>SUMIFS('Dispatchable Built'!O:O,'Dispatchable Built'!$A:$A,Summary_CDP,'Dispatchable Built'!$B:$B,IF($B$162="NEM","*",$B$162),'Dispatchable Built'!$C:$C,$H171)</f>
        <v>592.66055046999998</v>
      </c>
      <c r="U171" s="5">
        <f>SUMIFS('Dispatchable Built'!P:P,'Dispatchable Built'!$A:$A,Summary_CDP,'Dispatchable Built'!$B:$B,IF($B$162="NEM","*",$B$162),'Dispatchable Built'!$C:$C,$H171)</f>
        <v>592.66055046999998</v>
      </c>
      <c r="V171" s="5">
        <f>SUMIFS('Dispatchable Built'!Q:Q,'Dispatchable Built'!$A:$A,Summary_CDP,'Dispatchable Built'!$B:$B,IF($B$162="NEM","*",$B$162),'Dispatchable Built'!$C:$C,$H171)</f>
        <v>1915.4557006</v>
      </c>
      <c r="W171" s="5">
        <f>SUMIFS('Dispatchable Built'!R:R,'Dispatchable Built'!$A:$A,Summary_CDP,'Dispatchable Built'!$B:$B,IF($B$162="NEM","*",$B$162),'Dispatchable Built'!$C:$C,$H171)</f>
        <v>2360.2214395399997</v>
      </c>
      <c r="X171" s="5">
        <f>SUMIFS('Dispatchable Built'!S:S,'Dispatchable Built'!$A:$A,Summary_CDP,'Dispatchable Built'!$B:$B,IF($B$162="NEM","*",$B$162),'Dispatchable Built'!$C:$C,$H171)</f>
        <v>2360.22144131</v>
      </c>
      <c r="Y171" s="5">
        <f>SUMIFS('Dispatchable Built'!T:T,'Dispatchable Built'!$A:$A,Summary_CDP,'Dispatchable Built'!$B:$B,IF($B$162="NEM","*",$B$162),'Dispatchable Built'!$C:$C,$H171)</f>
        <v>2997.6117156</v>
      </c>
      <c r="Z171" s="5">
        <f>SUMIFS('Dispatchable Built'!U:U,'Dispatchable Built'!$A:$A,Summary_CDP,'Dispatchable Built'!$B:$B,IF($B$162="NEM","*",$B$162),'Dispatchable Built'!$C:$C,$H171)</f>
        <v>2997.6117157699996</v>
      </c>
      <c r="AA171" s="5">
        <f>SUMIFS('Dispatchable Built'!V:V,'Dispatchable Built'!$A:$A,Summary_CDP,'Dispatchable Built'!$B:$B,IF($B$162="NEM","*",$B$162),'Dispatchable Built'!$C:$C,$H171)</f>
        <v>3319.8289012300002</v>
      </c>
      <c r="AB171" s="5">
        <f>SUMIFS('Dispatchable Built'!W:W,'Dispatchable Built'!$A:$A,Summary_CDP,'Dispatchable Built'!$B:$B,IF($B$162="NEM","*",$B$162),'Dispatchable Built'!$C:$C,$H171)</f>
        <v>3319.8289013199997</v>
      </c>
      <c r="AC171" s="5">
        <f>SUMIFS('Dispatchable Built'!X:X,'Dispatchable Built'!$A:$A,Summary_CDP,'Dispatchable Built'!$B:$B,IF($B$162="NEM","*",$B$162),'Dispatchable Built'!$C:$C,$H171)</f>
        <v>3901.8463774499996</v>
      </c>
      <c r="AD171" s="5">
        <f>SUMIFS('Dispatchable Built'!Y:Y,'Dispatchable Built'!$A:$A,Summary_CDP,'Dispatchable Built'!$B:$B,IF($B$162="NEM","*",$B$162),'Dispatchable Built'!$C:$C,$H171)</f>
        <v>3901.8463816900003</v>
      </c>
      <c r="AE171" s="5">
        <f>SUMIFS('Dispatchable Built'!Z:Z,'Dispatchable Built'!$A:$A,Summary_CDP,'Dispatchable Built'!$B:$B,IF($B$162="NEM","*",$B$162),'Dispatchable Built'!$C:$C,$H171)</f>
        <v>3901.8463845000001</v>
      </c>
      <c r="AF171" s="5">
        <f>SUMIFS('Dispatchable Built'!AA:AA,'Dispatchable Built'!$A:$A,Summary_CDP,'Dispatchable Built'!$B:$B,IF($B$162="NEM","*",$B$162),'Dispatchable Built'!$C:$C,$H171)</f>
        <v>3901.8463879800001</v>
      </c>
      <c r="AG171" s="5">
        <f>SUMIFS('Dispatchable Built'!AB:AB,'Dispatchable Built'!$A:$A,Summary_CDP,'Dispatchable Built'!$B:$B,IF($B$162="NEM","*",$B$162),'Dispatchable Built'!$C:$C,$H171)</f>
        <v>3901.8463883500003</v>
      </c>
      <c r="AH171" s="5">
        <f>SUMIFS('Dispatchable Built'!AC:AC,'Dispatchable Built'!$A:$A,Summary_CDP,'Dispatchable Built'!$B:$B,IF($B$162="NEM","*",$B$162),'Dispatchable Built'!$C:$C,$H171)</f>
        <v>3901.8463909900001</v>
      </c>
      <c r="AI171" s="5">
        <f>SUMIFS('Dispatchable Built'!AD:AD,'Dispatchable Built'!$A:$A,Summary_CDP,'Dispatchable Built'!$B:$B,IF($B$162="NEM","*",$B$162),'Dispatchable Built'!$C:$C,$H171)</f>
        <v>3910.26792716</v>
      </c>
      <c r="AJ171" s="5">
        <f>SUMIFS('Dispatchable Built'!AE:AE,'Dispatchable Built'!$A:$A,Summary_CDP,'Dispatchable Built'!$B:$B,IF($B$162="NEM","*",$B$162),'Dispatchable Built'!$C:$C,$H171)</f>
        <v>3910.2679352600007</v>
      </c>
    </row>
    <row r="172" spans="1:36" ht="15" customHeight="1">
      <c r="H172" s="9" t="s">
        <v>154</v>
      </c>
      <c r="I172" s="5">
        <f>SUMIFS('Dispatchable Built'!D:D,'Dispatchable Built'!$A:$A,Summary_CDP,'Dispatchable Built'!$B:$B,IF($B$162="NEM","*",$B$162),'Dispatchable Built'!$C:$C,$H172)</f>
        <v>3.0189999999999997E-5</v>
      </c>
      <c r="J172" s="5">
        <f>SUMIFS('Dispatchable Built'!E:E,'Dispatchable Built'!$A:$A,Summary_CDP,'Dispatchable Built'!$B:$B,IF($B$162="NEM","*",$B$162),'Dispatchable Built'!$C:$C,$H172)</f>
        <v>4.3649999999999997E-5</v>
      </c>
      <c r="K172" s="5">
        <f>SUMIFS('Dispatchable Built'!F:F,'Dispatchable Built'!$A:$A,Summary_CDP,'Dispatchable Built'!$B:$B,IF($B$162="NEM","*",$B$162),'Dispatchable Built'!$C:$C,$H172)</f>
        <v>850.00330425999994</v>
      </c>
      <c r="L172" s="5">
        <f>SUMIFS('Dispatchable Built'!G:G,'Dispatchable Built'!$A:$A,Summary_CDP,'Dispatchable Built'!$B:$B,IF($B$162="NEM","*",$B$162),'Dispatchable Built'!$C:$C,$H172)</f>
        <v>850.00331542999982</v>
      </c>
      <c r="M172" s="5">
        <f>SUMIFS('Dispatchable Built'!H:H,'Dispatchable Built'!$A:$A,Summary_CDP,'Dispatchable Built'!$B:$B,IF($B$162="NEM","*",$B$162),'Dispatchable Built'!$C:$C,$H172)</f>
        <v>1775.0012111500002</v>
      </c>
      <c r="N172" s="5">
        <f>SUMIFS('Dispatchable Built'!I:I,'Dispatchable Built'!$A:$A,Summary_CDP,'Dispatchable Built'!$B:$B,IF($B$162="NEM","*",$B$162),'Dispatchable Built'!$C:$C,$H172)</f>
        <v>2261.1587007600001</v>
      </c>
      <c r="O172" s="5">
        <f>SUMIFS('Dispatchable Built'!J:J,'Dispatchable Built'!$A:$A,Summary_CDP,'Dispatchable Built'!$B:$B,IF($B$162="NEM","*",$B$162),'Dispatchable Built'!$C:$C,$H172)</f>
        <v>2336.2713586199998</v>
      </c>
      <c r="P172" s="5">
        <f>SUMIFS('Dispatchable Built'!K:K,'Dispatchable Built'!$A:$A,Summary_CDP,'Dispatchable Built'!$B:$B,IF($B$162="NEM","*",$B$162),'Dispatchable Built'!$C:$C,$H172)</f>
        <v>3638.6349079000001</v>
      </c>
      <c r="Q172" s="5">
        <f>SUMIFS('Dispatchable Built'!L:L,'Dispatchable Built'!$A:$A,Summary_CDP,'Dispatchable Built'!$B:$B,IF($B$162="NEM","*",$B$162),'Dispatchable Built'!$C:$C,$H172)</f>
        <v>3638.6349082699994</v>
      </c>
      <c r="R172" s="5">
        <f>SUMIFS('Dispatchable Built'!M:M,'Dispatchable Built'!$A:$A,Summary_CDP,'Dispatchable Built'!$B:$B,IF($B$162="NEM","*",$B$162),'Dispatchable Built'!$C:$C,$H172)</f>
        <v>3638.6349095699998</v>
      </c>
      <c r="S172" s="5">
        <f>SUMIFS('Dispatchable Built'!N:N,'Dispatchable Built'!$A:$A,Summary_CDP,'Dispatchable Built'!$B:$B,IF($B$162="NEM","*",$B$162),'Dispatchable Built'!$C:$C,$H172)</f>
        <v>3638.6349148099998</v>
      </c>
      <c r="T172" s="5">
        <f>SUMIFS('Dispatchable Built'!O:O,'Dispatchable Built'!$A:$A,Summary_CDP,'Dispatchable Built'!$B:$B,IF($B$162="NEM","*",$B$162),'Dispatchable Built'!$C:$C,$H172)</f>
        <v>3638.6349220099996</v>
      </c>
      <c r="U172" s="5">
        <f>SUMIFS('Dispatchable Built'!P:P,'Dispatchable Built'!$A:$A,Summary_CDP,'Dispatchable Built'!$B:$B,IF($B$162="NEM","*",$B$162),'Dispatchable Built'!$C:$C,$H172)</f>
        <v>3638.6349220399993</v>
      </c>
      <c r="V172" s="5">
        <f>SUMIFS('Dispatchable Built'!Q:Q,'Dispatchable Built'!$A:$A,Summary_CDP,'Dispatchable Built'!$B:$B,IF($B$162="NEM","*",$B$162),'Dispatchable Built'!$C:$C,$H172)</f>
        <v>3638.6349239400001</v>
      </c>
      <c r="W172" s="5">
        <f>SUMIFS('Dispatchable Built'!R:R,'Dispatchable Built'!$A:$A,Summary_CDP,'Dispatchable Built'!$B:$B,IF($B$162="NEM","*",$B$162),'Dispatchable Built'!$C:$C,$H172)</f>
        <v>3638.6349786699998</v>
      </c>
      <c r="X172" s="5">
        <f>SUMIFS('Dispatchable Built'!S:S,'Dispatchable Built'!$A:$A,Summary_CDP,'Dispatchable Built'!$B:$B,IF($B$162="NEM","*",$B$162),'Dispatchable Built'!$C:$C,$H172)</f>
        <v>4602.5036864000012</v>
      </c>
      <c r="Y172" s="5">
        <f>SUMIFS('Dispatchable Built'!T:T,'Dispatchable Built'!$A:$A,Summary_CDP,'Dispatchable Built'!$B:$B,IF($B$162="NEM","*",$B$162),'Dispatchable Built'!$C:$C,$H172)</f>
        <v>6040.6760271399999</v>
      </c>
      <c r="Z172" s="5">
        <f>SUMIFS('Dispatchable Built'!U:U,'Dispatchable Built'!$A:$A,Summary_CDP,'Dispatchable Built'!$B:$B,IF($B$162="NEM","*",$B$162),'Dispatchable Built'!$C:$C,$H172)</f>
        <v>6213.812170449999</v>
      </c>
      <c r="AA172" s="5">
        <f>SUMIFS('Dispatchable Built'!V:V,'Dispatchable Built'!$A:$A,Summary_CDP,'Dispatchable Built'!$B:$B,IF($B$162="NEM","*",$B$162),'Dispatchable Built'!$C:$C,$H172)</f>
        <v>6452.4735673200012</v>
      </c>
      <c r="AB172" s="5">
        <f>SUMIFS('Dispatchable Built'!W:W,'Dispatchable Built'!$A:$A,Summary_CDP,'Dispatchable Built'!$B:$B,IF($B$162="NEM","*",$B$162),'Dispatchable Built'!$C:$C,$H172)</f>
        <v>6452.4735824499994</v>
      </c>
      <c r="AC172" s="5">
        <f>SUMIFS('Dispatchable Built'!X:X,'Dispatchable Built'!$A:$A,Summary_CDP,'Dispatchable Built'!$B:$B,IF($B$162="NEM","*",$B$162),'Dispatchable Built'!$C:$C,$H172)</f>
        <v>6452.4735826099995</v>
      </c>
      <c r="AD172" s="5">
        <f>SUMIFS('Dispatchable Built'!Y:Y,'Dispatchable Built'!$A:$A,Summary_CDP,'Dispatchable Built'!$B:$B,IF($B$162="NEM","*",$B$162),'Dispatchable Built'!$C:$C,$H172)</f>
        <v>6452.4736723999995</v>
      </c>
      <c r="AE172" s="5">
        <f>SUMIFS('Dispatchable Built'!Z:Z,'Dispatchable Built'!$A:$A,Summary_CDP,'Dispatchable Built'!$B:$B,IF($B$162="NEM","*",$B$162),'Dispatchable Built'!$C:$C,$H172)</f>
        <v>6452.4736885699986</v>
      </c>
      <c r="AF172" s="5">
        <f>SUMIFS('Dispatchable Built'!AA:AA,'Dispatchable Built'!$A:$A,Summary_CDP,'Dispatchable Built'!$B:$B,IF($B$162="NEM","*",$B$162),'Dispatchable Built'!$C:$C,$H172)</f>
        <v>6452.4737137499988</v>
      </c>
      <c r="AG172" s="5">
        <f>SUMIFS('Dispatchable Built'!AB:AB,'Dispatchable Built'!$A:$A,Summary_CDP,'Dispatchable Built'!$B:$B,IF($B$162="NEM","*",$B$162),'Dispatchable Built'!$C:$C,$H172)</f>
        <v>6452.4737305599992</v>
      </c>
      <c r="AH172" s="5">
        <f>SUMIFS('Dispatchable Built'!AC:AC,'Dispatchable Built'!$A:$A,Summary_CDP,'Dispatchable Built'!$B:$B,IF($B$162="NEM","*",$B$162),'Dispatchable Built'!$C:$C,$H172)</f>
        <v>7474.0388624299994</v>
      </c>
      <c r="AI172" s="5">
        <f>SUMIFS('Dispatchable Built'!AD:AD,'Dispatchable Built'!$A:$A,Summary_CDP,'Dispatchable Built'!$B:$B,IF($B$162="NEM","*",$B$162),'Dispatchable Built'!$C:$C,$H172)</f>
        <v>10078.825037000001</v>
      </c>
      <c r="AJ172" s="5">
        <f>SUMIFS('Dispatchable Built'!AE:AE,'Dispatchable Built'!$A:$A,Summary_CDP,'Dispatchable Built'!$B:$B,IF($B$162="NEM","*",$B$162),'Dispatchable Built'!$C:$C,$H172)</f>
        <v>10078.825054549998</v>
      </c>
    </row>
    <row r="173" spans="1:36" ht="15" customHeight="1">
      <c r="H173" s="9" t="s">
        <v>155</v>
      </c>
      <c r="I173" s="5">
        <f>SUMIFS('Dispatchable Built'!D:D,'Dispatchable Built'!$A:$A,Summary_CDP,'Dispatchable Built'!$B:$B,IF($B$162="NEM","*",$B$162),'Dispatchable Built'!$C:$C,$H173)</f>
        <v>268.00000603000001</v>
      </c>
      <c r="J173" s="5">
        <f>SUMIFS('Dispatchable Built'!E:E,'Dispatchable Built'!$A:$A,Summary_CDP,'Dispatchable Built'!$B:$B,IF($B$162="NEM","*",$B$162),'Dispatchable Built'!$C:$C,$H173)</f>
        <v>268.00000791000002</v>
      </c>
      <c r="K173" s="5">
        <f>SUMIFS('Dispatchable Built'!F:F,'Dispatchable Built'!$A:$A,Summary_CDP,'Dispatchable Built'!$B:$B,IF($B$162="NEM","*",$B$162),'Dispatchable Built'!$C:$C,$H173)</f>
        <v>268.00000903</v>
      </c>
      <c r="L173" s="5">
        <f>SUMIFS('Dispatchable Built'!G:G,'Dispatchable Built'!$A:$A,Summary_CDP,'Dispatchable Built'!$B:$B,IF($B$162="NEM","*",$B$162),'Dispatchable Built'!$C:$C,$H173)</f>
        <v>268.00001085999997</v>
      </c>
      <c r="M173" s="5">
        <f>SUMIFS('Dispatchable Built'!H:H,'Dispatchable Built'!$A:$A,Summary_CDP,'Dispatchable Built'!$B:$B,IF($B$162="NEM","*",$B$162),'Dispatchable Built'!$C:$C,$H173)</f>
        <v>269.10001319999998</v>
      </c>
      <c r="N173" s="5">
        <f>SUMIFS('Dispatchable Built'!I:I,'Dispatchable Built'!$A:$A,Summary_CDP,'Dispatchable Built'!$B:$B,IF($B$162="NEM","*",$B$162),'Dispatchable Built'!$C:$C,$H173)</f>
        <v>269.10003297999998</v>
      </c>
      <c r="O173" s="5">
        <f>SUMIFS('Dispatchable Built'!J:J,'Dispatchable Built'!$A:$A,Summary_CDP,'Dispatchable Built'!$B:$B,IF($B$162="NEM","*",$B$162),'Dispatchable Built'!$C:$C,$H173)</f>
        <v>269.10003319999998</v>
      </c>
      <c r="P173" s="5">
        <f>SUMIFS('Dispatchable Built'!K:K,'Dispatchable Built'!$A:$A,Summary_CDP,'Dispatchable Built'!$B:$B,IF($B$162="NEM","*",$B$162),'Dispatchable Built'!$C:$C,$H173)</f>
        <v>269.10004838999998</v>
      </c>
      <c r="Q173" s="5">
        <f>SUMIFS('Dispatchable Built'!L:L,'Dispatchable Built'!$A:$A,Summary_CDP,'Dispatchable Built'!$B:$B,IF($B$162="NEM","*",$B$162),'Dispatchable Built'!$C:$C,$H173)</f>
        <v>269.10004838999998</v>
      </c>
      <c r="R173" s="5">
        <f>SUMIFS('Dispatchable Built'!M:M,'Dispatchable Built'!$A:$A,Summary_CDP,'Dispatchable Built'!$B:$B,IF($B$162="NEM","*",$B$162),'Dispatchable Built'!$C:$C,$H173)</f>
        <v>520.20004839000001</v>
      </c>
      <c r="S173" s="5">
        <f>SUMIFS('Dispatchable Built'!N:N,'Dispatchable Built'!$A:$A,Summary_CDP,'Dispatchable Built'!$B:$B,IF($B$162="NEM","*",$B$162),'Dispatchable Built'!$C:$C,$H173)</f>
        <v>520.20004840000001</v>
      </c>
      <c r="T173" s="5">
        <f>SUMIFS('Dispatchable Built'!O:O,'Dispatchable Built'!$A:$A,Summary_CDP,'Dispatchable Built'!$B:$B,IF($B$162="NEM","*",$B$162),'Dispatchable Built'!$C:$C,$H173)</f>
        <v>521.30004841000004</v>
      </c>
      <c r="U173" s="5">
        <f>SUMIFS('Dispatchable Built'!P:P,'Dispatchable Built'!$A:$A,Summary_CDP,'Dispatchable Built'!$B:$B,IF($B$162="NEM","*",$B$162),'Dispatchable Built'!$C:$C,$H173)</f>
        <v>521.30004842000005</v>
      </c>
      <c r="V173" s="5">
        <f>SUMIFS('Dispatchable Built'!Q:Q,'Dispatchable Built'!$A:$A,Summary_CDP,'Dispatchable Built'!$B:$B,IF($B$162="NEM","*",$B$162),'Dispatchable Built'!$C:$C,$H173)</f>
        <v>522.40004855000007</v>
      </c>
      <c r="W173" s="5">
        <f>SUMIFS('Dispatchable Built'!R:R,'Dispatchable Built'!$A:$A,Summary_CDP,'Dispatchable Built'!$B:$B,IF($B$162="NEM","*",$B$162),'Dispatchable Built'!$C:$C,$H173)</f>
        <v>522.40007066999999</v>
      </c>
      <c r="X173" s="5">
        <f>SUMIFS('Dispatchable Built'!S:S,'Dispatchable Built'!$A:$A,Summary_CDP,'Dispatchable Built'!$B:$B,IF($B$162="NEM","*",$B$162),'Dispatchable Built'!$C:$C,$H173)</f>
        <v>522.40007757000001</v>
      </c>
      <c r="Y173" s="5">
        <f>SUMIFS('Dispatchable Built'!T:T,'Dispatchable Built'!$A:$A,Summary_CDP,'Dispatchable Built'!$B:$B,IF($B$162="NEM","*",$B$162),'Dispatchable Built'!$C:$C,$H173)</f>
        <v>522.40008898999997</v>
      </c>
      <c r="Z173" s="5">
        <f>SUMIFS('Dispatchable Built'!U:U,'Dispatchable Built'!$A:$A,Summary_CDP,'Dispatchable Built'!$B:$B,IF($B$162="NEM","*",$B$162),'Dispatchable Built'!$C:$C,$H173)</f>
        <v>522.40009874999998</v>
      </c>
      <c r="AA173" s="5">
        <f>SUMIFS('Dispatchable Built'!V:V,'Dispatchable Built'!$A:$A,Summary_CDP,'Dispatchable Built'!$B:$B,IF($B$162="NEM","*",$B$162),'Dispatchable Built'!$C:$C,$H173)</f>
        <v>522.40012426999999</v>
      </c>
      <c r="AB173" s="5">
        <f>SUMIFS('Dispatchable Built'!W:W,'Dispatchable Built'!$A:$A,Summary_CDP,'Dispatchable Built'!$B:$B,IF($B$162="NEM","*",$B$162),'Dispatchable Built'!$C:$C,$H173)</f>
        <v>522.40012451999996</v>
      </c>
      <c r="AC173" s="5">
        <f>SUMIFS('Dispatchable Built'!X:X,'Dispatchable Built'!$A:$A,Summary_CDP,'Dispatchable Built'!$B:$B,IF($B$162="NEM","*",$B$162),'Dispatchable Built'!$C:$C,$H173)</f>
        <v>522.40012451999996</v>
      </c>
      <c r="AD173" s="5">
        <f>SUMIFS('Dispatchable Built'!Y:Y,'Dispatchable Built'!$A:$A,Summary_CDP,'Dispatchable Built'!$B:$B,IF($B$162="NEM","*",$B$162),'Dispatchable Built'!$C:$C,$H173)</f>
        <v>524.50019322000003</v>
      </c>
      <c r="AE173" s="5">
        <f>SUMIFS('Dispatchable Built'!Z:Z,'Dispatchable Built'!$A:$A,Summary_CDP,'Dispatchable Built'!$B:$B,IF($B$162="NEM","*",$B$162),'Dispatchable Built'!$C:$C,$H173)</f>
        <v>524.50027619000002</v>
      </c>
      <c r="AF173" s="5">
        <f>SUMIFS('Dispatchable Built'!AA:AA,'Dispatchable Built'!$A:$A,Summary_CDP,'Dispatchable Built'!$B:$B,IF($B$162="NEM","*",$B$162),'Dispatchable Built'!$C:$C,$H173)</f>
        <v>524.50027619000002</v>
      </c>
      <c r="AG173" s="5">
        <f>SUMIFS('Dispatchable Built'!AB:AB,'Dispatchable Built'!$A:$A,Summary_CDP,'Dispatchable Built'!$B:$B,IF($B$162="NEM","*",$B$162),'Dispatchable Built'!$C:$C,$H173)</f>
        <v>524.50027619000002</v>
      </c>
      <c r="AH173" s="5">
        <f>SUMIFS('Dispatchable Built'!AC:AC,'Dispatchable Built'!$A:$A,Summary_CDP,'Dispatchable Built'!$B:$B,IF($B$162="NEM","*",$B$162),'Dispatchable Built'!$C:$C,$H173)</f>
        <v>524.50035928</v>
      </c>
      <c r="AI173" s="5">
        <f>SUMIFS('Dispatchable Built'!AD:AD,'Dispatchable Built'!$A:$A,Summary_CDP,'Dispatchable Built'!$B:$B,IF($B$162="NEM","*",$B$162),'Dispatchable Built'!$C:$C,$H173)</f>
        <v>524.50041651000004</v>
      </c>
      <c r="AJ173" s="5">
        <f>SUMIFS('Dispatchable Built'!AE:AE,'Dispatchable Built'!$A:$A,Summary_CDP,'Dispatchable Built'!$B:$B,IF($B$162="NEM","*",$B$162),'Dispatchable Built'!$C:$C,$H173)</f>
        <v>524.50046397000006</v>
      </c>
    </row>
    <row r="174" spans="1:36" ht="15" customHeight="1">
      <c r="H174" s="9" t="s">
        <v>146</v>
      </c>
      <c r="I174" s="5">
        <f>SUMIFS('Dispatchable Built'!D:D,'Dispatchable Built'!$A:$A,Summary_CDP,'Dispatchable Built'!$B:$B,IF($B$162="NEM","*",$B$162),'Dispatchable Built'!$C:$C,$H174)</f>
        <v>94.042727731298328</v>
      </c>
      <c r="J174" s="5">
        <f>SUMIFS('Dispatchable Built'!E:E,'Dispatchable Built'!$A:$A,Summary_CDP,'Dispatchable Built'!$B:$B,IF($B$162="NEM","*",$B$162),'Dispatchable Built'!$C:$C,$H174)</f>
        <v>190.7865245465475</v>
      </c>
      <c r="K174" s="5">
        <f>SUMIFS('Dispatchable Built'!F:F,'Dispatchable Built'!$A:$A,Summary_CDP,'Dispatchable Built'!$B:$B,IF($B$162="NEM","*",$B$162),'Dispatchable Built'!$C:$C,$H174)</f>
        <v>287.18963181659069</v>
      </c>
      <c r="L174" s="5">
        <f>SUMIFS('Dispatchable Built'!G:G,'Dispatchable Built'!$A:$A,Summary_CDP,'Dispatchable Built'!$B:$B,IF($B$162="NEM","*",$B$162),'Dispatchable Built'!$C:$C,$H174)</f>
        <v>526.44205216544003</v>
      </c>
      <c r="M174" s="5">
        <f>SUMIFS('Dispatchable Built'!H:H,'Dispatchable Built'!$A:$A,Summary_CDP,'Dispatchable Built'!$B:$B,IF($B$162="NEM","*",$B$162),'Dispatchable Built'!$C:$C,$H174)</f>
        <v>812.69723871724932</v>
      </c>
      <c r="N174" s="5">
        <f>SUMIFS('Dispatchable Built'!I:I,'Dispatchable Built'!$A:$A,Summary_CDP,'Dispatchable Built'!$B:$B,IF($B$162="NEM","*",$B$162),'Dispatchable Built'!$C:$C,$H174)</f>
        <v>996.6629528544222</v>
      </c>
      <c r="O174" s="5">
        <f>SUMIFS('Dispatchable Built'!J:J,'Dispatchable Built'!$A:$A,Summary_CDP,'Dispatchable Built'!$B:$B,IF($B$162="NEM","*",$B$162),'Dispatchable Built'!$C:$C,$H174)</f>
        <v>1194.4054510621713</v>
      </c>
      <c r="P174" s="5">
        <f>SUMIFS('Dispatchable Built'!K:K,'Dispatchable Built'!$A:$A,Summary_CDP,'Dispatchable Built'!$B:$B,IF($B$162="NEM","*",$B$162),'Dispatchable Built'!$C:$C,$H174)</f>
        <v>1325.3642180208251</v>
      </c>
      <c r="Q174" s="5">
        <f>SUMIFS('Dispatchable Built'!L:L,'Dispatchable Built'!$A:$A,Summary_CDP,'Dispatchable Built'!$B:$B,IF($B$162="NEM","*",$B$162),'Dispatchable Built'!$C:$C,$H174)</f>
        <v>1467.0277656389644</v>
      </c>
      <c r="R174" s="5">
        <f>SUMIFS('Dispatchable Built'!M:M,'Dispatchable Built'!$A:$A,Summary_CDP,'Dispatchable Built'!$B:$B,IF($B$162="NEM","*",$B$162),'Dispatchable Built'!$C:$C,$H174)</f>
        <v>1632.3568441230964</v>
      </c>
      <c r="S174" s="5">
        <f>SUMIFS('Dispatchable Built'!N:N,'Dispatchable Built'!$A:$A,Summary_CDP,'Dispatchable Built'!$B:$B,IF($B$162="NEM","*",$B$162),'Dispatchable Built'!$C:$C,$H174)</f>
        <v>1784.6308191814819</v>
      </c>
      <c r="T174" s="5">
        <f>SUMIFS('Dispatchable Built'!O:O,'Dispatchable Built'!$A:$A,Summary_CDP,'Dispatchable Built'!$B:$B,IF($B$162="NEM","*",$B$162),'Dispatchable Built'!$C:$C,$H174)</f>
        <v>1948.7358492146705</v>
      </c>
      <c r="U174" s="5">
        <f>SUMIFS('Dispatchable Built'!P:P,'Dispatchable Built'!$A:$A,Summary_CDP,'Dispatchable Built'!$B:$B,IF($B$162="NEM","*",$B$162),'Dispatchable Built'!$C:$C,$H174)</f>
        <v>2116.2381365905831</v>
      </c>
      <c r="V174" s="5">
        <f>SUMIFS('Dispatchable Built'!Q:Q,'Dispatchable Built'!$A:$A,Summary_CDP,'Dispatchable Built'!$B:$B,IF($B$162="NEM","*",$B$162),'Dispatchable Built'!$C:$C,$H174)</f>
        <v>2297.0448561498865</v>
      </c>
      <c r="W174" s="5">
        <f>SUMIFS('Dispatchable Built'!R:R,'Dispatchable Built'!$A:$A,Summary_CDP,'Dispatchable Built'!$B:$B,IF($B$162="NEM","*",$B$162),'Dispatchable Built'!$C:$C,$H174)</f>
        <v>2458.6643327593761</v>
      </c>
      <c r="X174" s="5">
        <f>SUMIFS('Dispatchable Built'!S:S,'Dispatchable Built'!$A:$A,Summary_CDP,'Dispatchable Built'!$B:$B,IF($B$162="NEM","*",$B$162),'Dispatchable Built'!$C:$C,$H174)</f>
        <v>2650.9898391369875</v>
      </c>
      <c r="Y174" s="5">
        <f>SUMIFS('Dispatchable Built'!T:T,'Dispatchable Built'!$A:$A,Summary_CDP,'Dispatchable Built'!$B:$B,IF($B$162="NEM","*",$B$162),'Dispatchable Built'!$C:$C,$H174)</f>
        <v>2827.7036320818161</v>
      </c>
      <c r="Z174" s="5">
        <f>SUMIFS('Dispatchable Built'!U:U,'Dispatchable Built'!$A:$A,Summary_CDP,'Dispatchable Built'!$B:$B,IF($B$162="NEM","*",$B$162),'Dispatchable Built'!$C:$C,$H174)</f>
        <v>3035.0163938614255</v>
      </c>
      <c r="AA174" s="5">
        <f>SUMIFS('Dispatchable Built'!V:V,'Dispatchable Built'!$A:$A,Summary_CDP,'Dispatchable Built'!$B:$B,IF($B$162="NEM","*",$B$162),'Dispatchable Built'!$C:$C,$H174)</f>
        <v>3157.2925118020503</v>
      </c>
      <c r="AB174" s="5">
        <f>SUMIFS('Dispatchable Built'!W:W,'Dispatchable Built'!$A:$A,Summary_CDP,'Dispatchable Built'!$B:$B,IF($B$162="NEM","*",$B$162),'Dispatchable Built'!$C:$C,$H174)</f>
        <v>3264.3174339150105</v>
      </c>
      <c r="AC174" s="5">
        <f>SUMIFS('Dispatchable Built'!X:X,'Dispatchable Built'!$A:$A,Summary_CDP,'Dispatchable Built'!$B:$B,IF($B$162="NEM","*",$B$162),'Dispatchable Built'!$C:$C,$H174)</f>
        <v>3385.3028246072913</v>
      </c>
      <c r="AD174" s="5">
        <f>SUMIFS('Dispatchable Built'!Y:Y,'Dispatchable Built'!$A:$A,Summary_CDP,'Dispatchable Built'!$B:$B,IF($B$162="NEM","*",$B$162),'Dispatchable Built'!$C:$C,$H174)</f>
        <v>3538.8126222809519</v>
      </c>
      <c r="AE174" s="5">
        <f>SUMIFS('Dispatchable Built'!Z:Z,'Dispatchable Built'!$A:$A,Summary_CDP,'Dispatchable Built'!$B:$B,IF($B$162="NEM","*",$B$162),'Dispatchable Built'!$C:$C,$H174)</f>
        <v>3653.7570658563964</v>
      </c>
      <c r="AF174" s="5">
        <f>SUMIFS('Dispatchable Built'!AA:AA,'Dispatchable Built'!$A:$A,Summary_CDP,'Dispatchable Built'!$B:$B,IF($B$162="NEM","*",$B$162),'Dispatchable Built'!$C:$C,$H174)</f>
        <v>3797.4481211848461</v>
      </c>
      <c r="AG174" s="5">
        <f>SUMIFS('Dispatchable Built'!AB:AB,'Dispatchable Built'!$A:$A,Summary_CDP,'Dispatchable Built'!$B:$B,IF($B$162="NEM","*",$B$162),'Dispatchable Built'!$C:$C,$H174)</f>
        <v>3952.9362559785186</v>
      </c>
      <c r="AH174" s="5">
        <f>SUMIFS('Dispatchable Built'!AC:AC,'Dispatchable Built'!$A:$A,Summary_CDP,'Dispatchable Built'!$B:$B,IF($B$162="NEM","*",$B$162),'Dispatchable Built'!$C:$C,$H174)</f>
        <v>4105.4409433773526</v>
      </c>
      <c r="AI174" s="5">
        <f>SUMIFS('Dispatchable Built'!AD:AD,'Dispatchable Built'!$A:$A,Summary_CDP,'Dispatchable Built'!$B:$B,IF($B$162="NEM","*",$B$162),'Dispatchable Built'!$C:$C,$H174)</f>
        <v>4242.2681459318737</v>
      </c>
      <c r="AJ174" s="5">
        <f>SUMIFS('Dispatchable Built'!AE:AE,'Dispatchable Built'!$A:$A,Summary_CDP,'Dispatchable Built'!$B:$B,IF($B$162="NEM","*",$B$162),'Dispatchable Built'!$C:$C,$H174)</f>
        <v>4406.4682987560609</v>
      </c>
    </row>
    <row r="175" spans="1:36" ht="15" customHeight="1">
      <c r="H175" s="9" t="s">
        <v>138</v>
      </c>
      <c r="I175" s="5">
        <f>SUMIFS('Dispatchable Built'!D:D,'Dispatchable Built'!$A:$A,Summary_CDP,'Dispatchable Built'!$B:$B,IF($B$162="NEM","*",$B$162),'Dispatchable Built'!$C:$C,$H175)</f>
        <v>266.82299999999998</v>
      </c>
      <c r="J175" s="5">
        <f>SUMIFS('Dispatchable Built'!E:E,'Dispatchable Built'!$A:$A,Summary_CDP,'Dispatchable Built'!$B:$B,IF($B$162="NEM","*",$B$162),'Dispatchable Built'!$C:$C,$H175)</f>
        <v>571.11400002000005</v>
      </c>
      <c r="K175" s="5">
        <f>SUMIFS('Dispatchable Built'!F:F,'Dispatchable Built'!$A:$A,Summary_CDP,'Dispatchable Built'!$B:$B,IF($B$162="NEM","*",$B$162),'Dispatchable Built'!$C:$C,$H175)</f>
        <v>983.53000000999998</v>
      </c>
      <c r="L175" s="5">
        <f>SUMIFS('Dispatchable Built'!G:G,'Dispatchable Built'!$A:$A,Summary_CDP,'Dispatchable Built'!$B:$B,IF($B$162="NEM","*",$B$162),'Dispatchable Built'!$C:$C,$H175)</f>
        <v>1487.0110000100001</v>
      </c>
      <c r="M175" s="5">
        <f>SUMIFS('Dispatchable Built'!H:H,'Dispatchable Built'!$A:$A,Summary_CDP,'Dispatchable Built'!$B:$B,IF($B$162="NEM","*",$B$162),'Dispatchable Built'!$C:$C,$H175)</f>
        <v>2090.895</v>
      </c>
      <c r="N175" s="5">
        <f>SUMIFS('Dispatchable Built'!I:I,'Dispatchable Built'!$A:$A,Summary_CDP,'Dispatchable Built'!$B:$B,IF($B$162="NEM","*",$B$162),'Dispatchable Built'!$C:$C,$H175)</f>
        <v>2755.7170000199999</v>
      </c>
      <c r="O175" s="5">
        <f>SUMIFS('Dispatchable Built'!J:J,'Dispatchable Built'!$A:$A,Summary_CDP,'Dispatchable Built'!$B:$B,IF($B$162="NEM","*",$B$162),'Dispatchable Built'!$C:$C,$H175)</f>
        <v>3767.422</v>
      </c>
      <c r="P175" s="5">
        <f>SUMIFS('Dispatchable Built'!K:K,'Dispatchable Built'!$A:$A,Summary_CDP,'Dispatchable Built'!$B:$B,IF($B$162="NEM","*",$B$162),'Dispatchable Built'!$C:$C,$H175)</f>
        <v>4675.327433649999</v>
      </c>
      <c r="Q175" s="5">
        <f>SUMIFS('Dispatchable Built'!L:L,'Dispatchable Built'!$A:$A,Summary_CDP,'Dispatchable Built'!$B:$B,IF($B$162="NEM","*",$B$162),'Dispatchable Built'!$C:$C,$H175)</f>
        <v>5603.1424906900002</v>
      </c>
      <c r="R175" s="5">
        <f>SUMIFS('Dispatchable Built'!M:M,'Dispatchable Built'!$A:$A,Summary_CDP,'Dispatchable Built'!$B:$B,IF($B$162="NEM","*",$B$162),'Dispatchable Built'!$C:$C,$H175)</f>
        <v>6694.743524049999</v>
      </c>
      <c r="S175" s="5">
        <f>SUMIFS('Dispatchable Built'!N:N,'Dispatchable Built'!$A:$A,Summary_CDP,'Dispatchable Built'!$B:$B,IF($B$162="NEM","*",$B$162),'Dispatchable Built'!$C:$C,$H175)</f>
        <v>8035.4033383800015</v>
      </c>
      <c r="T175" s="5">
        <f>SUMIFS('Dispatchable Built'!O:O,'Dispatchable Built'!$A:$A,Summary_CDP,'Dispatchable Built'!$B:$B,IF($B$162="NEM","*",$B$162),'Dispatchable Built'!$C:$C,$H175)</f>
        <v>9520.3775431499998</v>
      </c>
      <c r="U175" s="5">
        <f>SUMIFS('Dispatchable Built'!P:P,'Dispatchable Built'!$A:$A,Summary_CDP,'Dispatchable Built'!$B:$B,IF($B$162="NEM","*",$B$162),'Dispatchable Built'!$C:$C,$H175)</f>
        <v>11052.3436117</v>
      </c>
      <c r="V175" s="5">
        <f>SUMIFS('Dispatchable Built'!Q:Q,'Dispatchable Built'!$A:$A,Summary_CDP,'Dispatchable Built'!$B:$B,IF($B$162="NEM","*",$B$162),'Dispatchable Built'!$C:$C,$H175)</f>
        <v>12662.22529464</v>
      </c>
      <c r="W175" s="5">
        <f>SUMIFS('Dispatchable Built'!R:R,'Dispatchable Built'!$A:$A,Summary_CDP,'Dispatchable Built'!$B:$B,IF($B$162="NEM","*",$B$162),'Dispatchable Built'!$C:$C,$H175)</f>
        <v>14270.887765509999</v>
      </c>
      <c r="X175" s="5">
        <f>SUMIFS('Dispatchable Built'!S:S,'Dispatchable Built'!$A:$A,Summary_CDP,'Dispatchable Built'!$B:$B,IF($B$162="NEM","*",$B$162),'Dispatchable Built'!$C:$C,$H175)</f>
        <v>15879.874514960004</v>
      </c>
      <c r="Y175" s="5">
        <f>SUMIFS('Dispatchable Built'!T:T,'Dispatchable Built'!$A:$A,Summary_CDP,'Dispatchable Built'!$B:$B,IF($B$162="NEM","*",$B$162),'Dispatchable Built'!$C:$C,$H175)</f>
        <v>17168.688341980007</v>
      </c>
      <c r="Z175" s="5">
        <f>SUMIFS('Dispatchable Built'!U:U,'Dispatchable Built'!$A:$A,Summary_CDP,'Dispatchable Built'!$B:$B,IF($B$162="NEM","*",$B$162),'Dispatchable Built'!$C:$C,$H175)</f>
        <v>18436.056372910007</v>
      </c>
      <c r="AA175" s="5">
        <f>SUMIFS('Dispatchable Built'!V:V,'Dispatchable Built'!$A:$A,Summary_CDP,'Dispatchable Built'!$B:$B,IF($B$162="NEM","*",$B$162),'Dispatchable Built'!$C:$C,$H175)</f>
        <v>19604.108442630004</v>
      </c>
      <c r="AB175" s="5">
        <f>SUMIFS('Dispatchable Built'!W:W,'Dispatchable Built'!$A:$A,Summary_CDP,'Dispatchable Built'!$B:$B,IF($B$162="NEM","*",$B$162),'Dispatchable Built'!$C:$C,$H175)</f>
        <v>20815.759662520002</v>
      </c>
      <c r="AC175" s="5">
        <f>SUMIFS('Dispatchable Built'!X:X,'Dispatchable Built'!$A:$A,Summary_CDP,'Dispatchable Built'!$B:$B,IF($B$162="NEM","*",$B$162),'Dispatchable Built'!$C:$C,$H175)</f>
        <v>22055.633862150007</v>
      </c>
      <c r="AD175" s="5">
        <f>SUMIFS('Dispatchable Built'!Y:Y,'Dispatchable Built'!$A:$A,Summary_CDP,'Dispatchable Built'!$B:$B,IF($B$162="NEM","*",$B$162),'Dispatchable Built'!$C:$C,$H175)</f>
        <v>23363.442929590004</v>
      </c>
      <c r="AE175" s="5">
        <f>SUMIFS('Dispatchable Built'!Z:Z,'Dispatchable Built'!$A:$A,Summary_CDP,'Dispatchable Built'!$B:$B,IF($B$162="NEM","*",$B$162),'Dispatchable Built'!$C:$C,$H175)</f>
        <v>24692.606804510007</v>
      </c>
      <c r="AF175" s="5">
        <f>SUMIFS('Dispatchable Built'!AA:AA,'Dispatchable Built'!$A:$A,Summary_CDP,'Dispatchable Built'!$B:$B,IF($B$162="NEM","*",$B$162),'Dispatchable Built'!$C:$C,$H175)</f>
        <v>26103.629777980001</v>
      </c>
      <c r="AG175" s="5">
        <f>SUMIFS('Dispatchable Built'!AB:AB,'Dispatchable Built'!$A:$A,Summary_CDP,'Dispatchable Built'!$B:$B,IF($B$162="NEM","*",$B$162),'Dispatchable Built'!$C:$C,$H175)</f>
        <v>27533.109472040003</v>
      </c>
      <c r="AH175" s="5">
        <f>SUMIFS('Dispatchable Built'!AC:AC,'Dispatchable Built'!$A:$A,Summary_CDP,'Dispatchable Built'!$B:$B,IF($B$162="NEM","*",$B$162),'Dispatchable Built'!$C:$C,$H175)</f>
        <v>29049.154005030003</v>
      </c>
      <c r="AI175" s="5">
        <f>SUMIFS('Dispatchable Built'!AD:AD,'Dispatchable Built'!$A:$A,Summary_CDP,'Dispatchable Built'!$B:$B,IF($B$162="NEM","*",$B$162),'Dispatchable Built'!$C:$C,$H175)</f>
        <v>30585.483270650006</v>
      </c>
      <c r="AJ175" s="5">
        <f>SUMIFS('Dispatchable Built'!AE:AE,'Dispatchable Built'!$A:$A,Summary_CDP,'Dispatchable Built'!$B:$B,IF($B$162="NEM","*",$B$162),'Dispatchable Built'!$C:$C,$H175)</f>
        <v>30669.181755080001</v>
      </c>
    </row>
    <row r="178" spans="1:36" ht="15" customHeight="1">
      <c r="H178" s="44" t="s">
        <v>158</v>
      </c>
    </row>
    <row r="179" spans="1:36" ht="15" customHeight="1">
      <c r="H179" s="9" t="s">
        <v>130</v>
      </c>
      <c r="I179" s="5">
        <f>SUMIFS('Dispatchable Retired'!D:D,'Dispatchable Retired'!$A:$A,Summary_CDP,'Dispatchable Retired'!$B:$B,IF($B$162="NEM","*",$B$162),'Dispatchable Retired'!$C:$C,$H179)</f>
        <v>0</v>
      </c>
      <c r="J179" s="5">
        <f>SUMIFS('Dispatchable Retired'!E:E,'Dispatchable Retired'!$A:$A,Summary_CDP,'Dispatchable Retired'!$B:$B,IF($B$162="NEM","*",$B$162),'Dispatchable Retired'!$C:$C,$H179)</f>
        <v>0</v>
      </c>
      <c r="K179" s="5">
        <f>SUMIFS('Dispatchable Retired'!F:F,'Dispatchable Retired'!$A:$A,Summary_CDP,'Dispatchable Retired'!$B:$B,IF($B$162="NEM","*",$B$162),'Dispatchable Retired'!$C:$C,$H179)</f>
        <v>-3580</v>
      </c>
      <c r="L179" s="5">
        <f>SUMIFS('Dispatchable Retired'!G:G,'Dispatchable Retired'!$A:$A,Summary_CDP,'Dispatchable Retired'!$B:$B,IF($B$162="NEM","*",$B$162),'Dispatchable Retired'!$C:$C,$H179)</f>
        <v>-4280</v>
      </c>
      <c r="M179" s="5">
        <f>SUMIFS('Dispatchable Retired'!H:H,'Dispatchable Retired'!$A:$A,Summary_CDP,'Dispatchable Retired'!$B:$B,IF($B$162="NEM","*",$B$162),'Dispatchable Retired'!$C:$C,$H179)</f>
        <v>-6300</v>
      </c>
      <c r="N179" s="5">
        <f>SUMIFS('Dispatchable Retired'!I:I,'Dispatchable Retired'!$A:$A,Summary_CDP,'Dispatchable Retired'!$B:$B,IF($B$162="NEM","*",$B$162),'Dispatchable Retired'!$C:$C,$H179)</f>
        <v>-8179</v>
      </c>
      <c r="O179" s="5">
        <f>SUMIFS('Dispatchable Retired'!J:J,'Dispatchable Retired'!$A:$A,Summary_CDP,'Dispatchable Retired'!$B:$B,IF($B$162="NEM","*",$B$162),'Dispatchable Retired'!$C:$C,$H179)</f>
        <v>-9144</v>
      </c>
      <c r="P179" s="5">
        <f>SUMIFS('Dispatchable Retired'!K:K,'Dispatchable Retired'!$A:$A,Summary_CDP,'Dispatchable Retired'!$B:$B,IF($B$162="NEM","*",$B$162),'Dispatchable Retired'!$C:$C,$H179)</f>
        <v>-10544</v>
      </c>
      <c r="Q179" s="5">
        <f>SUMIFS('Dispatchable Retired'!L:L,'Dispatchable Retired'!$A:$A,Summary_CDP,'Dispatchable Retired'!$B:$B,IF($B$162="NEM","*",$B$162),'Dispatchable Retired'!$C:$C,$H179)</f>
        <v>-10544</v>
      </c>
      <c r="R179" s="5">
        <f>SUMIFS('Dispatchable Retired'!M:M,'Dispatchable Retired'!$A:$A,Summary_CDP,'Dispatchable Retired'!$B:$B,IF($B$162="NEM","*",$B$162),'Dispatchable Retired'!$C:$C,$H179)</f>
        <v>-11274</v>
      </c>
      <c r="S179" s="5">
        <f>SUMIFS('Dispatchable Retired'!N:N,'Dispatchable Retired'!$A:$A,Summary_CDP,'Dispatchable Retired'!$B:$B,IF($B$162="NEM","*",$B$162),'Dispatchable Retired'!$C:$C,$H179)</f>
        <v>-13374</v>
      </c>
      <c r="T179" s="5">
        <f>SUMIFS('Dispatchable Retired'!O:O,'Dispatchable Retired'!$A:$A,Summary_CDP,'Dispatchable Retired'!$B:$B,IF($B$162="NEM","*",$B$162),'Dispatchable Retired'!$C:$C,$H179)</f>
        <v>-13374</v>
      </c>
      <c r="U179" s="5">
        <f>SUMIFS('Dispatchable Retired'!P:P,'Dispatchable Retired'!$A:$A,Summary_CDP,'Dispatchable Retired'!$B:$B,IF($B$162="NEM","*",$B$162),'Dispatchable Retired'!$C:$C,$H179)</f>
        <v>-13374</v>
      </c>
      <c r="V179" s="5">
        <f>SUMIFS('Dispatchable Retired'!Q:Q,'Dispatchable Retired'!$A:$A,Summary_CDP,'Dispatchable Retired'!$B:$B,IF($B$162="NEM","*",$B$162),'Dispatchable Retired'!$C:$C,$H179)</f>
        <v>-13374</v>
      </c>
      <c r="W179" s="5">
        <f>SUMIFS('Dispatchable Retired'!R:R,'Dispatchable Retired'!$A:$A,Summary_CDP,'Dispatchable Retired'!$B:$B,IF($B$162="NEM","*",$B$162),'Dispatchable Retired'!$C:$C,$H179)</f>
        <v>-13374</v>
      </c>
      <c r="X179" s="5">
        <f>SUMIFS('Dispatchable Retired'!S:S,'Dispatchable Retired'!$A:$A,Summary_CDP,'Dispatchable Retired'!$B:$B,IF($B$162="NEM","*",$B$162),'Dispatchable Retired'!$C:$C,$H179)</f>
        <v>-13374</v>
      </c>
      <c r="Y179" s="5">
        <f>SUMIFS('Dispatchable Retired'!T:T,'Dispatchable Retired'!$A:$A,Summary_CDP,'Dispatchable Retired'!$B:$B,IF($B$162="NEM","*",$B$162),'Dispatchable Retired'!$C:$C,$H179)</f>
        <v>-15604</v>
      </c>
      <c r="Z179" s="5">
        <f>SUMIFS('Dispatchable Retired'!U:U,'Dispatchable Retired'!$A:$A,Summary_CDP,'Dispatchable Retired'!$B:$B,IF($B$162="NEM","*",$B$162),'Dispatchable Retired'!$C:$C,$H179)</f>
        <v>-16030</v>
      </c>
      <c r="AA179" s="5">
        <f>SUMIFS('Dispatchable Retired'!V:V,'Dispatchable Retired'!$A:$A,Summary_CDP,'Dispatchable Retired'!$B:$B,IF($B$162="NEM","*",$B$162),'Dispatchable Retired'!$C:$C,$H179)</f>
        <v>-16030</v>
      </c>
      <c r="AB179" s="5">
        <f>SUMIFS('Dispatchable Retired'!W:W,'Dispatchable Retired'!$A:$A,Summary_CDP,'Dispatchable Retired'!$B:$B,IF($B$162="NEM","*",$B$162),'Dispatchable Retired'!$C:$C,$H179)</f>
        <v>-16456</v>
      </c>
      <c r="AC179" s="5">
        <f>SUMIFS('Dispatchable Retired'!X:X,'Dispatchable Retired'!$A:$A,Summary_CDP,'Dispatchable Retired'!$B:$B,IF($B$162="NEM","*",$B$162),'Dispatchable Retired'!$C:$C,$H179)</f>
        <v>-16456</v>
      </c>
      <c r="AD179" s="5">
        <f>SUMIFS('Dispatchable Retired'!Y:Y,'Dispatchable Retired'!$A:$A,Summary_CDP,'Dispatchable Retired'!$B:$B,IF($B$162="NEM","*",$B$162),'Dispatchable Retired'!$C:$C,$H179)</f>
        <v>-16456</v>
      </c>
      <c r="AE179" s="5">
        <f>SUMIFS('Dispatchable Retired'!Z:Z,'Dispatchable Retired'!$A:$A,Summary_CDP,'Dispatchable Retired'!$B:$B,IF($B$162="NEM","*",$B$162),'Dispatchable Retired'!$C:$C,$H179)</f>
        <v>-16456</v>
      </c>
      <c r="AF179" s="5">
        <f>SUMIFS('Dispatchable Retired'!AA:AA,'Dispatchable Retired'!$A:$A,Summary_CDP,'Dispatchable Retired'!$B:$B,IF($B$162="NEM","*",$B$162),'Dispatchable Retired'!$C:$C,$H179)</f>
        <v>-16456</v>
      </c>
      <c r="AG179" s="5">
        <f>SUMIFS('Dispatchable Retired'!AB:AB,'Dispatchable Retired'!$A:$A,Summary_CDP,'Dispatchable Retired'!$B:$B,IF($B$162="NEM","*",$B$162),'Dispatchable Retired'!$C:$C,$H179)</f>
        <v>-16456</v>
      </c>
      <c r="AH179" s="5">
        <f>SUMIFS('Dispatchable Retired'!AC:AC,'Dispatchable Retired'!$A:$A,Summary_CDP,'Dispatchable Retired'!$B:$B,IF($B$162="NEM","*",$B$162),'Dispatchable Retired'!$C:$C,$H179)</f>
        <v>-16456</v>
      </c>
      <c r="AI179" s="5">
        <f>SUMIFS('Dispatchable Retired'!AD:AD,'Dispatchable Retired'!$A:$A,Summary_CDP,'Dispatchable Retired'!$B:$B,IF($B$162="NEM","*",$B$162),'Dispatchable Retired'!$C:$C,$H179)</f>
        <v>-16456</v>
      </c>
      <c r="AJ179" s="5">
        <f>SUMIFS('Dispatchable Retired'!AE:AE,'Dispatchable Retired'!$A:$A,Summary_CDP,'Dispatchable Retired'!$B:$B,IF($B$162="NEM","*",$B$162),'Dispatchable Retired'!$C:$C,$H179)</f>
        <v>-16456</v>
      </c>
    </row>
    <row r="180" spans="1:36" ht="15" customHeight="1">
      <c r="H180" s="9" t="s">
        <v>131</v>
      </c>
      <c r="I180" s="5">
        <f>SUMIFS('Dispatchable Retired'!D:D,'Dispatchable Retired'!$A:$A,Summary_CDP,'Dispatchable Retired'!$B:$B,IF($B$162="NEM","*",$B$162),'Dispatchable Retired'!$C:$C,$H180)</f>
        <v>0</v>
      </c>
      <c r="J180" s="5">
        <f>SUMIFS('Dispatchable Retired'!E:E,'Dispatchable Retired'!$A:$A,Summary_CDP,'Dispatchable Retired'!$B:$B,IF($B$162="NEM","*",$B$162),'Dispatchable Retired'!$C:$C,$H180)</f>
        <v>0</v>
      </c>
      <c r="K180" s="5">
        <f>SUMIFS('Dispatchable Retired'!F:F,'Dispatchable Retired'!$A:$A,Summary_CDP,'Dispatchable Retired'!$B:$B,IF($B$162="NEM","*",$B$162),'Dispatchable Retired'!$C:$C,$H180)</f>
        <v>-700</v>
      </c>
      <c r="L180" s="5">
        <f>SUMIFS('Dispatchable Retired'!G:G,'Dispatchable Retired'!$A:$A,Summary_CDP,'Dispatchable Retired'!$B:$B,IF($B$162="NEM","*",$B$162),'Dispatchable Retired'!$C:$C,$H180)</f>
        <v>-1450</v>
      </c>
      <c r="M180" s="5">
        <f>SUMIFS('Dispatchable Retired'!H:H,'Dispatchable Retired'!$A:$A,Summary_CDP,'Dispatchable Retired'!$B:$B,IF($B$162="NEM","*",$B$162),'Dispatchable Retired'!$C:$C,$H180)</f>
        <v>-1450</v>
      </c>
      <c r="N180" s="5">
        <f>SUMIFS('Dispatchable Retired'!I:I,'Dispatchable Retired'!$A:$A,Summary_CDP,'Dispatchable Retired'!$B:$B,IF($B$162="NEM","*",$B$162),'Dispatchable Retired'!$C:$C,$H180)</f>
        <v>-2010</v>
      </c>
      <c r="O180" s="5">
        <f>SUMIFS('Dispatchable Retired'!J:J,'Dispatchable Retired'!$A:$A,Summary_CDP,'Dispatchable Retired'!$B:$B,IF($B$162="NEM","*",$B$162),'Dispatchable Retired'!$C:$C,$H180)</f>
        <v>-3115</v>
      </c>
      <c r="P180" s="5">
        <f>SUMIFS('Dispatchable Retired'!K:K,'Dispatchable Retired'!$A:$A,Summary_CDP,'Dispatchable Retired'!$B:$B,IF($B$162="NEM","*",$B$162),'Dispatchable Retired'!$C:$C,$H180)</f>
        <v>-3675</v>
      </c>
      <c r="Q180" s="5">
        <f>SUMIFS('Dispatchable Retired'!L:L,'Dispatchable Retired'!$A:$A,Summary_CDP,'Dispatchable Retired'!$B:$B,IF($B$162="NEM","*",$B$162),'Dispatchable Retired'!$C:$C,$H180)</f>
        <v>-3675</v>
      </c>
      <c r="R180" s="5">
        <f>SUMIFS('Dispatchable Retired'!M:M,'Dispatchable Retired'!$A:$A,Summary_CDP,'Dispatchable Retired'!$B:$B,IF($B$162="NEM","*",$B$162),'Dispatchable Retired'!$C:$C,$H180)</f>
        <v>-4835</v>
      </c>
      <c r="S180" s="5">
        <f>SUMIFS('Dispatchable Retired'!N:N,'Dispatchable Retired'!$A:$A,Summary_CDP,'Dispatchable Retired'!$B:$B,IF($B$162="NEM","*",$B$162),'Dispatchable Retired'!$C:$C,$H180)</f>
        <v>-4835</v>
      </c>
      <c r="T180" s="5">
        <f>SUMIFS('Dispatchable Retired'!O:O,'Dispatchable Retired'!$A:$A,Summary_CDP,'Dispatchable Retired'!$B:$B,IF($B$162="NEM","*",$B$162),'Dispatchable Retired'!$C:$C,$H180)</f>
        <v>-4835</v>
      </c>
      <c r="U180" s="5">
        <f>SUMIFS('Dispatchable Retired'!P:P,'Dispatchable Retired'!$A:$A,Summary_CDP,'Dispatchable Retired'!$B:$B,IF($B$162="NEM","*",$B$162),'Dispatchable Retired'!$C:$C,$H180)</f>
        <v>-4835</v>
      </c>
      <c r="V180" s="5">
        <f>SUMIFS('Dispatchable Retired'!Q:Q,'Dispatchable Retired'!$A:$A,Summary_CDP,'Dispatchable Retired'!$B:$B,IF($B$162="NEM","*",$B$162),'Dispatchable Retired'!$C:$C,$H180)</f>
        <v>-4835</v>
      </c>
      <c r="W180" s="5">
        <f>SUMIFS('Dispatchable Retired'!R:R,'Dispatchable Retired'!$A:$A,Summary_CDP,'Dispatchable Retired'!$B:$B,IF($B$162="NEM","*",$B$162),'Dispatchable Retired'!$C:$C,$H180)</f>
        <v>-4835</v>
      </c>
      <c r="X180" s="5">
        <f>SUMIFS('Dispatchable Retired'!S:S,'Dispatchable Retired'!$A:$A,Summary_CDP,'Dispatchable Retired'!$B:$B,IF($B$162="NEM","*",$B$162),'Dispatchable Retired'!$C:$C,$H180)</f>
        <v>-4835</v>
      </c>
      <c r="Y180" s="5">
        <f>SUMIFS('Dispatchable Retired'!T:T,'Dispatchable Retired'!$A:$A,Summary_CDP,'Dispatchable Retired'!$B:$B,IF($B$162="NEM","*",$B$162),'Dispatchable Retired'!$C:$C,$H180)</f>
        <v>-4835</v>
      </c>
      <c r="Z180" s="5">
        <f>SUMIFS('Dispatchable Retired'!U:U,'Dispatchable Retired'!$A:$A,Summary_CDP,'Dispatchable Retired'!$B:$B,IF($B$162="NEM","*",$B$162),'Dispatchable Retired'!$C:$C,$H180)</f>
        <v>-4835</v>
      </c>
      <c r="AA180" s="5">
        <f>SUMIFS('Dispatchable Retired'!V:V,'Dispatchable Retired'!$A:$A,Summary_CDP,'Dispatchable Retired'!$B:$B,IF($B$162="NEM","*",$B$162),'Dispatchable Retired'!$C:$C,$H180)</f>
        <v>-4835</v>
      </c>
      <c r="AB180" s="5">
        <f>SUMIFS('Dispatchable Retired'!W:W,'Dispatchable Retired'!$A:$A,Summary_CDP,'Dispatchable Retired'!$B:$B,IF($B$162="NEM","*",$B$162),'Dispatchable Retired'!$C:$C,$H180)</f>
        <v>-4835</v>
      </c>
      <c r="AC180" s="5">
        <f>SUMIFS('Dispatchable Retired'!X:X,'Dispatchable Retired'!$A:$A,Summary_CDP,'Dispatchable Retired'!$B:$B,IF($B$162="NEM","*",$B$162),'Dispatchable Retired'!$C:$C,$H180)</f>
        <v>-4835</v>
      </c>
      <c r="AD180" s="5">
        <f>SUMIFS('Dispatchable Retired'!Y:Y,'Dispatchable Retired'!$A:$A,Summary_CDP,'Dispatchable Retired'!$B:$B,IF($B$162="NEM","*",$B$162),'Dispatchable Retired'!$C:$C,$H180)</f>
        <v>-4835</v>
      </c>
      <c r="AE180" s="5">
        <f>SUMIFS('Dispatchable Retired'!Z:Z,'Dispatchable Retired'!$A:$A,Summary_CDP,'Dispatchable Retired'!$B:$B,IF($B$162="NEM","*",$B$162),'Dispatchable Retired'!$C:$C,$H180)</f>
        <v>-4835</v>
      </c>
      <c r="AF180" s="5">
        <f>SUMIFS('Dispatchable Retired'!AA:AA,'Dispatchable Retired'!$A:$A,Summary_CDP,'Dispatchable Retired'!$B:$B,IF($B$162="NEM","*",$B$162),'Dispatchable Retired'!$C:$C,$H180)</f>
        <v>-4835</v>
      </c>
      <c r="AG180" s="5">
        <f>SUMIFS('Dispatchable Retired'!AB:AB,'Dispatchable Retired'!$A:$A,Summary_CDP,'Dispatchable Retired'!$B:$B,IF($B$162="NEM","*",$B$162),'Dispatchable Retired'!$C:$C,$H180)</f>
        <v>-4835</v>
      </c>
      <c r="AH180" s="5">
        <f>SUMIFS('Dispatchable Retired'!AC:AC,'Dispatchable Retired'!$A:$A,Summary_CDP,'Dispatchable Retired'!$B:$B,IF($B$162="NEM","*",$B$162),'Dispatchable Retired'!$C:$C,$H180)</f>
        <v>-4835</v>
      </c>
      <c r="AI180" s="5">
        <f>SUMIFS('Dispatchable Retired'!AD:AD,'Dispatchable Retired'!$A:$A,Summary_CDP,'Dispatchable Retired'!$B:$B,IF($B$162="NEM","*",$B$162),'Dispatchable Retired'!$C:$C,$H180)</f>
        <v>-4835</v>
      </c>
      <c r="AJ180" s="5">
        <f>SUMIFS('Dispatchable Retired'!AE:AE,'Dispatchable Retired'!$A:$A,Summary_CDP,'Dispatchable Retired'!$B:$B,IF($B$162="NEM","*",$B$162),'Dispatchable Retired'!$C:$C,$H180)</f>
        <v>-4835</v>
      </c>
    </row>
    <row r="181" spans="1:36" ht="15" customHeight="1">
      <c r="H181" s="9" t="s">
        <v>132</v>
      </c>
      <c r="I181" s="5">
        <f>SUMIFS('Dispatchable Retired'!D:D,'Dispatchable Retired'!$A:$A,Summary_CDP,'Dispatchable Retired'!$B:$B,IF($B$162="NEM","*",$B$162),'Dispatchable Retired'!$C:$C,$H181)</f>
        <v>0</v>
      </c>
      <c r="J181" s="5">
        <f>SUMIFS('Dispatchable Retired'!E:E,'Dispatchable Retired'!$A:$A,Summary_CDP,'Dispatchable Retired'!$B:$B,IF($B$162="NEM","*",$B$162),'Dispatchable Retired'!$C:$C,$H181)</f>
        <v>0</v>
      </c>
      <c r="K181" s="5">
        <f>SUMIFS('Dispatchable Retired'!F:F,'Dispatchable Retired'!$A:$A,Summary_CDP,'Dispatchable Retired'!$B:$B,IF($B$162="NEM","*",$B$162),'Dispatchable Retired'!$C:$C,$H181)</f>
        <v>0</v>
      </c>
      <c r="L181" s="5">
        <f>SUMIFS('Dispatchable Retired'!G:G,'Dispatchable Retired'!$A:$A,Summary_CDP,'Dispatchable Retired'!$B:$B,IF($B$162="NEM","*",$B$162),'Dispatchable Retired'!$C:$C,$H181)</f>
        <v>0</v>
      </c>
      <c r="M181" s="5">
        <f>SUMIFS('Dispatchable Retired'!H:H,'Dispatchable Retired'!$A:$A,Summary_CDP,'Dispatchable Retired'!$B:$B,IF($B$162="NEM","*",$B$162),'Dispatchable Retired'!$C:$C,$H181)</f>
        <v>0</v>
      </c>
      <c r="N181" s="5">
        <f>SUMIFS('Dispatchable Retired'!I:I,'Dispatchable Retired'!$A:$A,Summary_CDP,'Dispatchable Retired'!$B:$B,IF($B$162="NEM","*",$B$162),'Dispatchable Retired'!$C:$C,$H181)</f>
        <v>0</v>
      </c>
      <c r="O181" s="5">
        <f>SUMIFS('Dispatchable Retired'!J:J,'Dispatchable Retired'!$A:$A,Summary_CDP,'Dispatchable Retired'!$B:$B,IF($B$162="NEM","*",$B$162),'Dispatchable Retired'!$C:$C,$H181)</f>
        <v>0</v>
      </c>
      <c r="P181" s="5">
        <f>SUMIFS('Dispatchable Retired'!K:K,'Dispatchable Retired'!$A:$A,Summary_CDP,'Dispatchable Retired'!$B:$B,IF($B$162="NEM","*",$B$162),'Dispatchable Retired'!$C:$C,$H181)</f>
        <v>-708</v>
      </c>
      <c r="Q181" s="5">
        <f>SUMIFS('Dispatchable Retired'!L:L,'Dispatchable Retired'!$A:$A,Summary_CDP,'Dispatchable Retired'!$B:$B,IF($B$162="NEM","*",$B$162),'Dispatchable Retired'!$C:$C,$H181)</f>
        <v>-708</v>
      </c>
      <c r="R181" s="5">
        <f>SUMIFS('Dispatchable Retired'!M:M,'Dispatchable Retired'!$A:$A,Summary_CDP,'Dispatchable Retired'!$B:$B,IF($B$162="NEM","*",$B$162),'Dispatchable Retired'!$C:$C,$H181)</f>
        <v>-708</v>
      </c>
      <c r="S181" s="5">
        <f>SUMIFS('Dispatchable Retired'!N:N,'Dispatchable Retired'!$A:$A,Summary_CDP,'Dispatchable Retired'!$B:$B,IF($B$162="NEM","*",$B$162),'Dispatchable Retired'!$C:$C,$H181)</f>
        <v>-708</v>
      </c>
      <c r="T181" s="5">
        <f>SUMIFS('Dispatchable Retired'!O:O,'Dispatchable Retired'!$A:$A,Summary_CDP,'Dispatchable Retired'!$B:$B,IF($B$162="NEM","*",$B$162),'Dispatchable Retired'!$C:$C,$H181)</f>
        <v>-708</v>
      </c>
      <c r="U181" s="5">
        <f>SUMIFS('Dispatchable Retired'!P:P,'Dispatchable Retired'!$A:$A,Summary_CDP,'Dispatchable Retired'!$B:$B,IF($B$162="NEM","*",$B$162),'Dispatchable Retired'!$C:$C,$H181)</f>
        <v>-1508</v>
      </c>
      <c r="V181" s="5">
        <f>SUMIFS('Dispatchable Retired'!Q:Q,'Dispatchable Retired'!$A:$A,Summary_CDP,'Dispatchable Retired'!$B:$B,IF($B$162="NEM","*",$B$162),'Dispatchable Retired'!$C:$C,$H181)</f>
        <v>-1893</v>
      </c>
      <c r="W181" s="5">
        <f>SUMIFS('Dispatchable Retired'!R:R,'Dispatchable Retired'!$A:$A,Summary_CDP,'Dispatchable Retired'!$B:$B,IF($B$162="NEM","*",$B$162),'Dispatchable Retired'!$C:$C,$H181)</f>
        <v>-2421.9999999900001</v>
      </c>
      <c r="X181" s="5">
        <f>SUMIFS('Dispatchable Retired'!S:S,'Dispatchable Retired'!$A:$A,Summary_CDP,'Dispatchable Retired'!$B:$B,IF($B$162="NEM","*",$B$162),'Dispatchable Retired'!$C:$C,$H181)</f>
        <v>-2421.9999999900001</v>
      </c>
      <c r="Y181" s="5">
        <f>SUMIFS('Dispatchable Retired'!T:T,'Dispatchable Retired'!$A:$A,Summary_CDP,'Dispatchable Retired'!$B:$B,IF($B$162="NEM","*",$B$162),'Dispatchable Retired'!$C:$C,$H181)</f>
        <v>-2566.3999999799998</v>
      </c>
      <c r="Z181" s="5">
        <f>SUMIFS('Dispatchable Retired'!U:U,'Dispatchable Retired'!$A:$A,Summary_CDP,'Dispatchable Retired'!$B:$B,IF($B$162="NEM","*",$B$162),'Dispatchable Retired'!$C:$C,$H181)</f>
        <v>-2566.3999999799998</v>
      </c>
      <c r="AA181" s="5">
        <f>SUMIFS('Dispatchable Retired'!V:V,'Dispatchable Retired'!$A:$A,Summary_CDP,'Dispatchable Retired'!$B:$B,IF($B$162="NEM","*",$B$162),'Dispatchable Retired'!$C:$C,$H181)</f>
        <v>-2566.3999999799998</v>
      </c>
      <c r="AB181" s="5">
        <f>SUMIFS('Dispatchable Retired'!W:W,'Dispatchable Retired'!$A:$A,Summary_CDP,'Dispatchable Retired'!$B:$B,IF($B$162="NEM","*",$B$162),'Dispatchable Retired'!$C:$C,$H181)</f>
        <v>-2566.3999999799998</v>
      </c>
      <c r="AC181" s="5">
        <f>SUMIFS('Dispatchable Retired'!X:X,'Dispatchable Retired'!$A:$A,Summary_CDP,'Dispatchable Retired'!$B:$B,IF($B$162="NEM","*",$B$162),'Dispatchable Retired'!$C:$C,$H181)</f>
        <v>-3006.3999999799998</v>
      </c>
      <c r="AD181" s="5">
        <f>SUMIFS('Dispatchable Retired'!Y:Y,'Dispatchable Retired'!$A:$A,Summary_CDP,'Dispatchable Retired'!$B:$B,IF($B$162="NEM","*",$B$162),'Dispatchable Retired'!$C:$C,$H181)</f>
        <v>-3006.3999999799998</v>
      </c>
      <c r="AE181" s="5">
        <f>SUMIFS('Dispatchable Retired'!Z:Z,'Dispatchable Retired'!$A:$A,Summary_CDP,'Dispatchable Retired'!$B:$B,IF($B$162="NEM","*",$B$162),'Dispatchable Retired'!$C:$C,$H181)</f>
        <v>-3830.8999999799998</v>
      </c>
      <c r="AF181" s="5">
        <f>SUMIFS('Dispatchable Retired'!AA:AA,'Dispatchable Retired'!$A:$A,Summary_CDP,'Dispatchable Retired'!$B:$B,IF($B$162="NEM","*",$B$162),'Dispatchable Retired'!$C:$C,$H181)</f>
        <v>-4074.8999999799998</v>
      </c>
      <c r="AG181" s="5">
        <f>SUMIFS('Dispatchable Retired'!AB:AB,'Dispatchable Retired'!$A:$A,Summary_CDP,'Dispatchable Retired'!$B:$B,IF($B$162="NEM","*",$B$162),'Dispatchable Retired'!$C:$C,$H181)</f>
        <v>-4074.8999999799998</v>
      </c>
      <c r="AH181" s="5">
        <f>SUMIFS('Dispatchable Retired'!AC:AC,'Dispatchable Retired'!$A:$A,Summary_CDP,'Dispatchable Retired'!$B:$B,IF($B$162="NEM","*",$B$162),'Dispatchable Retired'!$C:$C,$H181)</f>
        <v>-4074.8999999799998</v>
      </c>
      <c r="AI181" s="5">
        <f>SUMIFS('Dispatchable Retired'!AD:AD,'Dispatchable Retired'!$A:$A,Summary_CDP,'Dispatchable Retired'!$B:$B,IF($B$162="NEM","*",$B$162),'Dispatchable Retired'!$C:$C,$H181)</f>
        <v>-4074.8999999799998</v>
      </c>
      <c r="AJ181" s="5">
        <f>SUMIFS('Dispatchable Retired'!AE:AE,'Dispatchable Retired'!$A:$A,Summary_CDP,'Dispatchable Retired'!$B:$B,IF($B$162="NEM","*",$B$162),'Dispatchable Retired'!$C:$C,$H181)</f>
        <v>-4074.8999999799998</v>
      </c>
    </row>
    <row r="182" spans="1:36" ht="15" customHeight="1">
      <c r="H182" s="9" t="s">
        <v>134</v>
      </c>
      <c r="I182" s="5">
        <f>SUMIFS('Dispatchable Retired'!D:D,'Dispatchable Retired'!$A:$A,Summary_CDP,'Dispatchable Retired'!$B:$B,IF($B$162="NEM","*",$B$162),'Dispatchable Retired'!$C:$C,$H182)</f>
        <v>0</v>
      </c>
      <c r="J182" s="5">
        <f>SUMIFS('Dispatchable Retired'!E:E,'Dispatchable Retired'!$A:$A,Summary_CDP,'Dispatchable Retired'!$B:$B,IF($B$162="NEM","*",$B$162),'Dispatchable Retired'!$C:$C,$H182)</f>
        <v>0</v>
      </c>
      <c r="K182" s="5">
        <f>SUMIFS('Dispatchable Retired'!F:F,'Dispatchable Retired'!$A:$A,Summary_CDP,'Dispatchable Retired'!$B:$B,IF($B$162="NEM","*",$B$162),'Dispatchable Retired'!$C:$C,$H182)</f>
        <v>0</v>
      </c>
      <c r="L182" s="5">
        <f>SUMIFS('Dispatchable Retired'!G:G,'Dispatchable Retired'!$A:$A,Summary_CDP,'Dispatchable Retired'!$B:$B,IF($B$162="NEM","*",$B$162),'Dispatchable Retired'!$C:$C,$H182)</f>
        <v>0</v>
      </c>
      <c r="M182" s="5">
        <f>SUMIFS('Dispatchable Retired'!H:H,'Dispatchable Retired'!$A:$A,Summary_CDP,'Dispatchable Retired'!$B:$B,IF($B$162="NEM","*",$B$162),'Dispatchable Retired'!$C:$C,$H182)</f>
        <v>0</v>
      </c>
      <c r="N182" s="5">
        <f>SUMIFS('Dispatchable Retired'!I:I,'Dispatchable Retired'!$A:$A,Summary_CDP,'Dispatchable Retired'!$B:$B,IF($B$162="NEM","*",$B$162),'Dispatchable Retired'!$C:$C,$H182)</f>
        <v>0</v>
      </c>
      <c r="O182" s="5">
        <f>SUMIFS('Dispatchable Retired'!J:J,'Dispatchable Retired'!$A:$A,Summary_CDP,'Dispatchable Retired'!$B:$B,IF($B$162="NEM","*",$B$162),'Dispatchable Retired'!$C:$C,$H182)</f>
        <v>0</v>
      </c>
      <c r="P182" s="5">
        <f>SUMIFS('Dispatchable Retired'!K:K,'Dispatchable Retired'!$A:$A,Summary_CDP,'Dispatchable Retired'!$B:$B,IF($B$162="NEM","*",$B$162),'Dispatchable Retired'!$C:$C,$H182)</f>
        <v>-382.5</v>
      </c>
      <c r="Q182" s="5">
        <f>SUMIFS('Dispatchable Retired'!L:L,'Dispatchable Retired'!$A:$A,Summary_CDP,'Dispatchable Retired'!$B:$B,IF($B$162="NEM","*",$B$162),'Dispatchable Retired'!$C:$C,$H182)</f>
        <v>-382.5</v>
      </c>
      <c r="R182" s="5">
        <f>SUMIFS('Dispatchable Retired'!M:M,'Dispatchable Retired'!$A:$A,Summary_CDP,'Dispatchable Retired'!$B:$B,IF($B$162="NEM","*",$B$162),'Dispatchable Retired'!$C:$C,$H182)</f>
        <v>-622.16000004</v>
      </c>
      <c r="S182" s="5">
        <f>SUMIFS('Dispatchable Retired'!N:N,'Dispatchable Retired'!$A:$A,Summary_CDP,'Dispatchable Retired'!$B:$B,IF($B$162="NEM","*",$B$162),'Dispatchable Retired'!$C:$C,$H182)</f>
        <v>-1084.16000005</v>
      </c>
      <c r="T182" s="5">
        <f>SUMIFS('Dispatchable Retired'!O:O,'Dispatchable Retired'!$A:$A,Summary_CDP,'Dispatchable Retired'!$B:$B,IF($B$162="NEM","*",$B$162),'Dispatchable Retired'!$C:$C,$H182)</f>
        <v>-1201.16000005</v>
      </c>
      <c r="U182" s="5">
        <f>SUMIFS('Dispatchable Retired'!P:P,'Dispatchable Retired'!$A:$A,Summary_CDP,'Dispatchable Retired'!$B:$B,IF($B$162="NEM","*",$B$162),'Dispatchable Retired'!$C:$C,$H182)</f>
        <v>-1281.16000005</v>
      </c>
      <c r="V182" s="5">
        <f>SUMIFS('Dispatchable Retired'!Q:Q,'Dispatchable Retired'!$A:$A,Summary_CDP,'Dispatchable Retired'!$B:$B,IF($B$162="NEM","*",$B$162),'Dispatchable Retired'!$C:$C,$H182)</f>
        <v>-1281.16000005</v>
      </c>
      <c r="W182" s="5">
        <f>SUMIFS('Dispatchable Retired'!R:R,'Dispatchable Retired'!$A:$A,Summary_CDP,'Dispatchable Retired'!$B:$B,IF($B$162="NEM","*",$B$162),'Dispatchable Retired'!$C:$C,$H182)</f>
        <v>-1281.1600375300002</v>
      </c>
      <c r="X182" s="5">
        <f>SUMIFS('Dispatchable Retired'!S:S,'Dispatchable Retired'!$A:$A,Summary_CDP,'Dispatchable Retired'!$B:$B,IF($B$162="NEM","*",$B$162),'Dispatchable Retired'!$C:$C,$H182)</f>
        <v>-1281.1600375300002</v>
      </c>
      <c r="Y182" s="5">
        <f>SUMIFS('Dispatchable Retired'!T:T,'Dispatchable Retired'!$A:$A,Summary_CDP,'Dispatchable Retired'!$B:$B,IF($B$162="NEM","*",$B$162),'Dispatchable Retired'!$C:$C,$H182)</f>
        <v>-1721.1600375300002</v>
      </c>
      <c r="Z182" s="5">
        <f>SUMIFS('Dispatchable Retired'!U:U,'Dispatchable Retired'!$A:$A,Summary_CDP,'Dispatchable Retired'!$B:$B,IF($B$162="NEM","*",$B$162),'Dispatchable Retired'!$C:$C,$H182)</f>
        <v>-1841.16003753</v>
      </c>
      <c r="AA182" s="5">
        <f>SUMIFS('Dispatchable Retired'!V:V,'Dispatchable Retired'!$A:$A,Summary_CDP,'Dispatchable Retired'!$B:$B,IF($B$162="NEM","*",$B$162),'Dispatchable Retired'!$C:$C,$H182)</f>
        <v>-1841.16003753</v>
      </c>
      <c r="AB182" s="5">
        <f>SUMIFS('Dispatchable Retired'!W:W,'Dispatchable Retired'!$A:$A,Summary_CDP,'Dispatchable Retired'!$B:$B,IF($B$162="NEM","*",$B$162),'Dispatchable Retired'!$C:$C,$H182)</f>
        <v>-1935.16003753</v>
      </c>
      <c r="AC182" s="5">
        <f>SUMIFS('Dispatchable Retired'!X:X,'Dispatchable Retired'!$A:$A,Summary_CDP,'Dispatchable Retired'!$B:$B,IF($B$162="NEM","*",$B$162),'Dispatchable Retired'!$C:$C,$H182)</f>
        <v>-1935.16003753</v>
      </c>
      <c r="AD182" s="5">
        <f>SUMIFS('Dispatchable Retired'!Y:Y,'Dispatchable Retired'!$A:$A,Summary_CDP,'Dispatchable Retired'!$B:$B,IF($B$162="NEM","*",$B$162),'Dispatchable Retired'!$C:$C,$H182)</f>
        <v>-3253.6591076599993</v>
      </c>
      <c r="AE182" s="5">
        <f>SUMIFS('Dispatchable Retired'!Z:Z,'Dispatchable Retired'!$A:$A,Summary_CDP,'Dispatchable Retired'!$B:$B,IF($B$162="NEM","*",$B$162),'Dispatchable Retired'!$C:$C,$H182)</f>
        <v>-3376.8591076599996</v>
      </c>
      <c r="AF182" s="5">
        <f>SUMIFS('Dispatchable Retired'!AA:AA,'Dispatchable Retired'!$A:$A,Summary_CDP,'Dispatchable Retired'!$B:$B,IF($B$162="NEM","*",$B$162),'Dispatchable Retired'!$C:$C,$H182)</f>
        <v>-4079.8591076599996</v>
      </c>
      <c r="AG182" s="5">
        <f>SUMIFS('Dispatchable Retired'!AB:AB,'Dispatchable Retired'!$A:$A,Summary_CDP,'Dispatchable Retired'!$B:$B,IF($B$162="NEM","*",$B$162),'Dispatchable Retired'!$C:$C,$H182)</f>
        <v>-4663.8591076599996</v>
      </c>
      <c r="AH182" s="5">
        <f>SUMIFS('Dispatchable Retired'!AC:AC,'Dispatchable Retired'!$A:$A,Summary_CDP,'Dispatchable Retired'!$B:$B,IF($B$162="NEM","*",$B$162),'Dispatchable Retired'!$C:$C,$H182)</f>
        <v>-4663.8591076599996</v>
      </c>
      <c r="AI182" s="5">
        <f>SUMIFS('Dispatchable Retired'!AD:AD,'Dispatchable Retired'!$A:$A,Summary_CDP,'Dispatchable Retired'!$B:$B,IF($B$162="NEM","*",$B$162),'Dispatchable Retired'!$C:$C,$H182)</f>
        <v>-5182.8591076599996</v>
      </c>
      <c r="AJ182" s="5">
        <f>SUMIFS('Dispatchable Retired'!AE:AE,'Dispatchable Retired'!$A:$A,Summary_CDP,'Dispatchable Retired'!$B:$B,IF($B$162="NEM","*",$B$162),'Dispatchable Retired'!$C:$C,$H182)</f>
        <v>-5624.0591076600003</v>
      </c>
    </row>
    <row r="183" spans="1:36" ht="15" customHeight="1">
      <c r="H183" s="9" t="s">
        <v>136</v>
      </c>
      <c r="I183" s="5">
        <f>SUMIFS('Dispatchable Retired'!D:D,'Dispatchable Retired'!$A:$A,Summary_CDP,'Dispatchable Retired'!$B:$B,IF($B$162="NEM","*",$B$162),'Dispatchable Retired'!$C:$C,$H183)</f>
        <v>0</v>
      </c>
      <c r="J183" s="5">
        <f>SUMIFS('Dispatchable Retired'!E:E,'Dispatchable Retired'!$A:$A,Summary_CDP,'Dispatchable Retired'!$B:$B,IF($B$162="NEM","*",$B$162),'Dispatchable Retired'!$C:$C,$H183)</f>
        <v>0</v>
      </c>
      <c r="K183" s="5">
        <f>SUMIFS('Dispatchable Retired'!F:F,'Dispatchable Retired'!$A:$A,Summary_CDP,'Dispatchable Retired'!$B:$B,IF($B$162="NEM","*",$B$162),'Dispatchable Retired'!$C:$C,$H183)</f>
        <v>0</v>
      </c>
      <c r="L183" s="5">
        <f>SUMIFS('Dispatchable Retired'!G:G,'Dispatchable Retired'!$A:$A,Summary_CDP,'Dispatchable Retired'!$B:$B,IF($B$162="NEM","*",$B$162),'Dispatchable Retired'!$C:$C,$H183)</f>
        <v>0</v>
      </c>
      <c r="M183" s="5">
        <f>SUMIFS('Dispatchable Retired'!H:H,'Dispatchable Retired'!$A:$A,Summary_CDP,'Dispatchable Retired'!$B:$B,IF($B$162="NEM","*",$B$162),'Dispatchable Retired'!$C:$C,$H183)</f>
        <v>0</v>
      </c>
      <c r="N183" s="5">
        <f>SUMIFS('Dispatchable Retired'!I:I,'Dispatchable Retired'!$A:$A,Summary_CDP,'Dispatchable Retired'!$B:$B,IF($B$162="NEM","*",$B$162),'Dispatchable Retired'!$C:$C,$H183)</f>
        <v>0</v>
      </c>
      <c r="O183" s="5">
        <f>SUMIFS('Dispatchable Retired'!J:J,'Dispatchable Retired'!$A:$A,Summary_CDP,'Dispatchable Retired'!$B:$B,IF($B$162="NEM","*",$B$162),'Dispatchable Retired'!$C:$C,$H183)</f>
        <v>0</v>
      </c>
      <c r="P183" s="5">
        <f>SUMIFS('Dispatchable Retired'!K:K,'Dispatchable Retired'!$A:$A,Summary_CDP,'Dispatchable Retired'!$B:$B,IF($B$162="NEM","*",$B$162),'Dispatchable Retired'!$C:$C,$H183)</f>
        <v>0</v>
      </c>
      <c r="Q183" s="5">
        <f>SUMIFS('Dispatchable Retired'!L:L,'Dispatchable Retired'!$A:$A,Summary_CDP,'Dispatchable Retired'!$B:$B,IF($B$162="NEM","*",$B$162),'Dispatchable Retired'!$C:$C,$H183)</f>
        <v>0</v>
      </c>
      <c r="R183" s="5">
        <f>SUMIFS('Dispatchable Retired'!M:M,'Dispatchable Retired'!$A:$A,Summary_CDP,'Dispatchable Retired'!$B:$B,IF($B$162="NEM","*",$B$162),'Dispatchable Retired'!$C:$C,$H183)</f>
        <v>0</v>
      </c>
      <c r="S183" s="5">
        <f>SUMIFS('Dispatchable Retired'!N:N,'Dispatchable Retired'!$A:$A,Summary_CDP,'Dispatchable Retired'!$B:$B,IF($B$162="NEM","*",$B$162),'Dispatchable Retired'!$C:$C,$H183)</f>
        <v>0</v>
      </c>
      <c r="T183" s="5">
        <f>SUMIFS('Dispatchable Retired'!O:O,'Dispatchable Retired'!$A:$A,Summary_CDP,'Dispatchable Retired'!$B:$B,IF($B$162="NEM","*",$B$162),'Dispatchable Retired'!$C:$C,$H183)</f>
        <v>0</v>
      </c>
      <c r="U183" s="5">
        <f>SUMIFS('Dispatchable Retired'!P:P,'Dispatchable Retired'!$A:$A,Summary_CDP,'Dispatchable Retired'!$B:$B,IF($B$162="NEM","*",$B$162),'Dispatchable Retired'!$C:$C,$H183)</f>
        <v>0</v>
      </c>
      <c r="V183" s="5">
        <f>SUMIFS('Dispatchable Retired'!Q:Q,'Dispatchable Retired'!$A:$A,Summary_CDP,'Dispatchable Retired'!$B:$B,IF($B$162="NEM","*",$B$162),'Dispatchable Retired'!$C:$C,$H183)</f>
        <v>0</v>
      </c>
      <c r="W183" s="5">
        <f>SUMIFS('Dispatchable Retired'!R:R,'Dispatchable Retired'!$A:$A,Summary_CDP,'Dispatchable Retired'!$B:$B,IF($B$162="NEM","*",$B$162),'Dispatchable Retired'!$C:$C,$H183)</f>
        <v>-86.4</v>
      </c>
      <c r="X183" s="5">
        <f>SUMIFS('Dispatchable Retired'!S:S,'Dispatchable Retired'!$A:$A,Summary_CDP,'Dispatchable Retired'!$B:$B,IF($B$162="NEM","*",$B$162),'Dispatchable Retired'!$C:$C,$H183)</f>
        <v>-86.4</v>
      </c>
      <c r="Y183" s="5">
        <f>SUMIFS('Dispatchable Retired'!T:T,'Dispatchable Retired'!$A:$A,Summary_CDP,'Dispatchable Retired'!$B:$B,IF($B$162="NEM","*",$B$162),'Dispatchable Retired'!$C:$C,$H183)</f>
        <v>-86.4</v>
      </c>
      <c r="Z183" s="5">
        <f>SUMIFS('Dispatchable Retired'!U:U,'Dispatchable Retired'!$A:$A,Summary_CDP,'Dispatchable Retired'!$B:$B,IF($B$162="NEM","*",$B$162),'Dispatchable Retired'!$C:$C,$H183)</f>
        <v>-86.4</v>
      </c>
      <c r="AA183" s="5">
        <f>SUMIFS('Dispatchable Retired'!V:V,'Dispatchable Retired'!$A:$A,Summary_CDP,'Dispatchable Retired'!$B:$B,IF($B$162="NEM","*",$B$162),'Dispatchable Retired'!$C:$C,$H183)</f>
        <v>-86.4</v>
      </c>
      <c r="AB183" s="5">
        <f>SUMIFS('Dispatchable Retired'!W:W,'Dispatchable Retired'!$A:$A,Summary_CDP,'Dispatchable Retired'!$B:$B,IF($B$162="NEM","*",$B$162),'Dispatchable Retired'!$C:$C,$H183)</f>
        <v>-152.4</v>
      </c>
      <c r="AC183" s="5">
        <f>SUMIFS('Dispatchable Retired'!X:X,'Dispatchable Retired'!$A:$A,Summary_CDP,'Dispatchable Retired'!$B:$B,IF($B$162="NEM","*",$B$162),'Dispatchable Retired'!$C:$C,$H183)</f>
        <v>-152.4</v>
      </c>
      <c r="AD183" s="5">
        <f>SUMIFS('Dispatchable Retired'!Y:Y,'Dispatchable Retired'!$A:$A,Summary_CDP,'Dispatchable Retired'!$B:$B,IF($B$162="NEM","*",$B$162),'Dispatchable Retired'!$C:$C,$H183)</f>
        <v>-152.4</v>
      </c>
      <c r="AE183" s="5">
        <f>SUMIFS('Dispatchable Retired'!Z:Z,'Dispatchable Retired'!$A:$A,Summary_CDP,'Dispatchable Retired'!$B:$B,IF($B$162="NEM","*",$B$162),'Dispatchable Retired'!$C:$C,$H183)</f>
        <v>-152.4</v>
      </c>
      <c r="AF183" s="5">
        <f>SUMIFS('Dispatchable Retired'!AA:AA,'Dispatchable Retired'!$A:$A,Summary_CDP,'Dispatchable Retired'!$B:$B,IF($B$162="NEM","*",$B$162),'Dispatchable Retired'!$C:$C,$H183)</f>
        <v>-152.4</v>
      </c>
      <c r="AG183" s="5">
        <f>SUMIFS('Dispatchable Retired'!AB:AB,'Dispatchable Retired'!$A:$A,Summary_CDP,'Dispatchable Retired'!$B:$B,IF($B$162="NEM","*",$B$162),'Dispatchable Retired'!$C:$C,$H183)</f>
        <v>-152.4</v>
      </c>
      <c r="AH183" s="5">
        <f>SUMIFS('Dispatchable Retired'!AC:AC,'Dispatchable Retired'!$A:$A,Summary_CDP,'Dispatchable Retired'!$B:$B,IF($B$162="NEM","*",$B$162),'Dispatchable Retired'!$C:$C,$H183)</f>
        <v>-152.4</v>
      </c>
      <c r="AI183" s="5">
        <f>SUMIFS('Dispatchable Retired'!AD:AD,'Dispatchable Retired'!$A:$A,Summary_CDP,'Dispatchable Retired'!$B:$B,IF($B$162="NEM","*",$B$162),'Dispatchable Retired'!$C:$C,$H183)</f>
        <v>-152.4</v>
      </c>
      <c r="AJ183" s="5">
        <f>SUMIFS('Dispatchable Retired'!AE:AE,'Dispatchable Retired'!$A:$A,Summary_CDP,'Dispatchable Retired'!$B:$B,IF($B$162="NEM","*",$B$162),'Dispatchable Retired'!$C:$C,$H183)</f>
        <v>-152.4</v>
      </c>
    </row>
    <row r="184" spans="1:36" ht="15" customHeight="1">
      <c r="H184" s="9" t="s">
        <v>153</v>
      </c>
      <c r="I184" s="5">
        <f>SUMIFS('Dispatchable Retired'!D:D,'Dispatchable Retired'!$A:$A,Summary_CDP,'Dispatchable Retired'!$B:$B,IF($B$162="NEM","*",$B$162),'Dispatchable Retired'!$C:$C,$H184)</f>
        <v>0</v>
      </c>
      <c r="J184" s="5">
        <f>SUMIFS('Dispatchable Retired'!E:E,'Dispatchable Retired'!$A:$A,Summary_CDP,'Dispatchable Retired'!$B:$B,IF($B$162="NEM","*",$B$162),'Dispatchable Retired'!$C:$C,$H184)</f>
        <v>0</v>
      </c>
      <c r="K184" s="5">
        <f>SUMIFS('Dispatchable Retired'!F:F,'Dispatchable Retired'!$A:$A,Summary_CDP,'Dispatchable Retired'!$B:$B,IF($B$162="NEM","*",$B$162),'Dispatchable Retired'!$C:$C,$H184)</f>
        <v>0</v>
      </c>
      <c r="L184" s="5">
        <f>SUMIFS('Dispatchable Retired'!G:G,'Dispatchable Retired'!$A:$A,Summary_CDP,'Dispatchable Retired'!$B:$B,IF($B$162="NEM","*",$B$162),'Dispatchable Retired'!$C:$C,$H184)</f>
        <v>0</v>
      </c>
      <c r="M184" s="5">
        <f>SUMIFS('Dispatchable Retired'!H:H,'Dispatchable Retired'!$A:$A,Summary_CDP,'Dispatchable Retired'!$B:$B,IF($B$162="NEM","*",$B$162),'Dispatchable Retired'!$C:$C,$H184)</f>
        <v>0</v>
      </c>
      <c r="N184" s="5">
        <f>SUMIFS('Dispatchable Retired'!I:I,'Dispatchable Retired'!$A:$A,Summary_CDP,'Dispatchable Retired'!$B:$B,IF($B$162="NEM","*",$B$162),'Dispatchable Retired'!$C:$C,$H184)</f>
        <v>0</v>
      </c>
      <c r="O184" s="5">
        <f>SUMIFS('Dispatchable Retired'!J:J,'Dispatchable Retired'!$A:$A,Summary_CDP,'Dispatchable Retired'!$B:$B,IF($B$162="NEM","*",$B$162),'Dispatchable Retired'!$C:$C,$H184)</f>
        <v>0</v>
      </c>
      <c r="P184" s="5">
        <f>SUMIFS('Dispatchable Retired'!K:K,'Dispatchable Retired'!$A:$A,Summary_CDP,'Dispatchable Retired'!$B:$B,IF($B$162="NEM","*",$B$162),'Dispatchable Retired'!$C:$C,$H184)</f>
        <v>0</v>
      </c>
      <c r="Q184" s="5">
        <f>SUMIFS('Dispatchable Retired'!L:L,'Dispatchable Retired'!$A:$A,Summary_CDP,'Dispatchable Retired'!$B:$B,IF($B$162="NEM","*",$B$162),'Dispatchable Retired'!$C:$C,$H184)</f>
        <v>0</v>
      </c>
      <c r="R184" s="5">
        <f>SUMIFS('Dispatchable Retired'!M:M,'Dispatchable Retired'!$A:$A,Summary_CDP,'Dispatchable Retired'!$B:$B,IF($B$162="NEM","*",$B$162),'Dispatchable Retired'!$C:$C,$H184)</f>
        <v>0</v>
      </c>
      <c r="S184" s="5">
        <f>SUMIFS('Dispatchable Retired'!N:N,'Dispatchable Retired'!$A:$A,Summary_CDP,'Dispatchable Retired'!$B:$B,IF($B$162="NEM","*",$B$162),'Dispatchable Retired'!$C:$C,$H184)</f>
        <v>0</v>
      </c>
      <c r="T184" s="5">
        <f>SUMIFS('Dispatchable Retired'!O:O,'Dispatchable Retired'!$A:$A,Summary_CDP,'Dispatchable Retired'!$B:$B,IF($B$162="NEM","*",$B$162),'Dispatchable Retired'!$C:$C,$H184)</f>
        <v>0</v>
      </c>
      <c r="U184" s="5">
        <f>SUMIFS('Dispatchable Retired'!P:P,'Dispatchable Retired'!$A:$A,Summary_CDP,'Dispatchable Retired'!$B:$B,IF($B$162="NEM","*",$B$162),'Dispatchable Retired'!$C:$C,$H184)</f>
        <v>0</v>
      </c>
      <c r="V184" s="5">
        <f>SUMIFS('Dispatchable Retired'!Q:Q,'Dispatchable Retired'!$A:$A,Summary_CDP,'Dispatchable Retired'!$B:$B,IF($B$162="NEM","*",$B$162),'Dispatchable Retired'!$C:$C,$H184)</f>
        <v>0</v>
      </c>
      <c r="W184" s="5">
        <f>SUMIFS('Dispatchable Retired'!R:R,'Dispatchable Retired'!$A:$A,Summary_CDP,'Dispatchable Retired'!$B:$B,IF($B$162="NEM","*",$B$162),'Dispatchable Retired'!$C:$C,$H184)</f>
        <v>0</v>
      </c>
      <c r="X184" s="5">
        <f>SUMIFS('Dispatchable Retired'!S:S,'Dispatchable Retired'!$A:$A,Summary_CDP,'Dispatchable Retired'!$B:$B,IF($B$162="NEM","*",$B$162),'Dispatchable Retired'!$C:$C,$H184)</f>
        <v>0</v>
      </c>
      <c r="Y184" s="5">
        <f>SUMIFS('Dispatchable Retired'!T:T,'Dispatchable Retired'!$A:$A,Summary_CDP,'Dispatchable Retired'!$B:$B,IF($B$162="NEM","*",$B$162),'Dispatchable Retired'!$C:$C,$H184)</f>
        <v>0</v>
      </c>
      <c r="Z184" s="5">
        <f>SUMIFS('Dispatchable Retired'!U:U,'Dispatchable Retired'!$A:$A,Summary_CDP,'Dispatchable Retired'!$B:$B,IF($B$162="NEM","*",$B$162),'Dispatchable Retired'!$C:$C,$H184)</f>
        <v>0</v>
      </c>
      <c r="AA184" s="5">
        <f>SUMIFS('Dispatchable Retired'!V:V,'Dispatchable Retired'!$A:$A,Summary_CDP,'Dispatchable Retired'!$B:$B,IF($B$162="NEM","*",$B$162),'Dispatchable Retired'!$C:$C,$H184)</f>
        <v>0</v>
      </c>
      <c r="AB184" s="5">
        <f>SUMIFS('Dispatchable Retired'!W:W,'Dispatchable Retired'!$A:$A,Summary_CDP,'Dispatchable Retired'!$B:$B,IF($B$162="NEM","*",$B$162),'Dispatchable Retired'!$C:$C,$H184)</f>
        <v>0</v>
      </c>
      <c r="AC184" s="5">
        <f>SUMIFS('Dispatchable Retired'!X:X,'Dispatchable Retired'!$A:$A,Summary_CDP,'Dispatchable Retired'!$B:$B,IF($B$162="NEM","*",$B$162),'Dispatchable Retired'!$C:$C,$H184)</f>
        <v>0</v>
      </c>
      <c r="AD184" s="5">
        <f>SUMIFS('Dispatchable Retired'!Y:Y,'Dispatchable Retired'!$A:$A,Summary_CDP,'Dispatchable Retired'!$B:$B,IF($B$162="NEM","*",$B$162),'Dispatchable Retired'!$C:$C,$H184)</f>
        <v>0</v>
      </c>
      <c r="AE184" s="5">
        <f>SUMIFS('Dispatchable Retired'!Z:Z,'Dispatchable Retired'!$A:$A,Summary_CDP,'Dispatchable Retired'!$B:$B,IF($B$162="NEM","*",$B$162),'Dispatchable Retired'!$C:$C,$H184)</f>
        <v>0</v>
      </c>
      <c r="AF184" s="5">
        <f>SUMIFS('Dispatchable Retired'!AA:AA,'Dispatchable Retired'!$A:$A,Summary_CDP,'Dispatchable Retired'!$B:$B,IF($B$162="NEM","*",$B$162),'Dispatchable Retired'!$C:$C,$H184)</f>
        <v>0</v>
      </c>
      <c r="AG184" s="5">
        <f>SUMIFS('Dispatchable Retired'!AB:AB,'Dispatchable Retired'!$A:$A,Summary_CDP,'Dispatchable Retired'!$B:$B,IF($B$162="NEM","*",$B$162),'Dispatchable Retired'!$C:$C,$H184)</f>
        <v>0</v>
      </c>
      <c r="AH184" s="5">
        <f>SUMIFS('Dispatchable Retired'!AC:AC,'Dispatchable Retired'!$A:$A,Summary_CDP,'Dispatchable Retired'!$B:$B,IF($B$162="NEM","*",$B$162),'Dispatchable Retired'!$C:$C,$H184)</f>
        <v>0</v>
      </c>
      <c r="AI184" s="5">
        <f>SUMIFS('Dispatchable Retired'!AD:AD,'Dispatchable Retired'!$A:$A,Summary_CDP,'Dispatchable Retired'!$B:$B,IF($B$162="NEM","*",$B$162),'Dispatchable Retired'!$C:$C,$H184)</f>
        <v>0</v>
      </c>
      <c r="AJ184" s="5">
        <f>SUMIFS('Dispatchable Retired'!AE:AE,'Dispatchable Retired'!$A:$A,Summary_CDP,'Dispatchable Retired'!$B:$B,IF($B$162="NEM","*",$B$162),'Dispatchable Retired'!$C:$C,$H184)</f>
        <v>0</v>
      </c>
    </row>
    <row r="185" spans="1:36" ht="15" customHeight="1">
      <c r="H185" s="9" t="s">
        <v>154</v>
      </c>
      <c r="I185" s="5">
        <f>SUMIFS('Dispatchable Retired'!D:D,'Dispatchable Retired'!$A:$A,Summary_CDP,'Dispatchable Retired'!$B:$B,IF($B$162="NEM","*",$B$162),'Dispatchable Retired'!$C:$C,$H185)</f>
        <v>0</v>
      </c>
      <c r="J185" s="5">
        <f>SUMIFS('Dispatchable Retired'!E:E,'Dispatchable Retired'!$A:$A,Summary_CDP,'Dispatchable Retired'!$B:$B,IF($B$162="NEM","*",$B$162),'Dispatchable Retired'!$C:$C,$H185)</f>
        <v>0</v>
      </c>
      <c r="K185" s="5">
        <f>SUMIFS('Dispatchable Retired'!F:F,'Dispatchable Retired'!$A:$A,Summary_CDP,'Dispatchable Retired'!$B:$B,IF($B$162="NEM","*",$B$162),'Dispatchable Retired'!$C:$C,$H185)</f>
        <v>0</v>
      </c>
      <c r="L185" s="5">
        <f>SUMIFS('Dispatchable Retired'!G:G,'Dispatchable Retired'!$A:$A,Summary_CDP,'Dispatchable Retired'!$B:$B,IF($B$162="NEM","*",$B$162),'Dispatchable Retired'!$C:$C,$H185)</f>
        <v>0</v>
      </c>
      <c r="M185" s="5">
        <f>SUMIFS('Dispatchable Retired'!H:H,'Dispatchable Retired'!$A:$A,Summary_CDP,'Dispatchable Retired'!$B:$B,IF($B$162="NEM","*",$B$162),'Dispatchable Retired'!$C:$C,$H185)</f>
        <v>0</v>
      </c>
      <c r="N185" s="5">
        <f>SUMIFS('Dispatchable Retired'!I:I,'Dispatchable Retired'!$A:$A,Summary_CDP,'Dispatchable Retired'!$B:$B,IF($B$162="NEM","*",$B$162),'Dispatchable Retired'!$C:$C,$H185)</f>
        <v>0</v>
      </c>
      <c r="O185" s="5">
        <f>SUMIFS('Dispatchable Retired'!J:J,'Dispatchable Retired'!$A:$A,Summary_CDP,'Dispatchable Retired'!$B:$B,IF($B$162="NEM","*",$B$162),'Dispatchable Retired'!$C:$C,$H185)</f>
        <v>0</v>
      </c>
      <c r="P185" s="5">
        <f>SUMIFS('Dispatchable Retired'!K:K,'Dispatchable Retired'!$A:$A,Summary_CDP,'Dispatchable Retired'!$B:$B,IF($B$162="NEM","*",$B$162),'Dispatchable Retired'!$C:$C,$H185)</f>
        <v>0</v>
      </c>
      <c r="Q185" s="5">
        <f>SUMIFS('Dispatchable Retired'!L:L,'Dispatchable Retired'!$A:$A,Summary_CDP,'Dispatchable Retired'!$B:$B,IF($B$162="NEM","*",$B$162),'Dispatchable Retired'!$C:$C,$H185)</f>
        <v>0</v>
      </c>
      <c r="R185" s="5">
        <f>SUMIFS('Dispatchable Retired'!M:M,'Dispatchable Retired'!$A:$A,Summary_CDP,'Dispatchable Retired'!$B:$B,IF($B$162="NEM","*",$B$162),'Dispatchable Retired'!$C:$C,$H185)</f>
        <v>0</v>
      </c>
      <c r="S185" s="5">
        <f>SUMIFS('Dispatchable Retired'!N:N,'Dispatchable Retired'!$A:$A,Summary_CDP,'Dispatchable Retired'!$B:$B,IF($B$162="NEM","*",$B$162),'Dispatchable Retired'!$C:$C,$H185)</f>
        <v>0</v>
      </c>
      <c r="T185" s="5">
        <f>SUMIFS('Dispatchable Retired'!O:O,'Dispatchable Retired'!$A:$A,Summary_CDP,'Dispatchable Retired'!$B:$B,IF($B$162="NEM","*",$B$162),'Dispatchable Retired'!$C:$C,$H185)</f>
        <v>0</v>
      </c>
      <c r="U185" s="5">
        <f>SUMIFS('Dispatchable Retired'!P:P,'Dispatchable Retired'!$A:$A,Summary_CDP,'Dispatchable Retired'!$B:$B,IF($B$162="NEM","*",$B$162),'Dispatchable Retired'!$C:$C,$H185)</f>
        <v>0</v>
      </c>
      <c r="V185" s="5">
        <f>SUMIFS('Dispatchable Retired'!Q:Q,'Dispatchable Retired'!$A:$A,Summary_CDP,'Dispatchable Retired'!$B:$B,IF($B$162="NEM","*",$B$162),'Dispatchable Retired'!$C:$C,$H185)</f>
        <v>0</v>
      </c>
      <c r="W185" s="5">
        <f>SUMIFS('Dispatchable Retired'!R:R,'Dispatchable Retired'!$A:$A,Summary_CDP,'Dispatchable Retired'!$B:$B,IF($B$162="NEM","*",$B$162),'Dispatchable Retired'!$C:$C,$H185)</f>
        <v>0</v>
      </c>
      <c r="X185" s="5">
        <f>SUMIFS('Dispatchable Retired'!S:S,'Dispatchable Retired'!$A:$A,Summary_CDP,'Dispatchable Retired'!$B:$B,IF($B$162="NEM","*",$B$162),'Dispatchable Retired'!$C:$C,$H185)</f>
        <v>0</v>
      </c>
      <c r="Y185" s="5">
        <f>SUMIFS('Dispatchable Retired'!T:T,'Dispatchable Retired'!$A:$A,Summary_CDP,'Dispatchable Retired'!$B:$B,IF($B$162="NEM","*",$B$162),'Dispatchable Retired'!$C:$C,$H185)</f>
        <v>0</v>
      </c>
      <c r="Z185" s="5">
        <f>SUMIFS('Dispatchable Retired'!U:U,'Dispatchable Retired'!$A:$A,Summary_CDP,'Dispatchable Retired'!$B:$B,IF($B$162="NEM","*",$B$162),'Dispatchable Retired'!$C:$C,$H185)</f>
        <v>0</v>
      </c>
      <c r="AA185" s="5">
        <f>SUMIFS('Dispatchable Retired'!V:V,'Dispatchable Retired'!$A:$A,Summary_CDP,'Dispatchable Retired'!$B:$B,IF($B$162="NEM","*",$B$162),'Dispatchable Retired'!$C:$C,$H185)</f>
        <v>0</v>
      </c>
      <c r="AB185" s="5">
        <f>SUMIFS('Dispatchable Retired'!W:W,'Dispatchable Retired'!$A:$A,Summary_CDP,'Dispatchable Retired'!$B:$B,IF($B$162="NEM","*",$B$162),'Dispatchable Retired'!$C:$C,$H185)</f>
        <v>0</v>
      </c>
      <c r="AC185" s="5">
        <f>SUMIFS('Dispatchable Retired'!X:X,'Dispatchable Retired'!$A:$A,Summary_CDP,'Dispatchable Retired'!$B:$B,IF($B$162="NEM","*",$B$162),'Dispatchable Retired'!$C:$C,$H185)</f>
        <v>-2.9159999793581085E-5</v>
      </c>
      <c r="AD185" s="5">
        <f>SUMIFS('Dispatchable Retired'!Y:Y,'Dispatchable Retired'!$A:$A,Summary_CDP,'Dispatchable Retired'!$B:$B,IF($B$162="NEM","*",$B$162),'Dispatchable Retired'!$C:$C,$H185)</f>
        <v>-3.4999999850459217E-5</v>
      </c>
      <c r="AE185" s="5">
        <f>SUMIFS('Dispatchable Retired'!Z:Z,'Dispatchable Retired'!$A:$A,Summary_CDP,'Dispatchable Retired'!$B:$B,IF($B$162="NEM","*",$B$162),'Dispatchable Retired'!$C:$C,$H185)</f>
        <v>-600.00327650999998</v>
      </c>
      <c r="AF185" s="5">
        <f>SUMIFS('Dispatchable Retired'!AA:AA,'Dispatchable Retired'!$A:$A,Summary_CDP,'Dispatchable Retired'!$B:$B,IF($B$162="NEM","*",$B$162),'Dispatchable Retired'!$C:$C,$H185)</f>
        <v>-600.00328688999969</v>
      </c>
      <c r="AG185" s="5">
        <f>SUMIFS('Dispatchable Retired'!AB:AB,'Dispatchable Retired'!$A:$A,Summary_CDP,'Dispatchable Retired'!$B:$B,IF($B$162="NEM","*",$B$162),'Dispatchable Retired'!$C:$C,$H185)</f>
        <v>-1525.0010581500001</v>
      </c>
      <c r="AH185" s="5">
        <f>SUMIFS('Dispatchable Retired'!AC:AC,'Dispatchable Retired'!$A:$A,Summary_CDP,'Dispatchable Retired'!$B:$B,IF($B$162="NEM","*",$B$162),'Dispatchable Retired'!$C:$C,$H185)</f>
        <v>-1988.0921143300002</v>
      </c>
      <c r="AI185" s="5">
        <f>SUMIFS('Dispatchable Retired'!AD:AD,'Dispatchable Retired'!$A:$A,Summary_CDP,'Dispatchable Retired'!$B:$B,IF($B$162="NEM","*",$B$162),'Dispatchable Retired'!$C:$C,$H185)</f>
        <v>-2059.6435542499999</v>
      </c>
      <c r="AJ185" s="5">
        <f>SUMIFS('Dispatchable Retired'!AE:AE,'Dispatchable Retired'!$A:$A,Summary_CDP,'Dispatchable Retired'!$B:$B,IF($B$162="NEM","*",$B$162),'Dispatchable Retired'!$C:$C,$H185)</f>
        <v>-3362.0067947099997</v>
      </c>
    </row>
    <row r="186" spans="1:36" ht="15" customHeight="1">
      <c r="H186" s="9" t="s">
        <v>155</v>
      </c>
      <c r="I186" s="5">
        <f>SUMIFS('Dispatchable Retired'!D:D,'Dispatchable Retired'!$A:$A,Summary_CDP,'Dispatchable Retired'!$B:$B,IF($B$162="NEM","*",$B$162),'Dispatchable Retired'!$C:$C,$H186)</f>
        <v>0</v>
      </c>
      <c r="J186" s="5">
        <f>SUMIFS('Dispatchable Retired'!E:E,'Dispatchable Retired'!$A:$A,Summary_CDP,'Dispatchable Retired'!$B:$B,IF($B$162="NEM","*",$B$162),'Dispatchable Retired'!$C:$C,$H186)</f>
        <v>-1.0999999999999981</v>
      </c>
      <c r="K186" s="5">
        <f>SUMIFS('Dispatchable Retired'!F:F,'Dispatchable Retired'!$A:$A,Summary_CDP,'Dispatchable Retired'!$B:$B,IF($B$162="NEM","*",$B$162),'Dispatchable Retired'!$C:$C,$H186)</f>
        <v>-1.0999999999999981</v>
      </c>
      <c r="L186" s="5">
        <f>SUMIFS('Dispatchable Retired'!G:G,'Dispatchable Retired'!$A:$A,Summary_CDP,'Dispatchable Retired'!$B:$B,IF($B$162="NEM","*",$B$162),'Dispatchable Retired'!$C:$C,$H186)</f>
        <v>-1.0999999999999981</v>
      </c>
      <c r="M186" s="5">
        <f>SUMIFS('Dispatchable Retired'!H:H,'Dispatchable Retired'!$A:$A,Summary_CDP,'Dispatchable Retired'!$B:$B,IF($B$162="NEM","*",$B$162),'Dispatchable Retired'!$C:$C,$H186)</f>
        <v>-1.0999999999999981</v>
      </c>
      <c r="N186" s="5">
        <f>SUMIFS('Dispatchable Retired'!I:I,'Dispatchable Retired'!$A:$A,Summary_CDP,'Dispatchable Retired'!$B:$B,IF($B$162="NEM","*",$B$162),'Dispatchable Retired'!$C:$C,$H186)</f>
        <v>-2.1999999999999962</v>
      </c>
      <c r="O186" s="5">
        <f>SUMIFS('Dispatchable Retired'!J:J,'Dispatchable Retired'!$A:$A,Summary_CDP,'Dispatchable Retired'!$B:$B,IF($B$162="NEM","*",$B$162),'Dispatchable Retired'!$C:$C,$H186)</f>
        <v>-2.1999999999999962</v>
      </c>
      <c r="P186" s="5">
        <f>SUMIFS('Dispatchable Retired'!K:K,'Dispatchable Retired'!$A:$A,Summary_CDP,'Dispatchable Retired'!$B:$B,IF($B$162="NEM","*",$B$162),'Dispatchable Retired'!$C:$C,$H186)</f>
        <v>-2.1999999999999962</v>
      </c>
      <c r="Q186" s="5">
        <f>SUMIFS('Dispatchable Retired'!L:L,'Dispatchable Retired'!$A:$A,Summary_CDP,'Dispatchable Retired'!$B:$B,IF($B$162="NEM","*",$B$162),'Dispatchable Retired'!$C:$C,$H186)</f>
        <v>-2.1999999999999962</v>
      </c>
      <c r="R186" s="5">
        <f>SUMIFS('Dispatchable Retired'!M:M,'Dispatchable Retired'!$A:$A,Summary_CDP,'Dispatchable Retired'!$B:$B,IF($B$162="NEM","*",$B$162),'Dispatchable Retired'!$C:$C,$H186)</f>
        <v>-2.1999999999999962</v>
      </c>
      <c r="S186" s="5">
        <f>SUMIFS('Dispatchable Retired'!N:N,'Dispatchable Retired'!$A:$A,Summary_CDP,'Dispatchable Retired'!$B:$B,IF($B$162="NEM","*",$B$162),'Dispatchable Retired'!$C:$C,$H186)</f>
        <v>-3.299999999999994</v>
      </c>
      <c r="T186" s="5">
        <f>SUMIFS('Dispatchable Retired'!O:O,'Dispatchable Retired'!$A:$A,Summary_CDP,'Dispatchable Retired'!$B:$B,IF($B$162="NEM","*",$B$162),'Dispatchable Retired'!$C:$C,$H186)</f>
        <v>-3.299999999999994</v>
      </c>
      <c r="U186" s="5">
        <f>SUMIFS('Dispatchable Retired'!P:P,'Dispatchable Retired'!$A:$A,Summary_CDP,'Dispatchable Retired'!$B:$B,IF($B$162="NEM","*",$B$162),'Dispatchable Retired'!$C:$C,$H186)</f>
        <v>-4.3999999999999906</v>
      </c>
      <c r="V186" s="5">
        <f>SUMIFS('Dispatchable Retired'!Q:Q,'Dispatchable Retired'!$A:$A,Summary_CDP,'Dispatchable Retired'!$B:$B,IF($B$162="NEM","*",$B$162),'Dispatchable Retired'!$C:$C,$H186)</f>
        <v>-4.3999999999999906</v>
      </c>
      <c r="W186" s="5">
        <f>SUMIFS('Dispatchable Retired'!R:R,'Dispatchable Retired'!$A:$A,Summary_CDP,'Dispatchable Retired'!$B:$B,IF($B$162="NEM","*",$B$162),'Dispatchable Retired'!$C:$C,$H186)</f>
        <v>-4.3999999999999906</v>
      </c>
      <c r="X186" s="5">
        <f>SUMIFS('Dispatchable Retired'!S:S,'Dispatchable Retired'!$A:$A,Summary_CDP,'Dispatchable Retired'!$B:$B,IF($B$162="NEM","*",$B$162),'Dispatchable Retired'!$C:$C,$H186)</f>
        <v>-4.3999999999999906</v>
      </c>
      <c r="Y186" s="5">
        <f>SUMIFS('Dispatchable Retired'!T:T,'Dispatchable Retired'!$A:$A,Summary_CDP,'Dispatchable Retired'!$B:$B,IF($B$162="NEM","*",$B$162),'Dispatchable Retired'!$C:$C,$H186)</f>
        <v>-4.3999999999999906</v>
      </c>
      <c r="Z186" s="5">
        <f>SUMIFS('Dispatchable Retired'!U:U,'Dispatchable Retired'!$A:$A,Summary_CDP,'Dispatchable Retired'!$B:$B,IF($B$162="NEM","*",$B$162),'Dispatchable Retired'!$C:$C,$H186)</f>
        <v>-4.3999999999999906</v>
      </c>
      <c r="AA186" s="5">
        <f>SUMIFS('Dispatchable Retired'!V:V,'Dispatchable Retired'!$A:$A,Summary_CDP,'Dispatchable Retired'!$B:$B,IF($B$162="NEM","*",$B$162),'Dispatchable Retired'!$C:$C,$H186)</f>
        <v>-4.3999999999999906</v>
      </c>
      <c r="AB186" s="5">
        <f>SUMIFS('Dispatchable Retired'!W:W,'Dispatchable Retired'!$A:$A,Summary_CDP,'Dispatchable Retired'!$B:$B,IF($B$162="NEM","*",$B$162),'Dispatchable Retired'!$C:$C,$H186)</f>
        <v>-4.3999999999999906</v>
      </c>
      <c r="AC186" s="5">
        <f>SUMIFS('Dispatchable Retired'!X:X,'Dispatchable Retired'!$A:$A,Summary_CDP,'Dispatchable Retired'!$B:$B,IF($B$162="NEM","*",$B$162),'Dispatchable Retired'!$C:$C,$H186)</f>
        <v>-4.4000019099999905</v>
      </c>
      <c r="AD186" s="5">
        <f>SUMIFS('Dispatchable Retired'!Y:Y,'Dispatchable Retired'!$A:$A,Summary_CDP,'Dispatchable Retired'!$B:$B,IF($B$162="NEM","*",$B$162),'Dispatchable Retired'!$C:$C,$H186)</f>
        <v>-4.4000019099999905</v>
      </c>
      <c r="AE186" s="5">
        <f>SUMIFS('Dispatchable Retired'!Z:Z,'Dispatchable Retired'!$A:$A,Summary_CDP,'Dispatchable Retired'!$B:$B,IF($B$162="NEM","*",$B$162),'Dispatchable Retired'!$C:$C,$H186)</f>
        <v>-6.5000019099999911</v>
      </c>
      <c r="AF186" s="5">
        <f>SUMIFS('Dispatchable Retired'!AA:AA,'Dispatchable Retired'!$A:$A,Summary_CDP,'Dispatchable Retired'!$B:$B,IF($B$162="NEM","*",$B$162),'Dispatchable Retired'!$C:$C,$H186)</f>
        <v>-6.5000035799999907</v>
      </c>
      <c r="AG186" s="5">
        <f>SUMIFS('Dispatchable Retired'!AB:AB,'Dispatchable Retired'!$A:$A,Summary_CDP,'Dispatchable Retired'!$B:$B,IF($B$162="NEM","*",$B$162),'Dispatchable Retired'!$C:$C,$H186)</f>
        <v>-6.5000057899999906</v>
      </c>
      <c r="AH186" s="5">
        <f>SUMIFS('Dispatchable Retired'!AC:AC,'Dispatchable Retired'!$A:$A,Summary_CDP,'Dispatchable Retired'!$B:$B,IF($B$162="NEM","*",$B$162),'Dispatchable Retired'!$C:$C,$H186)</f>
        <v>-6.5000057899999906</v>
      </c>
      <c r="AI186" s="5">
        <f>SUMIFS('Dispatchable Retired'!AD:AD,'Dispatchable Retired'!$A:$A,Summary_CDP,'Dispatchable Retired'!$B:$B,IF($B$162="NEM","*",$B$162),'Dispatchable Retired'!$C:$C,$H186)</f>
        <v>-6.5000057899999906</v>
      </c>
      <c r="AJ186" s="5">
        <f>SUMIFS('Dispatchable Retired'!AE:AE,'Dispatchable Retired'!$A:$A,Summary_CDP,'Dispatchable Retired'!$B:$B,IF($B$162="NEM","*",$B$162),'Dispatchable Retired'!$C:$C,$H186)</f>
        <v>-6.5000057899999906</v>
      </c>
    </row>
    <row r="187" spans="1:36" ht="15" customHeight="1">
      <c r="H187" s="9" t="s">
        <v>138</v>
      </c>
      <c r="I187" s="5">
        <f>SUMIFS('Dispatchable Retired'!D:D,'Dispatchable Retired'!$A:$A,Summary_CDP,'Dispatchable Retired'!$B:$B,IF($B$162="NEM","*",$B$162),'Dispatchable Retired'!$C:$C,$H187)</f>
        <v>0</v>
      </c>
      <c r="J187" s="5">
        <f>SUMIFS('Dispatchable Retired'!E:E,'Dispatchable Retired'!$A:$A,Summary_CDP,'Dispatchable Retired'!$B:$B,IF($B$162="NEM","*",$B$162),'Dispatchable Retired'!$C:$C,$H187)</f>
        <v>0</v>
      </c>
      <c r="K187" s="5">
        <f>SUMIFS('Dispatchable Retired'!F:F,'Dispatchable Retired'!$A:$A,Summary_CDP,'Dispatchable Retired'!$B:$B,IF($B$162="NEM","*",$B$162),'Dispatchable Retired'!$C:$C,$H187)</f>
        <v>0</v>
      </c>
      <c r="L187" s="5">
        <f>SUMIFS('Dispatchable Retired'!G:G,'Dispatchable Retired'!$A:$A,Summary_CDP,'Dispatchable Retired'!$B:$B,IF($B$162="NEM","*",$B$162),'Dispatchable Retired'!$C:$C,$H187)</f>
        <v>0</v>
      </c>
      <c r="M187" s="5">
        <f>SUMIFS('Dispatchable Retired'!H:H,'Dispatchable Retired'!$A:$A,Summary_CDP,'Dispatchable Retired'!$B:$B,IF($B$162="NEM","*",$B$162),'Dispatchable Retired'!$C:$C,$H187)</f>
        <v>0</v>
      </c>
      <c r="N187" s="5">
        <f>SUMIFS('Dispatchable Retired'!I:I,'Dispatchable Retired'!$A:$A,Summary_CDP,'Dispatchable Retired'!$B:$B,IF($B$162="NEM","*",$B$162),'Dispatchable Retired'!$C:$C,$H187)</f>
        <v>0</v>
      </c>
      <c r="O187" s="5">
        <f>SUMIFS('Dispatchable Retired'!J:J,'Dispatchable Retired'!$A:$A,Summary_CDP,'Dispatchable Retired'!$B:$B,IF($B$162="NEM","*",$B$162),'Dispatchable Retired'!$C:$C,$H187)</f>
        <v>0</v>
      </c>
      <c r="P187" s="5">
        <f>SUMIFS('Dispatchable Retired'!K:K,'Dispatchable Retired'!$A:$A,Summary_CDP,'Dispatchable Retired'!$B:$B,IF($B$162="NEM","*",$B$162),'Dispatchable Retired'!$C:$C,$H187)</f>
        <v>0</v>
      </c>
      <c r="Q187" s="5">
        <f>SUMIFS('Dispatchable Retired'!L:L,'Dispatchable Retired'!$A:$A,Summary_CDP,'Dispatchable Retired'!$B:$B,IF($B$162="NEM","*",$B$162),'Dispatchable Retired'!$C:$C,$H187)</f>
        <v>0</v>
      </c>
      <c r="R187" s="5">
        <f>SUMIFS('Dispatchable Retired'!M:M,'Dispatchable Retired'!$A:$A,Summary_CDP,'Dispatchable Retired'!$B:$B,IF($B$162="NEM","*",$B$162),'Dispatchable Retired'!$C:$C,$H187)</f>
        <v>0</v>
      </c>
      <c r="S187" s="5">
        <f>SUMIFS('Dispatchable Retired'!N:N,'Dispatchable Retired'!$A:$A,Summary_CDP,'Dispatchable Retired'!$B:$B,IF($B$162="NEM","*",$B$162),'Dispatchable Retired'!$C:$C,$H187)</f>
        <v>0</v>
      </c>
      <c r="T187" s="5">
        <f>SUMIFS('Dispatchable Retired'!O:O,'Dispatchable Retired'!$A:$A,Summary_CDP,'Dispatchable Retired'!$B:$B,IF($B$162="NEM","*",$B$162),'Dispatchable Retired'!$C:$C,$H187)</f>
        <v>0</v>
      </c>
      <c r="U187" s="5">
        <f>SUMIFS('Dispatchable Retired'!P:P,'Dispatchable Retired'!$A:$A,Summary_CDP,'Dispatchable Retired'!$B:$B,IF($B$162="NEM","*",$B$162),'Dispatchable Retired'!$C:$C,$H187)</f>
        <v>0</v>
      </c>
      <c r="V187" s="5">
        <f>SUMIFS('Dispatchable Retired'!Q:Q,'Dispatchable Retired'!$A:$A,Summary_CDP,'Dispatchable Retired'!$B:$B,IF($B$162="NEM","*",$B$162),'Dispatchable Retired'!$C:$C,$H187)</f>
        <v>0</v>
      </c>
      <c r="W187" s="5">
        <f>SUMIFS('Dispatchable Retired'!R:R,'Dispatchable Retired'!$A:$A,Summary_CDP,'Dispatchable Retired'!$B:$B,IF($B$162="NEM","*",$B$162),'Dispatchable Retired'!$C:$C,$H187)</f>
        <v>0</v>
      </c>
      <c r="X187" s="5">
        <f>SUMIFS('Dispatchable Retired'!S:S,'Dispatchable Retired'!$A:$A,Summary_CDP,'Dispatchable Retired'!$B:$B,IF($B$162="NEM","*",$B$162),'Dispatchable Retired'!$C:$C,$H187)</f>
        <v>0</v>
      </c>
      <c r="Y187" s="5">
        <f>SUMIFS('Dispatchable Retired'!T:T,'Dispatchable Retired'!$A:$A,Summary_CDP,'Dispatchable Retired'!$B:$B,IF($B$162="NEM","*",$B$162),'Dispatchable Retired'!$C:$C,$H187)</f>
        <v>0</v>
      </c>
      <c r="Z187" s="5">
        <f>SUMIFS('Dispatchable Retired'!U:U,'Dispatchable Retired'!$A:$A,Summary_CDP,'Dispatchable Retired'!$B:$B,IF($B$162="NEM","*",$B$162),'Dispatchable Retired'!$C:$C,$H187)</f>
        <v>0</v>
      </c>
      <c r="AA187" s="5">
        <f>SUMIFS('Dispatchable Retired'!V:V,'Dispatchable Retired'!$A:$A,Summary_CDP,'Dispatchable Retired'!$B:$B,IF($B$162="NEM","*",$B$162),'Dispatchable Retired'!$C:$C,$H187)</f>
        <v>0</v>
      </c>
      <c r="AB187" s="5">
        <f>SUMIFS('Dispatchable Retired'!W:W,'Dispatchable Retired'!$A:$A,Summary_CDP,'Dispatchable Retired'!$B:$B,IF($B$162="NEM","*",$B$162),'Dispatchable Retired'!$C:$C,$H187)</f>
        <v>0</v>
      </c>
      <c r="AC187" s="5">
        <f>SUMIFS('Dispatchable Retired'!X:X,'Dispatchable Retired'!$A:$A,Summary_CDP,'Dispatchable Retired'!$B:$B,IF($B$162="NEM","*",$B$162),'Dispatchable Retired'!$C:$C,$H187)</f>
        <v>0</v>
      </c>
      <c r="AD187" s="5">
        <f>SUMIFS('Dispatchable Retired'!Y:Y,'Dispatchable Retired'!$A:$A,Summary_CDP,'Dispatchable Retired'!$B:$B,IF($B$162="NEM","*",$B$162),'Dispatchable Retired'!$C:$C,$H187)</f>
        <v>0</v>
      </c>
      <c r="AE187" s="5">
        <f>SUMIFS('Dispatchable Retired'!Z:Z,'Dispatchable Retired'!$A:$A,Summary_CDP,'Dispatchable Retired'!$B:$B,IF($B$162="NEM","*",$B$162),'Dispatchable Retired'!$C:$C,$H187)</f>
        <v>0</v>
      </c>
      <c r="AF187" s="5">
        <f>SUMIFS('Dispatchable Retired'!AA:AA,'Dispatchable Retired'!$A:$A,Summary_CDP,'Dispatchable Retired'!$B:$B,IF($B$162="NEM","*",$B$162),'Dispatchable Retired'!$C:$C,$H187)</f>
        <v>0</v>
      </c>
      <c r="AG187" s="5">
        <f>SUMIFS('Dispatchable Retired'!AB:AB,'Dispatchable Retired'!$A:$A,Summary_CDP,'Dispatchable Retired'!$B:$B,IF($B$162="NEM","*",$B$162),'Dispatchable Retired'!$C:$C,$H187)</f>
        <v>0</v>
      </c>
      <c r="AH187" s="5">
        <f>SUMIFS('Dispatchable Retired'!AC:AC,'Dispatchable Retired'!$A:$A,Summary_CDP,'Dispatchable Retired'!$B:$B,IF($B$162="NEM","*",$B$162),'Dispatchable Retired'!$C:$C,$H187)</f>
        <v>0</v>
      </c>
      <c r="AI187" s="5">
        <f>SUMIFS('Dispatchable Retired'!AD:AD,'Dispatchable Retired'!$A:$A,Summary_CDP,'Dispatchable Retired'!$B:$B,IF($B$162="NEM","*",$B$162),'Dispatchable Retired'!$C:$C,$H187)</f>
        <v>0</v>
      </c>
      <c r="AJ187" s="5">
        <f>SUMIFS('Dispatchable Retired'!AE:AE,'Dispatchable Retired'!$A:$A,Summary_CDP,'Dispatchable Retired'!$B:$B,IF($B$162="NEM","*",$B$162),'Dispatchable Retired'!$C:$C,$H187)</f>
        <v>0</v>
      </c>
    </row>
    <row r="188" spans="1:36" ht="15" customHeight="1">
      <c r="H188" s="55" t="s">
        <v>159</v>
      </c>
    </row>
    <row r="189" spans="1:36" ht="15" customHeight="1">
      <c r="H189" s="55"/>
    </row>
    <row r="190" spans="1:36" ht="15" customHeight="1">
      <c r="H190" s="54"/>
    </row>
    <row r="191" spans="1:36" s="51" customFormat="1" ht="24" customHeight="1" thickBot="1">
      <c r="A191" s="49" t="s">
        <v>160</v>
      </c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</row>
    <row r="192" spans="1:36" ht="15" customHeight="1" thickTop="1"/>
    <row r="194" spans="8:37" ht="15" customHeight="1">
      <c r="H194" t="s">
        <v>161</v>
      </c>
      <c r="I194" s="8" t="s">
        <v>162</v>
      </c>
      <c r="J194" s="8" t="s">
        <v>90</v>
      </c>
      <c r="K194" s="8" t="s">
        <v>91</v>
      </c>
      <c r="L194" s="8" t="s">
        <v>92</v>
      </c>
      <c r="M194" s="8" t="s">
        <v>93</v>
      </c>
      <c r="N194" s="8" t="s">
        <v>94</v>
      </c>
      <c r="O194" s="8" t="s">
        <v>95</v>
      </c>
      <c r="P194" s="8" t="s">
        <v>96</v>
      </c>
      <c r="Q194" s="8" t="s">
        <v>97</v>
      </c>
      <c r="R194" s="8" t="s">
        <v>98</v>
      </c>
      <c r="S194" s="8" t="s">
        <v>99</v>
      </c>
      <c r="T194" s="8" t="s">
        <v>100</v>
      </c>
      <c r="U194" s="8" t="s">
        <v>101</v>
      </c>
      <c r="V194" s="8" t="s">
        <v>102</v>
      </c>
      <c r="W194" s="8" t="s">
        <v>103</v>
      </c>
      <c r="X194" s="8" t="s">
        <v>104</v>
      </c>
      <c r="Y194" s="8" t="s">
        <v>105</v>
      </c>
      <c r="Z194" s="8" t="s">
        <v>106</v>
      </c>
      <c r="AA194" s="8" t="s">
        <v>107</v>
      </c>
      <c r="AB194" s="8" t="s">
        <v>108</v>
      </c>
      <c r="AC194" s="8" t="s">
        <v>109</v>
      </c>
      <c r="AD194" s="8" t="s">
        <v>110</v>
      </c>
      <c r="AE194" s="8" t="s">
        <v>111</v>
      </c>
      <c r="AF194" s="8" t="s">
        <v>112</v>
      </c>
      <c r="AG194" s="8" t="s">
        <v>113</v>
      </c>
      <c r="AH194" s="8" t="s">
        <v>114</v>
      </c>
      <c r="AI194" s="8" t="s">
        <v>115</v>
      </c>
      <c r="AJ194" s="8" t="s">
        <v>116</v>
      </c>
      <c r="AK194" s="8" t="s">
        <v>117</v>
      </c>
    </row>
    <row r="195" spans="8:37" ht="15" customHeight="1">
      <c r="H195" s="25" t="str">
        <f>Summary_CDP</f>
        <v>CDP2</v>
      </c>
      <c r="I195" s="5">
        <f>SUM(J195:AK195)</f>
        <v>890.77107199281829</v>
      </c>
      <c r="J195" s="5">
        <f>SUMIFS(Emissions!D:D,Emissions!$A:$A,Summary_CDP)</f>
        <v>122.51081992387959</v>
      </c>
      <c r="K195" s="5">
        <f>SUMIFS(Emissions!E:E,Emissions!$A:$A,Summary_CDP)</f>
        <v>107.46941843229359</v>
      </c>
      <c r="L195" s="5">
        <f>SUMIFS(Emissions!F:F,Emissions!$A:$A,Summary_CDP)</f>
        <v>97.515803716673005</v>
      </c>
      <c r="M195" s="5">
        <f>SUMIFS(Emissions!G:G,Emissions!$A:$A,Summary_CDP)</f>
        <v>89.356833588352373</v>
      </c>
      <c r="N195" s="5">
        <f>SUMIFS(Emissions!H:H,Emissions!$A:$A,Summary_CDP)</f>
        <v>77.214984476982337</v>
      </c>
      <c r="O195" s="5">
        <f>SUMIFS(Emissions!I:I,Emissions!$A:$A,Summary_CDP)</f>
        <v>61.648092101503018</v>
      </c>
      <c r="P195" s="5">
        <f>SUMIFS(Emissions!J:J,Emissions!$A:$A,Summary_CDP)</f>
        <v>48.107866608337467</v>
      </c>
      <c r="Q195" s="5">
        <f>SUMIFS(Emissions!K:K,Emissions!$A:$A,Summary_CDP)</f>
        <v>39.495570265681202</v>
      </c>
      <c r="R195" s="5">
        <f>SUMIFS(Emissions!L:L,Emissions!$A:$A,Summary_CDP)</f>
        <v>40.105662686885061</v>
      </c>
      <c r="S195" s="5">
        <f>SUMIFS(Emissions!M:M,Emissions!$A:$A,Summary_CDP)</f>
        <v>29.201478153835481</v>
      </c>
      <c r="T195" s="5">
        <f>SUMIFS(Emissions!N:N,Emissions!$A:$A,Summary_CDP)</f>
        <v>18.991748208317279</v>
      </c>
      <c r="U195" s="5">
        <f>SUMIFS(Emissions!O:O,Emissions!$A:$A,Summary_CDP)</f>
        <v>20.33668025079448</v>
      </c>
      <c r="V195" s="5">
        <f>SUMIFS(Emissions!P:P,Emissions!$A:$A,Summary_CDP)</f>
        <v>19.47894603608351</v>
      </c>
      <c r="W195" s="5">
        <f>SUMIFS(Emissions!Q:Q,Emissions!$A:$A,Summary_CDP)</f>
        <v>18.380049694643109</v>
      </c>
      <c r="X195" s="5">
        <f>SUMIFS(Emissions!R:R,Emissions!$A:$A,Summary_CDP)</f>
        <v>16.746293741590179</v>
      </c>
      <c r="Y195" s="5">
        <f>SUMIFS(Emissions!S:S,Emissions!$A:$A,Summary_CDP)</f>
        <v>18.10636212399314</v>
      </c>
      <c r="Z195" s="5">
        <f>SUMIFS(Emissions!T:T,Emissions!$A:$A,Summary_CDP)</f>
        <v>8.7614881675455525</v>
      </c>
      <c r="AA195" s="5">
        <f>SUMIFS(Emissions!U:U,Emissions!$A:$A,Summary_CDP)</f>
        <v>6.7623543764381644</v>
      </c>
      <c r="AB195" s="5">
        <f>SUMIFS(Emissions!V:V,Emissions!$A:$A,Summary_CDP)</f>
        <v>6.92832921787332</v>
      </c>
      <c r="AC195" s="5">
        <f>SUMIFS(Emissions!W:W,Emissions!$A:$A,Summary_CDP)</f>
        <v>5.1873066381986037</v>
      </c>
      <c r="AD195" s="5">
        <f>SUMIFS(Emissions!X:X,Emissions!$A:$A,Summary_CDP)</f>
        <v>4.4080822372512456</v>
      </c>
      <c r="AE195" s="5">
        <f>SUMIFS(Emissions!Y:Y,Emissions!$A:$A,Summary_CDP)</f>
        <v>3.8450144233961652</v>
      </c>
      <c r="AF195" s="5">
        <f>SUMIFS(Emissions!Z:Z,Emissions!$A:$A,Summary_CDP)</f>
        <v>4.7856202022006764</v>
      </c>
      <c r="AG195" s="5">
        <f>SUMIFS(Emissions!AA:AA,Emissions!$A:$A,Summary_CDP)</f>
        <v>4.9463087751130912</v>
      </c>
      <c r="AH195" s="5">
        <f>SUMIFS(Emissions!AB:AB,Emissions!$A:$A,Summary_CDP)</f>
        <v>4.2524167401607729</v>
      </c>
      <c r="AI195" s="5">
        <f>SUMIFS(Emissions!AC:AC,Emissions!$A:$A,Summary_CDP)</f>
        <v>4.9195118355502903</v>
      </c>
      <c r="AJ195" s="5">
        <f>SUMIFS(Emissions!AD:AD,Emissions!$A:$A,Summary_CDP)</f>
        <v>6.8078675744967976</v>
      </c>
      <c r="AK195" s="5">
        <f>SUMIFS(Emissions!AE:AE,Emissions!$A:$A,Summary_CDP)</f>
        <v>4.5001617947489629</v>
      </c>
    </row>
    <row r="197" spans="8:37" ht="15" customHeight="1">
      <c r="I197" s="23"/>
      <c r="AC197" s="23"/>
    </row>
    <row r="200" spans="8:37" ht="15" customHeight="1">
      <c r="P200" s="22"/>
      <c r="Q200" s="22"/>
    </row>
    <row r="201" spans="8:37" ht="15" customHeight="1">
      <c r="J201" s="24"/>
      <c r="L201" s="24"/>
      <c r="P201" s="22"/>
      <c r="Q201" s="22"/>
    </row>
    <row r="202" spans="8:37" ht="15" customHeight="1">
      <c r="P202" s="22"/>
      <c r="Q202" s="22"/>
    </row>
    <row r="203" spans="8:37" ht="15" customHeight="1">
      <c r="K203" s="24"/>
      <c r="P203" s="22"/>
    </row>
    <row r="204" spans="8:37" ht="15" customHeight="1">
      <c r="P204" s="22"/>
    </row>
    <row r="205" spans="8:37" ht="15" customHeight="1">
      <c r="P205" s="22"/>
    </row>
    <row r="206" spans="8:37" ht="15" customHeight="1">
      <c r="P206" s="22"/>
    </row>
    <row r="207" spans="8:37" ht="15" customHeight="1">
      <c r="P207" s="22"/>
    </row>
    <row r="208" spans="8:37" ht="15" customHeight="1">
      <c r="P208" s="22"/>
    </row>
    <row r="209" spans="1:36" s="51" customFormat="1" ht="24" customHeight="1" thickBot="1">
      <c r="A209" s="49" t="str">
        <f>B210&amp;" imports and exports by year"</f>
        <v>NSW imports and exports by year</v>
      </c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</row>
    <row r="210" spans="1:36" ht="15" customHeight="1" thickTop="1">
      <c r="A210" s="11" t="s">
        <v>127</v>
      </c>
      <c r="B210" s="21" t="s">
        <v>163</v>
      </c>
    </row>
    <row r="212" spans="1:36" ht="15" customHeight="1">
      <c r="G212" s="11"/>
      <c r="H212" t="s">
        <v>164</v>
      </c>
      <c r="I212" s="8" t="s">
        <v>90</v>
      </c>
      <c r="J212" s="8" t="s">
        <v>91</v>
      </c>
      <c r="K212" s="8" t="s">
        <v>92</v>
      </c>
      <c r="L212" s="8" t="s">
        <v>93</v>
      </c>
      <c r="M212" s="8" t="s">
        <v>94</v>
      </c>
      <c r="N212" s="8" t="s">
        <v>95</v>
      </c>
      <c r="O212" s="8" t="s">
        <v>96</v>
      </c>
      <c r="P212" s="8" t="s">
        <v>97</v>
      </c>
      <c r="Q212" s="8" t="s">
        <v>98</v>
      </c>
      <c r="R212" s="8" t="s">
        <v>99</v>
      </c>
      <c r="S212" s="8" t="s">
        <v>100</v>
      </c>
      <c r="T212" s="8" t="s">
        <v>101</v>
      </c>
      <c r="U212" s="8" t="s">
        <v>102</v>
      </c>
      <c r="V212" s="8" t="s">
        <v>103</v>
      </c>
      <c r="W212" s="8" t="s">
        <v>104</v>
      </c>
      <c r="X212" s="8" t="s">
        <v>105</v>
      </c>
      <c r="Y212" s="8" t="s">
        <v>106</v>
      </c>
      <c r="Z212" s="8" t="s">
        <v>107</v>
      </c>
      <c r="AA212" s="8" t="s">
        <v>108</v>
      </c>
      <c r="AB212" s="8" t="s">
        <v>109</v>
      </c>
      <c r="AC212" s="8" t="s">
        <v>110</v>
      </c>
      <c r="AD212" s="8" t="s">
        <v>111</v>
      </c>
      <c r="AE212" s="8" t="s">
        <v>112</v>
      </c>
      <c r="AF212" s="8" t="s">
        <v>113</v>
      </c>
      <c r="AG212" s="8" t="s">
        <v>114</v>
      </c>
      <c r="AH212" s="8" t="s">
        <v>115</v>
      </c>
      <c r="AI212" s="8" t="s">
        <v>116</v>
      </c>
      <c r="AJ212" s="8" t="s">
        <v>117</v>
      </c>
    </row>
    <row r="213" spans="1:36" ht="15" customHeight="1">
      <c r="H213" s="25" t="s">
        <v>165</v>
      </c>
      <c r="I213" s="5">
        <f>SUMIFS('Imports and Exports'!D:D,'Imports and Exports'!$A:$A,Summary_CDP,'Imports and Exports'!$B:$B,$B$210,'Imports and Exports'!$C:$C,$H213)</f>
        <v>3396.4948447277302</v>
      </c>
      <c r="J213" s="5">
        <f>SUMIFS('Imports and Exports'!E:E,'Imports and Exports'!$A:$A,Summary_CDP,'Imports and Exports'!$B:$B,$B$210,'Imports and Exports'!$C:$C,$H213)</f>
        <v>6004.0951303223246</v>
      </c>
      <c r="K213" s="5">
        <f>SUMIFS('Imports and Exports'!F:F,'Imports and Exports'!$A:$A,Summary_CDP,'Imports and Exports'!$B:$B,$B$210,'Imports and Exports'!$C:$C,$H213)</f>
        <v>7432.5327787077022</v>
      </c>
      <c r="L213" s="5">
        <f>SUMIFS('Imports and Exports'!G:G,'Imports and Exports'!$A:$A,Summary_CDP,'Imports and Exports'!$B:$B,$B$210,'Imports and Exports'!$C:$C,$H213)</f>
        <v>7190.8028001835009</v>
      </c>
      <c r="M213" s="5">
        <f>SUMIFS('Imports and Exports'!H:H,'Imports and Exports'!$A:$A,Summary_CDP,'Imports and Exports'!$B:$B,$B$210,'Imports and Exports'!$C:$C,$H213)</f>
        <v>7953.4118327258539</v>
      </c>
      <c r="N213" s="5">
        <f>SUMIFS('Imports and Exports'!I:I,'Imports and Exports'!$A:$A,Summary_CDP,'Imports and Exports'!$B:$B,$B$210,'Imports and Exports'!$C:$C,$H213)</f>
        <v>7321.1764464624184</v>
      </c>
      <c r="O213" s="5">
        <f>SUMIFS('Imports and Exports'!J:J,'Imports and Exports'!$A:$A,Summary_CDP,'Imports and Exports'!$B:$B,$B$210,'Imports and Exports'!$C:$C,$H213)</f>
        <v>7561.515575539921</v>
      </c>
      <c r="P213" s="5">
        <f>SUMIFS('Imports and Exports'!K:K,'Imports and Exports'!$A:$A,Summary_CDP,'Imports and Exports'!$B:$B,$B$210,'Imports and Exports'!$C:$C,$H213)</f>
        <v>7687.2179203847263</v>
      </c>
      <c r="Q213" s="5">
        <f>SUMIFS('Imports and Exports'!L:L,'Imports and Exports'!$A:$A,Summary_CDP,'Imports and Exports'!$B:$B,$B$210,'Imports and Exports'!$C:$C,$H213)</f>
        <v>9874.2178995440554</v>
      </c>
      <c r="R213" s="5">
        <f>SUMIFS('Imports and Exports'!M:M,'Imports and Exports'!$A:$A,Summary_CDP,'Imports and Exports'!$B:$B,$B$210,'Imports and Exports'!$C:$C,$H213)</f>
        <v>9691.2929834693823</v>
      </c>
      <c r="S213" s="5">
        <f>SUMIFS('Imports and Exports'!N:N,'Imports and Exports'!$A:$A,Summary_CDP,'Imports and Exports'!$B:$B,$B$210,'Imports and Exports'!$C:$C,$H213)</f>
        <v>13957.563943697431</v>
      </c>
      <c r="T213" s="5">
        <f>SUMIFS('Imports and Exports'!O:O,'Imports and Exports'!$A:$A,Summary_CDP,'Imports and Exports'!$B:$B,$B$210,'Imports and Exports'!$C:$C,$H213)</f>
        <v>12063.02872670228</v>
      </c>
      <c r="U213" s="5">
        <f>SUMIFS('Imports and Exports'!P:P,'Imports and Exports'!$A:$A,Summary_CDP,'Imports and Exports'!$B:$B,$B$210,'Imports and Exports'!$C:$C,$H213)</f>
        <v>13602.05702139097</v>
      </c>
      <c r="V213" s="5">
        <f>SUMIFS('Imports and Exports'!Q:Q,'Imports and Exports'!$A:$A,Summary_CDP,'Imports and Exports'!$B:$B,$B$210,'Imports and Exports'!$C:$C,$H213)</f>
        <v>10649.794067771611</v>
      </c>
      <c r="W213" s="5">
        <f>SUMIFS('Imports and Exports'!R:R,'Imports and Exports'!$A:$A,Summary_CDP,'Imports and Exports'!$B:$B,$B$210,'Imports and Exports'!$C:$C,$H213)</f>
        <v>11790.411361363511</v>
      </c>
      <c r="X213" s="5">
        <f>SUMIFS('Imports and Exports'!S:S,'Imports and Exports'!$A:$A,Summary_CDP,'Imports and Exports'!$B:$B,$B$210,'Imports and Exports'!$C:$C,$H213)</f>
        <v>12416.37818330051</v>
      </c>
      <c r="Y213" s="5">
        <f>SUMIFS('Imports and Exports'!T:T,'Imports and Exports'!$A:$A,Summary_CDP,'Imports and Exports'!$B:$B,$B$210,'Imports and Exports'!$C:$C,$H213)</f>
        <v>13333.78205198489</v>
      </c>
      <c r="Z213" s="5">
        <f>SUMIFS('Imports and Exports'!U:U,'Imports and Exports'!$A:$A,Summary_CDP,'Imports and Exports'!$B:$B,$B$210,'Imports and Exports'!$C:$C,$H213)</f>
        <v>11659.61093351282</v>
      </c>
      <c r="AA213" s="5">
        <f>SUMIFS('Imports and Exports'!V:V,'Imports and Exports'!$A:$A,Summary_CDP,'Imports and Exports'!$B:$B,$B$210,'Imports and Exports'!$C:$C,$H213)</f>
        <v>12064.414895508649</v>
      </c>
      <c r="AB213" s="5">
        <f>SUMIFS('Imports and Exports'!W:W,'Imports and Exports'!$A:$A,Summary_CDP,'Imports and Exports'!$B:$B,$B$210,'Imports and Exports'!$C:$C,$H213)</f>
        <v>11913.429482729831</v>
      </c>
      <c r="AC213" s="5">
        <f>SUMIFS('Imports and Exports'!X:X,'Imports and Exports'!$A:$A,Summary_CDP,'Imports and Exports'!$B:$B,$B$210,'Imports and Exports'!$C:$C,$H213)</f>
        <v>12543.76477285982</v>
      </c>
      <c r="AD213" s="5">
        <f>SUMIFS('Imports and Exports'!Y:Y,'Imports and Exports'!$A:$A,Summary_CDP,'Imports and Exports'!$B:$B,$B$210,'Imports and Exports'!$C:$C,$H213)</f>
        <v>12460.89235737761</v>
      </c>
      <c r="AE213" s="5">
        <f>SUMIFS('Imports and Exports'!Z:Z,'Imports and Exports'!$A:$A,Summary_CDP,'Imports and Exports'!$B:$B,$B$210,'Imports and Exports'!$C:$C,$H213)</f>
        <v>11396.296009042189</v>
      </c>
      <c r="AF213" s="5">
        <f>SUMIFS('Imports and Exports'!AA:AA,'Imports and Exports'!$A:$A,Summary_CDP,'Imports and Exports'!$B:$B,$B$210,'Imports and Exports'!$C:$C,$H213)</f>
        <v>10203.16423908505</v>
      </c>
      <c r="AG213" s="5">
        <f>SUMIFS('Imports and Exports'!AB:AB,'Imports and Exports'!$A:$A,Summary_CDP,'Imports and Exports'!$B:$B,$B$210,'Imports and Exports'!$C:$C,$H213)</f>
        <v>10923.571548968021</v>
      </c>
      <c r="AH213" s="5">
        <f>SUMIFS('Imports and Exports'!AC:AC,'Imports and Exports'!$A:$A,Summary_CDP,'Imports and Exports'!$B:$B,$B$210,'Imports and Exports'!$C:$C,$H213)</f>
        <v>9802.5388513972139</v>
      </c>
      <c r="AI213" s="5">
        <f>SUMIFS('Imports and Exports'!AD:AD,'Imports and Exports'!$A:$A,Summary_CDP,'Imports and Exports'!$B:$B,$B$210,'Imports and Exports'!$C:$C,$H213)</f>
        <v>10330.22056518882</v>
      </c>
      <c r="AJ213" s="5">
        <f>SUMIFS('Imports and Exports'!AE:AE,'Imports and Exports'!$A:$A,Summary_CDP,'Imports and Exports'!$B:$B,$B$210,'Imports and Exports'!$C:$C,$H213)</f>
        <v>9460.8564375939804</v>
      </c>
    </row>
    <row r="214" spans="1:36" ht="15" customHeight="1">
      <c r="H214" s="25" t="s">
        <v>166</v>
      </c>
      <c r="I214" s="5">
        <f>SUMIFS('Imports and Exports'!D:D,'Imports and Exports'!$A:$A,Summary_CDP,'Imports and Exports'!$B:$B,$B$210,'Imports and Exports'!$C:$C,$H214)</f>
        <v>-3052.1266838808901</v>
      </c>
      <c r="J214" s="5">
        <f>SUMIFS('Imports and Exports'!E:E,'Imports and Exports'!$A:$A,Summary_CDP,'Imports and Exports'!$B:$B,$B$210,'Imports and Exports'!$C:$C,$H214)</f>
        <v>-1526.613110405325</v>
      </c>
      <c r="K214" s="5">
        <f>SUMIFS('Imports and Exports'!F:F,'Imports and Exports'!$A:$A,Summary_CDP,'Imports and Exports'!$B:$B,$B$210,'Imports and Exports'!$C:$C,$H214)</f>
        <v>-3819.9822691852241</v>
      </c>
      <c r="L214" s="5">
        <f>SUMIFS('Imports and Exports'!G:G,'Imports and Exports'!$A:$A,Summary_CDP,'Imports and Exports'!$B:$B,$B$210,'Imports and Exports'!$C:$C,$H214)</f>
        <v>-4228.8761497709147</v>
      </c>
      <c r="M214" s="5">
        <f>SUMIFS('Imports and Exports'!H:H,'Imports and Exports'!$A:$A,Summary_CDP,'Imports and Exports'!$B:$B,$B$210,'Imports and Exports'!$C:$C,$H214)</f>
        <v>-5879.7335553851626</v>
      </c>
      <c r="N214" s="5">
        <f>SUMIFS('Imports and Exports'!I:I,'Imports and Exports'!$A:$A,Summary_CDP,'Imports and Exports'!$B:$B,$B$210,'Imports and Exports'!$C:$C,$H214)</f>
        <v>-6573.2511038663242</v>
      </c>
      <c r="O214" s="5">
        <f>SUMIFS('Imports and Exports'!J:J,'Imports and Exports'!$A:$A,Summary_CDP,'Imports and Exports'!$B:$B,$B$210,'Imports and Exports'!$C:$C,$H214)</f>
        <v>-6135.7524612656116</v>
      </c>
      <c r="P214" s="5">
        <f>SUMIFS('Imports and Exports'!K:K,'Imports and Exports'!$A:$A,Summary_CDP,'Imports and Exports'!$B:$B,$B$210,'Imports and Exports'!$C:$C,$H214)</f>
        <v>-6683.3367609868719</v>
      </c>
      <c r="Q214" s="5">
        <f>SUMIFS('Imports and Exports'!L:L,'Imports and Exports'!$A:$A,Summary_CDP,'Imports and Exports'!$B:$B,$B$210,'Imports and Exports'!$C:$C,$H214)</f>
        <v>-9589.316888930578</v>
      </c>
      <c r="R214" s="5">
        <f>SUMIFS('Imports and Exports'!M:M,'Imports and Exports'!$A:$A,Summary_CDP,'Imports and Exports'!$B:$B,$B$210,'Imports and Exports'!$C:$C,$H214)</f>
        <v>-13214.582874997839</v>
      </c>
      <c r="S214" s="5">
        <f>SUMIFS('Imports and Exports'!N:N,'Imports and Exports'!$A:$A,Summary_CDP,'Imports and Exports'!$B:$B,$B$210,'Imports and Exports'!$C:$C,$H214)</f>
        <v>-10216.404285011249</v>
      </c>
      <c r="T214" s="5">
        <f>SUMIFS('Imports and Exports'!O:O,'Imports and Exports'!$A:$A,Summary_CDP,'Imports and Exports'!$B:$B,$B$210,'Imports and Exports'!$C:$C,$H214)</f>
        <v>-12182.45542363727</v>
      </c>
      <c r="U214" s="5">
        <f>SUMIFS('Imports and Exports'!P:P,'Imports and Exports'!$A:$A,Summary_CDP,'Imports and Exports'!$B:$B,$B$210,'Imports and Exports'!$C:$C,$H214)</f>
        <v>-10611.20809360225</v>
      </c>
      <c r="V214" s="5">
        <f>SUMIFS('Imports and Exports'!Q:Q,'Imports and Exports'!$A:$A,Summary_CDP,'Imports and Exports'!$B:$B,$B$210,'Imports and Exports'!$C:$C,$H214)</f>
        <v>-14857.10048007468</v>
      </c>
      <c r="W214" s="5">
        <f>SUMIFS('Imports and Exports'!R:R,'Imports and Exports'!$A:$A,Summary_CDP,'Imports and Exports'!$B:$B,$B$210,'Imports and Exports'!$C:$C,$H214)</f>
        <v>-13337.18077398714</v>
      </c>
      <c r="X214" s="5">
        <f>SUMIFS('Imports and Exports'!S:S,'Imports and Exports'!$A:$A,Summary_CDP,'Imports and Exports'!$B:$B,$B$210,'Imports and Exports'!$C:$C,$H214)</f>
        <v>-14506.52525824688</v>
      </c>
      <c r="Y214" s="5">
        <f>SUMIFS('Imports and Exports'!T:T,'Imports and Exports'!$A:$A,Summary_CDP,'Imports and Exports'!$B:$B,$B$210,'Imports and Exports'!$C:$C,$H214)</f>
        <v>-12896.454158400309</v>
      </c>
      <c r="Z214" s="5">
        <f>SUMIFS('Imports and Exports'!U:U,'Imports and Exports'!$A:$A,Summary_CDP,'Imports and Exports'!$B:$B,$B$210,'Imports and Exports'!$C:$C,$H214)</f>
        <v>-14348.552354837821</v>
      </c>
      <c r="AA214" s="5">
        <f>SUMIFS('Imports and Exports'!V:V,'Imports and Exports'!$A:$A,Summary_CDP,'Imports and Exports'!$B:$B,$B$210,'Imports and Exports'!$C:$C,$H214)</f>
        <v>-14356.490235019841</v>
      </c>
      <c r="AB214" s="5">
        <f>SUMIFS('Imports and Exports'!W:W,'Imports and Exports'!$A:$A,Summary_CDP,'Imports and Exports'!$B:$B,$B$210,'Imports and Exports'!$C:$C,$H214)</f>
        <v>-16340.19988317059</v>
      </c>
      <c r="AC214" s="5">
        <f>SUMIFS('Imports and Exports'!X:X,'Imports and Exports'!$A:$A,Summary_CDP,'Imports and Exports'!$B:$B,$B$210,'Imports and Exports'!$C:$C,$H214)</f>
        <v>-16212.134524171361</v>
      </c>
      <c r="AD214" s="5">
        <f>SUMIFS('Imports and Exports'!Y:Y,'Imports and Exports'!$A:$A,Summary_CDP,'Imports and Exports'!$B:$B,$B$210,'Imports and Exports'!$C:$C,$H214)</f>
        <v>-15324.1069638153</v>
      </c>
      <c r="AE214" s="5">
        <f>SUMIFS('Imports and Exports'!Z:Z,'Imports and Exports'!$A:$A,Summary_CDP,'Imports and Exports'!$B:$B,$B$210,'Imports and Exports'!$C:$C,$H214)</f>
        <v>-17172.884228551589</v>
      </c>
      <c r="AF214" s="5">
        <f>SUMIFS('Imports and Exports'!AA:AA,'Imports and Exports'!$A:$A,Summary_CDP,'Imports and Exports'!$B:$B,$B$210,'Imports and Exports'!$C:$C,$H214)</f>
        <v>-16496.5272128211</v>
      </c>
      <c r="AG214" s="5">
        <f>SUMIFS('Imports and Exports'!AB:AB,'Imports and Exports'!$A:$A,Summary_CDP,'Imports and Exports'!$B:$B,$B$210,'Imports and Exports'!$C:$C,$H214)</f>
        <v>-18210.465425559221</v>
      </c>
      <c r="AH214" s="5">
        <f>SUMIFS('Imports and Exports'!AC:AC,'Imports and Exports'!$A:$A,Summary_CDP,'Imports and Exports'!$B:$B,$B$210,'Imports and Exports'!$C:$C,$H214)</f>
        <v>-17774.90342863882</v>
      </c>
      <c r="AI214" s="5">
        <f>SUMIFS('Imports and Exports'!AD:AD,'Imports and Exports'!$A:$A,Summary_CDP,'Imports and Exports'!$B:$B,$B$210,'Imports and Exports'!$C:$C,$H214)</f>
        <v>-16528.679882644661</v>
      </c>
      <c r="AJ214" s="5">
        <f>SUMIFS('Imports and Exports'!AE:AE,'Imports and Exports'!$A:$A,Summary_CDP,'Imports and Exports'!$B:$B,$B$210,'Imports and Exports'!$C:$C,$H214)</f>
        <v>-17754.65751913932</v>
      </c>
    </row>
    <row r="215" spans="1:36" ht="15" customHeight="1">
      <c r="H215" s="25" t="s">
        <v>167</v>
      </c>
      <c r="I215" s="5">
        <f t="shared" ref="I215:AJ215" si="3">I213+I214</f>
        <v>344.36816084684006</v>
      </c>
      <c r="J215" s="5">
        <f t="shared" si="3"/>
        <v>4477.4820199169999</v>
      </c>
      <c r="K215" s="5">
        <f t="shared" si="3"/>
        <v>3612.550509522478</v>
      </c>
      <c r="L215" s="5">
        <f t="shared" si="3"/>
        <v>2961.9266504125862</v>
      </c>
      <c r="M215" s="5">
        <f t="shared" si="3"/>
        <v>2073.6782773406912</v>
      </c>
      <c r="N215" s="5">
        <f t="shared" si="3"/>
        <v>747.9253425960942</v>
      </c>
      <c r="O215" s="5">
        <f t="shared" si="3"/>
        <v>1425.7631142743094</v>
      </c>
      <c r="P215" s="5">
        <f t="shared" si="3"/>
        <v>1003.8811593978544</v>
      </c>
      <c r="Q215" s="5">
        <f t="shared" si="3"/>
        <v>284.90101061347741</v>
      </c>
      <c r="R215" s="5">
        <f t="shared" si="3"/>
        <v>-3523.2898915284568</v>
      </c>
      <c r="S215" s="5">
        <f t="shared" si="3"/>
        <v>3741.1596586861815</v>
      </c>
      <c r="T215" s="5">
        <f t="shared" si="3"/>
        <v>-119.4266969349901</v>
      </c>
      <c r="U215" s="5">
        <f t="shared" si="3"/>
        <v>2990.8489277887202</v>
      </c>
      <c r="V215" s="5">
        <f t="shared" si="3"/>
        <v>-4207.306412303069</v>
      </c>
      <c r="W215" s="5">
        <f t="shared" si="3"/>
        <v>-1546.7694126236293</v>
      </c>
      <c r="X215" s="5">
        <f t="shared" si="3"/>
        <v>-2090.1470749463697</v>
      </c>
      <c r="Y215" s="5">
        <f t="shared" si="3"/>
        <v>437.32789358458103</v>
      </c>
      <c r="Z215" s="5">
        <f t="shared" si="3"/>
        <v>-2688.9414213250002</v>
      </c>
      <c r="AA215" s="5">
        <f t="shared" si="3"/>
        <v>-2292.0753395111915</v>
      </c>
      <c r="AB215" s="5">
        <f t="shared" si="3"/>
        <v>-4426.7704004407587</v>
      </c>
      <c r="AC215" s="5">
        <f t="shared" si="3"/>
        <v>-3668.3697513115403</v>
      </c>
      <c r="AD215" s="5">
        <f t="shared" si="3"/>
        <v>-2863.2146064376902</v>
      </c>
      <c r="AE215" s="5">
        <f t="shared" si="3"/>
        <v>-5776.5882195094</v>
      </c>
      <c r="AF215" s="5">
        <f t="shared" si="3"/>
        <v>-6293.3629737360498</v>
      </c>
      <c r="AG215" s="5">
        <f t="shared" si="3"/>
        <v>-7286.8938765912008</v>
      </c>
      <c r="AH215" s="5">
        <f t="shared" si="3"/>
        <v>-7972.3645772416057</v>
      </c>
      <c r="AI215" s="5">
        <f t="shared" si="3"/>
        <v>-6198.4593174558413</v>
      </c>
      <c r="AJ215" s="5">
        <f t="shared" si="3"/>
        <v>-8293.8010815453399</v>
      </c>
    </row>
    <row r="216" spans="1:36" ht="15" customHeight="1"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</row>
    <row r="217" spans="1:36" ht="15" customHeight="1"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</row>
    <row r="218" spans="1:36" ht="15" customHeight="1"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</row>
    <row r="219" spans="1:36" ht="15" customHeight="1"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</row>
    <row r="220" spans="1:36" ht="15" customHeight="1"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</row>
    <row r="221" spans="1:36" ht="15" customHeight="1"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</row>
    <row r="222" spans="1:36" ht="15" customHeight="1"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</row>
    <row r="223" spans="1:36" ht="15" customHeight="1"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</row>
    <row r="224" spans="1:36" ht="15" customHeight="1"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</row>
    <row r="225" spans="1:36" ht="15" customHeight="1"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</row>
    <row r="226" spans="1:36" ht="15" customHeight="1"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</row>
    <row r="227" spans="1:36" s="51" customFormat="1" ht="24" customHeight="1" thickBot="1">
      <c r="A227" s="49" t="str">
        <f>B228&amp;" relative change in capacity by year"</f>
        <v>NEM relative change in capacity by year</v>
      </c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</row>
    <row r="228" spans="1:36" ht="15" customHeight="1" thickTop="1">
      <c r="A228" s="11" t="s">
        <v>127</v>
      </c>
      <c r="B228" s="21" t="s">
        <v>128</v>
      </c>
    </row>
    <row r="230" spans="1:36" ht="15" customHeight="1">
      <c r="H230" s="44" t="s">
        <v>129</v>
      </c>
      <c r="I230" s="8" t="s">
        <v>90</v>
      </c>
      <c r="J230" s="8" t="s">
        <v>91</v>
      </c>
      <c r="K230" s="8" t="s">
        <v>92</v>
      </c>
      <c r="L230" s="8" t="s">
        <v>93</v>
      </c>
      <c r="M230" s="8" t="s">
        <v>94</v>
      </c>
      <c r="N230" s="8" t="s">
        <v>95</v>
      </c>
      <c r="O230" s="8" t="s">
        <v>96</v>
      </c>
      <c r="P230" s="8" t="s">
        <v>97</v>
      </c>
      <c r="Q230" s="8" t="s">
        <v>98</v>
      </c>
      <c r="R230" s="8" t="s">
        <v>99</v>
      </c>
      <c r="S230" s="8" t="s">
        <v>100</v>
      </c>
      <c r="T230" s="8" t="s">
        <v>101</v>
      </c>
      <c r="U230" s="8" t="s">
        <v>102</v>
      </c>
      <c r="V230" s="8" t="s">
        <v>103</v>
      </c>
      <c r="W230" s="8" t="s">
        <v>104</v>
      </c>
      <c r="X230" s="8" t="s">
        <v>105</v>
      </c>
      <c r="Y230" s="8" t="s">
        <v>106</v>
      </c>
      <c r="Z230" s="8" t="s">
        <v>107</v>
      </c>
      <c r="AA230" s="8" t="s">
        <v>108</v>
      </c>
      <c r="AB230" s="8" t="s">
        <v>109</v>
      </c>
      <c r="AC230" s="8" t="s">
        <v>110</v>
      </c>
      <c r="AD230" s="8" t="s">
        <v>111</v>
      </c>
      <c r="AE230" s="8" t="s">
        <v>112</v>
      </c>
      <c r="AF230" s="8" t="s">
        <v>113</v>
      </c>
      <c r="AG230" s="8" t="s">
        <v>114</v>
      </c>
      <c r="AH230" s="8" t="s">
        <v>115</v>
      </c>
      <c r="AI230" s="8" t="s">
        <v>116</v>
      </c>
      <c r="AJ230" s="8" t="s">
        <v>117</v>
      </c>
    </row>
    <row r="231" spans="1:36" ht="15" customHeight="1">
      <c r="H231" s="9" t="s">
        <v>130</v>
      </c>
      <c r="I231" s="5">
        <f>SUMIFS(Capacity!E:E,Capacity!$A:$A,Summary_CDP,Capacity!$B:$B,IF($B$228="NEM","*",$B$228),Capacity!$C:$C,$H231)-SUMIFS(Capacity!$D:$D,Capacity!$A:$A,Summary_CDP,Capacity!$B:$B,IF($B$228="NEM","*",$B$228),Capacity!$C:$C,$H231)</f>
        <v>0</v>
      </c>
      <c r="J231" s="5">
        <f>SUMIFS(Capacity!F:F,Capacity!$A:$A,Summary_CDP,Capacity!$B:$B,IF($B$228="NEM","*",$B$228),Capacity!$C:$C,$H231)-SUMIFS(Capacity!$D:$D,Capacity!$A:$A,Summary_CDP,Capacity!$B:$B,IF($B$228="NEM","*",$B$228),Capacity!$C:$C,$H231)</f>
        <v>0</v>
      </c>
      <c r="K231" s="5">
        <f>SUMIFS(Capacity!G:G,Capacity!$A:$A,Summary_CDP,Capacity!$B:$B,IF($B$228="NEM","*",$B$228),Capacity!$C:$C,$H231)-SUMIFS(Capacity!$D:$D,Capacity!$A:$A,Summary_CDP,Capacity!$B:$B,IF($B$228="NEM","*",$B$228),Capacity!$C:$C,$H231)</f>
        <v>-3580</v>
      </c>
      <c r="L231" s="5">
        <f>SUMIFS(Capacity!H:H,Capacity!$A:$A,Summary_CDP,Capacity!$B:$B,IF($B$228="NEM","*",$B$228),Capacity!$C:$C,$H231)-SUMIFS(Capacity!$D:$D,Capacity!$A:$A,Summary_CDP,Capacity!$B:$B,IF($B$228="NEM","*",$B$228),Capacity!$C:$C,$H231)</f>
        <v>-4280</v>
      </c>
      <c r="M231" s="5">
        <f>SUMIFS(Capacity!I:I,Capacity!$A:$A,Summary_CDP,Capacity!$B:$B,IF($B$228="NEM","*",$B$228),Capacity!$C:$C,$H231)-SUMIFS(Capacity!$D:$D,Capacity!$A:$A,Summary_CDP,Capacity!$B:$B,IF($B$228="NEM","*",$B$228),Capacity!$C:$C,$H231)</f>
        <v>-6300</v>
      </c>
      <c r="N231" s="5">
        <f>SUMIFS(Capacity!J:J,Capacity!$A:$A,Summary_CDP,Capacity!$B:$B,IF($B$228="NEM","*",$B$228),Capacity!$C:$C,$H231)-SUMIFS(Capacity!$D:$D,Capacity!$A:$A,Summary_CDP,Capacity!$B:$B,IF($B$228="NEM","*",$B$228),Capacity!$C:$C,$H231)</f>
        <v>-8179</v>
      </c>
      <c r="O231" s="5">
        <f>SUMIFS(Capacity!K:K,Capacity!$A:$A,Summary_CDP,Capacity!$B:$B,IF($B$228="NEM","*",$B$228),Capacity!$C:$C,$H231)-SUMIFS(Capacity!$D:$D,Capacity!$A:$A,Summary_CDP,Capacity!$B:$B,IF($B$228="NEM","*",$B$228),Capacity!$C:$C,$H231)</f>
        <v>-9144</v>
      </c>
      <c r="P231" s="5">
        <f>SUMIFS(Capacity!L:L,Capacity!$A:$A,Summary_CDP,Capacity!$B:$B,IF($B$228="NEM","*",$B$228),Capacity!$C:$C,$H231)-SUMIFS(Capacity!$D:$D,Capacity!$A:$A,Summary_CDP,Capacity!$B:$B,IF($B$228="NEM","*",$B$228),Capacity!$C:$C,$H231)</f>
        <v>-10544</v>
      </c>
      <c r="Q231" s="5">
        <f>SUMIFS(Capacity!M:M,Capacity!$A:$A,Summary_CDP,Capacity!$B:$B,IF($B$228="NEM","*",$B$228),Capacity!$C:$C,$H231)-SUMIFS(Capacity!$D:$D,Capacity!$A:$A,Summary_CDP,Capacity!$B:$B,IF($B$228="NEM","*",$B$228),Capacity!$C:$C,$H231)</f>
        <v>-10544</v>
      </c>
      <c r="R231" s="5">
        <f>SUMIFS(Capacity!N:N,Capacity!$A:$A,Summary_CDP,Capacity!$B:$B,IF($B$228="NEM","*",$B$228),Capacity!$C:$C,$H231)-SUMIFS(Capacity!$D:$D,Capacity!$A:$A,Summary_CDP,Capacity!$B:$B,IF($B$228="NEM","*",$B$228),Capacity!$C:$C,$H231)</f>
        <v>-11274</v>
      </c>
      <c r="S231" s="5">
        <f>SUMIFS(Capacity!O:O,Capacity!$A:$A,Summary_CDP,Capacity!$B:$B,IF($B$228="NEM","*",$B$228),Capacity!$C:$C,$H231)-SUMIFS(Capacity!$D:$D,Capacity!$A:$A,Summary_CDP,Capacity!$B:$B,IF($B$228="NEM","*",$B$228),Capacity!$C:$C,$H231)</f>
        <v>-13374</v>
      </c>
      <c r="T231" s="5">
        <f>SUMIFS(Capacity!P:P,Capacity!$A:$A,Summary_CDP,Capacity!$B:$B,IF($B$228="NEM","*",$B$228),Capacity!$C:$C,$H231)-SUMIFS(Capacity!$D:$D,Capacity!$A:$A,Summary_CDP,Capacity!$B:$B,IF($B$228="NEM","*",$B$228),Capacity!$C:$C,$H231)</f>
        <v>-13374</v>
      </c>
      <c r="U231" s="5">
        <f>SUMIFS(Capacity!Q:Q,Capacity!$A:$A,Summary_CDP,Capacity!$B:$B,IF($B$228="NEM","*",$B$228),Capacity!$C:$C,$H231)-SUMIFS(Capacity!$D:$D,Capacity!$A:$A,Summary_CDP,Capacity!$B:$B,IF($B$228="NEM","*",$B$228),Capacity!$C:$C,$H231)</f>
        <v>-13374</v>
      </c>
      <c r="V231" s="5">
        <f>SUMIFS(Capacity!R:R,Capacity!$A:$A,Summary_CDP,Capacity!$B:$B,IF($B$228="NEM","*",$B$228),Capacity!$C:$C,$H231)-SUMIFS(Capacity!$D:$D,Capacity!$A:$A,Summary_CDP,Capacity!$B:$B,IF($B$228="NEM","*",$B$228),Capacity!$C:$C,$H231)</f>
        <v>-13374</v>
      </c>
      <c r="W231" s="5">
        <f>SUMIFS(Capacity!S:S,Capacity!$A:$A,Summary_CDP,Capacity!$B:$B,IF($B$228="NEM","*",$B$228),Capacity!$C:$C,$H231)-SUMIFS(Capacity!$D:$D,Capacity!$A:$A,Summary_CDP,Capacity!$B:$B,IF($B$228="NEM","*",$B$228),Capacity!$C:$C,$H231)</f>
        <v>-13374</v>
      </c>
      <c r="X231" s="5">
        <f>SUMIFS(Capacity!T:T,Capacity!$A:$A,Summary_CDP,Capacity!$B:$B,IF($B$228="NEM","*",$B$228),Capacity!$C:$C,$H231)-SUMIFS(Capacity!$D:$D,Capacity!$A:$A,Summary_CDP,Capacity!$B:$B,IF($B$228="NEM","*",$B$228),Capacity!$C:$C,$H231)</f>
        <v>-13374</v>
      </c>
      <c r="Y231" s="5">
        <f>SUMIFS(Capacity!U:U,Capacity!$A:$A,Summary_CDP,Capacity!$B:$B,IF($B$228="NEM","*",$B$228),Capacity!$C:$C,$H231)-SUMIFS(Capacity!$D:$D,Capacity!$A:$A,Summary_CDP,Capacity!$B:$B,IF($B$228="NEM","*",$B$228),Capacity!$C:$C,$H231)</f>
        <v>-15604</v>
      </c>
      <c r="Z231" s="5">
        <f>SUMIFS(Capacity!V:V,Capacity!$A:$A,Summary_CDP,Capacity!$B:$B,IF($B$228="NEM","*",$B$228),Capacity!$C:$C,$H231)-SUMIFS(Capacity!$D:$D,Capacity!$A:$A,Summary_CDP,Capacity!$B:$B,IF($B$228="NEM","*",$B$228),Capacity!$C:$C,$H231)</f>
        <v>-16030</v>
      </c>
      <c r="AA231" s="5">
        <f>SUMIFS(Capacity!W:W,Capacity!$A:$A,Summary_CDP,Capacity!$B:$B,IF($B$228="NEM","*",$B$228),Capacity!$C:$C,$H231)-SUMIFS(Capacity!$D:$D,Capacity!$A:$A,Summary_CDP,Capacity!$B:$B,IF($B$228="NEM","*",$B$228),Capacity!$C:$C,$H231)</f>
        <v>-16030</v>
      </c>
      <c r="AB231" s="5">
        <f>SUMIFS(Capacity!X:X,Capacity!$A:$A,Summary_CDP,Capacity!$B:$B,IF($B$228="NEM","*",$B$228),Capacity!$C:$C,$H231)-SUMIFS(Capacity!$D:$D,Capacity!$A:$A,Summary_CDP,Capacity!$B:$B,IF($B$228="NEM","*",$B$228),Capacity!$C:$C,$H231)</f>
        <v>-16456</v>
      </c>
      <c r="AC231" s="5">
        <f>SUMIFS(Capacity!Y:Y,Capacity!$A:$A,Summary_CDP,Capacity!$B:$B,IF($B$228="NEM","*",$B$228),Capacity!$C:$C,$H231)-SUMIFS(Capacity!$D:$D,Capacity!$A:$A,Summary_CDP,Capacity!$B:$B,IF($B$228="NEM","*",$B$228),Capacity!$C:$C,$H231)</f>
        <v>-16456</v>
      </c>
      <c r="AD231" s="5">
        <f>SUMIFS(Capacity!Z:Z,Capacity!$A:$A,Summary_CDP,Capacity!$B:$B,IF($B$228="NEM","*",$B$228),Capacity!$C:$C,$H231)-SUMIFS(Capacity!$D:$D,Capacity!$A:$A,Summary_CDP,Capacity!$B:$B,IF($B$228="NEM","*",$B$228),Capacity!$C:$C,$H231)</f>
        <v>-16456</v>
      </c>
      <c r="AE231" s="5">
        <f>SUMIFS(Capacity!AA:AA,Capacity!$A:$A,Summary_CDP,Capacity!$B:$B,IF($B$228="NEM","*",$B$228),Capacity!$C:$C,$H231)-SUMIFS(Capacity!$D:$D,Capacity!$A:$A,Summary_CDP,Capacity!$B:$B,IF($B$228="NEM","*",$B$228),Capacity!$C:$C,$H231)</f>
        <v>-16456</v>
      </c>
      <c r="AF231" s="5">
        <f>SUMIFS(Capacity!AB:AB,Capacity!$A:$A,Summary_CDP,Capacity!$B:$B,IF($B$228="NEM","*",$B$228),Capacity!$C:$C,$H231)-SUMIFS(Capacity!$D:$D,Capacity!$A:$A,Summary_CDP,Capacity!$B:$B,IF($B$228="NEM","*",$B$228),Capacity!$C:$C,$H231)</f>
        <v>-16456</v>
      </c>
      <c r="AG231" s="5">
        <f>SUMIFS(Capacity!AC:AC,Capacity!$A:$A,Summary_CDP,Capacity!$B:$B,IF($B$228="NEM","*",$B$228),Capacity!$C:$C,$H231)-SUMIFS(Capacity!$D:$D,Capacity!$A:$A,Summary_CDP,Capacity!$B:$B,IF($B$228="NEM","*",$B$228),Capacity!$C:$C,$H231)</f>
        <v>-16456</v>
      </c>
      <c r="AH231" s="5">
        <f>SUMIFS(Capacity!AD:AD,Capacity!$A:$A,Summary_CDP,Capacity!$B:$B,IF($B$228="NEM","*",$B$228),Capacity!$C:$C,$H231)-SUMIFS(Capacity!$D:$D,Capacity!$A:$A,Summary_CDP,Capacity!$B:$B,IF($B$228="NEM","*",$B$228),Capacity!$C:$C,$H231)</f>
        <v>-16456</v>
      </c>
      <c r="AI231" s="5">
        <f>SUMIFS(Capacity!AE:AE,Capacity!$A:$A,Summary_CDP,Capacity!$B:$B,IF($B$228="NEM","*",$B$228),Capacity!$C:$C,$H231)-SUMIFS(Capacity!$D:$D,Capacity!$A:$A,Summary_CDP,Capacity!$B:$B,IF($B$228="NEM","*",$B$228),Capacity!$C:$C,$H231)</f>
        <v>-16456</v>
      </c>
      <c r="AJ231" s="5">
        <f>SUMIFS(Capacity!AF:AF,Capacity!$A:$A,Summary_CDP,Capacity!$B:$B,IF($B$228="NEM","*",$B$228),Capacity!$C:$C,$H231)-SUMIFS(Capacity!$D:$D,Capacity!$A:$A,Summary_CDP,Capacity!$B:$B,IF($B$228="NEM","*",$B$228),Capacity!$C:$C,$H231)</f>
        <v>-16456</v>
      </c>
    </row>
    <row r="232" spans="1:36" ht="15" customHeight="1">
      <c r="H232" s="9" t="s">
        <v>131</v>
      </c>
      <c r="I232" s="5">
        <f>SUMIFS(Capacity!E:E,Capacity!$A:$A,Summary_CDP,Capacity!$B:$B,IF($B$228="NEM","*",$B$228),Capacity!$C:$C,$H232)-SUMIFS(Capacity!$D:$D,Capacity!$A:$A,Summary_CDP,Capacity!$B:$B,IF($B$228="NEM","*",$B$228),Capacity!$C:$C,$H232)</f>
        <v>0</v>
      </c>
      <c r="J232" s="5">
        <f>SUMIFS(Capacity!F:F,Capacity!$A:$A,Summary_CDP,Capacity!$B:$B,IF($B$228="NEM","*",$B$228),Capacity!$C:$C,$H232)-SUMIFS(Capacity!$D:$D,Capacity!$A:$A,Summary_CDP,Capacity!$B:$B,IF($B$228="NEM","*",$B$228),Capacity!$C:$C,$H232)</f>
        <v>0</v>
      </c>
      <c r="K232" s="5">
        <f>SUMIFS(Capacity!G:G,Capacity!$A:$A,Summary_CDP,Capacity!$B:$B,IF($B$228="NEM","*",$B$228),Capacity!$C:$C,$H232)-SUMIFS(Capacity!$D:$D,Capacity!$A:$A,Summary_CDP,Capacity!$B:$B,IF($B$228="NEM","*",$B$228),Capacity!$C:$C,$H232)</f>
        <v>-685</v>
      </c>
      <c r="L232" s="5">
        <f>SUMIFS(Capacity!H:H,Capacity!$A:$A,Summary_CDP,Capacity!$B:$B,IF($B$228="NEM","*",$B$228),Capacity!$C:$C,$H232)-SUMIFS(Capacity!$D:$D,Capacity!$A:$A,Summary_CDP,Capacity!$B:$B,IF($B$228="NEM","*",$B$228),Capacity!$C:$C,$H232)</f>
        <v>-1435</v>
      </c>
      <c r="M232" s="5">
        <f>SUMIFS(Capacity!I:I,Capacity!$A:$A,Summary_CDP,Capacity!$B:$B,IF($B$228="NEM","*",$B$228),Capacity!$C:$C,$H232)-SUMIFS(Capacity!$D:$D,Capacity!$A:$A,Summary_CDP,Capacity!$B:$B,IF($B$228="NEM","*",$B$228),Capacity!$C:$C,$H232)</f>
        <v>-1435</v>
      </c>
      <c r="N232" s="5">
        <f>SUMIFS(Capacity!J:J,Capacity!$A:$A,Summary_CDP,Capacity!$B:$B,IF($B$228="NEM","*",$B$228),Capacity!$C:$C,$H232)-SUMIFS(Capacity!$D:$D,Capacity!$A:$A,Summary_CDP,Capacity!$B:$B,IF($B$228="NEM","*",$B$228),Capacity!$C:$C,$H232)</f>
        <v>-1995</v>
      </c>
      <c r="O232" s="5">
        <f>SUMIFS(Capacity!K:K,Capacity!$A:$A,Summary_CDP,Capacity!$B:$B,IF($B$228="NEM","*",$B$228),Capacity!$C:$C,$H232)-SUMIFS(Capacity!$D:$D,Capacity!$A:$A,Summary_CDP,Capacity!$B:$B,IF($B$228="NEM","*",$B$228),Capacity!$C:$C,$H232)</f>
        <v>-3100</v>
      </c>
      <c r="P232" s="5">
        <f>SUMIFS(Capacity!L:L,Capacity!$A:$A,Summary_CDP,Capacity!$B:$B,IF($B$228="NEM","*",$B$228),Capacity!$C:$C,$H232)-SUMIFS(Capacity!$D:$D,Capacity!$A:$A,Summary_CDP,Capacity!$B:$B,IF($B$228="NEM","*",$B$228),Capacity!$C:$C,$H232)</f>
        <v>-3660</v>
      </c>
      <c r="Q232" s="5">
        <f>SUMIFS(Capacity!M:M,Capacity!$A:$A,Summary_CDP,Capacity!$B:$B,IF($B$228="NEM","*",$B$228),Capacity!$C:$C,$H232)-SUMIFS(Capacity!$D:$D,Capacity!$A:$A,Summary_CDP,Capacity!$B:$B,IF($B$228="NEM","*",$B$228),Capacity!$C:$C,$H232)</f>
        <v>-3660</v>
      </c>
      <c r="R232" s="5">
        <f>SUMIFS(Capacity!N:N,Capacity!$A:$A,Summary_CDP,Capacity!$B:$B,IF($B$228="NEM","*",$B$228),Capacity!$C:$C,$H232)-SUMIFS(Capacity!$D:$D,Capacity!$A:$A,Summary_CDP,Capacity!$B:$B,IF($B$228="NEM","*",$B$228),Capacity!$C:$C,$H232)</f>
        <v>-4820</v>
      </c>
      <c r="S232" s="5">
        <f>SUMIFS(Capacity!O:O,Capacity!$A:$A,Summary_CDP,Capacity!$B:$B,IF($B$228="NEM","*",$B$228),Capacity!$C:$C,$H232)-SUMIFS(Capacity!$D:$D,Capacity!$A:$A,Summary_CDP,Capacity!$B:$B,IF($B$228="NEM","*",$B$228),Capacity!$C:$C,$H232)</f>
        <v>-4820</v>
      </c>
      <c r="T232" s="5">
        <f>SUMIFS(Capacity!P:P,Capacity!$A:$A,Summary_CDP,Capacity!$B:$B,IF($B$228="NEM","*",$B$228),Capacity!$C:$C,$H232)-SUMIFS(Capacity!$D:$D,Capacity!$A:$A,Summary_CDP,Capacity!$B:$B,IF($B$228="NEM","*",$B$228),Capacity!$C:$C,$H232)</f>
        <v>-4820</v>
      </c>
      <c r="U232" s="5">
        <f>SUMIFS(Capacity!Q:Q,Capacity!$A:$A,Summary_CDP,Capacity!$B:$B,IF($B$228="NEM","*",$B$228),Capacity!$C:$C,$H232)-SUMIFS(Capacity!$D:$D,Capacity!$A:$A,Summary_CDP,Capacity!$B:$B,IF($B$228="NEM","*",$B$228),Capacity!$C:$C,$H232)</f>
        <v>-4820</v>
      </c>
      <c r="V232" s="5">
        <f>SUMIFS(Capacity!R:R,Capacity!$A:$A,Summary_CDP,Capacity!$B:$B,IF($B$228="NEM","*",$B$228),Capacity!$C:$C,$H232)-SUMIFS(Capacity!$D:$D,Capacity!$A:$A,Summary_CDP,Capacity!$B:$B,IF($B$228="NEM","*",$B$228),Capacity!$C:$C,$H232)</f>
        <v>-4820</v>
      </c>
      <c r="W232" s="5">
        <f>SUMIFS(Capacity!S:S,Capacity!$A:$A,Summary_CDP,Capacity!$B:$B,IF($B$228="NEM","*",$B$228),Capacity!$C:$C,$H232)-SUMIFS(Capacity!$D:$D,Capacity!$A:$A,Summary_CDP,Capacity!$B:$B,IF($B$228="NEM","*",$B$228),Capacity!$C:$C,$H232)</f>
        <v>-4820</v>
      </c>
      <c r="X232" s="5">
        <f>SUMIFS(Capacity!T:T,Capacity!$A:$A,Summary_CDP,Capacity!$B:$B,IF($B$228="NEM","*",$B$228),Capacity!$C:$C,$H232)-SUMIFS(Capacity!$D:$D,Capacity!$A:$A,Summary_CDP,Capacity!$B:$B,IF($B$228="NEM","*",$B$228),Capacity!$C:$C,$H232)</f>
        <v>-4820</v>
      </c>
      <c r="Y232" s="5">
        <f>SUMIFS(Capacity!U:U,Capacity!$A:$A,Summary_CDP,Capacity!$B:$B,IF($B$228="NEM","*",$B$228),Capacity!$C:$C,$H232)-SUMIFS(Capacity!$D:$D,Capacity!$A:$A,Summary_CDP,Capacity!$B:$B,IF($B$228="NEM","*",$B$228),Capacity!$C:$C,$H232)</f>
        <v>-4820</v>
      </c>
      <c r="Z232" s="5">
        <f>SUMIFS(Capacity!V:V,Capacity!$A:$A,Summary_CDP,Capacity!$B:$B,IF($B$228="NEM","*",$B$228),Capacity!$C:$C,$H232)-SUMIFS(Capacity!$D:$D,Capacity!$A:$A,Summary_CDP,Capacity!$B:$B,IF($B$228="NEM","*",$B$228),Capacity!$C:$C,$H232)</f>
        <v>-4820</v>
      </c>
      <c r="AA232" s="5">
        <f>SUMIFS(Capacity!W:W,Capacity!$A:$A,Summary_CDP,Capacity!$B:$B,IF($B$228="NEM","*",$B$228),Capacity!$C:$C,$H232)-SUMIFS(Capacity!$D:$D,Capacity!$A:$A,Summary_CDP,Capacity!$B:$B,IF($B$228="NEM","*",$B$228),Capacity!$C:$C,$H232)</f>
        <v>-4820</v>
      </c>
      <c r="AB232" s="5">
        <f>SUMIFS(Capacity!X:X,Capacity!$A:$A,Summary_CDP,Capacity!$B:$B,IF($B$228="NEM","*",$B$228),Capacity!$C:$C,$H232)-SUMIFS(Capacity!$D:$D,Capacity!$A:$A,Summary_CDP,Capacity!$B:$B,IF($B$228="NEM","*",$B$228),Capacity!$C:$C,$H232)</f>
        <v>-4820</v>
      </c>
      <c r="AC232" s="5">
        <f>SUMIFS(Capacity!Y:Y,Capacity!$A:$A,Summary_CDP,Capacity!$B:$B,IF($B$228="NEM","*",$B$228),Capacity!$C:$C,$H232)-SUMIFS(Capacity!$D:$D,Capacity!$A:$A,Summary_CDP,Capacity!$B:$B,IF($B$228="NEM","*",$B$228),Capacity!$C:$C,$H232)</f>
        <v>-4820</v>
      </c>
      <c r="AD232" s="5">
        <f>SUMIFS(Capacity!Z:Z,Capacity!$A:$A,Summary_CDP,Capacity!$B:$B,IF($B$228="NEM","*",$B$228),Capacity!$C:$C,$H232)-SUMIFS(Capacity!$D:$D,Capacity!$A:$A,Summary_CDP,Capacity!$B:$B,IF($B$228="NEM","*",$B$228),Capacity!$C:$C,$H232)</f>
        <v>-4820</v>
      </c>
      <c r="AE232" s="5">
        <f>SUMIFS(Capacity!AA:AA,Capacity!$A:$A,Summary_CDP,Capacity!$B:$B,IF($B$228="NEM","*",$B$228),Capacity!$C:$C,$H232)-SUMIFS(Capacity!$D:$D,Capacity!$A:$A,Summary_CDP,Capacity!$B:$B,IF($B$228="NEM","*",$B$228),Capacity!$C:$C,$H232)</f>
        <v>-4820</v>
      </c>
      <c r="AF232" s="5">
        <f>SUMIFS(Capacity!AB:AB,Capacity!$A:$A,Summary_CDP,Capacity!$B:$B,IF($B$228="NEM","*",$B$228),Capacity!$C:$C,$H232)-SUMIFS(Capacity!$D:$D,Capacity!$A:$A,Summary_CDP,Capacity!$B:$B,IF($B$228="NEM","*",$B$228),Capacity!$C:$C,$H232)</f>
        <v>-4820</v>
      </c>
      <c r="AG232" s="5">
        <f>SUMIFS(Capacity!AC:AC,Capacity!$A:$A,Summary_CDP,Capacity!$B:$B,IF($B$228="NEM","*",$B$228),Capacity!$C:$C,$H232)-SUMIFS(Capacity!$D:$D,Capacity!$A:$A,Summary_CDP,Capacity!$B:$B,IF($B$228="NEM","*",$B$228),Capacity!$C:$C,$H232)</f>
        <v>-4820</v>
      </c>
      <c r="AH232" s="5">
        <f>SUMIFS(Capacity!AD:AD,Capacity!$A:$A,Summary_CDP,Capacity!$B:$B,IF($B$228="NEM","*",$B$228),Capacity!$C:$C,$H232)-SUMIFS(Capacity!$D:$D,Capacity!$A:$A,Summary_CDP,Capacity!$B:$B,IF($B$228="NEM","*",$B$228),Capacity!$C:$C,$H232)</f>
        <v>-4820</v>
      </c>
      <c r="AI232" s="5">
        <f>SUMIFS(Capacity!AE:AE,Capacity!$A:$A,Summary_CDP,Capacity!$B:$B,IF($B$228="NEM","*",$B$228),Capacity!$C:$C,$H232)-SUMIFS(Capacity!$D:$D,Capacity!$A:$A,Summary_CDP,Capacity!$B:$B,IF($B$228="NEM","*",$B$228),Capacity!$C:$C,$H232)</f>
        <v>-4820</v>
      </c>
      <c r="AJ232" s="5">
        <f>SUMIFS(Capacity!AF:AF,Capacity!$A:$A,Summary_CDP,Capacity!$B:$B,IF($B$228="NEM","*",$B$228),Capacity!$C:$C,$H232)-SUMIFS(Capacity!$D:$D,Capacity!$A:$A,Summary_CDP,Capacity!$B:$B,IF($B$228="NEM","*",$B$228),Capacity!$C:$C,$H232)</f>
        <v>-4820</v>
      </c>
    </row>
    <row r="233" spans="1:36" ht="15" customHeight="1">
      <c r="H233" s="9" t="s">
        <v>132</v>
      </c>
      <c r="I233" s="5">
        <f>SUMIFS(Capacity!E:E,Capacity!$A:$A,Summary_CDP,Capacity!$B:$B,IF($B$228="NEM","*",$B$228),Capacity!$C:$C,$H233)-SUMIFS(Capacity!$D:$D,Capacity!$A:$A,Summary_CDP,Capacity!$B:$B,IF($B$228="NEM","*",$B$228),Capacity!$C:$C,$H233)</f>
        <v>316</v>
      </c>
      <c r="J233" s="5">
        <f>SUMIFS(Capacity!F:F,Capacity!$A:$A,Summary_CDP,Capacity!$B:$B,IF($B$228="NEM","*",$B$228),Capacity!$C:$C,$H233)-SUMIFS(Capacity!$D:$D,Capacity!$A:$A,Summary_CDP,Capacity!$B:$B,IF($B$228="NEM","*",$B$228),Capacity!$C:$C,$H233)</f>
        <v>316</v>
      </c>
      <c r="K233" s="5">
        <f>SUMIFS(Capacity!G:G,Capacity!$A:$A,Summary_CDP,Capacity!$B:$B,IF($B$228="NEM","*",$B$228),Capacity!$C:$C,$H233)-SUMIFS(Capacity!$D:$D,Capacity!$A:$A,Summary_CDP,Capacity!$B:$B,IF($B$228="NEM","*",$B$228),Capacity!$C:$C,$H233)</f>
        <v>316</v>
      </c>
      <c r="L233" s="5">
        <f>SUMIFS(Capacity!H:H,Capacity!$A:$A,Summary_CDP,Capacity!$B:$B,IF($B$228="NEM","*",$B$228),Capacity!$C:$C,$H233)-SUMIFS(Capacity!$D:$D,Capacity!$A:$A,Summary_CDP,Capacity!$B:$B,IF($B$228="NEM","*",$B$228),Capacity!$C:$C,$H233)</f>
        <v>316</v>
      </c>
      <c r="M233" s="5">
        <f>SUMIFS(Capacity!I:I,Capacity!$A:$A,Summary_CDP,Capacity!$B:$B,IF($B$228="NEM","*",$B$228),Capacity!$C:$C,$H233)-SUMIFS(Capacity!$D:$D,Capacity!$A:$A,Summary_CDP,Capacity!$B:$B,IF($B$228="NEM","*",$B$228),Capacity!$C:$C,$H233)</f>
        <v>316</v>
      </c>
      <c r="N233" s="5">
        <f>SUMIFS(Capacity!J:J,Capacity!$A:$A,Summary_CDP,Capacity!$B:$B,IF($B$228="NEM","*",$B$228),Capacity!$C:$C,$H233)-SUMIFS(Capacity!$D:$D,Capacity!$A:$A,Summary_CDP,Capacity!$B:$B,IF($B$228="NEM","*",$B$228),Capacity!$C:$C,$H233)</f>
        <v>316</v>
      </c>
      <c r="O233" s="5">
        <f>SUMIFS(Capacity!K:K,Capacity!$A:$A,Summary_CDP,Capacity!$B:$B,IF($B$228="NEM","*",$B$228),Capacity!$C:$C,$H233)-SUMIFS(Capacity!$D:$D,Capacity!$A:$A,Summary_CDP,Capacity!$B:$B,IF($B$228="NEM","*",$B$228),Capacity!$C:$C,$H233)</f>
        <v>316</v>
      </c>
      <c r="P233" s="5">
        <f>SUMIFS(Capacity!L:L,Capacity!$A:$A,Summary_CDP,Capacity!$B:$B,IF($B$228="NEM","*",$B$228),Capacity!$C:$C,$H233)-SUMIFS(Capacity!$D:$D,Capacity!$A:$A,Summary_CDP,Capacity!$B:$B,IF($B$228="NEM","*",$B$228),Capacity!$C:$C,$H233)</f>
        <v>-392</v>
      </c>
      <c r="Q233" s="5">
        <f>SUMIFS(Capacity!M:M,Capacity!$A:$A,Summary_CDP,Capacity!$B:$B,IF($B$228="NEM","*",$B$228),Capacity!$C:$C,$H233)-SUMIFS(Capacity!$D:$D,Capacity!$A:$A,Summary_CDP,Capacity!$B:$B,IF($B$228="NEM","*",$B$228),Capacity!$C:$C,$H233)</f>
        <v>-392</v>
      </c>
      <c r="R233" s="5">
        <f>SUMIFS(Capacity!N:N,Capacity!$A:$A,Summary_CDP,Capacity!$B:$B,IF($B$228="NEM","*",$B$228),Capacity!$C:$C,$H233)-SUMIFS(Capacity!$D:$D,Capacity!$A:$A,Summary_CDP,Capacity!$B:$B,IF($B$228="NEM","*",$B$228),Capacity!$C:$C,$H233)</f>
        <v>-392</v>
      </c>
      <c r="S233" s="5">
        <f>SUMIFS(Capacity!O:O,Capacity!$A:$A,Summary_CDP,Capacity!$B:$B,IF($B$228="NEM","*",$B$228),Capacity!$C:$C,$H233)-SUMIFS(Capacity!$D:$D,Capacity!$A:$A,Summary_CDP,Capacity!$B:$B,IF($B$228="NEM","*",$B$228),Capacity!$C:$C,$H233)</f>
        <v>-392</v>
      </c>
      <c r="T233" s="5">
        <f>SUMIFS(Capacity!P:P,Capacity!$A:$A,Summary_CDP,Capacity!$B:$B,IF($B$228="NEM","*",$B$228),Capacity!$C:$C,$H233)-SUMIFS(Capacity!$D:$D,Capacity!$A:$A,Summary_CDP,Capacity!$B:$B,IF($B$228="NEM","*",$B$228),Capacity!$C:$C,$H233)</f>
        <v>-392</v>
      </c>
      <c r="U233" s="5">
        <f>SUMIFS(Capacity!Q:Q,Capacity!$A:$A,Summary_CDP,Capacity!$B:$B,IF($B$228="NEM","*",$B$228),Capacity!$C:$C,$H233)-SUMIFS(Capacity!$D:$D,Capacity!$A:$A,Summary_CDP,Capacity!$B:$B,IF($B$228="NEM","*",$B$228),Capacity!$C:$C,$H233)</f>
        <v>-1192</v>
      </c>
      <c r="V233" s="5">
        <f>SUMIFS(Capacity!R:R,Capacity!$A:$A,Summary_CDP,Capacity!$B:$B,IF($B$228="NEM","*",$B$228),Capacity!$C:$C,$H233)-SUMIFS(Capacity!$D:$D,Capacity!$A:$A,Summary_CDP,Capacity!$B:$B,IF($B$228="NEM","*",$B$228),Capacity!$C:$C,$H233)</f>
        <v>-1577</v>
      </c>
      <c r="W233" s="5">
        <f>SUMIFS(Capacity!S:S,Capacity!$A:$A,Summary_CDP,Capacity!$B:$B,IF($B$228="NEM","*",$B$228),Capacity!$C:$C,$H233)-SUMIFS(Capacity!$D:$D,Capacity!$A:$A,Summary_CDP,Capacity!$B:$B,IF($B$228="NEM","*",$B$228),Capacity!$C:$C,$H233)</f>
        <v>-2105.9999999900001</v>
      </c>
      <c r="X233" s="5">
        <f>SUMIFS(Capacity!T:T,Capacity!$A:$A,Summary_CDP,Capacity!$B:$B,IF($B$228="NEM","*",$B$228),Capacity!$C:$C,$H233)-SUMIFS(Capacity!$D:$D,Capacity!$A:$A,Summary_CDP,Capacity!$B:$B,IF($B$228="NEM","*",$B$228),Capacity!$C:$C,$H233)</f>
        <v>-2105.9999999900001</v>
      </c>
      <c r="Y233" s="5">
        <f>SUMIFS(Capacity!U:U,Capacity!$A:$A,Summary_CDP,Capacity!$B:$B,IF($B$228="NEM","*",$B$228),Capacity!$C:$C,$H233)-SUMIFS(Capacity!$D:$D,Capacity!$A:$A,Summary_CDP,Capacity!$B:$B,IF($B$228="NEM","*",$B$228),Capacity!$C:$C,$H233)</f>
        <v>-2250.3999999799998</v>
      </c>
      <c r="Z233" s="5">
        <f>SUMIFS(Capacity!V:V,Capacity!$A:$A,Summary_CDP,Capacity!$B:$B,IF($B$228="NEM","*",$B$228),Capacity!$C:$C,$H233)-SUMIFS(Capacity!$D:$D,Capacity!$A:$A,Summary_CDP,Capacity!$B:$B,IF($B$228="NEM","*",$B$228),Capacity!$C:$C,$H233)</f>
        <v>-2250.3999999799998</v>
      </c>
      <c r="AA233" s="5">
        <f>SUMIFS(Capacity!W:W,Capacity!$A:$A,Summary_CDP,Capacity!$B:$B,IF($B$228="NEM","*",$B$228),Capacity!$C:$C,$H233)-SUMIFS(Capacity!$D:$D,Capacity!$A:$A,Summary_CDP,Capacity!$B:$B,IF($B$228="NEM","*",$B$228),Capacity!$C:$C,$H233)</f>
        <v>-2250.3999999799998</v>
      </c>
      <c r="AB233" s="5">
        <f>SUMIFS(Capacity!X:X,Capacity!$A:$A,Summary_CDP,Capacity!$B:$B,IF($B$228="NEM","*",$B$228),Capacity!$C:$C,$H233)-SUMIFS(Capacity!$D:$D,Capacity!$A:$A,Summary_CDP,Capacity!$B:$B,IF($B$228="NEM","*",$B$228),Capacity!$C:$C,$H233)</f>
        <v>-2250.3999999799998</v>
      </c>
      <c r="AC233" s="5">
        <f>SUMIFS(Capacity!Y:Y,Capacity!$A:$A,Summary_CDP,Capacity!$B:$B,IF($B$228="NEM","*",$B$228),Capacity!$C:$C,$H233)-SUMIFS(Capacity!$D:$D,Capacity!$A:$A,Summary_CDP,Capacity!$B:$B,IF($B$228="NEM","*",$B$228),Capacity!$C:$C,$H233)</f>
        <v>-2690.3999999799998</v>
      </c>
      <c r="AD233" s="5">
        <f>SUMIFS(Capacity!Z:Z,Capacity!$A:$A,Summary_CDP,Capacity!$B:$B,IF($B$228="NEM","*",$B$228),Capacity!$C:$C,$H233)-SUMIFS(Capacity!$D:$D,Capacity!$A:$A,Summary_CDP,Capacity!$B:$B,IF($B$228="NEM","*",$B$228),Capacity!$C:$C,$H233)</f>
        <v>-2690.3999999799998</v>
      </c>
      <c r="AE233" s="5">
        <f>SUMIFS(Capacity!AA:AA,Capacity!$A:$A,Summary_CDP,Capacity!$B:$B,IF($B$228="NEM","*",$B$228),Capacity!$C:$C,$H233)-SUMIFS(Capacity!$D:$D,Capacity!$A:$A,Summary_CDP,Capacity!$B:$B,IF($B$228="NEM","*",$B$228),Capacity!$C:$C,$H233)</f>
        <v>-3514.8999999799998</v>
      </c>
      <c r="AF233" s="5">
        <f>SUMIFS(Capacity!AB:AB,Capacity!$A:$A,Summary_CDP,Capacity!$B:$B,IF($B$228="NEM","*",$B$228),Capacity!$C:$C,$H233)-SUMIFS(Capacity!$D:$D,Capacity!$A:$A,Summary_CDP,Capacity!$B:$B,IF($B$228="NEM","*",$B$228),Capacity!$C:$C,$H233)</f>
        <v>-3758.8999999799998</v>
      </c>
      <c r="AG233" s="5">
        <f>SUMIFS(Capacity!AC:AC,Capacity!$A:$A,Summary_CDP,Capacity!$B:$B,IF($B$228="NEM","*",$B$228),Capacity!$C:$C,$H233)-SUMIFS(Capacity!$D:$D,Capacity!$A:$A,Summary_CDP,Capacity!$B:$B,IF($B$228="NEM","*",$B$228),Capacity!$C:$C,$H233)</f>
        <v>-3758.8999999799998</v>
      </c>
      <c r="AH233" s="5">
        <f>SUMIFS(Capacity!AD:AD,Capacity!$A:$A,Summary_CDP,Capacity!$B:$B,IF($B$228="NEM","*",$B$228),Capacity!$C:$C,$H233)-SUMIFS(Capacity!$D:$D,Capacity!$A:$A,Summary_CDP,Capacity!$B:$B,IF($B$228="NEM","*",$B$228),Capacity!$C:$C,$H233)</f>
        <v>-3758.8999999799998</v>
      </c>
      <c r="AI233" s="5">
        <f>SUMIFS(Capacity!AE:AE,Capacity!$A:$A,Summary_CDP,Capacity!$B:$B,IF($B$228="NEM","*",$B$228),Capacity!$C:$C,$H233)-SUMIFS(Capacity!$D:$D,Capacity!$A:$A,Summary_CDP,Capacity!$B:$B,IF($B$228="NEM","*",$B$228),Capacity!$C:$C,$H233)</f>
        <v>-3758.8999999799998</v>
      </c>
      <c r="AJ233" s="5">
        <f>SUMIFS(Capacity!AF:AF,Capacity!$A:$A,Summary_CDP,Capacity!$B:$B,IF($B$228="NEM","*",$B$228),Capacity!$C:$C,$H233)-SUMIFS(Capacity!$D:$D,Capacity!$A:$A,Summary_CDP,Capacity!$B:$B,IF($B$228="NEM","*",$B$228),Capacity!$C:$C,$H233)</f>
        <v>-3758.8999999799998</v>
      </c>
    </row>
    <row r="234" spans="1:36" ht="15" customHeight="1">
      <c r="H234" s="9" t="s">
        <v>133</v>
      </c>
      <c r="I234" s="5">
        <f>SUMIFS(Capacity!E:E,Capacity!$A:$A,Summary_CDP,Capacity!$B:$B,IF($B$228="NEM","*",$B$228),Capacity!$C:$C,$H234)-SUMIFS(Capacity!$D:$D,Capacity!$A:$A,Summary_CDP,Capacity!$B:$B,IF($B$228="NEM","*",$B$228),Capacity!$C:$C,$H234)</f>
        <v>0</v>
      </c>
      <c r="J234" s="5">
        <f>SUMIFS(Capacity!F:F,Capacity!$A:$A,Summary_CDP,Capacity!$B:$B,IF($B$228="NEM","*",$B$228),Capacity!$C:$C,$H234)-SUMIFS(Capacity!$D:$D,Capacity!$A:$A,Summary_CDP,Capacity!$B:$B,IF($B$228="NEM","*",$B$228),Capacity!$C:$C,$H234)</f>
        <v>0</v>
      </c>
      <c r="K234" s="5">
        <f>SUMIFS(Capacity!G:G,Capacity!$A:$A,Summary_CDP,Capacity!$B:$B,IF($B$228="NEM","*",$B$228),Capacity!$C:$C,$H234)-SUMIFS(Capacity!$D:$D,Capacity!$A:$A,Summary_CDP,Capacity!$B:$B,IF($B$228="NEM","*",$B$228),Capacity!$C:$C,$H234)</f>
        <v>0</v>
      </c>
      <c r="L234" s="5">
        <f>SUMIFS(Capacity!H:H,Capacity!$A:$A,Summary_CDP,Capacity!$B:$B,IF($B$228="NEM","*",$B$228),Capacity!$C:$C,$H234)-SUMIFS(Capacity!$D:$D,Capacity!$A:$A,Summary_CDP,Capacity!$B:$B,IF($B$228="NEM","*",$B$228),Capacity!$C:$C,$H234)</f>
        <v>0</v>
      </c>
      <c r="M234" s="5">
        <f>SUMIFS(Capacity!I:I,Capacity!$A:$A,Summary_CDP,Capacity!$B:$B,IF($B$228="NEM","*",$B$228),Capacity!$C:$C,$H234)-SUMIFS(Capacity!$D:$D,Capacity!$A:$A,Summary_CDP,Capacity!$B:$B,IF($B$228="NEM","*",$B$228),Capacity!$C:$C,$H234)</f>
        <v>0</v>
      </c>
      <c r="N234" s="5">
        <f>SUMIFS(Capacity!J:J,Capacity!$A:$A,Summary_CDP,Capacity!$B:$B,IF($B$228="NEM","*",$B$228),Capacity!$C:$C,$H234)-SUMIFS(Capacity!$D:$D,Capacity!$A:$A,Summary_CDP,Capacity!$B:$B,IF($B$228="NEM","*",$B$228),Capacity!$C:$C,$H234)</f>
        <v>0</v>
      </c>
      <c r="O234" s="5">
        <f>SUMIFS(Capacity!K:K,Capacity!$A:$A,Summary_CDP,Capacity!$B:$B,IF($B$228="NEM","*",$B$228),Capacity!$C:$C,$H234)-SUMIFS(Capacity!$D:$D,Capacity!$A:$A,Summary_CDP,Capacity!$B:$B,IF($B$228="NEM","*",$B$228),Capacity!$C:$C,$H234)</f>
        <v>0</v>
      </c>
      <c r="P234" s="5">
        <f>SUMIFS(Capacity!L:L,Capacity!$A:$A,Summary_CDP,Capacity!$B:$B,IF($B$228="NEM","*",$B$228),Capacity!$C:$C,$H234)-SUMIFS(Capacity!$D:$D,Capacity!$A:$A,Summary_CDP,Capacity!$B:$B,IF($B$228="NEM","*",$B$228),Capacity!$C:$C,$H234)</f>
        <v>0</v>
      </c>
      <c r="Q234" s="5">
        <f>SUMIFS(Capacity!M:M,Capacity!$A:$A,Summary_CDP,Capacity!$B:$B,IF($B$228="NEM","*",$B$228),Capacity!$C:$C,$H234)-SUMIFS(Capacity!$D:$D,Capacity!$A:$A,Summary_CDP,Capacity!$B:$B,IF($B$228="NEM","*",$B$228),Capacity!$C:$C,$H234)</f>
        <v>0</v>
      </c>
      <c r="R234" s="5">
        <f>SUMIFS(Capacity!N:N,Capacity!$A:$A,Summary_CDP,Capacity!$B:$B,IF($B$228="NEM","*",$B$228),Capacity!$C:$C,$H234)-SUMIFS(Capacity!$D:$D,Capacity!$A:$A,Summary_CDP,Capacity!$B:$B,IF($B$228="NEM","*",$B$228),Capacity!$C:$C,$H234)</f>
        <v>0</v>
      </c>
      <c r="S234" s="5">
        <f>SUMIFS(Capacity!O:O,Capacity!$A:$A,Summary_CDP,Capacity!$B:$B,IF($B$228="NEM","*",$B$228),Capacity!$C:$C,$H234)-SUMIFS(Capacity!$D:$D,Capacity!$A:$A,Summary_CDP,Capacity!$B:$B,IF($B$228="NEM","*",$B$228),Capacity!$C:$C,$H234)</f>
        <v>0</v>
      </c>
      <c r="T234" s="5">
        <f>SUMIFS(Capacity!P:P,Capacity!$A:$A,Summary_CDP,Capacity!$B:$B,IF($B$228="NEM","*",$B$228),Capacity!$C:$C,$H234)-SUMIFS(Capacity!$D:$D,Capacity!$A:$A,Summary_CDP,Capacity!$B:$B,IF($B$228="NEM","*",$B$228),Capacity!$C:$C,$H234)</f>
        <v>0</v>
      </c>
      <c r="U234" s="5">
        <f>SUMIFS(Capacity!Q:Q,Capacity!$A:$A,Summary_CDP,Capacity!$B:$B,IF($B$228="NEM","*",$B$228),Capacity!$C:$C,$H234)-SUMIFS(Capacity!$D:$D,Capacity!$A:$A,Summary_CDP,Capacity!$B:$B,IF($B$228="NEM","*",$B$228),Capacity!$C:$C,$H234)</f>
        <v>0</v>
      </c>
      <c r="V234" s="5">
        <f>SUMIFS(Capacity!R:R,Capacity!$A:$A,Summary_CDP,Capacity!$B:$B,IF($B$228="NEM","*",$B$228),Capacity!$C:$C,$H234)-SUMIFS(Capacity!$D:$D,Capacity!$A:$A,Summary_CDP,Capacity!$B:$B,IF($B$228="NEM","*",$B$228),Capacity!$C:$C,$H234)</f>
        <v>0</v>
      </c>
      <c r="W234" s="5">
        <f>SUMIFS(Capacity!S:S,Capacity!$A:$A,Summary_CDP,Capacity!$B:$B,IF($B$228="NEM","*",$B$228),Capacity!$C:$C,$H234)-SUMIFS(Capacity!$D:$D,Capacity!$A:$A,Summary_CDP,Capacity!$B:$B,IF($B$228="NEM","*",$B$228),Capacity!$C:$C,$H234)</f>
        <v>0</v>
      </c>
      <c r="X234" s="5">
        <f>SUMIFS(Capacity!T:T,Capacity!$A:$A,Summary_CDP,Capacity!$B:$B,IF($B$228="NEM","*",$B$228),Capacity!$C:$C,$H234)-SUMIFS(Capacity!$D:$D,Capacity!$A:$A,Summary_CDP,Capacity!$B:$B,IF($B$228="NEM","*",$B$228),Capacity!$C:$C,$H234)</f>
        <v>0</v>
      </c>
      <c r="Y234" s="5">
        <f>SUMIFS(Capacity!U:U,Capacity!$A:$A,Summary_CDP,Capacity!$B:$B,IF($B$228="NEM","*",$B$228),Capacity!$C:$C,$H234)-SUMIFS(Capacity!$D:$D,Capacity!$A:$A,Summary_CDP,Capacity!$B:$B,IF($B$228="NEM","*",$B$228),Capacity!$C:$C,$H234)</f>
        <v>0</v>
      </c>
      <c r="Z234" s="5">
        <f>SUMIFS(Capacity!V:V,Capacity!$A:$A,Summary_CDP,Capacity!$B:$B,IF($B$228="NEM","*",$B$228),Capacity!$C:$C,$H234)-SUMIFS(Capacity!$D:$D,Capacity!$A:$A,Summary_CDP,Capacity!$B:$B,IF($B$228="NEM","*",$B$228),Capacity!$C:$C,$H234)</f>
        <v>0</v>
      </c>
      <c r="AA234" s="5">
        <f>SUMIFS(Capacity!W:W,Capacity!$A:$A,Summary_CDP,Capacity!$B:$B,IF($B$228="NEM","*",$B$228),Capacity!$C:$C,$H234)-SUMIFS(Capacity!$D:$D,Capacity!$A:$A,Summary_CDP,Capacity!$B:$B,IF($B$228="NEM","*",$B$228),Capacity!$C:$C,$H234)</f>
        <v>0</v>
      </c>
      <c r="AB234" s="5">
        <f>SUMIFS(Capacity!X:X,Capacity!$A:$A,Summary_CDP,Capacity!$B:$B,IF($B$228="NEM","*",$B$228),Capacity!$C:$C,$H234)-SUMIFS(Capacity!$D:$D,Capacity!$A:$A,Summary_CDP,Capacity!$B:$B,IF($B$228="NEM","*",$B$228),Capacity!$C:$C,$H234)</f>
        <v>0</v>
      </c>
      <c r="AC234" s="5">
        <f>SUMIFS(Capacity!Y:Y,Capacity!$A:$A,Summary_CDP,Capacity!$B:$B,IF($B$228="NEM","*",$B$228),Capacity!$C:$C,$H234)-SUMIFS(Capacity!$D:$D,Capacity!$A:$A,Summary_CDP,Capacity!$B:$B,IF($B$228="NEM","*",$B$228),Capacity!$C:$C,$H234)</f>
        <v>0</v>
      </c>
      <c r="AD234" s="5">
        <f>SUMIFS(Capacity!Z:Z,Capacity!$A:$A,Summary_CDP,Capacity!$B:$B,IF($B$228="NEM","*",$B$228),Capacity!$C:$C,$H234)-SUMIFS(Capacity!$D:$D,Capacity!$A:$A,Summary_CDP,Capacity!$B:$B,IF($B$228="NEM","*",$B$228),Capacity!$C:$C,$H234)</f>
        <v>0</v>
      </c>
      <c r="AE234" s="5">
        <f>SUMIFS(Capacity!AA:AA,Capacity!$A:$A,Summary_CDP,Capacity!$B:$B,IF($B$228="NEM","*",$B$228),Capacity!$C:$C,$H234)-SUMIFS(Capacity!$D:$D,Capacity!$A:$A,Summary_CDP,Capacity!$B:$B,IF($B$228="NEM","*",$B$228),Capacity!$C:$C,$H234)</f>
        <v>0</v>
      </c>
      <c r="AF234" s="5">
        <f>SUMIFS(Capacity!AB:AB,Capacity!$A:$A,Summary_CDP,Capacity!$B:$B,IF($B$228="NEM","*",$B$228),Capacity!$C:$C,$H234)-SUMIFS(Capacity!$D:$D,Capacity!$A:$A,Summary_CDP,Capacity!$B:$B,IF($B$228="NEM","*",$B$228),Capacity!$C:$C,$H234)</f>
        <v>0</v>
      </c>
      <c r="AG234" s="5">
        <f>SUMIFS(Capacity!AC:AC,Capacity!$A:$A,Summary_CDP,Capacity!$B:$B,IF($B$228="NEM","*",$B$228),Capacity!$C:$C,$H234)-SUMIFS(Capacity!$D:$D,Capacity!$A:$A,Summary_CDP,Capacity!$B:$B,IF($B$228="NEM","*",$B$228),Capacity!$C:$C,$H234)</f>
        <v>0</v>
      </c>
      <c r="AH234" s="5">
        <f>SUMIFS(Capacity!AD:AD,Capacity!$A:$A,Summary_CDP,Capacity!$B:$B,IF($B$228="NEM","*",$B$228),Capacity!$C:$C,$H234)-SUMIFS(Capacity!$D:$D,Capacity!$A:$A,Summary_CDP,Capacity!$B:$B,IF($B$228="NEM","*",$B$228),Capacity!$C:$C,$H234)</f>
        <v>0</v>
      </c>
      <c r="AI234" s="5">
        <f>SUMIFS(Capacity!AE:AE,Capacity!$A:$A,Summary_CDP,Capacity!$B:$B,IF($B$228="NEM","*",$B$228),Capacity!$C:$C,$H234)-SUMIFS(Capacity!$D:$D,Capacity!$A:$A,Summary_CDP,Capacity!$B:$B,IF($B$228="NEM","*",$B$228),Capacity!$C:$C,$H234)</f>
        <v>0</v>
      </c>
      <c r="AJ234" s="5">
        <f>SUMIFS(Capacity!AF:AF,Capacity!$A:$A,Summary_CDP,Capacity!$B:$B,IF($B$228="NEM","*",$B$228),Capacity!$C:$C,$H234)-SUMIFS(Capacity!$D:$D,Capacity!$A:$A,Summary_CDP,Capacity!$B:$B,IF($B$228="NEM","*",$B$228),Capacity!$C:$C,$H234)</f>
        <v>0</v>
      </c>
    </row>
    <row r="235" spans="1:36" ht="15" customHeight="1">
      <c r="H235" s="9" t="s">
        <v>134</v>
      </c>
      <c r="I235" s="5">
        <f>SUMIFS(Capacity!E:E,Capacity!$A:$A,Summary_CDP,Capacity!$B:$B,IF($B$228="NEM","*",$B$228),Capacity!$C:$C,$H235)-SUMIFS(Capacity!$D:$D,Capacity!$A:$A,Summary_CDP,Capacity!$B:$B,IF($B$228="NEM","*",$B$228),Capacity!$C:$C,$H235)</f>
        <v>0</v>
      </c>
      <c r="J235" s="5">
        <f>SUMIFS(Capacity!F:F,Capacity!$A:$A,Summary_CDP,Capacity!$B:$B,IF($B$228="NEM","*",$B$228),Capacity!$C:$C,$H235)-SUMIFS(Capacity!$D:$D,Capacity!$A:$A,Summary_CDP,Capacity!$B:$B,IF($B$228="NEM","*",$B$228),Capacity!$C:$C,$H235)</f>
        <v>1.3540000509237871E-5</v>
      </c>
      <c r="K235" s="5">
        <f>SUMIFS(Capacity!G:G,Capacity!$A:$A,Summary_CDP,Capacity!$B:$B,IF($B$228="NEM","*",$B$228),Capacity!$C:$C,$H235)-SUMIFS(Capacity!$D:$D,Capacity!$A:$A,Summary_CDP,Capacity!$B:$B,IF($B$228="NEM","*",$B$228),Capacity!$C:$C,$H235)</f>
        <v>1.3540000509237871E-5</v>
      </c>
      <c r="L235" s="5">
        <f>SUMIFS(Capacity!H:H,Capacity!$A:$A,Summary_CDP,Capacity!$B:$B,IF($B$228="NEM","*",$B$228),Capacity!$C:$C,$H235)-SUMIFS(Capacity!$D:$D,Capacity!$A:$A,Summary_CDP,Capacity!$B:$B,IF($B$228="NEM","*",$B$228),Capacity!$C:$C,$H235)</f>
        <v>1.3540000509237871E-5</v>
      </c>
      <c r="M235" s="5">
        <f>SUMIFS(Capacity!I:I,Capacity!$A:$A,Summary_CDP,Capacity!$B:$B,IF($B$228="NEM","*",$B$228),Capacity!$C:$C,$H235)-SUMIFS(Capacity!$D:$D,Capacity!$A:$A,Summary_CDP,Capacity!$B:$B,IF($B$228="NEM","*",$B$228),Capacity!$C:$C,$H235)</f>
        <v>1.3540000509237871E-5</v>
      </c>
      <c r="N235" s="5">
        <f>SUMIFS(Capacity!J:J,Capacity!$A:$A,Summary_CDP,Capacity!$B:$B,IF($B$228="NEM","*",$B$228),Capacity!$C:$C,$H235)-SUMIFS(Capacity!$D:$D,Capacity!$A:$A,Summary_CDP,Capacity!$B:$B,IF($B$228="NEM","*",$B$228),Capacity!$C:$C,$H235)</f>
        <v>1.6679998225299641E-5</v>
      </c>
      <c r="O235" s="5">
        <f>SUMIFS(Capacity!K:K,Capacity!$A:$A,Summary_CDP,Capacity!$B:$B,IF($B$228="NEM","*",$B$228),Capacity!$C:$C,$H235)-SUMIFS(Capacity!$D:$D,Capacity!$A:$A,Summary_CDP,Capacity!$B:$B,IF($B$228="NEM","*",$B$228),Capacity!$C:$C,$H235)</f>
        <v>1.6679998225299641E-5</v>
      </c>
      <c r="P235" s="5">
        <f>SUMIFS(Capacity!L:L,Capacity!$A:$A,Summary_CDP,Capacity!$B:$B,IF($B$228="NEM","*",$B$228),Capacity!$C:$C,$H235)-SUMIFS(Capacity!$D:$D,Capacity!$A:$A,Summary_CDP,Capacity!$B:$B,IF($B$228="NEM","*",$B$228),Capacity!$C:$C,$H235)</f>
        <v>-382.49996830999953</v>
      </c>
      <c r="Q235" s="5">
        <f>SUMIFS(Capacity!M:M,Capacity!$A:$A,Summary_CDP,Capacity!$B:$B,IF($B$228="NEM","*",$B$228),Capacity!$C:$C,$H235)-SUMIFS(Capacity!$D:$D,Capacity!$A:$A,Summary_CDP,Capacity!$B:$B,IF($B$228="NEM","*",$B$228),Capacity!$C:$C,$H235)</f>
        <v>-382.49996830999953</v>
      </c>
      <c r="R235" s="5">
        <f>SUMIFS(Capacity!N:N,Capacity!$A:$A,Summary_CDP,Capacity!$B:$B,IF($B$228="NEM","*",$B$228),Capacity!$C:$C,$H235)-SUMIFS(Capacity!$D:$D,Capacity!$A:$A,Summary_CDP,Capacity!$B:$B,IF($B$228="NEM","*",$B$228),Capacity!$C:$C,$H235)</f>
        <v>-622.15996834999987</v>
      </c>
      <c r="S235" s="5">
        <f>SUMIFS(Capacity!O:O,Capacity!$A:$A,Summary_CDP,Capacity!$B:$B,IF($B$228="NEM","*",$B$228),Capacity!$C:$C,$H235)-SUMIFS(Capacity!$D:$D,Capacity!$A:$A,Summary_CDP,Capacity!$B:$B,IF($B$228="NEM","*",$B$228),Capacity!$C:$C,$H235)</f>
        <v>-1084.1599683600007</v>
      </c>
      <c r="T235" s="5">
        <f>SUMIFS(Capacity!P:P,Capacity!$A:$A,Summary_CDP,Capacity!$B:$B,IF($B$228="NEM","*",$B$228),Capacity!$C:$C,$H235)-SUMIFS(Capacity!$D:$D,Capacity!$A:$A,Summary_CDP,Capacity!$B:$B,IF($B$228="NEM","*",$B$228),Capacity!$C:$C,$H235)</f>
        <v>-1201.1599642400006</v>
      </c>
      <c r="U235" s="5">
        <f>SUMIFS(Capacity!Q:Q,Capacity!$A:$A,Summary_CDP,Capacity!$B:$B,IF($B$228="NEM","*",$B$228),Capacity!$C:$C,$H235)-SUMIFS(Capacity!$D:$D,Capacity!$A:$A,Summary_CDP,Capacity!$B:$B,IF($B$228="NEM","*",$B$228),Capacity!$C:$C,$H235)</f>
        <v>-1281.1599642400006</v>
      </c>
      <c r="V235" s="5">
        <f>SUMIFS(Capacity!R:R,Capacity!$A:$A,Summary_CDP,Capacity!$B:$B,IF($B$228="NEM","*",$B$228),Capacity!$C:$C,$H235)-SUMIFS(Capacity!$D:$D,Capacity!$A:$A,Summary_CDP,Capacity!$B:$B,IF($B$228="NEM","*",$B$228),Capacity!$C:$C,$H235)</f>
        <v>-1125.3730339000003</v>
      </c>
      <c r="W235" s="5">
        <f>SUMIFS(Capacity!S:S,Capacity!$A:$A,Summary_CDP,Capacity!$B:$B,IF($B$228="NEM","*",$B$228),Capacity!$C:$C,$H235)-SUMIFS(Capacity!$D:$D,Capacity!$A:$A,Summary_CDP,Capacity!$B:$B,IF($B$228="NEM","*",$B$228),Capacity!$C:$C,$H235)</f>
        <v>-1125.3730713800005</v>
      </c>
      <c r="X235" s="5">
        <f>SUMIFS(Capacity!T:T,Capacity!$A:$A,Summary_CDP,Capacity!$B:$B,IF($B$228="NEM","*",$B$228),Capacity!$C:$C,$H235)-SUMIFS(Capacity!$D:$D,Capacity!$A:$A,Summary_CDP,Capacity!$B:$B,IF($B$228="NEM","*",$B$228),Capacity!$C:$C,$H235)</f>
        <v>-1125.3730525400015</v>
      </c>
      <c r="Y235" s="5">
        <f>SUMIFS(Capacity!U:U,Capacity!$A:$A,Summary_CDP,Capacity!$B:$B,IF($B$228="NEM","*",$B$228),Capacity!$C:$C,$H235)-SUMIFS(Capacity!$D:$D,Capacity!$A:$A,Summary_CDP,Capacity!$B:$B,IF($B$228="NEM","*",$B$228),Capacity!$C:$C,$H235)</f>
        <v>-705.75669062000179</v>
      </c>
      <c r="Z235" s="5">
        <f>SUMIFS(Capacity!V:V,Capacity!$A:$A,Summary_CDP,Capacity!$B:$B,IF($B$228="NEM","*",$B$228),Capacity!$C:$C,$H235)-SUMIFS(Capacity!$D:$D,Capacity!$A:$A,Summary_CDP,Capacity!$B:$B,IF($B$228="NEM","*",$B$228),Capacity!$C:$C,$H235)</f>
        <v>-825.75668071000018</v>
      </c>
      <c r="AA235" s="5">
        <f>SUMIFS(Capacity!W:W,Capacity!$A:$A,Summary_CDP,Capacity!$B:$B,IF($B$228="NEM","*",$B$228),Capacity!$C:$C,$H235)-SUMIFS(Capacity!$D:$D,Capacity!$A:$A,Summary_CDP,Capacity!$B:$B,IF($B$228="NEM","*",$B$228),Capacity!$C:$C,$H235)</f>
        <v>-825.75667443000111</v>
      </c>
      <c r="AB235" s="5">
        <f>SUMIFS(Capacity!X:X,Capacity!$A:$A,Summary_CDP,Capacity!$B:$B,IF($B$228="NEM","*",$B$228),Capacity!$C:$C,$H235)-SUMIFS(Capacity!$D:$D,Capacity!$A:$A,Summary_CDP,Capacity!$B:$B,IF($B$228="NEM","*",$B$228),Capacity!$C:$C,$H235)</f>
        <v>-731.6324222000012</v>
      </c>
      <c r="AC235" s="5">
        <f>SUMIFS(Capacity!Y:Y,Capacity!$A:$A,Summary_CDP,Capacity!$B:$B,IF($B$228="NEM","*",$B$228),Capacity!$C:$C,$H235)-SUMIFS(Capacity!$D:$D,Capacity!$A:$A,Summary_CDP,Capacity!$B:$B,IF($B$228="NEM","*",$B$228),Capacity!$C:$C,$H235)</f>
        <v>1667.2962439599978</v>
      </c>
      <c r="AD235" s="5">
        <f>SUMIFS(Capacity!Z:Z,Capacity!$A:$A,Summary_CDP,Capacity!$B:$B,IF($B$228="NEM","*",$B$228),Capacity!$C:$C,$H235)-SUMIFS(Capacity!$D:$D,Capacity!$A:$A,Summary_CDP,Capacity!$B:$B,IF($B$228="NEM","*",$B$228),Capacity!$C:$C,$H235)</f>
        <v>508.54294722999839</v>
      </c>
      <c r="AE235" s="5">
        <f>SUMIFS(Capacity!AA:AA,Capacity!$A:$A,Summary_CDP,Capacity!$B:$B,IF($B$228="NEM","*",$B$228),Capacity!$C:$C,$H235)-SUMIFS(Capacity!$D:$D,Capacity!$A:$A,Summary_CDP,Capacity!$B:$B,IF($B$228="NEM","*",$B$228),Capacity!$C:$C,$H235)</f>
        <v>1980.290750719998</v>
      </c>
      <c r="AF235" s="5">
        <f>SUMIFS(Capacity!AB:AB,Capacity!$A:$A,Summary_CDP,Capacity!$B:$B,IF($B$228="NEM","*",$B$228),Capacity!$C:$C,$H235)-SUMIFS(Capacity!$D:$D,Capacity!$A:$A,Summary_CDP,Capacity!$B:$B,IF($B$228="NEM","*",$B$228),Capacity!$C:$C,$H235)</f>
        <v>1277.2907784899999</v>
      </c>
      <c r="AG235" s="5">
        <f>SUMIFS(Capacity!AC:AC,Capacity!$A:$A,Summary_CDP,Capacity!$B:$B,IF($B$228="NEM","*",$B$228),Capacity!$C:$C,$H235)-SUMIFS(Capacity!$D:$D,Capacity!$A:$A,Summary_CDP,Capacity!$B:$B,IF($B$228="NEM","*",$B$228),Capacity!$C:$C,$H235)</f>
        <v>693.2908128300005</v>
      </c>
      <c r="AH235" s="5">
        <f>SUMIFS(Capacity!AD:AD,Capacity!$A:$A,Summary_CDP,Capacity!$B:$B,IF($B$228="NEM","*",$B$228),Capacity!$C:$C,$H235)-SUMIFS(Capacity!$D:$D,Capacity!$A:$A,Summary_CDP,Capacity!$B:$B,IF($B$228="NEM","*",$B$228),Capacity!$C:$C,$H235)</f>
        <v>693.29084157999932</v>
      </c>
      <c r="AI235" s="5">
        <f>SUMIFS(Capacity!AE:AE,Capacity!$A:$A,Summary_CDP,Capacity!$B:$B,IF($B$228="NEM","*",$B$228),Capacity!$C:$C,$H235)-SUMIFS(Capacity!$D:$D,Capacity!$A:$A,Summary_CDP,Capacity!$B:$B,IF($B$228="NEM","*",$B$228),Capacity!$C:$C,$H235)</f>
        <v>1384.1704575399999</v>
      </c>
      <c r="AJ235" s="5">
        <f>SUMIFS(Capacity!AF:AF,Capacity!$A:$A,Summary_CDP,Capacity!$B:$B,IF($B$228="NEM","*",$B$228),Capacity!$C:$C,$H235)-SUMIFS(Capacity!$D:$D,Capacity!$A:$A,Summary_CDP,Capacity!$B:$B,IF($B$228="NEM","*",$B$228),Capacity!$C:$C,$H235)</f>
        <v>1148.0859933899974</v>
      </c>
    </row>
    <row r="236" spans="1:36" ht="15" customHeight="1">
      <c r="H236" s="9" t="s">
        <v>135</v>
      </c>
      <c r="I236" s="5">
        <f>SUMIFS(Capacity!E:E,Capacity!$A:$A,Summary_CDP,Capacity!$B:$B,IF($B$228="NEM","*",$B$228),Capacity!$C:$C,$H236)-SUMIFS(Capacity!$D:$D,Capacity!$A:$A,Summary_CDP,Capacity!$B:$B,IF($B$228="NEM","*",$B$228),Capacity!$C:$C,$H236)</f>
        <v>0</v>
      </c>
      <c r="J236" s="5">
        <f>SUMIFS(Capacity!F:F,Capacity!$A:$A,Summary_CDP,Capacity!$B:$B,IF($B$228="NEM","*",$B$228),Capacity!$C:$C,$H236)-SUMIFS(Capacity!$D:$D,Capacity!$A:$A,Summary_CDP,Capacity!$B:$B,IF($B$228="NEM","*",$B$228),Capacity!$C:$C,$H236)</f>
        <v>0</v>
      </c>
      <c r="K236" s="5">
        <f>SUMIFS(Capacity!G:G,Capacity!$A:$A,Summary_CDP,Capacity!$B:$B,IF($B$228="NEM","*",$B$228),Capacity!$C:$C,$H236)-SUMIFS(Capacity!$D:$D,Capacity!$A:$A,Summary_CDP,Capacity!$B:$B,IF($B$228="NEM","*",$B$228),Capacity!$C:$C,$H236)</f>
        <v>0</v>
      </c>
      <c r="L236" s="5">
        <f>SUMIFS(Capacity!H:H,Capacity!$A:$A,Summary_CDP,Capacity!$B:$B,IF($B$228="NEM","*",$B$228),Capacity!$C:$C,$H236)-SUMIFS(Capacity!$D:$D,Capacity!$A:$A,Summary_CDP,Capacity!$B:$B,IF($B$228="NEM","*",$B$228),Capacity!$C:$C,$H236)</f>
        <v>0</v>
      </c>
      <c r="M236" s="5">
        <f>SUMIFS(Capacity!I:I,Capacity!$A:$A,Summary_CDP,Capacity!$B:$B,IF($B$228="NEM","*",$B$228),Capacity!$C:$C,$H236)-SUMIFS(Capacity!$D:$D,Capacity!$A:$A,Summary_CDP,Capacity!$B:$B,IF($B$228="NEM","*",$B$228),Capacity!$C:$C,$H236)</f>
        <v>0</v>
      </c>
      <c r="N236" s="5">
        <f>SUMIFS(Capacity!J:J,Capacity!$A:$A,Summary_CDP,Capacity!$B:$B,IF($B$228="NEM","*",$B$228),Capacity!$C:$C,$H236)-SUMIFS(Capacity!$D:$D,Capacity!$A:$A,Summary_CDP,Capacity!$B:$B,IF($B$228="NEM","*",$B$228),Capacity!$C:$C,$H236)</f>
        <v>0</v>
      </c>
      <c r="O236" s="5">
        <f>SUMIFS(Capacity!K:K,Capacity!$A:$A,Summary_CDP,Capacity!$B:$B,IF($B$228="NEM","*",$B$228),Capacity!$C:$C,$H236)-SUMIFS(Capacity!$D:$D,Capacity!$A:$A,Summary_CDP,Capacity!$B:$B,IF($B$228="NEM","*",$B$228),Capacity!$C:$C,$H236)</f>
        <v>0</v>
      </c>
      <c r="P236" s="5">
        <f>SUMIFS(Capacity!L:L,Capacity!$A:$A,Summary_CDP,Capacity!$B:$B,IF($B$228="NEM","*",$B$228),Capacity!$C:$C,$H236)-SUMIFS(Capacity!$D:$D,Capacity!$A:$A,Summary_CDP,Capacity!$B:$B,IF($B$228="NEM","*",$B$228),Capacity!$C:$C,$H236)</f>
        <v>0</v>
      </c>
      <c r="Q236" s="5">
        <f>SUMIFS(Capacity!M:M,Capacity!$A:$A,Summary_CDP,Capacity!$B:$B,IF($B$228="NEM","*",$B$228),Capacity!$C:$C,$H236)-SUMIFS(Capacity!$D:$D,Capacity!$A:$A,Summary_CDP,Capacity!$B:$B,IF($B$228="NEM","*",$B$228),Capacity!$C:$C,$H236)</f>
        <v>0</v>
      </c>
      <c r="R236" s="5">
        <f>SUMIFS(Capacity!N:N,Capacity!$A:$A,Summary_CDP,Capacity!$B:$B,IF($B$228="NEM","*",$B$228),Capacity!$C:$C,$H236)-SUMIFS(Capacity!$D:$D,Capacity!$A:$A,Summary_CDP,Capacity!$B:$B,IF($B$228="NEM","*",$B$228),Capacity!$C:$C,$H236)</f>
        <v>0</v>
      </c>
      <c r="S236" s="5">
        <f>SUMIFS(Capacity!O:O,Capacity!$A:$A,Summary_CDP,Capacity!$B:$B,IF($B$228="NEM","*",$B$228),Capacity!$C:$C,$H236)-SUMIFS(Capacity!$D:$D,Capacity!$A:$A,Summary_CDP,Capacity!$B:$B,IF($B$228="NEM","*",$B$228),Capacity!$C:$C,$H236)</f>
        <v>0</v>
      </c>
      <c r="T236" s="5">
        <f>SUMIFS(Capacity!P:P,Capacity!$A:$A,Summary_CDP,Capacity!$B:$B,IF($B$228="NEM","*",$B$228),Capacity!$C:$C,$H236)-SUMIFS(Capacity!$D:$D,Capacity!$A:$A,Summary_CDP,Capacity!$B:$B,IF($B$228="NEM","*",$B$228),Capacity!$C:$C,$H236)</f>
        <v>0</v>
      </c>
      <c r="U236" s="5">
        <f>SUMIFS(Capacity!Q:Q,Capacity!$A:$A,Summary_CDP,Capacity!$B:$B,IF($B$228="NEM","*",$B$228),Capacity!$C:$C,$H236)-SUMIFS(Capacity!$D:$D,Capacity!$A:$A,Summary_CDP,Capacity!$B:$B,IF($B$228="NEM","*",$B$228),Capacity!$C:$C,$H236)</f>
        <v>0</v>
      </c>
      <c r="V236" s="5">
        <f>SUMIFS(Capacity!R:R,Capacity!$A:$A,Summary_CDP,Capacity!$B:$B,IF($B$228="NEM","*",$B$228),Capacity!$C:$C,$H236)-SUMIFS(Capacity!$D:$D,Capacity!$A:$A,Summary_CDP,Capacity!$B:$B,IF($B$228="NEM","*",$B$228),Capacity!$C:$C,$H236)</f>
        <v>0</v>
      </c>
      <c r="W236" s="5">
        <f>SUMIFS(Capacity!S:S,Capacity!$A:$A,Summary_CDP,Capacity!$B:$B,IF($B$228="NEM","*",$B$228),Capacity!$C:$C,$H236)-SUMIFS(Capacity!$D:$D,Capacity!$A:$A,Summary_CDP,Capacity!$B:$B,IF($B$228="NEM","*",$B$228),Capacity!$C:$C,$H236)</f>
        <v>0</v>
      </c>
      <c r="X236" s="5">
        <f>SUMIFS(Capacity!T:T,Capacity!$A:$A,Summary_CDP,Capacity!$B:$B,IF($B$228="NEM","*",$B$228),Capacity!$C:$C,$H236)-SUMIFS(Capacity!$D:$D,Capacity!$A:$A,Summary_CDP,Capacity!$B:$B,IF($B$228="NEM","*",$B$228),Capacity!$C:$C,$H236)</f>
        <v>0</v>
      </c>
      <c r="Y236" s="5">
        <f>SUMIFS(Capacity!U:U,Capacity!$A:$A,Summary_CDP,Capacity!$B:$B,IF($B$228="NEM","*",$B$228),Capacity!$C:$C,$H236)-SUMIFS(Capacity!$D:$D,Capacity!$A:$A,Summary_CDP,Capacity!$B:$B,IF($B$228="NEM","*",$B$228),Capacity!$C:$C,$H236)</f>
        <v>0</v>
      </c>
      <c r="Z236" s="5">
        <f>SUMIFS(Capacity!V:V,Capacity!$A:$A,Summary_CDP,Capacity!$B:$B,IF($B$228="NEM","*",$B$228),Capacity!$C:$C,$H236)-SUMIFS(Capacity!$D:$D,Capacity!$A:$A,Summary_CDP,Capacity!$B:$B,IF($B$228="NEM","*",$B$228),Capacity!$C:$C,$H236)</f>
        <v>0</v>
      </c>
      <c r="AA236" s="5">
        <f>SUMIFS(Capacity!W:W,Capacity!$A:$A,Summary_CDP,Capacity!$B:$B,IF($B$228="NEM","*",$B$228),Capacity!$C:$C,$H236)-SUMIFS(Capacity!$D:$D,Capacity!$A:$A,Summary_CDP,Capacity!$B:$B,IF($B$228="NEM","*",$B$228),Capacity!$C:$C,$H236)</f>
        <v>0</v>
      </c>
      <c r="AB236" s="5">
        <f>SUMIFS(Capacity!X:X,Capacity!$A:$A,Summary_CDP,Capacity!$B:$B,IF($B$228="NEM","*",$B$228),Capacity!$C:$C,$H236)-SUMIFS(Capacity!$D:$D,Capacity!$A:$A,Summary_CDP,Capacity!$B:$B,IF($B$228="NEM","*",$B$228),Capacity!$C:$C,$H236)</f>
        <v>0</v>
      </c>
      <c r="AC236" s="5">
        <f>SUMIFS(Capacity!Y:Y,Capacity!$A:$A,Summary_CDP,Capacity!$B:$B,IF($B$228="NEM","*",$B$228),Capacity!$C:$C,$H236)-SUMIFS(Capacity!$D:$D,Capacity!$A:$A,Summary_CDP,Capacity!$B:$B,IF($B$228="NEM","*",$B$228),Capacity!$C:$C,$H236)</f>
        <v>0</v>
      </c>
      <c r="AD236" s="5">
        <f>SUMIFS(Capacity!Z:Z,Capacity!$A:$A,Summary_CDP,Capacity!$B:$B,IF($B$228="NEM","*",$B$228),Capacity!$C:$C,$H236)-SUMIFS(Capacity!$D:$D,Capacity!$A:$A,Summary_CDP,Capacity!$B:$B,IF($B$228="NEM","*",$B$228),Capacity!$C:$C,$H236)</f>
        <v>0</v>
      </c>
      <c r="AE236" s="5">
        <f>SUMIFS(Capacity!AA:AA,Capacity!$A:$A,Summary_CDP,Capacity!$B:$B,IF($B$228="NEM","*",$B$228),Capacity!$C:$C,$H236)-SUMIFS(Capacity!$D:$D,Capacity!$A:$A,Summary_CDP,Capacity!$B:$B,IF($B$228="NEM","*",$B$228),Capacity!$C:$C,$H236)</f>
        <v>0</v>
      </c>
      <c r="AF236" s="5">
        <f>SUMIFS(Capacity!AB:AB,Capacity!$A:$A,Summary_CDP,Capacity!$B:$B,IF($B$228="NEM","*",$B$228),Capacity!$C:$C,$H236)-SUMIFS(Capacity!$D:$D,Capacity!$A:$A,Summary_CDP,Capacity!$B:$B,IF($B$228="NEM","*",$B$228),Capacity!$C:$C,$H236)</f>
        <v>0</v>
      </c>
      <c r="AG236" s="5">
        <f>SUMIFS(Capacity!AC:AC,Capacity!$A:$A,Summary_CDP,Capacity!$B:$B,IF($B$228="NEM","*",$B$228),Capacity!$C:$C,$H236)-SUMIFS(Capacity!$D:$D,Capacity!$A:$A,Summary_CDP,Capacity!$B:$B,IF($B$228="NEM","*",$B$228),Capacity!$C:$C,$H236)</f>
        <v>0</v>
      </c>
      <c r="AH236" s="5">
        <f>SUMIFS(Capacity!AD:AD,Capacity!$A:$A,Summary_CDP,Capacity!$B:$B,IF($B$228="NEM","*",$B$228),Capacity!$C:$C,$H236)-SUMIFS(Capacity!$D:$D,Capacity!$A:$A,Summary_CDP,Capacity!$B:$B,IF($B$228="NEM","*",$B$228),Capacity!$C:$C,$H236)</f>
        <v>0</v>
      </c>
      <c r="AI236" s="5">
        <f>SUMIFS(Capacity!AE:AE,Capacity!$A:$A,Summary_CDP,Capacity!$B:$B,IF($B$228="NEM","*",$B$228),Capacity!$C:$C,$H236)-SUMIFS(Capacity!$D:$D,Capacity!$A:$A,Summary_CDP,Capacity!$B:$B,IF($B$228="NEM","*",$B$228),Capacity!$C:$C,$H236)</f>
        <v>0</v>
      </c>
      <c r="AJ236" s="5">
        <f>SUMIFS(Capacity!AF:AF,Capacity!$A:$A,Summary_CDP,Capacity!$B:$B,IF($B$228="NEM","*",$B$228),Capacity!$C:$C,$H236)-SUMIFS(Capacity!$D:$D,Capacity!$A:$A,Summary_CDP,Capacity!$B:$B,IF($B$228="NEM","*",$B$228),Capacity!$C:$C,$H236)</f>
        <v>0</v>
      </c>
    </row>
    <row r="237" spans="1:36" ht="15" customHeight="1">
      <c r="H237" s="9" t="s">
        <v>136</v>
      </c>
      <c r="I237" s="5">
        <f>SUMIFS(Capacity!E:E,Capacity!$A:$A,Summary_CDP,Capacity!$B:$B,IF($B$228="NEM","*",$B$228),Capacity!$C:$C,$H237)-SUMIFS(Capacity!$D:$D,Capacity!$A:$A,Summary_CDP,Capacity!$B:$B,IF($B$228="NEM","*",$B$228),Capacity!$C:$C,$H237)</f>
        <v>0</v>
      </c>
      <c r="J237" s="5">
        <f>SUMIFS(Capacity!F:F,Capacity!$A:$A,Summary_CDP,Capacity!$B:$B,IF($B$228="NEM","*",$B$228),Capacity!$C:$C,$H237)-SUMIFS(Capacity!$D:$D,Capacity!$A:$A,Summary_CDP,Capacity!$B:$B,IF($B$228="NEM","*",$B$228),Capacity!$C:$C,$H237)</f>
        <v>0</v>
      </c>
      <c r="K237" s="5">
        <f>SUMIFS(Capacity!G:G,Capacity!$A:$A,Summary_CDP,Capacity!$B:$B,IF($B$228="NEM","*",$B$228),Capacity!$C:$C,$H237)-SUMIFS(Capacity!$D:$D,Capacity!$A:$A,Summary_CDP,Capacity!$B:$B,IF($B$228="NEM","*",$B$228),Capacity!$C:$C,$H237)</f>
        <v>0</v>
      </c>
      <c r="L237" s="5">
        <f>SUMIFS(Capacity!H:H,Capacity!$A:$A,Summary_CDP,Capacity!$B:$B,IF($B$228="NEM","*",$B$228),Capacity!$C:$C,$H237)-SUMIFS(Capacity!$D:$D,Capacity!$A:$A,Summary_CDP,Capacity!$B:$B,IF($B$228="NEM","*",$B$228),Capacity!$C:$C,$H237)</f>
        <v>0</v>
      </c>
      <c r="M237" s="5">
        <f>SUMIFS(Capacity!I:I,Capacity!$A:$A,Summary_CDP,Capacity!$B:$B,IF($B$228="NEM","*",$B$228),Capacity!$C:$C,$H237)-SUMIFS(Capacity!$D:$D,Capacity!$A:$A,Summary_CDP,Capacity!$B:$B,IF($B$228="NEM","*",$B$228),Capacity!$C:$C,$H237)</f>
        <v>0</v>
      </c>
      <c r="N237" s="5">
        <f>SUMIFS(Capacity!J:J,Capacity!$A:$A,Summary_CDP,Capacity!$B:$B,IF($B$228="NEM","*",$B$228),Capacity!$C:$C,$H237)-SUMIFS(Capacity!$D:$D,Capacity!$A:$A,Summary_CDP,Capacity!$B:$B,IF($B$228="NEM","*",$B$228),Capacity!$C:$C,$H237)</f>
        <v>0</v>
      </c>
      <c r="O237" s="5">
        <f>SUMIFS(Capacity!K:K,Capacity!$A:$A,Summary_CDP,Capacity!$B:$B,IF($B$228="NEM","*",$B$228),Capacity!$C:$C,$H237)-SUMIFS(Capacity!$D:$D,Capacity!$A:$A,Summary_CDP,Capacity!$B:$B,IF($B$228="NEM","*",$B$228),Capacity!$C:$C,$H237)</f>
        <v>390</v>
      </c>
      <c r="P237" s="5">
        <f>SUMIFS(Capacity!L:L,Capacity!$A:$A,Summary_CDP,Capacity!$B:$B,IF($B$228="NEM","*",$B$228),Capacity!$C:$C,$H237)-SUMIFS(Capacity!$D:$D,Capacity!$A:$A,Summary_CDP,Capacity!$B:$B,IF($B$228="NEM","*",$B$228),Capacity!$C:$C,$H237)</f>
        <v>390</v>
      </c>
      <c r="Q237" s="5">
        <f>SUMIFS(Capacity!M:M,Capacity!$A:$A,Summary_CDP,Capacity!$B:$B,IF($B$228="NEM","*",$B$228),Capacity!$C:$C,$H237)-SUMIFS(Capacity!$D:$D,Capacity!$A:$A,Summary_CDP,Capacity!$B:$B,IF($B$228="NEM","*",$B$228),Capacity!$C:$C,$H237)</f>
        <v>390</v>
      </c>
      <c r="R237" s="5">
        <f>SUMIFS(Capacity!N:N,Capacity!$A:$A,Summary_CDP,Capacity!$B:$B,IF($B$228="NEM","*",$B$228),Capacity!$C:$C,$H237)-SUMIFS(Capacity!$D:$D,Capacity!$A:$A,Summary_CDP,Capacity!$B:$B,IF($B$228="NEM","*",$B$228),Capacity!$C:$C,$H237)</f>
        <v>390</v>
      </c>
      <c r="S237" s="5">
        <f>SUMIFS(Capacity!O:O,Capacity!$A:$A,Summary_CDP,Capacity!$B:$B,IF($B$228="NEM","*",$B$228),Capacity!$C:$C,$H237)-SUMIFS(Capacity!$D:$D,Capacity!$A:$A,Summary_CDP,Capacity!$B:$B,IF($B$228="NEM","*",$B$228),Capacity!$C:$C,$H237)</f>
        <v>390</v>
      </c>
      <c r="T237" s="5">
        <f>SUMIFS(Capacity!P:P,Capacity!$A:$A,Summary_CDP,Capacity!$B:$B,IF($B$228="NEM","*",$B$228),Capacity!$C:$C,$H237)-SUMIFS(Capacity!$D:$D,Capacity!$A:$A,Summary_CDP,Capacity!$B:$B,IF($B$228="NEM","*",$B$228),Capacity!$C:$C,$H237)</f>
        <v>390</v>
      </c>
      <c r="U237" s="5">
        <f>SUMIFS(Capacity!Q:Q,Capacity!$A:$A,Summary_CDP,Capacity!$B:$B,IF($B$228="NEM","*",$B$228),Capacity!$C:$C,$H237)-SUMIFS(Capacity!$D:$D,Capacity!$A:$A,Summary_CDP,Capacity!$B:$B,IF($B$228="NEM","*",$B$228),Capacity!$C:$C,$H237)</f>
        <v>390</v>
      </c>
      <c r="V237" s="5">
        <f>SUMIFS(Capacity!R:R,Capacity!$A:$A,Summary_CDP,Capacity!$B:$B,IF($B$228="NEM","*",$B$228),Capacity!$C:$C,$H237)-SUMIFS(Capacity!$D:$D,Capacity!$A:$A,Summary_CDP,Capacity!$B:$B,IF($B$228="NEM","*",$B$228),Capacity!$C:$C,$H237)</f>
        <v>390</v>
      </c>
      <c r="W237" s="5">
        <f>SUMIFS(Capacity!S:S,Capacity!$A:$A,Summary_CDP,Capacity!$B:$B,IF($B$228="NEM","*",$B$228),Capacity!$C:$C,$H237)-SUMIFS(Capacity!$D:$D,Capacity!$A:$A,Summary_CDP,Capacity!$B:$B,IF($B$228="NEM","*",$B$228),Capacity!$C:$C,$H237)</f>
        <v>303.60000000000036</v>
      </c>
      <c r="X237" s="5">
        <f>SUMIFS(Capacity!T:T,Capacity!$A:$A,Summary_CDP,Capacity!$B:$B,IF($B$228="NEM","*",$B$228),Capacity!$C:$C,$H237)-SUMIFS(Capacity!$D:$D,Capacity!$A:$A,Summary_CDP,Capacity!$B:$B,IF($B$228="NEM","*",$B$228),Capacity!$C:$C,$H237)</f>
        <v>303.60000000000036</v>
      </c>
      <c r="Y237" s="5">
        <f>SUMIFS(Capacity!U:U,Capacity!$A:$A,Summary_CDP,Capacity!$B:$B,IF($B$228="NEM","*",$B$228),Capacity!$C:$C,$H237)-SUMIFS(Capacity!$D:$D,Capacity!$A:$A,Summary_CDP,Capacity!$B:$B,IF($B$228="NEM","*",$B$228),Capacity!$C:$C,$H237)</f>
        <v>303.60000000000036</v>
      </c>
      <c r="Z237" s="5">
        <f>SUMIFS(Capacity!V:V,Capacity!$A:$A,Summary_CDP,Capacity!$B:$B,IF($B$228="NEM","*",$B$228),Capacity!$C:$C,$H237)-SUMIFS(Capacity!$D:$D,Capacity!$A:$A,Summary_CDP,Capacity!$B:$B,IF($B$228="NEM","*",$B$228),Capacity!$C:$C,$H237)</f>
        <v>303.60000000000036</v>
      </c>
      <c r="AA237" s="5">
        <f>SUMIFS(Capacity!W:W,Capacity!$A:$A,Summary_CDP,Capacity!$B:$B,IF($B$228="NEM","*",$B$228),Capacity!$C:$C,$H237)-SUMIFS(Capacity!$D:$D,Capacity!$A:$A,Summary_CDP,Capacity!$B:$B,IF($B$228="NEM","*",$B$228),Capacity!$C:$C,$H237)</f>
        <v>303.60000000000036</v>
      </c>
      <c r="AB237" s="5">
        <f>SUMIFS(Capacity!X:X,Capacity!$A:$A,Summary_CDP,Capacity!$B:$B,IF($B$228="NEM","*",$B$228),Capacity!$C:$C,$H237)-SUMIFS(Capacity!$D:$D,Capacity!$A:$A,Summary_CDP,Capacity!$B:$B,IF($B$228="NEM","*",$B$228),Capacity!$C:$C,$H237)</f>
        <v>237.60000000000036</v>
      </c>
      <c r="AC237" s="5">
        <f>SUMIFS(Capacity!Y:Y,Capacity!$A:$A,Summary_CDP,Capacity!$B:$B,IF($B$228="NEM","*",$B$228),Capacity!$C:$C,$H237)-SUMIFS(Capacity!$D:$D,Capacity!$A:$A,Summary_CDP,Capacity!$B:$B,IF($B$228="NEM","*",$B$228),Capacity!$C:$C,$H237)</f>
        <v>237.60000000000036</v>
      </c>
      <c r="AD237" s="5">
        <f>SUMIFS(Capacity!Z:Z,Capacity!$A:$A,Summary_CDP,Capacity!$B:$B,IF($B$228="NEM","*",$B$228),Capacity!$C:$C,$H237)-SUMIFS(Capacity!$D:$D,Capacity!$A:$A,Summary_CDP,Capacity!$B:$B,IF($B$228="NEM","*",$B$228),Capacity!$C:$C,$H237)</f>
        <v>237.60000000000036</v>
      </c>
      <c r="AE237" s="5">
        <f>SUMIFS(Capacity!AA:AA,Capacity!$A:$A,Summary_CDP,Capacity!$B:$B,IF($B$228="NEM","*",$B$228),Capacity!$C:$C,$H237)-SUMIFS(Capacity!$D:$D,Capacity!$A:$A,Summary_CDP,Capacity!$B:$B,IF($B$228="NEM","*",$B$228),Capacity!$C:$C,$H237)</f>
        <v>237.60000000000036</v>
      </c>
      <c r="AF237" s="5">
        <f>SUMIFS(Capacity!AB:AB,Capacity!$A:$A,Summary_CDP,Capacity!$B:$B,IF($B$228="NEM","*",$B$228),Capacity!$C:$C,$H237)-SUMIFS(Capacity!$D:$D,Capacity!$A:$A,Summary_CDP,Capacity!$B:$B,IF($B$228="NEM","*",$B$228),Capacity!$C:$C,$H237)</f>
        <v>237.60000000000036</v>
      </c>
      <c r="AG237" s="5">
        <f>SUMIFS(Capacity!AC:AC,Capacity!$A:$A,Summary_CDP,Capacity!$B:$B,IF($B$228="NEM","*",$B$228),Capacity!$C:$C,$H237)-SUMIFS(Capacity!$D:$D,Capacity!$A:$A,Summary_CDP,Capacity!$B:$B,IF($B$228="NEM","*",$B$228),Capacity!$C:$C,$H237)</f>
        <v>237.60000000000036</v>
      </c>
      <c r="AH237" s="5">
        <f>SUMIFS(Capacity!AD:AD,Capacity!$A:$A,Summary_CDP,Capacity!$B:$B,IF($B$228="NEM","*",$B$228),Capacity!$C:$C,$H237)-SUMIFS(Capacity!$D:$D,Capacity!$A:$A,Summary_CDP,Capacity!$B:$B,IF($B$228="NEM","*",$B$228),Capacity!$C:$C,$H237)</f>
        <v>237.60000000000036</v>
      </c>
      <c r="AI237" s="5">
        <f>SUMIFS(Capacity!AE:AE,Capacity!$A:$A,Summary_CDP,Capacity!$B:$B,IF($B$228="NEM","*",$B$228),Capacity!$C:$C,$H237)-SUMIFS(Capacity!$D:$D,Capacity!$A:$A,Summary_CDP,Capacity!$B:$B,IF($B$228="NEM","*",$B$228),Capacity!$C:$C,$H237)</f>
        <v>237.60000000000036</v>
      </c>
      <c r="AJ237" s="5">
        <f>SUMIFS(Capacity!AF:AF,Capacity!$A:$A,Summary_CDP,Capacity!$B:$B,IF($B$228="NEM","*",$B$228),Capacity!$C:$C,$H237)-SUMIFS(Capacity!$D:$D,Capacity!$A:$A,Summary_CDP,Capacity!$B:$B,IF($B$228="NEM","*",$B$228),Capacity!$C:$C,$H237)</f>
        <v>237.60000000000036</v>
      </c>
    </row>
    <row r="238" spans="1:36" ht="15" customHeight="1">
      <c r="H238" s="9" t="s">
        <v>137</v>
      </c>
      <c r="I238" s="5">
        <f>SUMIFS(Capacity!E:E,Capacity!$A:$A,Summary_CDP,Capacity!$B:$B,IF($B$228="NEM","*",$B$228),Capacity!$C:$C,$H238)-SUMIFS(Capacity!$D:$D,Capacity!$A:$A,Summary_CDP,Capacity!$B:$B,IF($B$228="NEM","*",$B$228),Capacity!$C:$C,$H238)</f>
        <v>268.00003621999986</v>
      </c>
      <c r="J238" s="5">
        <f>SUMIFS(Capacity!F:F,Capacity!$A:$A,Summary_CDP,Capacity!$B:$B,IF($B$228="NEM","*",$B$228),Capacity!$C:$C,$H238)-SUMIFS(Capacity!$D:$D,Capacity!$A:$A,Summary_CDP,Capacity!$B:$B,IF($B$228="NEM","*",$B$228),Capacity!$C:$C,$H238)</f>
        <v>266.90005156000007</v>
      </c>
      <c r="K238" s="5">
        <f>SUMIFS(Capacity!G:G,Capacity!$A:$A,Summary_CDP,Capacity!$B:$B,IF($B$228="NEM","*",$B$228),Capacity!$C:$C,$H238)-SUMIFS(Capacity!$D:$D,Capacity!$A:$A,Summary_CDP,Capacity!$B:$B,IF($B$228="NEM","*",$B$228),Capacity!$C:$C,$H238)</f>
        <v>1796.9033132899999</v>
      </c>
      <c r="L238" s="5">
        <f>SUMIFS(Capacity!H:H,Capacity!$A:$A,Summary_CDP,Capacity!$B:$B,IF($B$228="NEM","*",$B$228),Capacity!$C:$C,$H238)-SUMIFS(Capacity!$D:$D,Capacity!$A:$A,Summary_CDP,Capacity!$B:$B,IF($B$228="NEM","*",$B$228),Capacity!$C:$C,$H238)</f>
        <v>3156.9033262899998</v>
      </c>
      <c r="M238" s="5">
        <f>SUMIFS(Capacity!I:I,Capacity!$A:$A,Summary_CDP,Capacity!$B:$B,IF($B$228="NEM","*",$B$228),Capacity!$C:$C,$H238)-SUMIFS(Capacity!$D:$D,Capacity!$A:$A,Summary_CDP,Capacity!$B:$B,IF($B$228="NEM","*",$B$228),Capacity!$C:$C,$H238)</f>
        <v>4083.0012243499991</v>
      </c>
      <c r="N238" s="5">
        <f>SUMIFS(Capacity!J:J,Capacity!$A:$A,Summary_CDP,Capacity!$B:$B,IF($B$228="NEM","*",$B$228),Capacity!$C:$C,$H238)-SUMIFS(Capacity!$D:$D,Capacity!$A:$A,Summary_CDP,Capacity!$B:$B,IF($B$228="NEM","*",$B$228),Capacity!$C:$C,$H238)</f>
        <v>4568.0588287499995</v>
      </c>
      <c r="O238" s="5">
        <f>SUMIFS(Capacity!K:K,Capacity!$A:$A,Summary_CDP,Capacity!$B:$B,IF($B$228="NEM","*",$B$228),Capacity!$C:$C,$H238)-SUMIFS(Capacity!$D:$D,Capacity!$A:$A,Summary_CDP,Capacity!$B:$B,IF($B$228="NEM","*",$B$228),Capacity!$C:$C,$H238)</f>
        <v>4643.1715239599998</v>
      </c>
      <c r="P238" s="5">
        <f>SUMIFS(Capacity!L:L,Capacity!$A:$A,Summary_CDP,Capacity!$B:$B,IF($B$228="NEM","*",$B$228),Capacity!$C:$C,$H238)-SUMIFS(Capacity!$D:$D,Capacity!$A:$A,Summary_CDP,Capacity!$B:$B,IF($B$228="NEM","*",$B$228),Capacity!$C:$C,$H238)</f>
        <v>6171.5299820199998</v>
      </c>
      <c r="Q238" s="5">
        <f>SUMIFS(Capacity!M:M,Capacity!$A:$A,Summary_CDP,Capacity!$B:$B,IF($B$228="NEM","*",$B$228),Capacity!$C:$C,$H238)-SUMIFS(Capacity!$D:$D,Capacity!$A:$A,Summary_CDP,Capacity!$B:$B,IF($B$228="NEM","*",$B$228),Capacity!$C:$C,$H238)</f>
        <v>6171.5300022299998</v>
      </c>
      <c r="R238" s="5">
        <f>SUMIFS(Capacity!N:N,Capacity!$A:$A,Summary_CDP,Capacity!$B:$B,IF($B$228="NEM","*",$B$228),Capacity!$C:$C,$H238)-SUMIFS(Capacity!$D:$D,Capacity!$A:$A,Summary_CDP,Capacity!$B:$B,IF($B$228="NEM","*",$B$228),Capacity!$C:$C,$H238)</f>
        <v>6422.6301213799979</v>
      </c>
      <c r="S238" s="5">
        <f>SUMIFS(Capacity!O:O,Capacity!$A:$A,Summary_CDP,Capacity!$B:$B,IF($B$228="NEM","*",$B$228),Capacity!$C:$C,$H238)-SUMIFS(Capacity!$D:$D,Capacity!$A:$A,Summary_CDP,Capacity!$B:$B,IF($B$228="NEM","*",$B$228),Capacity!$C:$C,$H238)</f>
        <v>6668.8448092199997</v>
      </c>
      <c r="T238" s="5">
        <f>SUMIFS(Capacity!P:P,Capacity!$A:$A,Summary_CDP,Capacity!$B:$B,IF($B$228="NEM","*",$B$228),Capacity!$C:$C,$H238)-SUMIFS(Capacity!$D:$D,Capacity!$A:$A,Summary_CDP,Capacity!$B:$B,IF($B$228="NEM","*",$B$228),Capacity!$C:$C,$H238)</f>
        <v>6789.2955208900003</v>
      </c>
      <c r="U238" s="5">
        <f>SUMIFS(Capacity!Q:Q,Capacity!$A:$A,Summary_CDP,Capacity!$B:$B,IF($B$228="NEM","*",$B$228),Capacity!$C:$C,$H238)-SUMIFS(Capacity!$D:$D,Capacity!$A:$A,Summary_CDP,Capacity!$B:$B,IF($B$228="NEM","*",$B$228),Capacity!$C:$C,$H238)</f>
        <v>6788.1955209299995</v>
      </c>
      <c r="V238" s="5">
        <f>SUMIFS(Capacity!R:R,Capacity!$A:$A,Summary_CDP,Capacity!$B:$B,IF($B$228="NEM","*",$B$228),Capacity!$C:$C,$H238)-SUMIFS(Capacity!$D:$D,Capacity!$A:$A,Summary_CDP,Capacity!$B:$B,IF($B$228="NEM","*",$B$228),Capacity!$C:$C,$H238)</f>
        <v>8112.0906730900006</v>
      </c>
      <c r="W238" s="5">
        <f>SUMIFS(Capacity!S:S,Capacity!$A:$A,Summary_CDP,Capacity!$B:$B,IF($B$228="NEM","*",$B$228),Capacity!$C:$C,$H238)-SUMIFS(Capacity!$D:$D,Capacity!$A:$A,Summary_CDP,Capacity!$B:$B,IF($B$228="NEM","*",$B$228),Capacity!$C:$C,$H238)</f>
        <v>8556.8564888800011</v>
      </c>
      <c r="X238" s="5">
        <f>SUMIFS(Capacity!T:T,Capacity!$A:$A,Summary_CDP,Capacity!$B:$B,IF($B$228="NEM","*",$B$228),Capacity!$C:$C,$H238)-SUMIFS(Capacity!$D:$D,Capacity!$A:$A,Summary_CDP,Capacity!$B:$B,IF($B$228="NEM","*",$B$228),Capacity!$C:$C,$H238)</f>
        <v>9520.7252052799995</v>
      </c>
      <c r="Y238" s="5">
        <f>SUMIFS(Capacity!U:U,Capacity!$A:$A,Summary_CDP,Capacity!$B:$B,IF($B$228="NEM","*",$B$228),Capacity!$C:$C,$H238)-SUMIFS(Capacity!$D:$D,Capacity!$A:$A,Summary_CDP,Capacity!$B:$B,IF($B$228="NEM","*",$B$228),Capacity!$C:$C,$H238)</f>
        <v>11596.287831730002</v>
      </c>
      <c r="Z238" s="5">
        <f>SUMIFS(Capacity!V:V,Capacity!$A:$A,Summary_CDP,Capacity!$B:$B,IF($B$228="NEM","*",$B$228),Capacity!$C:$C,$H238)-SUMIFS(Capacity!$D:$D,Capacity!$A:$A,Summary_CDP,Capacity!$B:$B,IF($B$228="NEM","*",$B$228),Capacity!$C:$C,$H238)</f>
        <v>11769.423984970001</v>
      </c>
      <c r="AA238" s="5">
        <f>SUMIFS(Capacity!W:W,Capacity!$A:$A,Summary_CDP,Capacity!$B:$B,IF($B$228="NEM","*",$B$228),Capacity!$C:$C,$H238)-SUMIFS(Capacity!$D:$D,Capacity!$A:$A,Summary_CDP,Capacity!$B:$B,IF($B$228="NEM","*",$B$228),Capacity!$C:$C,$H238)</f>
        <v>12330.30259282</v>
      </c>
      <c r="AB238" s="5">
        <f>SUMIFS(Capacity!X:X,Capacity!$A:$A,Summary_CDP,Capacity!$B:$B,IF($B$228="NEM","*",$B$228),Capacity!$C:$C,$H238)-SUMIFS(Capacity!$D:$D,Capacity!$A:$A,Summary_CDP,Capacity!$B:$B,IF($B$228="NEM","*",$B$228),Capacity!$C:$C,$H238)</f>
        <v>12330.302608290003</v>
      </c>
      <c r="AC238" s="5">
        <f>SUMIFS(Capacity!Y:Y,Capacity!$A:$A,Summary_CDP,Capacity!$B:$B,IF($B$228="NEM","*",$B$228),Capacity!$C:$C,$H238)-SUMIFS(Capacity!$D:$D,Capacity!$A:$A,Summary_CDP,Capacity!$B:$B,IF($B$228="NEM","*",$B$228),Capacity!$C:$C,$H238)</f>
        <v>12912.32005351</v>
      </c>
      <c r="AD238" s="5">
        <f>SUMIFS(Capacity!Z:Z,Capacity!$A:$A,Summary_CDP,Capacity!$B:$B,IF($B$228="NEM","*",$B$228),Capacity!$C:$C,$H238)-SUMIFS(Capacity!$D:$D,Capacity!$A:$A,Summary_CDP,Capacity!$B:$B,IF($B$228="NEM","*",$B$228),Capacity!$C:$C,$H238)</f>
        <v>12914.4202104</v>
      </c>
      <c r="AE238" s="5">
        <f>SUMIFS(Capacity!AA:AA,Capacity!$A:$A,Summary_CDP,Capacity!$B:$B,IF($B$228="NEM","*",$B$228),Capacity!$C:$C,$H238)-SUMIFS(Capacity!$D:$D,Capacity!$A:$A,Summary_CDP,Capacity!$B:$B,IF($B$228="NEM","*",$B$228),Capacity!$C:$C,$H238)</f>
        <v>12312.317070839999</v>
      </c>
      <c r="AF238" s="5">
        <f>SUMIFS(Capacity!AB:AB,Capacity!$A:$A,Summary_CDP,Capacity!$B:$B,IF($B$228="NEM","*",$B$228),Capacity!$C:$C,$H238)-SUMIFS(Capacity!$D:$D,Capacity!$A:$A,Summary_CDP,Capacity!$B:$B,IF($B$228="NEM","*",$B$228),Capacity!$C:$C,$H238)</f>
        <v>12312.317087450001</v>
      </c>
      <c r="AG238" s="5">
        <f>SUMIFS(Capacity!AC:AC,Capacity!$A:$A,Summary_CDP,Capacity!$B:$B,IF($B$228="NEM","*",$B$228),Capacity!$C:$C,$H238)-SUMIFS(Capacity!$D:$D,Capacity!$A:$A,Summary_CDP,Capacity!$B:$B,IF($B$228="NEM","*",$B$228),Capacity!$C:$C,$H238)</f>
        <v>11387.319331160001</v>
      </c>
      <c r="AH238" s="5">
        <f>SUMIFS(Capacity!AD:AD,Capacity!$A:$A,Summary_CDP,Capacity!$B:$B,IF($B$228="NEM","*",$B$228),Capacity!$C:$C,$H238)-SUMIFS(Capacity!$D:$D,Capacity!$A:$A,Summary_CDP,Capacity!$B:$B,IF($B$228="NEM","*",$B$228),Capacity!$C:$C,$H238)</f>
        <v>11945.793492580002</v>
      </c>
      <c r="AI238" s="5">
        <f>SUMIFS(Capacity!AE:AE,Capacity!$A:$A,Summary_CDP,Capacity!$B:$B,IF($B$228="NEM","*",$B$228),Capacity!$C:$C,$H238)-SUMIFS(Capacity!$D:$D,Capacity!$A:$A,Summary_CDP,Capacity!$B:$B,IF($B$228="NEM","*",$B$228),Capacity!$C:$C,$H238)</f>
        <v>14487.449820630001</v>
      </c>
      <c r="AJ238" s="5">
        <f>SUMIFS(Capacity!AF:AF,Capacity!$A:$A,Summary_CDP,Capacity!$B:$B,IF($B$228="NEM","*",$B$228),Capacity!$C:$C,$H238)-SUMIFS(Capacity!$D:$D,Capacity!$A:$A,Summary_CDP,Capacity!$B:$B,IF($B$228="NEM","*",$B$228),Capacity!$C:$C,$H238)</f>
        <v>13185.086653280001</v>
      </c>
    </row>
    <row r="239" spans="1:36" ht="15" customHeight="1">
      <c r="H239" s="9" t="s">
        <v>138</v>
      </c>
      <c r="I239" s="5">
        <f>SUMIFS(Capacity!E:E,Capacity!$A:$A,Summary_CDP,Capacity!$B:$B,IF($B$228="NEM","*",$B$228),Capacity!$C:$C,$H239)-SUMIFS(Capacity!$D:$D,Capacity!$A:$A,Summary_CDP,Capacity!$B:$B,IF($B$228="NEM","*",$B$228),Capacity!$C:$C,$H239)</f>
        <v>266.82299999000003</v>
      </c>
      <c r="J239" s="5">
        <f>SUMIFS(Capacity!F:F,Capacity!$A:$A,Summary_CDP,Capacity!$B:$B,IF($B$228="NEM","*",$B$228),Capacity!$C:$C,$H239)-SUMIFS(Capacity!$D:$D,Capacity!$A:$A,Summary_CDP,Capacity!$B:$B,IF($B$228="NEM","*",$B$228),Capacity!$C:$C,$H239)</f>
        <v>571.11400001000015</v>
      </c>
      <c r="K239" s="5">
        <f>SUMIFS(Capacity!G:G,Capacity!$A:$A,Summary_CDP,Capacity!$B:$B,IF($B$228="NEM","*",$B$228),Capacity!$C:$C,$H239)-SUMIFS(Capacity!$D:$D,Capacity!$A:$A,Summary_CDP,Capacity!$B:$B,IF($B$228="NEM","*",$B$228),Capacity!$C:$C,$H239)</f>
        <v>983.53</v>
      </c>
      <c r="L239" s="5">
        <f>SUMIFS(Capacity!H:H,Capacity!$A:$A,Summary_CDP,Capacity!$B:$B,IF($B$228="NEM","*",$B$228),Capacity!$C:$C,$H239)-SUMIFS(Capacity!$D:$D,Capacity!$A:$A,Summary_CDP,Capacity!$B:$B,IF($B$228="NEM","*",$B$228),Capacity!$C:$C,$H239)</f>
        <v>1487.011</v>
      </c>
      <c r="M239" s="5">
        <f>SUMIFS(Capacity!I:I,Capacity!$A:$A,Summary_CDP,Capacity!$B:$B,IF($B$228="NEM","*",$B$228),Capacity!$C:$C,$H239)-SUMIFS(Capacity!$D:$D,Capacity!$A:$A,Summary_CDP,Capacity!$B:$B,IF($B$228="NEM","*",$B$228),Capacity!$C:$C,$H239)</f>
        <v>2090.8949999900001</v>
      </c>
      <c r="N239" s="5">
        <f>SUMIFS(Capacity!J:J,Capacity!$A:$A,Summary_CDP,Capacity!$B:$B,IF($B$228="NEM","*",$B$228),Capacity!$C:$C,$H239)-SUMIFS(Capacity!$D:$D,Capacity!$A:$A,Summary_CDP,Capacity!$B:$B,IF($B$228="NEM","*",$B$228),Capacity!$C:$C,$H239)</f>
        <v>2755.71700001</v>
      </c>
      <c r="O239" s="5">
        <f>SUMIFS(Capacity!K:K,Capacity!$A:$A,Summary_CDP,Capacity!$B:$B,IF($B$228="NEM","*",$B$228),Capacity!$C:$C,$H239)-SUMIFS(Capacity!$D:$D,Capacity!$A:$A,Summary_CDP,Capacity!$B:$B,IF($B$228="NEM","*",$B$228),Capacity!$C:$C,$H239)</f>
        <v>3767.4219999899997</v>
      </c>
      <c r="P239" s="5">
        <f>SUMIFS(Capacity!L:L,Capacity!$A:$A,Summary_CDP,Capacity!$B:$B,IF($B$228="NEM","*",$B$228),Capacity!$C:$C,$H239)-SUMIFS(Capacity!$D:$D,Capacity!$A:$A,Summary_CDP,Capacity!$B:$B,IF($B$228="NEM","*",$B$228),Capacity!$C:$C,$H239)</f>
        <v>4675.3274336399991</v>
      </c>
      <c r="Q239" s="5">
        <f>SUMIFS(Capacity!M:M,Capacity!$A:$A,Summary_CDP,Capacity!$B:$B,IF($B$228="NEM","*",$B$228),Capacity!$C:$C,$H239)-SUMIFS(Capacity!$D:$D,Capacity!$A:$A,Summary_CDP,Capacity!$B:$B,IF($B$228="NEM","*",$B$228),Capacity!$C:$C,$H239)</f>
        <v>5603.1424906800003</v>
      </c>
      <c r="R239" s="5">
        <f>SUMIFS(Capacity!N:N,Capacity!$A:$A,Summary_CDP,Capacity!$B:$B,IF($B$228="NEM","*",$B$228),Capacity!$C:$C,$H239)-SUMIFS(Capacity!$D:$D,Capacity!$A:$A,Summary_CDP,Capacity!$B:$B,IF($B$228="NEM","*",$B$228),Capacity!$C:$C,$H239)</f>
        <v>6694.74352404</v>
      </c>
      <c r="S239" s="5">
        <f>SUMIFS(Capacity!O:O,Capacity!$A:$A,Summary_CDP,Capacity!$B:$B,IF($B$228="NEM","*",$B$228),Capacity!$C:$C,$H239)-SUMIFS(Capacity!$D:$D,Capacity!$A:$A,Summary_CDP,Capacity!$B:$B,IF($B$228="NEM","*",$B$228),Capacity!$C:$C,$H239)</f>
        <v>8035.4033383700007</v>
      </c>
      <c r="T239" s="5">
        <f>SUMIFS(Capacity!P:P,Capacity!$A:$A,Summary_CDP,Capacity!$B:$B,IF($B$228="NEM","*",$B$228),Capacity!$C:$C,$H239)-SUMIFS(Capacity!$D:$D,Capacity!$A:$A,Summary_CDP,Capacity!$B:$B,IF($B$228="NEM","*",$B$228),Capacity!$C:$C,$H239)</f>
        <v>9520.3775431400009</v>
      </c>
      <c r="U239" s="5">
        <f>SUMIFS(Capacity!Q:Q,Capacity!$A:$A,Summary_CDP,Capacity!$B:$B,IF($B$228="NEM","*",$B$228),Capacity!$C:$C,$H239)-SUMIFS(Capacity!$D:$D,Capacity!$A:$A,Summary_CDP,Capacity!$B:$B,IF($B$228="NEM","*",$B$228),Capacity!$C:$C,$H239)</f>
        <v>11052.343611689999</v>
      </c>
      <c r="V239" s="5">
        <f>SUMIFS(Capacity!R:R,Capacity!$A:$A,Summary_CDP,Capacity!$B:$B,IF($B$228="NEM","*",$B$228),Capacity!$C:$C,$H239)-SUMIFS(Capacity!$D:$D,Capacity!$A:$A,Summary_CDP,Capacity!$B:$B,IF($B$228="NEM","*",$B$228),Capacity!$C:$C,$H239)</f>
        <v>12662.22529463</v>
      </c>
      <c r="W239" s="5">
        <f>SUMIFS(Capacity!S:S,Capacity!$A:$A,Summary_CDP,Capacity!$B:$B,IF($B$228="NEM","*",$B$228),Capacity!$C:$C,$H239)-SUMIFS(Capacity!$D:$D,Capacity!$A:$A,Summary_CDP,Capacity!$B:$B,IF($B$228="NEM","*",$B$228),Capacity!$C:$C,$H239)</f>
        <v>14270.8877655</v>
      </c>
      <c r="X239" s="5">
        <f>SUMIFS(Capacity!T:T,Capacity!$A:$A,Summary_CDP,Capacity!$B:$B,IF($B$228="NEM","*",$B$228),Capacity!$C:$C,$H239)-SUMIFS(Capacity!$D:$D,Capacity!$A:$A,Summary_CDP,Capacity!$B:$B,IF($B$228="NEM","*",$B$228),Capacity!$C:$C,$H239)</f>
        <v>15879.874514949999</v>
      </c>
      <c r="Y239" s="5">
        <f>SUMIFS(Capacity!U:U,Capacity!$A:$A,Summary_CDP,Capacity!$B:$B,IF($B$228="NEM","*",$B$228),Capacity!$C:$C,$H239)-SUMIFS(Capacity!$D:$D,Capacity!$A:$A,Summary_CDP,Capacity!$B:$B,IF($B$228="NEM","*",$B$228),Capacity!$C:$C,$H239)</f>
        <v>17168.688341970003</v>
      </c>
      <c r="Z239" s="5">
        <f>SUMIFS(Capacity!V:V,Capacity!$A:$A,Summary_CDP,Capacity!$B:$B,IF($B$228="NEM","*",$B$228),Capacity!$C:$C,$H239)-SUMIFS(Capacity!$D:$D,Capacity!$A:$A,Summary_CDP,Capacity!$B:$B,IF($B$228="NEM","*",$B$228),Capacity!$C:$C,$H239)</f>
        <v>18436.056372900002</v>
      </c>
      <c r="AA239" s="5">
        <f>SUMIFS(Capacity!W:W,Capacity!$A:$A,Summary_CDP,Capacity!$B:$B,IF($B$228="NEM","*",$B$228),Capacity!$C:$C,$H239)-SUMIFS(Capacity!$D:$D,Capacity!$A:$A,Summary_CDP,Capacity!$B:$B,IF($B$228="NEM","*",$B$228),Capacity!$C:$C,$H239)</f>
        <v>19604.10844262</v>
      </c>
      <c r="AB239" s="5">
        <f>SUMIFS(Capacity!X:X,Capacity!$A:$A,Summary_CDP,Capacity!$B:$B,IF($B$228="NEM","*",$B$228),Capacity!$C:$C,$H239)-SUMIFS(Capacity!$D:$D,Capacity!$A:$A,Summary_CDP,Capacity!$B:$B,IF($B$228="NEM","*",$B$228),Capacity!$C:$C,$H239)</f>
        <v>20815.759662509998</v>
      </c>
      <c r="AC239" s="5">
        <f>SUMIFS(Capacity!Y:Y,Capacity!$A:$A,Summary_CDP,Capacity!$B:$B,IF($B$228="NEM","*",$B$228),Capacity!$C:$C,$H239)-SUMIFS(Capacity!$D:$D,Capacity!$A:$A,Summary_CDP,Capacity!$B:$B,IF($B$228="NEM","*",$B$228),Capacity!$C:$C,$H239)</f>
        <v>22055.633862139999</v>
      </c>
      <c r="AD239" s="5">
        <f>SUMIFS(Capacity!Z:Z,Capacity!$A:$A,Summary_CDP,Capacity!$B:$B,IF($B$228="NEM","*",$B$228),Capacity!$C:$C,$H239)-SUMIFS(Capacity!$D:$D,Capacity!$A:$A,Summary_CDP,Capacity!$B:$B,IF($B$228="NEM","*",$B$228),Capacity!$C:$C,$H239)</f>
        <v>23363.44292958</v>
      </c>
      <c r="AE239" s="5">
        <f>SUMIFS(Capacity!AA:AA,Capacity!$A:$A,Summary_CDP,Capacity!$B:$B,IF($B$228="NEM","*",$B$228),Capacity!$C:$C,$H239)-SUMIFS(Capacity!$D:$D,Capacity!$A:$A,Summary_CDP,Capacity!$B:$B,IF($B$228="NEM","*",$B$228),Capacity!$C:$C,$H239)</f>
        <v>24692.606804499996</v>
      </c>
      <c r="AF239" s="5">
        <f>SUMIFS(Capacity!AB:AB,Capacity!$A:$A,Summary_CDP,Capacity!$B:$B,IF($B$228="NEM","*",$B$228),Capacity!$C:$C,$H239)-SUMIFS(Capacity!$D:$D,Capacity!$A:$A,Summary_CDP,Capacity!$B:$B,IF($B$228="NEM","*",$B$228),Capacity!$C:$C,$H239)</f>
        <v>26103.629777969996</v>
      </c>
      <c r="AG239" s="5">
        <f>SUMIFS(Capacity!AC:AC,Capacity!$A:$A,Summary_CDP,Capacity!$B:$B,IF($B$228="NEM","*",$B$228),Capacity!$C:$C,$H239)-SUMIFS(Capacity!$D:$D,Capacity!$A:$A,Summary_CDP,Capacity!$B:$B,IF($B$228="NEM","*",$B$228),Capacity!$C:$C,$H239)</f>
        <v>27533.109472029999</v>
      </c>
      <c r="AH239" s="5">
        <f>SUMIFS(Capacity!AD:AD,Capacity!$A:$A,Summary_CDP,Capacity!$B:$B,IF($B$228="NEM","*",$B$228),Capacity!$C:$C,$H239)-SUMIFS(Capacity!$D:$D,Capacity!$A:$A,Summary_CDP,Capacity!$B:$B,IF($B$228="NEM","*",$B$228),Capacity!$C:$C,$H239)</f>
        <v>29049.154005020002</v>
      </c>
      <c r="AI239" s="5">
        <f>SUMIFS(Capacity!AE:AE,Capacity!$A:$A,Summary_CDP,Capacity!$B:$B,IF($B$228="NEM","*",$B$228),Capacity!$C:$C,$H239)-SUMIFS(Capacity!$D:$D,Capacity!$A:$A,Summary_CDP,Capacity!$B:$B,IF($B$228="NEM","*",$B$228),Capacity!$C:$C,$H239)</f>
        <v>30585.483270639997</v>
      </c>
      <c r="AJ239" s="5">
        <f>SUMIFS(Capacity!AF:AF,Capacity!$A:$A,Summary_CDP,Capacity!$B:$B,IF($B$228="NEM","*",$B$228),Capacity!$C:$C,$H239)-SUMIFS(Capacity!$D:$D,Capacity!$A:$A,Summary_CDP,Capacity!$B:$B,IF($B$228="NEM","*",$B$228),Capacity!$C:$C,$H239)</f>
        <v>30669.181755069996</v>
      </c>
    </row>
    <row r="240" spans="1:36" ht="15" customHeight="1">
      <c r="H240" s="9" t="s">
        <v>139</v>
      </c>
      <c r="I240" s="5">
        <f>SUMIFS(Capacity!E:E,Capacity!$A:$A,Summary_CDP,Capacity!$B:$B,IF($B$228="NEM","*",$B$228),Capacity!$C:$C,$H240)-SUMIFS(Capacity!$D:$D,Capacity!$A:$A,Summary_CDP,Capacity!$B:$B,IF($B$228="NEM","*",$B$228),Capacity!$C:$C,$H240)</f>
        <v>1069.0169999999998</v>
      </c>
      <c r="J240" s="5">
        <f>SUMIFS(Capacity!F:F,Capacity!$A:$A,Summary_CDP,Capacity!$B:$B,IF($B$228="NEM","*",$B$228),Capacity!$C:$C,$H240)-SUMIFS(Capacity!$D:$D,Capacity!$A:$A,Summary_CDP,Capacity!$B:$B,IF($B$228="NEM","*",$B$228),Capacity!$C:$C,$H240)</f>
        <v>1900.1849999999995</v>
      </c>
      <c r="K240" s="5">
        <f>SUMIFS(Capacity!G:G,Capacity!$A:$A,Summary_CDP,Capacity!$B:$B,IF($B$228="NEM","*",$B$228),Capacity!$C:$C,$H240)-SUMIFS(Capacity!$D:$D,Capacity!$A:$A,Summary_CDP,Capacity!$B:$B,IF($B$228="NEM","*",$B$228),Capacity!$C:$C,$H240)</f>
        <v>2675.0559999999996</v>
      </c>
      <c r="L240" s="5">
        <f>SUMIFS(Capacity!H:H,Capacity!$A:$A,Summary_CDP,Capacity!$B:$B,IF($B$228="NEM","*",$B$228),Capacity!$C:$C,$H240)-SUMIFS(Capacity!$D:$D,Capacity!$A:$A,Summary_CDP,Capacity!$B:$B,IF($B$228="NEM","*",$B$228),Capacity!$C:$C,$H240)</f>
        <v>3335.8979999999997</v>
      </c>
      <c r="M240" s="5">
        <f>SUMIFS(Capacity!I:I,Capacity!$A:$A,Summary_CDP,Capacity!$B:$B,IF($B$228="NEM","*",$B$228),Capacity!$C:$C,$H240)-SUMIFS(Capacity!$D:$D,Capacity!$A:$A,Summary_CDP,Capacity!$B:$B,IF($B$228="NEM","*",$B$228),Capacity!$C:$C,$H240)</f>
        <v>3899.18</v>
      </c>
      <c r="N240" s="5">
        <f>SUMIFS(Capacity!J:J,Capacity!$A:$A,Summary_CDP,Capacity!$B:$B,IF($B$228="NEM","*",$B$228),Capacity!$C:$C,$H240)-SUMIFS(Capacity!$D:$D,Capacity!$A:$A,Summary_CDP,Capacity!$B:$B,IF($B$228="NEM","*",$B$228),Capacity!$C:$C,$H240)</f>
        <v>4302.4690000000001</v>
      </c>
      <c r="O240" s="5">
        <f>SUMIFS(Capacity!K:K,Capacity!$A:$A,Summary_CDP,Capacity!$B:$B,IF($B$228="NEM","*",$B$228),Capacity!$C:$C,$H240)-SUMIFS(Capacity!$D:$D,Capacity!$A:$A,Summary_CDP,Capacity!$B:$B,IF($B$228="NEM","*",$B$228),Capacity!$C:$C,$H240)</f>
        <v>4989.0929999999998</v>
      </c>
      <c r="P240" s="5">
        <f>SUMIFS(Capacity!L:L,Capacity!$A:$A,Summary_CDP,Capacity!$B:$B,IF($B$228="NEM","*",$B$228),Capacity!$C:$C,$H240)-SUMIFS(Capacity!$D:$D,Capacity!$A:$A,Summary_CDP,Capacity!$B:$B,IF($B$228="NEM","*",$B$228),Capacity!$C:$C,$H240)</f>
        <v>5940.5010000000011</v>
      </c>
      <c r="Q240" s="5">
        <f>SUMIFS(Capacity!M:M,Capacity!$A:$A,Summary_CDP,Capacity!$B:$B,IF($B$228="NEM","*",$B$228),Capacity!$C:$C,$H240)-SUMIFS(Capacity!$D:$D,Capacity!$A:$A,Summary_CDP,Capacity!$B:$B,IF($B$228="NEM","*",$B$228),Capacity!$C:$C,$H240)</f>
        <v>6811.6550000000007</v>
      </c>
      <c r="R240" s="5">
        <f>SUMIFS(Capacity!N:N,Capacity!$A:$A,Summary_CDP,Capacity!$B:$B,IF($B$228="NEM","*",$B$228),Capacity!$C:$C,$H240)-SUMIFS(Capacity!$D:$D,Capacity!$A:$A,Summary_CDP,Capacity!$B:$B,IF($B$228="NEM","*",$B$228),Capacity!$C:$C,$H240)</f>
        <v>7744.8490000000002</v>
      </c>
      <c r="S240" s="5">
        <f>SUMIFS(Capacity!O:O,Capacity!$A:$A,Summary_CDP,Capacity!$B:$B,IF($B$228="NEM","*",$B$228),Capacity!$C:$C,$H240)-SUMIFS(Capacity!$D:$D,Capacity!$A:$A,Summary_CDP,Capacity!$B:$B,IF($B$228="NEM","*",$B$228),Capacity!$C:$C,$H240)</f>
        <v>8901.9989999999998</v>
      </c>
      <c r="T240" s="5">
        <f>SUMIFS(Capacity!P:P,Capacity!$A:$A,Summary_CDP,Capacity!$B:$B,IF($B$228="NEM","*",$B$228),Capacity!$C:$C,$H240)-SUMIFS(Capacity!$D:$D,Capacity!$A:$A,Summary_CDP,Capacity!$B:$B,IF($B$228="NEM","*",$B$228),Capacity!$C:$C,$H240)</f>
        <v>10054.528</v>
      </c>
      <c r="U240" s="5">
        <f>SUMIFS(Capacity!Q:Q,Capacity!$A:$A,Summary_CDP,Capacity!$B:$B,IF($B$228="NEM","*",$B$228),Capacity!$C:$C,$H240)-SUMIFS(Capacity!$D:$D,Capacity!$A:$A,Summary_CDP,Capacity!$B:$B,IF($B$228="NEM","*",$B$228),Capacity!$C:$C,$H240)</f>
        <v>11152.987999999998</v>
      </c>
      <c r="V240" s="5">
        <f>SUMIFS(Capacity!R:R,Capacity!$A:$A,Summary_CDP,Capacity!$B:$B,IF($B$228="NEM","*",$B$228),Capacity!$C:$C,$H240)-SUMIFS(Capacity!$D:$D,Capacity!$A:$A,Summary_CDP,Capacity!$B:$B,IF($B$228="NEM","*",$B$228),Capacity!$C:$C,$H240)</f>
        <v>12152.244000000002</v>
      </c>
      <c r="W240" s="5">
        <f>SUMIFS(Capacity!S:S,Capacity!$A:$A,Summary_CDP,Capacity!$B:$B,IF($B$228="NEM","*",$B$228),Capacity!$C:$C,$H240)-SUMIFS(Capacity!$D:$D,Capacity!$A:$A,Summary_CDP,Capacity!$B:$B,IF($B$228="NEM","*",$B$228),Capacity!$C:$C,$H240)</f>
        <v>13058.656000000003</v>
      </c>
      <c r="X240" s="5">
        <f>SUMIFS(Capacity!T:T,Capacity!$A:$A,Summary_CDP,Capacity!$B:$B,IF($B$228="NEM","*",$B$228),Capacity!$C:$C,$H240)-SUMIFS(Capacity!$D:$D,Capacity!$A:$A,Summary_CDP,Capacity!$B:$B,IF($B$228="NEM","*",$B$228),Capacity!$C:$C,$H240)</f>
        <v>13782.459000000001</v>
      </c>
      <c r="Y240" s="5">
        <f>SUMIFS(Capacity!U:U,Capacity!$A:$A,Summary_CDP,Capacity!$B:$B,IF($B$228="NEM","*",$B$228),Capacity!$C:$C,$H240)-SUMIFS(Capacity!$D:$D,Capacity!$A:$A,Summary_CDP,Capacity!$B:$B,IF($B$228="NEM","*",$B$228),Capacity!$C:$C,$H240)</f>
        <v>14131.648000000003</v>
      </c>
      <c r="Z240" s="5">
        <f>SUMIFS(Capacity!V:V,Capacity!$A:$A,Summary_CDP,Capacity!$B:$B,IF($B$228="NEM","*",$B$228),Capacity!$C:$C,$H240)-SUMIFS(Capacity!$D:$D,Capacity!$A:$A,Summary_CDP,Capacity!$B:$B,IF($B$228="NEM","*",$B$228),Capacity!$C:$C,$H240)</f>
        <v>14318.958000000001</v>
      </c>
      <c r="AA240" s="5">
        <f>SUMIFS(Capacity!W:W,Capacity!$A:$A,Summary_CDP,Capacity!$B:$B,IF($B$228="NEM","*",$B$228),Capacity!$C:$C,$H240)-SUMIFS(Capacity!$D:$D,Capacity!$A:$A,Summary_CDP,Capacity!$B:$B,IF($B$228="NEM","*",$B$228),Capacity!$C:$C,$H240)</f>
        <v>14391.050000000001</v>
      </c>
      <c r="AB240" s="5">
        <f>SUMIFS(Capacity!X:X,Capacity!$A:$A,Summary_CDP,Capacity!$B:$B,IF($B$228="NEM","*",$B$228),Capacity!$C:$C,$H240)-SUMIFS(Capacity!$D:$D,Capacity!$A:$A,Summary_CDP,Capacity!$B:$B,IF($B$228="NEM","*",$B$228),Capacity!$C:$C,$H240)</f>
        <v>14387.137000000002</v>
      </c>
      <c r="AC240" s="5">
        <f>SUMIFS(Capacity!Y:Y,Capacity!$A:$A,Summary_CDP,Capacity!$B:$B,IF($B$228="NEM","*",$B$228),Capacity!$C:$C,$H240)-SUMIFS(Capacity!$D:$D,Capacity!$A:$A,Summary_CDP,Capacity!$B:$B,IF($B$228="NEM","*",$B$228),Capacity!$C:$C,$H240)</f>
        <v>14395.101000000002</v>
      </c>
      <c r="AD240" s="5">
        <f>SUMIFS(Capacity!Z:Z,Capacity!$A:$A,Summary_CDP,Capacity!$B:$B,IF($B$228="NEM","*",$B$228),Capacity!$C:$C,$H240)-SUMIFS(Capacity!$D:$D,Capacity!$A:$A,Summary_CDP,Capacity!$B:$B,IF($B$228="NEM","*",$B$228),Capacity!$C:$C,$H240)</f>
        <v>14353.059000000001</v>
      </c>
      <c r="AE240" s="5">
        <f>SUMIFS(Capacity!AA:AA,Capacity!$A:$A,Summary_CDP,Capacity!$B:$B,IF($B$228="NEM","*",$B$228),Capacity!$C:$C,$H240)-SUMIFS(Capacity!$D:$D,Capacity!$A:$A,Summary_CDP,Capacity!$B:$B,IF($B$228="NEM","*",$B$228),Capacity!$C:$C,$H240)</f>
        <v>14322.934999999999</v>
      </c>
      <c r="AF240" s="5">
        <f>SUMIFS(Capacity!AB:AB,Capacity!$A:$A,Summary_CDP,Capacity!$B:$B,IF($B$228="NEM","*",$B$228),Capacity!$C:$C,$H240)-SUMIFS(Capacity!$D:$D,Capacity!$A:$A,Summary_CDP,Capacity!$B:$B,IF($B$228="NEM","*",$B$228),Capacity!$C:$C,$H240)</f>
        <v>14246.094000000003</v>
      </c>
      <c r="AG240" s="5">
        <f>SUMIFS(Capacity!AC:AC,Capacity!$A:$A,Summary_CDP,Capacity!$B:$B,IF($B$228="NEM","*",$B$228),Capacity!$C:$C,$H240)-SUMIFS(Capacity!$D:$D,Capacity!$A:$A,Summary_CDP,Capacity!$B:$B,IF($B$228="NEM","*",$B$228),Capacity!$C:$C,$H240)</f>
        <v>14183.355000000001</v>
      </c>
      <c r="AH240" s="5">
        <f>SUMIFS(Capacity!AD:AD,Capacity!$A:$A,Summary_CDP,Capacity!$B:$B,IF($B$228="NEM","*",$B$228),Capacity!$C:$C,$H240)-SUMIFS(Capacity!$D:$D,Capacity!$A:$A,Summary_CDP,Capacity!$B:$B,IF($B$228="NEM","*",$B$228),Capacity!$C:$C,$H240)</f>
        <v>14078.282000000001</v>
      </c>
      <c r="AI240" s="5">
        <f>SUMIFS(Capacity!AE:AE,Capacity!$A:$A,Summary_CDP,Capacity!$B:$B,IF($B$228="NEM","*",$B$228),Capacity!$C:$C,$H240)-SUMIFS(Capacity!$D:$D,Capacity!$A:$A,Summary_CDP,Capacity!$B:$B,IF($B$228="NEM","*",$B$228),Capacity!$C:$C,$H240)</f>
        <v>13983.319000000001</v>
      </c>
      <c r="AJ240" s="5">
        <f>SUMIFS(Capacity!AF:AF,Capacity!$A:$A,Summary_CDP,Capacity!$B:$B,IF($B$228="NEM","*",$B$228),Capacity!$C:$C,$H240)-SUMIFS(Capacity!$D:$D,Capacity!$A:$A,Summary_CDP,Capacity!$B:$B,IF($B$228="NEM","*",$B$228),Capacity!$C:$C,$H240)</f>
        <v>13983.319000000001</v>
      </c>
    </row>
    <row r="241" spans="1:36" ht="15" customHeight="1">
      <c r="H241" s="9" t="s">
        <v>140</v>
      </c>
      <c r="I241" s="5">
        <f>SUMIFS(Capacity!E:E,Capacity!$A:$A,Summary_CDP,Capacity!$B:$B,IF($B$228="NEM","*",$B$228),Capacity!$C:$C,$H241)-SUMIFS(Capacity!$D:$D,Capacity!$A:$A,Summary_CDP,Capacity!$B:$B,IF($B$228="NEM","*",$B$228),Capacity!$C:$C,$H241)</f>
        <v>0</v>
      </c>
      <c r="J241" s="5">
        <f>SUMIFS(Capacity!F:F,Capacity!$A:$A,Summary_CDP,Capacity!$B:$B,IF($B$228="NEM","*",$B$228),Capacity!$C:$C,$H241)-SUMIFS(Capacity!$D:$D,Capacity!$A:$A,Summary_CDP,Capacity!$B:$B,IF($B$228="NEM","*",$B$228),Capacity!$C:$C,$H241)</f>
        <v>0</v>
      </c>
      <c r="K241" s="5">
        <f>SUMIFS(Capacity!G:G,Capacity!$A:$A,Summary_CDP,Capacity!$B:$B,IF($B$228="NEM","*",$B$228),Capacity!$C:$C,$H241)-SUMIFS(Capacity!$D:$D,Capacity!$A:$A,Summary_CDP,Capacity!$B:$B,IF($B$228="NEM","*",$B$228),Capacity!$C:$C,$H241)</f>
        <v>0</v>
      </c>
      <c r="L241" s="5">
        <f>SUMIFS(Capacity!H:H,Capacity!$A:$A,Summary_CDP,Capacity!$B:$B,IF($B$228="NEM","*",$B$228),Capacity!$C:$C,$H241)-SUMIFS(Capacity!$D:$D,Capacity!$A:$A,Summary_CDP,Capacity!$B:$B,IF($B$228="NEM","*",$B$228),Capacity!$C:$C,$H241)</f>
        <v>0</v>
      </c>
      <c r="M241" s="5">
        <f>SUMIFS(Capacity!I:I,Capacity!$A:$A,Summary_CDP,Capacity!$B:$B,IF($B$228="NEM","*",$B$228),Capacity!$C:$C,$H241)-SUMIFS(Capacity!$D:$D,Capacity!$A:$A,Summary_CDP,Capacity!$B:$B,IF($B$228="NEM","*",$B$228),Capacity!$C:$C,$H241)</f>
        <v>0</v>
      </c>
      <c r="N241" s="5">
        <f>SUMIFS(Capacity!J:J,Capacity!$A:$A,Summary_CDP,Capacity!$B:$B,IF($B$228="NEM","*",$B$228),Capacity!$C:$C,$H241)-SUMIFS(Capacity!$D:$D,Capacity!$A:$A,Summary_CDP,Capacity!$B:$B,IF($B$228="NEM","*",$B$228),Capacity!$C:$C,$H241)</f>
        <v>0</v>
      </c>
      <c r="O241" s="5">
        <f>SUMIFS(Capacity!K:K,Capacity!$A:$A,Summary_CDP,Capacity!$B:$B,IF($B$228="NEM","*",$B$228),Capacity!$C:$C,$H241)-SUMIFS(Capacity!$D:$D,Capacity!$A:$A,Summary_CDP,Capacity!$B:$B,IF($B$228="NEM","*",$B$228),Capacity!$C:$C,$H241)</f>
        <v>0</v>
      </c>
      <c r="P241" s="5">
        <f>SUMIFS(Capacity!L:L,Capacity!$A:$A,Summary_CDP,Capacity!$B:$B,IF($B$228="NEM","*",$B$228),Capacity!$C:$C,$H241)-SUMIFS(Capacity!$D:$D,Capacity!$A:$A,Summary_CDP,Capacity!$B:$B,IF($B$228="NEM","*",$B$228),Capacity!$C:$C,$H241)</f>
        <v>0</v>
      </c>
      <c r="Q241" s="5">
        <f>SUMIFS(Capacity!M:M,Capacity!$A:$A,Summary_CDP,Capacity!$B:$B,IF($B$228="NEM","*",$B$228),Capacity!$C:$C,$H241)-SUMIFS(Capacity!$D:$D,Capacity!$A:$A,Summary_CDP,Capacity!$B:$B,IF($B$228="NEM","*",$B$228),Capacity!$C:$C,$H241)</f>
        <v>0</v>
      </c>
      <c r="R241" s="5">
        <f>SUMIFS(Capacity!N:N,Capacity!$A:$A,Summary_CDP,Capacity!$B:$B,IF($B$228="NEM","*",$B$228),Capacity!$C:$C,$H241)-SUMIFS(Capacity!$D:$D,Capacity!$A:$A,Summary_CDP,Capacity!$B:$B,IF($B$228="NEM","*",$B$228),Capacity!$C:$C,$H241)</f>
        <v>0</v>
      </c>
      <c r="S241" s="5">
        <f>SUMIFS(Capacity!O:O,Capacity!$A:$A,Summary_CDP,Capacity!$B:$B,IF($B$228="NEM","*",$B$228),Capacity!$C:$C,$H241)-SUMIFS(Capacity!$D:$D,Capacity!$A:$A,Summary_CDP,Capacity!$B:$B,IF($B$228="NEM","*",$B$228),Capacity!$C:$C,$H241)</f>
        <v>0</v>
      </c>
      <c r="T241" s="5">
        <f>SUMIFS(Capacity!P:P,Capacity!$A:$A,Summary_CDP,Capacity!$B:$B,IF($B$228="NEM","*",$B$228),Capacity!$C:$C,$H241)-SUMIFS(Capacity!$D:$D,Capacity!$A:$A,Summary_CDP,Capacity!$B:$B,IF($B$228="NEM","*",$B$228),Capacity!$C:$C,$H241)</f>
        <v>0</v>
      </c>
      <c r="U241" s="5">
        <f>SUMIFS(Capacity!Q:Q,Capacity!$A:$A,Summary_CDP,Capacity!$B:$B,IF($B$228="NEM","*",$B$228),Capacity!$C:$C,$H241)-SUMIFS(Capacity!$D:$D,Capacity!$A:$A,Summary_CDP,Capacity!$B:$B,IF($B$228="NEM","*",$B$228),Capacity!$C:$C,$H241)</f>
        <v>0</v>
      </c>
      <c r="V241" s="5">
        <f>SUMIFS(Capacity!R:R,Capacity!$A:$A,Summary_CDP,Capacity!$B:$B,IF($B$228="NEM","*",$B$228),Capacity!$C:$C,$H241)-SUMIFS(Capacity!$D:$D,Capacity!$A:$A,Summary_CDP,Capacity!$B:$B,IF($B$228="NEM","*",$B$228),Capacity!$C:$C,$H241)</f>
        <v>0</v>
      </c>
      <c r="W241" s="5">
        <f>SUMIFS(Capacity!S:S,Capacity!$A:$A,Summary_CDP,Capacity!$B:$B,IF($B$228="NEM","*",$B$228),Capacity!$C:$C,$H241)-SUMIFS(Capacity!$D:$D,Capacity!$A:$A,Summary_CDP,Capacity!$B:$B,IF($B$228="NEM","*",$B$228),Capacity!$C:$C,$H241)</f>
        <v>0</v>
      </c>
      <c r="X241" s="5">
        <f>SUMIFS(Capacity!T:T,Capacity!$A:$A,Summary_CDP,Capacity!$B:$B,IF($B$228="NEM","*",$B$228),Capacity!$C:$C,$H241)-SUMIFS(Capacity!$D:$D,Capacity!$A:$A,Summary_CDP,Capacity!$B:$B,IF($B$228="NEM","*",$B$228),Capacity!$C:$C,$H241)</f>
        <v>0</v>
      </c>
      <c r="Y241" s="5">
        <f>SUMIFS(Capacity!U:U,Capacity!$A:$A,Summary_CDP,Capacity!$B:$B,IF($B$228="NEM","*",$B$228),Capacity!$C:$C,$H241)-SUMIFS(Capacity!$D:$D,Capacity!$A:$A,Summary_CDP,Capacity!$B:$B,IF($B$228="NEM","*",$B$228),Capacity!$C:$C,$H241)</f>
        <v>0</v>
      </c>
      <c r="Z241" s="5">
        <f>SUMIFS(Capacity!V:V,Capacity!$A:$A,Summary_CDP,Capacity!$B:$B,IF($B$228="NEM","*",$B$228),Capacity!$C:$C,$H241)-SUMIFS(Capacity!$D:$D,Capacity!$A:$A,Summary_CDP,Capacity!$B:$B,IF($B$228="NEM","*",$B$228),Capacity!$C:$C,$H241)</f>
        <v>0</v>
      </c>
      <c r="AA241" s="5">
        <f>SUMIFS(Capacity!W:W,Capacity!$A:$A,Summary_CDP,Capacity!$B:$B,IF($B$228="NEM","*",$B$228),Capacity!$C:$C,$H241)-SUMIFS(Capacity!$D:$D,Capacity!$A:$A,Summary_CDP,Capacity!$B:$B,IF($B$228="NEM","*",$B$228),Capacity!$C:$C,$H241)</f>
        <v>0</v>
      </c>
      <c r="AB241" s="5">
        <f>SUMIFS(Capacity!X:X,Capacity!$A:$A,Summary_CDP,Capacity!$B:$B,IF($B$228="NEM","*",$B$228),Capacity!$C:$C,$H241)-SUMIFS(Capacity!$D:$D,Capacity!$A:$A,Summary_CDP,Capacity!$B:$B,IF($B$228="NEM","*",$B$228),Capacity!$C:$C,$H241)</f>
        <v>0</v>
      </c>
      <c r="AC241" s="5">
        <f>SUMIFS(Capacity!Y:Y,Capacity!$A:$A,Summary_CDP,Capacity!$B:$B,IF($B$228="NEM","*",$B$228),Capacity!$C:$C,$H241)-SUMIFS(Capacity!$D:$D,Capacity!$A:$A,Summary_CDP,Capacity!$B:$B,IF($B$228="NEM","*",$B$228),Capacity!$C:$C,$H241)</f>
        <v>0</v>
      </c>
      <c r="AD241" s="5">
        <f>SUMIFS(Capacity!Z:Z,Capacity!$A:$A,Summary_CDP,Capacity!$B:$B,IF($B$228="NEM","*",$B$228),Capacity!$C:$C,$H241)-SUMIFS(Capacity!$D:$D,Capacity!$A:$A,Summary_CDP,Capacity!$B:$B,IF($B$228="NEM","*",$B$228),Capacity!$C:$C,$H241)</f>
        <v>0</v>
      </c>
      <c r="AE241" s="5">
        <f>SUMIFS(Capacity!AA:AA,Capacity!$A:$A,Summary_CDP,Capacity!$B:$B,IF($B$228="NEM","*",$B$228),Capacity!$C:$C,$H241)-SUMIFS(Capacity!$D:$D,Capacity!$A:$A,Summary_CDP,Capacity!$B:$B,IF($B$228="NEM","*",$B$228),Capacity!$C:$C,$H241)</f>
        <v>0</v>
      </c>
      <c r="AF241" s="5">
        <f>SUMIFS(Capacity!AB:AB,Capacity!$A:$A,Summary_CDP,Capacity!$B:$B,IF($B$228="NEM","*",$B$228),Capacity!$C:$C,$H241)-SUMIFS(Capacity!$D:$D,Capacity!$A:$A,Summary_CDP,Capacity!$B:$B,IF($B$228="NEM","*",$B$228),Capacity!$C:$C,$H241)</f>
        <v>0</v>
      </c>
      <c r="AG241" s="5">
        <f>SUMIFS(Capacity!AC:AC,Capacity!$A:$A,Summary_CDP,Capacity!$B:$B,IF($B$228="NEM","*",$B$228),Capacity!$C:$C,$H241)-SUMIFS(Capacity!$D:$D,Capacity!$A:$A,Summary_CDP,Capacity!$B:$B,IF($B$228="NEM","*",$B$228),Capacity!$C:$C,$H241)</f>
        <v>0</v>
      </c>
      <c r="AH241" s="5">
        <f>SUMIFS(Capacity!AD:AD,Capacity!$A:$A,Summary_CDP,Capacity!$B:$B,IF($B$228="NEM","*",$B$228),Capacity!$C:$C,$H241)-SUMIFS(Capacity!$D:$D,Capacity!$A:$A,Summary_CDP,Capacity!$B:$B,IF($B$228="NEM","*",$B$228),Capacity!$C:$C,$H241)</f>
        <v>0</v>
      </c>
      <c r="AI241" s="5">
        <f>SUMIFS(Capacity!AE:AE,Capacity!$A:$A,Summary_CDP,Capacity!$B:$B,IF($B$228="NEM","*",$B$228),Capacity!$C:$C,$H241)-SUMIFS(Capacity!$D:$D,Capacity!$A:$A,Summary_CDP,Capacity!$B:$B,IF($B$228="NEM","*",$B$228),Capacity!$C:$C,$H241)</f>
        <v>0</v>
      </c>
      <c r="AJ241" s="5">
        <f>SUMIFS(Capacity!AF:AF,Capacity!$A:$A,Summary_CDP,Capacity!$B:$B,IF($B$228="NEM","*",$B$228),Capacity!$C:$C,$H241)-SUMIFS(Capacity!$D:$D,Capacity!$A:$A,Summary_CDP,Capacity!$B:$B,IF($B$228="NEM","*",$B$228),Capacity!$C:$C,$H241)</f>
        <v>0</v>
      </c>
    </row>
    <row r="242" spans="1:36" ht="15" customHeight="1">
      <c r="H242" s="9" t="s">
        <v>141</v>
      </c>
      <c r="I242" s="5">
        <f>SUMIFS(Capacity!E:E,Capacity!$A:$A,Summary_CDP,Capacity!$B:$B,IF($B$228="NEM","*",$B$228),Capacity!$C:$C,$H242)-SUMIFS(Capacity!$D:$D,Capacity!$A:$A,Summary_CDP,Capacity!$B:$B,IF($B$228="NEM","*",$B$228),Capacity!$C:$C,$H242)</f>
        <v>0</v>
      </c>
      <c r="J242" s="5">
        <f>SUMIFS(Capacity!F:F,Capacity!$A:$A,Summary_CDP,Capacity!$B:$B,IF($B$228="NEM","*",$B$228),Capacity!$C:$C,$H242)-SUMIFS(Capacity!$D:$D,Capacity!$A:$A,Summary_CDP,Capacity!$B:$B,IF($B$228="NEM","*",$B$228),Capacity!$C:$C,$H242)</f>
        <v>0</v>
      </c>
      <c r="K242" s="5">
        <f>SUMIFS(Capacity!G:G,Capacity!$A:$A,Summary_CDP,Capacity!$B:$B,IF($B$228="NEM","*",$B$228),Capacity!$C:$C,$H242)-SUMIFS(Capacity!$D:$D,Capacity!$A:$A,Summary_CDP,Capacity!$B:$B,IF($B$228="NEM","*",$B$228),Capacity!$C:$C,$H242)</f>
        <v>0</v>
      </c>
      <c r="L242" s="5">
        <f>SUMIFS(Capacity!H:H,Capacity!$A:$A,Summary_CDP,Capacity!$B:$B,IF($B$228="NEM","*",$B$228),Capacity!$C:$C,$H242)-SUMIFS(Capacity!$D:$D,Capacity!$A:$A,Summary_CDP,Capacity!$B:$B,IF($B$228="NEM","*",$B$228),Capacity!$C:$C,$H242)</f>
        <v>0</v>
      </c>
      <c r="M242" s="5">
        <f>SUMIFS(Capacity!I:I,Capacity!$A:$A,Summary_CDP,Capacity!$B:$B,IF($B$228="NEM","*",$B$228),Capacity!$C:$C,$H242)-SUMIFS(Capacity!$D:$D,Capacity!$A:$A,Summary_CDP,Capacity!$B:$B,IF($B$228="NEM","*",$B$228),Capacity!$C:$C,$H242)</f>
        <v>0</v>
      </c>
      <c r="N242" s="5">
        <f>SUMIFS(Capacity!J:J,Capacity!$A:$A,Summary_CDP,Capacity!$B:$B,IF($B$228="NEM","*",$B$228),Capacity!$C:$C,$H242)-SUMIFS(Capacity!$D:$D,Capacity!$A:$A,Summary_CDP,Capacity!$B:$B,IF($B$228="NEM","*",$B$228),Capacity!$C:$C,$H242)</f>
        <v>0</v>
      </c>
      <c r="O242" s="5">
        <f>SUMIFS(Capacity!K:K,Capacity!$A:$A,Summary_CDP,Capacity!$B:$B,IF($B$228="NEM","*",$B$228),Capacity!$C:$C,$H242)-SUMIFS(Capacity!$D:$D,Capacity!$A:$A,Summary_CDP,Capacity!$B:$B,IF($B$228="NEM","*",$B$228),Capacity!$C:$C,$H242)</f>
        <v>0</v>
      </c>
      <c r="P242" s="5">
        <f>SUMIFS(Capacity!L:L,Capacity!$A:$A,Summary_CDP,Capacity!$B:$B,IF($B$228="NEM","*",$B$228),Capacity!$C:$C,$H242)-SUMIFS(Capacity!$D:$D,Capacity!$A:$A,Summary_CDP,Capacity!$B:$B,IF($B$228="NEM","*",$B$228),Capacity!$C:$C,$H242)</f>
        <v>0</v>
      </c>
      <c r="Q242" s="5">
        <f>SUMIFS(Capacity!M:M,Capacity!$A:$A,Summary_CDP,Capacity!$B:$B,IF($B$228="NEM","*",$B$228),Capacity!$C:$C,$H242)-SUMIFS(Capacity!$D:$D,Capacity!$A:$A,Summary_CDP,Capacity!$B:$B,IF($B$228="NEM","*",$B$228),Capacity!$C:$C,$H242)</f>
        <v>0</v>
      </c>
      <c r="R242" s="5">
        <f>SUMIFS(Capacity!N:N,Capacity!$A:$A,Summary_CDP,Capacity!$B:$B,IF($B$228="NEM","*",$B$228),Capacity!$C:$C,$H242)-SUMIFS(Capacity!$D:$D,Capacity!$A:$A,Summary_CDP,Capacity!$B:$B,IF($B$228="NEM","*",$B$228),Capacity!$C:$C,$H242)</f>
        <v>0</v>
      </c>
      <c r="S242" s="5">
        <f>SUMIFS(Capacity!O:O,Capacity!$A:$A,Summary_CDP,Capacity!$B:$B,IF($B$228="NEM","*",$B$228),Capacity!$C:$C,$H242)-SUMIFS(Capacity!$D:$D,Capacity!$A:$A,Summary_CDP,Capacity!$B:$B,IF($B$228="NEM","*",$B$228),Capacity!$C:$C,$H242)</f>
        <v>0</v>
      </c>
      <c r="T242" s="5">
        <f>SUMIFS(Capacity!P:P,Capacity!$A:$A,Summary_CDP,Capacity!$B:$B,IF($B$228="NEM","*",$B$228),Capacity!$C:$C,$H242)-SUMIFS(Capacity!$D:$D,Capacity!$A:$A,Summary_CDP,Capacity!$B:$B,IF($B$228="NEM","*",$B$228),Capacity!$C:$C,$H242)</f>
        <v>0</v>
      </c>
      <c r="U242" s="5">
        <f>SUMIFS(Capacity!Q:Q,Capacity!$A:$A,Summary_CDP,Capacity!$B:$B,IF($B$228="NEM","*",$B$228),Capacity!$C:$C,$H242)-SUMIFS(Capacity!$D:$D,Capacity!$A:$A,Summary_CDP,Capacity!$B:$B,IF($B$228="NEM","*",$B$228),Capacity!$C:$C,$H242)</f>
        <v>0</v>
      </c>
      <c r="V242" s="5">
        <f>SUMIFS(Capacity!R:R,Capacity!$A:$A,Summary_CDP,Capacity!$B:$B,IF($B$228="NEM","*",$B$228),Capacity!$C:$C,$H242)-SUMIFS(Capacity!$D:$D,Capacity!$A:$A,Summary_CDP,Capacity!$B:$B,IF($B$228="NEM","*",$B$228),Capacity!$C:$C,$H242)</f>
        <v>0</v>
      </c>
      <c r="W242" s="5">
        <f>SUMIFS(Capacity!S:S,Capacity!$A:$A,Summary_CDP,Capacity!$B:$B,IF($B$228="NEM","*",$B$228),Capacity!$C:$C,$H242)-SUMIFS(Capacity!$D:$D,Capacity!$A:$A,Summary_CDP,Capacity!$B:$B,IF($B$228="NEM","*",$B$228),Capacity!$C:$C,$H242)</f>
        <v>0</v>
      </c>
      <c r="X242" s="5">
        <f>SUMIFS(Capacity!T:T,Capacity!$A:$A,Summary_CDP,Capacity!$B:$B,IF($B$228="NEM","*",$B$228),Capacity!$C:$C,$H242)-SUMIFS(Capacity!$D:$D,Capacity!$A:$A,Summary_CDP,Capacity!$B:$B,IF($B$228="NEM","*",$B$228),Capacity!$C:$C,$H242)</f>
        <v>0</v>
      </c>
      <c r="Y242" s="5">
        <f>SUMIFS(Capacity!U:U,Capacity!$A:$A,Summary_CDP,Capacity!$B:$B,IF($B$228="NEM","*",$B$228),Capacity!$C:$C,$H242)-SUMIFS(Capacity!$D:$D,Capacity!$A:$A,Summary_CDP,Capacity!$B:$B,IF($B$228="NEM","*",$B$228),Capacity!$C:$C,$H242)</f>
        <v>0</v>
      </c>
      <c r="Z242" s="5">
        <f>SUMIFS(Capacity!V:V,Capacity!$A:$A,Summary_CDP,Capacity!$B:$B,IF($B$228="NEM","*",$B$228),Capacity!$C:$C,$H242)-SUMIFS(Capacity!$D:$D,Capacity!$A:$A,Summary_CDP,Capacity!$B:$B,IF($B$228="NEM","*",$B$228),Capacity!$C:$C,$H242)</f>
        <v>0</v>
      </c>
      <c r="AA242" s="5">
        <f>SUMIFS(Capacity!W:W,Capacity!$A:$A,Summary_CDP,Capacity!$B:$B,IF($B$228="NEM","*",$B$228),Capacity!$C:$C,$H242)-SUMIFS(Capacity!$D:$D,Capacity!$A:$A,Summary_CDP,Capacity!$B:$B,IF($B$228="NEM","*",$B$228),Capacity!$C:$C,$H242)</f>
        <v>0</v>
      </c>
      <c r="AB242" s="5">
        <f>SUMIFS(Capacity!X:X,Capacity!$A:$A,Summary_CDP,Capacity!$B:$B,IF($B$228="NEM","*",$B$228),Capacity!$C:$C,$H242)-SUMIFS(Capacity!$D:$D,Capacity!$A:$A,Summary_CDP,Capacity!$B:$B,IF($B$228="NEM","*",$B$228),Capacity!$C:$C,$H242)</f>
        <v>0</v>
      </c>
      <c r="AC242" s="5">
        <f>SUMIFS(Capacity!Y:Y,Capacity!$A:$A,Summary_CDP,Capacity!$B:$B,IF($B$228="NEM","*",$B$228),Capacity!$C:$C,$H242)-SUMIFS(Capacity!$D:$D,Capacity!$A:$A,Summary_CDP,Capacity!$B:$B,IF($B$228="NEM","*",$B$228),Capacity!$C:$C,$H242)</f>
        <v>0</v>
      </c>
      <c r="AD242" s="5">
        <f>SUMIFS(Capacity!Z:Z,Capacity!$A:$A,Summary_CDP,Capacity!$B:$B,IF($B$228="NEM","*",$B$228),Capacity!$C:$C,$H242)-SUMIFS(Capacity!$D:$D,Capacity!$A:$A,Summary_CDP,Capacity!$B:$B,IF($B$228="NEM","*",$B$228),Capacity!$C:$C,$H242)</f>
        <v>0</v>
      </c>
      <c r="AE242" s="5">
        <f>SUMIFS(Capacity!AA:AA,Capacity!$A:$A,Summary_CDP,Capacity!$B:$B,IF($B$228="NEM","*",$B$228),Capacity!$C:$C,$H242)-SUMIFS(Capacity!$D:$D,Capacity!$A:$A,Summary_CDP,Capacity!$B:$B,IF($B$228="NEM","*",$B$228),Capacity!$C:$C,$H242)</f>
        <v>0</v>
      </c>
      <c r="AF242" s="5">
        <f>SUMIFS(Capacity!AB:AB,Capacity!$A:$A,Summary_CDP,Capacity!$B:$B,IF($B$228="NEM","*",$B$228),Capacity!$C:$C,$H242)-SUMIFS(Capacity!$D:$D,Capacity!$A:$A,Summary_CDP,Capacity!$B:$B,IF($B$228="NEM","*",$B$228),Capacity!$C:$C,$H242)</f>
        <v>0</v>
      </c>
      <c r="AG242" s="5">
        <f>SUMIFS(Capacity!AC:AC,Capacity!$A:$A,Summary_CDP,Capacity!$B:$B,IF($B$228="NEM","*",$B$228),Capacity!$C:$C,$H242)-SUMIFS(Capacity!$D:$D,Capacity!$A:$A,Summary_CDP,Capacity!$B:$B,IF($B$228="NEM","*",$B$228),Capacity!$C:$C,$H242)</f>
        <v>0</v>
      </c>
      <c r="AH242" s="5">
        <f>SUMIFS(Capacity!AD:AD,Capacity!$A:$A,Summary_CDP,Capacity!$B:$B,IF($B$228="NEM","*",$B$228),Capacity!$C:$C,$H242)-SUMIFS(Capacity!$D:$D,Capacity!$A:$A,Summary_CDP,Capacity!$B:$B,IF($B$228="NEM","*",$B$228),Capacity!$C:$C,$H242)</f>
        <v>0</v>
      </c>
      <c r="AI242" s="5">
        <f>SUMIFS(Capacity!AE:AE,Capacity!$A:$A,Summary_CDP,Capacity!$B:$B,IF($B$228="NEM","*",$B$228),Capacity!$C:$C,$H242)-SUMIFS(Capacity!$D:$D,Capacity!$A:$A,Summary_CDP,Capacity!$B:$B,IF($B$228="NEM","*",$B$228),Capacity!$C:$C,$H242)</f>
        <v>0</v>
      </c>
      <c r="AJ242" s="5">
        <f>SUMIFS(Capacity!AF:AF,Capacity!$A:$A,Summary_CDP,Capacity!$B:$B,IF($B$228="NEM","*",$B$228),Capacity!$C:$C,$H242)-SUMIFS(Capacity!$D:$D,Capacity!$A:$A,Summary_CDP,Capacity!$B:$B,IF($B$228="NEM","*",$B$228),Capacity!$C:$C,$H242)</f>
        <v>0</v>
      </c>
    </row>
    <row r="243" spans="1:36" ht="15" customHeight="1">
      <c r="H243" s="9" t="s">
        <v>142</v>
      </c>
      <c r="I243" s="5">
        <f>SUMIFS(Capacity!E:E,Capacity!$A:$A,Summary_CDP,Capacity!$B:$B,IF($B$228="NEM","*",$B$228),Capacity!$C:$C,$H243)-SUMIFS(Capacity!$D:$D,Capacity!$A:$A,Summary_CDP,Capacity!$B:$B,IF($B$228="NEM","*",$B$228),Capacity!$C:$C,$H243)</f>
        <v>1429.812942229999</v>
      </c>
      <c r="J243" s="5">
        <f>SUMIFS(Capacity!F:F,Capacity!$A:$A,Summary_CDP,Capacity!$B:$B,IF($B$228="NEM","*",$B$228),Capacity!$C:$C,$H243)-SUMIFS(Capacity!$D:$D,Capacity!$A:$A,Summary_CDP,Capacity!$B:$B,IF($B$228="NEM","*",$B$228),Capacity!$C:$C,$H243)</f>
        <v>5068.7794509699997</v>
      </c>
      <c r="K243" s="5">
        <f>SUMIFS(Capacity!G:G,Capacity!$A:$A,Summary_CDP,Capacity!$B:$B,IF($B$228="NEM","*",$B$228),Capacity!$C:$C,$H243)-SUMIFS(Capacity!$D:$D,Capacity!$A:$A,Summary_CDP,Capacity!$B:$B,IF($B$228="NEM","*",$B$228),Capacity!$C:$C,$H243)</f>
        <v>8323.4951197899973</v>
      </c>
      <c r="L243" s="5">
        <f>SUMIFS(Capacity!H:H,Capacity!$A:$A,Summary_CDP,Capacity!$B:$B,IF($B$228="NEM","*",$B$228),Capacity!$C:$C,$H243)-SUMIFS(Capacity!$D:$D,Capacity!$A:$A,Summary_CDP,Capacity!$B:$B,IF($B$228="NEM","*",$B$228),Capacity!$C:$C,$H243)</f>
        <v>10366.331739550002</v>
      </c>
      <c r="M243" s="5">
        <f>SUMIFS(Capacity!I:I,Capacity!$A:$A,Summary_CDP,Capacity!$B:$B,IF($B$228="NEM","*",$B$228),Capacity!$C:$C,$H243)-SUMIFS(Capacity!$D:$D,Capacity!$A:$A,Summary_CDP,Capacity!$B:$B,IF($B$228="NEM","*",$B$228),Capacity!$C:$C,$H243)</f>
        <v>14779.525281899998</v>
      </c>
      <c r="N243" s="5">
        <f>SUMIFS(Capacity!J:J,Capacity!$A:$A,Summary_CDP,Capacity!$B:$B,IF($B$228="NEM","*",$B$228),Capacity!$C:$C,$H243)-SUMIFS(Capacity!$D:$D,Capacity!$A:$A,Summary_CDP,Capacity!$B:$B,IF($B$228="NEM","*",$B$228),Capacity!$C:$C,$H243)</f>
        <v>18239.660554179998</v>
      </c>
      <c r="O243" s="5">
        <f>SUMIFS(Capacity!K:K,Capacity!$A:$A,Summary_CDP,Capacity!$B:$B,IF($B$228="NEM","*",$B$228),Capacity!$C:$C,$H243)-SUMIFS(Capacity!$D:$D,Capacity!$A:$A,Summary_CDP,Capacity!$B:$B,IF($B$228="NEM","*",$B$228),Capacity!$C:$C,$H243)</f>
        <v>21428.246645710002</v>
      </c>
      <c r="P243" s="5">
        <f>SUMIFS(Capacity!L:L,Capacity!$A:$A,Summary_CDP,Capacity!$B:$B,IF($B$228="NEM","*",$B$228),Capacity!$C:$C,$H243)-SUMIFS(Capacity!$D:$D,Capacity!$A:$A,Summary_CDP,Capacity!$B:$B,IF($B$228="NEM","*",$B$228),Capacity!$C:$C,$H243)</f>
        <v>24319.915346849997</v>
      </c>
      <c r="Q243" s="5">
        <f>SUMIFS(Capacity!M:M,Capacity!$A:$A,Summary_CDP,Capacity!$B:$B,IF($B$228="NEM","*",$B$228),Capacity!$C:$C,$H243)-SUMIFS(Capacity!$D:$D,Capacity!$A:$A,Summary_CDP,Capacity!$B:$B,IF($B$228="NEM","*",$B$228),Capacity!$C:$C,$H243)</f>
        <v>26435.876210699997</v>
      </c>
      <c r="R243" s="5">
        <f>SUMIFS(Capacity!N:N,Capacity!$A:$A,Summary_CDP,Capacity!$B:$B,IF($B$228="NEM","*",$B$228),Capacity!$C:$C,$H243)-SUMIFS(Capacity!$D:$D,Capacity!$A:$A,Summary_CDP,Capacity!$B:$B,IF($B$228="NEM","*",$B$228),Capacity!$C:$C,$H243)</f>
        <v>28016.826459300002</v>
      </c>
      <c r="S243" s="5">
        <f>SUMIFS(Capacity!O:O,Capacity!$A:$A,Summary_CDP,Capacity!$B:$B,IF($B$228="NEM","*",$B$228),Capacity!$C:$C,$H243)-SUMIFS(Capacity!$D:$D,Capacity!$A:$A,Summary_CDP,Capacity!$B:$B,IF($B$228="NEM","*",$B$228),Capacity!$C:$C,$H243)</f>
        <v>31974.258075820002</v>
      </c>
      <c r="T243" s="5">
        <f>SUMIFS(Capacity!P:P,Capacity!$A:$A,Summary_CDP,Capacity!$B:$B,IF($B$228="NEM","*",$B$228),Capacity!$C:$C,$H243)-SUMIFS(Capacity!$D:$D,Capacity!$A:$A,Summary_CDP,Capacity!$B:$B,IF($B$228="NEM","*",$B$228),Capacity!$C:$C,$H243)</f>
        <v>32601.380388810005</v>
      </c>
      <c r="U243" s="5">
        <f>SUMIFS(Capacity!Q:Q,Capacity!$A:$A,Summary_CDP,Capacity!$B:$B,IF($B$228="NEM","*",$B$228),Capacity!$C:$C,$H243)-SUMIFS(Capacity!$D:$D,Capacity!$A:$A,Summary_CDP,Capacity!$B:$B,IF($B$228="NEM","*",$B$228),Capacity!$C:$C,$H243)</f>
        <v>32836.282689350002</v>
      </c>
      <c r="V243" s="5">
        <f>SUMIFS(Capacity!R:R,Capacity!$A:$A,Summary_CDP,Capacity!$B:$B,IF($B$228="NEM","*",$B$228),Capacity!$C:$C,$H243)-SUMIFS(Capacity!$D:$D,Capacity!$A:$A,Summary_CDP,Capacity!$B:$B,IF($B$228="NEM","*",$B$228),Capacity!$C:$C,$H243)</f>
        <v>35280.717157349995</v>
      </c>
      <c r="W243" s="5">
        <f>SUMIFS(Capacity!S:S,Capacity!$A:$A,Summary_CDP,Capacity!$B:$B,IF($B$228="NEM","*",$B$228),Capacity!$C:$C,$H243)-SUMIFS(Capacity!$D:$D,Capacity!$A:$A,Summary_CDP,Capacity!$B:$B,IF($B$228="NEM","*",$B$228),Capacity!$C:$C,$H243)</f>
        <v>37695.773715229996</v>
      </c>
      <c r="X243" s="5">
        <f>SUMIFS(Capacity!T:T,Capacity!$A:$A,Summary_CDP,Capacity!$B:$B,IF($B$228="NEM","*",$B$228),Capacity!$C:$C,$H243)-SUMIFS(Capacity!$D:$D,Capacity!$A:$A,Summary_CDP,Capacity!$B:$B,IF($B$228="NEM","*",$B$228),Capacity!$C:$C,$H243)</f>
        <v>37891.148590140001</v>
      </c>
      <c r="Y243" s="5">
        <f>SUMIFS(Capacity!U:U,Capacity!$A:$A,Summary_CDP,Capacity!$B:$B,IF($B$228="NEM","*",$B$228),Capacity!$C:$C,$H243)-SUMIFS(Capacity!$D:$D,Capacity!$A:$A,Summary_CDP,Capacity!$B:$B,IF($B$228="NEM","*",$B$228),Capacity!$C:$C,$H243)</f>
        <v>38618.01128323999</v>
      </c>
      <c r="Z243" s="5">
        <f>SUMIFS(Capacity!V:V,Capacity!$A:$A,Summary_CDP,Capacity!$B:$B,IF($B$228="NEM","*",$B$228),Capacity!$C:$C,$H243)-SUMIFS(Capacity!$D:$D,Capacity!$A:$A,Summary_CDP,Capacity!$B:$B,IF($B$228="NEM","*",$B$228),Capacity!$C:$C,$H243)</f>
        <v>39373.573914980007</v>
      </c>
      <c r="AA243" s="5">
        <f>SUMIFS(Capacity!W:W,Capacity!$A:$A,Summary_CDP,Capacity!$B:$B,IF($B$228="NEM","*",$B$228),Capacity!$C:$C,$H243)-SUMIFS(Capacity!$D:$D,Capacity!$A:$A,Summary_CDP,Capacity!$B:$B,IF($B$228="NEM","*",$B$228),Capacity!$C:$C,$H243)</f>
        <v>41226.830460840007</v>
      </c>
      <c r="AB243" s="5">
        <f>SUMIFS(Capacity!X:X,Capacity!$A:$A,Summary_CDP,Capacity!$B:$B,IF($B$228="NEM","*",$B$228),Capacity!$C:$C,$H243)-SUMIFS(Capacity!$D:$D,Capacity!$A:$A,Summary_CDP,Capacity!$B:$B,IF($B$228="NEM","*",$B$228),Capacity!$C:$C,$H243)</f>
        <v>48360.382735769992</v>
      </c>
      <c r="AC243" s="5">
        <f>SUMIFS(Capacity!Y:Y,Capacity!$A:$A,Summary_CDP,Capacity!$B:$B,IF($B$228="NEM","*",$B$228),Capacity!$C:$C,$H243)-SUMIFS(Capacity!$D:$D,Capacity!$A:$A,Summary_CDP,Capacity!$B:$B,IF($B$228="NEM","*",$B$228),Capacity!$C:$C,$H243)</f>
        <v>50405.097841709998</v>
      </c>
      <c r="AD243" s="5">
        <f>SUMIFS(Capacity!Z:Z,Capacity!$A:$A,Summary_CDP,Capacity!$B:$B,IF($B$228="NEM","*",$B$228),Capacity!$C:$C,$H243)-SUMIFS(Capacity!$D:$D,Capacity!$A:$A,Summary_CDP,Capacity!$B:$B,IF($B$228="NEM","*",$B$228),Capacity!$C:$C,$H243)</f>
        <v>49727.740348990003</v>
      </c>
      <c r="AE243" s="5">
        <f>SUMIFS(Capacity!AA:AA,Capacity!$A:$A,Summary_CDP,Capacity!$B:$B,IF($B$228="NEM","*",$B$228),Capacity!$C:$C,$H243)-SUMIFS(Capacity!$D:$D,Capacity!$A:$A,Summary_CDP,Capacity!$B:$B,IF($B$228="NEM","*",$B$228),Capacity!$C:$C,$H243)</f>
        <v>51325.755931210006</v>
      </c>
      <c r="AF243" s="5">
        <f>SUMIFS(Capacity!AB:AB,Capacity!$A:$A,Summary_CDP,Capacity!$B:$B,IF($B$228="NEM","*",$B$228),Capacity!$C:$C,$H243)-SUMIFS(Capacity!$D:$D,Capacity!$A:$A,Summary_CDP,Capacity!$B:$B,IF($B$228="NEM","*",$B$228),Capacity!$C:$C,$H243)</f>
        <v>53854.622213659997</v>
      </c>
      <c r="AG243" s="5">
        <f>SUMIFS(Capacity!AC:AC,Capacity!$A:$A,Summary_CDP,Capacity!$B:$B,IF($B$228="NEM","*",$B$228),Capacity!$C:$C,$H243)-SUMIFS(Capacity!$D:$D,Capacity!$A:$A,Summary_CDP,Capacity!$B:$B,IF($B$228="NEM","*",$B$228),Capacity!$C:$C,$H243)</f>
        <v>55133.073675649997</v>
      </c>
      <c r="AH243" s="5">
        <f>SUMIFS(Capacity!AD:AD,Capacity!$A:$A,Summary_CDP,Capacity!$B:$B,IF($B$228="NEM","*",$B$228),Capacity!$C:$C,$H243)-SUMIFS(Capacity!$D:$D,Capacity!$A:$A,Summary_CDP,Capacity!$B:$B,IF($B$228="NEM","*",$B$228),Capacity!$C:$C,$H243)</f>
        <v>59528.705644019996</v>
      </c>
      <c r="AI243" s="5">
        <f>SUMIFS(Capacity!AE:AE,Capacity!$A:$A,Summary_CDP,Capacity!$B:$B,IF($B$228="NEM","*",$B$228),Capacity!$C:$C,$H243)-SUMIFS(Capacity!$D:$D,Capacity!$A:$A,Summary_CDP,Capacity!$B:$B,IF($B$228="NEM","*",$B$228),Capacity!$C:$C,$H243)</f>
        <v>60377.74278552999</v>
      </c>
      <c r="AJ243" s="5">
        <f>SUMIFS(Capacity!AF:AF,Capacity!$A:$A,Summary_CDP,Capacity!$B:$B,IF($B$228="NEM","*",$B$228),Capacity!$C:$C,$H243)-SUMIFS(Capacity!$D:$D,Capacity!$A:$A,Summary_CDP,Capacity!$B:$B,IF($B$228="NEM","*",$B$228),Capacity!$C:$C,$H243)</f>
        <v>59607.798651600009</v>
      </c>
    </row>
    <row r="244" spans="1:36" ht="15" customHeight="1">
      <c r="H244" s="9" t="s">
        <v>143</v>
      </c>
      <c r="I244" s="5">
        <f>SUMIFS(Capacity!E:E,Capacity!$A:$A,Summary_CDP,Capacity!$B:$B,IF($B$228="NEM","*",$B$228),Capacity!$C:$C,$H244)-SUMIFS(Capacity!$D:$D,Capacity!$A:$A,Summary_CDP,Capacity!$B:$B,IF($B$228="NEM","*",$B$228),Capacity!$C:$C,$H244)</f>
        <v>1.9150000298395753E-5</v>
      </c>
      <c r="J244" s="5">
        <f>SUMIFS(Capacity!F:F,Capacity!$A:$A,Summary_CDP,Capacity!$B:$B,IF($B$228="NEM","*",$B$228),Capacity!$C:$C,$H244)-SUMIFS(Capacity!$D:$D,Capacity!$A:$A,Summary_CDP,Capacity!$B:$B,IF($B$228="NEM","*",$B$228),Capacity!$C:$C,$H244)</f>
        <v>367.24005527000008</v>
      </c>
      <c r="K244" s="5">
        <f>SUMIFS(Capacity!G:G,Capacity!$A:$A,Summary_CDP,Capacity!$B:$B,IF($B$228="NEM","*",$B$228),Capacity!$C:$C,$H244)-SUMIFS(Capacity!$D:$D,Capacity!$A:$A,Summary_CDP,Capacity!$B:$B,IF($B$228="NEM","*",$B$228),Capacity!$C:$C,$H244)</f>
        <v>367.24013858999933</v>
      </c>
      <c r="L244" s="5">
        <f>SUMIFS(Capacity!H:H,Capacity!$A:$A,Summary_CDP,Capacity!$B:$B,IF($B$228="NEM","*",$B$228),Capacity!$C:$C,$H244)-SUMIFS(Capacity!$D:$D,Capacity!$A:$A,Summary_CDP,Capacity!$B:$B,IF($B$228="NEM","*",$B$228),Capacity!$C:$C,$H244)</f>
        <v>838.92015534999882</v>
      </c>
      <c r="M244" s="5">
        <f>SUMIFS(Capacity!I:I,Capacity!$A:$A,Summary_CDP,Capacity!$B:$B,IF($B$228="NEM","*",$B$228),Capacity!$C:$C,$H244)-SUMIFS(Capacity!$D:$D,Capacity!$A:$A,Summary_CDP,Capacity!$B:$B,IF($B$228="NEM","*",$B$228),Capacity!$C:$C,$H244)</f>
        <v>1028.1247609699967</v>
      </c>
      <c r="N244" s="5">
        <f>SUMIFS(Capacity!J:J,Capacity!$A:$A,Summary_CDP,Capacity!$B:$B,IF($B$228="NEM","*",$B$228),Capacity!$C:$C,$H244)-SUMIFS(Capacity!$D:$D,Capacity!$A:$A,Summary_CDP,Capacity!$B:$B,IF($B$228="NEM","*",$B$228),Capacity!$C:$C,$H244)</f>
        <v>3095.9463526599975</v>
      </c>
      <c r="O244" s="5">
        <f>SUMIFS(Capacity!K:K,Capacity!$A:$A,Summary_CDP,Capacity!$B:$B,IF($B$228="NEM","*",$B$228),Capacity!$C:$C,$H244)-SUMIFS(Capacity!$D:$D,Capacity!$A:$A,Summary_CDP,Capacity!$B:$B,IF($B$228="NEM","*",$B$228),Capacity!$C:$C,$H244)</f>
        <v>3768.0350237999974</v>
      </c>
      <c r="P244" s="5">
        <f>SUMIFS(Capacity!L:L,Capacity!$A:$A,Summary_CDP,Capacity!$B:$B,IF($B$228="NEM","*",$B$228),Capacity!$C:$C,$H244)-SUMIFS(Capacity!$D:$D,Capacity!$A:$A,Summary_CDP,Capacity!$B:$B,IF($B$228="NEM","*",$B$228),Capacity!$C:$C,$H244)</f>
        <v>5135.9054456700032</v>
      </c>
      <c r="Q244" s="5">
        <f>SUMIFS(Capacity!M:M,Capacity!$A:$A,Summary_CDP,Capacity!$B:$B,IF($B$228="NEM","*",$B$228),Capacity!$C:$C,$H244)-SUMIFS(Capacity!$D:$D,Capacity!$A:$A,Summary_CDP,Capacity!$B:$B,IF($B$228="NEM","*",$B$228),Capacity!$C:$C,$H244)</f>
        <v>6074.1407781999987</v>
      </c>
      <c r="R244" s="5">
        <f>SUMIFS(Capacity!N:N,Capacity!$A:$A,Summary_CDP,Capacity!$B:$B,IF($B$228="NEM","*",$B$228),Capacity!$C:$C,$H244)-SUMIFS(Capacity!$D:$D,Capacity!$A:$A,Summary_CDP,Capacity!$B:$B,IF($B$228="NEM","*",$B$228),Capacity!$C:$C,$H244)</f>
        <v>8756.8775657399983</v>
      </c>
      <c r="S244" s="5">
        <f>SUMIFS(Capacity!O:O,Capacity!$A:$A,Summary_CDP,Capacity!$B:$B,IF($B$228="NEM","*",$B$228),Capacity!$C:$C,$H244)-SUMIFS(Capacity!$D:$D,Capacity!$A:$A,Summary_CDP,Capacity!$B:$B,IF($B$228="NEM","*",$B$228),Capacity!$C:$C,$H244)</f>
        <v>9317.6538532500035</v>
      </c>
      <c r="T244" s="5">
        <f>SUMIFS(Capacity!P:P,Capacity!$A:$A,Summary_CDP,Capacity!$B:$B,IF($B$228="NEM","*",$B$228),Capacity!$C:$C,$H244)-SUMIFS(Capacity!$D:$D,Capacity!$A:$A,Summary_CDP,Capacity!$B:$B,IF($B$228="NEM","*",$B$228),Capacity!$C:$C,$H244)</f>
        <v>10268.707551630001</v>
      </c>
      <c r="U244" s="5">
        <f>SUMIFS(Capacity!Q:Q,Capacity!$A:$A,Summary_CDP,Capacity!$B:$B,IF($B$228="NEM","*",$B$228),Capacity!$C:$C,$H244)-SUMIFS(Capacity!$D:$D,Capacity!$A:$A,Summary_CDP,Capacity!$B:$B,IF($B$228="NEM","*",$B$228),Capacity!$C:$C,$H244)</f>
        <v>10272.788762509999</v>
      </c>
      <c r="V244" s="5">
        <f>SUMIFS(Capacity!R:R,Capacity!$A:$A,Summary_CDP,Capacity!$B:$B,IF($B$228="NEM","*",$B$228),Capacity!$C:$C,$H244)-SUMIFS(Capacity!$D:$D,Capacity!$A:$A,Summary_CDP,Capacity!$B:$B,IF($B$228="NEM","*",$B$228),Capacity!$C:$C,$H244)</f>
        <v>13114.592758810004</v>
      </c>
      <c r="W244" s="5">
        <f>SUMIFS(Capacity!S:S,Capacity!$A:$A,Summary_CDP,Capacity!$B:$B,IF($B$228="NEM","*",$B$228),Capacity!$C:$C,$H244)-SUMIFS(Capacity!$D:$D,Capacity!$A:$A,Summary_CDP,Capacity!$B:$B,IF($B$228="NEM","*",$B$228),Capacity!$C:$C,$H244)</f>
        <v>15319.765234069995</v>
      </c>
      <c r="X244" s="5">
        <f>SUMIFS(Capacity!T:T,Capacity!$A:$A,Summary_CDP,Capacity!$B:$B,IF($B$228="NEM","*",$B$228),Capacity!$C:$C,$H244)-SUMIFS(Capacity!$D:$D,Capacity!$A:$A,Summary_CDP,Capacity!$B:$B,IF($B$228="NEM","*",$B$228),Capacity!$C:$C,$H244)</f>
        <v>19705.862604739996</v>
      </c>
      <c r="Y244" s="5">
        <f>SUMIFS(Capacity!U:U,Capacity!$A:$A,Summary_CDP,Capacity!$B:$B,IF($B$228="NEM","*",$B$228),Capacity!$C:$C,$H244)-SUMIFS(Capacity!$D:$D,Capacity!$A:$A,Summary_CDP,Capacity!$B:$B,IF($B$228="NEM","*",$B$228),Capacity!$C:$C,$H244)</f>
        <v>23855.239792879998</v>
      </c>
      <c r="Z244" s="5">
        <f>SUMIFS(Capacity!V:V,Capacity!$A:$A,Summary_CDP,Capacity!$B:$B,IF($B$228="NEM","*",$B$228),Capacity!$C:$C,$H244)-SUMIFS(Capacity!$D:$D,Capacity!$A:$A,Summary_CDP,Capacity!$B:$B,IF($B$228="NEM","*",$B$228),Capacity!$C:$C,$H244)</f>
        <v>26248.372785840002</v>
      </c>
      <c r="AA244" s="5">
        <f>SUMIFS(Capacity!W:W,Capacity!$A:$A,Summary_CDP,Capacity!$B:$B,IF($B$228="NEM","*",$B$228),Capacity!$C:$C,$H244)-SUMIFS(Capacity!$D:$D,Capacity!$A:$A,Summary_CDP,Capacity!$B:$B,IF($B$228="NEM","*",$B$228),Capacity!$C:$C,$H244)</f>
        <v>30348.807496400004</v>
      </c>
      <c r="AB244" s="5">
        <f>SUMIFS(Capacity!X:X,Capacity!$A:$A,Summary_CDP,Capacity!$B:$B,IF($B$228="NEM","*",$B$228),Capacity!$C:$C,$H244)-SUMIFS(Capacity!$D:$D,Capacity!$A:$A,Summary_CDP,Capacity!$B:$B,IF($B$228="NEM","*",$B$228),Capacity!$C:$C,$H244)</f>
        <v>36480.181921030002</v>
      </c>
      <c r="AC244" s="5">
        <f>SUMIFS(Capacity!Y:Y,Capacity!$A:$A,Summary_CDP,Capacity!$B:$B,IF($B$228="NEM","*",$B$228),Capacity!$C:$C,$H244)-SUMIFS(Capacity!$D:$D,Capacity!$A:$A,Summary_CDP,Capacity!$B:$B,IF($B$228="NEM","*",$B$228),Capacity!$C:$C,$H244)</f>
        <v>40419.717793679993</v>
      </c>
      <c r="AD244" s="5">
        <f>SUMIFS(Capacity!Z:Z,Capacity!$A:$A,Summary_CDP,Capacity!$B:$B,IF($B$228="NEM","*",$B$228),Capacity!$C:$C,$H244)-SUMIFS(Capacity!$D:$D,Capacity!$A:$A,Summary_CDP,Capacity!$B:$B,IF($B$228="NEM","*",$B$228),Capacity!$C:$C,$H244)</f>
        <v>40068.543799469997</v>
      </c>
      <c r="AE244" s="5">
        <f>SUMIFS(Capacity!AA:AA,Capacity!$A:$A,Summary_CDP,Capacity!$B:$B,IF($B$228="NEM","*",$B$228),Capacity!$C:$C,$H244)-SUMIFS(Capacity!$D:$D,Capacity!$A:$A,Summary_CDP,Capacity!$B:$B,IF($B$228="NEM","*",$B$228),Capacity!$C:$C,$H244)</f>
        <v>42977.56317536001</v>
      </c>
      <c r="AF244" s="5">
        <f>SUMIFS(Capacity!AB:AB,Capacity!$A:$A,Summary_CDP,Capacity!$B:$B,IF($B$228="NEM","*",$B$228),Capacity!$C:$C,$H244)-SUMIFS(Capacity!$D:$D,Capacity!$A:$A,Summary_CDP,Capacity!$B:$B,IF($B$228="NEM","*",$B$228),Capacity!$C:$C,$H244)</f>
        <v>44951.965620500006</v>
      </c>
      <c r="AG244" s="5">
        <f>SUMIFS(Capacity!AC:AC,Capacity!$A:$A,Summary_CDP,Capacity!$B:$B,IF($B$228="NEM","*",$B$228),Capacity!$C:$C,$H244)-SUMIFS(Capacity!$D:$D,Capacity!$A:$A,Summary_CDP,Capacity!$B:$B,IF($B$228="NEM","*",$B$228),Capacity!$C:$C,$H244)</f>
        <v>45925.970837770001</v>
      </c>
      <c r="AH244" s="5">
        <f>SUMIFS(Capacity!AD:AD,Capacity!$A:$A,Summary_CDP,Capacity!$B:$B,IF($B$228="NEM","*",$B$228),Capacity!$C:$C,$H244)-SUMIFS(Capacity!$D:$D,Capacity!$A:$A,Summary_CDP,Capacity!$B:$B,IF($B$228="NEM","*",$B$228),Capacity!$C:$C,$H244)</f>
        <v>53565.275025420007</v>
      </c>
      <c r="AI244" s="5">
        <f>SUMIFS(Capacity!AE:AE,Capacity!$A:$A,Summary_CDP,Capacity!$B:$B,IF($B$228="NEM","*",$B$228),Capacity!$C:$C,$H244)-SUMIFS(Capacity!$D:$D,Capacity!$A:$A,Summary_CDP,Capacity!$B:$B,IF($B$228="NEM","*",$B$228),Capacity!$C:$C,$H244)</f>
        <v>61814.040044200003</v>
      </c>
      <c r="AJ244" s="5">
        <f>SUMIFS(Capacity!AF:AF,Capacity!$A:$A,Summary_CDP,Capacity!$B:$B,IF($B$228="NEM","*",$B$228),Capacity!$C:$C,$H244)-SUMIFS(Capacity!$D:$D,Capacity!$A:$A,Summary_CDP,Capacity!$B:$B,IF($B$228="NEM","*",$B$228),Capacity!$C:$C,$H244)</f>
        <v>61162.032045270003</v>
      </c>
    </row>
    <row r="245" spans="1:36" ht="15" customHeight="1">
      <c r="H245" s="9" t="s">
        <v>144</v>
      </c>
      <c r="I245" s="5">
        <f>SUMIFS(Capacity!E:E,Capacity!$A:$A,Summary_CDP,Capacity!$B:$B,IF($B$228="NEM","*",$B$228),Capacity!$C:$C,$H245)-SUMIFS(Capacity!$D:$D,Capacity!$A:$A,Summary_CDP,Capacity!$B:$B,IF($B$228="NEM","*",$B$228),Capacity!$C:$C,$H245)</f>
        <v>4962.0955473894737</v>
      </c>
      <c r="J245" s="5">
        <f>SUMIFS(Capacity!F:F,Capacity!$A:$A,Summary_CDP,Capacity!$B:$B,IF($B$228="NEM","*",$B$228),Capacity!$C:$C,$H245)-SUMIFS(Capacity!$D:$D,Capacity!$A:$A,Summary_CDP,Capacity!$B:$B,IF($B$228="NEM","*",$B$228),Capacity!$C:$C,$H245)</f>
        <v>7440.5631979194713</v>
      </c>
      <c r="K245" s="5">
        <f>SUMIFS(Capacity!G:G,Capacity!$A:$A,Summary_CDP,Capacity!$B:$B,IF($B$228="NEM","*",$B$228),Capacity!$C:$C,$H245)-SUMIFS(Capacity!$D:$D,Capacity!$A:$A,Summary_CDP,Capacity!$B:$B,IF($B$228="NEM","*",$B$228),Capacity!$C:$C,$H245)</f>
        <v>9964.7158548994721</v>
      </c>
      <c r="L245" s="5">
        <f>SUMIFS(Capacity!H:H,Capacity!$A:$A,Summary_CDP,Capacity!$B:$B,IF($B$228="NEM","*",$B$228),Capacity!$C:$C,$H245)-SUMIFS(Capacity!$D:$D,Capacity!$A:$A,Summary_CDP,Capacity!$B:$B,IF($B$228="NEM","*",$B$228),Capacity!$C:$C,$H245)</f>
        <v>12339.841211499477</v>
      </c>
      <c r="M245" s="5">
        <f>SUMIFS(Capacity!I:I,Capacity!$A:$A,Summary_CDP,Capacity!$B:$B,IF($B$228="NEM","*",$B$228),Capacity!$C:$C,$H245)-SUMIFS(Capacity!$D:$D,Capacity!$A:$A,Summary_CDP,Capacity!$B:$B,IF($B$228="NEM","*",$B$228),Capacity!$C:$C,$H245)</f>
        <v>14654.106735299474</v>
      </c>
      <c r="N245" s="5">
        <f>SUMIFS(Capacity!J:J,Capacity!$A:$A,Summary_CDP,Capacity!$B:$B,IF($B$228="NEM","*",$B$228),Capacity!$C:$C,$H245)-SUMIFS(Capacity!$D:$D,Capacity!$A:$A,Summary_CDP,Capacity!$B:$B,IF($B$228="NEM","*",$B$228),Capacity!$C:$C,$H245)</f>
        <v>16712.949428399472</v>
      </c>
      <c r="O245" s="5">
        <f>SUMIFS(Capacity!K:K,Capacity!$A:$A,Summary_CDP,Capacity!$B:$B,IF($B$228="NEM","*",$B$228),Capacity!$C:$C,$H245)-SUMIFS(Capacity!$D:$D,Capacity!$A:$A,Summary_CDP,Capacity!$B:$B,IF($B$228="NEM","*",$B$228),Capacity!$C:$C,$H245)</f>
        <v>18788.204231499469</v>
      </c>
      <c r="P245" s="5">
        <f>SUMIFS(Capacity!L:L,Capacity!$A:$A,Summary_CDP,Capacity!$B:$B,IF($B$228="NEM","*",$B$228),Capacity!$C:$C,$H245)-SUMIFS(Capacity!$D:$D,Capacity!$A:$A,Summary_CDP,Capacity!$B:$B,IF($B$228="NEM","*",$B$228),Capacity!$C:$C,$H245)</f>
        <v>20881.916759299478</v>
      </c>
      <c r="Q245" s="5">
        <f>SUMIFS(Capacity!M:M,Capacity!$A:$A,Summary_CDP,Capacity!$B:$B,IF($B$228="NEM","*",$B$228),Capacity!$C:$C,$H245)-SUMIFS(Capacity!$D:$D,Capacity!$A:$A,Summary_CDP,Capacity!$B:$B,IF($B$228="NEM","*",$B$228),Capacity!$C:$C,$H245)</f>
        <v>22796.035388199474</v>
      </c>
      <c r="R245" s="5">
        <f>SUMIFS(Capacity!N:N,Capacity!$A:$A,Summary_CDP,Capacity!$B:$B,IF($B$228="NEM","*",$B$228),Capacity!$C:$C,$H245)-SUMIFS(Capacity!$D:$D,Capacity!$A:$A,Summary_CDP,Capacity!$B:$B,IF($B$228="NEM","*",$B$228),Capacity!$C:$C,$H245)</f>
        <v>24748.934128599474</v>
      </c>
      <c r="S245" s="5">
        <f>SUMIFS(Capacity!O:O,Capacity!$A:$A,Summary_CDP,Capacity!$B:$B,IF($B$228="NEM","*",$B$228),Capacity!$C:$C,$H245)-SUMIFS(Capacity!$D:$D,Capacity!$A:$A,Summary_CDP,Capacity!$B:$B,IF($B$228="NEM","*",$B$228),Capacity!$C:$C,$H245)</f>
        <v>26712.945364099476</v>
      </c>
      <c r="T245" s="5">
        <f>SUMIFS(Capacity!P:P,Capacity!$A:$A,Summary_CDP,Capacity!$B:$B,IF($B$228="NEM","*",$B$228),Capacity!$C:$C,$H245)-SUMIFS(Capacity!$D:$D,Capacity!$A:$A,Summary_CDP,Capacity!$B:$B,IF($B$228="NEM","*",$B$228),Capacity!$C:$C,$H245)</f>
        <v>28630.69369679947</v>
      </c>
      <c r="U245" s="5">
        <f>SUMIFS(Capacity!Q:Q,Capacity!$A:$A,Summary_CDP,Capacity!$B:$B,IF($B$228="NEM","*",$B$228),Capacity!$C:$C,$H245)-SUMIFS(Capacity!$D:$D,Capacity!$A:$A,Summary_CDP,Capacity!$B:$B,IF($B$228="NEM","*",$B$228),Capacity!$C:$C,$H245)</f>
        <v>30433.424389699474</v>
      </c>
      <c r="V245" s="5">
        <f>SUMIFS(Capacity!R:R,Capacity!$A:$A,Summary_CDP,Capacity!$B:$B,IF($B$228="NEM","*",$B$228),Capacity!$C:$C,$H245)-SUMIFS(Capacity!$D:$D,Capacity!$A:$A,Summary_CDP,Capacity!$B:$B,IF($B$228="NEM","*",$B$228),Capacity!$C:$C,$H245)</f>
        <v>32112.46449549948</v>
      </c>
      <c r="W245" s="5">
        <f>SUMIFS(Capacity!S:S,Capacity!$A:$A,Summary_CDP,Capacity!$B:$B,IF($B$228="NEM","*",$B$228),Capacity!$C:$C,$H245)-SUMIFS(Capacity!$D:$D,Capacity!$A:$A,Summary_CDP,Capacity!$B:$B,IF($B$228="NEM","*",$B$228),Capacity!$C:$C,$H245)</f>
        <v>33753.382550999471</v>
      </c>
      <c r="X245" s="5">
        <f>SUMIFS(Capacity!T:T,Capacity!$A:$A,Summary_CDP,Capacity!$B:$B,IF($B$228="NEM","*",$B$228),Capacity!$C:$C,$H245)-SUMIFS(Capacity!$D:$D,Capacity!$A:$A,Summary_CDP,Capacity!$B:$B,IF($B$228="NEM","*",$B$228),Capacity!$C:$C,$H245)</f>
        <v>35388.97856539947</v>
      </c>
      <c r="Y245" s="5">
        <f>SUMIFS(Capacity!U:U,Capacity!$A:$A,Summary_CDP,Capacity!$B:$B,IF($B$228="NEM","*",$B$228),Capacity!$C:$C,$H245)-SUMIFS(Capacity!$D:$D,Capacity!$A:$A,Summary_CDP,Capacity!$B:$B,IF($B$228="NEM","*",$B$228),Capacity!$C:$C,$H245)</f>
        <v>37025.184342499473</v>
      </c>
      <c r="Z245" s="5">
        <f>SUMIFS(Capacity!V:V,Capacity!$A:$A,Summary_CDP,Capacity!$B:$B,IF($B$228="NEM","*",$B$228),Capacity!$C:$C,$H245)-SUMIFS(Capacity!$D:$D,Capacity!$A:$A,Summary_CDP,Capacity!$B:$B,IF($B$228="NEM","*",$B$228),Capacity!$C:$C,$H245)</f>
        <v>38648.482072899475</v>
      </c>
      <c r="AA245" s="5">
        <f>SUMIFS(Capacity!W:W,Capacity!$A:$A,Summary_CDP,Capacity!$B:$B,IF($B$228="NEM","*",$B$228),Capacity!$C:$C,$H245)-SUMIFS(Capacity!$D:$D,Capacity!$A:$A,Summary_CDP,Capacity!$B:$B,IF($B$228="NEM","*",$B$228),Capacity!$C:$C,$H245)</f>
        <v>40247.304703899477</v>
      </c>
      <c r="AB245" s="5">
        <f>SUMIFS(Capacity!X:X,Capacity!$A:$A,Summary_CDP,Capacity!$B:$B,IF($B$228="NEM","*",$B$228),Capacity!$C:$C,$H245)-SUMIFS(Capacity!$D:$D,Capacity!$A:$A,Summary_CDP,Capacity!$B:$B,IF($B$228="NEM","*",$B$228),Capacity!$C:$C,$H245)</f>
        <v>41814.560397499466</v>
      </c>
      <c r="AC245" s="5">
        <f>SUMIFS(Capacity!Y:Y,Capacity!$A:$A,Summary_CDP,Capacity!$B:$B,IF($B$228="NEM","*",$B$228),Capacity!$C:$C,$H245)-SUMIFS(Capacity!$D:$D,Capacity!$A:$A,Summary_CDP,Capacity!$B:$B,IF($B$228="NEM","*",$B$228),Capacity!$C:$C,$H245)</f>
        <v>43378.424206799471</v>
      </c>
      <c r="AD245" s="5">
        <f>SUMIFS(Capacity!Z:Z,Capacity!$A:$A,Summary_CDP,Capacity!$B:$B,IF($B$228="NEM","*",$B$228),Capacity!$C:$C,$H245)-SUMIFS(Capacity!$D:$D,Capacity!$A:$A,Summary_CDP,Capacity!$B:$B,IF($B$228="NEM","*",$B$228),Capacity!$C:$C,$H245)</f>
        <v>44908.921335899468</v>
      </c>
      <c r="AE245" s="5">
        <f>SUMIFS(Capacity!AA:AA,Capacity!$A:$A,Summary_CDP,Capacity!$B:$B,IF($B$228="NEM","*",$B$228),Capacity!$C:$C,$H245)-SUMIFS(Capacity!$D:$D,Capacity!$A:$A,Summary_CDP,Capacity!$B:$B,IF($B$228="NEM","*",$B$228),Capacity!$C:$C,$H245)</f>
        <v>46406.915744099468</v>
      </c>
      <c r="AF245" s="5">
        <f>SUMIFS(Capacity!AB:AB,Capacity!$A:$A,Summary_CDP,Capacity!$B:$B,IF($B$228="NEM","*",$B$228),Capacity!$C:$C,$H245)-SUMIFS(Capacity!$D:$D,Capacity!$A:$A,Summary_CDP,Capacity!$B:$B,IF($B$228="NEM","*",$B$228),Capacity!$C:$C,$H245)</f>
        <v>47884.457514599475</v>
      </c>
      <c r="AG245" s="5">
        <f>SUMIFS(Capacity!AC:AC,Capacity!$A:$A,Summary_CDP,Capacity!$B:$B,IF($B$228="NEM","*",$B$228),Capacity!$C:$C,$H245)-SUMIFS(Capacity!$D:$D,Capacity!$A:$A,Summary_CDP,Capacity!$B:$B,IF($B$228="NEM","*",$B$228),Capacity!$C:$C,$H245)</f>
        <v>49349.191346399464</v>
      </c>
      <c r="AH245" s="5">
        <f>SUMIFS(Capacity!AD:AD,Capacity!$A:$A,Summary_CDP,Capacity!$B:$B,IF($B$228="NEM","*",$B$228),Capacity!$C:$C,$H245)-SUMIFS(Capacity!$D:$D,Capacity!$A:$A,Summary_CDP,Capacity!$B:$B,IF($B$228="NEM","*",$B$228),Capacity!$C:$C,$H245)</f>
        <v>50813.617621199468</v>
      </c>
      <c r="AI245" s="5">
        <f>SUMIFS(Capacity!AE:AE,Capacity!$A:$A,Summary_CDP,Capacity!$B:$B,IF($B$228="NEM","*",$B$228),Capacity!$C:$C,$H245)-SUMIFS(Capacity!$D:$D,Capacity!$A:$A,Summary_CDP,Capacity!$B:$B,IF($B$228="NEM","*",$B$228),Capacity!$C:$C,$H245)</f>
        <v>52249.370309899481</v>
      </c>
      <c r="AJ245" s="5">
        <f>SUMIFS(Capacity!AF:AF,Capacity!$A:$A,Summary_CDP,Capacity!$B:$B,IF($B$228="NEM","*",$B$228),Capacity!$C:$C,$H245)-SUMIFS(Capacity!$D:$D,Capacity!$A:$A,Summary_CDP,Capacity!$B:$B,IF($B$228="NEM","*",$B$228),Capacity!$C:$C,$H245)</f>
        <v>52249.370309899481</v>
      </c>
    </row>
    <row r="246" spans="1:36" ht="15" customHeight="1">
      <c r="H246" s="25" t="s">
        <v>145</v>
      </c>
      <c r="I246" s="5">
        <f t="shared" ref="I246:AJ246" si="4">SUM(I231:I239,I241,I248)</f>
        <v>1041.6095607565471</v>
      </c>
      <c r="J246" s="5">
        <f t="shared" si="4"/>
        <v>1441.2036969265914</v>
      </c>
      <c r="K246" s="5">
        <f t="shared" si="4"/>
        <v>-642.1246210045598</v>
      </c>
      <c r="L246" s="5">
        <f t="shared" si="4"/>
        <v>57.611578547249451</v>
      </c>
      <c r="M246" s="5">
        <f t="shared" si="4"/>
        <v>-248.44080926557842</v>
      </c>
      <c r="N246" s="5">
        <f t="shared" si="4"/>
        <v>-1339.8187034978309</v>
      </c>
      <c r="O246" s="5">
        <f t="shared" si="4"/>
        <v>-1802.0422413491769</v>
      </c>
      <c r="P246" s="5">
        <f t="shared" si="4"/>
        <v>-2274.6147870110358</v>
      </c>
      <c r="Q246" s="5">
        <f t="shared" si="4"/>
        <v>-1181.4706312769031</v>
      </c>
      <c r="R246" s="5">
        <f t="shared" si="4"/>
        <v>-1816.1555037485195</v>
      </c>
      <c r="S246" s="5">
        <f t="shared" si="4"/>
        <v>-2627.1759715553289</v>
      </c>
      <c r="T246" s="5">
        <f t="shared" si="4"/>
        <v>-971.24876361941551</v>
      </c>
      <c r="U246" s="5">
        <f t="shared" si="4"/>
        <v>-139.57597547011437</v>
      </c>
      <c r="V246" s="5">
        <f t="shared" si="4"/>
        <v>2726.6072665793768</v>
      </c>
      <c r="W246" s="5">
        <f t="shared" si="4"/>
        <v>4356.9610221469884</v>
      </c>
      <c r="X246" s="5">
        <f t="shared" si="4"/>
        <v>7106.5302997818162</v>
      </c>
      <c r="Y246" s="5">
        <f t="shared" si="4"/>
        <v>8723.4358769614282</v>
      </c>
      <c r="Z246" s="5">
        <f t="shared" si="4"/>
        <v>9740.2161889820527</v>
      </c>
      <c r="AA246" s="5">
        <f t="shared" si="4"/>
        <v>11576.17179494501</v>
      </c>
      <c r="AB246" s="5">
        <f t="shared" si="4"/>
        <v>12510.932673227295</v>
      </c>
      <c r="AC246" s="5">
        <f t="shared" si="4"/>
        <v>16445.262781910951</v>
      </c>
      <c r="AD246" s="5">
        <f t="shared" si="4"/>
        <v>16711.363153086397</v>
      </c>
      <c r="AE246" s="5">
        <f t="shared" si="4"/>
        <v>18229.36274726484</v>
      </c>
      <c r="AF246" s="5">
        <f t="shared" si="4"/>
        <v>18848.873899908518</v>
      </c>
      <c r="AG246" s="5">
        <f t="shared" si="4"/>
        <v>18921.860559417357</v>
      </c>
      <c r="AH246" s="5">
        <f t="shared" si="4"/>
        <v>21133.206485131876</v>
      </c>
      <c r="AI246" s="5">
        <f t="shared" si="4"/>
        <v>26066.27184758606</v>
      </c>
      <c r="AJ246" s="5">
        <f t="shared" si="4"/>
        <v>24611.522700516056</v>
      </c>
    </row>
    <row r="248" spans="1:36" ht="15" customHeight="1">
      <c r="H248" s="9" t="s">
        <v>146</v>
      </c>
      <c r="I248" s="5">
        <f>SUMIFS(Capacity!E:E,Capacity!$A:$A,Summary_CDP,Capacity!$B:$B,IF($B$228="NEM","*",$B$228),Capacity!$C:$C,$H248)-SUMIFS(Capacity!$D:$D,Capacity!$A:$A,Summary_CDP,Capacity!$B:$B,IF($B$228="NEM","*",$B$228),Capacity!$C:$C,$H248)</f>
        <v>190.7865245465473</v>
      </c>
      <c r="J248" s="5">
        <f>SUMIFS(Capacity!F:F,Capacity!$A:$A,Summary_CDP,Capacity!$B:$B,IF($B$228="NEM","*",$B$228),Capacity!$C:$C,$H248)-SUMIFS(Capacity!$D:$D,Capacity!$A:$A,Summary_CDP,Capacity!$B:$B,IF($B$228="NEM","*",$B$228),Capacity!$C:$C,$H248)</f>
        <v>287.18963181659069</v>
      </c>
      <c r="K248" s="5">
        <f>SUMIFS(Capacity!G:G,Capacity!$A:$A,Summary_CDP,Capacity!$B:$B,IF($B$228="NEM","*",$B$228),Capacity!$C:$C,$H248)-SUMIFS(Capacity!$D:$D,Capacity!$A:$A,Summary_CDP,Capacity!$B:$B,IF($B$228="NEM","*",$B$228),Capacity!$C:$C,$H248)</f>
        <v>526.4420521654398</v>
      </c>
      <c r="L248" s="5">
        <f>SUMIFS(Capacity!H:H,Capacity!$A:$A,Summary_CDP,Capacity!$B:$B,IF($B$228="NEM","*",$B$228),Capacity!$C:$C,$H248)-SUMIFS(Capacity!$D:$D,Capacity!$A:$A,Summary_CDP,Capacity!$B:$B,IF($B$228="NEM","*",$B$228),Capacity!$C:$C,$H248)</f>
        <v>812.69723871724921</v>
      </c>
      <c r="M248" s="5">
        <f>SUMIFS(Capacity!I:I,Capacity!$A:$A,Summary_CDP,Capacity!$B:$B,IF($B$228="NEM","*",$B$228),Capacity!$C:$C,$H248)-SUMIFS(Capacity!$D:$D,Capacity!$A:$A,Summary_CDP,Capacity!$B:$B,IF($B$228="NEM","*",$B$228),Capacity!$C:$C,$H248)</f>
        <v>996.66295285442186</v>
      </c>
      <c r="N248" s="5">
        <f>SUMIFS(Capacity!J:J,Capacity!$A:$A,Summary_CDP,Capacity!$B:$B,IF($B$228="NEM","*",$B$228),Capacity!$C:$C,$H248)-SUMIFS(Capacity!$D:$D,Capacity!$A:$A,Summary_CDP,Capacity!$B:$B,IF($B$228="NEM","*",$B$228),Capacity!$C:$C,$H248)</f>
        <v>1194.4054510621713</v>
      </c>
      <c r="O248" s="5">
        <f>SUMIFS(Capacity!K:K,Capacity!$A:$A,Summary_CDP,Capacity!$B:$B,IF($B$228="NEM","*",$B$228),Capacity!$C:$C,$H248)-SUMIFS(Capacity!$D:$D,Capacity!$A:$A,Summary_CDP,Capacity!$B:$B,IF($B$228="NEM","*",$B$228),Capacity!$C:$C,$H248)</f>
        <v>1325.3642180208253</v>
      </c>
      <c r="P248" s="5">
        <f>SUMIFS(Capacity!L:L,Capacity!$A:$A,Summary_CDP,Capacity!$B:$B,IF($B$228="NEM","*",$B$228),Capacity!$C:$C,$H248)-SUMIFS(Capacity!$D:$D,Capacity!$A:$A,Summary_CDP,Capacity!$B:$B,IF($B$228="NEM","*",$B$228),Capacity!$C:$C,$H248)</f>
        <v>1467.0277656389649</v>
      </c>
      <c r="Q248" s="5">
        <f>SUMIFS(Capacity!M:M,Capacity!$A:$A,Summary_CDP,Capacity!$B:$B,IF($B$228="NEM","*",$B$228),Capacity!$C:$C,$H248)-SUMIFS(Capacity!$D:$D,Capacity!$A:$A,Summary_CDP,Capacity!$B:$B,IF($B$228="NEM","*",$B$228),Capacity!$C:$C,$H248)</f>
        <v>1632.3568441230964</v>
      </c>
      <c r="R248" s="5">
        <f>SUMIFS(Capacity!N:N,Capacity!$A:$A,Summary_CDP,Capacity!$B:$B,IF($B$228="NEM","*",$B$228),Capacity!$C:$C,$H248)-SUMIFS(Capacity!$D:$D,Capacity!$A:$A,Summary_CDP,Capacity!$B:$B,IF($B$228="NEM","*",$B$228),Capacity!$C:$C,$H248)</f>
        <v>1784.6308191814815</v>
      </c>
      <c r="S248" s="5">
        <f>SUMIFS(Capacity!O:O,Capacity!$A:$A,Summary_CDP,Capacity!$B:$B,IF($B$228="NEM","*",$B$228),Capacity!$C:$C,$H248)-SUMIFS(Capacity!$D:$D,Capacity!$A:$A,Summary_CDP,Capacity!$B:$B,IF($B$228="NEM","*",$B$228),Capacity!$C:$C,$H248)</f>
        <v>1948.7358492146705</v>
      </c>
      <c r="T248" s="5">
        <f>SUMIFS(Capacity!P:P,Capacity!$A:$A,Summary_CDP,Capacity!$B:$B,IF($B$228="NEM","*",$B$228),Capacity!$C:$C,$H248)-SUMIFS(Capacity!$D:$D,Capacity!$A:$A,Summary_CDP,Capacity!$B:$B,IF($B$228="NEM","*",$B$228),Capacity!$C:$C,$H248)</f>
        <v>2116.2381365905831</v>
      </c>
      <c r="U248" s="5">
        <f>SUMIFS(Capacity!Q:Q,Capacity!$A:$A,Summary_CDP,Capacity!$B:$B,IF($B$228="NEM","*",$B$228),Capacity!$C:$C,$H248)-SUMIFS(Capacity!$D:$D,Capacity!$A:$A,Summary_CDP,Capacity!$B:$B,IF($B$228="NEM","*",$B$228),Capacity!$C:$C,$H248)</f>
        <v>2297.0448561498865</v>
      </c>
      <c r="V248" s="5">
        <f>SUMIFS(Capacity!R:R,Capacity!$A:$A,Summary_CDP,Capacity!$B:$B,IF($B$228="NEM","*",$B$228),Capacity!$C:$C,$H248)-SUMIFS(Capacity!$D:$D,Capacity!$A:$A,Summary_CDP,Capacity!$B:$B,IF($B$228="NEM","*",$B$228),Capacity!$C:$C,$H248)</f>
        <v>2458.6643327593761</v>
      </c>
      <c r="W248" s="5">
        <f>SUMIFS(Capacity!S:S,Capacity!$A:$A,Summary_CDP,Capacity!$B:$B,IF($B$228="NEM","*",$B$228),Capacity!$C:$C,$H248)-SUMIFS(Capacity!$D:$D,Capacity!$A:$A,Summary_CDP,Capacity!$B:$B,IF($B$228="NEM","*",$B$228),Capacity!$C:$C,$H248)</f>
        <v>2650.9898391369875</v>
      </c>
      <c r="X248" s="5">
        <f>SUMIFS(Capacity!T:T,Capacity!$A:$A,Summary_CDP,Capacity!$B:$B,IF($B$228="NEM","*",$B$228),Capacity!$C:$C,$H248)-SUMIFS(Capacity!$D:$D,Capacity!$A:$A,Summary_CDP,Capacity!$B:$B,IF($B$228="NEM","*",$B$228),Capacity!$C:$C,$H248)</f>
        <v>2827.7036320818165</v>
      </c>
      <c r="Y248" s="5">
        <f>SUMIFS(Capacity!U:U,Capacity!$A:$A,Summary_CDP,Capacity!$B:$B,IF($B$228="NEM","*",$B$228),Capacity!$C:$C,$H248)-SUMIFS(Capacity!$D:$D,Capacity!$A:$A,Summary_CDP,Capacity!$B:$B,IF($B$228="NEM","*",$B$228),Capacity!$C:$C,$H248)</f>
        <v>3035.0163938614255</v>
      </c>
      <c r="Z248" s="5">
        <f>SUMIFS(Capacity!V:V,Capacity!$A:$A,Summary_CDP,Capacity!$B:$B,IF($B$228="NEM","*",$B$228),Capacity!$C:$C,$H248)-SUMIFS(Capacity!$D:$D,Capacity!$A:$A,Summary_CDP,Capacity!$B:$B,IF($B$228="NEM","*",$B$228),Capacity!$C:$C,$H248)</f>
        <v>3157.2925118020512</v>
      </c>
      <c r="AA248" s="5">
        <f>SUMIFS(Capacity!W:W,Capacity!$A:$A,Summary_CDP,Capacity!$B:$B,IF($B$228="NEM","*",$B$228),Capacity!$C:$C,$H248)-SUMIFS(Capacity!$D:$D,Capacity!$A:$A,Summary_CDP,Capacity!$B:$B,IF($B$228="NEM","*",$B$228),Capacity!$C:$C,$H248)</f>
        <v>3264.317433915011</v>
      </c>
      <c r="AB248" s="5">
        <f>SUMIFS(Capacity!X:X,Capacity!$A:$A,Summary_CDP,Capacity!$B:$B,IF($B$228="NEM","*",$B$228),Capacity!$C:$C,$H248)-SUMIFS(Capacity!$D:$D,Capacity!$A:$A,Summary_CDP,Capacity!$B:$B,IF($B$228="NEM","*",$B$228),Capacity!$C:$C,$H248)</f>
        <v>3385.3028246072913</v>
      </c>
      <c r="AC248" s="5">
        <f>SUMIFS(Capacity!Y:Y,Capacity!$A:$A,Summary_CDP,Capacity!$B:$B,IF($B$228="NEM","*",$B$228),Capacity!$C:$C,$H248)-SUMIFS(Capacity!$D:$D,Capacity!$A:$A,Summary_CDP,Capacity!$B:$B,IF($B$228="NEM","*",$B$228),Capacity!$C:$C,$H248)</f>
        <v>3538.8126222809524</v>
      </c>
      <c r="AD248" s="5">
        <f>SUMIFS(Capacity!Z:Z,Capacity!$A:$A,Summary_CDP,Capacity!$B:$B,IF($B$228="NEM","*",$B$228),Capacity!$C:$C,$H248)-SUMIFS(Capacity!$D:$D,Capacity!$A:$A,Summary_CDP,Capacity!$B:$B,IF($B$228="NEM","*",$B$228),Capacity!$C:$C,$H248)</f>
        <v>3653.7570658563955</v>
      </c>
      <c r="AE248" s="5">
        <f>SUMIFS(Capacity!AA:AA,Capacity!$A:$A,Summary_CDP,Capacity!$B:$B,IF($B$228="NEM","*",$B$228),Capacity!$C:$C,$H248)-SUMIFS(Capacity!$D:$D,Capacity!$A:$A,Summary_CDP,Capacity!$B:$B,IF($B$228="NEM","*",$B$228),Capacity!$C:$C,$H248)</f>
        <v>3797.4481211848461</v>
      </c>
      <c r="AF248" s="5">
        <f>SUMIFS(Capacity!AB:AB,Capacity!$A:$A,Summary_CDP,Capacity!$B:$B,IF($B$228="NEM","*",$B$228),Capacity!$C:$C,$H248)-SUMIFS(Capacity!$D:$D,Capacity!$A:$A,Summary_CDP,Capacity!$B:$B,IF($B$228="NEM","*",$B$228),Capacity!$C:$C,$H248)</f>
        <v>3952.9362559785195</v>
      </c>
      <c r="AG248" s="5">
        <f>SUMIFS(Capacity!AC:AC,Capacity!$A:$A,Summary_CDP,Capacity!$B:$B,IF($B$228="NEM","*",$B$228),Capacity!$C:$C,$H248)-SUMIFS(Capacity!$D:$D,Capacity!$A:$A,Summary_CDP,Capacity!$B:$B,IF($B$228="NEM","*",$B$228),Capacity!$C:$C,$H248)</f>
        <v>4105.4409433773526</v>
      </c>
      <c r="AH248" s="5">
        <f>SUMIFS(Capacity!AD:AD,Capacity!$A:$A,Summary_CDP,Capacity!$B:$B,IF($B$228="NEM","*",$B$228),Capacity!$C:$C,$H248)-SUMIFS(Capacity!$D:$D,Capacity!$A:$A,Summary_CDP,Capacity!$B:$B,IF($B$228="NEM","*",$B$228),Capacity!$C:$C,$H248)</f>
        <v>4242.2681459318728</v>
      </c>
      <c r="AI248" s="5">
        <f>SUMIFS(Capacity!AE:AE,Capacity!$A:$A,Summary_CDP,Capacity!$B:$B,IF($B$228="NEM","*",$B$228),Capacity!$C:$C,$H248)-SUMIFS(Capacity!$D:$D,Capacity!$A:$A,Summary_CDP,Capacity!$B:$B,IF($B$228="NEM","*",$B$228),Capacity!$C:$C,$H248)</f>
        <v>4406.4682987560609</v>
      </c>
      <c r="AJ248" s="5">
        <f>SUMIFS(Capacity!AF:AF,Capacity!$A:$A,Summary_CDP,Capacity!$B:$B,IF($B$228="NEM","*",$B$228),Capacity!$C:$C,$H248)-SUMIFS(Capacity!$D:$D,Capacity!$A:$A,Summary_CDP,Capacity!$B:$B,IF($B$228="NEM","*",$B$228),Capacity!$C:$C,$H248)</f>
        <v>4406.4682987560609</v>
      </c>
    </row>
    <row r="249" spans="1:36" ht="15" customHeight="1">
      <c r="H249" s="55" t="s">
        <v>168</v>
      </c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</row>
    <row r="250" spans="1:36" ht="15" customHeight="1">
      <c r="P250" s="22"/>
    </row>
    <row r="251" spans="1:36" s="51" customFormat="1" ht="24" customHeight="1" thickBot="1">
      <c r="A251" s="49" t="str">
        <f>B252&amp;" relative change in generation by year"</f>
        <v>NEM relative change in generation by year</v>
      </c>
      <c r="B251" s="47"/>
      <c r="C251" s="47"/>
      <c r="D251" s="47"/>
      <c r="E251" s="47"/>
      <c r="F251" s="47"/>
      <c r="G251" s="47"/>
      <c r="H251" s="47"/>
      <c r="I251" s="50"/>
      <c r="J251" s="47"/>
      <c r="K251" s="47"/>
      <c r="L251" s="47"/>
      <c r="M251" s="47"/>
      <c r="N251" s="47"/>
      <c r="O251" s="47"/>
      <c r="P251" s="47"/>
      <c r="Q251" s="47"/>
      <c r="R251" s="50"/>
      <c r="S251" s="47"/>
      <c r="T251" s="47"/>
      <c r="U251" s="47"/>
      <c r="V251" s="47"/>
      <c r="W251" s="47"/>
      <c r="X251" s="47"/>
      <c r="Y251" s="47"/>
      <c r="Z251" s="47"/>
      <c r="AA251" s="47"/>
      <c r="AB251" s="50"/>
      <c r="AC251" s="47"/>
      <c r="AD251" s="47"/>
    </row>
    <row r="252" spans="1:36" ht="15" customHeight="1" thickTop="1">
      <c r="A252" s="11" t="s">
        <v>127</v>
      </c>
      <c r="B252" s="21" t="s">
        <v>128</v>
      </c>
    </row>
    <row r="254" spans="1:36" ht="15" customHeight="1">
      <c r="H254" s="44" t="s">
        <v>147</v>
      </c>
      <c r="I254" s="8" t="s">
        <v>90</v>
      </c>
      <c r="J254" s="8" t="s">
        <v>91</v>
      </c>
      <c r="K254" s="8" t="s">
        <v>92</v>
      </c>
      <c r="L254" s="8" t="s">
        <v>93</v>
      </c>
      <c r="M254" s="8" t="s">
        <v>94</v>
      </c>
      <c r="N254" s="8" t="s">
        <v>95</v>
      </c>
      <c r="O254" s="8" t="s">
        <v>96</v>
      </c>
      <c r="P254" s="8" t="s">
        <v>97</v>
      </c>
      <c r="Q254" s="8" t="s">
        <v>98</v>
      </c>
      <c r="R254" s="8" t="s">
        <v>99</v>
      </c>
      <c r="S254" s="8" t="s">
        <v>100</v>
      </c>
      <c r="T254" s="8" t="s">
        <v>101</v>
      </c>
      <c r="U254" s="8" t="s">
        <v>102</v>
      </c>
      <c r="V254" s="8" t="s">
        <v>103</v>
      </c>
      <c r="W254" s="8" t="s">
        <v>104</v>
      </c>
      <c r="X254" s="8" t="s">
        <v>105</v>
      </c>
      <c r="Y254" s="8" t="s">
        <v>106</v>
      </c>
      <c r="Z254" s="8" t="s">
        <v>107</v>
      </c>
      <c r="AA254" s="8" t="s">
        <v>108</v>
      </c>
      <c r="AB254" s="8" t="s">
        <v>109</v>
      </c>
      <c r="AC254" s="8" t="s">
        <v>110</v>
      </c>
      <c r="AD254" s="8" t="s">
        <v>111</v>
      </c>
      <c r="AE254" s="8" t="s">
        <v>112</v>
      </c>
      <c r="AF254" s="8" t="s">
        <v>113</v>
      </c>
      <c r="AG254" s="8" t="s">
        <v>114</v>
      </c>
      <c r="AH254" s="8" t="s">
        <v>115</v>
      </c>
      <c r="AI254" s="8" t="s">
        <v>116</v>
      </c>
      <c r="AJ254" s="8" t="s">
        <v>117</v>
      </c>
    </row>
    <row r="255" spans="1:36" ht="15" customHeight="1">
      <c r="H255" s="9" t="s">
        <v>130</v>
      </c>
      <c r="I255" s="5">
        <f>SUMIFS(Generation!D:D,Generation!$A:$A,Summary_CDP,Generation!$B:$B,IF($B$252="NEM","*",$B$252),Generation!$C:$C,$H255)-SUMIFS(Generation!$D:$D,Generation!$A:$A,Summary_CDP,Generation!$B:$B,IF($B$252="NEM","*",$B$252),Generation!$C:$C,$H255)</f>
        <v>0</v>
      </c>
      <c r="J255" s="5">
        <f>SUMIFS(Generation!E:E,Generation!$A:$A,Summary_CDP,Generation!$B:$B,IF($B$252="NEM","*",$B$252),Generation!$C:$C,$H255)-SUMIFS(Generation!$D:$D,Generation!$A:$A,Summary_CDP,Generation!$B:$B,IF($B$252="NEM","*",$B$252),Generation!$C:$C,$H255)</f>
        <v>-10888.068936965545</v>
      </c>
      <c r="K255" s="5">
        <f>SUMIFS(Generation!F:F,Generation!$A:$A,Summary_CDP,Generation!$B:$B,IF($B$252="NEM","*",$B$252),Generation!$C:$C,$H255)-SUMIFS(Generation!$D:$D,Generation!$A:$A,Summary_CDP,Generation!$B:$B,IF($B$252="NEM","*",$B$252),Generation!$C:$C,$H255)</f>
        <v>-17437.034757921807</v>
      </c>
      <c r="L255" s="5">
        <f>SUMIFS(Generation!G:G,Generation!$A:$A,Summary_CDP,Generation!$B:$B,IF($B$252="NEM","*",$B$252),Generation!$C:$C,$H255)-SUMIFS(Generation!$D:$D,Generation!$A:$A,Summary_CDP,Generation!$B:$B,IF($B$252="NEM","*",$B$252),Generation!$C:$C,$H255)</f>
        <v>-20168.989629566102</v>
      </c>
      <c r="M255" s="5">
        <f>SUMIFS(Generation!H:H,Generation!$A:$A,Summary_CDP,Generation!$B:$B,IF($B$252="NEM","*",$B$252),Generation!$C:$C,$H255)-SUMIFS(Generation!$D:$D,Generation!$A:$A,Summary_CDP,Generation!$B:$B,IF($B$252="NEM","*",$B$252),Generation!$C:$C,$H255)</f>
        <v>-33784.138178572262</v>
      </c>
      <c r="N255" s="5">
        <f>SUMIFS(Generation!I:I,Generation!$A:$A,Summary_CDP,Generation!$B:$B,IF($B$252="NEM","*",$B$252),Generation!$C:$C,$H255)-SUMIFS(Generation!$D:$D,Generation!$A:$A,Summary_CDP,Generation!$B:$B,IF($B$252="NEM","*",$B$252),Generation!$C:$C,$H255)</f>
        <v>-46859.643017210947</v>
      </c>
      <c r="O255" s="5">
        <f>SUMIFS(Generation!J:J,Generation!$A:$A,Summary_CDP,Generation!$B:$B,IF($B$252="NEM","*",$B$252),Generation!$C:$C,$H255)-SUMIFS(Generation!$D:$D,Generation!$A:$A,Summary_CDP,Generation!$B:$B,IF($B$252="NEM","*",$B$252),Generation!$C:$C,$H255)</f>
        <v>-52785.497534542716</v>
      </c>
      <c r="P255" s="5">
        <f>SUMIFS(Generation!K:K,Generation!$A:$A,Summary_CDP,Generation!$B:$B,IF($B$252="NEM","*",$B$252),Generation!$C:$C,$H255)-SUMIFS(Generation!$D:$D,Generation!$A:$A,Summary_CDP,Generation!$B:$B,IF($B$252="NEM","*",$B$252),Generation!$C:$C,$H255)</f>
        <v>-58339.999863782519</v>
      </c>
      <c r="Q255" s="5">
        <f>SUMIFS(Generation!L:L,Generation!$A:$A,Summary_CDP,Generation!$B:$B,IF($B$252="NEM","*",$B$252),Generation!$C:$C,$H255)-SUMIFS(Generation!$D:$D,Generation!$A:$A,Summary_CDP,Generation!$B:$B,IF($B$252="NEM","*",$B$252),Generation!$C:$C,$H255)</f>
        <v>-57798.029357374988</v>
      </c>
      <c r="R255" s="5">
        <f>SUMIFS(Generation!M:M,Generation!$A:$A,Summary_CDP,Generation!$B:$B,IF($B$252="NEM","*",$B$252),Generation!$C:$C,$H255)-SUMIFS(Generation!$D:$D,Generation!$A:$A,Summary_CDP,Generation!$B:$B,IF($B$252="NEM","*",$B$252),Generation!$C:$C,$H255)</f>
        <v>-61416.000723331104</v>
      </c>
      <c r="S255" s="5">
        <f>SUMIFS(Generation!N:N,Generation!$A:$A,Summary_CDP,Generation!$B:$B,IF($B$252="NEM","*",$B$252),Generation!$C:$C,$H255)-SUMIFS(Generation!$D:$D,Generation!$A:$A,Summary_CDP,Generation!$B:$B,IF($B$252="NEM","*",$B$252),Generation!$C:$C,$H255)</f>
        <v>-73404.933642564865</v>
      </c>
      <c r="T255" s="5">
        <f>SUMIFS(Generation!O:O,Generation!$A:$A,Summary_CDP,Generation!$B:$B,IF($B$252="NEM","*",$B$252),Generation!$C:$C,$H255)-SUMIFS(Generation!$D:$D,Generation!$A:$A,Summary_CDP,Generation!$B:$B,IF($B$252="NEM","*",$B$252),Generation!$C:$C,$H255)</f>
        <v>-72857.299499128072</v>
      </c>
      <c r="U255" s="5">
        <f>SUMIFS(Generation!P:P,Generation!$A:$A,Summary_CDP,Generation!$B:$B,IF($B$252="NEM","*",$B$252),Generation!$C:$C,$H255)-SUMIFS(Generation!$D:$D,Generation!$A:$A,Summary_CDP,Generation!$B:$B,IF($B$252="NEM","*",$B$252),Generation!$C:$C,$H255)</f>
        <v>-73789.568827405426</v>
      </c>
      <c r="V255" s="5">
        <f>SUMIFS(Generation!Q:Q,Generation!$A:$A,Summary_CDP,Generation!$B:$B,IF($B$252="NEM","*",$B$252),Generation!$C:$C,$H255)-SUMIFS(Generation!$D:$D,Generation!$A:$A,Summary_CDP,Generation!$B:$B,IF($B$252="NEM","*",$B$252),Generation!$C:$C,$H255)</f>
        <v>-74467.194520183955</v>
      </c>
      <c r="W255" s="5">
        <f>SUMIFS(Generation!R:R,Generation!$A:$A,Summary_CDP,Generation!$B:$B,IF($B$252="NEM","*",$B$252),Generation!$C:$C,$H255)-SUMIFS(Generation!$D:$D,Generation!$A:$A,Summary_CDP,Generation!$B:$B,IF($B$252="NEM","*",$B$252),Generation!$C:$C,$H255)</f>
        <v>-76145.084807843145</v>
      </c>
      <c r="X255" s="5">
        <f>SUMIFS(Generation!S:S,Generation!$A:$A,Summary_CDP,Generation!$B:$B,IF($B$252="NEM","*",$B$252),Generation!$C:$C,$H255)-SUMIFS(Generation!$D:$D,Generation!$A:$A,Summary_CDP,Generation!$B:$B,IF($B$252="NEM","*",$B$252),Generation!$C:$C,$H255)</f>
        <v>-75669.579945759237</v>
      </c>
      <c r="Y255" s="5">
        <f>SUMIFS(Generation!T:T,Generation!$A:$A,Summary_CDP,Generation!$B:$B,IF($B$252="NEM","*",$B$252),Generation!$C:$C,$H255)-SUMIFS(Generation!$D:$D,Generation!$A:$A,Summary_CDP,Generation!$B:$B,IF($B$252="NEM","*",$B$252),Generation!$C:$C,$H255)</f>
        <v>-86558.294170904061</v>
      </c>
      <c r="Z255" s="5">
        <f>SUMIFS(Generation!U:U,Generation!$A:$A,Summary_CDP,Generation!$B:$B,IF($B$252="NEM","*",$B$252),Generation!$C:$C,$H255)-SUMIFS(Generation!$D:$D,Generation!$A:$A,Summary_CDP,Generation!$B:$B,IF($B$252="NEM","*",$B$252),Generation!$C:$C,$H255)</f>
        <v>-89163.091180449643</v>
      </c>
      <c r="AA255" s="5">
        <f>SUMIFS(Generation!V:V,Generation!$A:$A,Summary_CDP,Generation!$B:$B,IF($B$252="NEM","*",$B$252),Generation!$C:$C,$H255)-SUMIFS(Generation!$D:$D,Generation!$A:$A,Summary_CDP,Generation!$B:$B,IF($B$252="NEM","*",$B$252),Generation!$C:$C,$H255)</f>
        <v>-89143.732009625557</v>
      </c>
      <c r="AB255" s="5">
        <f>SUMIFS(Generation!W:W,Generation!$A:$A,Summary_CDP,Generation!$B:$B,IF($B$252="NEM","*",$B$252),Generation!$C:$C,$H255)-SUMIFS(Generation!$D:$D,Generation!$A:$A,Summary_CDP,Generation!$B:$B,IF($B$252="NEM","*",$B$252),Generation!$C:$C,$H255)</f>
        <v>-91665.192557141767</v>
      </c>
      <c r="AC255" s="5">
        <f>SUMIFS(Generation!X:X,Generation!$A:$A,Summary_CDP,Generation!$B:$B,IF($B$252="NEM","*",$B$252),Generation!$C:$C,$H255)-SUMIFS(Generation!$D:$D,Generation!$A:$A,Summary_CDP,Generation!$B:$B,IF($B$252="NEM","*",$B$252),Generation!$C:$C,$H255)</f>
        <v>-91665.192557141767</v>
      </c>
      <c r="AD255" s="5">
        <f>SUMIFS(Generation!Y:Y,Generation!$A:$A,Summary_CDP,Generation!$B:$B,IF($B$252="NEM","*",$B$252),Generation!$C:$C,$H255)-SUMIFS(Generation!$D:$D,Generation!$A:$A,Summary_CDP,Generation!$B:$B,IF($B$252="NEM","*",$B$252),Generation!$C:$C,$H255)</f>
        <v>-91665.192557141767</v>
      </c>
      <c r="AE255" s="5">
        <f>SUMIFS(Generation!Z:Z,Generation!$A:$A,Summary_CDP,Generation!$B:$B,IF($B$252="NEM","*",$B$252),Generation!$C:$C,$H255)-SUMIFS(Generation!$D:$D,Generation!$A:$A,Summary_CDP,Generation!$B:$B,IF($B$252="NEM","*",$B$252),Generation!$C:$C,$H255)</f>
        <v>-91665.192557141767</v>
      </c>
      <c r="AF255" s="5">
        <f>SUMIFS(Generation!AA:AA,Generation!$A:$A,Summary_CDP,Generation!$B:$B,IF($B$252="NEM","*",$B$252),Generation!$C:$C,$H255)-SUMIFS(Generation!$D:$D,Generation!$A:$A,Summary_CDP,Generation!$B:$B,IF($B$252="NEM","*",$B$252),Generation!$C:$C,$H255)</f>
        <v>-91665.192557141767</v>
      </c>
      <c r="AG255" s="5">
        <f>SUMIFS(Generation!AB:AB,Generation!$A:$A,Summary_CDP,Generation!$B:$B,IF($B$252="NEM","*",$B$252),Generation!$C:$C,$H255)-SUMIFS(Generation!$D:$D,Generation!$A:$A,Summary_CDP,Generation!$B:$B,IF($B$252="NEM","*",$B$252),Generation!$C:$C,$H255)</f>
        <v>-91665.192557141767</v>
      </c>
      <c r="AH255" s="5">
        <f>SUMIFS(Generation!AC:AC,Generation!$A:$A,Summary_CDP,Generation!$B:$B,IF($B$252="NEM","*",$B$252),Generation!$C:$C,$H255)-SUMIFS(Generation!$D:$D,Generation!$A:$A,Summary_CDP,Generation!$B:$B,IF($B$252="NEM","*",$B$252),Generation!$C:$C,$H255)</f>
        <v>-91665.192557141767</v>
      </c>
      <c r="AI255" s="5">
        <f>SUMIFS(Generation!AD:AD,Generation!$A:$A,Summary_CDP,Generation!$B:$B,IF($B$252="NEM","*",$B$252),Generation!$C:$C,$H255)-SUMIFS(Generation!$D:$D,Generation!$A:$A,Summary_CDP,Generation!$B:$B,IF($B$252="NEM","*",$B$252),Generation!$C:$C,$H255)</f>
        <v>-91665.192557141767</v>
      </c>
      <c r="AJ255" s="5">
        <f>SUMIFS(Generation!AE:AE,Generation!$A:$A,Summary_CDP,Generation!$B:$B,IF($B$252="NEM","*",$B$252),Generation!$C:$C,$H255)-SUMIFS(Generation!$D:$D,Generation!$A:$A,Summary_CDP,Generation!$B:$B,IF($B$252="NEM","*",$B$252),Generation!$C:$C,$H255)</f>
        <v>-91665.192557141767</v>
      </c>
    </row>
    <row r="256" spans="1:36" ht="15" customHeight="1">
      <c r="H256" s="9" t="s">
        <v>131</v>
      </c>
      <c r="I256" s="5">
        <f>SUMIFS(Generation!D:D,Generation!$A:$A,Summary_CDP,Generation!$B:$B,IF($B$252="NEM","*",$B$252),Generation!$C:$C,$H256)-SUMIFS(Generation!$D:$D,Generation!$A:$A,Summary_CDP,Generation!$B:$B,IF($B$252="NEM","*",$B$252),Generation!$C:$C,$H256)</f>
        <v>0</v>
      </c>
      <c r="J256" s="5">
        <f>SUMIFS(Generation!E:E,Generation!$A:$A,Summary_CDP,Generation!$B:$B,IF($B$252="NEM","*",$B$252),Generation!$C:$C,$H256)-SUMIFS(Generation!$D:$D,Generation!$A:$A,Summary_CDP,Generation!$B:$B,IF($B$252="NEM","*",$B$252),Generation!$C:$C,$H256)</f>
        <v>-4433.4973941079843</v>
      </c>
      <c r="K256" s="5">
        <f>SUMIFS(Generation!F:F,Generation!$A:$A,Summary_CDP,Generation!$B:$B,IF($B$252="NEM","*",$B$252),Generation!$C:$C,$H256)-SUMIFS(Generation!$D:$D,Generation!$A:$A,Summary_CDP,Generation!$B:$B,IF($B$252="NEM","*",$B$252),Generation!$C:$C,$H256)</f>
        <v>-7228.539800294202</v>
      </c>
      <c r="L256" s="5">
        <f>SUMIFS(Generation!G:G,Generation!$A:$A,Summary_CDP,Generation!$B:$B,IF($B$252="NEM","*",$B$252),Generation!$C:$C,$H256)-SUMIFS(Generation!$D:$D,Generation!$A:$A,Summary_CDP,Generation!$B:$B,IF($B$252="NEM","*",$B$252),Generation!$C:$C,$H256)</f>
        <v>-11941.953181255463</v>
      </c>
      <c r="M256" s="5">
        <f>SUMIFS(Generation!H:H,Generation!$A:$A,Summary_CDP,Generation!$B:$B,IF($B$252="NEM","*",$B$252),Generation!$C:$C,$H256)-SUMIFS(Generation!$D:$D,Generation!$A:$A,Summary_CDP,Generation!$B:$B,IF($B$252="NEM","*",$B$252),Generation!$C:$C,$H256)</f>
        <v>-12586.107785154501</v>
      </c>
      <c r="N256" s="5">
        <f>SUMIFS(Generation!I:I,Generation!$A:$A,Summary_CDP,Generation!$B:$B,IF($B$252="NEM","*",$B$252),Generation!$C:$C,$H256)-SUMIFS(Generation!$D:$D,Generation!$A:$A,Summary_CDP,Generation!$B:$B,IF($B$252="NEM","*",$B$252),Generation!$C:$C,$H256)</f>
        <v>-16383.862450158042</v>
      </c>
      <c r="O256" s="5">
        <f>SUMIFS(Generation!J:J,Generation!$A:$A,Summary_CDP,Generation!$B:$B,IF($B$252="NEM","*",$B$252),Generation!$C:$C,$H256)-SUMIFS(Generation!$D:$D,Generation!$A:$A,Summary_CDP,Generation!$B:$B,IF($B$252="NEM","*",$B$252),Generation!$C:$C,$H256)</f>
        <v>-23670.024492736524</v>
      </c>
      <c r="P256" s="5">
        <f>SUMIFS(Generation!K:K,Generation!$A:$A,Summary_CDP,Generation!$B:$B,IF($B$252="NEM","*",$B$252),Generation!$C:$C,$H256)-SUMIFS(Generation!$D:$D,Generation!$A:$A,Summary_CDP,Generation!$B:$B,IF($B$252="NEM","*",$B$252),Generation!$C:$C,$H256)</f>
        <v>-27487.241883781924</v>
      </c>
      <c r="Q256" s="5">
        <f>SUMIFS(Generation!L:L,Generation!$A:$A,Summary_CDP,Generation!$B:$B,IF($B$252="NEM","*",$B$252),Generation!$C:$C,$H256)-SUMIFS(Generation!$D:$D,Generation!$A:$A,Summary_CDP,Generation!$B:$B,IF($B$252="NEM","*",$B$252),Generation!$C:$C,$H256)</f>
        <v>-27384.180867000061</v>
      </c>
      <c r="R256" s="5">
        <f>SUMIFS(Generation!M:M,Generation!$A:$A,Summary_CDP,Generation!$B:$B,IF($B$252="NEM","*",$B$252),Generation!$C:$C,$H256)-SUMIFS(Generation!$D:$D,Generation!$A:$A,Summary_CDP,Generation!$B:$B,IF($B$252="NEM","*",$B$252),Generation!$C:$C,$H256)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S256" s="5">
        <f>SUMIFS(Generation!N:N,Generation!$A:$A,Summary_CDP,Generation!$B:$B,IF($B$252="NEM","*",$B$252),Generation!$C:$C,$H256)-SUMIFS(Generation!$D:$D,Generation!$A:$A,Summary_CDP,Generation!$B:$B,IF($B$252="NEM","*",$B$252),Generation!$C:$C,$H256)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T256" s="5">
        <f>SUMIFS(Generation!O:O,Generation!$A:$A,Summary_CDP,Generation!$B:$B,IF($B$252="NEM","*",$B$252),Generation!$C:$C,$H256)-SUMIFS(Generation!$D:$D,Generation!$A:$A,Summary_CDP,Generation!$B:$B,IF($B$252="NEM","*",$B$252),Generation!$C:$C,$H256)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U256" s="5">
        <f>SUMIFS(Generation!P:P,Generation!$A:$A,Summary_CDP,Generation!$B:$B,IF($B$252="NEM","*",$B$252),Generation!$C:$C,$H256)-SUMIFS(Generation!$D:$D,Generation!$A:$A,Summary_CDP,Generation!$B:$B,IF($B$252="NEM","*",$B$252),Generation!$C:$C,$H256)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V256" s="5">
        <f>SUMIFS(Generation!Q:Q,Generation!$A:$A,Summary_CDP,Generation!$B:$B,IF($B$252="NEM","*",$B$252),Generation!$C:$C,$H256)-SUMIFS(Generation!$D:$D,Generation!$A:$A,Summary_CDP,Generation!$B:$B,IF($B$252="NEM","*",$B$252),Generation!$C:$C,$H256)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W256" s="5">
        <f>SUMIFS(Generation!R:R,Generation!$A:$A,Summary_CDP,Generation!$B:$B,IF($B$252="NEM","*",$B$252),Generation!$C:$C,$H256)-SUMIFS(Generation!$D:$D,Generation!$A:$A,Summary_CDP,Generation!$B:$B,IF($B$252="NEM","*",$B$252),Generation!$C:$C,$H256)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X256" s="5">
        <f>SUMIFS(Generation!S:S,Generation!$A:$A,Summary_CDP,Generation!$B:$B,IF($B$252="NEM","*",$B$252),Generation!$C:$C,$H256)-SUMIFS(Generation!$D:$D,Generation!$A:$A,Summary_CDP,Generation!$B:$B,IF($B$252="NEM","*",$B$252),Generation!$C:$C,$H256)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Y256" s="5">
        <f>SUMIFS(Generation!T:T,Generation!$A:$A,Summary_CDP,Generation!$B:$B,IF($B$252="NEM","*",$B$252),Generation!$C:$C,$H256)-SUMIFS(Generation!$D:$D,Generation!$A:$A,Summary_CDP,Generation!$B:$B,IF($B$252="NEM","*",$B$252),Generation!$C:$C,$H256)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Z256" s="5">
        <f>SUMIFS(Generation!U:U,Generation!$A:$A,Summary_CDP,Generation!$B:$B,IF($B$252="NEM","*",$B$252),Generation!$C:$C,$H256)-SUMIFS(Generation!$D:$D,Generation!$A:$A,Summary_CDP,Generation!$B:$B,IF($B$252="NEM","*",$B$252),Generation!$C:$C,$H256)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AA256" s="5">
        <f>SUMIFS(Generation!V:V,Generation!$A:$A,Summary_CDP,Generation!$B:$B,IF($B$252="NEM","*",$B$252),Generation!$C:$C,$H256)-SUMIFS(Generation!$D:$D,Generation!$A:$A,Summary_CDP,Generation!$B:$B,IF($B$252="NEM","*",$B$252),Generation!$C:$C,$H256)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AB256" s="5">
        <f>SUMIFS(Generation!W:W,Generation!$A:$A,Summary_CDP,Generation!$B:$B,IF($B$252="NEM","*",$B$252),Generation!$C:$C,$H256)-SUMIFS(Generation!$D:$D,Generation!$A:$A,Summary_CDP,Generation!$B:$B,IF($B$252="NEM","*",$B$252),Generation!$C:$C,$H256)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AC256" s="5">
        <f>SUMIFS(Generation!X:X,Generation!$A:$A,Summary_CDP,Generation!$B:$B,IF($B$252="NEM","*",$B$252),Generation!$C:$C,$H256)-SUMIFS(Generation!$D:$D,Generation!$A:$A,Summary_CDP,Generation!$B:$B,IF($B$252="NEM","*",$B$252),Generation!$C:$C,$H256)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AD256" s="5">
        <f>SUMIFS(Generation!Y:Y,Generation!$A:$A,Summary_CDP,Generation!$B:$B,IF($B$252="NEM","*",$B$252),Generation!$C:$C,$H256)-SUMIFS(Generation!$D:$D,Generation!$A:$A,Summary_CDP,Generation!$B:$B,IF($B$252="NEM","*",$B$252),Generation!$C:$C,$H256)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AE256" s="5">
        <f>SUMIFS(Generation!Z:Z,Generation!$A:$A,Summary_CDP,Generation!$B:$B,IF($B$252="NEM","*",$B$252),Generation!$C:$C,$H256)-SUMIFS(Generation!$D:$D,Generation!$A:$A,Summary_CDP,Generation!$B:$B,IF($B$252="NEM","*",$B$252),Generation!$C:$C,$H256)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AF256" s="5">
        <f>SUMIFS(Generation!AA:AA,Generation!$A:$A,Summary_CDP,Generation!$B:$B,IF($B$252="NEM","*",$B$252),Generation!$C:$C,$H256)-SUMIFS(Generation!$D:$D,Generation!$A:$A,Summary_CDP,Generation!$B:$B,IF($B$252="NEM","*",$B$252),Generation!$C:$C,$H256)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AG256" s="5">
        <f>SUMIFS(Generation!AB:AB,Generation!$A:$A,Summary_CDP,Generation!$B:$B,IF($B$252="NEM","*",$B$252),Generation!$C:$C,$H256)-SUMIFS(Generation!$D:$D,Generation!$A:$A,Summary_CDP,Generation!$B:$B,IF($B$252="NEM","*",$B$252),Generation!$C:$C,$H256)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AH256" s="5">
        <f>SUMIFS(Generation!AC:AC,Generation!$A:$A,Summary_CDP,Generation!$B:$B,IF($B$252="NEM","*",$B$252),Generation!$C:$C,$H256)-SUMIFS(Generation!$D:$D,Generation!$A:$A,Summary_CDP,Generation!$B:$B,IF($B$252="NEM","*",$B$252),Generation!$C:$C,$H256)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AI256" s="5">
        <f>SUMIFS(Generation!AD:AD,Generation!$A:$A,Summary_CDP,Generation!$B:$B,IF($B$252="NEM","*",$B$252),Generation!$C:$C,$H256)-SUMIFS(Generation!$D:$D,Generation!$A:$A,Summary_CDP,Generation!$B:$B,IF($B$252="NEM","*",$B$252),Generation!$C:$C,$H256)</f>
        <v>-34886.531554705063</v>
      </c>
      <c r="AJ256" s="5">
        <f>SUMIFS(Generation!AE:AE,Generation!$A:$A,Summary_CDP,Generation!$B:$B,IF($B$252="NEM","*",$B$252),Generation!$C:$C,$H256)-SUMIFS(Generation!$D:$D,Generation!$A:$A,Summary_CDP,Generation!$B:$B,IF($B$252="NEM","*",$B$252),Generation!$C:$C,$H256)</f>
        <v>-34886.531554705063</v>
      </c>
    </row>
    <row r="257" spans="8:36" ht="15" customHeight="1">
      <c r="H257" s="9" t="s">
        <v>132</v>
      </c>
      <c r="I257" s="5">
        <f>SUMIFS(Generation!D:D,Generation!$A:$A,Summary_CDP,Generation!$B:$B,IF($B$252="NEM","*",$B$252),Generation!$C:$C,$H257)-SUMIFS(Generation!$D:$D,Generation!$A:$A,Summary_CDP,Generation!$B:$B,IF($B$252="NEM","*",$B$252),Generation!$C:$C,$H257)</f>
        <v>0</v>
      </c>
      <c r="J257" s="5">
        <f>SUMIFS(Generation!E:E,Generation!$A:$A,Summary_CDP,Generation!$B:$B,IF($B$252="NEM","*",$B$252),Generation!$C:$C,$H257)-SUMIFS(Generation!$D:$D,Generation!$A:$A,Summary_CDP,Generation!$B:$B,IF($B$252="NEM","*",$B$252),Generation!$C:$C,$H257)</f>
        <v>-324.67395814901488</v>
      </c>
      <c r="K257" s="5">
        <f>SUMIFS(Generation!F:F,Generation!$A:$A,Summary_CDP,Generation!$B:$B,IF($B$252="NEM","*",$B$252),Generation!$C:$C,$H257)-SUMIFS(Generation!$D:$D,Generation!$A:$A,Summary_CDP,Generation!$B:$B,IF($B$252="NEM","*",$B$252),Generation!$C:$C,$H257)</f>
        <v>-652.56933338836507</v>
      </c>
      <c r="L257" s="5">
        <f>SUMIFS(Generation!G:G,Generation!$A:$A,Summary_CDP,Generation!$B:$B,IF($B$252="NEM","*",$B$252),Generation!$C:$C,$H257)-SUMIFS(Generation!$D:$D,Generation!$A:$A,Summary_CDP,Generation!$B:$B,IF($B$252="NEM","*",$B$252),Generation!$C:$C,$H257)</f>
        <v>-239.04510210688113</v>
      </c>
      <c r="M257" s="5">
        <f>SUMIFS(Generation!H:H,Generation!$A:$A,Summary_CDP,Generation!$B:$B,IF($B$252="NEM","*",$B$252),Generation!$C:$C,$H257)-SUMIFS(Generation!$D:$D,Generation!$A:$A,Summary_CDP,Generation!$B:$B,IF($B$252="NEM","*",$B$252),Generation!$C:$C,$H257)</f>
        <v>892.53970973437004</v>
      </c>
      <c r="N257" s="5">
        <f>SUMIFS(Generation!I:I,Generation!$A:$A,Summary_CDP,Generation!$B:$B,IF($B$252="NEM","*",$B$252),Generation!$C:$C,$H257)-SUMIFS(Generation!$D:$D,Generation!$A:$A,Summary_CDP,Generation!$B:$B,IF($B$252="NEM","*",$B$252),Generation!$C:$C,$H257)</f>
        <v>970.68773876803584</v>
      </c>
      <c r="O257" s="5">
        <f>SUMIFS(Generation!J:J,Generation!$A:$A,Summary_CDP,Generation!$B:$B,IF($B$252="NEM","*",$B$252),Generation!$C:$C,$H257)-SUMIFS(Generation!$D:$D,Generation!$A:$A,Summary_CDP,Generation!$B:$B,IF($B$252="NEM","*",$B$252),Generation!$C:$C,$H257)</f>
        <v>1233.5958713872567</v>
      </c>
      <c r="P257" s="5">
        <f>SUMIFS(Generation!K:K,Generation!$A:$A,Summary_CDP,Generation!$B:$B,IF($B$252="NEM","*",$B$252),Generation!$C:$C,$H257)-SUMIFS(Generation!$D:$D,Generation!$A:$A,Summary_CDP,Generation!$B:$B,IF($B$252="NEM","*",$B$252),Generation!$C:$C,$H257)</f>
        <v>2813.1833776597296</v>
      </c>
      <c r="Q257" s="5">
        <f>SUMIFS(Generation!L:L,Generation!$A:$A,Summary_CDP,Generation!$B:$B,IF($B$252="NEM","*",$B$252),Generation!$C:$C,$H257)-SUMIFS(Generation!$D:$D,Generation!$A:$A,Summary_CDP,Generation!$B:$B,IF($B$252="NEM","*",$B$252),Generation!$C:$C,$H257)</f>
        <v>2873.8597439497789</v>
      </c>
      <c r="R257" s="5">
        <f>SUMIFS(Generation!M:M,Generation!$A:$A,Summary_CDP,Generation!$B:$B,IF($B$252="NEM","*",$B$252),Generation!$C:$C,$H257)-SUMIFS(Generation!$D:$D,Generation!$A:$A,Summary_CDP,Generation!$B:$B,IF($B$252="NEM","*",$B$252),Generation!$C:$C,$H257)</f>
        <v>3840.533407796459</v>
      </c>
      <c r="S257" s="5">
        <f>SUMIFS(Generation!N:N,Generation!$A:$A,Summary_CDP,Generation!$B:$B,IF($B$252="NEM","*",$B$252),Generation!$C:$C,$H257)-SUMIFS(Generation!$D:$D,Generation!$A:$A,Summary_CDP,Generation!$B:$B,IF($B$252="NEM","*",$B$252),Generation!$C:$C,$H257)</f>
        <v>4731.7398854088442</v>
      </c>
      <c r="T257" s="5">
        <f>SUMIFS(Generation!O:O,Generation!$A:$A,Summary_CDP,Generation!$B:$B,IF($B$252="NEM","*",$B$252),Generation!$C:$C,$H257)-SUMIFS(Generation!$D:$D,Generation!$A:$A,Summary_CDP,Generation!$B:$B,IF($B$252="NEM","*",$B$252),Generation!$C:$C,$H257)</f>
        <v>5349.1708300101136</v>
      </c>
      <c r="U257" s="5">
        <f>SUMIFS(Generation!P:P,Generation!$A:$A,Summary_CDP,Generation!$B:$B,IF($B$252="NEM","*",$B$252),Generation!$C:$C,$H257)-SUMIFS(Generation!$D:$D,Generation!$A:$A,Summary_CDP,Generation!$B:$B,IF($B$252="NEM","*",$B$252),Generation!$C:$C,$H257)</f>
        <v>5091.1920839721206</v>
      </c>
      <c r="V257" s="5">
        <f>SUMIFS(Generation!Q:Q,Generation!$A:$A,Summary_CDP,Generation!$B:$B,IF($B$252="NEM","*",$B$252),Generation!$C:$C,$H257)-SUMIFS(Generation!$D:$D,Generation!$A:$A,Summary_CDP,Generation!$B:$B,IF($B$252="NEM","*",$B$252),Generation!$C:$C,$H257)</f>
        <v>3297.5204034005037</v>
      </c>
      <c r="W257" s="5">
        <f>SUMIFS(Generation!R:R,Generation!$A:$A,Summary_CDP,Generation!$B:$B,IF($B$252="NEM","*",$B$252),Generation!$C:$C,$H257)-SUMIFS(Generation!$D:$D,Generation!$A:$A,Summary_CDP,Generation!$B:$B,IF($B$252="NEM","*",$B$252),Generation!$C:$C,$H257)</f>
        <v>3396.9302486826045</v>
      </c>
      <c r="X257" s="5">
        <f>SUMIFS(Generation!S:S,Generation!$A:$A,Summary_CDP,Generation!$B:$B,IF($B$252="NEM","*",$B$252),Generation!$C:$C,$H257)-SUMIFS(Generation!$D:$D,Generation!$A:$A,Summary_CDP,Generation!$B:$B,IF($B$252="NEM","*",$B$252),Generation!$C:$C,$H257)</f>
        <v>3693.9427037299638</v>
      </c>
      <c r="Y257" s="5">
        <f>SUMIFS(Generation!T:T,Generation!$A:$A,Summary_CDP,Generation!$B:$B,IF($B$252="NEM","*",$B$252),Generation!$C:$C,$H257)-SUMIFS(Generation!$D:$D,Generation!$A:$A,Summary_CDP,Generation!$B:$B,IF($B$252="NEM","*",$B$252),Generation!$C:$C,$H257)</f>
        <v>2605.9343524840815</v>
      </c>
      <c r="Z257" s="5">
        <f>SUMIFS(Generation!U:U,Generation!$A:$A,Summary_CDP,Generation!$B:$B,IF($B$252="NEM","*",$B$252),Generation!$C:$C,$H257)-SUMIFS(Generation!$D:$D,Generation!$A:$A,Summary_CDP,Generation!$B:$B,IF($B$252="NEM","*",$B$252),Generation!$C:$C,$H257)</f>
        <v>2446.9234025144469</v>
      </c>
      <c r="AA257" s="5">
        <f>SUMIFS(Generation!V:V,Generation!$A:$A,Summary_CDP,Generation!$B:$B,IF($B$252="NEM","*",$B$252),Generation!$C:$C,$H257)-SUMIFS(Generation!$D:$D,Generation!$A:$A,Summary_CDP,Generation!$B:$B,IF($B$252="NEM","*",$B$252),Generation!$C:$C,$H257)</f>
        <v>2777.8258417003981</v>
      </c>
      <c r="AB257" s="5">
        <f>SUMIFS(Generation!W:W,Generation!$A:$A,Summary_CDP,Generation!$B:$B,IF($B$252="NEM","*",$B$252),Generation!$C:$C,$H257)-SUMIFS(Generation!$D:$D,Generation!$A:$A,Summary_CDP,Generation!$B:$B,IF($B$252="NEM","*",$B$252),Generation!$C:$C,$H257)</f>
        <v>2005.9156427645655</v>
      </c>
      <c r="AC257" s="5">
        <f>SUMIFS(Generation!X:X,Generation!$A:$A,Summary_CDP,Generation!$B:$B,IF($B$252="NEM","*",$B$252),Generation!$C:$C,$H257)-SUMIFS(Generation!$D:$D,Generation!$A:$A,Summary_CDP,Generation!$B:$B,IF($B$252="NEM","*",$B$252),Generation!$C:$C,$H257)</f>
        <v>1301.428498697155</v>
      </c>
      <c r="AD257" s="5">
        <f>SUMIFS(Generation!Y:Y,Generation!$A:$A,Summary_CDP,Generation!$B:$B,IF($B$252="NEM","*",$B$252),Generation!$C:$C,$H257)-SUMIFS(Generation!$D:$D,Generation!$A:$A,Summary_CDP,Generation!$B:$B,IF($B$252="NEM","*",$B$252),Generation!$C:$C,$H257)</f>
        <v>1044.479036668585</v>
      </c>
      <c r="AE257" s="5">
        <f>SUMIFS(Generation!Z:Z,Generation!$A:$A,Summary_CDP,Generation!$B:$B,IF($B$252="NEM","*",$B$252),Generation!$C:$C,$H257)-SUMIFS(Generation!$D:$D,Generation!$A:$A,Summary_CDP,Generation!$B:$B,IF($B$252="NEM","*",$B$252),Generation!$C:$C,$H257)</f>
        <v>-1538.9449751303748</v>
      </c>
      <c r="AF257" s="5">
        <f>SUMIFS(Generation!AA:AA,Generation!$A:$A,Summary_CDP,Generation!$B:$B,IF($B$252="NEM","*",$B$252),Generation!$C:$C,$H257)-SUMIFS(Generation!$D:$D,Generation!$A:$A,Summary_CDP,Generation!$B:$B,IF($B$252="NEM","*",$B$252),Generation!$C:$C,$H257)</f>
        <v>-1942.5633562381202</v>
      </c>
      <c r="AG257" s="5">
        <f>SUMIFS(Generation!AB:AB,Generation!$A:$A,Summary_CDP,Generation!$B:$B,IF($B$252="NEM","*",$B$252),Generation!$C:$C,$H257)-SUMIFS(Generation!$D:$D,Generation!$A:$A,Summary_CDP,Generation!$B:$B,IF($B$252="NEM","*",$B$252),Generation!$C:$C,$H257)</f>
        <v>-1942.5633562381202</v>
      </c>
      <c r="AH257" s="5">
        <f>SUMIFS(Generation!AC:AC,Generation!$A:$A,Summary_CDP,Generation!$B:$B,IF($B$252="NEM","*",$B$252),Generation!$C:$C,$H257)-SUMIFS(Generation!$D:$D,Generation!$A:$A,Summary_CDP,Generation!$B:$B,IF($B$252="NEM","*",$B$252),Generation!$C:$C,$H257)</f>
        <v>-1942.5633562381202</v>
      </c>
      <c r="AI257" s="5">
        <f>SUMIFS(Generation!AD:AD,Generation!$A:$A,Summary_CDP,Generation!$B:$B,IF($B$252="NEM","*",$B$252),Generation!$C:$C,$H257)-SUMIFS(Generation!$D:$D,Generation!$A:$A,Summary_CDP,Generation!$B:$B,IF($B$252="NEM","*",$B$252),Generation!$C:$C,$H257)</f>
        <v>-1942.5633562381202</v>
      </c>
      <c r="AJ257" s="5">
        <f>SUMIFS(Generation!AE:AE,Generation!$A:$A,Summary_CDP,Generation!$B:$B,IF($B$252="NEM","*",$B$252),Generation!$C:$C,$H257)-SUMIFS(Generation!$D:$D,Generation!$A:$A,Summary_CDP,Generation!$B:$B,IF($B$252="NEM","*",$B$252),Generation!$C:$C,$H257)</f>
        <v>-1942.5633562381202</v>
      </c>
    </row>
    <row r="258" spans="8:36" ht="15" customHeight="1">
      <c r="H258" s="9" t="s">
        <v>133</v>
      </c>
      <c r="I258" s="5">
        <f>SUMIFS(Generation!D:D,Generation!$A:$A,Summary_CDP,Generation!$B:$B,IF($B$252="NEM","*",$B$252),Generation!$C:$C,$H258)-SUMIFS(Generation!$D:$D,Generation!$A:$A,Summary_CDP,Generation!$B:$B,IF($B$252="NEM","*",$B$252),Generation!$C:$C,$H258)</f>
        <v>0</v>
      </c>
      <c r="J258" s="5">
        <f>SUMIFS(Generation!E:E,Generation!$A:$A,Summary_CDP,Generation!$B:$B,IF($B$252="NEM","*",$B$252),Generation!$C:$C,$H258)-SUMIFS(Generation!$D:$D,Generation!$A:$A,Summary_CDP,Generation!$B:$B,IF($B$252="NEM","*",$B$252),Generation!$C:$C,$H258)</f>
        <v>0</v>
      </c>
      <c r="K258" s="5">
        <f>SUMIFS(Generation!F:F,Generation!$A:$A,Summary_CDP,Generation!$B:$B,IF($B$252="NEM","*",$B$252),Generation!$C:$C,$H258)-SUMIFS(Generation!$D:$D,Generation!$A:$A,Summary_CDP,Generation!$B:$B,IF($B$252="NEM","*",$B$252),Generation!$C:$C,$H258)</f>
        <v>0</v>
      </c>
      <c r="L258" s="5">
        <f>SUMIFS(Generation!G:G,Generation!$A:$A,Summary_CDP,Generation!$B:$B,IF($B$252="NEM","*",$B$252),Generation!$C:$C,$H258)-SUMIFS(Generation!$D:$D,Generation!$A:$A,Summary_CDP,Generation!$B:$B,IF($B$252="NEM","*",$B$252),Generation!$C:$C,$H258)</f>
        <v>0</v>
      </c>
      <c r="M258" s="5">
        <f>SUMIFS(Generation!H:H,Generation!$A:$A,Summary_CDP,Generation!$B:$B,IF($B$252="NEM","*",$B$252),Generation!$C:$C,$H258)-SUMIFS(Generation!$D:$D,Generation!$A:$A,Summary_CDP,Generation!$B:$B,IF($B$252="NEM","*",$B$252),Generation!$C:$C,$H258)</f>
        <v>0</v>
      </c>
      <c r="N258" s="5">
        <f>SUMIFS(Generation!I:I,Generation!$A:$A,Summary_CDP,Generation!$B:$B,IF($B$252="NEM","*",$B$252),Generation!$C:$C,$H258)-SUMIFS(Generation!$D:$D,Generation!$A:$A,Summary_CDP,Generation!$B:$B,IF($B$252="NEM","*",$B$252),Generation!$C:$C,$H258)</f>
        <v>0</v>
      </c>
      <c r="O258" s="5">
        <f>SUMIFS(Generation!J:J,Generation!$A:$A,Summary_CDP,Generation!$B:$B,IF($B$252="NEM","*",$B$252),Generation!$C:$C,$H258)-SUMIFS(Generation!$D:$D,Generation!$A:$A,Summary_CDP,Generation!$B:$B,IF($B$252="NEM","*",$B$252),Generation!$C:$C,$H258)</f>
        <v>0</v>
      </c>
      <c r="P258" s="5">
        <f>SUMIFS(Generation!K:K,Generation!$A:$A,Summary_CDP,Generation!$B:$B,IF($B$252="NEM","*",$B$252),Generation!$C:$C,$H258)-SUMIFS(Generation!$D:$D,Generation!$A:$A,Summary_CDP,Generation!$B:$B,IF($B$252="NEM","*",$B$252),Generation!$C:$C,$H258)</f>
        <v>0</v>
      </c>
      <c r="Q258" s="5">
        <f>SUMIFS(Generation!L:L,Generation!$A:$A,Summary_CDP,Generation!$B:$B,IF($B$252="NEM","*",$B$252),Generation!$C:$C,$H258)-SUMIFS(Generation!$D:$D,Generation!$A:$A,Summary_CDP,Generation!$B:$B,IF($B$252="NEM","*",$B$252),Generation!$C:$C,$H258)</f>
        <v>0</v>
      </c>
      <c r="R258" s="5">
        <f>SUMIFS(Generation!M:M,Generation!$A:$A,Summary_CDP,Generation!$B:$B,IF($B$252="NEM","*",$B$252),Generation!$C:$C,$H258)-SUMIFS(Generation!$D:$D,Generation!$A:$A,Summary_CDP,Generation!$B:$B,IF($B$252="NEM","*",$B$252),Generation!$C:$C,$H258)</f>
        <v>0</v>
      </c>
      <c r="S258" s="5">
        <f>SUMIFS(Generation!N:N,Generation!$A:$A,Summary_CDP,Generation!$B:$B,IF($B$252="NEM","*",$B$252),Generation!$C:$C,$H258)-SUMIFS(Generation!$D:$D,Generation!$A:$A,Summary_CDP,Generation!$B:$B,IF($B$252="NEM","*",$B$252),Generation!$C:$C,$H258)</f>
        <v>0</v>
      </c>
      <c r="T258" s="5">
        <f>SUMIFS(Generation!O:O,Generation!$A:$A,Summary_CDP,Generation!$B:$B,IF($B$252="NEM","*",$B$252),Generation!$C:$C,$H258)-SUMIFS(Generation!$D:$D,Generation!$A:$A,Summary_CDP,Generation!$B:$B,IF($B$252="NEM","*",$B$252),Generation!$C:$C,$H258)</f>
        <v>0</v>
      </c>
      <c r="U258" s="5">
        <f>SUMIFS(Generation!P:P,Generation!$A:$A,Summary_CDP,Generation!$B:$B,IF($B$252="NEM","*",$B$252),Generation!$C:$C,$H258)-SUMIFS(Generation!$D:$D,Generation!$A:$A,Summary_CDP,Generation!$B:$B,IF($B$252="NEM","*",$B$252),Generation!$C:$C,$H258)</f>
        <v>0</v>
      </c>
      <c r="V258" s="5">
        <f>SUMIFS(Generation!Q:Q,Generation!$A:$A,Summary_CDP,Generation!$B:$B,IF($B$252="NEM","*",$B$252),Generation!$C:$C,$H258)-SUMIFS(Generation!$D:$D,Generation!$A:$A,Summary_CDP,Generation!$B:$B,IF($B$252="NEM","*",$B$252),Generation!$C:$C,$H258)</f>
        <v>0</v>
      </c>
      <c r="W258" s="5">
        <f>SUMIFS(Generation!R:R,Generation!$A:$A,Summary_CDP,Generation!$B:$B,IF($B$252="NEM","*",$B$252),Generation!$C:$C,$H258)-SUMIFS(Generation!$D:$D,Generation!$A:$A,Summary_CDP,Generation!$B:$B,IF($B$252="NEM","*",$B$252),Generation!$C:$C,$H258)</f>
        <v>0</v>
      </c>
      <c r="X258" s="5">
        <f>SUMIFS(Generation!S:S,Generation!$A:$A,Summary_CDP,Generation!$B:$B,IF($B$252="NEM","*",$B$252),Generation!$C:$C,$H258)-SUMIFS(Generation!$D:$D,Generation!$A:$A,Summary_CDP,Generation!$B:$B,IF($B$252="NEM","*",$B$252),Generation!$C:$C,$H258)</f>
        <v>0</v>
      </c>
      <c r="Y258" s="5">
        <f>SUMIFS(Generation!T:T,Generation!$A:$A,Summary_CDP,Generation!$B:$B,IF($B$252="NEM","*",$B$252),Generation!$C:$C,$H258)-SUMIFS(Generation!$D:$D,Generation!$A:$A,Summary_CDP,Generation!$B:$B,IF($B$252="NEM","*",$B$252),Generation!$C:$C,$H258)</f>
        <v>0</v>
      </c>
      <c r="Z258" s="5">
        <f>SUMIFS(Generation!U:U,Generation!$A:$A,Summary_CDP,Generation!$B:$B,IF($B$252="NEM","*",$B$252),Generation!$C:$C,$H258)-SUMIFS(Generation!$D:$D,Generation!$A:$A,Summary_CDP,Generation!$B:$B,IF($B$252="NEM","*",$B$252),Generation!$C:$C,$H258)</f>
        <v>0</v>
      </c>
      <c r="AA258" s="5">
        <f>SUMIFS(Generation!V:V,Generation!$A:$A,Summary_CDP,Generation!$B:$B,IF($B$252="NEM","*",$B$252),Generation!$C:$C,$H258)-SUMIFS(Generation!$D:$D,Generation!$A:$A,Summary_CDP,Generation!$B:$B,IF($B$252="NEM","*",$B$252),Generation!$C:$C,$H258)</f>
        <v>0</v>
      </c>
      <c r="AB258" s="5">
        <f>SUMIFS(Generation!W:W,Generation!$A:$A,Summary_CDP,Generation!$B:$B,IF($B$252="NEM","*",$B$252),Generation!$C:$C,$H258)-SUMIFS(Generation!$D:$D,Generation!$A:$A,Summary_CDP,Generation!$B:$B,IF($B$252="NEM","*",$B$252),Generation!$C:$C,$H258)</f>
        <v>0</v>
      </c>
      <c r="AC258" s="5">
        <f>SUMIFS(Generation!X:X,Generation!$A:$A,Summary_CDP,Generation!$B:$B,IF($B$252="NEM","*",$B$252),Generation!$C:$C,$H258)-SUMIFS(Generation!$D:$D,Generation!$A:$A,Summary_CDP,Generation!$B:$B,IF($B$252="NEM","*",$B$252),Generation!$C:$C,$H258)</f>
        <v>0</v>
      </c>
      <c r="AD258" s="5">
        <f>SUMIFS(Generation!Y:Y,Generation!$A:$A,Summary_CDP,Generation!$B:$B,IF($B$252="NEM","*",$B$252),Generation!$C:$C,$H258)-SUMIFS(Generation!$D:$D,Generation!$A:$A,Summary_CDP,Generation!$B:$B,IF($B$252="NEM","*",$B$252),Generation!$C:$C,$H258)</f>
        <v>0</v>
      </c>
      <c r="AE258" s="5">
        <f>SUMIFS(Generation!Z:Z,Generation!$A:$A,Summary_CDP,Generation!$B:$B,IF($B$252="NEM","*",$B$252),Generation!$C:$C,$H258)-SUMIFS(Generation!$D:$D,Generation!$A:$A,Summary_CDP,Generation!$B:$B,IF($B$252="NEM","*",$B$252),Generation!$C:$C,$H258)</f>
        <v>0</v>
      </c>
      <c r="AF258" s="5">
        <f>SUMIFS(Generation!AA:AA,Generation!$A:$A,Summary_CDP,Generation!$B:$B,IF($B$252="NEM","*",$B$252),Generation!$C:$C,$H258)-SUMIFS(Generation!$D:$D,Generation!$A:$A,Summary_CDP,Generation!$B:$B,IF($B$252="NEM","*",$B$252),Generation!$C:$C,$H258)</f>
        <v>0</v>
      </c>
      <c r="AG258" s="5">
        <f>SUMIFS(Generation!AB:AB,Generation!$A:$A,Summary_CDP,Generation!$B:$B,IF($B$252="NEM","*",$B$252),Generation!$C:$C,$H258)-SUMIFS(Generation!$D:$D,Generation!$A:$A,Summary_CDP,Generation!$B:$B,IF($B$252="NEM","*",$B$252),Generation!$C:$C,$H258)</f>
        <v>0</v>
      </c>
      <c r="AH258" s="5">
        <f>SUMIFS(Generation!AC:AC,Generation!$A:$A,Summary_CDP,Generation!$B:$B,IF($B$252="NEM","*",$B$252),Generation!$C:$C,$H258)-SUMIFS(Generation!$D:$D,Generation!$A:$A,Summary_CDP,Generation!$B:$B,IF($B$252="NEM","*",$B$252),Generation!$C:$C,$H258)</f>
        <v>0</v>
      </c>
      <c r="AI258" s="5">
        <f>SUMIFS(Generation!AD:AD,Generation!$A:$A,Summary_CDP,Generation!$B:$B,IF($B$252="NEM","*",$B$252),Generation!$C:$C,$H258)-SUMIFS(Generation!$D:$D,Generation!$A:$A,Summary_CDP,Generation!$B:$B,IF($B$252="NEM","*",$B$252),Generation!$C:$C,$H258)</f>
        <v>0</v>
      </c>
      <c r="AJ258" s="5">
        <f>SUMIFS(Generation!AE:AE,Generation!$A:$A,Summary_CDP,Generation!$B:$B,IF($B$252="NEM","*",$B$252),Generation!$C:$C,$H258)-SUMIFS(Generation!$D:$D,Generation!$A:$A,Summary_CDP,Generation!$B:$B,IF($B$252="NEM","*",$B$252),Generation!$C:$C,$H258)</f>
        <v>0</v>
      </c>
    </row>
    <row r="259" spans="8:36" ht="15" customHeight="1">
      <c r="H259" s="9" t="s">
        <v>134</v>
      </c>
      <c r="I259" s="5">
        <f>SUMIFS(Generation!D:D,Generation!$A:$A,Summary_CDP,Generation!$B:$B,IF($B$252="NEM","*",$B$252),Generation!$C:$C,$H259)-SUMIFS(Generation!$D:$D,Generation!$A:$A,Summary_CDP,Generation!$B:$B,IF($B$252="NEM","*",$B$252),Generation!$C:$C,$H259)</f>
        <v>0</v>
      </c>
      <c r="J259" s="5">
        <f>SUMIFS(Generation!E:E,Generation!$A:$A,Summary_CDP,Generation!$B:$B,IF($B$252="NEM","*",$B$252),Generation!$C:$C,$H259)-SUMIFS(Generation!$D:$D,Generation!$A:$A,Summary_CDP,Generation!$B:$B,IF($B$252="NEM","*",$B$252),Generation!$C:$C,$H259)</f>
        <v>11.06701810407499</v>
      </c>
      <c r="K259" s="5">
        <f>SUMIFS(Generation!F:F,Generation!$A:$A,Summary_CDP,Generation!$B:$B,IF($B$252="NEM","*",$B$252),Generation!$C:$C,$H259)-SUMIFS(Generation!$D:$D,Generation!$A:$A,Summary_CDP,Generation!$B:$B,IF($B$252="NEM","*",$B$252),Generation!$C:$C,$H259)</f>
        <v>-21.031718289035098</v>
      </c>
      <c r="L259" s="5">
        <f>SUMIFS(Generation!G:G,Generation!$A:$A,Summary_CDP,Generation!$B:$B,IF($B$252="NEM","*",$B$252),Generation!$C:$C,$H259)-SUMIFS(Generation!$D:$D,Generation!$A:$A,Summary_CDP,Generation!$B:$B,IF($B$252="NEM","*",$B$252),Generation!$C:$C,$H259)</f>
        <v>0.7722302690748819</v>
      </c>
      <c r="M259" s="5">
        <f>SUMIFS(Generation!H:H,Generation!$A:$A,Summary_CDP,Generation!$B:$B,IF($B$252="NEM","*",$B$252),Generation!$C:$C,$H259)-SUMIFS(Generation!$D:$D,Generation!$A:$A,Summary_CDP,Generation!$B:$B,IF($B$252="NEM","*",$B$252),Generation!$C:$C,$H259)</f>
        <v>160.6664204328498</v>
      </c>
      <c r="N259" s="5">
        <f>SUMIFS(Generation!I:I,Generation!$A:$A,Summary_CDP,Generation!$B:$B,IF($B$252="NEM","*",$B$252),Generation!$C:$C,$H259)-SUMIFS(Generation!$D:$D,Generation!$A:$A,Summary_CDP,Generation!$B:$B,IF($B$252="NEM","*",$B$252),Generation!$C:$C,$H259)</f>
        <v>157.79798377877484</v>
      </c>
      <c r="O259" s="5">
        <f>SUMIFS(Generation!J:J,Generation!$A:$A,Summary_CDP,Generation!$B:$B,IF($B$252="NEM","*",$B$252),Generation!$C:$C,$H259)-SUMIFS(Generation!$D:$D,Generation!$A:$A,Summary_CDP,Generation!$B:$B,IF($B$252="NEM","*",$B$252),Generation!$C:$C,$H259)</f>
        <v>158.2148188441098</v>
      </c>
      <c r="P259" s="5">
        <f>SUMIFS(Generation!K:K,Generation!$A:$A,Summary_CDP,Generation!$B:$B,IF($B$252="NEM","*",$B$252),Generation!$C:$C,$H259)-SUMIFS(Generation!$D:$D,Generation!$A:$A,Summary_CDP,Generation!$B:$B,IF($B$252="NEM","*",$B$252),Generation!$C:$C,$H259)</f>
        <v>595.73729829444994</v>
      </c>
      <c r="Q259" s="5">
        <f>SUMIFS(Generation!L:L,Generation!$A:$A,Summary_CDP,Generation!$B:$B,IF($B$252="NEM","*",$B$252),Generation!$C:$C,$H259)-SUMIFS(Generation!$D:$D,Generation!$A:$A,Summary_CDP,Generation!$B:$B,IF($B$252="NEM","*",$B$252),Generation!$C:$C,$H259)</f>
        <v>607.3278889935649</v>
      </c>
      <c r="R259" s="5">
        <f>SUMIFS(Generation!M:M,Generation!$A:$A,Summary_CDP,Generation!$B:$B,IF($B$252="NEM","*",$B$252),Generation!$C:$C,$H259)-SUMIFS(Generation!$D:$D,Generation!$A:$A,Summary_CDP,Generation!$B:$B,IF($B$252="NEM","*",$B$252),Generation!$C:$C,$H259)</f>
        <v>824.42146046169478</v>
      </c>
      <c r="S259" s="5">
        <f>SUMIFS(Generation!N:N,Generation!$A:$A,Summary_CDP,Generation!$B:$B,IF($B$252="NEM","*",$B$252),Generation!$C:$C,$H259)-SUMIFS(Generation!$D:$D,Generation!$A:$A,Summary_CDP,Generation!$B:$B,IF($B$252="NEM","*",$B$252),Generation!$C:$C,$H259)</f>
        <v>729.81248129868459</v>
      </c>
      <c r="T259" s="5">
        <f>SUMIFS(Generation!O:O,Generation!$A:$A,Summary_CDP,Generation!$B:$B,IF($B$252="NEM","*",$B$252),Generation!$C:$C,$H259)-SUMIFS(Generation!$D:$D,Generation!$A:$A,Summary_CDP,Generation!$B:$B,IF($B$252="NEM","*",$B$252),Generation!$C:$C,$H259)</f>
        <v>1777.2448407526895</v>
      </c>
      <c r="U259" s="5">
        <f>SUMIFS(Generation!P:P,Generation!$A:$A,Summary_CDP,Generation!$B:$B,IF($B$252="NEM","*",$B$252),Generation!$C:$C,$H259)-SUMIFS(Generation!$D:$D,Generation!$A:$A,Summary_CDP,Generation!$B:$B,IF($B$252="NEM","*",$B$252),Generation!$C:$C,$H259)</f>
        <v>1853.6499113774403</v>
      </c>
      <c r="V259" s="5">
        <f>SUMIFS(Generation!Q:Q,Generation!$A:$A,Summary_CDP,Generation!$B:$B,IF($B$252="NEM","*",$B$252),Generation!$C:$C,$H259)-SUMIFS(Generation!$D:$D,Generation!$A:$A,Summary_CDP,Generation!$B:$B,IF($B$252="NEM","*",$B$252),Generation!$C:$C,$H259)</f>
        <v>2221.0631322966392</v>
      </c>
      <c r="W259" s="5">
        <f>SUMIFS(Generation!R:R,Generation!$A:$A,Summary_CDP,Generation!$B:$B,IF($B$252="NEM","*",$B$252),Generation!$C:$C,$H259)-SUMIFS(Generation!$D:$D,Generation!$A:$A,Summary_CDP,Generation!$B:$B,IF($B$252="NEM","*",$B$252),Generation!$C:$C,$H259)</f>
        <v>1860.968674375745</v>
      </c>
      <c r="X259" s="5">
        <f>SUMIFS(Generation!S:S,Generation!$A:$A,Summary_CDP,Generation!$B:$B,IF($B$252="NEM","*",$B$252),Generation!$C:$C,$H259)-SUMIFS(Generation!$D:$D,Generation!$A:$A,Summary_CDP,Generation!$B:$B,IF($B$252="NEM","*",$B$252),Generation!$C:$C,$H259)</f>
        <v>3298.50592758526</v>
      </c>
      <c r="Y259" s="5">
        <f>SUMIFS(Generation!T:T,Generation!$A:$A,Summary_CDP,Generation!$B:$B,IF($B$252="NEM","*",$B$252),Generation!$C:$C,$H259)-SUMIFS(Generation!$D:$D,Generation!$A:$A,Summary_CDP,Generation!$B:$B,IF($B$252="NEM","*",$B$252),Generation!$C:$C,$H259)</f>
        <v>4217.2181220902839</v>
      </c>
      <c r="Z259" s="5">
        <f>SUMIFS(Generation!U:U,Generation!$A:$A,Summary_CDP,Generation!$B:$B,IF($B$252="NEM","*",$B$252),Generation!$C:$C,$H259)-SUMIFS(Generation!$D:$D,Generation!$A:$A,Summary_CDP,Generation!$B:$B,IF($B$252="NEM","*",$B$252),Generation!$C:$C,$H259)</f>
        <v>4588.3129357961861</v>
      </c>
      <c r="AA259" s="5">
        <f>SUMIFS(Generation!V:V,Generation!$A:$A,Summary_CDP,Generation!$B:$B,IF($B$252="NEM","*",$B$252),Generation!$C:$C,$H259)-SUMIFS(Generation!$D:$D,Generation!$A:$A,Summary_CDP,Generation!$B:$B,IF($B$252="NEM","*",$B$252),Generation!$C:$C,$H259)</f>
        <v>4656.0091128513313</v>
      </c>
      <c r="AB259" s="5">
        <f>SUMIFS(Generation!W:W,Generation!$A:$A,Summary_CDP,Generation!$B:$B,IF($B$252="NEM","*",$B$252),Generation!$C:$C,$H259)-SUMIFS(Generation!$D:$D,Generation!$A:$A,Summary_CDP,Generation!$B:$B,IF($B$252="NEM","*",$B$252),Generation!$C:$C,$H259)</f>
        <v>5830.0879124873309</v>
      </c>
      <c r="AC259" s="5">
        <f>SUMIFS(Generation!X:X,Generation!$A:$A,Summary_CDP,Generation!$B:$B,IF($B$252="NEM","*",$B$252),Generation!$C:$C,$H259)-SUMIFS(Generation!$D:$D,Generation!$A:$A,Summary_CDP,Generation!$B:$B,IF($B$252="NEM","*",$B$252),Generation!$C:$C,$H259)</f>
        <v>4909.9065499010439</v>
      </c>
      <c r="AD259" s="5">
        <f>SUMIFS(Generation!Y:Y,Generation!$A:$A,Summary_CDP,Generation!$B:$B,IF($B$252="NEM","*",$B$252),Generation!$C:$C,$H259)-SUMIFS(Generation!$D:$D,Generation!$A:$A,Summary_CDP,Generation!$B:$B,IF($B$252="NEM","*",$B$252),Generation!$C:$C,$H259)</f>
        <v>4139.6241992819905</v>
      </c>
      <c r="AE259" s="5">
        <f>SUMIFS(Generation!Z:Z,Generation!$A:$A,Summary_CDP,Generation!$B:$B,IF($B$252="NEM","*",$B$252),Generation!$C:$C,$H259)-SUMIFS(Generation!$D:$D,Generation!$A:$A,Summary_CDP,Generation!$B:$B,IF($B$252="NEM","*",$B$252),Generation!$C:$C,$H259)</f>
        <v>7768.8502134097353</v>
      </c>
      <c r="AF259" s="5">
        <f>SUMIFS(Generation!AA:AA,Generation!$A:$A,Summary_CDP,Generation!$B:$B,IF($B$252="NEM","*",$B$252),Generation!$C:$C,$H259)-SUMIFS(Generation!$D:$D,Generation!$A:$A,Summary_CDP,Generation!$B:$B,IF($B$252="NEM","*",$B$252),Generation!$C:$C,$H259)</f>
        <v>8477.8275402579202</v>
      </c>
      <c r="AG259" s="5">
        <f>SUMIFS(Generation!AB:AB,Generation!$A:$A,Summary_CDP,Generation!$B:$B,IF($B$252="NEM","*",$B$252),Generation!$C:$C,$H259)-SUMIFS(Generation!$D:$D,Generation!$A:$A,Summary_CDP,Generation!$B:$B,IF($B$252="NEM","*",$B$252),Generation!$C:$C,$H259)</f>
        <v>7189.7542738649227</v>
      </c>
      <c r="AH259" s="5">
        <f>SUMIFS(Generation!AC:AC,Generation!$A:$A,Summary_CDP,Generation!$B:$B,IF($B$252="NEM","*",$B$252),Generation!$C:$C,$H259)-SUMIFS(Generation!$D:$D,Generation!$A:$A,Summary_CDP,Generation!$B:$B,IF($B$252="NEM","*",$B$252),Generation!$C:$C,$H259)</f>
        <v>8414.0368045067044</v>
      </c>
      <c r="AI259" s="5">
        <f>SUMIFS(Generation!AD:AD,Generation!$A:$A,Summary_CDP,Generation!$B:$B,IF($B$252="NEM","*",$B$252),Generation!$C:$C,$H259)-SUMIFS(Generation!$D:$D,Generation!$A:$A,Summary_CDP,Generation!$B:$B,IF($B$252="NEM","*",$B$252),Generation!$C:$C,$H259)</f>
        <v>11824.52081791345</v>
      </c>
      <c r="AJ259" s="5">
        <f>SUMIFS(Generation!AE:AE,Generation!$A:$A,Summary_CDP,Generation!$B:$B,IF($B$252="NEM","*",$B$252),Generation!$C:$C,$H259)-SUMIFS(Generation!$D:$D,Generation!$A:$A,Summary_CDP,Generation!$B:$B,IF($B$252="NEM","*",$B$252),Generation!$C:$C,$H259)</f>
        <v>7798.620986845428</v>
      </c>
    </row>
    <row r="260" spans="8:36" ht="15" customHeight="1">
      <c r="H260" s="9" t="s">
        <v>135</v>
      </c>
      <c r="I260" s="5">
        <f>SUMIFS(Generation!D:D,Generation!$A:$A,Summary_CDP,Generation!$B:$B,IF($B$252="NEM","*",$B$252),Generation!$C:$C,$H260)-SUMIFS(Generation!$D:$D,Generation!$A:$A,Summary_CDP,Generation!$B:$B,IF($B$252="NEM","*",$B$252),Generation!$C:$C,$H260)</f>
        <v>0</v>
      </c>
      <c r="J260" s="5">
        <f>SUMIFS(Generation!E:E,Generation!$A:$A,Summary_CDP,Generation!$B:$B,IF($B$252="NEM","*",$B$252),Generation!$C:$C,$H260)-SUMIFS(Generation!$D:$D,Generation!$A:$A,Summary_CDP,Generation!$B:$B,IF($B$252="NEM","*",$B$252),Generation!$C:$C,$H260)</f>
        <v>0</v>
      </c>
      <c r="K260" s="5">
        <f>SUMIFS(Generation!F:F,Generation!$A:$A,Summary_CDP,Generation!$B:$B,IF($B$252="NEM","*",$B$252),Generation!$C:$C,$H260)-SUMIFS(Generation!$D:$D,Generation!$A:$A,Summary_CDP,Generation!$B:$B,IF($B$252="NEM","*",$B$252),Generation!$C:$C,$H260)</f>
        <v>0</v>
      </c>
      <c r="L260" s="5">
        <f>SUMIFS(Generation!G:G,Generation!$A:$A,Summary_CDP,Generation!$B:$B,IF($B$252="NEM","*",$B$252),Generation!$C:$C,$H260)-SUMIFS(Generation!$D:$D,Generation!$A:$A,Summary_CDP,Generation!$B:$B,IF($B$252="NEM","*",$B$252),Generation!$C:$C,$H260)</f>
        <v>0</v>
      </c>
      <c r="M260" s="5">
        <f>SUMIFS(Generation!H:H,Generation!$A:$A,Summary_CDP,Generation!$B:$B,IF($B$252="NEM","*",$B$252),Generation!$C:$C,$H260)-SUMIFS(Generation!$D:$D,Generation!$A:$A,Summary_CDP,Generation!$B:$B,IF($B$252="NEM","*",$B$252),Generation!$C:$C,$H260)</f>
        <v>0</v>
      </c>
      <c r="N260" s="5">
        <f>SUMIFS(Generation!I:I,Generation!$A:$A,Summary_CDP,Generation!$B:$B,IF($B$252="NEM","*",$B$252),Generation!$C:$C,$H260)-SUMIFS(Generation!$D:$D,Generation!$A:$A,Summary_CDP,Generation!$B:$B,IF($B$252="NEM","*",$B$252),Generation!$C:$C,$H260)</f>
        <v>0</v>
      </c>
      <c r="O260" s="5">
        <f>SUMIFS(Generation!J:J,Generation!$A:$A,Summary_CDP,Generation!$B:$B,IF($B$252="NEM","*",$B$252),Generation!$C:$C,$H260)-SUMIFS(Generation!$D:$D,Generation!$A:$A,Summary_CDP,Generation!$B:$B,IF($B$252="NEM","*",$B$252),Generation!$C:$C,$H260)</f>
        <v>0</v>
      </c>
      <c r="P260" s="5">
        <f>SUMIFS(Generation!K:K,Generation!$A:$A,Summary_CDP,Generation!$B:$B,IF($B$252="NEM","*",$B$252),Generation!$C:$C,$H260)-SUMIFS(Generation!$D:$D,Generation!$A:$A,Summary_CDP,Generation!$B:$B,IF($B$252="NEM","*",$B$252),Generation!$C:$C,$H260)</f>
        <v>0</v>
      </c>
      <c r="Q260" s="5">
        <f>SUMIFS(Generation!L:L,Generation!$A:$A,Summary_CDP,Generation!$B:$B,IF($B$252="NEM","*",$B$252),Generation!$C:$C,$H260)-SUMIFS(Generation!$D:$D,Generation!$A:$A,Summary_CDP,Generation!$B:$B,IF($B$252="NEM","*",$B$252),Generation!$C:$C,$H260)</f>
        <v>0</v>
      </c>
      <c r="R260" s="5">
        <f>SUMIFS(Generation!M:M,Generation!$A:$A,Summary_CDP,Generation!$B:$B,IF($B$252="NEM","*",$B$252),Generation!$C:$C,$H260)-SUMIFS(Generation!$D:$D,Generation!$A:$A,Summary_CDP,Generation!$B:$B,IF($B$252="NEM","*",$B$252),Generation!$C:$C,$H260)</f>
        <v>0</v>
      </c>
      <c r="S260" s="5">
        <f>SUMIFS(Generation!N:N,Generation!$A:$A,Summary_CDP,Generation!$B:$B,IF($B$252="NEM","*",$B$252),Generation!$C:$C,$H260)-SUMIFS(Generation!$D:$D,Generation!$A:$A,Summary_CDP,Generation!$B:$B,IF($B$252="NEM","*",$B$252),Generation!$C:$C,$H260)</f>
        <v>0</v>
      </c>
      <c r="T260" s="5">
        <f>SUMIFS(Generation!O:O,Generation!$A:$A,Summary_CDP,Generation!$B:$B,IF($B$252="NEM","*",$B$252),Generation!$C:$C,$H260)-SUMIFS(Generation!$D:$D,Generation!$A:$A,Summary_CDP,Generation!$B:$B,IF($B$252="NEM","*",$B$252),Generation!$C:$C,$H260)</f>
        <v>0</v>
      </c>
      <c r="U260" s="5">
        <f>SUMIFS(Generation!P:P,Generation!$A:$A,Summary_CDP,Generation!$B:$B,IF($B$252="NEM","*",$B$252),Generation!$C:$C,$H260)-SUMIFS(Generation!$D:$D,Generation!$A:$A,Summary_CDP,Generation!$B:$B,IF($B$252="NEM","*",$B$252),Generation!$C:$C,$H260)</f>
        <v>0</v>
      </c>
      <c r="V260" s="5">
        <f>SUMIFS(Generation!Q:Q,Generation!$A:$A,Summary_CDP,Generation!$B:$B,IF($B$252="NEM","*",$B$252),Generation!$C:$C,$H260)-SUMIFS(Generation!$D:$D,Generation!$A:$A,Summary_CDP,Generation!$B:$B,IF($B$252="NEM","*",$B$252),Generation!$C:$C,$H260)</f>
        <v>0</v>
      </c>
      <c r="W260" s="5">
        <f>SUMIFS(Generation!R:R,Generation!$A:$A,Summary_CDP,Generation!$B:$B,IF($B$252="NEM","*",$B$252),Generation!$C:$C,$H260)-SUMIFS(Generation!$D:$D,Generation!$A:$A,Summary_CDP,Generation!$B:$B,IF($B$252="NEM","*",$B$252),Generation!$C:$C,$H260)</f>
        <v>0</v>
      </c>
      <c r="X260" s="5">
        <f>SUMIFS(Generation!S:S,Generation!$A:$A,Summary_CDP,Generation!$B:$B,IF($B$252="NEM","*",$B$252),Generation!$C:$C,$H260)-SUMIFS(Generation!$D:$D,Generation!$A:$A,Summary_CDP,Generation!$B:$B,IF($B$252="NEM","*",$B$252),Generation!$C:$C,$H260)</f>
        <v>0</v>
      </c>
      <c r="Y260" s="5">
        <f>SUMIFS(Generation!T:T,Generation!$A:$A,Summary_CDP,Generation!$B:$B,IF($B$252="NEM","*",$B$252),Generation!$C:$C,$H260)-SUMIFS(Generation!$D:$D,Generation!$A:$A,Summary_CDP,Generation!$B:$B,IF($B$252="NEM","*",$B$252),Generation!$C:$C,$H260)</f>
        <v>0</v>
      </c>
      <c r="Z260" s="5">
        <f>SUMIFS(Generation!U:U,Generation!$A:$A,Summary_CDP,Generation!$B:$B,IF($B$252="NEM","*",$B$252),Generation!$C:$C,$H260)-SUMIFS(Generation!$D:$D,Generation!$A:$A,Summary_CDP,Generation!$B:$B,IF($B$252="NEM","*",$B$252),Generation!$C:$C,$H260)</f>
        <v>0</v>
      </c>
      <c r="AA260" s="5">
        <f>SUMIFS(Generation!V:V,Generation!$A:$A,Summary_CDP,Generation!$B:$B,IF($B$252="NEM","*",$B$252),Generation!$C:$C,$H260)-SUMIFS(Generation!$D:$D,Generation!$A:$A,Summary_CDP,Generation!$B:$B,IF($B$252="NEM","*",$B$252),Generation!$C:$C,$H260)</f>
        <v>0</v>
      </c>
      <c r="AB260" s="5">
        <f>SUMIFS(Generation!W:W,Generation!$A:$A,Summary_CDP,Generation!$B:$B,IF($B$252="NEM","*",$B$252),Generation!$C:$C,$H260)-SUMIFS(Generation!$D:$D,Generation!$A:$A,Summary_CDP,Generation!$B:$B,IF($B$252="NEM","*",$B$252),Generation!$C:$C,$H260)</f>
        <v>0</v>
      </c>
      <c r="AC260" s="5">
        <f>SUMIFS(Generation!X:X,Generation!$A:$A,Summary_CDP,Generation!$B:$B,IF($B$252="NEM","*",$B$252),Generation!$C:$C,$H260)-SUMIFS(Generation!$D:$D,Generation!$A:$A,Summary_CDP,Generation!$B:$B,IF($B$252="NEM","*",$B$252),Generation!$C:$C,$H260)</f>
        <v>0</v>
      </c>
      <c r="AD260" s="5">
        <f>SUMIFS(Generation!Y:Y,Generation!$A:$A,Summary_CDP,Generation!$B:$B,IF($B$252="NEM","*",$B$252),Generation!$C:$C,$H260)-SUMIFS(Generation!$D:$D,Generation!$A:$A,Summary_CDP,Generation!$B:$B,IF($B$252="NEM","*",$B$252),Generation!$C:$C,$H260)</f>
        <v>0</v>
      </c>
      <c r="AE260" s="5">
        <f>SUMIFS(Generation!Z:Z,Generation!$A:$A,Summary_CDP,Generation!$B:$B,IF($B$252="NEM","*",$B$252),Generation!$C:$C,$H260)-SUMIFS(Generation!$D:$D,Generation!$A:$A,Summary_CDP,Generation!$B:$B,IF($B$252="NEM","*",$B$252),Generation!$C:$C,$H260)</f>
        <v>0</v>
      </c>
      <c r="AF260" s="5">
        <f>SUMIFS(Generation!AA:AA,Generation!$A:$A,Summary_CDP,Generation!$B:$B,IF($B$252="NEM","*",$B$252),Generation!$C:$C,$H260)-SUMIFS(Generation!$D:$D,Generation!$A:$A,Summary_CDP,Generation!$B:$B,IF($B$252="NEM","*",$B$252),Generation!$C:$C,$H260)</f>
        <v>0</v>
      </c>
      <c r="AG260" s="5">
        <f>SUMIFS(Generation!AB:AB,Generation!$A:$A,Summary_CDP,Generation!$B:$B,IF($B$252="NEM","*",$B$252),Generation!$C:$C,$H260)-SUMIFS(Generation!$D:$D,Generation!$A:$A,Summary_CDP,Generation!$B:$B,IF($B$252="NEM","*",$B$252),Generation!$C:$C,$H260)</f>
        <v>0</v>
      </c>
      <c r="AH260" s="5">
        <f>SUMIFS(Generation!AC:AC,Generation!$A:$A,Summary_CDP,Generation!$B:$B,IF($B$252="NEM","*",$B$252),Generation!$C:$C,$H260)-SUMIFS(Generation!$D:$D,Generation!$A:$A,Summary_CDP,Generation!$B:$B,IF($B$252="NEM","*",$B$252),Generation!$C:$C,$H260)</f>
        <v>0</v>
      </c>
      <c r="AI260" s="5">
        <f>SUMIFS(Generation!AD:AD,Generation!$A:$A,Summary_CDP,Generation!$B:$B,IF($B$252="NEM","*",$B$252),Generation!$C:$C,$H260)-SUMIFS(Generation!$D:$D,Generation!$A:$A,Summary_CDP,Generation!$B:$B,IF($B$252="NEM","*",$B$252),Generation!$C:$C,$H260)</f>
        <v>0</v>
      </c>
      <c r="AJ260" s="5">
        <f>SUMIFS(Generation!AE:AE,Generation!$A:$A,Summary_CDP,Generation!$B:$B,IF($B$252="NEM","*",$B$252),Generation!$C:$C,$H260)-SUMIFS(Generation!$D:$D,Generation!$A:$A,Summary_CDP,Generation!$B:$B,IF($B$252="NEM","*",$B$252),Generation!$C:$C,$H260)</f>
        <v>0</v>
      </c>
    </row>
    <row r="261" spans="8:36" ht="15" customHeight="1">
      <c r="H261" s="9" t="s">
        <v>136</v>
      </c>
      <c r="I261" s="5">
        <f>SUMIFS(Generation!D:D,Generation!$A:$A,Summary_CDP,Generation!$B:$B,IF($B$252="NEM","*",$B$252),Generation!$C:$C,$H261)-SUMIFS(Generation!$D:$D,Generation!$A:$A,Summary_CDP,Generation!$B:$B,IF($B$252="NEM","*",$B$252),Generation!$C:$C,$H261)</f>
        <v>0</v>
      </c>
      <c r="J261" s="5">
        <f>SUMIFS(Generation!E:E,Generation!$A:$A,Summary_CDP,Generation!$B:$B,IF($B$252="NEM","*",$B$252),Generation!$C:$C,$H261)-SUMIFS(Generation!$D:$D,Generation!$A:$A,Summary_CDP,Generation!$B:$B,IF($B$252="NEM","*",$B$252),Generation!$C:$C,$H261)</f>
        <v>603.3947326384623</v>
      </c>
      <c r="K261" s="5">
        <f>SUMIFS(Generation!F:F,Generation!$A:$A,Summary_CDP,Generation!$B:$B,IF($B$252="NEM","*",$B$252),Generation!$C:$C,$H261)-SUMIFS(Generation!$D:$D,Generation!$A:$A,Summary_CDP,Generation!$B:$B,IF($B$252="NEM","*",$B$252),Generation!$C:$C,$H261)</f>
        <v>458.09593000293171</v>
      </c>
      <c r="L261" s="5">
        <f>SUMIFS(Generation!G:G,Generation!$A:$A,Summary_CDP,Generation!$B:$B,IF($B$252="NEM","*",$B$252),Generation!$C:$C,$H261)-SUMIFS(Generation!$D:$D,Generation!$A:$A,Summary_CDP,Generation!$B:$B,IF($B$252="NEM","*",$B$252),Generation!$C:$C,$H261)</f>
        <v>2119.5171771199712</v>
      </c>
      <c r="M261" s="5">
        <f>SUMIFS(Generation!H:H,Generation!$A:$A,Summary_CDP,Generation!$B:$B,IF($B$252="NEM","*",$B$252),Generation!$C:$C,$H261)-SUMIFS(Generation!$D:$D,Generation!$A:$A,Summary_CDP,Generation!$B:$B,IF($B$252="NEM","*",$B$252),Generation!$C:$C,$H261)</f>
        <v>3560.5005913451205</v>
      </c>
      <c r="N261" s="5">
        <f>SUMIFS(Generation!I:I,Generation!$A:$A,Summary_CDP,Generation!$B:$B,IF($B$252="NEM","*",$B$252),Generation!$C:$C,$H261)-SUMIFS(Generation!$D:$D,Generation!$A:$A,Summary_CDP,Generation!$B:$B,IF($B$252="NEM","*",$B$252),Generation!$C:$C,$H261)</f>
        <v>1389.7800259968626</v>
      </c>
      <c r="O261" s="5">
        <f>SUMIFS(Generation!J:J,Generation!$A:$A,Summary_CDP,Generation!$B:$B,IF($B$252="NEM","*",$B$252),Generation!$C:$C,$H261)-SUMIFS(Generation!$D:$D,Generation!$A:$A,Summary_CDP,Generation!$B:$B,IF($B$252="NEM","*",$B$252),Generation!$C:$C,$H261)</f>
        <v>1910.2845133666997</v>
      </c>
      <c r="P261" s="5">
        <f>SUMIFS(Generation!K:K,Generation!$A:$A,Summary_CDP,Generation!$B:$B,IF($B$252="NEM","*",$B$252),Generation!$C:$C,$H261)-SUMIFS(Generation!$D:$D,Generation!$A:$A,Summary_CDP,Generation!$B:$B,IF($B$252="NEM","*",$B$252),Generation!$C:$C,$H261)</f>
        <v>2585.2874915404718</v>
      </c>
      <c r="Q261" s="5">
        <f>SUMIFS(Generation!L:L,Generation!$A:$A,Summary_CDP,Generation!$B:$B,IF($B$252="NEM","*",$B$252),Generation!$C:$C,$H261)-SUMIFS(Generation!$D:$D,Generation!$A:$A,Summary_CDP,Generation!$B:$B,IF($B$252="NEM","*",$B$252),Generation!$C:$C,$H261)</f>
        <v>-883.71782173958854</v>
      </c>
      <c r="R261" s="5">
        <f>SUMIFS(Generation!M:M,Generation!$A:$A,Summary_CDP,Generation!$B:$B,IF($B$252="NEM","*",$B$252),Generation!$C:$C,$H261)-SUMIFS(Generation!$D:$D,Generation!$A:$A,Summary_CDP,Generation!$B:$B,IF($B$252="NEM","*",$B$252),Generation!$C:$C,$H261)</f>
        <v>2608.4165221143248</v>
      </c>
      <c r="S261" s="5">
        <f>SUMIFS(Generation!N:N,Generation!$A:$A,Summary_CDP,Generation!$B:$B,IF($B$252="NEM","*",$B$252),Generation!$C:$C,$H261)-SUMIFS(Generation!$D:$D,Generation!$A:$A,Summary_CDP,Generation!$B:$B,IF($B$252="NEM","*",$B$252),Generation!$C:$C,$H261)</f>
        <v>1902.8639101163244</v>
      </c>
      <c r="T261" s="5">
        <f>SUMIFS(Generation!O:O,Generation!$A:$A,Summary_CDP,Generation!$B:$B,IF($B$252="NEM","*",$B$252),Generation!$C:$C,$H261)-SUMIFS(Generation!$D:$D,Generation!$A:$A,Summary_CDP,Generation!$B:$B,IF($B$252="NEM","*",$B$252),Generation!$C:$C,$H261)</f>
        <v>1677.9765985827726</v>
      </c>
      <c r="U261" s="5">
        <f>SUMIFS(Generation!P:P,Generation!$A:$A,Summary_CDP,Generation!$B:$B,IF($B$252="NEM","*",$B$252),Generation!$C:$C,$H261)-SUMIFS(Generation!$D:$D,Generation!$A:$A,Summary_CDP,Generation!$B:$B,IF($B$252="NEM","*",$B$252),Generation!$C:$C,$H261)</f>
        <v>2303.8525782888537</v>
      </c>
      <c r="V261" s="5">
        <f>SUMIFS(Generation!Q:Q,Generation!$A:$A,Summary_CDP,Generation!$B:$B,IF($B$252="NEM","*",$B$252),Generation!$C:$C,$H261)-SUMIFS(Generation!$D:$D,Generation!$A:$A,Summary_CDP,Generation!$B:$B,IF($B$252="NEM","*",$B$252),Generation!$C:$C,$H261)</f>
        <v>695.97251773836979</v>
      </c>
      <c r="W261" s="5">
        <f>SUMIFS(Generation!R:R,Generation!$A:$A,Summary_CDP,Generation!$B:$B,IF($B$252="NEM","*",$B$252),Generation!$C:$C,$H261)-SUMIFS(Generation!$D:$D,Generation!$A:$A,Summary_CDP,Generation!$B:$B,IF($B$252="NEM","*",$B$252),Generation!$C:$C,$H261)</f>
        <v>928.88749491595445</v>
      </c>
      <c r="X261" s="5">
        <f>SUMIFS(Generation!S:S,Generation!$A:$A,Summary_CDP,Generation!$B:$B,IF($B$252="NEM","*",$B$252),Generation!$C:$C,$H261)-SUMIFS(Generation!$D:$D,Generation!$A:$A,Summary_CDP,Generation!$B:$B,IF($B$252="NEM","*",$B$252),Generation!$C:$C,$H261)</f>
        <v>1818.6100913430819</v>
      </c>
      <c r="Y261" s="5">
        <f>SUMIFS(Generation!T:T,Generation!$A:$A,Summary_CDP,Generation!$B:$B,IF($B$252="NEM","*",$B$252),Generation!$C:$C,$H261)-SUMIFS(Generation!$D:$D,Generation!$A:$A,Summary_CDP,Generation!$B:$B,IF($B$252="NEM","*",$B$252),Generation!$C:$C,$H261)</f>
        <v>218.35060765972958</v>
      </c>
      <c r="Z261" s="5">
        <f>SUMIFS(Generation!U:U,Generation!$A:$A,Summary_CDP,Generation!$B:$B,IF($B$252="NEM","*",$B$252),Generation!$C:$C,$H261)-SUMIFS(Generation!$D:$D,Generation!$A:$A,Summary_CDP,Generation!$B:$B,IF($B$252="NEM","*",$B$252),Generation!$C:$C,$H261)</f>
        <v>60.107122227633226</v>
      </c>
      <c r="AA261" s="5">
        <f>SUMIFS(Generation!V:V,Generation!$A:$A,Summary_CDP,Generation!$B:$B,IF($B$252="NEM","*",$B$252),Generation!$C:$C,$H261)-SUMIFS(Generation!$D:$D,Generation!$A:$A,Summary_CDP,Generation!$B:$B,IF($B$252="NEM","*",$B$252),Generation!$C:$C,$H261)</f>
        <v>-991.92838876798851</v>
      </c>
      <c r="AB261" s="5">
        <f>SUMIFS(Generation!W:W,Generation!$A:$A,Summary_CDP,Generation!$B:$B,IF($B$252="NEM","*",$B$252),Generation!$C:$C,$H261)-SUMIFS(Generation!$D:$D,Generation!$A:$A,Summary_CDP,Generation!$B:$B,IF($B$252="NEM","*",$B$252),Generation!$C:$C,$H261)</f>
        <v>-2660.2330663141602</v>
      </c>
      <c r="AC261" s="5">
        <f>SUMIFS(Generation!X:X,Generation!$A:$A,Summary_CDP,Generation!$B:$B,IF($B$252="NEM","*",$B$252),Generation!$C:$C,$H261)-SUMIFS(Generation!$D:$D,Generation!$A:$A,Summary_CDP,Generation!$B:$B,IF($B$252="NEM","*",$B$252),Generation!$C:$C,$H261)</f>
        <v>-540.44392398299169</v>
      </c>
      <c r="AD261" s="5">
        <f>SUMIFS(Generation!Y:Y,Generation!$A:$A,Summary_CDP,Generation!$B:$B,IF($B$252="NEM","*",$B$252),Generation!$C:$C,$H261)-SUMIFS(Generation!$D:$D,Generation!$A:$A,Summary_CDP,Generation!$B:$B,IF($B$252="NEM","*",$B$252),Generation!$C:$C,$H261)</f>
        <v>-119.83968269591423</v>
      </c>
      <c r="AE261" s="5">
        <f>SUMIFS(Generation!Z:Z,Generation!$A:$A,Summary_CDP,Generation!$B:$B,IF($B$252="NEM","*",$B$252),Generation!$C:$C,$H261)-SUMIFS(Generation!$D:$D,Generation!$A:$A,Summary_CDP,Generation!$B:$B,IF($B$252="NEM","*",$B$252),Generation!$C:$C,$H261)</f>
        <v>322.0835207265136</v>
      </c>
      <c r="AF261" s="5">
        <f>SUMIFS(Generation!AA:AA,Generation!$A:$A,Summary_CDP,Generation!$B:$B,IF($B$252="NEM","*",$B$252),Generation!$C:$C,$H261)-SUMIFS(Generation!$D:$D,Generation!$A:$A,Summary_CDP,Generation!$B:$B,IF($B$252="NEM","*",$B$252),Generation!$C:$C,$H261)</f>
        <v>-556.35189098796764</v>
      </c>
      <c r="AG261" s="5">
        <f>SUMIFS(Generation!AB:AB,Generation!$A:$A,Summary_CDP,Generation!$B:$B,IF($B$252="NEM","*",$B$252),Generation!$C:$C,$H261)-SUMIFS(Generation!$D:$D,Generation!$A:$A,Summary_CDP,Generation!$B:$B,IF($B$252="NEM","*",$B$252),Generation!$C:$C,$H261)</f>
        <v>29.333180940895545</v>
      </c>
      <c r="AH261" s="5">
        <f>SUMIFS(Generation!AC:AC,Generation!$A:$A,Summary_CDP,Generation!$B:$B,IF($B$252="NEM","*",$B$252),Generation!$C:$C,$H261)-SUMIFS(Generation!$D:$D,Generation!$A:$A,Summary_CDP,Generation!$B:$B,IF($B$252="NEM","*",$B$252),Generation!$C:$C,$H261)</f>
        <v>-771.5547044156865</v>
      </c>
      <c r="AI261" s="5">
        <f>SUMIFS(Generation!AD:AD,Generation!$A:$A,Summary_CDP,Generation!$B:$B,IF($B$252="NEM","*",$B$252),Generation!$C:$C,$H261)-SUMIFS(Generation!$D:$D,Generation!$A:$A,Summary_CDP,Generation!$B:$B,IF($B$252="NEM","*",$B$252),Generation!$C:$C,$H261)</f>
        <v>194.01413935760502</v>
      </c>
      <c r="AJ261" s="5">
        <f>SUMIFS(Generation!AE:AE,Generation!$A:$A,Summary_CDP,Generation!$B:$B,IF($B$252="NEM","*",$B$252),Generation!$C:$C,$H261)-SUMIFS(Generation!$D:$D,Generation!$A:$A,Summary_CDP,Generation!$B:$B,IF($B$252="NEM","*",$B$252),Generation!$C:$C,$H261)</f>
        <v>-3151.124620285962</v>
      </c>
    </row>
    <row r="262" spans="8:36" ht="15" customHeight="1">
      <c r="H262" s="9" t="s">
        <v>137</v>
      </c>
      <c r="I262" s="5">
        <f>SUMIFS(Generation!D:D,Generation!$A:$A,Summary_CDP,Generation!$B:$B,IF($B$252="NEM","*",$B$252),Generation!$C:$C,$H262)-SUMIFS(Generation!$D:$D,Generation!$A:$A,Summary_CDP,Generation!$B:$B,IF($B$252="NEM","*",$B$252),Generation!$C:$C,$H262)</f>
        <v>0</v>
      </c>
      <c r="J262" s="5">
        <f>SUMIFS(Generation!E:E,Generation!$A:$A,Summary_CDP,Generation!$B:$B,IF($B$252="NEM","*",$B$252),Generation!$C:$C,$H262)-SUMIFS(Generation!$D:$D,Generation!$A:$A,Summary_CDP,Generation!$B:$B,IF($B$252="NEM","*",$B$252),Generation!$C:$C,$H262)</f>
        <v>594.4269003889151</v>
      </c>
      <c r="K262" s="5">
        <f>SUMIFS(Generation!F:F,Generation!$A:$A,Summary_CDP,Generation!$B:$B,IF($B$252="NEM","*",$B$252),Generation!$C:$C,$H262)-SUMIFS(Generation!$D:$D,Generation!$A:$A,Summary_CDP,Generation!$B:$B,IF($B$252="NEM","*",$B$252),Generation!$C:$C,$H262)</f>
        <v>2435.3347742160395</v>
      </c>
      <c r="L262" s="5">
        <f>SUMIFS(Generation!G:G,Generation!$A:$A,Summary_CDP,Generation!$B:$B,IF($B$252="NEM","*",$B$252),Generation!$C:$C,$H262)-SUMIFS(Generation!$D:$D,Generation!$A:$A,Summary_CDP,Generation!$B:$B,IF($B$252="NEM","*",$B$252),Generation!$C:$C,$H262)</f>
        <v>3348.6231957986292</v>
      </c>
      <c r="M262" s="5">
        <f>SUMIFS(Generation!H:H,Generation!$A:$A,Summary_CDP,Generation!$B:$B,IF($B$252="NEM","*",$B$252),Generation!$C:$C,$H262)-SUMIFS(Generation!$D:$D,Generation!$A:$A,Summary_CDP,Generation!$B:$B,IF($B$252="NEM","*",$B$252),Generation!$C:$C,$H262)</f>
        <v>5681.5738647040016</v>
      </c>
      <c r="N262" s="5">
        <f>SUMIFS(Generation!I:I,Generation!$A:$A,Summary_CDP,Generation!$B:$B,IF($B$252="NEM","*",$B$252),Generation!$C:$C,$H262)-SUMIFS(Generation!$D:$D,Generation!$A:$A,Summary_CDP,Generation!$B:$B,IF($B$252="NEM","*",$B$252),Generation!$C:$C,$H262)</f>
        <v>9647.6679700529912</v>
      </c>
      <c r="O262" s="5">
        <f>SUMIFS(Generation!J:J,Generation!$A:$A,Summary_CDP,Generation!$B:$B,IF($B$252="NEM","*",$B$252),Generation!$C:$C,$H262)-SUMIFS(Generation!$D:$D,Generation!$A:$A,Summary_CDP,Generation!$B:$B,IF($B$252="NEM","*",$B$252),Generation!$C:$C,$H262)</f>
        <v>9761.4740066254326</v>
      </c>
      <c r="P262" s="5">
        <f>SUMIFS(Generation!K:K,Generation!$A:$A,Summary_CDP,Generation!$B:$B,IF($B$252="NEM","*",$B$252),Generation!$C:$C,$H262)-SUMIFS(Generation!$D:$D,Generation!$A:$A,Summary_CDP,Generation!$B:$B,IF($B$252="NEM","*",$B$252),Generation!$C:$C,$H262)</f>
        <v>13512.166581637306</v>
      </c>
      <c r="Q262" s="5">
        <f>SUMIFS(Generation!L:L,Generation!$A:$A,Summary_CDP,Generation!$B:$B,IF($B$252="NEM","*",$B$252),Generation!$C:$C,$H262)-SUMIFS(Generation!$D:$D,Generation!$A:$A,Summary_CDP,Generation!$B:$B,IF($B$252="NEM","*",$B$252),Generation!$C:$C,$H262)</f>
        <v>12715.30566404178</v>
      </c>
      <c r="R262" s="5">
        <f>SUMIFS(Generation!M:M,Generation!$A:$A,Summary_CDP,Generation!$B:$B,IF($B$252="NEM","*",$B$252),Generation!$C:$C,$H262)-SUMIFS(Generation!$D:$D,Generation!$A:$A,Summary_CDP,Generation!$B:$B,IF($B$252="NEM","*",$B$252),Generation!$C:$C,$H262)</f>
        <v>12635.952021487401</v>
      </c>
      <c r="S262" s="5">
        <f>SUMIFS(Generation!N:N,Generation!$A:$A,Summary_CDP,Generation!$B:$B,IF($B$252="NEM","*",$B$252),Generation!$C:$C,$H262)-SUMIFS(Generation!$D:$D,Generation!$A:$A,Summary_CDP,Generation!$B:$B,IF($B$252="NEM","*",$B$252),Generation!$C:$C,$H262)</f>
        <v>13465.500101369918</v>
      </c>
      <c r="T262" s="5">
        <f>SUMIFS(Generation!O:O,Generation!$A:$A,Summary_CDP,Generation!$B:$B,IF($B$252="NEM","*",$B$252),Generation!$C:$C,$H262)-SUMIFS(Generation!$D:$D,Generation!$A:$A,Summary_CDP,Generation!$B:$B,IF($B$252="NEM","*",$B$252),Generation!$C:$C,$H262)</f>
        <v>14550.342969745838</v>
      </c>
      <c r="U262" s="5">
        <f>SUMIFS(Generation!P:P,Generation!$A:$A,Summary_CDP,Generation!$B:$B,IF($B$252="NEM","*",$B$252),Generation!$C:$C,$H262)-SUMIFS(Generation!$D:$D,Generation!$A:$A,Summary_CDP,Generation!$B:$B,IF($B$252="NEM","*",$B$252),Generation!$C:$C,$H262)</f>
        <v>14952.771038895735</v>
      </c>
      <c r="V262" s="5">
        <f>SUMIFS(Generation!Q:Q,Generation!$A:$A,Summary_CDP,Generation!$B:$B,IF($B$252="NEM","*",$B$252),Generation!$C:$C,$H262)-SUMIFS(Generation!$D:$D,Generation!$A:$A,Summary_CDP,Generation!$B:$B,IF($B$252="NEM","*",$B$252),Generation!$C:$C,$H262)</f>
        <v>17545.797550638155</v>
      </c>
      <c r="W262" s="5">
        <f>SUMIFS(Generation!R:R,Generation!$A:$A,Summary_CDP,Generation!$B:$B,IF($B$252="NEM","*",$B$252),Generation!$C:$C,$H262)-SUMIFS(Generation!$D:$D,Generation!$A:$A,Summary_CDP,Generation!$B:$B,IF($B$252="NEM","*",$B$252),Generation!$C:$C,$H262)</f>
        <v>19249.757869067442</v>
      </c>
      <c r="X262" s="5">
        <f>SUMIFS(Generation!S:S,Generation!$A:$A,Summary_CDP,Generation!$B:$B,IF($B$252="NEM","*",$B$252),Generation!$C:$C,$H262)-SUMIFS(Generation!$D:$D,Generation!$A:$A,Summary_CDP,Generation!$B:$B,IF($B$252="NEM","*",$B$252),Generation!$C:$C,$H262)</f>
        <v>21316.434230849507</v>
      </c>
      <c r="Y262" s="5">
        <f>SUMIFS(Generation!T:T,Generation!$A:$A,Summary_CDP,Generation!$B:$B,IF($B$252="NEM","*",$B$252),Generation!$C:$C,$H262)-SUMIFS(Generation!$D:$D,Generation!$A:$A,Summary_CDP,Generation!$B:$B,IF($B$252="NEM","*",$B$252),Generation!$C:$C,$H262)</f>
        <v>26241.902037563763</v>
      </c>
      <c r="Z262" s="5">
        <f>SUMIFS(Generation!U:U,Generation!$A:$A,Summary_CDP,Generation!$B:$B,IF($B$252="NEM","*",$B$252),Generation!$C:$C,$H262)-SUMIFS(Generation!$D:$D,Generation!$A:$A,Summary_CDP,Generation!$B:$B,IF($B$252="NEM","*",$B$252),Generation!$C:$C,$H262)</f>
        <v>26774.051246758889</v>
      </c>
      <c r="AA262" s="5">
        <f>SUMIFS(Generation!V:V,Generation!$A:$A,Summary_CDP,Generation!$B:$B,IF($B$252="NEM","*",$B$252),Generation!$C:$C,$H262)-SUMIFS(Generation!$D:$D,Generation!$A:$A,Summary_CDP,Generation!$B:$B,IF($B$252="NEM","*",$B$252),Generation!$C:$C,$H262)</f>
        <v>28670.991597032917</v>
      </c>
      <c r="AB262" s="5">
        <f>SUMIFS(Generation!W:W,Generation!$A:$A,Summary_CDP,Generation!$B:$B,IF($B$252="NEM","*",$B$252),Generation!$C:$C,$H262)-SUMIFS(Generation!$D:$D,Generation!$A:$A,Summary_CDP,Generation!$B:$B,IF($B$252="NEM","*",$B$252),Generation!$C:$C,$H262)</f>
        <v>27463.303367065648</v>
      </c>
      <c r="AC262" s="5">
        <f>SUMIFS(Generation!X:X,Generation!$A:$A,Summary_CDP,Generation!$B:$B,IF($B$252="NEM","*",$B$252),Generation!$C:$C,$H262)-SUMIFS(Generation!$D:$D,Generation!$A:$A,Summary_CDP,Generation!$B:$B,IF($B$252="NEM","*",$B$252),Generation!$C:$C,$H262)</f>
        <v>26786.767394646187</v>
      </c>
      <c r="AD262" s="5">
        <f>SUMIFS(Generation!Y:Y,Generation!$A:$A,Summary_CDP,Generation!$B:$B,IF($B$252="NEM","*",$B$252),Generation!$C:$C,$H262)-SUMIFS(Generation!$D:$D,Generation!$A:$A,Summary_CDP,Generation!$B:$B,IF($B$252="NEM","*",$B$252),Generation!$C:$C,$H262)</f>
        <v>27797.935633463163</v>
      </c>
      <c r="AE262" s="5">
        <f>SUMIFS(Generation!Z:Z,Generation!$A:$A,Summary_CDP,Generation!$B:$B,IF($B$252="NEM","*",$B$252),Generation!$C:$C,$H262)-SUMIFS(Generation!$D:$D,Generation!$A:$A,Summary_CDP,Generation!$B:$B,IF($B$252="NEM","*",$B$252),Generation!$C:$C,$H262)</f>
        <v>26751.840616889145</v>
      </c>
      <c r="AF262" s="5">
        <f>SUMIFS(Generation!AA:AA,Generation!$A:$A,Summary_CDP,Generation!$B:$B,IF($B$252="NEM","*",$B$252),Generation!$C:$C,$H262)-SUMIFS(Generation!$D:$D,Generation!$A:$A,Summary_CDP,Generation!$B:$B,IF($B$252="NEM","*",$B$252),Generation!$C:$C,$H262)</f>
        <v>27190.163797134956</v>
      </c>
      <c r="AG262" s="5">
        <f>SUMIFS(Generation!AB:AB,Generation!$A:$A,Summary_CDP,Generation!$B:$B,IF($B$252="NEM","*",$B$252),Generation!$C:$C,$H262)-SUMIFS(Generation!$D:$D,Generation!$A:$A,Summary_CDP,Generation!$B:$B,IF($B$252="NEM","*",$B$252),Generation!$C:$C,$H262)</f>
        <v>25914.652559960567</v>
      </c>
      <c r="AH262" s="5">
        <f>SUMIFS(Generation!AC:AC,Generation!$A:$A,Summary_CDP,Generation!$B:$B,IF($B$252="NEM","*",$B$252),Generation!$C:$C,$H262)-SUMIFS(Generation!$D:$D,Generation!$A:$A,Summary_CDP,Generation!$B:$B,IF($B$252="NEM","*",$B$252),Generation!$C:$C,$H262)</f>
        <v>27281.342154273829</v>
      </c>
      <c r="AI262" s="5">
        <f>SUMIFS(Generation!AD:AD,Generation!$A:$A,Summary_CDP,Generation!$B:$B,IF($B$252="NEM","*",$B$252),Generation!$C:$C,$H262)-SUMIFS(Generation!$D:$D,Generation!$A:$A,Summary_CDP,Generation!$B:$B,IF($B$252="NEM","*",$B$252),Generation!$C:$C,$H262)</f>
        <v>31797.227849207302</v>
      </c>
      <c r="AJ262" s="5">
        <f>SUMIFS(Generation!AE:AE,Generation!$A:$A,Summary_CDP,Generation!$B:$B,IF($B$252="NEM","*",$B$252),Generation!$C:$C,$H262)-SUMIFS(Generation!$D:$D,Generation!$A:$A,Summary_CDP,Generation!$B:$B,IF($B$252="NEM","*",$B$252),Generation!$C:$C,$H262)</f>
        <v>31592.138576572521</v>
      </c>
    </row>
    <row r="263" spans="8:36" ht="15" customHeight="1">
      <c r="H263" s="9" t="s">
        <v>138</v>
      </c>
      <c r="I263" s="5">
        <f>SUMIFS(Generation!D:D,Generation!$A:$A,Summary_CDP,Generation!$B:$B,IF($B$252="NEM","*",$B$252),Generation!$C:$C,$H263)-SUMIFS(Generation!$D:$D,Generation!$A:$A,Summary_CDP,Generation!$B:$B,IF($B$252="NEM","*",$B$252),Generation!$C:$C,$H263)</f>
        <v>0</v>
      </c>
      <c r="J263" s="5">
        <f>SUMIFS(Generation!E:E,Generation!$A:$A,Summary_CDP,Generation!$B:$B,IF($B$252="NEM","*",$B$252),Generation!$C:$C,$H263)-SUMIFS(Generation!$D:$D,Generation!$A:$A,Summary_CDP,Generation!$B:$B,IF($B$252="NEM","*",$B$252),Generation!$C:$C,$H263)</f>
        <v>334.38784171636996</v>
      </c>
      <c r="K263" s="5">
        <f>SUMIFS(Generation!F:F,Generation!$A:$A,Summary_CDP,Generation!$B:$B,IF($B$252="NEM","*",$B$252),Generation!$C:$C,$H263)-SUMIFS(Generation!$D:$D,Generation!$A:$A,Summary_CDP,Generation!$B:$B,IF($B$252="NEM","*",$B$252),Generation!$C:$C,$H263)</f>
        <v>616.27932411100016</v>
      </c>
      <c r="L263" s="5">
        <f>SUMIFS(Generation!G:G,Generation!$A:$A,Summary_CDP,Generation!$B:$B,IF($B$252="NEM","*",$B$252),Generation!$C:$C,$H263)-SUMIFS(Generation!$D:$D,Generation!$A:$A,Summary_CDP,Generation!$B:$B,IF($B$252="NEM","*",$B$252),Generation!$C:$C,$H263)</f>
        <v>1086.2796442792996</v>
      </c>
      <c r="M263" s="5">
        <f>SUMIFS(Generation!H:H,Generation!$A:$A,Summary_CDP,Generation!$B:$B,IF($B$252="NEM","*",$B$252),Generation!$C:$C,$H263)-SUMIFS(Generation!$D:$D,Generation!$A:$A,Summary_CDP,Generation!$B:$B,IF($B$252="NEM","*",$B$252),Generation!$C:$C,$H263)</f>
        <v>1709.7128530914692</v>
      </c>
      <c r="N263" s="5">
        <f>SUMIFS(Generation!I:I,Generation!$A:$A,Summary_CDP,Generation!$B:$B,IF($B$252="NEM","*",$B$252),Generation!$C:$C,$H263)-SUMIFS(Generation!$D:$D,Generation!$A:$A,Summary_CDP,Generation!$B:$B,IF($B$252="NEM","*",$B$252),Generation!$C:$C,$H263)</f>
        <v>2216.5776547912151</v>
      </c>
      <c r="O263" s="5">
        <f>SUMIFS(Generation!J:J,Generation!$A:$A,Summary_CDP,Generation!$B:$B,IF($B$252="NEM","*",$B$252),Generation!$C:$C,$H263)-SUMIFS(Generation!$D:$D,Generation!$A:$A,Summary_CDP,Generation!$B:$B,IF($B$252="NEM","*",$B$252),Generation!$C:$C,$H263)</f>
        <v>3218.2076364343543</v>
      </c>
      <c r="P263" s="5">
        <f>SUMIFS(Generation!K:K,Generation!$A:$A,Summary_CDP,Generation!$B:$B,IF($B$252="NEM","*",$B$252),Generation!$C:$C,$H263)-SUMIFS(Generation!$D:$D,Generation!$A:$A,Summary_CDP,Generation!$B:$B,IF($B$252="NEM","*",$B$252),Generation!$C:$C,$H263)</f>
        <v>4030.7997334895704</v>
      </c>
      <c r="Q263" s="5">
        <f>SUMIFS(Generation!L:L,Generation!$A:$A,Summary_CDP,Generation!$B:$B,IF($B$252="NEM","*",$B$252),Generation!$C:$C,$H263)-SUMIFS(Generation!$D:$D,Generation!$A:$A,Summary_CDP,Generation!$B:$B,IF($B$252="NEM","*",$B$252),Generation!$C:$C,$H263)</f>
        <v>4736.7385926990692</v>
      </c>
      <c r="R263" s="5">
        <f>SUMIFS(Generation!M:M,Generation!$A:$A,Summary_CDP,Generation!$B:$B,IF($B$252="NEM","*",$B$252),Generation!$C:$C,$H263)-SUMIFS(Generation!$D:$D,Generation!$A:$A,Summary_CDP,Generation!$B:$B,IF($B$252="NEM","*",$B$252),Generation!$C:$C,$H263)</f>
        <v>5348.0214344482047</v>
      </c>
      <c r="S263" s="5">
        <f>SUMIFS(Generation!N:N,Generation!$A:$A,Summary_CDP,Generation!$B:$B,IF($B$252="NEM","*",$B$252),Generation!$C:$C,$H263)-SUMIFS(Generation!$D:$D,Generation!$A:$A,Summary_CDP,Generation!$B:$B,IF($B$252="NEM","*",$B$252),Generation!$C:$C,$H263)</f>
        <v>6710.719710601722</v>
      </c>
      <c r="T263" s="5">
        <f>SUMIFS(Generation!O:O,Generation!$A:$A,Summary_CDP,Generation!$B:$B,IF($B$252="NEM","*",$B$252),Generation!$C:$C,$H263)-SUMIFS(Generation!$D:$D,Generation!$A:$A,Summary_CDP,Generation!$B:$B,IF($B$252="NEM","*",$B$252),Generation!$C:$C,$H263)</f>
        <v>8480.7998945239688</v>
      </c>
      <c r="U263" s="5">
        <f>SUMIFS(Generation!P:P,Generation!$A:$A,Summary_CDP,Generation!$B:$B,IF($B$252="NEM","*",$B$252),Generation!$C:$C,$H263)-SUMIFS(Generation!$D:$D,Generation!$A:$A,Summary_CDP,Generation!$B:$B,IF($B$252="NEM","*",$B$252),Generation!$C:$C,$H263)</f>
        <v>10204.638315425202</v>
      </c>
      <c r="V263" s="5">
        <f>SUMIFS(Generation!Q:Q,Generation!$A:$A,Summary_CDP,Generation!$B:$B,IF($B$252="NEM","*",$B$252),Generation!$C:$C,$H263)-SUMIFS(Generation!$D:$D,Generation!$A:$A,Summary_CDP,Generation!$B:$B,IF($B$252="NEM","*",$B$252),Generation!$C:$C,$H263)</f>
        <v>11833.558813557202</v>
      </c>
      <c r="W263" s="5">
        <f>SUMIFS(Generation!R:R,Generation!$A:$A,Summary_CDP,Generation!$B:$B,IF($B$252="NEM","*",$B$252),Generation!$C:$C,$H263)-SUMIFS(Generation!$D:$D,Generation!$A:$A,Summary_CDP,Generation!$B:$B,IF($B$252="NEM","*",$B$252),Generation!$C:$C,$H263)</f>
        <v>14109.283437022968</v>
      </c>
      <c r="X263" s="5">
        <f>SUMIFS(Generation!S:S,Generation!$A:$A,Summary_CDP,Generation!$B:$B,IF($B$252="NEM","*",$B$252),Generation!$C:$C,$H263)-SUMIFS(Generation!$D:$D,Generation!$A:$A,Summary_CDP,Generation!$B:$B,IF($B$252="NEM","*",$B$252),Generation!$C:$C,$H263)</f>
        <v>16478.500516447988</v>
      </c>
      <c r="Y263" s="5">
        <f>SUMIFS(Generation!T:T,Generation!$A:$A,Summary_CDP,Generation!$B:$B,IF($B$252="NEM","*",$B$252),Generation!$C:$C,$H263)-SUMIFS(Generation!$D:$D,Generation!$A:$A,Summary_CDP,Generation!$B:$B,IF($B$252="NEM","*",$B$252),Generation!$C:$C,$H263)</f>
        <v>16660.113376194891</v>
      </c>
      <c r="Z263" s="5">
        <f>SUMIFS(Generation!U:U,Generation!$A:$A,Summary_CDP,Generation!$B:$B,IF($B$252="NEM","*",$B$252),Generation!$C:$C,$H263)-SUMIFS(Generation!$D:$D,Generation!$A:$A,Summary_CDP,Generation!$B:$B,IF($B$252="NEM","*",$B$252),Generation!$C:$C,$H263)</f>
        <v>18684.589945770469</v>
      </c>
      <c r="AA263" s="5">
        <f>SUMIFS(Generation!V:V,Generation!$A:$A,Summary_CDP,Generation!$B:$B,IF($B$252="NEM","*",$B$252),Generation!$C:$C,$H263)-SUMIFS(Generation!$D:$D,Generation!$A:$A,Summary_CDP,Generation!$B:$B,IF($B$252="NEM","*",$B$252),Generation!$C:$C,$H263)</f>
        <v>21383.097033275983</v>
      </c>
      <c r="AB263" s="5">
        <f>SUMIFS(Generation!W:W,Generation!$A:$A,Summary_CDP,Generation!$B:$B,IF($B$252="NEM","*",$B$252),Generation!$C:$C,$H263)-SUMIFS(Generation!$D:$D,Generation!$A:$A,Summary_CDP,Generation!$B:$B,IF($B$252="NEM","*",$B$252),Generation!$C:$C,$H263)</f>
        <v>22869.460093100795</v>
      </c>
      <c r="AC263" s="5">
        <f>SUMIFS(Generation!X:X,Generation!$A:$A,Summary_CDP,Generation!$B:$B,IF($B$252="NEM","*",$B$252),Generation!$C:$C,$H263)-SUMIFS(Generation!$D:$D,Generation!$A:$A,Summary_CDP,Generation!$B:$B,IF($B$252="NEM","*",$B$252),Generation!$C:$C,$H263)</f>
        <v>21383.512090248292</v>
      </c>
      <c r="AD263" s="5">
        <f>SUMIFS(Generation!Y:Y,Generation!$A:$A,Summary_CDP,Generation!$B:$B,IF($B$252="NEM","*",$B$252),Generation!$C:$C,$H263)-SUMIFS(Generation!$D:$D,Generation!$A:$A,Summary_CDP,Generation!$B:$B,IF($B$252="NEM","*",$B$252),Generation!$C:$C,$H263)</f>
        <v>24505.96191021931</v>
      </c>
      <c r="AE263" s="5">
        <f>SUMIFS(Generation!Z:Z,Generation!$A:$A,Summary_CDP,Generation!$B:$B,IF($B$252="NEM","*",$B$252),Generation!$C:$C,$H263)-SUMIFS(Generation!$D:$D,Generation!$A:$A,Summary_CDP,Generation!$B:$B,IF($B$252="NEM","*",$B$252),Generation!$C:$C,$H263)</f>
        <v>28207.534950525391</v>
      </c>
      <c r="AF263" s="5">
        <f>SUMIFS(Generation!AA:AA,Generation!$A:$A,Summary_CDP,Generation!$B:$B,IF($B$252="NEM","*",$B$252),Generation!$C:$C,$H263)-SUMIFS(Generation!$D:$D,Generation!$A:$A,Summary_CDP,Generation!$B:$B,IF($B$252="NEM","*",$B$252),Generation!$C:$C,$H263)</f>
        <v>30453.354181795032</v>
      </c>
      <c r="AG263" s="5">
        <f>SUMIFS(Generation!AB:AB,Generation!$A:$A,Summary_CDP,Generation!$B:$B,IF($B$252="NEM","*",$B$252),Generation!$C:$C,$H263)-SUMIFS(Generation!$D:$D,Generation!$A:$A,Summary_CDP,Generation!$B:$B,IF($B$252="NEM","*",$B$252),Generation!$C:$C,$H263)</f>
        <v>31436.267816796415</v>
      </c>
      <c r="AH263" s="5">
        <f>SUMIFS(Generation!AC:AC,Generation!$A:$A,Summary_CDP,Generation!$B:$B,IF($B$252="NEM","*",$B$252),Generation!$C:$C,$H263)-SUMIFS(Generation!$D:$D,Generation!$A:$A,Summary_CDP,Generation!$B:$B,IF($B$252="NEM","*",$B$252),Generation!$C:$C,$H263)</f>
        <v>34477.497646397009</v>
      </c>
      <c r="AI263" s="5">
        <f>SUMIFS(Generation!AD:AD,Generation!$A:$A,Summary_CDP,Generation!$B:$B,IF($B$252="NEM","*",$B$252),Generation!$C:$C,$H263)-SUMIFS(Generation!$D:$D,Generation!$A:$A,Summary_CDP,Generation!$B:$B,IF($B$252="NEM","*",$B$252),Generation!$C:$C,$H263)</f>
        <v>37673.885342470319</v>
      </c>
      <c r="AJ263" s="5">
        <f>SUMIFS(Generation!AE:AE,Generation!$A:$A,Summary_CDP,Generation!$B:$B,IF($B$252="NEM","*",$B$252),Generation!$C:$C,$H263)-SUMIFS(Generation!$D:$D,Generation!$A:$A,Summary_CDP,Generation!$B:$B,IF($B$252="NEM","*",$B$252),Generation!$C:$C,$H263)</f>
        <v>40516.159250098215</v>
      </c>
    </row>
    <row r="264" spans="8:36" ht="15" customHeight="1">
      <c r="H264" s="9" t="s">
        <v>139</v>
      </c>
      <c r="I264" s="5">
        <f>SUMIFS(Generation!D:D,Generation!$A:$A,Summary_CDP,Generation!$B:$B,IF($B$252="NEM","*",$B$252),Generation!$C:$C,$H264)-SUMIFS(Generation!$D:$D,Generation!$A:$A,Summary_CDP,Generation!$B:$B,IF($B$252="NEM","*",$B$252),Generation!$C:$C,$H264)</f>
        <v>0</v>
      </c>
      <c r="J264" s="5">
        <f>SUMIFS(Generation!E:E,Generation!$A:$A,Summary_CDP,Generation!$B:$B,IF($B$252="NEM","*",$B$252),Generation!$C:$C,$H264)-SUMIFS(Generation!$D:$D,Generation!$A:$A,Summary_CDP,Generation!$B:$B,IF($B$252="NEM","*",$B$252),Generation!$C:$C,$H264)</f>
        <v>280.7374681592662</v>
      </c>
      <c r="K264" s="5">
        <f>SUMIFS(Generation!F:F,Generation!$A:$A,Summary_CDP,Generation!$B:$B,IF($B$252="NEM","*",$B$252),Generation!$C:$C,$H264)-SUMIFS(Generation!$D:$D,Generation!$A:$A,Summary_CDP,Generation!$B:$B,IF($B$252="NEM","*",$B$252),Generation!$C:$C,$H264)</f>
        <v>553.78940401681768</v>
      </c>
      <c r="L264" s="5">
        <f>SUMIFS(Generation!G:G,Generation!$A:$A,Summary_CDP,Generation!$B:$B,IF($B$252="NEM","*",$B$252),Generation!$C:$C,$H264)-SUMIFS(Generation!$D:$D,Generation!$A:$A,Summary_CDP,Generation!$B:$B,IF($B$252="NEM","*",$B$252),Generation!$C:$C,$H264)</f>
        <v>799.70832601104564</v>
      </c>
      <c r="M264" s="5">
        <f>SUMIFS(Generation!H:H,Generation!$A:$A,Summary_CDP,Generation!$B:$B,IF($B$252="NEM","*",$B$252),Generation!$C:$C,$H264)-SUMIFS(Generation!$D:$D,Generation!$A:$A,Summary_CDP,Generation!$B:$B,IF($B$252="NEM","*",$B$252),Generation!$C:$C,$H264)</f>
        <v>1004.5419671496749</v>
      </c>
      <c r="N264" s="5">
        <f>SUMIFS(Generation!I:I,Generation!$A:$A,Summary_CDP,Generation!$B:$B,IF($B$252="NEM","*",$B$252),Generation!$C:$C,$H264)-SUMIFS(Generation!$D:$D,Generation!$A:$A,Summary_CDP,Generation!$B:$B,IF($B$252="NEM","*",$B$252),Generation!$C:$C,$H264)</f>
        <v>1167.1508335158869</v>
      </c>
      <c r="O264" s="5">
        <f>SUMIFS(Generation!J:J,Generation!$A:$A,Summary_CDP,Generation!$B:$B,IF($B$252="NEM","*",$B$252),Generation!$C:$C,$H264)-SUMIFS(Generation!$D:$D,Generation!$A:$A,Summary_CDP,Generation!$B:$B,IF($B$252="NEM","*",$B$252),Generation!$C:$C,$H264)</f>
        <v>1374.7096473301667</v>
      </c>
      <c r="P264" s="5">
        <f>SUMIFS(Generation!K:K,Generation!$A:$A,Summary_CDP,Generation!$B:$B,IF($B$252="NEM","*",$B$252),Generation!$C:$C,$H264)-SUMIFS(Generation!$D:$D,Generation!$A:$A,Summary_CDP,Generation!$B:$B,IF($B$252="NEM","*",$B$252),Generation!$C:$C,$H264)</f>
        <v>1715.7324884932705</v>
      </c>
      <c r="Q264" s="5">
        <f>SUMIFS(Generation!L:L,Generation!$A:$A,Summary_CDP,Generation!$B:$B,IF($B$252="NEM","*",$B$252),Generation!$C:$C,$H264)-SUMIFS(Generation!$D:$D,Generation!$A:$A,Summary_CDP,Generation!$B:$B,IF($B$252="NEM","*",$B$252),Generation!$C:$C,$H264)</f>
        <v>2036.4620552948763</v>
      </c>
      <c r="R264" s="5">
        <f>SUMIFS(Generation!M:M,Generation!$A:$A,Summary_CDP,Generation!$B:$B,IF($B$252="NEM","*",$B$252),Generation!$C:$C,$H264)-SUMIFS(Generation!$D:$D,Generation!$A:$A,Summary_CDP,Generation!$B:$B,IF($B$252="NEM","*",$B$252),Generation!$C:$C,$H264)</f>
        <v>2348.1403775962763</v>
      </c>
      <c r="S264" s="5">
        <f>SUMIFS(Generation!N:N,Generation!$A:$A,Summary_CDP,Generation!$B:$B,IF($B$252="NEM","*",$B$252),Generation!$C:$C,$H264)-SUMIFS(Generation!$D:$D,Generation!$A:$A,Summary_CDP,Generation!$B:$B,IF($B$252="NEM","*",$B$252),Generation!$C:$C,$H264)</f>
        <v>2727.5147569300157</v>
      </c>
      <c r="T264" s="5">
        <f>SUMIFS(Generation!O:O,Generation!$A:$A,Summary_CDP,Generation!$B:$B,IF($B$252="NEM","*",$B$252),Generation!$C:$C,$H264)-SUMIFS(Generation!$D:$D,Generation!$A:$A,Summary_CDP,Generation!$B:$B,IF($B$252="NEM","*",$B$252),Generation!$C:$C,$H264)</f>
        <v>3138.8574173029351</v>
      </c>
      <c r="U264" s="5">
        <f>SUMIFS(Generation!P:P,Generation!$A:$A,Summary_CDP,Generation!$B:$B,IF($B$252="NEM","*",$B$252),Generation!$C:$C,$H264)-SUMIFS(Generation!$D:$D,Generation!$A:$A,Summary_CDP,Generation!$B:$B,IF($B$252="NEM","*",$B$252),Generation!$C:$C,$H264)</f>
        <v>3564.1305339145324</v>
      </c>
      <c r="V264" s="5">
        <f>SUMIFS(Generation!Q:Q,Generation!$A:$A,Summary_CDP,Generation!$B:$B,IF($B$252="NEM","*",$B$252),Generation!$C:$C,$H264)-SUMIFS(Generation!$D:$D,Generation!$A:$A,Summary_CDP,Generation!$B:$B,IF($B$252="NEM","*",$B$252),Generation!$C:$C,$H264)</f>
        <v>3920.1999275387084</v>
      </c>
      <c r="W264" s="5">
        <f>SUMIFS(Generation!R:R,Generation!$A:$A,Summary_CDP,Generation!$B:$B,IF($B$252="NEM","*",$B$252),Generation!$C:$C,$H264)-SUMIFS(Generation!$D:$D,Generation!$A:$A,Summary_CDP,Generation!$B:$B,IF($B$252="NEM","*",$B$252),Generation!$C:$C,$H264)</f>
        <v>4265.7985104808304</v>
      </c>
      <c r="X264" s="5">
        <f>SUMIFS(Generation!S:S,Generation!$A:$A,Summary_CDP,Generation!$B:$B,IF($B$252="NEM","*",$B$252),Generation!$C:$C,$H264)-SUMIFS(Generation!$D:$D,Generation!$A:$A,Summary_CDP,Generation!$B:$B,IF($B$252="NEM","*",$B$252),Generation!$C:$C,$H264)</f>
        <v>4529.3396889255864</v>
      </c>
      <c r="Y264" s="5">
        <f>SUMIFS(Generation!T:T,Generation!$A:$A,Summary_CDP,Generation!$B:$B,IF($B$252="NEM","*",$B$252),Generation!$C:$C,$H264)-SUMIFS(Generation!$D:$D,Generation!$A:$A,Summary_CDP,Generation!$B:$B,IF($B$252="NEM","*",$B$252),Generation!$C:$C,$H264)</f>
        <v>4731.5862581542251</v>
      </c>
      <c r="Z264" s="5">
        <f>SUMIFS(Generation!U:U,Generation!$A:$A,Summary_CDP,Generation!$B:$B,IF($B$252="NEM","*",$B$252),Generation!$C:$C,$H264)-SUMIFS(Generation!$D:$D,Generation!$A:$A,Summary_CDP,Generation!$B:$B,IF($B$252="NEM","*",$B$252),Generation!$C:$C,$H264)</f>
        <v>4802.4080912507516</v>
      </c>
      <c r="AA264" s="5">
        <f>SUMIFS(Generation!V:V,Generation!$A:$A,Summary_CDP,Generation!$B:$B,IF($B$252="NEM","*",$B$252),Generation!$C:$C,$H264)-SUMIFS(Generation!$D:$D,Generation!$A:$A,Summary_CDP,Generation!$B:$B,IF($B$252="NEM","*",$B$252),Generation!$C:$C,$H264)</f>
        <v>4854.8912881946189</v>
      </c>
      <c r="AB264" s="5">
        <f>SUMIFS(Generation!W:W,Generation!$A:$A,Summary_CDP,Generation!$B:$B,IF($B$252="NEM","*",$B$252),Generation!$C:$C,$H264)-SUMIFS(Generation!$D:$D,Generation!$A:$A,Summary_CDP,Generation!$B:$B,IF($B$252="NEM","*",$B$252),Generation!$C:$C,$H264)</f>
        <v>4860.712221335958</v>
      </c>
      <c r="AC264" s="5">
        <f>SUMIFS(Generation!X:X,Generation!$A:$A,Summary_CDP,Generation!$B:$B,IF($B$252="NEM","*",$B$252),Generation!$C:$C,$H264)-SUMIFS(Generation!$D:$D,Generation!$A:$A,Summary_CDP,Generation!$B:$B,IF($B$252="NEM","*",$B$252),Generation!$C:$C,$H264)</f>
        <v>4864.004382813856</v>
      </c>
      <c r="AD264" s="5">
        <f>SUMIFS(Generation!Y:Y,Generation!$A:$A,Summary_CDP,Generation!$B:$B,IF($B$252="NEM","*",$B$252),Generation!$C:$C,$H264)-SUMIFS(Generation!$D:$D,Generation!$A:$A,Summary_CDP,Generation!$B:$B,IF($B$252="NEM","*",$B$252),Generation!$C:$C,$H264)</f>
        <v>4844.9936763998739</v>
      </c>
      <c r="AE264" s="5">
        <f>SUMIFS(Generation!Z:Z,Generation!$A:$A,Summary_CDP,Generation!$B:$B,IF($B$252="NEM","*",$B$252),Generation!$C:$C,$H264)-SUMIFS(Generation!$D:$D,Generation!$A:$A,Summary_CDP,Generation!$B:$B,IF($B$252="NEM","*",$B$252),Generation!$C:$C,$H264)</f>
        <v>4814.2055148205663</v>
      </c>
      <c r="AF264" s="5">
        <f>SUMIFS(Generation!AA:AA,Generation!$A:$A,Summary_CDP,Generation!$B:$B,IF($B$252="NEM","*",$B$252),Generation!$C:$C,$H264)-SUMIFS(Generation!$D:$D,Generation!$A:$A,Summary_CDP,Generation!$B:$B,IF($B$252="NEM","*",$B$252),Generation!$C:$C,$H264)</f>
        <v>4821.8088783578005</v>
      </c>
      <c r="AG264" s="5">
        <f>SUMIFS(Generation!AB:AB,Generation!$A:$A,Summary_CDP,Generation!$B:$B,IF($B$252="NEM","*",$B$252),Generation!$C:$C,$H264)-SUMIFS(Generation!$D:$D,Generation!$A:$A,Summary_CDP,Generation!$B:$B,IF($B$252="NEM","*",$B$252),Generation!$C:$C,$H264)</f>
        <v>4791.4916941887495</v>
      </c>
      <c r="AH264" s="5">
        <f>SUMIFS(Generation!AC:AC,Generation!$A:$A,Summary_CDP,Generation!$B:$B,IF($B$252="NEM","*",$B$252),Generation!$C:$C,$H264)-SUMIFS(Generation!$D:$D,Generation!$A:$A,Summary_CDP,Generation!$B:$B,IF($B$252="NEM","*",$B$252),Generation!$C:$C,$H264)</f>
        <v>4756.2568885559822</v>
      </c>
      <c r="AI264" s="5">
        <f>SUMIFS(Generation!AD:AD,Generation!$A:$A,Summary_CDP,Generation!$B:$B,IF($B$252="NEM","*",$B$252),Generation!$C:$C,$H264)-SUMIFS(Generation!$D:$D,Generation!$A:$A,Summary_CDP,Generation!$B:$B,IF($B$252="NEM","*",$B$252),Generation!$C:$C,$H264)</f>
        <v>4686.1772026578619</v>
      </c>
      <c r="AJ264" s="5">
        <f>SUMIFS(Generation!AE:AE,Generation!$A:$A,Summary_CDP,Generation!$B:$B,IF($B$252="NEM","*",$B$252),Generation!$C:$C,$H264)-SUMIFS(Generation!$D:$D,Generation!$A:$A,Summary_CDP,Generation!$B:$B,IF($B$252="NEM","*",$B$252),Generation!$C:$C,$H264)</f>
        <v>4739.7310543904832</v>
      </c>
    </row>
    <row r="265" spans="8:36" ht="15" customHeight="1">
      <c r="H265" s="9" t="s">
        <v>140</v>
      </c>
      <c r="I265" s="5">
        <f>SUMIFS(Generation!D:D,Generation!$A:$A,Summary_CDP,Generation!$B:$B,IF($B$252="NEM","*",$B$252),Generation!$C:$C,$H265)-SUMIFS(Generation!$D:$D,Generation!$A:$A,Summary_CDP,Generation!$B:$B,IF($B$252="NEM","*",$B$252),Generation!$C:$C,$H265)</f>
        <v>0</v>
      </c>
      <c r="J265" s="5">
        <f>SUMIFS(Generation!E:E,Generation!$A:$A,Summary_CDP,Generation!$B:$B,IF($B$252="NEM","*",$B$252),Generation!$C:$C,$H265)-SUMIFS(Generation!$D:$D,Generation!$A:$A,Summary_CDP,Generation!$B:$B,IF($B$252="NEM","*",$B$252),Generation!$C:$C,$H265)</f>
        <v>0</v>
      </c>
      <c r="K265" s="5">
        <f>SUMIFS(Generation!F:F,Generation!$A:$A,Summary_CDP,Generation!$B:$B,IF($B$252="NEM","*",$B$252),Generation!$C:$C,$H265)-SUMIFS(Generation!$D:$D,Generation!$A:$A,Summary_CDP,Generation!$B:$B,IF($B$252="NEM","*",$B$252),Generation!$C:$C,$H265)</f>
        <v>0</v>
      </c>
      <c r="L265" s="5">
        <f>SUMIFS(Generation!G:G,Generation!$A:$A,Summary_CDP,Generation!$B:$B,IF($B$252="NEM","*",$B$252),Generation!$C:$C,$H265)-SUMIFS(Generation!$D:$D,Generation!$A:$A,Summary_CDP,Generation!$B:$B,IF($B$252="NEM","*",$B$252),Generation!$C:$C,$H265)</f>
        <v>0</v>
      </c>
      <c r="M265" s="5">
        <f>SUMIFS(Generation!H:H,Generation!$A:$A,Summary_CDP,Generation!$B:$B,IF($B$252="NEM","*",$B$252),Generation!$C:$C,$H265)-SUMIFS(Generation!$D:$D,Generation!$A:$A,Summary_CDP,Generation!$B:$B,IF($B$252="NEM","*",$B$252),Generation!$C:$C,$H265)</f>
        <v>0</v>
      </c>
      <c r="N265" s="5">
        <f>SUMIFS(Generation!I:I,Generation!$A:$A,Summary_CDP,Generation!$B:$B,IF($B$252="NEM","*",$B$252),Generation!$C:$C,$H265)-SUMIFS(Generation!$D:$D,Generation!$A:$A,Summary_CDP,Generation!$B:$B,IF($B$252="NEM","*",$B$252),Generation!$C:$C,$H265)</f>
        <v>0</v>
      </c>
      <c r="O265" s="5">
        <f>SUMIFS(Generation!J:J,Generation!$A:$A,Summary_CDP,Generation!$B:$B,IF($B$252="NEM","*",$B$252),Generation!$C:$C,$H265)-SUMIFS(Generation!$D:$D,Generation!$A:$A,Summary_CDP,Generation!$B:$B,IF($B$252="NEM","*",$B$252),Generation!$C:$C,$H265)</f>
        <v>0</v>
      </c>
      <c r="P265" s="5">
        <f>SUMIFS(Generation!K:K,Generation!$A:$A,Summary_CDP,Generation!$B:$B,IF($B$252="NEM","*",$B$252),Generation!$C:$C,$H265)-SUMIFS(Generation!$D:$D,Generation!$A:$A,Summary_CDP,Generation!$B:$B,IF($B$252="NEM","*",$B$252),Generation!$C:$C,$H265)</f>
        <v>0</v>
      </c>
      <c r="Q265" s="5">
        <f>SUMIFS(Generation!L:L,Generation!$A:$A,Summary_CDP,Generation!$B:$B,IF($B$252="NEM","*",$B$252),Generation!$C:$C,$H265)-SUMIFS(Generation!$D:$D,Generation!$A:$A,Summary_CDP,Generation!$B:$B,IF($B$252="NEM","*",$B$252),Generation!$C:$C,$H265)</f>
        <v>0</v>
      </c>
      <c r="R265" s="5">
        <f>SUMIFS(Generation!M:M,Generation!$A:$A,Summary_CDP,Generation!$B:$B,IF($B$252="NEM","*",$B$252),Generation!$C:$C,$H265)-SUMIFS(Generation!$D:$D,Generation!$A:$A,Summary_CDP,Generation!$B:$B,IF($B$252="NEM","*",$B$252),Generation!$C:$C,$H265)</f>
        <v>0</v>
      </c>
      <c r="S265" s="5">
        <f>SUMIFS(Generation!N:N,Generation!$A:$A,Summary_CDP,Generation!$B:$B,IF($B$252="NEM","*",$B$252),Generation!$C:$C,$H265)-SUMIFS(Generation!$D:$D,Generation!$A:$A,Summary_CDP,Generation!$B:$B,IF($B$252="NEM","*",$B$252),Generation!$C:$C,$H265)</f>
        <v>0</v>
      </c>
      <c r="T265" s="5">
        <f>SUMIFS(Generation!O:O,Generation!$A:$A,Summary_CDP,Generation!$B:$B,IF($B$252="NEM","*",$B$252),Generation!$C:$C,$H265)-SUMIFS(Generation!$D:$D,Generation!$A:$A,Summary_CDP,Generation!$B:$B,IF($B$252="NEM","*",$B$252),Generation!$C:$C,$H265)</f>
        <v>0</v>
      </c>
      <c r="U265" s="5">
        <f>SUMIFS(Generation!P:P,Generation!$A:$A,Summary_CDP,Generation!$B:$B,IF($B$252="NEM","*",$B$252),Generation!$C:$C,$H265)-SUMIFS(Generation!$D:$D,Generation!$A:$A,Summary_CDP,Generation!$B:$B,IF($B$252="NEM","*",$B$252),Generation!$C:$C,$H265)</f>
        <v>0</v>
      </c>
      <c r="V265" s="5">
        <f>SUMIFS(Generation!Q:Q,Generation!$A:$A,Summary_CDP,Generation!$B:$B,IF($B$252="NEM","*",$B$252),Generation!$C:$C,$H265)-SUMIFS(Generation!$D:$D,Generation!$A:$A,Summary_CDP,Generation!$B:$B,IF($B$252="NEM","*",$B$252),Generation!$C:$C,$H265)</f>
        <v>0</v>
      </c>
      <c r="W265" s="5">
        <f>SUMIFS(Generation!R:R,Generation!$A:$A,Summary_CDP,Generation!$B:$B,IF($B$252="NEM","*",$B$252),Generation!$C:$C,$H265)-SUMIFS(Generation!$D:$D,Generation!$A:$A,Summary_CDP,Generation!$B:$B,IF($B$252="NEM","*",$B$252),Generation!$C:$C,$H265)</f>
        <v>0</v>
      </c>
      <c r="X265" s="5">
        <f>SUMIFS(Generation!S:S,Generation!$A:$A,Summary_CDP,Generation!$B:$B,IF($B$252="NEM","*",$B$252),Generation!$C:$C,$H265)-SUMIFS(Generation!$D:$D,Generation!$A:$A,Summary_CDP,Generation!$B:$B,IF($B$252="NEM","*",$B$252),Generation!$C:$C,$H265)</f>
        <v>0</v>
      </c>
      <c r="Y265" s="5">
        <f>SUMIFS(Generation!T:T,Generation!$A:$A,Summary_CDP,Generation!$B:$B,IF($B$252="NEM","*",$B$252),Generation!$C:$C,$H265)-SUMIFS(Generation!$D:$D,Generation!$A:$A,Summary_CDP,Generation!$B:$B,IF($B$252="NEM","*",$B$252),Generation!$C:$C,$H265)</f>
        <v>0</v>
      </c>
      <c r="Z265" s="5">
        <f>SUMIFS(Generation!U:U,Generation!$A:$A,Summary_CDP,Generation!$B:$B,IF($B$252="NEM","*",$B$252),Generation!$C:$C,$H265)-SUMIFS(Generation!$D:$D,Generation!$A:$A,Summary_CDP,Generation!$B:$B,IF($B$252="NEM","*",$B$252),Generation!$C:$C,$H265)</f>
        <v>0</v>
      </c>
      <c r="AA265" s="5">
        <f>SUMIFS(Generation!V:V,Generation!$A:$A,Summary_CDP,Generation!$B:$B,IF($B$252="NEM","*",$B$252),Generation!$C:$C,$H265)-SUMIFS(Generation!$D:$D,Generation!$A:$A,Summary_CDP,Generation!$B:$B,IF($B$252="NEM","*",$B$252),Generation!$C:$C,$H265)</f>
        <v>0</v>
      </c>
      <c r="AB265" s="5">
        <f>SUMIFS(Generation!W:W,Generation!$A:$A,Summary_CDP,Generation!$B:$B,IF($B$252="NEM","*",$B$252),Generation!$C:$C,$H265)-SUMIFS(Generation!$D:$D,Generation!$A:$A,Summary_CDP,Generation!$B:$B,IF($B$252="NEM","*",$B$252),Generation!$C:$C,$H265)</f>
        <v>0</v>
      </c>
      <c r="AC265" s="5">
        <f>SUMIFS(Generation!X:X,Generation!$A:$A,Summary_CDP,Generation!$B:$B,IF($B$252="NEM","*",$B$252),Generation!$C:$C,$H265)-SUMIFS(Generation!$D:$D,Generation!$A:$A,Summary_CDP,Generation!$B:$B,IF($B$252="NEM","*",$B$252),Generation!$C:$C,$H265)</f>
        <v>0</v>
      </c>
      <c r="AD265" s="5">
        <f>SUMIFS(Generation!Y:Y,Generation!$A:$A,Summary_CDP,Generation!$B:$B,IF($B$252="NEM","*",$B$252),Generation!$C:$C,$H265)-SUMIFS(Generation!$D:$D,Generation!$A:$A,Summary_CDP,Generation!$B:$B,IF($B$252="NEM","*",$B$252),Generation!$C:$C,$H265)</f>
        <v>0</v>
      </c>
      <c r="AE265" s="5">
        <f>SUMIFS(Generation!Z:Z,Generation!$A:$A,Summary_CDP,Generation!$B:$B,IF($B$252="NEM","*",$B$252),Generation!$C:$C,$H265)-SUMIFS(Generation!$D:$D,Generation!$A:$A,Summary_CDP,Generation!$B:$B,IF($B$252="NEM","*",$B$252),Generation!$C:$C,$H265)</f>
        <v>0</v>
      </c>
      <c r="AF265" s="5">
        <f>SUMIFS(Generation!AA:AA,Generation!$A:$A,Summary_CDP,Generation!$B:$B,IF($B$252="NEM","*",$B$252),Generation!$C:$C,$H265)-SUMIFS(Generation!$D:$D,Generation!$A:$A,Summary_CDP,Generation!$B:$B,IF($B$252="NEM","*",$B$252),Generation!$C:$C,$H265)</f>
        <v>0</v>
      </c>
      <c r="AG265" s="5">
        <f>SUMIFS(Generation!AB:AB,Generation!$A:$A,Summary_CDP,Generation!$B:$B,IF($B$252="NEM","*",$B$252),Generation!$C:$C,$H265)-SUMIFS(Generation!$D:$D,Generation!$A:$A,Summary_CDP,Generation!$B:$B,IF($B$252="NEM","*",$B$252),Generation!$C:$C,$H265)</f>
        <v>0</v>
      </c>
      <c r="AH265" s="5">
        <f>SUMIFS(Generation!AC:AC,Generation!$A:$A,Summary_CDP,Generation!$B:$B,IF($B$252="NEM","*",$B$252),Generation!$C:$C,$H265)-SUMIFS(Generation!$D:$D,Generation!$A:$A,Summary_CDP,Generation!$B:$B,IF($B$252="NEM","*",$B$252),Generation!$C:$C,$H265)</f>
        <v>0</v>
      </c>
      <c r="AI265" s="5">
        <f>SUMIFS(Generation!AD:AD,Generation!$A:$A,Summary_CDP,Generation!$B:$B,IF($B$252="NEM","*",$B$252),Generation!$C:$C,$H265)-SUMIFS(Generation!$D:$D,Generation!$A:$A,Summary_CDP,Generation!$B:$B,IF($B$252="NEM","*",$B$252),Generation!$C:$C,$H265)</f>
        <v>0</v>
      </c>
      <c r="AJ265" s="5">
        <f>SUMIFS(Generation!AE:AE,Generation!$A:$A,Summary_CDP,Generation!$B:$B,IF($B$252="NEM","*",$B$252),Generation!$C:$C,$H265)-SUMIFS(Generation!$D:$D,Generation!$A:$A,Summary_CDP,Generation!$B:$B,IF($B$252="NEM","*",$B$252),Generation!$C:$C,$H265)</f>
        <v>0</v>
      </c>
    </row>
    <row r="266" spans="8:36" ht="15" customHeight="1">
      <c r="H266" s="9" t="s">
        <v>141</v>
      </c>
      <c r="I266" s="5">
        <f>SUMIFS(Generation!D:D,Generation!$A:$A,Summary_CDP,Generation!$B:$B,IF($B$252="NEM","*",$B$252),Generation!$C:$C,$H266)-SUMIFS(Generation!$D:$D,Generation!$A:$A,Summary_CDP,Generation!$B:$B,IF($B$252="NEM","*",$B$252),Generation!$C:$C,$H266)</f>
        <v>0</v>
      </c>
      <c r="J266" s="5">
        <f>SUMIFS(Generation!E:E,Generation!$A:$A,Summary_CDP,Generation!$B:$B,IF($B$252="NEM","*",$B$252),Generation!$C:$C,$H266)-SUMIFS(Generation!$D:$D,Generation!$A:$A,Summary_CDP,Generation!$B:$B,IF($B$252="NEM","*",$B$252),Generation!$C:$C,$H266)</f>
        <v>0</v>
      </c>
      <c r="K266" s="5">
        <f>SUMIFS(Generation!F:F,Generation!$A:$A,Summary_CDP,Generation!$B:$B,IF($B$252="NEM","*",$B$252),Generation!$C:$C,$H266)-SUMIFS(Generation!$D:$D,Generation!$A:$A,Summary_CDP,Generation!$B:$B,IF($B$252="NEM","*",$B$252),Generation!$C:$C,$H266)</f>
        <v>0</v>
      </c>
      <c r="L266" s="5">
        <f>SUMIFS(Generation!G:G,Generation!$A:$A,Summary_CDP,Generation!$B:$B,IF($B$252="NEM","*",$B$252),Generation!$C:$C,$H266)-SUMIFS(Generation!$D:$D,Generation!$A:$A,Summary_CDP,Generation!$B:$B,IF($B$252="NEM","*",$B$252),Generation!$C:$C,$H266)</f>
        <v>0</v>
      </c>
      <c r="M266" s="5">
        <f>SUMIFS(Generation!H:H,Generation!$A:$A,Summary_CDP,Generation!$B:$B,IF($B$252="NEM","*",$B$252),Generation!$C:$C,$H266)-SUMIFS(Generation!$D:$D,Generation!$A:$A,Summary_CDP,Generation!$B:$B,IF($B$252="NEM","*",$B$252),Generation!$C:$C,$H266)</f>
        <v>0</v>
      </c>
      <c r="N266" s="5">
        <f>SUMIFS(Generation!I:I,Generation!$A:$A,Summary_CDP,Generation!$B:$B,IF($B$252="NEM","*",$B$252),Generation!$C:$C,$H266)-SUMIFS(Generation!$D:$D,Generation!$A:$A,Summary_CDP,Generation!$B:$B,IF($B$252="NEM","*",$B$252),Generation!$C:$C,$H266)</f>
        <v>0</v>
      </c>
      <c r="O266" s="5">
        <f>SUMIFS(Generation!J:J,Generation!$A:$A,Summary_CDP,Generation!$B:$B,IF($B$252="NEM","*",$B$252),Generation!$C:$C,$H266)-SUMIFS(Generation!$D:$D,Generation!$A:$A,Summary_CDP,Generation!$B:$B,IF($B$252="NEM","*",$B$252),Generation!$C:$C,$H266)</f>
        <v>0</v>
      </c>
      <c r="P266" s="5">
        <f>SUMIFS(Generation!K:K,Generation!$A:$A,Summary_CDP,Generation!$B:$B,IF($B$252="NEM","*",$B$252),Generation!$C:$C,$H266)-SUMIFS(Generation!$D:$D,Generation!$A:$A,Summary_CDP,Generation!$B:$B,IF($B$252="NEM","*",$B$252),Generation!$C:$C,$H266)</f>
        <v>0</v>
      </c>
      <c r="Q266" s="5">
        <f>SUMIFS(Generation!L:L,Generation!$A:$A,Summary_CDP,Generation!$B:$B,IF($B$252="NEM","*",$B$252),Generation!$C:$C,$H266)-SUMIFS(Generation!$D:$D,Generation!$A:$A,Summary_CDP,Generation!$B:$B,IF($B$252="NEM","*",$B$252),Generation!$C:$C,$H266)</f>
        <v>0</v>
      </c>
      <c r="R266" s="5">
        <f>SUMIFS(Generation!M:M,Generation!$A:$A,Summary_CDP,Generation!$B:$B,IF($B$252="NEM","*",$B$252),Generation!$C:$C,$H266)-SUMIFS(Generation!$D:$D,Generation!$A:$A,Summary_CDP,Generation!$B:$B,IF($B$252="NEM","*",$B$252),Generation!$C:$C,$H266)</f>
        <v>0</v>
      </c>
      <c r="S266" s="5">
        <f>SUMIFS(Generation!N:N,Generation!$A:$A,Summary_CDP,Generation!$B:$B,IF($B$252="NEM","*",$B$252),Generation!$C:$C,$H266)-SUMIFS(Generation!$D:$D,Generation!$A:$A,Summary_CDP,Generation!$B:$B,IF($B$252="NEM","*",$B$252),Generation!$C:$C,$H266)</f>
        <v>0</v>
      </c>
      <c r="T266" s="5">
        <f>SUMIFS(Generation!O:O,Generation!$A:$A,Summary_CDP,Generation!$B:$B,IF($B$252="NEM","*",$B$252),Generation!$C:$C,$H266)-SUMIFS(Generation!$D:$D,Generation!$A:$A,Summary_CDP,Generation!$B:$B,IF($B$252="NEM","*",$B$252),Generation!$C:$C,$H266)</f>
        <v>0</v>
      </c>
      <c r="U266" s="5">
        <f>SUMIFS(Generation!P:P,Generation!$A:$A,Summary_CDP,Generation!$B:$B,IF($B$252="NEM","*",$B$252),Generation!$C:$C,$H266)-SUMIFS(Generation!$D:$D,Generation!$A:$A,Summary_CDP,Generation!$B:$B,IF($B$252="NEM","*",$B$252),Generation!$C:$C,$H266)</f>
        <v>0</v>
      </c>
      <c r="V266" s="5">
        <f>SUMIFS(Generation!Q:Q,Generation!$A:$A,Summary_CDP,Generation!$B:$B,IF($B$252="NEM","*",$B$252),Generation!$C:$C,$H266)-SUMIFS(Generation!$D:$D,Generation!$A:$A,Summary_CDP,Generation!$B:$B,IF($B$252="NEM","*",$B$252),Generation!$C:$C,$H266)</f>
        <v>0</v>
      </c>
      <c r="W266" s="5">
        <f>SUMIFS(Generation!R:R,Generation!$A:$A,Summary_CDP,Generation!$B:$B,IF($B$252="NEM","*",$B$252),Generation!$C:$C,$H266)-SUMIFS(Generation!$D:$D,Generation!$A:$A,Summary_CDP,Generation!$B:$B,IF($B$252="NEM","*",$B$252),Generation!$C:$C,$H266)</f>
        <v>0</v>
      </c>
      <c r="X266" s="5">
        <f>SUMIFS(Generation!S:S,Generation!$A:$A,Summary_CDP,Generation!$B:$B,IF($B$252="NEM","*",$B$252),Generation!$C:$C,$H266)-SUMIFS(Generation!$D:$D,Generation!$A:$A,Summary_CDP,Generation!$B:$B,IF($B$252="NEM","*",$B$252),Generation!$C:$C,$H266)</f>
        <v>0</v>
      </c>
      <c r="Y266" s="5">
        <f>SUMIFS(Generation!T:T,Generation!$A:$A,Summary_CDP,Generation!$B:$B,IF($B$252="NEM","*",$B$252),Generation!$C:$C,$H266)-SUMIFS(Generation!$D:$D,Generation!$A:$A,Summary_CDP,Generation!$B:$B,IF($B$252="NEM","*",$B$252),Generation!$C:$C,$H266)</f>
        <v>0</v>
      </c>
      <c r="Z266" s="5">
        <f>SUMIFS(Generation!U:U,Generation!$A:$A,Summary_CDP,Generation!$B:$B,IF($B$252="NEM","*",$B$252),Generation!$C:$C,$H266)-SUMIFS(Generation!$D:$D,Generation!$A:$A,Summary_CDP,Generation!$B:$B,IF($B$252="NEM","*",$B$252),Generation!$C:$C,$H266)</f>
        <v>0</v>
      </c>
      <c r="AA266" s="5">
        <f>SUMIFS(Generation!V:V,Generation!$A:$A,Summary_CDP,Generation!$B:$B,IF($B$252="NEM","*",$B$252),Generation!$C:$C,$H266)-SUMIFS(Generation!$D:$D,Generation!$A:$A,Summary_CDP,Generation!$B:$B,IF($B$252="NEM","*",$B$252),Generation!$C:$C,$H266)</f>
        <v>0</v>
      </c>
      <c r="AB266" s="5">
        <f>SUMIFS(Generation!W:W,Generation!$A:$A,Summary_CDP,Generation!$B:$B,IF($B$252="NEM","*",$B$252),Generation!$C:$C,$H266)-SUMIFS(Generation!$D:$D,Generation!$A:$A,Summary_CDP,Generation!$B:$B,IF($B$252="NEM","*",$B$252),Generation!$C:$C,$H266)</f>
        <v>0</v>
      </c>
      <c r="AC266" s="5">
        <f>SUMIFS(Generation!X:X,Generation!$A:$A,Summary_CDP,Generation!$B:$B,IF($B$252="NEM","*",$B$252),Generation!$C:$C,$H266)-SUMIFS(Generation!$D:$D,Generation!$A:$A,Summary_CDP,Generation!$B:$B,IF($B$252="NEM","*",$B$252),Generation!$C:$C,$H266)</f>
        <v>0</v>
      </c>
      <c r="AD266" s="5">
        <f>SUMIFS(Generation!Y:Y,Generation!$A:$A,Summary_CDP,Generation!$B:$B,IF($B$252="NEM","*",$B$252),Generation!$C:$C,$H266)-SUMIFS(Generation!$D:$D,Generation!$A:$A,Summary_CDP,Generation!$B:$B,IF($B$252="NEM","*",$B$252),Generation!$C:$C,$H266)</f>
        <v>0</v>
      </c>
      <c r="AE266" s="5">
        <f>SUMIFS(Generation!Z:Z,Generation!$A:$A,Summary_CDP,Generation!$B:$B,IF($B$252="NEM","*",$B$252),Generation!$C:$C,$H266)-SUMIFS(Generation!$D:$D,Generation!$A:$A,Summary_CDP,Generation!$B:$B,IF($B$252="NEM","*",$B$252),Generation!$C:$C,$H266)</f>
        <v>0</v>
      </c>
      <c r="AF266" s="5">
        <f>SUMIFS(Generation!AA:AA,Generation!$A:$A,Summary_CDP,Generation!$B:$B,IF($B$252="NEM","*",$B$252),Generation!$C:$C,$H266)-SUMIFS(Generation!$D:$D,Generation!$A:$A,Summary_CDP,Generation!$B:$B,IF($B$252="NEM","*",$B$252),Generation!$C:$C,$H266)</f>
        <v>0</v>
      </c>
      <c r="AG266" s="5">
        <f>SUMIFS(Generation!AB:AB,Generation!$A:$A,Summary_CDP,Generation!$B:$B,IF($B$252="NEM","*",$B$252),Generation!$C:$C,$H266)-SUMIFS(Generation!$D:$D,Generation!$A:$A,Summary_CDP,Generation!$B:$B,IF($B$252="NEM","*",$B$252),Generation!$C:$C,$H266)</f>
        <v>0</v>
      </c>
      <c r="AH266" s="5">
        <f>SUMIFS(Generation!AC:AC,Generation!$A:$A,Summary_CDP,Generation!$B:$B,IF($B$252="NEM","*",$B$252),Generation!$C:$C,$H266)-SUMIFS(Generation!$D:$D,Generation!$A:$A,Summary_CDP,Generation!$B:$B,IF($B$252="NEM","*",$B$252),Generation!$C:$C,$H266)</f>
        <v>0</v>
      </c>
      <c r="AI266" s="5">
        <f>SUMIFS(Generation!AD:AD,Generation!$A:$A,Summary_CDP,Generation!$B:$B,IF($B$252="NEM","*",$B$252),Generation!$C:$C,$H266)-SUMIFS(Generation!$D:$D,Generation!$A:$A,Summary_CDP,Generation!$B:$B,IF($B$252="NEM","*",$B$252),Generation!$C:$C,$H266)</f>
        <v>0</v>
      </c>
      <c r="AJ266" s="5">
        <f>SUMIFS(Generation!AE:AE,Generation!$A:$A,Summary_CDP,Generation!$B:$B,IF($B$252="NEM","*",$B$252),Generation!$C:$C,$H266)-SUMIFS(Generation!$D:$D,Generation!$A:$A,Summary_CDP,Generation!$B:$B,IF($B$252="NEM","*",$B$252),Generation!$C:$C,$H266)</f>
        <v>0</v>
      </c>
    </row>
    <row r="267" spans="8:36" ht="15" customHeight="1">
      <c r="H267" s="9" t="s">
        <v>142</v>
      </c>
      <c r="I267" s="5">
        <f>SUMIFS(Generation!D:D,Generation!$A:$A,Summary_CDP,Generation!$B:$B,IF($B$252="NEM","*",$B$252),Generation!$C:$C,$H267)-SUMIFS(Generation!$D:$D,Generation!$A:$A,Summary_CDP,Generation!$B:$B,IF($B$252="NEM","*",$B$252),Generation!$C:$C,$H267)</f>
        <v>0</v>
      </c>
      <c r="J267" s="5">
        <f>SUMIFS(Generation!E:E,Generation!$A:$A,Summary_CDP,Generation!$B:$B,IF($B$252="NEM","*",$B$252),Generation!$C:$C,$H267)-SUMIFS(Generation!$D:$D,Generation!$A:$A,Summary_CDP,Generation!$B:$B,IF($B$252="NEM","*",$B$252),Generation!$C:$C,$H267)</f>
        <v>14398.111117417291</v>
      </c>
      <c r="K267" s="5">
        <f>SUMIFS(Generation!F:F,Generation!$A:$A,Summary_CDP,Generation!$B:$B,IF($B$252="NEM","*",$B$252),Generation!$C:$C,$H267)-SUMIFS(Generation!$D:$D,Generation!$A:$A,Summary_CDP,Generation!$B:$B,IF($B$252="NEM","*",$B$252),Generation!$C:$C,$H267)</f>
        <v>22893.763309517119</v>
      </c>
      <c r="L267" s="5">
        <f>SUMIFS(Generation!G:G,Generation!$A:$A,Summary_CDP,Generation!$B:$B,IF($B$252="NEM","*",$B$252),Generation!$C:$C,$H267)-SUMIFS(Generation!$D:$D,Generation!$A:$A,Summary_CDP,Generation!$B:$B,IF($B$252="NEM","*",$B$252),Generation!$C:$C,$H267)</f>
        <v>29109.752032537144</v>
      </c>
      <c r="M267" s="5">
        <f>SUMIFS(Generation!H:H,Generation!$A:$A,Summary_CDP,Generation!$B:$B,IF($B$252="NEM","*",$B$252),Generation!$C:$C,$H267)-SUMIFS(Generation!$D:$D,Generation!$A:$A,Summary_CDP,Generation!$B:$B,IF($B$252="NEM","*",$B$252),Generation!$C:$C,$H267)</f>
        <v>40723.506043517773</v>
      </c>
      <c r="N267" s="5">
        <f>SUMIFS(Generation!I:I,Generation!$A:$A,Summary_CDP,Generation!$B:$B,IF($B$252="NEM","*",$B$252),Generation!$C:$C,$H267)-SUMIFS(Generation!$D:$D,Generation!$A:$A,Summary_CDP,Generation!$B:$B,IF($B$252="NEM","*",$B$252),Generation!$C:$C,$H267)</f>
        <v>54276.557122743659</v>
      </c>
      <c r="O267" s="5">
        <f>SUMIFS(Generation!J:J,Generation!$A:$A,Summary_CDP,Generation!$B:$B,IF($B$252="NEM","*",$B$252),Generation!$C:$C,$H267)-SUMIFS(Generation!$D:$D,Generation!$A:$A,Summary_CDP,Generation!$B:$B,IF($B$252="NEM","*",$B$252),Generation!$C:$C,$H267)</f>
        <v>65796.806320693548</v>
      </c>
      <c r="P267" s="5">
        <f>SUMIFS(Generation!K:K,Generation!$A:$A,Summary_CDP,Generation!$B:$B,IF($B$252="NEM","*",$B$252),Generation!$C:$C,$H267)-SUMIFS(Generation!$D:$D,Generation!$A:$A,Summary_CDP,Generation!$B:$B,IF($B$252="NEM","*",$B$252),Generation!$C:$C,$H267)</f>
        <v>72356.604074257135</v>
      </c>
      <c r="Q267" s="5">
        <f>SUMIFS(Generation!L:L,Generation!$A:$A,Summary_CDP,Generation!$B:$B,IF($B$252="NEM","*",$B$252),Generation!$C:$C,$H267)-SUMIFS(Generation!$D:$D,Generation!$A:$A,Summary_CDP,Generation!$B:$B,IF($B$252="NEM","*",$B$252),Generation!$C:$C,$H267)</f>
        <v>78856.436520912714</v>
      </c>
      <c r="R267" s="5">
        <f>SUMIFS(Generation!M:M,Generation!$A:$A,Summary_CDP,Generation!$B:$B,IF($B$252="NEM","*",$B$252),Generation!$C:$C,$H267)-SUMIFS(Generation!$D:$D,Generation!$A:$A,Summary_CDP,Generation!$B:$B,IF($B$252="NEM","*",$B$252),Generation!$C:$C,$H267)</f>
        <v>85426.034626861539</v>
      </c>
      <c r="S267" s="5">
        <f>SUMIFS(Generation!N:N,Generation!$A:$A,Summary_CDP,Generation!$B:$B,IF($B$252="NEM","*",$B$252),Generation!$C:$C,$H267)-SUMIFS(Generation!$D:$D,Generation!$A:$A,Summary_CDP,Generation!$B:$B,IF($B$252="NEM","*",$B$252),Generation!$C:$C,$H267)</f>
        <v>97999.878210561816</v>
      </c>
      <c r="T267" s="5">
        <f>SUMIFS(Generation!O:O,Generation!$A:$A,Summary_CDP,Generation!$B:$B,IF($B$252="NEM","*",$B$252),Generation!$C:$C,$H267)-SUMIFS(Generation!$D:$D,Generation!$A:$A,Summary_CDP,Generation!$B:$B,IF($B$252="NEM","*",$B$252),Generation!$C:$C,$H267)</f>
        <v>96204.64508996591</v>
      </c>
      <c r="U267" s="5">
        <f>SUMIFS(Generation!P:P,Generation!$A:$A,Summary_CDP,Generation!$B:$B,IF($B$252="NEM","*",$B$252),Generation!$C:$C,$H267)-SUMIFS(Generation!$D:$D,Generation!$A:$A,Summary_CDP,Generation!$B:$B,IF($B$252="NEM","*",$B$252),Generation!$C:$C,$H267)</f>
        <v>102882.84364561079</v>
      </c>
      <c r="V267" s="5">
        <f>SUMIFS(Generation!Q:Q,Generation!$A:$A,Summary_CDP,Generation!$B:$B,IF($B$252="NEM","*",$B$252),Generation!$C:$C,$H267)-SUMIFS(Generation!$D:$D,Generation!$A:$A,Summary_CDP,Generation!$B:$B,IF($B$252="NEM","*",$B$252),Generation!$C:$C,$H267)</f>
        <v>104445.45282061253</v>
      </c>
      <c r="W267" s="5">
        <f>SUMIFS(Generation!R:R,Generation!$A:$A,Summary_CDP,Generation!$B:$B,IF($B$252="NEM","*",$B$252),Generation!$C:$C,$H267)-SUMIFS(Generation!$D:$D,Generation!$A:$A,Summary_CDP,Generation!$B:$B,IF($B$252="NEM","*",$B$252),Generation!$C:$C,$H267)</f>
        <v>108965.53838947628</v>
      </c>
      <c r="X267" s="5">
        <f>SUMIFS(Generation!S:S,Generation!$A:$A,Summary_CDP,Generation!$B:$B,IF($B$252="NEM","*",$B$252),Generation!$C:$C,$H267)-SUMIFS(Generation!$D:$D,Generation!$A:$A,Summary_CDP,Generation!$B:$B,IF($B$252="NEM","*",$B$252),Generation!$C:$C,$H267)</f>
        <v>105217.17406276072</v>
      </c>
      <c r="Y267" s="5">
        <f>SUMIFS(Generation!T:T,Generation!$A:$A,Summary_CDP,Generation!$B:$B,IF($B$252="NEM","*",$B$252),Generation!$C:$C,$H267)-SUMIFS(Generation!$D:$D,Generation!$A:$A,Summary_CDP,Generation!$B:$B,IF($B$252="NEM","*",$B$252),Generation!$C:$C,$H267)</f>
        <v>115768.89691287567</v>
      </c>
      <c r="Z267" s="5">
        <f>SUMIFS(Generation!U:U,Generation!$A:$A,Summary_CDP,Generation!$B:$B,IF($B$252="NEM","*",$B$252),Generation!$C:$C,$H267)-SUMIFS(Generation!$D:$D,Generation!$A:$A,Summary_CDP,Generation!$B:$B,IF($B$252="NEM","*",$B$252),Generation!$C:$C,$H267)</f>
        <v>119781.90385195156</v>
      </c>
      <c r="AA267" s="5">
        <f>SUMIFS(Generation!V:V,Generation!$A:$A,Summary_CDP,Generation!$B:$B,IF($B$252="NEM","*",$B$252),Generation!$C:$C,$H267)-SUMIFS(Generation!$D:$D,Generation!$A:$A,Summary_CDP,Generation!$B:$B,IF($B$252="NEM","*",$B$252),Generation!$C:$C,$H267)</f>
        <v>120098.81883264019</v>
      </c>
      <c r="AB267" s="5">
        <f>SUMIFS(Generation!W:W,Generation!$A:$A,Summary_CDP,Generation!$B:$B,IF($B$252="NEM","*",$B$252),Generation!$C:$C,$H267)-SUMIFS(Generation!$D:$D,Generation!$A:$A,Summary_CDP,Generation!$B:$B,IF($B$252="NEM","*",$B$252),Generation!$C:$C,$H267)</f>
        <v>136341.07816394037</v>
      </c>
      <c r="AC267" s="5">
        <f>SUMIFS(Generation!X:X,Generation!$A:$A,Summary_CDP,Generation!$B:$B,IF($B$252="NEM","*",$B$252),Generation!$C:$C,$H267)-SUMIFS(Generation!$D:$D,Generation!$A:$A,Summary_CDP,Generation!$B:$B,IF($B$252="NEM","*",$B$252),Generation!$C:$C,$H267)</f>
        <v>147195.63395701788</v>
      </c>
      <c r="AD267" s="5">
        <f>SUMIFS(Generation!Y:Y,Generation!$A:$A,Summary_CDP,Generation!$B:$B,IF($B$252="NEM","*",$B$252),Generation!$C:$C,$H267)-SUMIFS(Generation!$D:$D,Generation!$A:$A,Summary_CDP,Generation!$B:$B,IF($B$252="NEM","*",$B$252),Generation!$C:$C,$H267)</f>
        <v>144839.35721165611</v>
      </c>
      <c r="AE267" s="5">
        <f>SUMIFS(Generation!Z:Z,Generation!$A:$A,Summary_CDP,Generation!$B:$B,IF($B$252="NEM","*",$B$252),Generation!$C:$C,$H267)-SUMIFS(Generation!$D:$D,Generation!$A:$A,Summary_CDP,Generation!$B:$B,IF($B$252="NEM","*",$B$252),Generation!$C:$C,$H267)</f>
        <v>144087.81612431753</v>
      </c>
      <c r="AF267" s="5">
        <f>SUMIFS(Generation!AA:AA,Generation!$A:$A,Summary_CDP,Generation!$B:$B,IF($B$252="NEM","*",$B$252),Generation!$C:$C,$H267)-SUMIFS(Generation!$D:$D,Generation!$A:$A,Summary_CDP,Generation!$B:$B,IF($B$252="NEM","*",$B$252),Generation!$C:$C,$H267)</f>
        <v>152743.39269979129</v>
      </c>
      <c r="AG267" s="5">
        <f>SUMIFS(Generation!AB:AB,Generation!$A:$A,Summary_CDP,Generation!$B:$B,IF($B$252="NEM","*",$B$252),Generation!$C:$C,$H267)-SUMIFS(Generation!$D:$D,Generation!$A:$A,Summary_CDP,Generation!$B:$B,IF($B$252="NEM","*",$B$252),Generation!$C:$C,$H267)</f>
        <v>154088.01427330205</v>
      </c>
      <c r="AH267" s="5">
        <f>SUMIFS(Generation!AC:AC,Generation!$A:$A,Summary_CDP,Generation!$B:$B,IF($B$252="NEM","*",$B$252),Generation!$C:$C,$H267)-SUMIFS(Generation!$D:$D,Generation!$A:$A,Summary_CDP,Generation!$B:$B,IF($B$252="NEM","*",$B$252),Generation!$C:$C,$H267)</f>
        <v>161091.78514398675</v>
      </c>
      <c r="AI267" s="5">
        <f>SUMIFS(Generation!AD:AD,Generation!$A:$A,Summary_CDP,Generation!$B:$B,IF($B$252="NEM","*",$B$252),Generation!$C:$C,$H267)-SUMIFS(Generation!$D:$D,Generation!$A:$A,Summary_CDP,Generation!$B:$B,IF($B$252="NEM","*",$B$252),Generation!$C:$C,$H267)</f>
        <v>152439.84119396782</v>
      </c>
      <c r="AJ267" s="5">
        <f>SUMIFS(Generation!AE:AE,Generation!$A:$A,Summary_CDP,Generation!$B:$B,IF($B$252="NEM","*",$B$252),Generation!$C:$C,$H267)-SUMIFS(Generation!$D:$D,Generation!$A:$A,Summary_CDP,Generation!$B:$B,IF($B$252="NEM","*",$B$252),Generation!$C:$C,$H267)</f>
        <v>159419.15047784918</v>
      </c>
    </row>
    <row r="268" spans="8:36" ht="15" customHeight="1">
      <c r="H268" s="9" t="s">
        <v>143</v>
      </c>
      <c r="I268" s="5">
        <f>SUMIFS(Generation!D:D,Generation!$A:$A,Summary_CDP,Generation!$B:$B,IF($B$252="NEM","*",$B$252),Generation!$C:$C,$H268)-SUMIFS(Generation!$D:$D,Generation!$A:$A,Summary_CDP,Generation!$B:$B,IF($B$252="NEM","*",$B$252),Generation!$C:$C,$H268)</f>
        <v>0</v>
      </c>
      <c r="J268" s="5">
        <f>SUMIFS(Generation!E:E,Generation!$A:$A,Summary_CDP,Generation!$B:$B,IF($B$252="NEM","*",$B$252),Generation!$C:$C,$H268)-SUMIFS(Generation!$D:$D,Generation!$A:$A,Summary_CDP,Generation!$B:$B,IF($B$252="NEM","*",$B$252),Generation!$C:$C,$H268)</f>
        <v>-589.65021528245961</v>
      </c>
      <c r="K268" s="5">
        <f>SUMIFS(Generation!F:F,Generation!$A:$A,Summary_CDP,Generation!$B:$B,IF($B$252="NEM","*",$B$252),Generation!$C:$C,$H268)-SUMIFS(Generation!$D:$D,Generation!$A:$A,Summary_CDP,Generation!$B:$B,IF($B$252="NEM","*",$B$252),Generation!$C:$C,$H268)</f>
        <v>1412.4267952001574</v>
      </c>
      <c r="L268" s="5">
        <f>SUMIFS(Generation!G:G,Generation!$A:$A,Summary_CDP,Generation!$B:$B,IF($B$252="NEM","*",$B$252),Generation!$C:$C,$H268)-SUMIFS(Generation!$D:$D,Generation!$A:$A,Summary_CDP,Generation!$B:$B,IF($B$252="NEM","*",$B$252),Generation!$C:$C,$H268)</f>
        <v>2325.2269714245049</v>
      </c>
      <c r="M268" s="5">
        <f>SUMIFS(Generation!H:H,Generation!$A:$A,Summary_CDP,Generation!$B:$B,IF($B$252="NEM","*",$B$252),Generation!$C:$C,$H268)-SUMIFS(Generation!$D:$D,Generation!$A:$A,Summary_CDP,Generation!$B:$B,IF($B$252="NEM","*",$B$252),Generation!$C:$C,$H268)</f>
        <v>2420.8906143364075</v>
      </c>
      <c r="N268" s="5">
        <f>SUMIFS(Generation!I:I,Generation!$A:$A,Summary_CDP,Generation!$B:$B,IF($B$252="NEM","*",$B$252),Generation!$C:$C,$H268)-SUMIFS(Generation!$D:$D,Generation!$A:$A,Summary_CDP,Generation!$B:$B,IF($B$252="NEM","*",$B$252),Generation!$C:$C,$H268)</f>
        <v>8099.6777913290389</v>
      </c>
      <c r="O268" s="5">
        <f>SUMIFS(Generation!J:J,Generation!$A:$A,Summary_CDP,Generation!$B:$B,IF($B$252="NEM","*",$B$252),Generation!$C:$C,$H268)-SUMIFS(Generation!$D:$D,Generation!$A:$A,Summary_CDP,Generation!$B:$B,IF($B$252="NEM","*",$B$252),Generation!$C:$C,$H268)</f>
        <v>9314.6431891628272</v>
      </c>
      <c r="P268" s="5">
        <f>SUMIFS(Generation!K:K,Generation!$A:$A,Summary_CDP,Generation!$B:$B,IF($B$252="NEM","*",$B$252),Generation!$C:$C,$H268)-SUMIFS(Generation!$D:$D,Generation!$A:$A,Summary_CDP,Generation!$B:$B,IF($B$252="NEM","*",$B$252),Generation!$C:$C,$H268)</f>
        <v>12373.835200339967</v>
      </c>
      <c r="Q268" s="5">
        <f>SUMIFS(Generation!L:L,Generation!$A:$A,Summary_CDP,Generation!$B:$B,IF($B$252="NEM","*",$B$252),Generation!$C:$C,$H268)-SUMIFS(Generation!$D:$D,Generation!$A:$A,Summary_CDP,Generation!$B:$B,IF($B$252="NEM","*",$B$252),Generation!$C:$C,$H268)</f>
        <v>13816.220461596655</v>
      </c>
      <c r="R268" s="5">
        <f>SUMIFS(Generation!M:M,Generation!$A:$A,Summary_CDP,Generation!$B:$B,IF($B$252="NEM","*",$B$252),Generation!$C:$C,$H268)-SUMIFS(Generation!$D:$D,Generation!$A:$A,Summary_CDP,Generation!$B:$B,IF($B$252="NEM","*",$B$252),Generation!$C:$C,$H268)</f>
        <v>15069.42863636417</v>
      </c>
      <c r="S268" s="5">
        <f>SUMIFS(Generation!N:N,Generation!$A:$A,Summary_CDP,Generation!$B:$B,IF($B$252="NEM","*",$B$252),Generation!$C:$C,$H268)-SUMIFS(Generation!$D:$D,Generation!$A:$A,Summary_CDP,Generation!$B:$B,IF($B$252="NEM","*",$B$252),Generation!$C:$C,$H268)</f>
        <v>18684.886755635252</v>
      </c>
      <c r="T268" s="5">
        <f>SUMIFS(Generation!O:O,Generation!$A:$A,Summary_CDP,Generation!$B:$B,IF($B$252="NEM","*",$B$252),Generation!$C:$C,$H268)-SUMIFS(Generation!$D:$D,Generation!$A:$A,Summary_CDP,Generation!$B:$B,IF($B$252="NEM","*",$B$252),Generation!$C:$C,$H268)</f>
        <v>22318.419649347412</v>
      </c>
      <c r="U268" s="5">
        <f>SUMIFS(Generation!P:P,Generation!$A:$A,Summary_CDP,Generation!$B:$B,IF($B$252="NEM","*",$B$252),Generation!$C:$C,$H268)-SUMIFS(Generation!$D:$D,Generation!$A:$A,Summary_CDP,Generation!$B:$B,IF($B$252="NEM","*",$B$252),Generation!$C:$C,$H268)</f>
        <v>22404.972492056684</v>
      </c>
      <c r="V268" s="5">
        <f>SUMIFS(Generation!Q:Q,Generation!$A:$A,Summary_CDP,Generation!$B:$B,IF($B$252="NEM","*",$B$252),Generation!$C:$C,$H268)-SUMIFS(Generation!$D:$D,Generation!$A:$A,Summary_CDP,Generation!$B:$B,IF($B$252="NEM","*",$B$252),Generation!$C:$C,$H268)</f>
        <v>28868.559130718259</v>
      </c>
      <c r="W268" s="5">
        <f>SUMIFS(Generation!R:R,Generation!$A:$A,Summary_CDP,Generation!$B:$B,IF($B$252="NEM","*",$B$252),Generation!$C:$C,$H268)-SUMIFS(Generation!$D:$D,Generation!$A:$A,Summary_CDP,Generation!$B:$B,IF($B$252="NEM","*",$B$252),Generation!$C:$C,$H268)</f>
        <v>33153.953592011065</v>
      </c>
      <c r="X268" s="5">
        <f>SUMIFS(Generation!S:S,Generation!$A:$A,Summary_CDP,Generation!$B:$B,IF($B$252="NEM","*",$B$252),Generation!$C:$C,$H268)-SUMIFS(Generation!$D:$D,Generation!$A:$A,Summary_CDP,Generation!$B:$B,IF($B$252="NEM","*",$B$252),Generation!$C:$C,$H268)</f>
        <v>39094.1207726719</v>
      </c>
      <c r="Y268" s="5">
        <f>SUMIFS(Generation!T:T,Generation!$A:$A,Summary_CDP,Generation!$B:$B,IF($B$252="NEM","*",$B$252),Generation!$C:$C,$H268)-SUMIFS(Generation!$D:$D,Generation!$A:$A,Summary_CDP,Generation!$B:$B,IF($B$252="NEM","*",$B$252),Generation!$C:$C,$H268)</f>
        <v>52712.672310580077</v>
      </c>
      <c r="Z268" s="5">
        <f>SUMIFS(Generation!U:U,Generation!$A:$A,Summary_CDP,Generation!$B:$B,IF($B$252="NEM","*",$B$252),Generation!$C:$C,$H268)-SUMIFS(Generation!$D:$D,Generation!$A:$A,Summary_CDP,Generation!$B:$B,IF($B$252="NEM","*",$B$252),Generation!$C:$C,$H268)</f>
        <v>57651.557765616424</v>
      </c>
      <c r="AA268" s="5">
        <f>SUMIFS(Generation!V:V,Generation!$A:$A,Summary_CDP,Generation!$B:$B,IF($B$252="NEM","*",$B$252),Generation!$C:$C,$H268)-SUMIFS(Generation!$D:$D,Generation!$A:$A,Summary_CDP,Generation!$B:$B,IF($B$252="NEM","*",$B$252),Generation!$C:$C,$H268)</f>
        <v>63388.637354152001</v>
      </c>
      <c r="AB268" s="5">
        <f>SUMIFS(Generation!W:W,Generation!$A:$A,Summary_CDP,Generation!$B:$B,IF($B$252="NEM","*",$B$252),Generation!$C:$C,$H268)-SUMIFS(Generation!$D:$D,Generation!$A:$A,Summary_CDP,Generation!$B:$B,IF($B$252="NEM","*",$B$252),Generation!$C:$C,$H268)</f>
        <v>72171.596185922244</v>
      </c>
      <c r="AC268" s="5">
        <f>SUMIFS(Generation!X:X,Generation!$A:$A,Summary_CDP,Generation!$B:$B,IF($B$252="NEM","*",$B$252),Generation!$C:$C,$H268)-SUMIFS(Generation!$D:$D,Generation!$A:$A,Summary_CDP,Generation!$B:$B,IF($B$252="NEM","*",$B$252),Generation!$C:$C,$H268)</f>
        <v>68748.444454877768</v>
      </c>
      <c r="AD268" s="5">
        <f>SUMIFS(Generation!Y:Y,Generation!$A:$A,Summary_CDP,Generation!$B:$B,IF($B$252="NEM","*",$B$252),Generation!$C:$C,$H268)-SUMIFS(Generation!$D:$D,Generation!$A:$A,Summary_CDP,Generation!$B:$B,IF($B$252="NEM","*",$B$252),Generation!$C:$C,$H268)</f>
        <v>73960.785922588388</v>
      </c>
      <c r="AE268" s="5">
        <f>SUMIFS(Generation!Z:Z,Generation!$A:$A,Summary_CDP,Generation!$B:$B,IF($B$252="NEM","*",$B$252),Generation!$C:$C,$H268)-SUMIFS(Generation!$D:$D,Generation!$A:$A,Summary_CDP,Generation!$B:$B,IF($B$252="NEM","*",$B$252),Generation!$C:$C,$H268)</f>
        <v>79923.652157815843</v>
      </c>
      <c r="AF268" s="5">
        <f>SUMIFS(Generation!AA:AA,Generation!$A:$A,Summary_CDP,Generation!$B:$B,IF($B$252="NEM","*",$B$252),Generation!$C:$C,$H268)-SUMIFS(Generation!$D:$D,Generation!$A:$A,Summary_CDP,Generation!$B:$B,IF($B$252="NEM","*",$B$252),Generation!$C:$C,$H268)</f>
        <v>83899.957839998533</v>
      </c>
      <c r="AG268" s="5">
        <f>SUMIFS(Generation!AB:AB,Generation!$A:$A,Summary_CDP,Generation!$B:$B,IF($B$252="NEM","*",$B$252),Generation!$C:$C,$H268)-SUMIFS(Generation!$D:$D,Generation!$A:$A,Summary_CDP,Generation!$B:$B,IF($B$252="NEM","*",$B$252),Generation!$C:$C,$H268)</f>
        <v>89109.330516617702</v>
      </c>
      <c r="AH268" s="5">
        <f>SUMIFS(Generation!AC:AC,Generation!$A:$A,Summary_CDP,Generation!$B:$B,IF($B$252="NEM","*",$B$252),Generation!$C:$C,$H268)-SUMIFS(Generation!$D:$D,Generation!$A:$A,Summary_CDP,Generation!$B:$B,IF($B$252="NEM","*",$B$252),Generation!$C:$C,$H268)</f>
        <v>102866.84423867551</v>
      </c>
      <c r="AI268" s="5">
        <f>SUMIFS(Generation!AD:AD,Generation!$A:$A,Summary_CDP,Generation!$B:$B,IF($B$252="NEM","*",$B$252),Generation!$C:$C,$H268)-SUMIFS(Generation!$D:$D,Generation!$A:$A,Summary_CDP,Generation!$B:$B,IF($B$252="NEM","*",$B$252),Generation!$C:$C,$H268)</f>
        <v>112777.68822856878</v>
      </c>
      <c r="AJ268" s="5">
        <f>SUMIFS(Generation!AE:AE,Generation!$A:$A,Summary_CDP,Generation!$B:$B,IF($B$252="NEM","*",$B$252),Generation!$C:$C,$H268)-SUMIFS(Generation!$D:$D,Generation!$A:$A,Summary_CDP,Generation!$B:$B,IF($B$252="NEM","*",$B$252),Generation!$C:$C,$H268)</f>
        <v>116717.97423075815</v>
      </c>
    </row>
    <row r="269" spans="8:36" ht="15" customHeight="1">
      <c r="H269" s="9" t="s">
        <v>144</v>
      </c>
      <c r="I269" s="5">
        <f>SUMIFS(Generation!D:D,Generation!$A:$A,Summary_CDP,Generation!$B:$B,IF($B$252="NEM","*",$B$252),Generation!$C:$C,$H269)-SUMIFS(Generation!$D:$D,Generation!$A:$A,Summary_CDP,Generation!$B:$B,IF($B$252="NEM","*",$B$252),Generation!$C:$C,$H269)</f>
        <v>0</v>
      </c>
      <c r="J269" s="5">
        <f>SUMIFS(Generation!E:E,Generation!$A:$A,Summary_CDP,Generation!$B:$B,IF($B$252="NEM","*",$B$252),Generation!$C:$C,$H269)-SUMIFS(Generation!$D:$D,Generation!$A:$A,Summary_CDP,Generation!$B:$B,IF($B$252="NEM","*",$B$252),Generation!$C:$C,$H269)</f>
        <v>3234.7035170999989</v>
      </c>
      <c r="K269" s="5">
        <f>SUMIFS(Generation!F:F,Generation!$A:$A,Summary_CDP,Generation!$B:$B,IF($B$252="NEM","*",$B$252),Generation!$C:$C,$H269)-SUMIFS(Generation!$D:$D,Generation!$A:$A,Summary_CDP,Generation!$B:$B,IF($B$252="NEM","*",$B$252),Generation!$C:$C,$H269)</f>
        <v>6564.4028770000004</v>
      </c>
      <c r="L269" s="5">
        <f>SUMIFS(Generation!G:G,Generation!$A:$A,Summary_CDP,Generation!$B:$B,IF($B$252="NEM","*",$B$252),Generation!$C:$C,$H269)-SUMIFS(Generation!$D:$D,Generation!$A:$A,Summary_CDP,Generation!$B:$B,IF($B$252="NEM","*",$B$252),Generation!$C:$C,$H269)</f>
        <v>9876.8501568999964</v>
      </c>
      <c r="M269" s="5">
        <f>SUMIFS(Generation!H:H,Generation!$A:$A,Summary_CDP,Generation!$B:$B,IF($B$252="NEM","*",$B$252),Generation!$C:$C,$H269)-SUMIFS(Generation!$D:$D,Generation!$A:$A,Summary_CDP,Generation!$B:$B,IF($B$252="NEM","*",$B$252),Generation!$C:$C,$H269)</f>
        <v>13149.368015900003</v>
      </c>
      <c r="N269" s="5">
        <f>SUMIFS(Generation!I:I,Generation!$A:$A,Summary_CDP,Generation!$B:$B,IF($B$252="NEM","*",$B$252),Generation!$C:$C,$H269)-SUMIFS(Generation!$D:$D,Generation!$A:$A,Summary_CDP,Generation!$B:$B,IF($B$252="NEM","*",$B$252),Generation!$C:$C,$H269)</f>
        <v>16116.446252199999</v>
      </c>
      <c r="O269" s="5">
        <f>SUMIFS(Generation!J:J,Generation!$A:$A,Summary_CDP,Generation!$B:$B,IF($B$252="NEM","*",$B$252),Generation!$C:$C,$H269)-SUMIFS(Generation!$D:$D,Generation!$A:$A,Summary_CDP,Generation!$B:$B,IF($B$252="NEM","*",$B$252),Generation!$C:$C,$H269)</f>
        <v>18957.833313799998</v>
      </c>
      <c r="P269" s="5">
        <f>SUMIFS(Generation!K:K,Generation!$A:$A,Summary_CDP,Generation!$B:$B,IF($B$252="NEM","*",$B$252),Generation!$C:$C,$H269)-SUMIFS(Generation!$D:$D,Generation!$A:$A,Summary_CDP,Generation!$B:$B,IF($B$252="NEM","*",$B$252),Generation!$C:$C,$H269)</f>
        <v>21862.306636099998</v>
      </c>
      <c r="Q269" s="5">
        <f>SUMIFS(Generation!L:L,Generation!$A:$A,Summary_CDP,Generation!$B:$B,IF($B$252="NEM","*",$B$252),Generation!$C:$C,$H269)-SUMIFS(Generation!$D:$D,Generation!$A:$A,Summary_CDP,Generation!$B:$B,IF($B$252="NEM","*",$B$252),Generation!$C:$C,$H269)</f>
        <v>24742.051590699997</v>
      </c>
      <c r="R269" s="5">
        <f>SUMIFS(Generation!M:M,Generation!$A:$A,Summary_CDP,Generation!$B:$B,IF($B$252="NEM","*",$B$252),Generation!$C:$C,$H269)-SUMIFS(Generation!$D:$D,Generation!$A:$A,Summary_CDP,Generation!$B:$B,IF($B$252="NEM","*",$B$252),Generation!$C:$C,$H269)</f>
        <v>27395.828646599995</v>
      </c>
      <c r="S269" s="5">
        <f>SUMIFS(Generation!N:N,Generation!$A:$A,Summary_CDP,Generation!$B:$B,IF($B$252="NEM","*",$B$252),Generation!$C:$C,$H269)-SUMIFS(Generation!$D:$D,Generation!$A:$A,Summary_CDP,Generation!$B:$B,IF($B$252="NEM","*",$B$252),Generation!$C:$C,$H269)</f>
        <v>30101.620497899992</v>
      </c>
      <c r="T269" s="5">
        <f>SUMIFS(Generation!O:O,Generation!$A:$A,Summary_CDP,Generation!$B:$B,IF($B$252="NEM","*",$B$252),Generation!$C:$C,$H269)-SUMIFS(Generation!$D:$D,Generation!$A:$A,Summary_CDP,Generation!$B:$B,IF($B$252="NEM","*",$B$252),Generation!$C:$C,$H269)</f>
        <v>32835.592122400005</v>
      </c>
      <c r="U269" s="5">
        <f>SUMIFS(Generation!P:P,Generation!$A:$A,Summary_CDP,Generation!$B:$B,IF($B$252="NEM","*",$B$252),Generation!$C:$C,$H269)-SUMIFS(Generation!$D:$D,Generation!$A:$A,Summary_CDP,Generation!$B:$B,IF($B$252="NEM","*",$B$252),Generation!$C:$C,$H269)</f>
        <v>35593.292132900009</v>
      </c>
      <c r="V269" s="5">
        <f>SUMIFS(Generation!Q:Q,Generation!$A:$A,Summary_CDP,Generation!$B:$B,IF($B$252="NEM","*",$B$252),Generation!$C:$C,$H269)-SUMIFS(Generation!$D:$D,Generation!$A:$A,Summary_CDP,Generation!$B:$B,IF($B$252="NEM","*",$B$252),Generation!$C:$C,$H269)</f>
        <v>38007.466655900003</v>
      </c>
      <c r="W269" s="5">
        <f>SUMIFS(Generation!R:R,Generation!$A:$A,Summary_CDP,Generation!$B:$B,IF($B$252="NEM","*",$B$252),Generation!$C:$C,$H269)-SUMIFS(Generation!$D:$D,Generation!$A:$A,Summary_CDP,Generation!$B:$B,IF($B$252="NEM","*",$B$252),Generation!$C:$C,$H269)</f>
        <v>40335.273510999992</v>
      </c>
      <c r="X269" s="5">
        <f>SUMIFS(Generation!S:S,Generation!$A:$A,Summary_CDP,Generation!$B:$B,IF($B$252="NEM","*",$B$252),Generation!$C:$C,$H269)-SUMIFS(Generation!$D:$D,Generation!$A:$A,Summary_CDP,Generation!$B:$B,IF($B$252="NEM","*",$B$252),Generation!$C:$C,$H269)</f>
        <v>42699.934700699989</v>
      </c>
      <c r="Y269" s="5">
        <f>SUMIFS(Generation!T:T,Generation!$A:$A,Summary_CDP,Generation!$B:$B,IF($B$252="NEM","*",$B$252),Generation!$C:$C,$H269)-SUMIFS(Generation!$D:$D,Generation!$A:$A,Summary_CDP,Generation!$B:$B,IF($B$252="NEM","*",$B$252),Generation!$C:$C,$H269)</f>
        <v>45226.975819099986</v>
      </c>
      <c r="Z269" s="5">
        <f>SUMIFS(Generation!U:U,Generation!$A:$A,Summary_CDP,Generation!$B:$B,IF($B$252="NEM","*",$B$252),Generation!$C:$C,$H269)-SUMIFS(Generation!$D:$D,Generation!$A:$A,Summary_CDP,Generation!$B:$B,IF($B$252="NEM","*",$B$252),Generation!$C:$C,$H269)</f>
        <v>47490.204350800006</v>
      </c>
      <c r="AA269" s="5">
        <f>SUMIFS(Generation!V:V,Generation!$A:$A,Summary_CDP,Generation!$B:$B,IF($B$252="NEM","*",$B$252),Generation!$C:$C,$H269)-SUMIFS(Generation!$D:$D,Generation!$A:$A,Summary_CDP,Generation!$B:$B,IF($B$252="NEM","*",$B$252),Generation!$C:$C,$H269)</f>
        <v>49761.141517700002</v>
      </c>
      <c r="AB269" s="5">
        <f>SUMIFS(Generation!W:W,Generation!$A:$A,Summary_CDP,Generation!$B:$B,IF($B$252="NEM","*",$B$252),Generation!$C:$C,$H269)-SUMIFS(Generation!$D:$D,Generation!$A:$A,Summary_CDP,Generation!$B:$B,IF($B$252="NEM","*",$B$252),Generation!$C:$C,$H269)</f>
        <v>52059.941716699992</v>
      </c>
      <c r="AC269" s="5">
        <f>SUMIFS(Generation!X:X,Generation!$A:$A,Summary_CDP,Generation!$B:$B,IF($B$252="NEM","*",$B$252),Generation!$C:$C,$H269)-SUMIFS(Generation!$D:$D,Generation!$A:$A,Summary_CDP,Generation!$B:$B,IF($B$252="NEM","*",$B$252),Generation!$C:$C,$H269)</f>
        <v>54519.137916299995</v>
      </c>
      <c r="AD269" s="5">
        <f>SUMIFS(Generation!Y:Y,Generation!$A:$A,Summary_CDP,Generation!$B:$B,IF($B$252="NEM","*",$B$252),Generation!$C:$C,$H269)-SUMIFS(Generation!$D:$D,Generation!$A:$A,Summary_CDP,Generation!$B:$B,IF($B$252="NEM","*",$B$252),Generation!$C:$C,$H269)</f>
        <v>56655.325839000012</v>
      </c>
      <c r="AE269" s="5">
        <f>SUMIFS(Generation!Z:Z,Generation!$A:$A,Summary_CDP,Generation!$B:$B,IF($B$252="NEM","*",$B$252),Generation!$C:$C,$H269)-SUMIFS(Generation!$D:$D,Generation!$A:$A,Summary_CDP,Generation!$B:$B,IF($B$252="NEM","*",$B$252),Generation!$C:$C,$H269)</f>
        <v>58789.91861529999</v>
      </c>
      <c r="AF269" s="5">
        <f>SUMIFS(Generation!AA:AA,Generation!$A:$A,Summary_CDP,Generation!$B:$B,IF($B$252="NEM","*",$B$252),Generation!$C:$C,$H269)-SUMIFS(Generation!$D:$D,Generation!$A:$A,Summary_CDP,Generation!$B:$B,IF($B$252="NEM","*",$B$252),Generation!$C:$C,$H269)</f>
        <v>60959.479146599988</v>
      </c>
      <c r="AG269" s="5">
        <f>SUMIFS(Generation!AB:AB,Generation!$A:$A,Summary_CDP,Generation!$B:$B,IF($B$252="NEM","*",$B$252),Generation!$C:$C,$H269)-SUMIFS(Generation!$D:$D,Generation!$A:$A,Summary_CDP,Generation!$B:$B,IF($B$252="NEM","*",$B$252),Generation!$C:$C,$H269)</f>
        <v>63311.407419199997</v>
      </c>
      <c r="AH269" s="5">
        <f>SUMIFS(Generation!AC:AC,Generation!$A:$A,Summary_CDP,Generation!$B:$B,IF($B$252="NEM","*",$B$252),Generation!$C:$C,$H269)-SUMIFS(Generation!$D:$D,Generation!$A:$A,Summary_CDP,Generation!$B:$B,IF($B$252="NEM","*",$B$252),Generation!$C:$C,$H269)</f>
        <v>65317.774982999996</v>
      </c>
      <c r="AI269" s="5">
        <f>SUMIFS(Generation!AD:AD,Generation!$A:$A,Summary_CDP,Generation!$B:$B,IF($B$252="NEM","*",$B$252),Generation!$C:$C,$H269)-SUMIFS(Generation!$D:$D,Generation!$A:$A,Summary_CDP,Generation!$B:$B,IF($B$252="NEM","*",$B$252),Generation!$C:$C,$H269)</f>
        <v>67358.344773699995</v>
      </c>
      <c r="AJ269" s="5">
        <f>SUMIFS(Generation!AE:AE,Generation!$A:$A,Summary_CDP,Generation!$B:$B,IF($B$252="NEM","*",$B$252),Generation!$C:$C,$H269)-SUMIFS(Generation!$D:$D,Generation!$A:$A,Summary_CDP,Generation!$B:$B,IF($B$252="NEM","*",$B$252),Generation!$C:$C,$H269)</f>
        <v>67358.344773699995</v>
      </c>
    </row>
    <row r="271" spans="8:36" ht="15" customHeight="1">
      <c r="H271" s="9" t="s">
        <v>146</v>
      </c>
      <c r="I271" s="5">
        <f>SUMIFS(Generation!D:D,Generation!$A:$A,Summary_CDP,Generation!$B:$B,IF($B$252="NEM","*",$B$252),Generation!$C:$C,$H271)-SUMIFS(Generation!$D:$D,Generation!$A:$A,Summary_CDP,Generation!$B:$B,IF($B$252="NEM","*",$B$252),Generation!$C:$C,$H271)</f>
        <v>0</v>
      </c>
      <c r="J271" s="5">
        <f>SUMIFS(Generation!E:E,Generation!$A:$A,Summary_CDP,Generation!$B:$B,IF($B$252="NEM","*",$B$252),Generation!$C:$C,$H271)-SUMIFS(Generation!$D:$D,Generation!$A:$A,Summary_CDP,Generation!$B:$B,IF($B$252="NEM","*",$B$252),Generation!$C:$C,$H271)</f>
        <v>-1.0014999999997989E-8</v>
      </c>
      <c r="K271" s="5">
        <f>SUMIFS(Generation!F:F,Generation!$A:$A,Summary_CDP,Generation!$B:$B,IF($B$252="NEM","*",$B$252),Generation!$C:$C,$H271)-SUMIFS(Generation!$D:$D,Generation!$A:$A,Summary_CDP,Generation!$B:$B,IF($B$252="NEM","*",$B$252),Generation!$C:$C,$H271)</f>
        <v>1.7150000000000081E-7</v>
      </c>
      <c r="L271" s="5">
        <f>SUMIFS(Generation!G:G,Generation!$A:$A,Summary_CDP,Generation!$B:$B,IF($B$252="NEM","*",$B$252),Generation!$C:$C,$H271)-SUMIFS(Generation!$D:$D,Generation!$A:$A,Summary_CDP,Generation!$B:$B,IF($B$252="NEM","*",$B$252),Generation!$C:$C,$H271)</f>
        <v>0.7615272813550007</v>
      </c>
      <c r="M271" s="5">
        <f>SUMIFS(Generation!H:H,Generation!$A:$A,Summary_CDP,Generation!$B:$B,IF($B$252="NEM","*",$B$252),Generation!$C:$C,$H271)-SUMIFS(Generation!$D:$D,Generation!$A:$A,Summary_CDP,Generation!$B:$B,IF($B$252="NEM","*",$B$252),Generation!$C:$C,$H271)</f>
        <v>5.6516229615000017E-2</v>
      </c>
      <c r="N271" s="5">
        <f>SUMIFS(Generation!I:I,Generation!$A:$A,Summary_CDP,Generation!$B:$B,IF($B$252="NEM","*",$B$252),Generation!$C:$C,$H271)-SUMIFS(Generation!$D:$D,Generation!$A:$A,Summary_CDP,Generation!$B:$B,IF($B$252="NEM","*",$B$252),Generation!$C:$C,$H271)</f>
        <v>6.2187500000000114E-7</v>
      </c>
      <c r="O271" s="5">
        <f>SUMIFS(Generation!J:J,Generation!$A:$A,Summary_CDP,Generation!$B:$B,IF($B$252="NEM","*",$B$252),Generation!$C:$C,$H271)-SUMIFS(Generation!$D:$D,Generation!$A:$A,Summary_CDP,Generation!$B:$B,IF($B$252="NEM","*",$B$252),Generation!$C:$C,$H271)</f>
        <v>0.27603654310500042</v>
      </c>
      <c r="P271" s="5">
        <f>SUMIFS(Generation!K:K,Generation!$A:$A,Summary_CDP,Generation!$B:$B,IF($B$252="NEM","*",$B$252),Generation!$C:$C,$H271)-SUMIFS(Generation!$D:$D,Generation!$A:$A,Summary_CDP,Generation!$B:$B,IF($B$252="NEM","*",$B$252),Generation!$C:$C,$H271)</f>
        <v>5.5216461792100207</v>
      </c>
      <c r="Q271" s="5">
        <f>SUMIFS(Generation!L:L,Generation!$A:$A,Summary_CDP,Generation!$B:$B,IF($B$252="NEM","*",$B$252),Generation!$C:$C,$H271)-SUMIFS(Generation!$D:$D,Generation!$A:$A,Summary_CDP,Generation!$B:$B,IF($B$252="NEM","*",$B$252),Generation!$C:$C,$H271)</f>
        <v>0.70333274208499874</v>
      </c>
      <c r="R271" s="5">
        <f>SUMIFS(Generation!M:M,Generation!$A:$A,Summary_CDP,Generation!$B:$B,IF($B$252="NEM","*",$B$252),Generation!$C:$C,$H271)-SUMIFS(Generation!$D:$D,Generation!$A:$A,Summary_CDP,Generation!$B:$B,IF($B$252="NEM","*",$B$252),Generation!$C:$C,$H271)</f>
        <v>18.591058913560044</v>
      </c>
      <c r="S271" s="5">
        <f>SUMIFS(Generation!N:N,Generation!$A:$A,Summary_CDP,Generation!$B:$B,IF($B$252="NEM","*",$B$252),Generation!$C:$C,$H271)-SUMIFS(Generation!$D:$D,Generation!$A:$A,Summary_CDP,Generation!$B:$B,IF($B$252="NEM","*",$B$252),Generation!$C:$C,$H271)</f>
        <v>0.90100597952499994</v>
      </c>
      <c r="T271" s="5">
        <f>SUMIFS(Generation!O:O,Generation!$A:$A,Summary_CDP,Generation!$B:$B,IF($B$252="NEM","*",$B$252),Generation!$C:$C,$H271)-SUMIFS(Generation!$D:$D,Generation!$A:$A,Summary_CDP,Generation!$B:$B,IF($B$252="NEM","*",$B$252),Generation!$C:$C,$H271)</f>
        <v>31.443423823204999</v>
      </c>
      <c r="U271" s="5">
        <f>SUMIFS(Generation!P:P,Generation!$A:$A,Summary_CDP,Generation!$B:$B,IF($B$252="NEM","*",$B$252),Generation!$C:$C,$H271)-SUMIFS(Generation!$D:$D,Generation!$A:$A,Summary_CDP,Generation!$B:$B,IF($B$252="NEM","*",$B$252),Generation!$C:$C,$H271)</f>
        <v>0.88036167779500252</v>
      </c>
      <c r="V271" s="5">
        <f>SUMIFS(Generation!Q:Q,Generation!$A:$A,Summary_CDP,Generation!$B:$B,IF($B$252="NEM","*",$B$252),Generation!$C:$C,$H271)-SUMIFS(Generation!$D:$D,Generation!$A:$A,Summary_CDP,Generation!$B:$B,IF($B$252="NEM","*",$B$252),Generation!$C:$C,$H271)</f>
        <v>28.098457401524996</v>
      </c>
      <c r="W271" s="5">
        <f>SUMIFS(Generation!R:R,Generation!$A:$A,Summary_CDP,Generation!$B:$B,IF($B$252="NEM","*",$B$252),Generation!$C:$C,$H271)-SUMIFS(Generation!$D:$D,Generation!$A:$A,Summary_CDP,Generation!$B:$B,IF($B$252="NEM","*",$B$252),Generation!$C:$C,$H271)</f>
        <v>4.3586639477799753</v>
      </c>
      <c r="X271" s="5">
        <f>SUMIFS(Generation!S:S,Generation!$A:$A,Summary_CDP,Generation!$B:$B,IF($B$252="NEM","*",$B$252),Generation!$C:$C,$H271)-SUMIFS(Generation!$D:$D,Generation!$A:$A,Summary_CDP,Generation!$B:$B,IF($B$252="NEM","*",$B$252),Generation!$C:$C,$H271)</f>
        <v>23.910153545089987</v>
      </c>
      <c r="Y271" s="5">
        <f>SUMIFS(Generation!T:T,Generation!$A:$A,Summary_CDP,Generation!$B:$B,IF($B$252="NEM","*",$B$252),Generation!$C:$C,$H271)-SUMIFS(Generation!$D:$D,Generation!$A:$A,Summary_CDP,Generation!$B:$B,IF($B$252="NEM","*",$B$252),Generation!$C:$C,$H271)</f>
        <v>26.799572678290012</v>
      </c>
      <c r="Z271" s="5">
        <f>SUMIFS(Generation!U:U,Generation!$A:$A,Summary_CDP,Generation!$B:$B,IF($B$252="NEM","*",$B$252),Generation!$C:$C,$H271)-SUMIFS(Generation!$D:$D,Generation!$A:$A,Summary_CDP,Generation!$B:$B,IF($B$252="NEM","*",$B$252),Generation!$C:$C,$H271)</f>
        <v>77.145086074980014</v>
      </c>
      <c r="AA271" s="5">
        <f>SUMIFS(Generation!V:V,Generation!$A:$A,Summary_CDP,Generation!$B:$B,IF($B$252="NEM","*",$B$252),Generation!$C:$C,$H271)-SUMIFS(Generation!$D:$D,Generation!$A:$A,Summary_CDP,Generation!$B:$B,IF($B$252="NEM","*",$B$252),Generation!$C:$C,$H271)</f>
        <v>40.556125448149999</v>
      </c>
      <c r="AB271" s="5">
        <f>SUMIFS(Generation!W:W,Generation!$A:$A,Summary_CDP,Generation!$B:$B,IF($B$252="NEM","*",$B$252),Generation!$C:$C,$H271)-SUMIFS(Generation!$D:$D,Generation!$A:$A,Summary_CDP,Generation!$B:$B,IF($B$252="NEM","*",$B$252),Generation!$C:$C,$H271)</f>
        <v>213.09127821197518</v>
      </c>
      <c r="AC271" s="5">
        <f>SUMIFS(Generation!X:X,Generation!$A:$A,Summary_CDP,Generation!$B:$B,IF($B$252="NEM","*",$B$252),Generation!$C:$C,$H271)-SUMIFS(Generation!$D:$D,Generation!$A:$A,Summary_CDP,Generation!$B:$B,IF($B$252="NEM","*",$B$252),Generation!$C:$C,$H271)</f>
        <v>129.0615814692701</v>
      </c>
      <c r="AD271" s="5">
        <f>SUMIFS(Generation!Y:Y,Generation!$A:$A,Summary_CDP,Generation!$B:$B,IF($B$252="NEM","*",$B$252),Generation!$C:$C,$H271)-SUMIFS(Generation!$D:$D,Generation!$A:$A,Summary_CDP,Generation!$B:$B,IF($B$252="NEM","*",$B$252),Generation!$C:$C,$H271)</f>
        <v>13.747310854729971</v>
      </c>
      <c r="AE271" s="5">
        <f>SUMIFS(Generation!Z:Z,Generation!$A:$A,Summary_CDP,Generation!$B:$B,IF($B$252="NEM","*",$B$252),Generation!$C:$C,$H271)-SUMIFS(Generation!$D:$D,Generation!$A:$A,Summary_CDP,Generation!$B:$B,IF($B$252="NEM","*",$B$252),Generation!$C:$C,$H271)</f>
        <v>299.63098795932996</v>
      </c>
      <c r="AF271" s="5">
        <f>SUMIFS(Generation!AA:AA,Generation!$A:$A,Summary_CDP,Generation!$B:$B,IF($B$252="NEM","*",$B$252),Generation!$C:$C,$H271)-SUMIFS(Generation!$D:$D,Generation!$A:$A,Summary_CDP,Generation!$B:$B,IF($B$252="NEM","*",$B$252),Generation!$C:$C,$H271)</f>
        <v>316.428885578875</v>
      </c>
      <c r="AG271" s="5">
        <f>SUMIFS(Generation!AB:AB,Generation!$A:$A,Summary_CDP,Generation!$B:$B,IF($B$252="NEM","*",$B$252),Generation!$C:$C,$H271)-SUMIFS(Generation!$D:$D,Generation!$A:$A,Summary_CDP,Generation!$B:$B,IF($B$252="NEM","*",$B$252),Generation!$C:$C,$H271)</f>
        <v>1110.4879249668891</v>
      </c>
      <c r="AH271" s="5">
        <f>SUMIFS(Generation!AC:AC,Generation!$A:$A,Summary_CDP,Generation!$B:$B,IF($B$252="NEM","*",$B$252),Generation!$C:$C,$H271)-SUMIFS(Generation!$D:$D,Generation!$A:$A,Summary_CDP,Generation!$B:$B,IF($B$252="NEM","*",$B$252),Generation!$C:$C,$H271)</f>
        <v>1443.4625805142891</v>
      </c>
      <c r="AI271" s="5">
        <f>SUMIFS(Generation!AD:AD,Generation!$A:$A,Summary_CDP,Generation!$B:$B,IF($B$252="NEM","*",$B$252),Generation!$C:$C,$H271)-SUMIFS(Generation!$D:$D,Generation!$A:$A,Summary_CDP,Generation!$B:$B,IF($B$252="NEM","*",$B$252),Generation!$C:$C,$H271)</f>
        <v>2600.2845730858971</v>
      </c>
      <c r="AJ271" s="5">
        <f>SUMIFS(Generation!AE:AE,Generation!$A:$A,Summary_CDP,Generation!$B:$B,IF($B$252="NEM","*",$B$252),Generation!$C:$C,$H271)-SUMIFS(Generation!$D:$D,Generation!$A:$A,Summary_CDP,Generation!$B:$B,IF($B$252="NEM","*",$B$252),Generation!$C:$C,$H271)</f>
        <v>1865.4301186545138</v>
      </c>
    </row>
    <row r="272" spans="8:36" ht="15" customHeight="1">
      <c r="H272" s="55" t="s">
        <v>169</v>
      </c>
    </row>
    <row r="273" spans="1:30" ht="15" customHeight="1"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</row>
    <row r="276" spans="1:30" s="51" customFormat="1" ht="24" customHeight="1" thickBot="1">
      <c r="A276" s="49" t="s">
        <v>170</v>
      </c>
      <c r="B276" s="47"/>
      <c r="C276" s="47"/>
      <c r="D276" s="47"/>
      <c r="E276" s="47"/>
      <c r="F276" s="47"/>
      <c r="G276" s="47"/>
      <c r="H276" s="47"/>
      <c r="I276" s="50"/>
      <c r="J276" s="47"/>
      <c r="K276" s="47"/>
      <c r="L276" s="47"/>
      <c r="M276" s="47"/>
      <c r="N276" s="47"/>
      <c r="O276" s="47"/>
      <c r="P276" s="47"/>
      <c r="Q276" s="47"/>
      <c r="R276" s="50"/>
      <c r="S276" s="47"/>
      <c r="T276" s="47"/>
      <c r="U276" s="47"/>
      <c r="V276" s="47"/>
      <c r="W276" s="47"/>
      <c r="X276" s="47"/>
      <c r="Y276" s="47"/>
      <c r="Z276" s="47"/>
      <c r="AA276" s="47"/>
      <c r="AB276" s="50"/>
      <c r="AC276" s="47"/>
      <c r="AD276" s="47"/>
    </row>
    <row r="277" spans="1:30" ht="15" customHeight="1" thickTop="1"/>
    <row r="278" spans="1:30" ht="15" customHeight="1">
      <c r="H278" s="8" t="s">
        <v>171</v>
      </c>
      <c r="I278" s="8" t="s">
        <v>172</v>
      </c>
    </row>
    <row r="279" spans="1:30" ht="15" customHeight="1">
      <c r="H279" s="9" t="s">
        <v>50</v>
      </c>
      <c r="I279" s="5" t="str">
        <f>INDEX('Flow path augmentations'!$B$4:$O$18,MATCH($H279,'Flow path augmentations'!$A$4:$A$18,0),MATCH(Summary_CDP,'Flow path augmentations'!$B$3:$O$3,0))</f>
        <v>2030-31</v>
      </c>
    </row>
    <row r="280" spans="1:30" ht="15" customHeight="1">
      <c r="H280" s="9" t="s">
        <v>173</v>
      </c>
      <c r="I280" s="5" t="str">
        <f>INDEX('Flow path augmentations'!$B$4:$O$18,MATCH($H280,'Flow path augmentations'!$A$4:$A$18,0),MATCH(Summary_CDP,'Flow path augmentations'!$B$3:$O$3,0))</f>
        <v>2028-29</v>
      </c>
    </row>
    <row r="281" spans="1:30" ht="15" customHeight="1">
      <c r="H281" s="9" t="s">
        <v>174</v>
      </c>
      <c r="I281" s="5" t="str">
        <f>INDEX('Flow path augmentations'!$B$4:$O$18,MATCH($H281,'Flow path augmentations'!$A$4:$A$18,0),MATCH(Summary_CDP,'Flow path augmentations'!$B$3:$O$3,0))</f>
        <v>2038-39</v>
      </c>
    </row>
    <row r="282" spans="1:30" ht="15" customHeight="1">
      <c r="H282" s="9" t="s">
        <v>175</v>
      </c>
      <c r="I282" s="5" t="str">
        <f>INDEX('Flow path augmentations'!$B$4:$O$18,MATCH($H282,'Flow path augmentations'!$A$4:$A$18,0),MATCH(Summary_CDP,'Flow path augmentations'!$B$3:$O$3,0))</f>
        <v>2032-33</v>
      </c>
    </row>
    <row r="283" spans="1:30" ht="15" customHeight="1">
      <c r="H283" s="9" t="s">
        <v>176</v>
      </c>
      <c r="I283" s="5" t="str">
        <f>INDEX('Flow path augmentations'!$B$4:$O$18,MATCH($H283,'Flow path augmentations'!$A$4:$A$18,0),MATCH(Summary_CDP,'Flow path augmentations'!$B$3:$O$3,0))</f>
        <v>-</v>
      </c>
    </row>
    <row r="284" spans="1:30" ht="15" customHeight="1">
      <c r="H284" s="9" t="s">
        <v>45</v>
      </c>
      <c r="I284" s="5" t="str">
        <f>INDEX('Flow path augmentations'!$B$4:$O$18,MATCH($H284,'Flow path augmentations'!$A$4:$A$18,0),MATCH(Summary_CDP,'Flow path augmentations'!$B$3:$O$3,0))</f>
        <v>2027-28</v>
      </c>
    </row>
    <row r="285" spans="1:30" ht="15" customHeight="1">
      <c r="H285" s="9" t="s">
        <v>177</v>
      </c>
      <c r="I285" s="5" t="str">
        <f>INDEX('Flow path augmentations'!$B$4:$O$18,MATCH($H285,'Flow path augmentations'!$A$4:$A$18,0),MATCH(Summary_CDP,'Flow path augmentations'!$B$3:$O$3,0))</f>
        <v>2035-36</v>
      </c>
    </row>
    <row r="286" spans="1:30" ht="15" customHeight="1">
      <c r="H286" s="9" t="s">
        <v>178</v>
      </c>
      <c r="I286" s="5" t="str">
        <f>INDEX('Flow path augmentations'!$B$4:$O$18,MATCH($H286,'Flow path augmentations'!$A$4:$A$18,0),MATCH(Summary_CDP,'Flow path augmentations'!$B$3:$O$3,0))</f>
        <v>-</v>
      </c>
    </row>
    <row r="287" spans="1:30" ht="15" customHeight="1">
      <c r="H287" s="9" t="s">
        <v>46</v>
      </c>
      <c r="I287" s="5" t="str">
        <f>INDEX('Flow path augmentations'!$B$4:$O$18,MATCH($H287,'Flow path augmentations'!$A$4:$A$18,0),MATCH(Summary_CDP,'Flow path augmentations'!$B$3:$O$3,0))</f>
        <v>2027-28</v>
      </c>
    </row>
    <row r="288" spans="1:30" ht="15" customHeight="1">
      <c r="H288" s="9" t="s">
        <v>49</v>
      </c>
      <c r="I288" s="5" t="str">
        <f>INDEX('Flow path augmentations'!$B$4:$O$18,MATCH($H288,'Flow path augmentations'!$A$4:$A$18,0),MATCH(Summary_CDP,'Flow path augmentations'!$B$3:$O$3,0))</f>
        <v>2028-29</v>
      </c>
    </row>
    <row r="289" spans="8:9" ht="15" customHeight="1">
      <c r="H289" s="9" t="s">
        <v>179</v>
      </c>
      <c r="I289" s="5" t="str">
        <f>INDEX('Flow path augmentations'!$B$4:$O$18,MATCH($H289,'Flow path augmentations'!$A$4:$A$18,0),MATCH(Summary_CDP,'Flow path augmentations'!$B$3:$O$3,0))</f>
        <v>2031-32</v>
      </c>
    </row>
    <row r="290" spans="8:9" ht="15" customHeight="1">
      <c r="H290" s="9" t="s">
        <v>180</v>
      </c>
      <c r="I290" s="5" t="str">
        <f>INDEX('Flow path augmentations'!$B$4:$O$18,MATCH($H290,'Flow path augmentations'!$A$4:$A$18,0),MATCH(Summary_CDP,'Flow path augmentations'!$B$3:$O$3,0))</f>
        <v>-</v>
      </c>
    </row>
    <row r="291" spans="8:9" ht="15" customHeight="1">
      <c r="H291" s="9" t="s">
        <v>181</v>
      </c>
      <c r="I291" s="5" t="str">
        <f>INDEX('Flow path augmentations'!$B$4:$O$18,MATCH($H291,'Flow path augmentations'!$A$4:$A$18,0),MATCH(Summary_CDP,'Flow path augmentations'!$B$3:$O$3,0))</f>
        <v>2029-30</v>
      </c>
    </row>
    <row r="292" spans="8:9" ht="15" customHeight="1">
      <c r="H292" s="9" t="s">
        <v>182</v>
      </c>
      <c r="I292" s="5" t="str">
        <f>INDEX('Flow path augmentations'!$B$4:$O$18,MATCH($H292,'Flow path augmentations'!$A$4:$A$18,0),MATCH(Summary_CDP,'Flow path augmentations'!$B$3:$O$3,0))</f>
        <v>2031-32</v>
      </c>
    </row>
    <row r="293" spans="8:9" ht="15" customHeight="1">
      <c r="H293" s="9" t="s">
        <v>183</v>
      </c>
      <c r="I293" s="5" t="str">
        <f>INDEX('Flow path augmentations'!$B$4:$O$18,MATCH($H293,'Flow path augmentations'!$A$4:$A$18,0),MATCH(Summary_CDP,'Flow path augmentations'!$B$3:$O$3,0))</f>
        <v>-</v>
      </c>
    </row>
  </sheetData>
  <dataValidations count="3">
    <dataValidation type="list" showInputMessage="1" showErrorMessage="1" sqref="B30 B54 B82 B109 B127 B145 B162 B228 B252" xr:uid="{00000000-0002-0000-0300-000000000000}">
      <formula1>"NEM,NSW,QLD,VIC,SA,TAS"</formula1>
    </dataValidation>
    <dataValidation type="list" showInputMessage="1" showErrorMessage="1" sqref="B8" xr:uid="{00000000-0002-0000-0300-000001000000}">
      <formula1>AvailableCDPs</formula1>
    </dataValidation>
    <dataValidation type="list" showInputMessage="1" showErrorMessage="1" sqref="B210" xr:uid="{00000000-0002-0000-0300-000002000000}">
      <formula1>"NSW,QLD,VIC,SA,TAS"</formula1>
    </dataValidation>
  </dataValidation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2" tint="-0.249977111117893"/>
  </sheetPr>
  <dimension ref="A1:BJ212"/>
  <sheetViews>
    <sheetView zoomScaleNormal="100" workbookViewId="0"/>
  </sheetViews>
  <sheetFormatPr baseColWidth="10" defaultColWidth="9" defaultRowHeight="15" customHeight="1"/>
  <cols>
    <col min="1" max="1" width="17.6640625" style="6" customWidth="1"/>
    <col min="2" max="2" width="14" style="6" customWidth="1"/>
    <col min="3" max="3" width="17.1640625" style="6" customWidth="1"/>
    <col min="4" max="4" width="7.6640625" style="6" customWidth="1"/>
    <col min="5" max="5" width="25.5" style="6" customWidth="1"/>
    <col min="6" max="6" width="8.1640625" style="6" customWidth="1"/>
    <col min="7" max="7" width="15" style="6" customWidth="1"/>
    <col min="8" max="8" width="45.5" style="6" customWidth="1"/>
    <col min="9" max="37" width="14.1640625" style="6" customWidth="1"/>
    <col min="38" max="38" width="9" style="6" customWidth="1"/>
    <col min="39" max="16384" width="9" style="6"/>
  </cols>
  <sheetData>
    <row r="1" spans="1:37" ht="15" customHeight="1">
      <c r="A1" s="34"/>
      <c r="B1" s="34"/>
      <c r="C1" s="34"/>
      <c r="D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</row>
    <row r="2" spans="1:37" ht="20.25" customHeight="1" thickBot="1">
      <c r="A2" s="36" t="str">
        <f>"Comparison - "&amp;Comparison_CDP1&amp;" vs. "&amp;Comparison_CDP2</f>
        <v>Comparison - CDP2 vs. Counterfactual</v>
      </c>
      <c r="B2" s="36"/>
      <c r="C2" s="36"/>
      <c r="D2" s="36"/>
      <c r="E2" s="36"/>
      <c r="F2" s="36"/>
      <c r="G2" s="36"/>
      <c r="H2" s="11"/>
      <c r="I2" s="11"/>
    </row>
    <row r="3" spans="1:37" ht="15" customHeight="1" thickTop="1">
      <c r="A3" s="37" t="s">
        <v>83</v>
      </c>
      <c r="B3" s="37"/>
      <c r="C3" s="37"/>
      <c r="I3" s="19"/>
    </row>
    <row r="4" spans="1:37" ht="15" customHeight="1">
      <c r="A4" s="37" t="str">
        <f>"1. The discount rate used for calculation is "&amp;TEXT(WACC,"0.0%")</f>
        <v>1. The discount rate used for calculation is 5.5%</v>
      </c>
      <c r="B4" s="37"/>
      <c r="C4" s="37"/>
      <c r="I4" s="19"/>
    </row>
    <row r="5" spans="1:37" ht="15" customHeight="1">
      <c r="A5" s="37" t="s">
        <v>84</v>
      </c>
      <c r="B5" s="37"/>
      <c r="C5" s="37"/>
      <c r="I5" s="19"/>
    </row>
    <row r="6" spans="1:37" ht="15" customHeight="1">
      <c r="G6" s="19"/>
    </row>
    <row r="7" spans="1:37" ht="15" customHeight="1">
      <c r="C7" s="11" t="s">
        <v>85</v>
      </c>
      <c r="G7" s="19"/>
    </row>
    <row r="8" spans="1:37" ht="15" customHeight="1">
      <c r="A8" s="11" t="s">
        <v>184</v>
      </c>
      <c r="B8" s="21" t="s">
        <v>54</v>
      </c>
      <c r="C8" s="37" t="str">
        <f>INDEX(CDPs!$B$5:$B$20,MATCH(Comparison_CDP1,CDPs!$A$5:$A$20,0),1)</f>
        <v>Based on Step Change least-cost DP (Progressive Change least-cost with actionable ML and VNI West)</v>
      </c>
      <c r="G8" s="19"/>
    </row>
    <row r="9" spans="1:37" ht="15" customHeight="1">
      <c r="A9" s="11" t="s">
        <v>185</v>
      </c>
      <c r="B9" s="21" t="s">
        <v>80</v>
      </c>
      <c r="C9" s="37" t="str">
        <f>INDEX(CDPs!$B$5:$B$20,MATCH(Comparison_CDP2,CDPs!$A$5:$A$20,0),1)</f>
        <v>No future network augmentation other than committed and anticipated projects/ small intra-regional augmentations/ replacement expenditure projects</v>
      </c>
      <c r="I9" s="27"/>
    </row>
    <row r="10" spans="1:37" ht="15" customHeight="1"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</row>
    <row r="11" spans="1:37" s="51" customFormat="1" ht="24" customHeight="1" thickBot="1">
      <c r="A11" s="49" t="s">
        <v>186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</row>
    <row r="12" spans="1:37" ht="15" customHeight="1" thickTop="1"/>
    <row r="14" spans="1:37" ht="15" customHeight="1">
      <c r="E14" s="39"/>
      <c r="H14" s="2" t="s">
        <v>88</v>
      </c>
      <c r="I14" s="8" t="s">
        <v>89</v>
      </c>
      <c r="J14" s="8" t="s">
        <v>90</v>
      </c>
      <c r="K14" s="8" t="s">
        <v>91</v>
      </c>
      <c r="L14" s="8" t="s">
        <v>92</v>
      </c>
      <c r="M14" s="8" t="s">
        <v>93</v>
      </c>
      <c r="N14" s="8" t="s">
        <v>94</v>
      </c>
      <c r="O14" s="8" t="s">
        <v>95</v>
      </c>
      <c r="P14" s="8" t="s">
        <v>96</v>
      </c>
      <c r="Q14" s="8" t="s">
        <v>97</v>
      </c>
      <c r="R14" s="8" t="s">
        <v>98</v>
      </c>
      <c r="S14" s="8" t="s">
        <v>99</v>
      </c>
      <c r="T14" s="8" t="s">
        <v>100</v>
      </c>
      <c r="U14" s="8" t="s">
        <v>101</v>
      </c>
      <c r="V14" s="8" t="s">
        <v>102</v>
      </c>
      <c r="W14" s="8" t="s">
        <v>103</v>
      </c>
      <c r="X14" s="8" t="s">
        <v>104</v>
      </c>
      <c r="Y14" s="8" t="s">
        <v>105</v>
      </c>
      <c r="Z14" s="8" t="s">
        <v>106</v>
      </c>
      <c r="AA14" s="8" t="s">
        <v>107</v>
      </c>
      <c r="AB14" s="8" t="s">
        <v>108</v>
      </c>
      <c r="AC14" s="8" t="s">
        <v>109</v>
      </c>
      <c r="AD14" s="8" t="s">
        <v>110</v>
      </c>
      <c r="AE14" s="8" t="s">
        <v>111</v>
      </c>
      <c r="AF14" s="8" t="s">
        <v>112</v>
      </c>
      <c r="AG14" s="8" t="s">
        <v>113</v>
      </c>
      <c r="AH14" s="8" t="s">
        <v>114</v>
      </c>
      <c r="AI14" s="8" t="s">
        <v>115</v>
      </c>
      <c r="AJ14" s="8" t="s">
        <v>116</v>
      </c>
      <c r="AK14" s="8" t="s">
        <v>117</v>
      </c>
    </row>
    <row r="15" spans="1:37" ht="15" customHeight="1">
      <c r="B15" s="39"/>
      <c r="E15" s="39"/>
      <c r="F15" s="38"/>
      <c r="H15" s="25" t="s">
        <v>118</v>
      </c>
      <c r="I15" s="29">
        <f t="shared" ref="I15:I21" si="0">NPV(WACC,J15:AK15)/(1+WACC)^2</f>
        <v>17740.285551553348</v>
      </c>
      <c r="J15" s="16">
        <f>(SUMIFS(Costs!C:C,Costs!$A:$A,Comparison_CDP2,Costs!$B:$B,$H15)-SUMIFS(Costs!C:C,Costs!$A:$A,Comparison_CDP1,Costs!$B:$B,$H15))/1000</f>
        <v>568.2156177253778</v>
      </c>
      <c r="K15" s="16">
        <f>(SUMIFS(Costs!D:D,Costs!$A:$A,Comparison_CDP2,Costs!$B:$B,$H15)-SUMIFS(Costs!D:D,Costs!$A:$A,Comparison_CDP1,Costs!$B:$B,$H15))/1000</f>
        <v>830.70910999536113</v>
      </c>
      <c r="L15" s="16">
        <f>(SUMIFS(Costs!E:E,Costs!$A:$A,Comparison_CDP2,Costs!$B:$B,$H15)-SUMIFS(Costs!E:E,Costs!$A:$A,Comparison_CDP1,Costs!$B:$B,$H15))/1000</f>
        <v>977.98381831069685</v>
      </c>
      <c r="M15" s="16">
        <f>(SUMIFS(Costs!F:F,Costs!$A:$A,Comparison_CDP2,Costs!$B:$B,$H15)-SUMIFS(Costs!F:F,Costs!$A:$A,Comparison_CDP1,Costs!$B:$B,$H15))/1000</f>
        <v>1786.1112945005311</v>
      </c>
      <c r="N15" s="16">
        <f>(SUMIFS(Costs!G:G,Costs!$A:$A,Comparison_CDP2,Costs!$B:$B,$H15)-SUMIFS(Costs!G:G,Costs!$A:$A,Comparison_CDP1,Costs!$B:$B,$H15))/1000</f>
        <v>1290.0437951172762</v>
      </c>
      <c r="O15" s="16">
        <f>(SUMIFS(Costs!H:H,Costs!$A:$A,Comparison_CDP2,Costs!$B:$B,$H15)-SUMIFS(Costs!H:H,Costs!$A:$A,Comparison_CDP1,Costs!$B:$B,$H15))/1000</f>
        <v>1417.7010143069542</v>
      </c>
      <c r="P15" s="16">
        <f>(SUMIFS(Costs!I:I,Costs!$A:$A,Comparison_CDP2,Costs!$B:$B,$H15)-SUMIFS(Costs!I:I,Costs!$A:$A,Comparison_CDP1,Costs!$B:$B,$H15))/1000</f>
        <v>1906.000091996227</v>
      </c>
      <c r="Q15" s="16">
        <f>(SUMIFS(Costs!J:J,Costs!$A:$A,Comparison_CDP2,Costs!$B:$B,$H15)-SUMIFS(Costs!J:J,Costs!$A:$A,Comparison_CDP1,Costs!$B:$B,$H15))/1000</f>
        <v>1714.199160873103</v>
      </c>
      <c r="R15" s="16">
        <f>(SUMIFS(Costs!K:K,Costs!$A:$A,Comparison_CDP2,Costs!$B:$B,$H15)-SUMIFS(Costs!K:K,Costs!$A:$A,Comparison_CDP1,Costs!$B:$B,$H15))/1000</f>
        <v>1773.8143302135561</v>
      </c>
      <c r="S15" s="16">
        <f>(SUMIFS(Costs!L:L,Costs!$A:$A,Comparison_CDP2,Costs!$B:$B,$H15)-SUMIFS(Costs!L:L,Costs!$A:$A,Comparison_CDP1,Costs!$B:$B,$H15))/1000</f>
        <v>1607.4019834008413</v>
      </c>
      <c r="T15" s="16">
        <f>(SUMIFS(Costs!M:M,Costs!$A:$A,Comparison_CDP2,Costs!$B:$B,$H15)-SUMIFS(Costs!M:M,Costs!$A:$A,Comparison_CDP1,Costs!$B:$B,$H15))/1000</f>
        <v>1352.6240618723994</v>
      </c>
      <c r="U15" s="16">
        <f>(SUMIFS(Costs!N:N,Costs!$A:$A,Comparison_CDP2,Costs!$B:$B,$H15)-SUMIFS(Costs!N:N,Costs!$A:$A,Comparison_CDP1,Costs!$B:$B,$H15))/1000</f>
        <v>1817.1814521944132</v>
      </c>
      <c r="V15" s="16">
        <f>(SUMIFS(Costs!O:O,Costs!$A:$A,Comparison_CDP2,Costs!$B:$B,$H15)-SUMIFS(Costs!O:O,Costs!$A:$A,Comparison_CDP1,Costs!$B:$B,$H15))/1000</f>
        <v>2055.2841600969164</v>
      </c>
      <c r="W15" s="16">
        <f>(SUMIFS(Costs!P:P,Costs!$A:$A,Comparison_CDP2,Costs!$B:$B,$H15)-SUMIFS(Costs!P:P,Costs!$A:$A,Comparison_CDP1,Costs!$B:$B,$H15))/1000</f>
        <v>1821.8303498485711</v>
      </c>
      <c r="X15" s="16">
        <f>(SUMIFS(Costs!Q:Q,Costs!$A:$A,Comparison_CDP2,Costs!$B:$B,$H15)-SUMIFS(Costs!Q:Q,Costs!$A:$A,Comparison_CDP1,Costs!$B:$B,$H15))/1000</f>
        <v>1519.8113105557468</v>
      </c>
      <c r="Y15" s="16">
        <f>(SUMIFS(Costs!R:R,Costs!$A:$A,Comparison_CDP2,Costs!$B:$B,$H15)-SUMIFS(Costs!R:R,Costs!$A:$A,Comparison_CDP1,Costs!$B:$B,$H15))/1000</f>
        <v>1416.0691271695671</v>
      </c>
      <c r="Z15" s="16">
        <f>(SUMIFS(Costs!S:S,Costs!$A:$A,Comparison_CDP2,Costs!$B:$B,$H15)-SUMIFS(Costs!S:S,Costs!$A:$A,Comparison_CDP1,Costs!$B:$B,$H15))/1000</f>
        <v>1819.8357641854993</v>
      </c>
      <c r="AA15" s="16">
        <f>(SUMIFS(Costs!T:T,Costs!$A:$A,Comparison_CDP2,Costs!$B:$B,$H15)-SUMIFS(Costs!T:T,Costs!$A:$A,Comparison_CDP1,Costs!$B:$B,$H15))/1000</f>
        <v>1703.0243723276089</v>
      </c>
      <c r="AB15" s="16">
        <f>(SUMIFS(Costs!U:U,Costs!$A:$A,Comparison_CDP2,Costs!$B:$B,$H15)-SUMIFS(Costs!U:U,Costs!$A:$A,Comparison_CDP1,Costs!$B:$B,$H15))/1000</f>
        <v>1399.2051575116197</v>
      </c>
      <c r="AC15" s="16">
        <f>(SUMIFS(Costs!V:V,Costs!$A:$A,Comparison_CDP2,Costs!$B:$B,$H15)-SUMIFS(Costs!V:V,Costs!$A:$A,Comparison_CDP1,Costs!$B:$B,$H15))/1000</f>
        <v>822.33653876812946</v>
      </c>
      <c r="AD15" s="16">
        <f>(SUMIFS(Costs!W:W,Costs!$A:$A,Comparison_CDP2,Costs!$B:$B,$H15)-SUMIFS(Costs!W:W,Costs!$A:$A,Comparison_CDP1,Costs!$B:$B,$H15))/1000</f>
        <v>1231.9625447471999</v>
      </c>
      <c r="AE15" s="16">
        <f>(SUMIFS(Costs!X:X,Costs!$A:$A,Comparison_CDP2,Costs!$B:$B,$H15)-SUMIFS(Costs!X:X,Costs!$A:$A,Comparison_CDP1,Costs!$B:$B,$H15))/1000</f>
        <v>1474.7058496033605</v>
      </c>
      <c r="AF15" s="16">
        <f>(SUMIFS(Costs!Y:Y,Costs!$A:$A,Comparison_CDP2,Costs!$B:$B,$H15)-SUMIFS(Costs!Y:Y,Costs!$A:$A,Comparison_CDP1,Costs!$B:$B,$H15))/1000</f>
        <v>1235.2718246456795</v>
      </c>
      <c r="AG15" s="16">
        <f>(SUMIFS(Costs!Z:Z,Costs!$A:$A,Comparison_CDP2,Costs!$B:$B,$H15)-SUMIFS(Costs!Z:Z,Costs!$A:$A,Comparison_CDP1,Costs!$B:$B,$H15))/1000</f>
        <v>1303.7338431237397</v>
      </c>
      <c r="AH15" s="16">
        <f>(SUMIFS(Costs!AA:AA,Costs!$A:$A,Comparison_CDP2,Costs!$B:$B,$H15)-SUMIFS(Costs!AA:AA,Costs!$A:$A,Comparison_CDP1,Costs!$B:$B,$H15))/1000</f>
        <v>1722.7207748470903</v>
      </c>
      <c r="AI15" s="16">
        <f>(SUMIFS(Costs!AB:AB,Costs!$A:$A,Comparison_CDP2,Costs!$B:$B,$H15)-SUMIFS(Costs!AB:AB,Costs!$A:$A,Comparison_CDP1,Costs!$B:$B,$H15))/1000</f>
        <v>1096.2158685293496</v>
      </c>
      <c r="AJ15" s="16">
        <f>(SUMIFS(Costs!AC:AC,Costs!$A:$A,Comparison_CDP2,Costs!$B:$B,$H15)-SUMIFS(Costs!AC:AC,Costs!$A:$A,Comparison_CDP1,Costs!$B:$B,$H15))/1000</f>
        <v>689.0093472969811</v>
      </c>
      <c r="AK15" s="16">
        <f>(SUMIFS(Costs!AD:AD,Costs!$A:$A,Comparison_CDP2,Costs!$B:$B,$H15)-SUMIFS(Costs!AD:AD,Costs!$A:$A,Comparison_CDP1,Costs!$B:$B,$H15))/1000</f>
        <v>899.22033897568099</v>
      </c>
    </row>
    <row r="16" spans="1:37" ht="15" customHeight="1">
      <c r="E16" s="39"/>
      <c r="F16" s="38"/>
      <c r="G16" s="13"/>
      <c r="H16" s="25" t="s">
        <v>119</v>
      </c>
      <c r="I16" s="29">
        <f t="shared" si="0"/>
        <v>2454.6007424976256</v>
      </c>
      <c r="J16" s="16">
        <f>(SUMIFS(Costs!C:C,Costs!$A:$A,Comparison_CDP2,Costs!$B:$B,$H16)-SUMIFS(Costs!C:C,Costs!$A:$A,Comparison_CDP1,Costs!$B:$B,$H16))/1000</f>
        <v>93.52028976046806</v>
      </c>
      <c r="K16" s="16">
        <f>(SUMIFS(Costs!D:D,Costs!$A:$A,Comparison_CDP2,Costs!$B:$B,$H16)-SUMIFS(Costs!D:D,Costs!$A:$A,Comparison_CDP1,Costs!$B:$B,$H16))/1000</f>
        <v>135.79914391199591</v>
      </c>
      <c r="L16" s="16">
        <f>(SUMIFS(Costs!E:E,Costs!$A:$A,Comparison_CDP2,Costs!$B:$B,$H16)-SUMIFS(Costs!E:E,Costs!$A:$A,Comparison_CDP1,Costs!$B:$B,$H16))/1000</f>
        <v>195.42807778363814</v>
      </c>
      <c r="M16" s="16">
        <f>(SUMIFS(Costs!F:F,Costs!$A:$A,Comparison_CDP2,Costs!$B:$B,$H16)-SUMIFS(Costs!F:F,Costs!$A:$A,Comparison_CDP1,Costs!$B:$B,$H16))/1000</f>
        <v>684.27854185819581</v>
      </c>
      <c r="N16" s="16">
        <f>(SUMIFS(Costs!G:G,Costs!$A:$A,Comparison_CDP2,Costs!$B:$B,$H16)-SUMIFS(Costs!G:G,Costs!$A:$A,Comparison_CDP1,Costs!$B:$B,$H16))/1000</f>
        <v>-100.60606963472999</v>
      </c>
      <c r="O16" s="16">
        <f>(SUMIFS(Costs!H:H,Costs!$A:$A,Comparison_CDP2,Costs!$B:$B,$H16)-SUMIFS(Costs!H:H,Costs!$A:$A,Comparison_CDP1,Costs!$B:$B,$H16))/1000</f>
        <v>96.227402738885019</v>
      </c>
      <c r="P16" s="16">
        <f>(SUMIFS(Costs!I:I,Costs!$A:$A,Comparison_CDP2,Costs!$B:$B,$H16)-SUMIFS(Costs!I:I,Costs!$A:$A,Comparison_CDP1,Costs!$B:$B,$H16))/1000</f>
        <v>-31.7762919325158</v>
      </c>
      <c r="Q16" s="16">
        <f>(SUMIFS(Costs!J:J,Costs!$A:$A,Comparison_CDP2,Costs!$B:$B,$H16)-SUMIFS(Costs!J:J,Costs!$A:$A,Comparison_CDP1,Costs!$B:$B,$H16))/1000</f>
        <v>-221.24480976487231</v>
      </c>
      <c r="R16" s="16">
        <f>(SUMIFS(Costs!K:K,Costs!$A:$A,Comparison_CDP2,Costs!$B:$B,$H16)-SUMIFS(Costs!K:K,Costs!$A:$A,Comparison_CDP1,Costs!$B:$B,$H16))/1000</f>
        <v>-31.539370960522909</v>
      </c>
      <c r="S16" s="16">
        <f>(SUMIFS(Costs!L:L,Costs!$A:$A,Comparison_CDP2,Costs!$B:$B,$H16)-SUMIFS(Costs!L:L,Costs!$A:$A,Comparison_CDP1,Costs!$B:$B,$H16))/1000</f>
        <v>-165.36846672292427</v>
      </c>
      <c r="T16" s="16">
        <f>(SUMIFS(Costs!M:M,Costs!$A:$A,Comparison_CDP2,Costs!$B:$B,$H16)-SUMIFS(Costs!M:M,Costs!$A:$A,Comparison_CDP1,Costs!$B:$B,$H16))/1000</f>
        <v>84.258754733904269</v>
      </c>
      <c r="U16" s="16">
        <f>(SUMIFS(Costs!N:N,Costs!$A:$A,Comparison_CDP2,Costs!$B:$B,$H16)-SUMIFS(Costs!N:N,Costs!$A:$A,Comparison_CDP1,Costs!$B:$B,$H16))/1000</f>
        <v>297.99375850236089</v>
      </c>
      <c r="V16" s="16">
        <f>(SUMIFS(Costs!O:O,Costs!$A:$A,Comparison_CDP2,Costs!$B:$B,$H16)-SUMIFS(Costs!O:O,Costs!$A:$A,Comparison_CDP1,Costs!$B:$B,$H16))/1000</f>
        <v>208.31677674415616</v>
      </c>
      <c r="W16" s="16">
        <f>(SUMIFS(Costs!P:P,Costs!$A:$A,Comparison_CDP2,Costs!$B:$B,$H16)-SUMIFS(Costs!P:P,Costs!$A:$A,Comparison_CDP1,Costs!$B:$B,$H16))/1000</f>
        <v>165.82647271966701</v>
      </c>
      <c r="X16" s="16">
        <f>(SUMIFS(Costs!Q:Q,Costs!$A:$A,Comparison_CDP2,Costs!$B:$B,$H16)-SUMIFS(Costs!Q:Q,Costs!$A:$A,Comparison_CDP1,Costs!$B:$B,$H16))/1000</f>
        <v>89.516673613493325</v>
      </c>
      <c r="Y16" s="16">
        <f>(SUMIFS(Costs!R:R,Costs!$A:$A,Comparison_CDP2,Costs!$B:$B,$H16)-SUMIFS(Costs!R:R,Costs!$A:$A,Comparison_CDP1,Costs!$B:$B,$H16))/1000</f>
        <v>45.048628265520094</v>
      </c>
      <c r="Z16" s="16">
        <f>(SUMIFS(Costs!S:S,Costs!$A:$A,Comparison_CDP2,Costs!$B:$B,$H16)-SUMIFS(Costs!S:S,Costs!$A:$A,Comparison_CDP1,Costs!$B:$B,$H16))/1000</f>
        <v>114.33624882886512</v>
      </c>
      <c r="AA16" s="16">
        <f>(SUMIFS(Costs!T:T,Costs!$A:$A,Comparison_CDP2,Costs!$B:$B,$H16)-SUMIFS(Costs!T:T,Costs!$A:$A,Comparison_CDP1,Costs!$B:$B,$H16))/1000</f>
        <v>189.2130263993009</v>
      </c>
      <c r="AB16" s="16">
        <f>(SUMIFS(Costs!U:U,Costs!$A:$A,Comparison_CDP2,Costs!$B:$B,$H16)-SUMIFS(Costs!U:U,Costs!$A:$A,Comparison_CDP1,Costs!$B:$B,$H16))/1000</f>
        <v>210.85129674983816</v>
      </c>
      <c r="AC16" s="16">
        <f>(SUMIFS(Costs!V:V,Costs!$A:$A,Comparison_CDP2,Costs!$B:$B,$H16)-SUMIFS(Costs!V:V,Costs!$A:$A,Comparison_CDP1,Costs!$B:$B,$H16))/1000</f>
        <v>124.2560961646</v>
      </c>
      <c r="AD16" s="16">
        <f>(SUMIFS(Costs!W:W,Costs!$A:$A,Comparison_CDP2,Costs!$B:$B,$H16)-SUMIFS(Costs!W:W,Costs!$A:$A,Comparison_CDP1,Costs!$B:$B,$H16))/1000</f>
        <v>593.63283442486409</v>
      </c>
      <c r="AE16" s="16">
        <f>(SUMIFS(Costs!X:X,Costs!$A:$A,Comparison_CDP2,Costs!$B:$B,$H16)-SUMIFS(Costs!X:X,Costs!$A:$A,Comparison_CDP1,Costs!$B:$B,$H16))/1000</f>
        <v>647.2152860344537</v>
      </c>
      <c r="AF16" s="16">
        <f>(SUMIFS(Costs!Y:Y,Costs!$A:$A,Comparison_CDP2,Costs!$B:$B,$H16)-SUMIFS(Costs!Y:Y,Costs!$A:$A,Comparison_CDP1,Costs!$B:$B,$H16))/1000</f>
        <v>656.87978990241368</v>
      </c>
      <c r="AG16" s="16">
        <f>(SUMIFS(Costs!Z:Z,Costs!$A:$A,Comparison_CDP2,Costs!$B:$B,$H16)-SUMIFS(Costs!Z:Z,Costs!$A:$A,Comparison_CDP1,Costs!$B:$B,$H16))/1000</f>
        <v>571.33819071699907</v>
      </c>
      <c r="AH16" s="16">
        <f>(SUMIFS(Costs!AA:AA,Costs!$A:$A,Comparison_CDP2,Costs!$B:$B,$H16)-SUMIFS(Costs!AA:AA,Costs!$A:$A,Comparison_CDP1,Costs!$B:$B,$H16))/1000</f>
        <v>793.1327145487885</v>
      </c>
      <c r="AI16" s="16">
        <f>(SUMIFS(Costs!AB:AB,Costs!$A:$A,Comparison_CDP2,Costs!$B:$B,$H16)-SUMIFS(Costs!AB:AB,Costs!$A:$A,Comparison_CDP1,Costs!$B:$B,$H16))/1000</f>
        <v>727.76959762290312</v>
      </c>
      <c r="AJ16" s="16">
        <f>(SUMIFS(Costs!AC:AC,Costs!$A:$A,Comparison_CDP2,Costs!$B:$B,$H16)-SUMIFS(Costs!AC:AC,Costs!$A:$A,Comparison_CDP1,Costs!$B:$B,$H16))/1000</f>
        <v>539.41053378847516</v>
      </c>
      <c r="AK16" s="16">
        <f>(SUMIFS(Costs!AD:AD,Costs!$A:$A,Comparison_CDP2,Costs!$B:$B,$H16)-SUMIFS(Costs!AD:AD,Costs!$A:$A,Comparison_CDP1,Costs!$B:$B,$H16))/1000</f>
        <v>681.57980991512818</v>
      </c>
    </row>
    <row r="17" spans="1:37" ht="15" customHeight="1">
      <c r="E17" s="39"/>
      <c r="F17" s="38"/>
      <c r="G17" s="38"/>
      <c r="H17" s="25" t="s">
        <v>120</v>
      </c>
      <c r="I17" s="29">
        <f t="shared" si="0"/>
        <v>14978.525077732449</v>
      </c>
      <c r="J17" s="16">
        <f>(SUMIFS(Costs!C:C,Costs!$A:$A,Comparison_CDP2,Costs!$B:$B,$H17)-SUMIFS(Costs!C:C,Costs!$A:$A,Comparison_CDP1,Costs!$B:$B,$H17))/1000</f>
        <v>-248.52973995633283</v>
      </c>
      <c r="K17" s="16">
        <f>(SUMIFS(Costs!D:D,Costs!$A:$A,Comparison_CDP2,Costs!$B:$B,$H17)-SUMIFS(Costs!D:D,Costs!$A:$A,Comparison_CDP1,Costs!$B:$B,$H17))/1000</f>
        <v>-267.46818531430188</v>
      </c>
      <c r="L17" s="16">
        <f>(SUMIFS(Costs!E:E,Costs!$A:$A,Comparison_CDP2,Costs!$B:$B,$H17)-SUMIFS(Costs!E:E,Costs!$A:$A,Comparison_CDP1,Costs!$B:$B,$H17))/1000</f>
        <v>-282.14842039787516</v>
      </c>
      <c r="M17" s="16">
        <f>(SUMIFS(Costs!F:F,Costs!$A:$A,Comparison_CDP2,Costs!$B:$B,$H17)-SUMIFS(Costs!F:F,Costs!$A:$A,Comparison_CDP1,Costs!$B:$B,$H17))/1000</f>
        <v>-496.99625643805996</v>
      </c>
      <c r="N17" s="16">
        <f>(SUMIFS(Costs!G:G,Costs!$A:$A,Comparison_CDP2,Costs!$B:$B,$H17)-SUMIFS(Costs!G:G,Costs!$A:$A,Comparison_CDP1,Costs!$B:$B,$H17))/1000</f>
        <v>-146.73246528333402</v>
      </c>
      <c r="O17" s="16">
        <f>(SUMIFS(Costs!H:H,Costs!$A:$A,Comparison_CDP2,Costs!$B:$B,$H17)-SUMIFS(Costs!H:H,Costs!$A:$A,Comparison_CDP1,Costs!$B:$B,$H17))/1000</f>
        <v>-119.2233427436382</v>
      </c>
      <c r="P17" s="16">
        <f>(SUMIFS(Costs!I:I,Costs!$A:$A,Comparison_CDP2,Costs!$B:$B,$H17)-SUMIFS(Costs!I:I,Costs!$A:$A,Comparison_CDP1,Costs!$B:$B,$H17))/1000</f>
        <v>1.5494301207859535</v>
      </c>
      <c r="Q17" s="16">
        <f>(SUMIFS(Costs!J:J,Costs!$A:$A,Comparison_CDP2,Costs!$B:$B,$H17)-SUMIFS(Costs!J:J,Costs!$A:$A,Comparison_CDP1,Costs!$B:$B,$H17))/1000</f>
        <v>284.66519610690091</v>
      </c>
      <c r="R17" s="16">
        <f>(SUMIFS(Costs!K:K,Costs!$A:$A,Comparison_CDP2,Costs!$B:$B,$H17)-SUMIFS(Costs!K:K,Costs!$A:$A,Comparison_CDP1,Costs!$B:$B,$H17))/1000</f>
        <v>403.94957073038</v>
      </c>
      <c r="S17" s="16">
        <f>(SUMIFS(Costs!L:L,Costs!$A:$A,Comparison_CDP2,Costs!$B:$B,$H17)-SUMIFS(Costs!L:L,Costs!$A:$A,Comparison_CDP1,Costs!$B:$B,$H17))/1000</f>
        <v>506.84670960322813</v>
      </c>
      <c r="T17" s="16">
        <f>(SUMIFS(Costs!M:M,Costs!$A:$A,Comparison_CDP2,Costs!$B:$B,$H17)-SUMIFS(Costs!M:M,Costs!$A:$A,Comparison_CDP1,Costs!$B:$B,$H17))/1000</f>
        <v>674.87138661114989</v>
      </c>
      <c r="U17" s="16">
        <f>(SUMIFS(Costs!N:N,Costs!$A:$A,Comparison_CDP2,Costs!$B:$B,$H17)-SUMIFS(Costs!N:N,Costs!$A:$A,Comparison_CDP1,Costs!$B:$B,$H17))/1000</f>
        <v>940.34546919369996</v>
      </c>
      <c r="V17" s="16">
        <f>(SUMIFS(Costs!O:O,Costs!$A:$A,Comparison_CDP2,Costs!$B:$B,$H17)-SUMIFS(Costs!O:O,Costs!$A:$A,Comparison_CDP1,Costs!$B:$B,$H17))/1000</f>
        <v>1016.982771558636</v>
      </c>
      <c r="W17" s="16">
        <f>(SUMIFS(Costs!P:P,Costs!$A:$A,Comparison_CDP2,Costs!$B:$B,$H17)-SUMIFS(Costs!P:P,Costs!$A:$A,Comparison_CDP1,Costs!$B:$B,$H17))/1000</f>
        <v>1409.4563391719789</v>
      </c>
      <c r="X17" s="16">
        <f>(SUMIFS(Costs!Q:Q,Costs!$A:$A,Comparison_CDP2,Costs!$B:$B,$H17)-SUMIFS(Costs!Q:Q,Costs!$A:$A,Comparison_CDP1,Costs!$B:$B,$H17))/1000</f>
        <v>1548.0129374683722</v>
      </c>
      <c r="Y17" s="16">
        <f>(SUMIFS(Costs!R:R,Costs!$A:$A,Comparison_CDP2,Costs!$B:$B,$H17)-SUMIFS(Costs!R:R,Costs!$A:$A,Comparison_CDP1,Costs!$B:$B,$H17))/1000</f>
        <v>1923.8585667729928</v>
      </c>
      <c r="Z17" s="16">
        <f>(SUMIFS(Costs!S:S,Costs!$A:$A,Comparison_CDP2,Costs!$B:$B,$H17)-SUMIFS(Costs!S:S,Costs!$A:$A,Comparison_CDP1,Costs!$B:$B,$H17))/1000</f>
        <v>1886.8153702878574</v>
      </c>
      <c r="AA17" s="16">
        <f>(SUMIFS(Costs!T:T,Costs!$A:$A,Comparison_CDP2,Costs!$B:$B,$H17)-SUMIFS(Costs!T:T,Costs!$A:$A,Comparison_CDP1,Costs!$B:$B,$H17))/1000</f>
        <v>2101.1196685973146</v>
      </c>
      <c r="AB17" s="16">
        <f>(SUMIFS(Costs!U:U,Costs!$A:$A,Comparison_CDP2,Costs!$B:$B,$H17)-SUMIFS(Costs!U:U,Costs!$A:$A,Comparison_CDP1,Costs!$B:$B,$H17))/1000</f>
        <v>2337.1298735521655</v>
      </c>
      <c r="AC17" s="16">
        <f>(SUMIFS(Costs!V:V,Costs!$A:$A,Comparison_CDP2,Costs!$B:$B,$H17)-SUMIFS(Costs!V:V,Costs!$A:$A,Comparison_CDP1,Costs!$B:$B,$H17))/1000</f>
        <v>3553.686223399226</v>
      </c>
      <c r="AD17" s="16">
        <f>(SUMIFS(Costs!W:W,Costs!$A:$A,Comparison_CDP2,Costs!$B:$B,$H17)-SUMIFS(Costs!W:W,Costs!$A:$A,Comparison_CDP1,Costs!$B:$B,$H17))/1000</f>
        <v>3608.1566363852844</v>
      </c>
      <c r="AE17" s="16">
        <f>(SUMIFS(Costs!X:X,Costs!$A:$A,Comparison_CDP2,Costs!$B:$B,$H17)-SUMIFS(Costs!X:X,Costs!$A:$A,Comparison_CDP1,Costs!$B:$B,$H17))/1000</f>
        <v>3133.1339339624942</v>
      </c>
      <c r="AF17" s="16">
        <f>(SUMIFS(Costs!Y:Y,Costs!$A:$A,Comparison_CDP2,Costs!$B:$B,$H17)-SUMIFS(Costs!Y:Y,Costs!$A:$A,Comparison_CDP1,Costs!$B:$B,$H17))/1000</f>
        <v>3285.8920727095388</v>
      </c>
      <c r="AG17" s="16">
        <f>(SUMIFS(Costs!Z:Z,Costs!$A:$A,Comparison_CDP2,Costs!$B:$B,$H17)-SUMIFS(Costs!Z:Z,Costs!$A:$A,Comparison_CDP1,Costs!$B:$B,$H17))/1000</f>
        <v>4205.6390938897584</v>
      </c>
      <c r="AH17" s="16">
        <f>(SUMIFS(Costs!AA:AA,Costs!$A:$A,Comparison_CDP2,Costs!$B:$B,$H17)-SUMIFS(Costs!AA:AA,Costs!$A:$A,Comparison_CDP1,Costs!$B:$B,$H17))/1000</f>
        <v>4676.2637547942795</v>
      </c>
      <c r="AI17" s="16">
        <f>(SUMIFS(Costs!AB:AB,Costs!$A:$A,Comparison_CDP2,Costs!$B:$B,$H17)-SUMIFS(Costs!AB:AB,Costs!$A:$A,Comparison_CDP1,Costs!$B:$B,$H17))/1000</f>
        <v>5922.2201596813129</v>
      </c>
      <c r="AJ17" s="16">
        <f>(SUMIFS(Costs!AC:AC,Costs!$A:$A,Comparison_CDP2,Costs!$B:$B,$H17)-SUMIFS(Costs!AC:AC,Costs!$A:$A,Comparison_CDP1,Costs!$B:$B,$H17))/1000</f>
        <v>6822.4219510207113</v>
      </c>
      <c r="AK17" s="16">
        <f>(SUMIFS(Costs!AD:AD,Costs!$A:$A,Comparison_CDP2,Costs!$B:$B,$H17)-SUMIFS(Costs!AD:AD,Costs!$A:$A,Comparison_CDP1,Costs!$B:$B,$H17))/1000</f>
        <v>6776.2575838073499</v>
      </c>
    </row>
    <row r="18" spans="1:37" ht="15" customHeight="1">
      <c r="E18" s="39"/>
      <c r="F18" s="38"/>
      <c r="G18" s="38"/>
      <c r="H18" s="25" t="s">
        <v>121</v>
      </c>
      <c r="I18" s="29">
        <f t="shared" si="0"/>
        <v>333.85644851996466</v>
      </c>
      <c r="J18" s="16">
        <f>(SUMIFS(Costs!C:C,Costs!$A:$A,Comparison_CDP2,Costs!$B:$B,$H18)-SUMIFS(Costs!C:C,Costs!$A:$A,Comparison_CDP1,Costs!$B:$B,$H18))/1000</f>
        <v>-38.190703545826487</v>
      </c>
      <c r="K18" s="16">
        <f>(SUMIFS(Costs!D:D,Costs!$A:$A,Comparison_CDP2,Costs!$B:$B,$H18)-SUMIFS(Costs!D:D,Costs!$A:$A,Comparison_CDP1,Costs!$B:$B,$H18))/1000</f>
        <v>-54.831772810428056</v>
      </c>
      <c r="L18" s="16">
        <f>(SUMIFS(Costs!E:E,Costs!$A:$A,Comparison_CDP2,Costs!$B:$B,$H18)-SUMIFS(Costs!E:E,Costs!$A:$A,Comparison_CDP1,Costs!$B:$B,$H18))/1000</f>
        <v>-72.300301858788117</v>
      </c>
      <c r="M18" s="16">
        <f>(SUMIFS(Costs!F:F,Costs!$A:$A,Comparison_CDP2,Costs!$B:$B,$H18)-SUMIFS(Costs!F:F,Costs!$A:$A,Comparison_CDP1,Costs!$B:$B,$H18))/1000</f>
        <v>-123.68350767171913</v>
      </c>
      <c r="N18" s="16">
        <f>(SUMIFS(Costs!G:G,Costs!$A:$A,Comparison_CDP2,Costs!$B:$B,$H18)-SUMIFS(Costs!G:G,Costs!$A:$A,Comparison_CDP1,Costs!$B:$B,$H18))/1000</f>
        <v>-69.074278608995897</v>
      </c>
      <c r="O18" s="16">
        <f>(SUMIFS(Costs!H:H,Costs!$A:$A,Comparison_CDP2,Costs!$B:$B,$H18)-SUMIFS(Costs!H:H,Costs!$A:$A,Comparison_CDP1,Costs!$B:$B,$H18))/1000</f>
        <v>-48.607978645337568</v>
      </c>
      <c r="P18" s="16">
        <f>(SUMIFS(Costs!I:I,Costs!$A:$A,Comparison_CDP2,Costs!$B:$B,$H18)-SUMIFS(Costs!I:I,Costs!$A:$A,Comparison_CDP1,Costs!$B:$B,$H18))/1000</f>
        <v>-61.708587673399947</v>
      </c>
      <c r="Q18" s="16">
        <f>(SUMIFS(Costs!J:J,Costs!$A:$A,Comparison_CDP2,Costs!$B:$B,$H18)-SUMIFS(Costs!J:J,Costs!$A:$A,Comparison_CDP1,Costs!$B:$B,$H18))/1000</f>
        <v>-47.778777233451663</v>
      </c>
      <c r="R18" s="16">
        <f>(SUMIFS(Costs!K:K,Costs!$A:$A,Comparison_CDP2,Costs!$B:$B,$H18)-SUMIFS(Costs!K:K,Costs!$A:$A,Comparison_CDP1,Costs!$B:$B,$H18))/1000</f>
        <v>-27.639753665715105</v>
      </c>
      <c r="S18" s="16">
        <f>(SUMIFS(Costs!L:L,Costs!$A:$A,Comparison_CDP2,Costs!$B:$B,$H18)-SUMIFS(Costs!L:L,Costs!$A:$A,Comparison_CDP1,Costs!$B:$B,$H18))/1000</f>
        <v>-1.5440635312492959</v>
      </c>
      <c r="T18" s="16">
        <f>(SUMIFS(Costs!M:M,Costs!$A:$A,Comparison_CDP2,Costs!$B:$B,$H18)-SUMIFS(Costs!M:M,Costs!$A:$A,Comparison_CDP1,Costs!$B:$B,$H18))/1000</f>
        <v>14.743353750894165</v>
      </c>
      <c r="U18" s="16">
        <f>(SUMIFS(Costs!N:N,Costs!$A:$A,Comparison_CDP2,Costs!$B:$B,$H18)-SUMIFS(Costs!N:N,Costs!$A:$A,Comparison_CDP1,Costs!$B:$B,$H18))/1000</f>
        <v>-6.662824785775098</v>
      </c>
      <c r="V18" s="16">
        <f>(SUMIFS(Costs!O:O,Costs!$A:$A,Comparison_CDP2,Costs!$B:$B,$H18)-SUMIFS(Costs!O:O,Costs!$A:$A,Comparison_CDP1,Costs!$B:$B,$H18))/1000</f>
        <v>-21.677278303911908</v>
      </c>
      <c r="W18" s="16">
        <f>(SUMIFS(Costs!P:P,Costs!$A:$A,Comparison_CDP2,Costs!$B:$B,$H18)-SUMIFS(Costs!P:P,Costs!$A:$A,Comparison_CDP1,Costs!$B:$B,$H18))/1000</f>
        <v>10.51814309275319</v>
      </c>
      <c r="X18" s="16">
        <f>(SUMIFS(Costs!Q:Q,Costs!$A:$A,Comparison_CDP2,Costs!$B:$B,$H18)-SUMIFS(Costs!Q:Q,Costs!$A:$A,Comparison_CDP1,Costs!$B:$B,$H18))/1000</f>
        <v>28.187109663369281</v>
      </c>
      <c r="Y18" s="16">
        <f>(SUMIFS(Costs!R:R,Costs!$A:$A,Comparison_CDP2,Costs!$B:$B,$H18)-SUMIFS(Costs!R:R,Costs!$A:$A,Comparison_CDP1,Costs!$B:$B,$H18))/1000</f>
        <v>37.746147531019496</v>
      </c>
      <c r="Z18" s="16">
        <f>(SUMIFS(Costs!S:S,Costs!$A:$A,Comparison_CDP2,Costs!$B:$B,$H18)-SUMIFS(Costs!S:S,Costs!$A:$A,Comparison_CDP1,Costs!$B:$B,$H18))/1000</f>
        <v>51.319350677878511</v>
      </c>
      <c r="AA18" s="16">
        <f>(SUMIFS(Costs!T:T,Costs!$A:$A,Comparison_CDP2,Costs!$B:$B,$H18)-SUMIFS(Costs!T:T,Costs!$A:$A,Comparison_CDP1,Costs!$B:$B,$H18))/1000</f>
        <v>65.598823225165106</v>
      </c>
      <c r="AB18" s="16">
        <f>(SUMIFS(Costs!U:U,Costs!$A:$A,Comparison_CDP2,Costs!$B:$B,$H18)-SUMIFS(Costs!U:U,Costs!$A:$A,Comparison_CDP1,Costs!$B:$B,$H18))/1000</f>
        <v>85.678871426115023</v>
      </c>
      <c r="AC18" s="16">
        <f>(SUMIFS(Costs!V:V,Costs!$A:$A,Comparison_CDP2,Costs!$B:$B,$H18)-SUMIFS(Costs!V:V,Costs!$A:$A,Comparison_CDP1,Costs!$B:$B,$H18))/1000</f>
        <v>172.0129225525537</v>
      </c>
      <c r="AD18" s="16">
        <f>(SUMIFS(Costs!W:W,Costs!$A:$A,Comparison_CDP2,Costs!$B:$B,$H18)-SUMIFS(Costs!W:W,Costs!$A:$A,Comparison_CDP1,Costs!$B:$B,$H18))/1000</f>
        <v>158.54259193223359</v>
      </c>
      <c r="AE18" s="16">
        <f>(SUMIFS(Costs!X:X,Costs!$A:$A,Comparison_CDP2,Costs!$B:$B,$H18)-SUMIFS(Costs!X:X,Costs!$A:$A,Comparison_CDP1,Costs!$B:$B,$H18))/1000</f>
        <v>163.98898662140928</v>
      </c>
      <c r="AF18" s="16">
        <f>(SUMIFS(Costs!Y:Y,Costs!$A:$A,Comparison_CDP2,Costs!$B:$B,$H18)-SUMIFS(Costs!Y:Y,Costs!$A:$A,Comparison_CDP1,Costs!$B:$B,$H18))/1000</f>
        <v>170.96565948624632</v>
      </c>
      <c r="AG18" s="16">
        <f>(SUMIFS(Costs!Z:Z,Costs!$A:$A,Comparison_CDP2,Costs!$B:$B,$H18)-SUMIFS(Costs!Z:Z,Costs!$A:$A,Comparison_CDP1,Costs!$B:$B,$H18))/1000</f>
        <v>251.5895885381313</v>
      </c>
      <c r="AH18" s="16">
        <f>(SUMIFS(Costs!AA:AA,Costs!$A:$A,Comparison_CDP2,Costs!$B:$B,$H18)-SUMIFS(Costs!AA:AA,Costs!$A:$A,Comparison_CDP1,Costs!$B:$B,$H18))/1000</f>
        <v>283.14413708324997</v>
      </c>
      <c r="AI18" s="16">
        <f>(SUMIFS(Costs!AB:AB,Costs!$A:$A,Comparison_CDP2,Costs!$B:$B,$H18)-SUMIFS(Costs!AB:AB,Costs!$A:$A,Comparison_CDP1,Costs!$B:$B,$H18))/1000</f>
        <v>423.35569216320903</v>
      </c>
      <c r="AJ18" s="16">
        <f>(SUMIFS(Costs!AC:AC,Costs!$A:$A,Comparison_CDP2,Costs!$B:$B,$H18)-SUMIFS(Costs!AC:AC,Costs!$A:$A,Comparison_CDP1,Costs!$B:$B,$H18))/1000</f>
        <v>502.71798346148967</v>
      </c>
      <c r="AK18" s="16">
        <f>(SUMIFS(Costs!AD:AD,Costs!$A:$A,Comparison_CDP2,Costs!$B:$B,$H18)-SUMIFS(Costs!AD:AD,Costs!$A:$A,Comparison_CDP1,Costs!$B:$B,$H18))/1000</f>
        <v>517.49129426476736</v>
      </c>
    </row>
    <row r="19" spans="1:37" ht="15" customHeight="1">
      <c r="E19" s="39"/>
      <c r="F19" s="38"/>
      <c r="G19" s="38"/>
      <c r="H19" s="25" t="s">
        <v>122</v>
      </c>
      <c r="I19" s="29">
        <f t="shared" si="0"/>
        <v>-384.78241422810544</v>
      </c>
      <c r="J19" s="16">
        <f>(SUMIFS(Costs!C:C,Costs!$A:$A,Comparison_CDP2,Costs!$B:$B,$H19)-SUMIFS(Costs!C:C,Costs!$A:$A,Comparison_CDP1,Costs!$B:$B,$H19))/1000</f>
        <v>-1.666175449999989E-7</v>
      </c>
      <c r="K19" s="16">
        <f>(SUMIFS(Costs!D:D,Costs!$A:$A,Comparison_CDP2,Costs!$B:$B,$H19)-SUMIFS(Costs!D:D,Costs!$A:$A,Comparison_CDP1,Costs!$B:$B,$H19))/1000</f>
        <v>-1.9469194499999999E-7</v>
      </c>
      <c r="L19" s="16">
        <f>(SUMIFS(Costs!E:E,Costs!$A:$A,Comparison_CDP2,Costs!$B:$B,$H19)-SUMIFS(Costs!E:E,Costs!$A:$A,Comparison_CDP1,Costs!$B:$B,$H19))/1000</f>
        <v>-1.9968581999999999E-7</v>
      </c>
      <c r="M19" s="16">
        <f>(SUMIFS(Costs!F:F,Costs!$A:$A,Comparison_CDP2,Costs!$B:$B,$H19)-SUMIFS(Costs!F:F,Costs!$A:$A,Comparison_CDP1,Costs!$B:$B,$H19))/1000</f>
        <v>11.084250865276564</v>
      </c>
      <c r="N19" s="16">
        <f>(SUMIFS(Costs!G:G,Costs!$A:$A,Comparison_CDP2,Costs!$B:$B,$H19)-SUMIFS(Costs!G:G,Costs!$A:$A,Comparison_CDP1,Costs!$B:$B,$H19))/1000</f>
        <v>14.357189948611863</v>
      </c>
      <c r="O19" s="16">
        <f>(SUMIFS(Costs!H:H,Costs!$A:$A,Comparison_CDP2,Costs!$B:$B,$H19)-SUMIFS(Costs!H:H,Costs!$A:$A,Comparison_CDP1,Costs!$B:$B,$H19))/1000</f>
        <v>1.1382801111483238</v>
      </c>
      <c r="P19" s="16">
        <f>(SUMIFS(Costs!I:I,Costs!$A:$A,Comparison_CDP2,Costs!$B:$B,$H19)-SUMIFS(Costs!I:I,Costs!$A:$A,Comparison_CDP1,Costs!$B:$B,$H19))/1000</f>
        <v>0.42680439758627997</v>
      </c>
      <c r="Q19" s="16">
        <f>(SUMIFS(Costs!J:J,Costs!$A:$A,Comparison_CDP2,Costs!$B:$B,$H19)-SUMIFS(Costs!J:J,Costs!$A:$A,Comparison_CDP1,Costs!$B:$B,$H19))/1000</f>
        <v>12.183793891823999</v>
      </c>
      <c r="R19" s="16">
        <f>(SUMIFS(Costs!K:K,Costs!$A:$A,Comparison_CDP2,Costs!$B:$B,$H19)-SUMIFS(Costs!K:K,Costs!$A:$A,Comparison_CDP1,Costs!$B:$B,$H19))/1000</f>
        <v>10.358967844949776</v>
      </c>
      <c r="S19" s="16">
        <f>(SUMIFS(Costs!L:L,Costs!$A:$A,Comparison_CDP2,Costs!$B:$B,$H19)-SUMIFS(Costs!L:L,Costs!$A:$A,Comparison_CDP1,Costs!$B:$B,$H19))/1000</f>
        <v>0.65228829126073562</v>
      </c>
      <c r="T19" s="16">
        <f>(SUMIFS(Costs!M:M,Costs!$A:$A,Comparison_CDP2,Costs!$B:$B,$H19)-SUMIFS(Costs!M:M,Costs!$A:$A,Comparison_CDP1,Costs!$B:$B,$H19))/1000</f>
        <v>22.606487683681756</v>
      </c>
      <c r="U19" s="16">
        <f>(SUMIFS(Costs!N:N,Costs!$A:$A,Comparison_CDP2,Costs!$B:$B,$H19)-SUMIFS(Costs!N:N,Costs!$A:$A,Comparison_CDP1,Costs!$B:$B,$H19))/1000</f>
        <v>2.4386478868524138E-2</v>
      </c>
      <c r="V19" s="16">
        <f>(SUMIFS(Costs!O:O,Costs!$A:$A,Comparison_CDP2,Costs!$B:$B,$H19)-SUMIFS(Costs!O:O,Costs!$A:$A,Comparison_CDP1,Costs!$B:$B,$H19))/1000</f>
        <v>-0.26410653712836002</v>
      </c>
      <c r="W19" s="16">
        <f>(SUMIFS(Costs!P:P,Costs!$A:$A,Comparison_CDP2,Costs!$B:$B,$H19)-SUMIFS(Costs!P:P,Costs!$A:$A,Comparison_CDP1,Costs!$B:$B,$H19))/1000</f>
        <v>-6.0277323062090327</v>
      </c>
      <c r="X19" s="16">
        <f>(SUMIFS(Costs!Q:Q,Costs!$A:$A,Comparison_CDP2,Costs!$B:$B,$H19)-SUMIFS(Costs!Q:Q,Costs!$A:$A,Comparison_CDP1,Costs!$B:$B,$H19))/1000</f>
        <v>2.5842353124856339</v>
      </c>
      <c r="Y19" s="16">
        <f>(SUMIFS(Costs!R:R,Costs!$A:$A,Comparison_CDP2,Costs!$B:$B,$H19)-SUMIFS(Costs!R:R,Costs!$A:$A,Comparison_CDP1,Costs!$B:$B,$H19))/1000</f>
        <v>-6.0499170017935375</v>
      </c>
      <c r="Z19" s="16">
        <f>(SUMIFS(Costs!S:S,Costs!$A:$A,Comparison_CDP2,Costs!$B:$B,$H19)-SUMIFS(Costs!S:S,Costs!$A:$A,Comparison_CDP1,Costs!$B:$B,$H19))/1000</f>
        <v>-3.3213332172818744</v>
      </c>
      <c r="AA19" s="16">
        <f>(SUMIFS(Costs!T:T,Costs!$A:$A,Comparison_CDP2,Costs!$B:$B,$H19)-SUMIFS(Costs!T:T,Costs!$A:$A,Comparison_CDP1,Costs!$B:$B,$H19))/1000</f>
        <v>-16.957798750812138</v>
      </c>
      <c r="AB19" s="16">
        <f>(SUMIFS(Costs!U:U,Costs!$A:$A,Comparison_CDP2,Costs!$B:$B,$H19)-SUMIFS(Costs!U:U,Costs!$A:$A,Comparison_CDP1,Costs!$B:$B,$H19))/1000</f>
        <v>-12.166834860733525</v>
      </c>
      <c r="AC19" s="16">
        <f>(SUMIFS(Costs!V:V,Costs!$A:$A,Comparison_CDP2,Costs!$B:$B,$H19)-SUMIFS(Costs!V:V,Costs!$A:$A,Comparison_CDP1,Costs!$B:$B,$H19))/1000</f>
        <v>-63.368056621811967</v>
      </c>
      <c r="AD19" s="16">
        <f>(SUMIFS(Costs!W:W,Costs!$A:$A,Comparison_CDP2,Costs!$B:$B,$H19)-SUMIFS(Costs!W:W,Costs!$A:$A,Comparison_CDP1,Costs!$B:$B,$H19))/1000</f>
        <v>-34.607494380813918</v>
      </c>
      <c r="AE19" s="16">
        <f>(SUMIFS(Costs!X:X,Costs!$A:$A,Comparison_CDP2,Costs!$B:$B,$H19)-SUMIFS(Costs!X:X,Costs!$A:$A,Comparison_CDP1,Costs!$B:$B,$H19))/1000</f>
        <v>33.866643998068042</v>
      </c>
      <c r="AF19" s="16">
        <f>(SUMIFS(Costs!Y:Y,Costs!$A:$A,Comparison_CDP2,Costs!$B:$B,$H19)-SUMIFS(Costs!Y:Y,Costs!$A:$A,Comparison_CDP1,Costs!$B:$B,$H19))/1000</f>
        <v>-71.446578310733557</v>
      </c>
      <c r="AG19" s="16">
        <f>(SUMIFS(Costs!Z:Z,Costs!$A:$A,Comparison_CDP2,Costs!$B:$B,$H19)-SUMIFS(Costs!Z:Z,Costs!$A:$A,Comparison_CDP1,Costs!$B:$B,$H19))/1000</f>
        <v>-91.89614312710961</v>
      </c>
      <c r="AH19" s="16">
        <f>(SUMIFS(Costs!AA:AA,Costs!$A:$A,Comparison_CDP2,Costs!$B:$B,$H19)-SUMIFS(Costs!AA:AA,Costs!$A:$A,Comparison_CDP1,Costs!$B:$B,$H19))/1000</f>
        <v>-251.23804758115114</v>
      </c>
      <c r="AI19" s="16">
        <f>(SUMIFS(Costs!AB:AB,Costs!$A:$A,Comparison_CDP2,Costs!$B:$B,$H19)-SUMIFS(Costs!AB:AB,Costs!$A:$A,Comparison_CDP1,Costs!$B:$B,$H19))/1000</f>
        <v>-329.99394033256448</v>
      </c>
      <c r="AJ19" s="16">
        <f>(SUMIFS(Costs!AC:AC,Costs!$A:$A,Comparison_CDP2,Costs!$B:$B,$H19)-SUMIFS(Costs!AC:AC,Costs!$A:$A,Comparison_CDP1,Costs!$B:$B,$H19))/1000</f>
        <v>-641.55634772439623</v>
      </c>
      <c r="AK19" s="16">
        <f>(SUMIFS(Costs!AD:AD,Costs!$A:$A,Comparison_CDP2,Costs!$B:$B,$H19)-SUMIFS(Costs!AD:AD,Costs!$A:$A,Comparison_CDP1,Costs!$B:$B,$H19))/1000</f>
        <v>-412.56150125097952</v>
      </c>
    </row>
    <row r="20" spans="1:37" ht="15" customHeight="1">
      <c r="E20" s="39"/>
      <c r="F20" s="38"/>
      <c r="G20" s="38"/>
      <c r="H20" s="25" t="s">
        <v>123</v>
      </c>
      <c r="I20" s="29">
        <f t="shared" si="0"/>
        <v>-2104.5058320703106</v>
      </c>
      <c r="J20" s="16">
        <f>(SUMIFS(Costs!C:C,Costs!$A:$A,Comparison_CDP2,Costs!$B:$B,$H20)-SUMIFS(Costs!C:C,Costs!$A:$A,Comparison_CDP1,Costs!$B:$B,$H20))/1000</f>
        <v>0</v>
      </c>
      <c r="K20" s="16">
        <f>(SUMIFS(Costs!D:D,Costs!$A:$A,Comparison_CDP2,Costs!$B:$B,$H20)-SUMIFS(Costs!D:D,Costs!$A:$A,Comparison_CDP1,Costs!$B:$B,$H20))/1000</f>
        <v>0</v>
      </c>
      <c r="L20" s="16">
        <f>(SUMIFS(Costs!E:E,Costs!$A:$A,Comparison_CDP2,Costs!$B:$B,$H20)-SUMIFS(Costs!E:E,Costs!$A:$A,Comparison_CDP1,Costs!$B:$B,$H20))/1000</f>
        <v>-4.839534999999958E-7</v>
      </c>
      <c r="M20" s="16">
        <f>(SUMIFS(Costs!F:F,Costs!$A:$A,Comparison_CDP2,Costs!$B:$B,$H20)-SUMIFS(Costs!F:F,Costs!$A:$A,Comparison_CDP1,Costs!$B:$B,$H20))/1000</f>
        <v>-0.1606230197397002</v>
      </c>
      <c r="N20" s="16">
        <f>(SUMIFS(Costs!G:G,Costs!$A:$A,Comparison_CDP2,Costs!$B:$B,$H20)-SUMIFS(Costs!G:G,Costs!$A:$A,Comparison_CDP1,Costs!$B:$B,$H20))/1000</f>
        <v>-0.161063087397119</v>
      </c>
      <c r="O20" s="16">
        <f>(SUMIFS(Costs!H:H,Costs!$A:$A,Comparison_CDP2,Costs!$B:$B,$H20)-SUMIFS(Costs!H:H,Costs!$A:$A,Comparison_CDP1,Costs!$B:$B,$H20))/1000</f>
        <v>-8.2802826880964968</v>
      </c>
      <c r="P20" s="16">
        <f>(SUMIFS(Costs!I:I,Costs!$A:$A,Comparison_CDP2,Costs!$B:$B,$H20)-SUMIFS(Costs!I:I,Costs!$A:$A,Comparison_CDP1,Costs!$B:$B,$H20))/1000</f>
        <v>-8.4812963715042198</v>
      </c>
      <c r="Q20" s="16">
        <f>(SUMIFS(Costs!J:J,Costs!$A:$A,Comparison_CDP2,Costs!$B:$B,$H20)-SUMIFS(Costs!J:J,Costs!$A:$A,Comparison_CDP1,Costs!$B:$B,$H20))/1000</f>
        <v>-11.86915459293286</v>
      </c>
      <c r="R20" s="16">
        <f>(SUMIFS(Costs!K:K,Costs!$A:$A,Comparison_CDP2,Costs!$B:$B,$H20)-SUMIFS(Costs!K:K,Costs!$A:$A,Comparison_CDP1,Costs!$B:$B,$H20))/1000</f>
        <v>-9.453877255919064</v>
      </c>
      <c r="S20" s="16">
        <f>(SUMIFS(Costs!L:L,Costs!$A:$A,Comparison_CDP2,Costs!$B:$B,$H20)-SUMIFS(Costs!L:L,Costs!$A:$A,Comparison_CDP1,Costs!$B:$B,$H20))/1000</f>
        <v>-35.413210703396736</v>
      </c>
      <c r="T20" s="16">
        <f>(SUMIFS(Costs!M:M,Costs!$A:$A,Comparison_CDP2,Costs!$B:$B,$H20)-SUMIFS(Costs!M:M,Costs!$A:$A,Comparison_CDP1,Costs!$B:$B,$H20))/1000</f>
        <v>-80.169658789184126</v>
      </c>
      <c r="U20" s="16">
        <f>(SUMIFS(Costs!N:N,Costs!$A:$A,Comparison_CDP2,Costs!$B:$B,$H20)-SUMIFS(Costs!N:N,Costs!$A:$A,Comparison_CDP1,Costs!$B:$B,$H20))/1000</f>
        <v>-80.787054474228611</v>
      </c>
      <c r="V20" s="16">
        <f>(SUMIFS(Costs!O:O,Costs!$A:$A,Comparison_CDP2,Costs!$B:$B,$H20)-SUMIFS(Costs!O:O,Costs!$A:$A,Comparison_CDP1,Costs!$B:$B,$H20))/1000</f>
        <v>-86.054164909781846</v>
      </c>
      <c r="W20" s="16">
        <f>(SUMIFS(Costs!P:P,Costs!$A:$A,Comparison_CDP2,Costs!$B:$B,$H20)-SUMIFS(Costs!P:P,Costs!$A:$A,Comparison_CDP1,Costs!$B:$B,$H20))/1000</f>
        <v>-90.650717630317615</v>
      </c>
      <c r="X20" s="16">
        <f>(SUMIFS(Costs!Q:Q,Costs!$A:$A,Comparison_CDP2,Costs!$B:$B,$H20)-SUMIFS(Costs!Q:Q,Costs!$A:$A,Comparison_CDP1,Costs!$B:$B,$H20))/1000</f>
        <v>-140.46242392357422</v>
      </c>
      <c r="Y20" s="16">
        <f>(SUMIFS(Costs!R:R,Costs!$A:$A,Comparison_CDP2,Costs!$B:$B,$H20)-SUMIFS(Costs!R:R,Costs!$A:$A,Comparison_CDP1,Costs!$B:$B,$H20))/1000</f>
        <v>-160.769040849899</v>
      </c>
      <c r="Z20" s="16">
        <f>(SUMIFS(Costs!S:S,Costs!$A:$A,Comparison_CDP2,Costs!$B:$B,$H20)-SUMIFS(Costs!S:S,Costs!$A:$A,Comparison_CDP1,Costs!$B:$B,$H20))/1000</f>
        <v>-199.8409408162151</v>
      </c>
      <c r="AA20" s="16">
        <f>(SUMIFS(Costs!T:T,Costs!$A:$A,Comparison_CDP2,Costs!$B:$B,$H20)-SUMIFS(Costs!T:T,Costs!$A:$A,Comparison_CDP1,Costs!$B:$B,$H20))/1000</f>
        <v>-222.46829635371489</v>
      </c>
      <c r="AB20" s="16">
        <f>(SUMIFS(Costs!U:U,Costs!$A:$A,Comparison_CDP2,Costs!$B:$B,$H20)-SUMIFS(Costs!U:U,Costs!$A:$A,Comparison_CDP1,Costs!$B:$B,$H20))/1000</f>
        <v>-305.86619142131508</v>
      </c>
      <c r="AC20" s="16">
        <f>(SUMIFS(Costs!V:V,Costs!$A:$A,Comparison_CDP2,Costs!$B:$B,$H20)-SUMIFS(Costs!V:V,Costs!$A:$A,Comparison_CDP1,Costs!$B:$B,$H20))/1000</f>
        <v>-455.43028921104542</v>
      </c>
      <c r="AD20" s="16">
        <f>(SUMIFS(Costs!W:W,Costs!$A:$A,Comparison_CDP2,Costs!$B:$B,$H20)-SUMIFS(Costs!W:W,Costs!$A:$A,Comparison_CDP1,Costs!$B:$B,$H20))/1000</f>
        <v>-543.35248556450904</v>
      </c>
      <c r="AE20" s="16">
        <f>(SUMIFS(Costs!X:X,Costs!$A:$A,Comparison_CDP2,Costs!$B:$B,$H20)-SUMIFS(Costs!X:X,Costs!$A:$A,Comparison_CDP1,Costs!$B:$B,$H20))/1000</f>
        <v>-550.4569141180873</v>
      </c>
      <c r="AF20" s="16">
        <f>(SUMIFS(Costs!Y:Y,Costs!$A:$A,Comparison_CDP2,Costs!$B:$B,$H20)-SUMIFS(Costs!Y:Y,Costs!$A:$A,Comparison_CDP1,Costs!$B:$B,$H20))/1000</f>
        <v>-616.49245549164732</v>
      </c>
      <c r="AG20" s="16">
        <f>(SUMIFS(Costs!Z:Z,Costs!$A:$A,Comparison_CDP2,Costs!$B:$B,$H20)-SUMIFS(Costs!Z:Z,Costs!$A:$A,Comparison_CDP1,Costs!$B:$B,$H20))/1000</f>
        <v>-653.80809770429596</v>
      </c>
      <c r="AH20" s="16">
        <f>(SUMIFS(Costs!AA:AA,Costs!$A:$A,Comparison_CDP2,Costs!$B:$B,$H20)-SUMIFS(Costs!AA:AA,Costs!$A:$A,Comparison_CDP1,Costs!$B:$B,$H20))/1000</f>
        <v>-706.56859982984281</v>
      </c>
      <c r="AI20" s="16">
        <f>(SUMIFS(Costs!AB:AB,Costs!$A:$A,Comparison_CDP2,Costs!$B:$B,$H20)-SUMIFS(Costs!AB:AB,Costs!$A:$A,Comparison_CDP1,Costs!$B:$B,$H20))/1000</f>
        <v>-892.0243096935418</v>
      </c>
      <c r="AJ20" s="16">
        <f>(SUMIFS(Costs!AC:AC,Costs!$A:$A,Comparison_CDP2,Costs!$B:$B,$H20)-SUMIFS(Costs!AC:AC,Costs!$A:$A,Comparison_CDP1,Costs!$B:$B,$H20))/1000</f>
        <v>-970.43906271241678</v>
      </c>
      <c r="AK20" s="16">
        <f>(SUMIFS(Costs!AD:AD,Costs!$A:$A,Comparison_CDP2,Costs!$B:$B,$H20)-SUMIFS(Costs!AD:AD,Costs!$A:$A,Comparison_CDP1,Costs!$B:$B,$H20))/1000</f>
        <v>-974.47043563453724</v>
      </c>
    </row>
    <row r="21" spans="1:37" ht="15" customHeight="1">
      <c r="E21" s="39"/>
      <c r="F21" s="38"/>
      <c r="G21" s="38"/>
      <c r="H21" s="25" t="s">
        <v>124</v>
      </c>
      <c r="I21" s="29">
        <f t="shared" si="0"/>
        <v>-8539.7755344221059</v>
      </c>
      <c r="J21" s="16">
        <f>(SUMIFS(Costs!C:C,Costs!$A:$A,Comparison_CDP2,Costs!$B:$B,$H21)-SUMIFS(Costs!C:C,Costs!$A:$A,Comparison_CDP1,Costs!$B:$B,$H21))/1000</f>
        <v>0</v>
      </c>
      <c r="K21" s="16">
        <f>(SUMIFS(Costs!D:D,Costs!$A:$A,Comparison_CDP2,Costs!$B:$B,$H21)-SUMIFS(Costs!D:D,Costs!$A:$A,Comparison_CDP1,Costs!$B:$B,$H21))/1000</f>
        <v>0</v>
      </c>
      <c r="L21" s="16">
        <f>(SUMIFS(Costs!E:E,Costs!$A:$A,Comparison_CDP2,Costs!$B:$B,$H21)-SUMIFS(Costs!E:E,Costs!$A:$A,Comparison_CDP1,Costs!$B:$B,$H21))/1000</f>
        <v>0</v>
      </c>
      <c r="M21" s="16">
        <f>(SUMIFS(Costs!F:F,Costs!$A:$A,Comparison_CDP2,Costs!$B:$B,$H21)-SUMIFS(Costs!F:F,Costs!$A:$A,Comparison_CDP1,Costs!$B:$B,$H21))/1000</f>
        <v>0</v>
      </c>
      <c r="N21" s="16">
        <f>(SUMIFS(Costs!G:G,Costs!$A:$A,Comparison_CDP2,Costs!$B:$B,$H21)-SUMIFS(Costs!G:G,Costs!$A:$A,Comparison_CDP1,Costs!$B:$B,$H21))/1000</f>
        <v>-192.3361385926041</v>
      </c>
      <c r="O21" s="16">
        <f>(SUMIFS(Costs!H:H,Costs!$A:$A,Comparison_CDP2,Costs!$B:$B,$H21)-SUMIFS(Costs!H:H,Costs!$A:$A,Comparison_CDP1,Costs!$B:$B,$H21))/1000</f>
        <v>-425.0732255071735</v>
      </c>
      <c r="P21" s="16">
        <f>(SUMIFS(Costs!I:I,Costs!$A:$A,Comparison_CDP2,Costs!$B:$B,$H21)-SUMIFS(Costs!I:I,Costs!$A:$A,Comparison_CDP1,Costs!$B:$B,$H21))/1000</f>
        <v>-584.05268369036003</v>
      </c>
      <c r="Q21" s="16">
        <f>(SUMIFS(Costs!J:J,Costs!$A:$A,Comparison_CDP2,Costs!$B:$B,$H21)-SUMIFS(Costs!J:J,Costs!$A:$A,Comparison_CDP1,Costs!$B:$B,$H21))/1000</f>
        <v>-612.22975534055115</v>
      </c>
      <c r="R21" s="16">
        <f>(SUMIFS(Costs!K:K,Costs!$A:$A,Comparison_CDP2,Costs!$B:$B,$H21)-SUMIFS(Costs!K:K,Costs!$A:$A,Comparison_CDP1,Costs!$B:$B,$H21))/1000</f>
        <v>-902.08066150685613</v>
      </c>
      <c r="S21" s="16">
        <f>(SUMIFS(Costs!L:L,Costs!$A:$A,Comparison_CDP2,Costs!$B:$B,$H21)-SUMIFS(Costs!L:L,Costs!$A:$A,Comparison_CDP1,Costs!$B:$B,$H21))/1000</f>
        <v>-988.61465851099717</v>
      </c>
      <c r="T21" s="16">
        <f>(SUMIFS(Costs!M:M,Costs!$A:$A,Comparison_CDP2,Costs!$B:$B,$H21)-SUMIFS(Costs!M:M,Costs!$A:$A,Comparison_CDP1,Costs!$B:$B,$H21))/1000</f>
        <v>-988.61465851099717</v>
      </c>
      <c r="U21" s="16">
        <f>(SUMIFS(Costs!N:N,Costs!$A:$A,Comparison_CDP2,Costs!$B:$B,$H21)-SUMIFS(Costs!N:N,Costs!$A:$A,Comparison_CDP1,Costs!$B:$B,$H21))/1000</f>
        <v>-988.61465851099717</v>
      </c>
      <c r="V21" s="16">
        <f>(SUMIFS(Costs!O:O,Costs!$A:$A,Comparison_CDP2,Costs!$B:$B,$H21)-SUMIFS(Costs!O:O,Costs!$A:$A,Comparison_CDP1,Costs!$B:$B,$H21))/1000</f>
        <v>-1074.04367231317</v>
      </c>
      <c r="W21" s="16">
        <f>(SUMIFS(Costs!P:P,Costs!$A:$A,Comparison_CDP2,Costs!$B:$B,$H21)-SUMIFS(Costs!P:P,Costs!$A:$A,Comparison_CDP1,Costs!$B:$B,$H21))/1000</f>
        <v>-1074.04367231317</v>
      </c>
      <c r="X21" s="16">
        <f>(SUMIFS(Costs!Q:Q,Costs!$A:$A,Comparison_CDP2,Costs!$B:$B,$H21)-SUMIFS(Costs!Q:Q,Costs!$A:$A,Comparison_CDP1,Costs!$B:$B,$H21))/1000</f>
        <v>-1074.04367231317</v>
      </c>
      <c r="Y21" s="16">
        <f>(SUMIFS(Costs!R:R,Costs!$A:$A,Comparison_CDP2,Costs!$B:$B,$H21)-SUMIFS(Costs!R:R,Costs!$A:$A,Comparison_CDP1,Costs!$B:$B,$H21))/1000</f>
        <v>-1106.916922571726</v>
      </c>
      <c r="Z21" s="16">
        <f>(SUMIFS(Costs!S:S,Costs!$A:$A,Comparison_CDP2,Costs!$B:$B,$H21)-SUMIFS(Costs!S:S,Costs!$A:$A,Comparison_CDP1,Costs!$B:$B,$H21))/1000</f>
        <v>-1106.916922571726</v>
      </c>
      <c r="AA21" s="16">
        <f>(SUMIFS(Costs!T:T,Costs!$A:$A,Comparison_CDP2,Costs!$B:$B,$H21)-SUMIFS(Costs!T:T,Costs!$A:$A,Comparison_CDP1,Costs!$B:$B,$H21))/1000</f>
        <v>-1106.916922571726</v>
      </c>
      <c r="AB21" s="16">
        <f>(SUMIFS(Costs!U:U,Costs!$A:$A,Comparison_CDP2,Costs!$B:$B,$H21)-SUMIFS(Costs!U:U,Costs!$A:$A,Comparison_CDP1,Costs!$B:$B,$H21))/1000</f>
        <v>-1106.916922571726</v>
      </c>
      <c r="AC21" s="16">
        <f>(SUMIFS(Costs!V:V,Costs!$A:$A,Comparison_CDP2,Costs!$B:$B,$H21)-SUMIFS(Costs!V:V,Costs!$A:$A,Comparison_CDP1,Costs!$B:$B,$H21))/1000</f>
        <v>-1106.916922571726</v>
      </c>
      <c r="AD21" s="16">
        <f>(SUMIFS(Costs!W:W,Costs!$A:$A,Comparison_CDP2,Costs!$B:$B,$H21)-SUMIFS(Costs!W:W,Costs!$A:$A,Comparison_CDP1,Costs!$B:$B,$H21))/1000</f>
        <v>-1106.916922571726</v>
      </c>
      <c r="AE21" s="16">
        <f>(SUMIFS(Costs!X:X,Costs!$A:$A,Comparison_CDP2,Costs!$B:$B,$H21)-SUMIFS(Costs!X:X,Costs!$A:$A,Comparison_CDP1,Costs!$B:$B,$H21))/1000</f>
        <v>-1106.916922571726</v>
      </c>
      <c r="AF21" s="16">
        <f>(SUMIFS(Costs!Y:Y,Costs!$A:$A,Comparison_CDP2,Costs!$B:$B,$H21)-SUMIFS(Costs!Y:Y,Costs!$A:$A,Comparison_CDP1,Costs!$B:$B,$H21))/1000</f>
        <v>-1106.916922571726</v>
      </c>
      <c r="AG21" s="16">
        <f>(SUMIFS(Costs!Z:Z,Costs!$A:$A,Comparison_CDP2,Costs!$B:$B,$H21)-SUMIFS(Costs!Z:Z,Costs!$A:$A,Comparison_CDP1,Costs!$B:$B,$H21))/1000</f>
        <v>-1106.916922571726</v>
      </c>
      <c r="AH21" s="16">
        <f>(SUMIFS(Costs!AA:AA,Costs!$A:$A,Comparison_CDP2,Costs!$B:$B,$H21)-SUMIFS(Costs!AA:AA,Costs!$A:$A,Comparison_CDP1,Costs!$B:$B,$H21))/1000</f>
        <v>-1106.916922571726</v>
      </c>
      <c r="AI21" s="16">
        <f>(SUMIFS(Costs!AB:AB,Costs!$A:$A,Comparison_CDP2,Costs!$B:$B,$H21)-SUMIFS(Costs!AB:AB,Costs!$A:$A,Comparison_CDP1,Costs!$B:$B,$H21))/1000</f>
        <v>-1106.916922571726</v>
      </c>
      <c r="AJ21" s="16">
        <f>(SUMIFS(Costs!AC:AC,Costs!$A:$A,Comparison_CDP2,Costs!$B:$B,$H21)-SUMIFS(Costs!AC:AC,Costs!$A:$A,Comparison_CDP1,Costs!$B:$B,$H21))/1000</f>
        <v>-1106.916922571726</v>
      </c>
      <c r="AK21" s="16">
        <f>(SUMIFS(Costs!AD:AD,Costs!$A:$A,Comparison_CDP2,Costs!$B:$B,$H21)-SUMIFS(Costs!AD:AD,Costs!$A:$A,Comparison_CDP1,Costs!$B:$B,$H21))/1000</f>
        <v>-1106.916922571726</v>
      </c>
    </row>
    <row r="22" spans="1:37" ht="15" customHeight="1">
      <c r="G22" s="39"/>
      <c r="H22" s="17" t="s">
        <v>187</v>
      </c>
      <c r="I22" s="18">
        <f t="shared" ref="I22:AK22" si="1">SUM(I15:I21)</f>
        <v>24478.204039582874</v>
      </c>
      <c r="J22" s="18">
        <f t="shared" si="1"/>
        <v>375.01546381706896</v>
      </c>
      <c r="K22" s="18">
        <f t="shared" si="1"/>
        <v>644.20829558793514</v>
      </c>
      <c r="L22" s="18">
        <f t="shared" si="1"/>
        <v>818.96317315403235</v>
      </c>
      <c r="M22" s="18">
        <f t="shared" si="1"/>
        <v>1860.6337000944848</v>
      </c>
      <c r="N22" s="18">
        <f t="shared" si="1"/>
        <v>795.49096985882704</v>
      </c>
      <c r="O22" s="18">
        <f t="shared" si="1"/>
        <v>913.88186757274184</v>
      </c>
      <c r="P22" s="18">
        <f t="shared" si="1"/>
        <v>1221.9574668468192</v>
      </c>
      <c r="Q22" s="18">
        <f t="shared" si="1"/>
        <v>1117.9256539400203</v>
      </c>
      <c r="R22" s="18">
        <f t="shared" si="1"/>
        <v>1217.4092053998727</v>
      </c>
      <c r="S22" s="18">
        <f t="shared" si="1"/>
        <v>923.96058182676268</v>
      </c>
      <c r="T22" s="18">
        <f t="shared" si="1"/>
        <v>1080.3197273518476</v>
      </c>
      <c r="U22" s="18">
        <f t="shared" si="1"/>
        <v>1979.4805285983416</v>
      </c>
      <c r="V22" s="18">
        <f t="shared" si="1"/>
        <v>2098.5444863357161</v>
      </c>
      <c r="W22" s="18">
        <f t="shared" si="1"/>
        <v>2236.9091825832738</v>
      </c>
      <c r="X22" s="18">
        <f t="shared" si="1"/>
        <v>1973.6061703767234</v>
      </c>
      <c r="Y22" s="18">
        <f t="shared" si="1"/>
        <v>2148.9865893156816</v>
      </c>
      <c r="Z22" s="18">
        <f t="shared" si="1"/>
        <v>2562.2275373748776</v>
      </c>
      <c r="AA22" s="18">
        <f t="shared" si="1"/>
        <v>2712.6128728731364</v>
      </c>
      <c r="AB22" s="18">
        <f t="shared" si="1"/>
        <v>2607.9152503859641</v>
      </c>
      <c r="AC22" s="18">
        <f t="shared" si="1"/>
        <v>3046.5765124799254</v>
      </c>
      <c r="AD22" s="18">
        <f t="shared" si="1"/>
        <v>3907.4177049725331</v>
      </c>
      <c r="AE22" s="18">
        <f t="shared" si="1"/>
        <v>3795.5368635299719</v>
      </c>
      <c r="AF22" s="18">
        <f t="shared" si="1"/>
        <v>3554.1533903697718</v>
      </c>
      <c r="AG22" s="18">
        <f t="shared" si="1"/>
        <v>4479.6795528654975</v>
      </c>
      <c r="AH22" s="18">
        <f t="shared" si="1"/>
        <v>5410.5378112906874</v>
      </c>
      <c r="AI22" s="18">
        <f t="shared" si="1"/>
        <v>5840.6261453989418</v>
      </c>
      <c r="AJ22" s="18">
        <f t="shared" si="1"/>
        <v>5834.6474825591176</v>
      </c>
      <c r="AK22" s="18">
        <f t="shared" si="1"/>
        <v>6380.6001675056841</v>
      </c>
    </row>
    <row r="23" spans="1:37" ht="15" customHeight="1">
      <c r="H23" s="11" t="s">
        <v>126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</row>
    <row r="24" spans="1:37" ht="15" customHeight="1">
      <c r="H24" s="12"/>
    </row>
    <row r="29" spans="1:37" s="51" customFormat="1" ht="24" customHeight="1" thickBot="1">
      <c r="A29" s="49" t="str">
        <f>B30&amp;" difference in capacity by year"</f>
        <v>NEM difference in capacity by year</v>
      </c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</row>
    <row r="30" spans="1:37" ht="15" customHeight="1" thickTop="1">
      <c r="A30" s="11" t="s">
        <v>127</v>
      </c>
      <c r="B30" s="21" t="s">
        <v>128</v>
      </c>
    </row>
    <row r="32" spans="1:37" ht="15" customHeight="1">
      <c r="H32" s="44" t="s">
        <v>129</v>
      </c>
      <c r="I32" s="8" t="s">
        <v>90</v>
      </c>
      <c r="J32" s="8" t="s">
        <v>91</v>
      </c>
      <c r="K32" s="8" t="s">
        <v>92</v>
      </c>
      <c r="L32" s="8" t="s">
        <v>93</v>
      </c>
      <c r="M32" s="8" t="s">
        <v>94</v>
      </c>
      <c r="N32" s="8" t="s">
        <v>95</v>
      </c>
      <c r="O32" s="8" t="s">
        <v>96</v>
      </c>
      <c r="P32" s="8" t="s">
        <v>97</v>
      </c>
      <c r="Q32" s="8" t="s">
        <v>98</v>
      </c>
      <c r="R32" s="8" t="s">
        <v>99</v>
      </c>
      <c r="S32" s="8" t="s">
        <v>100</v>
      </c>
      <c r="T32" s="8" t="s">
        <v>101</v>
      </c>
      <c r="U32" s="8" t="s">
        <v>102</v>
      </c>
      <c r="V32" s="8" t="s">
        <v>103</v>
      </c>
      <c r="W32" s="8" t="s">
        <v>104</v>
      </c>
      <c r="X32" s="8" t="s">
        <v>105</v>
      </c>
      <c r="Y32" s="8" t="s">
        <v>106</v>
      </c>
      <c r="Z32" s="8" t="s">
        <v>107</v>
      </c>
      <c r="AA32" s="8" t="s">
        <v>108</v>
      </c>
      <c r="AB32" s="8" t="s">
        <v>109</v>
      </c>
      <c r="AC32" s="8" t="s">
        <v>110</v>
      </c>
      <c r="AD32" s="8" t="s">
        <v>111</v>
      </c>
      <c r="AE32" s="8" t="s">
        <v>112</v>
      </c>
      <c r="AF32" s="8" t="s">
        <v>113</v>
      </c>
      <c r="AG32" s="8" t="s">
        <v>114</v>
      </c>
      <c r="AH32" s="8" t="s">
        <v>115</v>
      </c>
      <c r="AI32" s="8" t="s">
        <v>116</v>
      </c>
      <c r="AJ32" s="8" t="s">
        <v>117</v>
      </c>
    </row>
    <row r="33" spans="8:60" ht="15" customHeight="1">
      <c r="H33" s="9" t="s">
        <v>130</v>
      </c>
      <c r="I33" s="5">
        <f>SUMIFS(Capacity!E:E,Capacity!$A:$A,Comparison_CDP1,Capacity!$B:$B,IF($B$30="NEM","*",$B$30),Capacity!$C:$C,$H33)-SUMIFS(Capacity!E:E,Capacity!$A:$A,Comparison_CDP2,Capacity!$B:$B,IF($B$30="NEM","*",$B$30),Capacity!$C:$C,$H33)</f>
        <v>0</v>
      </c>
      <c r="J33" s="5">
        <f>SUMIFS(Capacity!F:F,Capacity!$A:$A,Comparison_CDP1,Capacity!$B:$B,IF($B$30="NEM","*",$B$30),Capacity!$C:$C,$H33)-SUMIFS(Capacity!F:F,Capacity!$A:$A,Comparison_CDP2,Capacity!$B:$B,IF($B$30="NEM","*",$B$30),Capacity!$C:$C,$H33)</f>
        <v>0</v>
      </c>
      <c r="K33" s="5">
        <f>SUMIFS(Capacity!G:G,Capacity!$A:$A,Comparison_CDP1,Capacity!$B:$B,IF($B$30="NEM","*",$B$30),Capacity!$C:$C,$H33)-SUMIFS(Capacity!G:G,Capacity!$A:$A,Comparison_CDP2,Capacity!$B:$B,IF($B$30="NEM","*",$B$30),Capacity!$C:$C,$H33)</f>
        <v>350</v>
      </c>
      <c r="L33" s="5">
        <f>SUMIFS(Capacity!H:H,Capacity!$A:$A,Comparison_CDP1,Capacity!$B:$B,IF($B$30="NEM","*",$B$30),Capacity!$C:$C,$H33)-SUMIFS(Capacity!H:H,Capacity!$A:$A,Comparison_CDP2,Capacity!$B:$B,IF($B$30="NEM","*",$B$30),Capacity!$C:$C,$H33)</f>
        <v>4054</v>
      </c>
      <c r="M33" s="5">
        <f>SUMIFS(Capacity!I:I,Capacity!$A:$A,Comparison_CDP1,Capacity!$B:$B,IF($B$30="NEM","*",$B$30),Capacity!$C:$C,$H33)-SUMIFS(Capacity!I:I,Capacity!$A:$A,Comparison_CDP2,Capacity!$B:$B,IF($B$30="NEM","*",$B$30),Capacity!$C:$C,$H33)</f>
        <v>3044</v>
      </c>
      <c r="N33" s="5">
        <f>SUMIFS(Capacity!J:J,Capacity!$A:$A,Comparison_CDP1,Capacity!$B:$B,IF($B$30="NEM","*",$B$30),Capacity!$C:$C,$H33)-SUMIFS(Capacity!J:J,Capacity!$A:$A,Comparison_CDP2,Capacity!$B:$B,IF($B$30="NEM","*",$B$30),Capacity!$C:$C,$H33)</f>
        <v>3265</v>
      </c>
      <c r="O33" s="5">
        <f>SUMIFS(Capacity!K:K,Capacity!$A:$A,Comparison_CDP1,Capacity!$B:$B,IF($B$30="NEM","*",$B$30),Capacity!$C:$C,$H33)-SUMIFS(Capacity!K:K,Capacity!$A:$A,Comparison_CDP2,Capacity!$B:$B,IF($B$30="NEM","*",$B$30),Capacity!$C:$C,$H33)</f>
        <v>2300</v>
      </c>
      <c r="P33" s="5">
        <f>SUMIFS(Capacity!L:L,Capacity!$A:$A,Comparison_CDP1,Capacity!$B:$B,IF($B$30="NEM","*",$B$30),Capacity!$C:$C,$H33)-SUMIFS(Capacity!L:L,Capacity!$A:$A,Comparison_CDP2,Capacity!$B:$B,IF($B$30="NEM","*",$B$30),Capacity!$C:$C,$H33)</f>
        <v>1740</v>
      </c>
      <c r="Q33" s="5">
        <f>SUMIFS(Capacity!M:M,Capacity!$A:$A,Comparison_CDP1,Capacity!$B:$B,IF($B$30="NEM","*",$B$30),Capacity!$C:$C,$H33)-SUMIFS(Capacity!M:M,Capacity!$A:$A,Comparison_CDP2,Capacity!$B:$B,IF($B$30="NEM","*",$B$30),Capacity!$C:$C,$H33)</f>
        <v>1740</v>
      </c>
      <c r="R33" s="5">
        <f>SUMIFS(Capacity!N:N,Capacity!$A:$A,Comparison_CDP1,Capacity!$B:$B,IF($B$30="NEM","*",$B$30),Capacity!$C:$C,$H33)-SUMIFS(Capacity!N:N,Capacity!$A:$A,Comparison_CDP2,Capacity!$B:$B,IF($B$30="NEM","*",$B$30),Capacity!$C:$C,$H33)</f>
        <v>1010</v>
      </c>
      <c r="S33" s="5">
        <f>SUMIFS(Capacity!O:O,Capacity!$A:$A,Comparison_CDP1,Capacity!$B:$B,IF($B$30="NEM","*",$B$30),Capacity!$C:$C,$H33)-SUMIFS(Capacity!O:O,Capacity!$A:$A,Comparison_CDP2,Capacity!$B:$B,IF($B$30="NEM","*",$B$30),Capacity!$C:$C,$H33)</f>
        <v>706</v>
      </c>
      <c r="T33" s="5">
        <f>SUMIFS(Capacity!P:P,Capacity!$A:$A,Comparison_CDP1,Capacity!$B:$B,IF($B$30="NEM","*",$B$30),Capacity!$C:$C,$H33)-SUMIFS(Capacity!P:P,Capacity!$A:$A,Comparison_CDP2,Capacity!$B:$B,IF($B$30="NEM","*",$B$30),Capacity!$C:$C,$H33)</f>
        <v>1692</v>
      </c>
      <c r="U33" s="5">
        <f>SUMIFS(Capacity!Q:Q,Capacity!$A:$A,Comparison_CDP1,Capacity!$B:$B,IF($B$30="NEM","*",$B$30),Capacity!$C:$C,$H33)-SUMIFS(Capacity!Q:Q,Capacity!$A:$A,Comparison_CDP2,Capacity!$B:$B,IF($B$30="NEM","*",$B$30),Capacity!$C:$C,$H33)</f>
        <v>1692</v>
      </c>
      <c r="V33" s="5">
        <f>SUMIFS(Capacity!R:R,Capacity!$A:$A,Comparison_CDP1,Capacity!$B:$B,IF($B$30="NEM","*",$B$30),Capacity!$C:$C,$H33)-SUMIFS(Capacity!R:R,Capacity!$A:$A,Comparison_CDP2,Capacity!$B:$B,IF($B$30="NEM","*",$B$30),Capacity!$C:$C,$H33)</f>
        <v>1692</v>
      </c>
      <c r="W33" s="5">
        <f>SUMIFS(Capacity!S:S,Capacity!$A:$A,Comparison_CDP1,Capacity!$B:$B,IF($B$30="NEM","*",$B$30),Capacity!$C:$C,$H33)-SUMIFS(Capacity!S:S,Capacity!$A:$A,Comparison_CDP2,Capacity!$B:$B,IF($B$30="NEM","*",$B$30),Capacity!$C:$C,$H33)</f>
        <v>1692</v>
      </c>
      <c r="X33" s="5">
        <f>SUMIFS(Capacity!T:T,Capacity!$A:$A,Comparison_CDP1,Capacity!$B:$B,IF($B$30="NEM","*",$B$30),Capacity!$C:$C,$H33)-SUMIFS(Capacity!T:T,Capacity!$A:$A,Comparison_CDP2,Capacity!$B:$B,IF($B$30="NEM","*",$B$30),Capacity!$C:$C,$H33)</f>
        <v>1692</v>
      </c>
      <c r="Y33" s="5">
        <f>SUMIFS(Capacity!U:U,Capacity!$A:$A,Comparison_CDP1,Capacity!$B:$B,IF($B$30="NEM","*",$B$30),Capacity!$C:$C,$H33)-SUMIFS(Capacity!U:U,Capacity!$A:$A,Comparison_CDP2,Capacity!$B:$B,IF($B$30="NEM","*",$B$30),Capacity!$C:$C,$H33)</f>
        <v>852</v>
      </c>
      <c r="Z33" s="5">
        <f>SUMIFS(Capacity!V:V,Capacity!$A:$A,Comparison_CDP1,Capacity!$B:$B,IF($B$30="NEM","*",$B$30),Capacity!$C:$C,$H33)-SUMIFS(Capacity!V:V,Capacity!$A:$A,Comparison_CDP2,Capacity!$B:$B,IF($B$30="NEM","*",$B$30),Capacity!$C:$C,$H33)</f>
        <v>426</v>
      </c>
      <c r="AA33" s="5">
        <f>SUMIFS(Capacity!W:W,Capacity!$A:$A,Comparison_CDP1,Capacity!$B:$B,IF($B$30="NEM","*",$B$30),Capacity!$C:$C,$H33)-SUMIFS(Capacity!W:W,Capacity!$A:$A,Comparison_CDP2,Capacity!$B:$B,IF($B$30="NEM","*",$B$30),Capacity!$C:$C,$H33)</f>
        <v>426</v>
      </c>
      <c r="AB33" s="5">
        <f>SUMIFS(Capacity!X:X,Capacity!$A:$A,Comparison_CDP1,Capacity!$B:$B,IF($B$30="NEM","*",$B$30),Capacity!$C:$C,$H33)-SUMIFS(Capacity!X:X,Capacity!$A:$A,Comparison_CDP2,Capacity!$B:$B,IF($B$30="NEM","*",$B$30),Capacity!$C:$C,$H33)</f>
        <v>0</v>
      </c>
      <c r="AC33" s="5">
        <f>SUMIFS(Capacity!Y:Y,Capacity!$A:$A,Comparison_CDP1,Capacity!$B:$B,IF($B$30="NEM","*",$B$30),Capacity!$C:$C,$H33)-SUMIFS(Capacity!Y:Y,Capacity!$A:$A,Comparison_CDP2,Capacity!$B:$B,IF($B$30="NEM","*",$B$30),Capacity!$C:$C,$H33)</f>
        <v>0</v>
      </c>
      <c r="AD33" s="5">
        <f>SUMIFS(Capacity!Z:Z,Capacity!$A:$A,Comparison_CDP1,Capacity!$B:$B,IF($B$30="NEM","*",$B$30),Capacity!$C:$C,$H33)-SUMIFS(Capacity!Z:Z,Capacity!$A:$A,Comparison_CDP2,Capacity!$B:$B,IF($B$30="NEM","*",$B$30),Capacity!$C:$C,$H33)</f>
        <v>0</v>
      </c>
      <c r="AE33" s="5">
        <f>SUMIFS(Capacity!AA:AA,Capacity!$A:$A,Comparison_CDP1,Capacity!$B:$B,IF($B$30="NEM","*",$B$30),Capacity!$C:$C,$H33)-SUMIFS(Capacity!AA:AA,Capacity!$A:$A,Comparison_CDP2,Capacity!$B:$B,IF($B$30="NEM","*",$B$30),Capacity!$C:$C,$H33)</f>
        <v>0</v>
      </c>
      <c r="AF33" s="5">
        <f>SUMIFS(Capacity!AB:AB,Capacity!$A:$A,Comparison_CDP1,Capacity!$B:$B,IF($B$30="NEM","*",$B$30),Capacity!$C:$C,$H33)-SUMIFS(Capacity!AB:AB,Capacity!$A:$A,Comparison_CDP2,Capacity!$B:$B,IF($B$30="NEM","*",$B$30),Capacity!$C:$C,$H33)</f>
        <v>0</v>
      </c>
      <c r="AG33" s="5">
        <f>SUMIFS(Capacity!AC:AC,Capacity!$A:$A,Comparison_CDP1,Capacity!$B:$B,IF($B$30="NEM","*",$B$30),Capacity!$C:$C,$H33)-SUMIFS(Capacity!AC:AC,Capacity!$A:$A,Comparison_CDP2,Capacity!$B:$B,IF($B$30="NEM","*",$B$30),Capacity!$C:$C,$H33)</f>
        <v>0</v>
      </c>
      <c r="AH33" s="5">
        <f>SUMIFS(Capacity!AD:AD,Capacity!$A:$A,Comparison_CDP1,Capacity!$B:$B,IF($B$30="NEM","*",$B$30),Capacity!$C:$C,$H33)-SUMIFS(Capacity!AD:AD,Capacity!$A:$A,Comparison_CDP2,Capacity!$B:$B,IF($B$30="NEM","*",$B$30),Capacity!$C:$C,$H33)</f>
        <v>0</v>
      </c>
      <c r="AI33" s="5">
        <f>SUMIFS(Capacity!AE:AE,Capacity!$A:$A,Comparison_CDP1,Capacity!$B:$B,IF($B$30="NEM","*",$B$30),Capacity!$C:$C,$H33)-SUMIFS(Capacity!AE:AE,Capacity!$A:$A,Comparison_CDP2,Capacity!$B:$B,IF($B$30="NEM","*",$B$30),Capacity!$C:$C,$H33)</f>
        <v>0</v>
      </c>
      <c r="AJ33" s="5">
        <f>SUMIFS(Capacity!AF:AF,Capacity!$A:$A,Comparison_CDP1,Capacity!$B:$B,IF($B$30="NEM","*",$B$30),Capacity!$C:$C,$H33)-SUMIFS(Capacity!AF:AF,Capacity!$A:$A,Comparison_CDP2,Capacity!$B:$B,IF($B$30="NEM","*",$B$30),Capacity!$C:$C,$H33)</f>
        <v>0</v>
      </c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</row>
    <row r="34" spans="8:60" ht="15" customHeight="1">
      <c r="H34" s="9" t="s">
        <v>131</v>
      </c>
      <c r="I34" s="5">
        <f>SUMIFS(Capacity!E:E,Capacity!$A:$A,Comparison_CDP1,Capacity!$B:$B,IF($B$30="NEM","*",$B$30),Capacity!$C:$C,$H34)-SUMIFS(Capacity!E:E,Capacity!$A:$A,Comparison_CDP2,Capacity!$B:$B,IF($B$30="NEM","*",$B$30),Capacity!$C:$C,$H34)</f>
        <v>0</v>
      </c>
      <c r="J34" s="5">
        <f>SUMIFS(Capacity!F:F,Capacity!$A:$A,Comparison_CDP1,Capacity!$B:$B,IF($B$30="NEM","*",$B$30),Capacity!$C:$C,$H34)-SUMIFS(Capacity!F:F,Capacity!$A:$A,Comparison_CDP2,Capacity!$B:$B,IF($B$30="NEM","*",$B$30),Capacity!$C:$C,$H34)</f>
        <v>0</v>
      </c>
      <c r="K34" s="5">
        <f>SUMIFS(Capacity!G:G,Capacity!$A:$A,Comparison_CDP1,Capacity!$B:$B,IF($B$30="NEM","*",$B$30),Capacity!$C:$C,$H34)-SUMIFS(Capacity!G:G,Capacity!$A:$A,Comparison_CDP2,Capacity!$B:$B,IF($B$30="NEM","*",$B$30),Capacity!$C:$C,$H34)</f>
        <v>0</v>
      </c>
      <c r="L34" s="5">
        <f>SUMIFS(Capacity!H:H,Capacity!$A:$A,Comparison_CDP1,Capacity!$B:$B,IF($B$30="NEM","*",$B$30),Capacity!$C:$C,$H34)-SUMIFS(Capacity!H:H,Capacity!$A:$A,Comparison_CDP2,Capacity!$B:$B,IF($B$30="NEM","*",$B$30),Capacity!$C:$C,$H34)</f>
        <v>0</v>
      </c>
      <c r="M34" s="5">
        <f>SUMIFS(Capacity!I:I,Capacity!$A:$A,Comparison_CDP1,Capacity!$B:$B,IF($B$30="NEM","*",$B$30),Capacity!$C:$C,$H34)-SUMIFS(Capacity!I:I,Capacity!$A:$A,Comparison_CDP2,Capacity!$B:$B,IF($B$30="NEM","*",$B$30),Capacity!$C:$C,$H34)</f>
        <v>0</v>
      </c>
      <c r="N34" s="5">
        <f>SUMIFS(Capacity!J:J,Capacity!$A:$A,Comparison_CDP1,Capacity!$B:$B,IF($B$30="NEM","*",$B$30),Capacity!$C:$C,$H34)-SUMIFS(Capacity!J:J,Capacity!$A:$A,Comparison_CDP2,Capacity!$B:$B,IF($B$30="NEM","*",$B$30),Capacity!$C:$C,$H34)</f>
        <v>0</v>
      </c>
      <c r="O34" s="5">
        <f>SUMIFS(Capacity!K:K,Capacity!$A:$A,Comparison_CDP1,Capacity!$B:$B,IF($B$30="NEM","*",$B$30),Capacity!$C:$C,$H34)-SUMIFS(Capacity!K:K,Capacity!$A:$A,Comparison_CDP2,Capacity!$B:$B,IF($B$30="NEM","*",$B$30),Capacity!$C:$C,$H34)</f>
        <v>1720</v>
      </c>
      <c r="P34" s="5">
        <f>SUMIFS(Capacity!L:L,Capacity!$A:$A,Comparison_CDP1,Capacity!$B:$B,IF($B$30="NEM","*",$B$30),Capacity!$C:$C,$H34)-SUMIFS(Capacity!L:L,Capacity!$A:$A,Comparison_CDP2,Capacity!$B:$B,IF($B$30="NEM","*",$B$30),Capacity!$C:$C,$H34)</f>
        <v>1160</v>
      </c>
      <c r="Q34" s="5">
        <f>SUMIFS(Capacity!M:M,Capacity!$A:$A,Comparison_CDP1,Capacity!$B:$B,IF($B$30="NEM","*",$B$30),Capacity!$C:$C,$H34)-SUMIFS(Capacity!M:M,Capacity!$A:$A,Comparison_CDP2,Capacity!$B:$B,IF($B$30="NEM","*",$B$30),Capacity!$C:$C,$H34)</f>
        <v>1160</v>
      </c>
      <c r="R34" s="5">
        <f>SUMIFS(Capacity!N:N,Capacity!$A:$A,Comparison_CDP1,Capacity!$B:$B,IF($B$30="NEM","*",$B$30),Capacity!$C:$C,$H34)-SUMIFS(Capacity!N:N,Capacity!$A:$A,Comparison_CDP2,Capacity!$B:$B,IF($B$30="NEM","*",$B$30),Capacity!$C:$C,$H34)</f>
        <v>0</v>
      </c>
      <c r="S34" s="5">
        <f>SUMIFS(Capacity!O:O,Capacity!$A:$A,Comparison_CDP1,Capacity!$B:$B,IF($B$30="NEM","*",$B$30),Capacity!$C:$C,$H34)-SUMIFS(Capacity!O:O,Capacity!$A:$A,Comparison_CDP2,Capacity!$B:$B,IF($B$30="NEM","*",$B$30),Capacity!$C:$C,$H34)</f>
        <v>0</v>
      </c>
      <c r="T34" s="5">
        <f>SUMIFS(Capacity!P:P,Capacity!$A:$A,Comparison_CDP1,Capacity!$B:$B,IF($B$30="NEM","*",$B$30),Capacity!$C:$C,$H34)-SUMIFS(Capacity!P:P,Capacity!$A:$A,Comparison_CDP2,Capacity!$B:$B,IF($B$30="NEM","*",$B$30),Capacity!$C:$C,$H34)</f>
        <v>0</v>
      </c>
      <c r="U34" s="5">
        <f>SUMIFS(Capacity!Q:Q,Capacity!$A:$A,Comparison_CDP1,Capacity!$B:$B,IF($B$30="NEM","*",$B$30),Capacity!$C:$C,$H34)-SUMIFS(Capacity!Q:Q,Capacity!$A:$A,Comparison_CDP2,Capacity!$B:$B,IF($B$30="NEM","*",$B$30),Capacity!$C:$C,$H34)</f>
        <v>0</v>
      </c>
      <c r="V34" s="5">
        <f>SUMIFS(Capacity!R:R,Capacity!$A:$A,Comparison_CDP1,Capacity!$B:$B,IF($B$30="NEM","*",$B$30),Capacity!$C:$C,$H34)-SUMIFS(Capacity!R:R,Capacity!$A:$A,Comparison_CDP2,Capacity!$B:$B,IF($B$30="NEM","*",$B$30),Capacity!$C:$C,$H34)</f>
        <v>0</v>
      </c>
      <c r="W34" s="5">
        <f>SUMIFS(Capacity!S:S,Capacity!$A:$A,Comparison_CDP1,Capacity!$B:$B,IF($B$30="NEM","*",$B$30),Capacity!$C:$C,$H34)-SUMIFS(Capacity!S:S,Capacity!$A:$A,Comparison_CDP2,Capacity!$B:$B,IF($B$30="NEM","*",$B$30),Capacity!$C:$C,$H34)</f>
        <v>0</v>
      </c>
      <c r="X34" s="5">
        <f>SUMIFS(Capacity!T:T,Capacity!$A:$A,Comparison_CDP1,Capacity!$B:$B,IF($B$30="NEM","*",$B$30),Capacity!$C:$C,$H34)-SUMIFS(Capacity!T:T,Capacity!$A:$A,Comparison_CDP2,Capacity!$B:$B,IF($B$30="NEM","*",$B$30),Capacity!$C:$C,$H34)</f>
        <v>0</v>
      </c>
      <c r="Y34" s="5">
        <f>SUMIFS(Capacity!U:U,Capacity!$A:$A,Comparison_CDP1,Capacity!$B:$B,IF($B$30="NEM","*",$B$30),Capacity!$C:$C,$H34)-SUMIFS(Capacity!U:U,Capacity!$A:$A,Comparison_CDP2,Capacity!$B:$B,IF($B$30="NEM","*",$B$30),Capacity!$C:$C,$H34)</f>
        <v>0</v>
      </c>
      <c r="Z34" s="5">
        <f>SUMIFS(Capacity!V:V,Capacity!$A:$A,Comparison_CDP1,Capacity!$B:$B,IF($B$30="NEM","*",$B$30),Capacity!$C:$C,$H34)-SUMIFS(Capacity!V:V,Capacity!$A:$A,Comparison_CDP2,Capacity!$B:$B,IF($B$30="NEM","*",$B$30),Capacity!$C:$C,$H34)</f>
        <v>0</v>
      </c>
      <c r="AA34" s="5">
        <f>SUMIFS(Capacity!W:W,Capacity!$A:$A,Comparison_CDP1,Capacity!$B:$B,IF($B$30="NEM","*",$B$30),Capacity!$C:$C,$H34)-SUMIFS(Capacity!W:W,Capacity!$A:$A,Comparison_CDP2,Capacity!$B:$B,IF($B$30="NEM","*",$B$30),Capacity!$C:$C,$H34)</f>
        <v>0</v>
      </c>
      <c r="AB34" s="5">
        <f>SUMIFS(Capacity!X:X,Capacity!$A:$A,Comparison_CDP1,Capacity!$B:$B,IF($B$30="NEM","*",$B$30),Capacity!$C:$C,$H34)-SUMIFS(Capacity!X:X,Capacity!$A:$A,Comparison_CDP2,Capacity!$B:$B,IF($B$30="NEM","*",$B$30),Capacity!$C:$C,$H34)</f>
        <v>0</v>
      </c>
      <c r="AC34" s="5">
        <f>SUMIFS(Capacity!Y:Y,Capacity!$A:$A,Comparison_CDP1,Capacity!$B:$B,IF($B$30="NEM","*",$B$30),Capacity!$C:$C,$H34)-SUMIFS(Capacity!Y:Y,Capacity!$A:$A,Comparison_CDP2,Capacity!$B:$B,IF($B$30="NEM","*",$B$30),Capacity!$C:$C,$H34)</f>
        <v>0</v>
      </c>
      <c r="AD34" s="5">
        <f>SUMIFS(Capacity!Z:Z,Capacity!$A:$A,Comparison_CDP1,Capacity!$B:$B,IF($B$30="NEM","*",$B$30),Capacity!$C:$C,$H34)-SUMIFS(Capacity!Z:Z,Capacity!$A:$A,Comparison_CDP2,Capacity!$B:$B,IF($B$30="NEM","*",$B$30),Capacity!$C:$C,$H34)</f>
        <v>0</v>
      </c>
      <c r="AE34" s="5">
        <f>SUMIFS(Capacity!AA:AA,Capacity!$A:$A,Comparison_CDP1,Capacity!$B:$B,IF($B$30="NEM","*",$B$30),Capacity!$C:$C,$H34)-SUMIFS(Capacity!AA:AA,Capacity!$A:$A,Comparison_CDP2,Capacity!$B:$B,IF($B$30="NEM","*",$B$30),Capacity!$C:$C,$H34)</f>
        <v>0</v>
      </c>
      <c r="AF34" s="5">
        <f>SUMIFS(Capacity!AB:AB,Capacity!$A:$A,Comparison_CDP1,Capacity!$B:$B,IF($B$30="NEM","*",$B$30),Capacity!$C:$C,$H34)-SUMIFS(Capacity!AB:AB,Capacity!$A:$A,Comparison_CDP2,Capacity!$B:$B,IF($B$30="NEM","*",$B$30),Capacity!$C:$C,$H34)</f>
        <v>0</v>
      </c>
      <c r="AG34" s="5">
        <f>SUMIFS(Capacity!AC:AC,Capacity!$A:$A,Comparison_CDP1,Capacity!$B:$B,IF($B$30="NEM","*",$B$30),Capacity!$C:$C,$H34)-SUMIFS(Capacity!AC:AC,Capacity!$A:$A,Comparison_CDP2,Capacity!$B:$B,IF($B$30="NEM","*",$B$30),Capacity!$C:$C,$H34)</f>
        <v>0</v>
      </c>
      <c r="AH34" s="5">
        <f>SUMIFS(Capacity!AD:AD,Capacity!$A:$A,Comparison_CDP1,Capacity!$B:$B,IF($B$30="NEM","*",$B$30),Capacity!$C:$C,$H34)-SUMIFS(Capacity!AD:AD,Capacity!$A:$A,Comparison_CDP2,Capacity!$B:$B,IF($B$30="NEM","*",$B$30),Capacity!$C:$C,$H34)</f>
        <v>0</v>
      </c>
      <c r="AI34" s="5">
        <f>SUMIFS(Capacity!AE:AE,Capacity!$A:$A,Comparison_CDP1,Capacity!$B:$B,IF($B$30="NEM","*",$B$30),Capacity!$C:$C,$H34)-SUMIFS(Capacity!AE:AE,Capacity!$A:$A,Comparison_CDP2,Capacity!$B:$B,IF($B$30="NEM","*",$B$30),Capacity!$C:$C,$H34)</f>
        <v>0</v>
      </c>
      <c r="AJ34" s="5">
        <f>SUMIFS(Capacity!AF:AF,Capacity!$A:$A,Comparison_CDP1,Capacity!$B:$B,IF($B$30="NEM","*",$B$30),Capacity!$C:$C,$H34)-SUMIFS(Capacity!AF:AF,Capacity!$A:$A,Comparison_CDP2,Capacity!$B:$B,IF($B$30="NEM","*",$B$30),Capacity!$C:$C,$H34)</f>
        <v>0</v>
      </c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</row>
    <row r="35" spans="8:60" ht="15" customHeight="1">
      <c r="H35" s="9" t="s">
        <v>132</v>
      </c>
      <c r="I35" s="5">
        <f>SUMIFS(Capacity!E:E,Capacity!$A:$A,Comparison_CDP1,Capacity!$B:$B,IF($B$30="NEM","*",$B$30),Capacity!$C:$C,$H35)-SUMIFS(Capacity!E:E,Capacity!$A:$A,Comparison_CDP2,Capacity!$B:$B,IF($B$30="NEM","*",$B$30),Capacity!$C:$C,$H35)</f>
        <v>0</v>
      </c>
      <c r="J35" s="5">
        <f>SUMIFS(Capacity!F:F,Capacity!$A:$A,Comparison_CDP1,Capacity!$B:$B,IF($B$30="NEM","*",$B$30),Capacity!$C:$C,$H35)-SUMIFS(Capacity!F:F,Capacity!$A:$A,Comparison_CDP2,Capacity!$B:$B,IF($B$30="NEM","*",$B$30),Capacity!$C:$C,$H35)</f>
        <v>0</v>
      </c>
      <c r="K35" s="5">
        <f>SUMIFS(Capacity!G:G,Capacity!$A:$A,Comparison_CDP1,Capacity!$B:$B,IF($B$30="NEM","*",$B$30),Capacity!$C:$C,$H35)-SUMIFS(Capacity!G:G,Capacity!$A:$A,Comparison_CDP2,Capacity!$B:$B,IF($B$30="NEM","*",$B$30),Capacity!$C:$C,$H35)</f>
        <v>0</v>
      </c>
      <c r="L35" s="5">
        <f>SUMIFS(Capacity!H:H,Capacity!$A:$A,Comparison_CDP1,Capacity!$B:$B,IF($B$30="NEM","*",$B$30),Capacity!$C:$C,$H35)-SUMIFS(Capacity!H:H,Capacity!$A:$A,Comparison_CDP2,Capacity!$B:$B,IF($B$30="NEM","*",$B$30),Capacity!$C:$C,$H35)</f>
        <v>0</v>
      </c>
      <c r="M35" s="5">
        <f>SUMIFS(Capacity!I:I,Capacity!$A:$A,Comparison_CDP1,Capacity!$B:$B,IF($B$30="NEM","*",$B$30),Capacity!$C:$C,$H35)-SUMIFS(Capacity!I:I,Capacity!$A:$A,Comparison_CDP2,Capacity!$B:$B,IF($B$30="NEM","*",$B$30),Capacity!$C:$C,$H35)</f>
        <v>0</v>
      </c>
      <c r="N35" s="5">
        <f>SUMIFS(Capacity!J:J,Capacity!$A:$A,Comparison_CDP1,Capacity!$B:$B,IF($B$30="NEM","*",$B$30),Capacity!$C:$C,$H35)-SUMIFS(Capacity!J:J,Capacity!$A:$A,Comparison_CDP2,Capacity!$B:$B,IF($B$30="NEM","*",$B$30),Capacity!$C:$C,$H35)</f>
        <v>0</v>
      </c>
      <c r="O35" s="5">
        <f>SUMIFS(Capacity!K:K,Capacity!$A:$A,Comparison_CDP1,Capacity!$B:$B,IF($B$30="NEM","*",$B$30),Capacity!$C:$C,$H35)-SUMIFS(Capacity!K:K,Capacity!$A:$A,Comparison_CDP2,Capacity!$B:$B,IF($B$30="NEM","*",$B$30),Capacity!$C:$C,$H35)</f>
        <v>1279</v>
      </c>
      <c r="P35" s="5">
        <f>SUMIFS(Capacity!L:L,Capacity!$A:$A,Comparison_CDP1,Capacity!$B:$B,IF($B$30="NEM","*",$B$30),Capacity!$C:$C,$H35)-SUMIFS(Capacity!L:L,Capacity!$A:$A,Comparison_CDP2,Capacity!$B:$B,IF($B$30="NEM","*",$B$30),Capacity!$C:$C,$H35)</f>
        <v>571</v>
      </c>
      <c r="Q35" s="5">
        <f>SUMIFS(Capacity!M:M,Capacity!$A:$A,Comparison_CDP1,Capacity!$B:$B,IF($B$30="NEM","*",$B$30),Capacity!$C:$C,$H35)-SUMIFS(Capacity!M:M,Capacity!$A:$A,Comparison_CDP2,Capacity!$B:$B,IF($B$30="NEM","*",$B$30),Capacity!$C:$C,$H35)</f>
        <v>162</v>
      </c>
      <c r="R35" s="5">
        <f>SUMIFS(Capacity!N:N,Capacity!$A:$A,Comparison_CDP1,Capacity!$B:$B,IF($B$30="NEM","*",$B$30),Capacity!$C:$C,$H35)-SUMIFS(Capacity!N:N,Capacity!$A:$A,Comparison_CDP2,Capacity!$B:$B,IF($B$30="NEM","*",$B$30),Capacity!$C:$C,$H35)</f>
        <v>162</v>
      </c>
      <c r="S35" s="5">
        <f>SUMIFS(Capacity!O:O,Capacity!$A:$A,Comparison_CDP1,Capacity!$B:$B,IF($B$30="NEM","*",$B$30),Capacity!$C:$C,$H35)-SUMIFS(Capacity!O:O,Capacity!$A:$A,Comparison_CDP2,Capacity!$B:$B,IF($B$30="NEM","*",$B$30),Capacity!$C:$C,$H35)</f>
        <v>162</v>
      </c>
      <c r="T35" s="5">
        <f>SUMIFS(Capacity!P:P,Capacity!$A:$A,Comparison_CDP1,Capacity!$B:$B,IF($B$30="NEM","*",$B$30),Capacity!$C:$C,$H35)-SUMIFS(Capacity!P:P,Capacity!$A:$A,Comparison_CDP2,Capacity!$B:$B,IF($B$30="NEM","*",$B$30),Capacity!$C:$C,$H35)</f>
        <v>-247</v>
      </c>
      <c r="U35" s="5">
        <f>SUMIFS(Capacity!Q:Q,Capacity!$A:$A,Comparison_CDP1,Capacity!$B:$B,IF($B$30="NEM","*",$B$30),Capacity!$C:$C,$H35)-SUMIFS(Capacity!Q:Q,Capacity!$A:$A,Comparison_CDP2,Capacity!$B:$B,IF($B$30="NEM","*",$B$30),Capacity!$C:$C,$H35)</f>
        <v>-2274</v>
      </c>
      <c r="V35" s="5">
        <f>SUMIFS(Capacity!R:R,Capacity!$A:$A,Comparison_CDP1,Capacity!$B:$B,IF($B$30="NEM","*",$B$30),Capacity!$C:$C,$H35)-SUMIFS(Capacity!R:R,Capacity!$A:$A,Comparison_CDP2,Capacity!$B:$B,IF($B$30="NEM","*",$B$30),Capacity!$C:$C,$H35)</f>
        <v>-3501</v>
      </c>
      <c r="W35" s="5">
        <f>SUMIFS(Capacity!S:S,Capacity!$A:$A,Comparison_CDP1,Capacity!$B:$B,IF($B$30="NEM","*",$B$30),Capacity!$C:$C,$H35)-SUMIFS(Capacity!S:S,Capacity!$A:$A,Comparison_CDP2,Capacity!$B:$B,IF($B$30="NEM","*",$B$30),Capacity!$C:$C,$H35)</f>
        <v>-4728.0000000000009</v>
      </c>
      <c r="X35" s="5">
        <f>SUMIFS(Capacity!T:T,Capacity!$A:$A,Comparison_CDP1,Capacity!$B:$B,IF($B$30="NEM","*",$B$30),Capacity!$C:$C,$H35)-SUMIFS(Capacity!T:T,Capacity!$A:$A,Comparison_CDP2,Capacity!$B:$B,IF($B$30="NEM","*",$B$30),Capacity!$C:$C,$H35)</f>
        <v>-5137.0000000000009</v>
      </c>
      <c r="Y35" s="5">
        <f>SUMIFS(Capacity!U:U,Capacity!$A:$A,Comparison_CDP1,Capacity!$B:$B,IF($B$30="NEM","*",$B$30),Capacity!$C:$C,$H35)-SUMIFS(Capacity!U:U,Capacity!$A:$A,Comparison_CDP2,Capacity!$B:$B,IF($B$30="NEM","*",$B$30),Capacity!$C:$C,$H35)</f>
        <v>-5955</v>
      </c>
      <c r="Z35" s="5">
        <f>SUMIFS(Capacity!V:V,Capacity!$A:$A,Comparison_CDP1,Capacity!$B:$B,IF($B$30="NEM","*",$B$30),Capacity!$C:$C,$H35)-SUMIFS(Capacity!V:V,Capacity!$A:$A,Comparison_CDP2,Capacity!$B:$B,IF($B$30="NEM","*",$B$30),Capacity!$C:$C,$H35)</f>
        <v>-5955</v>
      </c>
      <c r="AA35" s="5">
        <f>SUMIFS(Capacity!W:W,Capacity!$A:$A,Comparison_CDP1,Capacity!$B:$B,IF($B$30="NEM","*",$B$30),Capacity!$C:$C,$H35)-SUMIFS(Capacity!W:W,Capacity!$A:$A,Comparison_CDP2,Capacity!$B:$B,IF($B$30="NEM","*",$B$30),Capacity!$C:$C,$H35)</f>
        <v>-6364</v>
      </c>
      <c r="AB35" s="5">
        <f>SUMIFS(Capacity!X:X,Capacity!$A:$A,Comparison_CDP1,Capacity!$B:$B,IF($B$30="NEM","*",$B$30),Capacity!$C:$C,$H35)-SUMIFS(Capacity!X:X,Capacity!$A:$A,Comparison_CDP2,Capacity!$B:$B,IF($B$30="NEM","*",$B$30),Capacity!$C:$C,$H35)</f>
        <v>-8000</v>
      </c>
      <c r="AC35" s="5">
        <f>SUMIFS(Capacity!Y:Y,Capacity!$A:$A,Comparison_CDP1,Capacity!$B:$B,IF($B$30="NEM","*",$B$30),Capacity!$C:$C,$H35)-SUMIFS(Capacity!Y:Y,Capacity!$A:$A,Comparison_CDP2,Capacity!$B:$B,IF($B$30="NEM","*",$B$30),Capacity!$C:$C,$H35)</f>
        <v>-8000</v>
      </c>
      <c r="AD35" s="5">
        <f>SUMIFS(Capacity!Z:Z,Capacity!$A:$A,Comparison_CDP1,Capacity!$B:$B,IF($B$30="NEM","*",$B$30),Capacity!$C:$C,$H35)-SUMIFS(Capacity!Z:Z,Capacity!$A:$A,Comparison_CDP2,Capacity!$B:$B,IF($B$30="NEM","*",$B$30),Capacity!$C:$C,$H35)</f>
        <v>-8409</v>
      </c>
      <c r="AE35" s="5">
        <f>SUMIFS(Capacity!AA:AA,Capacity!$A:$A,Comparison_CDP1,Capacity!$B:$B,IF($B$30="NEM","*",$B$30),Capacity!$C:$C,$H35)-SUMIFS(Capacity!AA:AA,Capacity!$A:$A,Comparison_CDP2,Capacity!$B:$B,IF($B$30="NEM","*",$B$30),Capacity!$C:$C,$H35)</f>
        <v>-9407</v>
      </c>
      <c r="AF35" s="5">
        <f>SUMIFS(Capacity!AB:AB,Capacity!$A:$A,Comparison_CDP1,Capacity!$B:$B,IF($B$30="NEM","*",$B$30),Capacity!$C:$C,$H35)-SUMIFS(Capacity!AB:AB,Capacity!$A:$A,Comparison_CDP2,Capacity!$B:$B,IF($B$30="NEM","*",$B$30),Capacity!$C:$C,$H35)</f>
        <v>-10634</v>
      </c>
      <c r="AG35" s="5">
        <f>SUMIFS(Capacity!AC:AC,Capacity!$A:$A,Comparison_CDP1,Capacity!$B:$B,IF($B$30="NEM","*",$B$30),Capacity!$C:$C,$H35)-SUMIFS(Capacity!AC:AC,Capacity!$A:$A,Comparison_CDP2,Capacity!$B:$B,IF($B$30="NEM","*",$B$30),Capacity!$C:$C,$H35)</f>
        <v>-11043</v>
      </c>
      <c r="AH35" s="5">
        <f>SUMIFS(Capacity!AD:AD,Capacity!$A:$A,Comparison_CDP1,Capacity!$B:$B,IF($B$30="NEM","*",$B$30),Capacity!$C:$C,$H35)-SUMIFS(Capacity!AD:AD,Capacity!$A:$A,Comparison_CDP2,Capacity!$B:$B,IF($B$30="NEM","*",$B$30),Capacity!$C:$C,$H35)</f>
        <v>-11043</v>
      </c>
      <c r="AI35" s="5">
        <f>SUMIFS(Capacity!AE:AE,Capacity!$A:$A,Comparison_CDP1,Capacity!$B:$B,IF($B$30="NEM","*",$B$30),Capacity!$C:$C,$H35)-SUMIFS(Capacity!AE:AE,Capacity!$A:$A,Comparison_CDP2,Capacity!$B:$B,IF($B$30="NEM","*",$B$30),Capacity!$C:$C,$H35)</f>
        <v>-11452</v>
      </c>
      <c r="AJ35" s="5">
        <f>SUMIFS(Capacity!AF:AF,Capacity!$A:$A,Comparison_CDP1,Capacity!$B:$B,IF($B$30="NEM","*",$B$30),Capacity!$C:$C,$H35)-SUMIFS(Capacity!AF:AF,Capacity!$A:$A,Comparison_CDP2,Capacity!$B:$B,IF($B$30="NEM","*",$B$30),Capacity!$C:$C,$H35)</f>
        <v>-11452</v>
      </c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</row>
    <row r="36" spans="8:60" ht="15" customHeight="1">
      <c r="H36" s="9" t="s">
        <v>133</v>
      </c>
      <c r="I36" s="5">
        <f>SUMIFS(Capacity!E:E,Capacity!$A:$A,Comparison_CDP1,Capacity!$B:$B,IF($B$30="NEM","*",$B$30),Capacity!$C:$C,$H36)-SUMIFS(Capacity!E:E,Capacity!$A:$A,Comparison_CDP2,Capacity!$B:$B,IF($B$30="NEM","*",$B$30),Capacity!$C:$C,$H36)</f>
        <v>0</v>
      </c>
      <c r="J36" s="5">
        <f>SUMIFS(Capacity!F:F,Capacity!$A:$A,Comparison_CDP1,Capacity!$B:$B,IF($B$30="NEM","*",$B$30),Capacity!$C:$C,$H36)-SUMIFS(Capacity!F:F,Capacity!$A:$A,Comparison_CDP2,Capacity!$B:$B,IF($B$30="NEM","*",$B$30),Capacity!$C:$C,$H36)</f>
        <v>0</v>
      </c>
      <c r="K36" s="5">
        <f>SUMIFS(Capacity!G:G,Capacity!$A:$A,Comparison_CDP1,Capacity!$B:$B,IF($B$30="NEM","*",$B$30),Capacity!$C:$C,$H36)-SUMIFS(Capacity!G:G,Capacity!$A:$A,Comparison_CDP2,Capacity!$B:$B,IF($B$30="NEM","*",$B$30),Capacity!$C:$C,$H36)</f>
        <v>0</v>
      </c>
      <c r="L36" s="5">
        <f>SUMIFS(Capacity!H:H,Capacity!$A:$A,Comparison_CDP1,Capacity!$B:$B,IF($B$30="NEM","*",$B$30),Capacity!$C:$C,$H36)-SUMIFS(Capacity!H:H,Capacity!$A:$A,Comparison_CDP2,Capacity!$B:$B,IF($B$30="NEM","*",$B$30),Capacity!$C:$C,$H36)</f>
        <v>0</v>
      </c>
      <c r="M36" s="5">
        <f>SUMIFS(Capacity!I:I,Capacity!$A:$A,Comparison_CDP1,Capacity!$B:$B,IF($B$30="NEM","*",$B$30),Capacity!$C:$C,$H36)-SUMIFS(Capacity!I:I,Capacity!$A:$A,Comparison_CDP2,Capacity!$B:$B,IF($B$30="NEM","*",$B$30),Capacity!$C:$C,$H36)</f>
        <v>0</v>
      </c>
      <c r="N36" s="5">
        <f>SUMIFS(Capacity!J:J,Capacity!$A:$A,Comparison_CDP1,Capacity!$B:$B,IF($B$30="NEM","*",$B$30),Capacity!$C:$C,$H36)-SUMIFS(Capacity!J:J,Capacity!$A:$A,Comparison_CDP2,Capacity!$B:$B,IF($B$30="NEM","*",$B$30),Capacity!$C:$C,$H36)</f>
        <v>0</v>
      </c>
      <c r="O36" s="5">
        <f>SUMIFS(Capacity!K:K,Capacity!$A:$A,Comparison_CDP1,Capacity!$B:$B,IF($B$30="NEM","*",$B$30),Capacity!$C:$C,$H36)-SUMIFS(Capacity!K:K,Capacity!$A:$A,Comparison_CDP2,Capacity!$B:$B,IF($B$30="NEM","*",$B$30),Capacity!$C:$C,$H36)</f>
        <v>0</v>
      </c>
      <c r="P36" s="5">
        <f>SUMIFS(Capacity!L:L,Capacity!$A:$A,Comparison_CDP1,Capacity!$B:$B,IF($B$30="NEM","*",$B$30),Capacity!$C:$C,$H36)-SUMIFS(Capacity!L:L,Capacity!$A:$A,Comparison_CDP2,Capacity!$B:$B,IF($B$30="NEM","*",$B$30),Capacity!$C:$C,$H36)</f>
        <v>0</v>
      </c>
      <c r="Q36" s="5">
        <f>SUMIFS(Capacity!M:M,Capacity!$A:$A,Comparison_CDP1,Capacity!$B:$B,IF($B$30="NEM","*",$B$30),Capacity!$C:$C,$H36)-SUMIFS(Capacity!M:M,Capacity!$A:$A,Comparison_CDP2,Capacity!$B:$B,IF($B$30="NEM","*",$B$30),Capacity!$C:$C,$H36)</f>
        <v>0</v>
      </c>
      <c r="R36" s="5">
        <f>SUMIFS(Capacity!N:N,Capacity!$A:$A,Comparison_CDP1,Capacity!$B:$B,IF($B$30="NEM","*",$B$30),Capacity!$C:$C,$H36)-SUMIFS(Capacity!N:N,Capacity!$A:$A,Comparison_CDP2,Capacity!$B:$B,IF($B$30="NEM","*",$B$30),Capacity!$C:$C,$H36)</f>
        <v>0</v>
      </c>
      <c r="S36" s="5">
        <f>SUMIFS(Capacity!O:O,Capacity!$A:$A,Comparison_CDP1,Capacity!$B:$B,IF($B$30="NEM","*",$B$30),Capacity!$C:$C,$H36)-SUMIFS(Capacity!O:O,Capacity!$A:$A,Comparison_CDP2,Capacity!$B:$B,IF($B$30="NEM","*",$B$30),Capacity!$C:$C,$H36)</f>
        <v>0</v>
      </c>
      <c r="T36" s="5">
        <f>SUMIFS(Capacity!P:P,Capacity!$A:$A,Comparison_CDP1,Capacity!$B:$B,IF($B$30="NEM","*",$B$30),Capacity!$C:$C,$H36)-SUMIFS(Capacity!P:P,Capacity!$A:$A,Comparison_CDP2,Capacity!$B:$B,IF($B$30="NEM","*",$B$30),Capacity!$C:$C,$H36)</f>
        <v>0</v>
      </c>
      <c r="U36" s="5">
        <f>SUMIFS(Capacity!Q:Q,Capacity!$A:$A,Comparison_CDP1,Capacity!$B:$B,IF($B$30="NEM","*",$B$30),Capacity!$C:$C,$H36)-SUMIFS(Capacity!Q:Q,Capacity!$A:$A,Comparison_CDP2,Capacity!$B:$B,IF($B$30="NEM","*",$B$30),Capacity!$C:$C,$H36)</f>
        <v>0</v>
      </c>
      <c r="V36" s="5">
        <f>SUMIFS(Capacity!R:R,Capacity!$A:$A,Comparison_CDP1,Capacity!$B:$B,IF($B$30="NEM","*",$B$30),Capacity!$C:$C,$H36)-SUMIFS(Capacity!R:R,Capacity!$A:$A,Comparison_CDP2,Capacity!$B:$B,IF($B$30="NEM","*",$B$30),Capacity!$C:$C,$H36)</f>
        <v>0</v>
      </c>
      <c r="W36" s="5">
        <f>SUMIFS(Capacity!S:S,Capacity!$A:$A,Comparison_CDP1,Capacity!$B:$B,IF($B$30="NEM","*",$B$30),Capacity!$C:$C,$H36)-SUMIFS(Capacity!S:S,Capacity!$A:$A,Comparison_CDP2,Capacity!$B:$B,IF($B$30="NEM","*",$B$30),Capacity!$C:$C,$H36)</f>
        <v>0</v>
      </c>
      <c r="X36" s="5">
        <f>SUMIFS(Capacity!T:T,Capacity!$A:$A,Comparison_CDP1,Capacity!$B:$B,IF($B$30="NEM","*",$B$30),Capacity!$C:$C,$H36)-SUMIFS(Capacity!T:T,Capacity!$A:$A,Comparison_CDP2,Capacity!$B:$B,IF($B$30="NEM","*",$B$30),Capacity!$C:$C,$H36)</f>
        <v>0</v>
      </c>
      <c r="Y36" s="5">
        <f>SUMIFS(Capacity!U:U,Capacity!$A:$A,Comparison_CDP1,Capacity!$B:$B,IF($B$30="NEM","*",$B$30),Capacity!$C:$C,$H36)-SUMIFS(Capacity!U:U,Capacity!$A:$A,Comparison_CDP2,Capacity!$B:$B,IF($B$30="NEM","*",$B$30),Capacity!$C:$C,$H36)</f>
        <v>0</v>
      </c>
      <c r="Z36" s="5">
        <f>SUMIFS(Capacity!V:V,Capacity!$A:$A,Comparison_CDP1,Capacity!$B:$B,IF($B$30="NEM","*",$B$30),Capacity!$C:$C,$H36)-SUMIFS(Capacity!V:V,Capacity!$A:$A,Comparison_CDP2,Capacity!$B:$B,IF($B$30="NEM","*",$B$30),Capacity!$C:$C,$H36)</f>
        <v>0</v>
      </c>
      <c r="AA36" s="5">
        <f>SUMIFS(Capacity!W:W,Capacity!$A:$A,Comparison_CDP1,Capacity!$B:$B,IF($B$30="NEM","*",$B$30),Capacity!$C:$C,$H36)-SUMIFS(Capacity!W:W,Capacity!$A:$A,Comparison_CDP2,Capacity!$B:$B,IF($B$30="NEM","*",$B$30),Capacity!$C:$C,$H36)</f>
        <v>0</v>
      </c>
      <c r="AB36" s="5">
        <f>SUMIFS(Capacity!X:X,Capacity!$A:$A,Comparison_CDP1,Capacity!$B:$B,IF($B$30="NEM","*",$B$30),Capacity!$C:$C,$H36)-SUMIFS(Capacity!X:X,Capacity!$A:$A,Comparison_CDP2,Capacity!$B:$B,IF($B$30="NEM","*",$B$30),Capacity!$C:$C,$H36)</f>
        <v>0</v>
      </c>
      <c r="AC36" s="5">
        <f>SUMIFS(Capacity!Y:Y,Capacity!$A:$A,Comparison_CDP1,Capacity!$B:$B,IF($B$30="NEM","*",$B$30),Capacity!$C:$C,$H36)-SUMIFS(Capacity!Y:Y,Capacity!$A:$A,Comparison_CDP2,Capacity!$B:$B,IF($B$30="NEM","*",$B$30),Capacity!$C:$C,$H36)</f>
        <v>0</v>
      </c>
      <c r="AD36" s="5">
        <f>SUMIFS(Capacity!Z:Z,Capacity!$A:$A,Comparison_CDP1,Capacity!$B:$B,IF($B$30="NEM","*",$B$30),Capacity!$C:$C,$H36)-SUMIFS(Capacity!Z:Z,Capacity!$A:$A,Comparison_CDP2,Capacity!$B:$B,IF($B$30="NEM","*",$B$30),Capacity!$C:$C,$H36)</f>
        <v>0</v>
      </c>
      <c r="AE36" s="5">
        <f>SUMIFS(Capacity!AA:AA,Capacity!$A:$A,Comparison_CDP1,Capacity!$B:$B,IF($B$30="NEM","*",$B$30),Capacity!$C:$C,$H36)-SUMIFS(Capacity!AA:AA,Capacity!$A:$A,Comparison_CDP2,Capacity!$B:$B,IF($B$30="NEM","*",$B$30),Capacity!$C:$C,$H36)</f>
        <v>0</v>
      </c>
      <c r="AF36" s="5">
        <f>SUMIFS(Capacity!AB:AB,Capacity!$A:$A,Comparison_CDP1,Capacity!$B:$B,IF($B$30="NEM","*",$B$30),Capacity!$C:$C,$H36)-SUMIFS(Capacity!AB:AB,Capacity!$A:$A,Comparison_CDP2,Capacity!$B:$B,IF($B$30="NEM","*",$B$30),Capacity!$C:$C,$H36)</f>
        <v>-1636</v>
      </c>
      <c r="AG36" s="5">
        <f>SUMIFS(Capacity!AC:AC,Capacity!$A:$A,Comparison_CDP1,Capacity!$B:$B,IF($B$30="NEM","*",$B$30),Capacity!$C:$C,$H36)-SUMIFS(Capacity!AC:AC,Capacity!$A:$A,Comparison_CDP2,Capacity!$B:$B,IF($B$30="NEM","*",$B$30),Capacity!$C:$C,$H36)</f>
        <v>-2045</v>
      </c>
      <c r="AH36" s="5">
        <f>SUMIFS(Capacity!AD:AD,Capacity!$A:$A,Comparison_CDP1,Capacity!$B:$B,IF($B$30="NEM","*",$B$30),Capacity!$C:$C,$H36)-SUMIFS(Capacity!AD:AD,Capacity!$A:$A,Comparison_CDP2,Capacity!$B:$B,IF($B$30="NEM","*",$B$30),Capacity!$C:$C,$H36)</f>
        <v>-4499</v>
      </c>
      <c r="AI36" s="5">
        <f>SUMIFS(Capacity!AE:AE,Capacity!$A:$A,Comparison_CDP1,Capacity!$B:$B,IF($B$30="NEM","*",$B$30),Capacity!$C:$C,$H36)-SUMIFS(Capacity!AE:AE,Capacity!$A:$A,Comparison_CDP2,Capacity!$B:$B,IF($B$30="NEM","*",$B$30),Capacity!$C:$C,$H36)</f>
        <v>-6953</v>
      </c>
      <c r="AJ36" s="5">
        <f>SUMIFS(Capacity!AF:AF,Capacity!$A:$A,Comparison_CDP1,Capacity!$B:$B,IF($B$30="NEM","*",$B$30),Capacity!$C:$C,$H36)-SUMIFS(Capacity!AF:AF,Capacity!$A:$A,Comparison_CDP2,Capacity!$B:$B,IF($B$30="NEM","*",$B$30),Capacity!$C:$C,$H36)</f>
        <v>-6953</v>
      </c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</row>
    <row r="37" spans="8:60" ht="15" customHeight="1">
      <c r="H37" s="9" t="s">
        <v>134</v>
      </c>
      <c r="I37" s="5">
        <f>SUMIFS(Capacity!E:E,Capacity!$A:$A,Comparison_CDP1,Capacity!$B:$B,IF($B$30="NEM","*",$B$30),Capacity!$C:$C,$H37)-SUMIFS(Capacity!E:E,Capacity!$A:$A,Comparison_CDP2,Capacity!$B:$B,IF($B$30="NEM","*",$B$30),Capacity!$C:$C,$H37)</f>
        <v>0</v>
      </c>
      <c r="J37" s="5">
        <f>SUMIFS(Capacity!F:F,Capacity!$A:$A,Comparison_CDP1,Capacity!$B:$B,IF($B$30="NEM","*",$B$30),Capacity!$C:$C,$H37)-SUMIFS(Capacity!F:F,Capacity!$A:$A,Comparison_CDP2,Capacity!$B:$B,IF($B$30="NEM","*",$B$30),Capacity!$C:$C,$H37)</f>
        <v>1.2560001778183505E-5</v>
      </c>
      <c r="K37" s="5">
        <f>SUMIFS(Capacity!G:G,Capacity!$A:$A,Comparison_CDP1,Capacity!$B:$B,IF($B$30="NEM","*",$B$30),Capacity!$C:$C,$H37)-SUMIFS(Capacity!G:G,Capacity!$A:$A,Comparison_CDP2,Capacity!$B:$B,IF($B$30="NEM","*",$B$30),Capacity!$C:$C,$H37)</f>
        <v>1.2560001778183505E-5</v>
      </c>
      <c r="L37" s="5">
        <f>SUMIFS(Capacity!H:H,Capacity!$A:$A,Comparison_CDP1,Capacity!$B:$B,IF($B$30="NEM","*",$B$30),Capacity!$C:$C,$H37)-SUMIFS(Capacity!H:H,Capacity!$A:$A,Comparison_CDP2,Capacity!$B:$B,IF($B$30="NEM","*",$B$30),Capacity!$C:$C,$H37)</f>
        <v>4.1200000850949436E-6</v>
      </c>
      <c r="M37" s="5">
        <f>SUMIFS(Capacity!I:I,Capacity!$A:$A,Comparison_CDP1,Capacity!$B:$B,IF($B$30="NEM","*",$B$30),Capacity!$C:$C,$H37)-SUMIFS(Capacity!I:I,Capacity!$A:$A,Comparison_CDP2,Capacity!$B:$B,IF($B$30="NEM","*",$B$30),Capacity!$C:$C,$H37)</f>
        <v>9.8000236903317273E-7</v>
      </c>
      <c r="N37" s="5">
        <f>SUMIFS(Capacity!J:J,Capacity!$A:$A,Comparison_CDP1,Capacity!$B:$B,IF($B$30="NEM","*",$B$30),Capacity!$C:$C,$H37)-SUMIFS(Capacity!J:J,Capacity!$A:$A,Comparison_CDP2,Capacity!$B:$B,IF($B$30="NEM","*",$B$30),Capacity!$C:$C,$H37)</f>
        <v>3.6299989005783573E-6</v>
      </c>
      <c r="O37" s="5">
        <f>SUMIFS(Capacity!K:K,Capacity!$A:$A,Comparison_CDP1,Capacity!$B:$B,IF($B$30="NEM","*",$B$30),Capacity!$C:$C,$H37)-SUMIFS(Capacity!K:K,Capacity!$A:$A,Comparison_CDP2,Capacity!$B:$B,IF($B$30="NEM","*",$B$30),Capacity!$C:$C,$H37)</f>
        <v>-1.0600000678095967E-5</v>
      </c>
      <c r="P37" s="5">
        <f>SUMIFS(Capacity!L:L,Capacity!$A:$A,Comparison_CDP1,Capacity!$B:$B,IF($B$30="NEM","*",$B$30),Capacity!$C:$C,$H37)-SUMIFS(Capacity!L:L,Capacity!$A:$A,Comparison_CDP2,Capacity!$B:$B,IF($B$30="NEM","*",$B$30),Capacity!$C:$C,$H37)</f>
        <v>-7.4879824099989492</v>
      </c>
      <c r="Q37" s="5">
        <f>SUMIFS(Capacity!M:M,Capacity!$A:$A,Comparison_CDP1,Capacity!$B:$B,IF($B$30="NEM","*",$B$30),Capacity!$C:$C,$H37)-SUMIFS(Capacity!M:M,Capacity!$A:$A,Comparison_CDP2,Capacity!$B:$B,IF($B$30="NEM","*",$B$30),Capacity!$C:$C,$H37)</f>
        <v>-20.747080839999398</v>
      </c>
      <c r="R37" s="5">
        <f>SUMIFS(Capacity!N:N,Capacity!$A:$A,Comparison_CDP1,Capacity!$B:$B,IF($B$30="NEM","*",$B$30),Capacity!$C:$C,$H37)-SUMIFS(Capacity!N:N,Capacity!$A:$A,Comparison_CDP2,Capacity!$B:$B,IF($B$30="NEM","*",$B$30),Capacity!$C:$C,$H37)</f>
        <v>-644.7512569399978</v>
      </c>
      <c r="S37" s="5">
        <f>SUMIFS(Capacity!O:O,Capacity!$A:$A,Comparison_CDP1,Capacity!$B:$B,IF($B$30="NEM","*",$B$30),Capacity!$C:$C,$H37)-SUMIFS(Capacity!O:O,Capacity!$A:$A,Comparison_CDP2,Capacity!$B:$B,IF($B$30="NEM","*",$B$30),Capacity!$C:$C,$H37)</f>
        <v>-737.51921069000127</v>
      </c>
      <c r="T37" s="5">
        <f>SUMIFS(Capacity!P:P,Capacity!$A:$A,Comparison_CDP1,Capacity!$B:$B,IF($B$30="NEM","*",$B$30),Capacity!$C:$C,$H37)-SUMIFS(Capacity!P:P,Capacity!$A:$A,Comparison_CDP2,Capacity!$B:$B,IF($B$30="NEM","*",$B$30),Capacity!$C:$C,$H37)</f>
        <v>-1856.8353947000005</v>
      </c>
      <c r="U37" s="5">
        <f>SUMIFS(Capacity!Q:Q,Capacity!$A:$A,Comparison_CDP1,Capacity!$B:$B,IF($B$30="NEM","*",$B$30),Capacity!$C:$C,$H37)-SUMIFS(Capacity!Q:Q,Capacity!$A:$A,Comparison_CDP2,Capacity!$B:$B,IF($B$30="NEM","*",$B$30),Capacity!$C:$C,$H37)</f>
        <v>-1856.8353947000005</v>
      </c>
      <c r="V37" s="5">
        <f>SUMIFS(Capacity!R:R,Capacity!$A:$A,Comparison_CDP1,Capacity!$B:$B,IF($B$30="NEM","*",$B$30),Capacity!$C:$C,$H37)-SUMIFS(Capacity!R:R,Capacity!$A:$A,Comparison_CDP2,Capacity!$B:$B,IF($B$30="NEM","*",$B$30),Capacity!$C:$C,$H37)</f>
        <v>-1701.0484696600006</v>
      </c>
      <c r="W37" s="5">
        <f>SUMIFS(Capacity!S:S,Capacity!$A:$A,Comparison_CDP1,Capacity!$B:$B,IF($B$30="NEM","*",$B$30),Capacity!$C:$C,$H37)-SUMIFS(Capacity!S:S,Capacity!$A:$A,Comparison_CDP2,Capacity!$B:$B,IF($B$30="NEM","*",$B$30),Capacity!$C:$C,$H37)</f>
        <v>-1701.0484726900004</v>
      </c>
      <c r="X37" s="5">
        <f>SUMIFS(Capacity!T:T,Capacity!$A:$A,Comparison_CDP1,Capacity!$B:$B,IF($B$30="NEM","*",$B$30),Capacity!$C:$C,$H37)-SUMIFS(Capacity!T:T,Capacity!$A:$A,Comparison_CDP2,Capacity!$B:$B,IF($B$30="NEM","*",$B$30),Capacity!$C:$C,$H37)</f>
        <v>-1701.0484538500014</v>
      </c>
      <c r="Y37" s="5">
        <f>SUMIFS(Capacity!U:U,Capacity!$A:$A,Comparison_CDP1,Capacity!$B:$B,IF($B$30="NEM","*",$B$30),Capacity!$C:$C,$H37)-SUMIFS(Capacity!U:U,Capacity!$A:$A,Comparison_CDP2,Capacity!$B:$B,IF($B$30="NEM","*",$B$30),Capacity!$C:$C,$H37)</f>
        <v>-2055.4945271300012</v>
      </c>
      <c r="Z37" s="5">
        <f>SUMIFS(Capacity!V:V,Capacity!$A:$A,Comparison_CDP1,Capacity!$B:$B,IF($B$30="NEM","*",$B$30),Capacity!$C:$C,$H37)-SUMIFS(Capacity!V:V,Capacity!$A:$A,Comparison_CDP2,Capacity!$B:$B,IF($B$30="NEM","*",$B$30),Capacity!$C:$C,$H37)</f>
        <v>-2055.4945172199996</v>
      </c>
      <c r="AA37" s="5">
        <f>SUMIFS(Capacity!W:W,Capacity!$A:$A,Comparison_CDP1,Capacity!$B:$B,IF($B$30="NEM","*",$B$30),Capacity!$C:$C,$H37)-SUMIFS(Capacity!W:W,Capacity!$A:$A,Comparison_CDP2,Capacity!$B:$B,IF($B$30="NEM","*",$B$30),Capacity!$C:$C,$H37)</f>
        <v>-2055.4945109400005</v>
      </c>
      <c r="AB37" s="5">
        <f>SUMIFS(Capacity!X:X,Capacity!$A:$A,Comparison_CDP1,Capacity!$B:$B,IF($B$30="NEM","*",$B$30),Capacity!$C:$C,$H37)-SUMIFS(Capacity!X:X,Capacity!$A:$A,Comparison_CDP2,Capacity!$B:$B,IF($B$30="NEM","*",$B$30),Capacity!$C:$C,$H37)</f>
        <v>-1867.3702587100006</v>
      </c>
      <c r="AC37" s="5">
        <f>SUMIFS(Capacity!Y:Y,Capacity!$A:$A,Comparison_CDP1,Capacity!$B:$B,IF($B$30="NEM","*",$B$30),Capacity!$C:$C,$H37)-SUMIFS(Capacity!Y:Y,Capacity!$A:$A,Comparison_CDP2,Capacity!$B:$B,IF($B$30="NEM","*",$B$30),Capacity!$C:$C,$H37)</f>
        <v>-1143.1443508000011</v>
      </c>
      <c r="AD37" s="5">
        <f>SUMIFS(Capacity!Z:Z,Capacity!$A:$A,Comparison_CDP1,Capacity!$B:$B,IF($B$30="NEM","*",$B$30),Capacity!$C:$C,$H37)-SUMIFS(Capacity!Z:Z,Capacity!$A:$A,Comparison_CDP2,Capacity!$B:$B,IF($B$30="NEM","*",$B$30),Capacity!$C:$C,$H37)</f>
        <v>-1008.1768020800009</v>
      </c>
      <c r="AE37" s="5">
        <f>SUMIFS(Capacity!AA:AA,Capacity!$A:$A,Comparison_CDP1,Capacity!$B:$B,IF($B$30="NEM","*",$B$30),Capacity!$C:$C,$H37)-SUMIFS(Capacity!AA:AA,Capacity!$A:$A,Comparison_CDP2,Capacity!$B:$B,IF($B$30="NEM","*",$B$30),Capacity!$C:$C,$H37)</f>
        <v>586.77100140999755</v>
      </c>
      <c r="AF37" s="5">
        <f>SUMIFS(Capacity!AB:AB,Capacity!$A:$A,Comparison_CDP1,Capacity!$B:$B,IF($B$30="NEM","*",$B$30),Capacity!$C:$C,$H37)-SUMIFS(Capacity!AB:AB,Capacity!$A:$A,Comparison_CDP2,Capacity!$B:$B,IF($B$30="NEM","*",$B$30),Capacity!$C:$C,$H37)</f>
        <v>586.77102917999946</v>
      </c>
      <c r="AG37" s="5">
        <f>SUMIFS(Capacity!AC:AC,Capacity!$A:$A,Comparison_CDP1,Capacity!$B:$B,IF($B$30="NEM","*",$B$30),Capacity!$C:$C,$H37)-SUMIFS(Capacity!AC:AC,Capacity!$A:$A,Comparison_CDP2,Capacity!$B:$B,IF($B$30="NEM","*",$B$30),Capacity!$C:$C,$H37)</f>
        <v>586.7710635200001</v>
      </c>
      <c r="AH37" s="5">
        <f>SUMIFS(Capacity!AD:AD,Capacity!$A:$A,Comparison_CDP1,Capacity!$B:$B,IF($B$30="NEM","*",$B$30),Capacity!$C:$C,$H37)-SUMIFS(Capacity!AD:AD,Capacity!$A:$A,Comparison_CDP2,Capacity!$B:$B,IF($B$30="NEM","*",$B$30),Capacity!$C:$C,$H37)</f>
        <v>586.77109226999892</v>
      </c>
      <c r="AI37" s="5">
        <f>SUMIFS(Capacity!AE:AE,Capacity!$A:$A,Comparison_CDP1,Capacity!$B:$B,IF($B$30="NEM","*",$B$30),Capacity!$C:$C,$H37)-SUMIFS(Capacity!AE:AE,Capacity!$A:$A,Comparison_CDP2,Capacity!$B:$B,IF($B$30="NEM","*",$B$30),Capacity!$C:$C,$H37)</f>
        <v>1796.6507082300004</v>
      </c>
      <c r="AJ37" s="5">
        <f>SUMIFS(Capacity!AF:AF,Capacity!$A:$A,Comparison_CDP1,Capacity!$B:$B,IF($B$30="NEM","*",$B$30),Capacity!$C:$C,$H37)-SUMIFS(Capacity!AF:AF,Capacity!$A:$A,Comparison_CDP2,Capacity!$B:$B,IF($B$30="NEM","*",$B$30),Capacity!$C:$C,$H37)</f>
        <v>2001.7662440799977</v>
      </c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</row>
    <row r="38" spans="8:60" ht="15" customHeight="1">
      <c r="H38" s="9" t="s">
        <v>135</v>
      </c>
      <c r="I38" s="5">
        <f>SUMIFS(Capacity!E:E,Capacity!$A:$A,Comparison_CDP1,Capacity!$B:$B,IF($B$30="NEM","*",$B$30),Capacity!$C:$C,$H38)-SUMIFS(Capacity!E:E,Capacity!$A:$A,Comparison_CDP2,Capacity!$B:$B,IF($B$30="NEM","*",$B$30),Capacity!$C:$C,$H38)</f>
        <v>0</v>
      </c>
      <c r="J38" s="5">
        <f>SUMIFS(Capacity!F:F,Capacity!$A:$A,Comparison_CDP1,Capacity!$B:$B,IF($B$30="NEM","*",$B$30),Capacity!$C:$C,$H38)-SUMIFS(Capacity!F:F,Capacity!$A:$A,Comparison_CDP2,Capacity!$B:$B,IF($B$30="NEM","*",$B$30),Capacity!$C:$C,$H38)</f>
        <v>0</v>
      </c>
      <c r="K38" s="5">
        <f>SUMIFS(Capacity!G:G,Capacity!$A:$A,Comparison_CDP1,Capacity!$B:$B,IF($B$30="NEM","*",$B$30),Capacity!$C:$C,$H38)-SUMIFS(Capacity!G:G,Capacity!$A:$A,Comparison_CDP2,Capacity!$B:$B,IF($B$30="NEM","*",$B$30),Capacity!$C:$C,$H38)</f>
        <v>0</v>
      </c>
      <c r="L38" s="5">
        <f>SUMIFS(Capacity!H:H,Capacity!$A:$A,Comparison_CDP1,Capacity!$B:$B,IF($B$30="NEM","*",$B$30),Capacity!$C:$C,$H38)-SUMIFS(Capacity!H:H,Capacity!$A:$A,Comparison_CDP2,Capacity!$B:$B,IF($B$30="NEM","*",$B$30),Capacity!$C:$C,$H38)</f>
        <v>0</v>
      </c>
      <c r="M38" s="5">
        <f>SUMIFS(Capacity!I:I,Capacity!$A:$A,Comparison_CDP1,Capacity!$B:$B,IF($B$30="NEM","*",$B$30),Capacity!$C:$C,$H38)-SUMIFS(Capacity!I:I,Capacity!$A:$A,Comparison_CDP2,Capacity!$B:$B,IF($B$30="NEM","*",$B$30),Capacity!$C:$C,$H38)</f>
        <v>0</v>
      </c>
      <c r="N38" s="5">
        <f>SUMIFS(Capacity!J:J,Capacity!$A:$A,Comparison_CDP1,Capacity!$B:$B,IF($B$30="NEM","*",$B$30),Capacity!$C:$C,$H38)-SUMIFS(Capacity!J:J,Capacity!$A:$A,Comparison_CDP2,Capacity!$B:$B,IF($B$30="NEM","*",$B$30),Capacity!$C:$C,$H38)</f>
        <v>0</v>
      </c>
      <c r="O38" s="5">
        <f>SUMIFS(Capacity!K:K,Capacity!$A:$A,Comparison_CDP1,Capacity!$B:$B,IF($B$30="NEM","*",$B$30),Capacity!$C:$C,$H38)-SUMIFS(Capacity!K:K,Capacity!$A:$A,Comparison_CDP2,Capacity!$B:$B,IF($B$30="NEM","*",$B$30),Capacity!$C:$C,$H38)</f>
        <v>0</v>
      </c>
      <c r="P38" s="5">
        <f>SUMIFS(Capacity!L:L,Capacity!$A:$A,Comparison_CDP1,Capacity!$B:$B,IF($B$30="NEM","*",$B$30),Capacity!$C:$C,$H38)-SUMIFS(Capacity!L:L,Capacity!$A:$A,Comparison_CDP2,Capacity!$B:$B,IF($B$30="NEM","*",$B$30),Capacity!$C:$C,$H38)</f>
        <v>0</v>
      </c>
      <c r="Q38" s="5">
        <f>SUMIFS(Capacity!M:M,Capacity!$A:$A,Comparison_CDP1,Capacity!$B:$B,IF($B$30="NEM","*",$B$30),Capacity!$C:$C,$H38)-SUMIFS(Capacity!M:M,Capacity!$A:$A,Comparison_CDP2,Capacity!$B:$B,IF($B$30="NEM","*",$B$30),Capacity!$C:$C,$H38)</f>
        <v>0</v>
      </c>
      <c r="R38" s="5">
        <f>SUMIFS(Capacity!N:N,Capacity!$A:$A,Comparison_CDP1,Capacity!$B:$B,IF($B$30="NEM","*",$B$30),Capacity!$C:$C,$H38)-SUMIFS(Capacity!N:N,Capacity!$A:$A,Comparison_CDP2,Capacity!$B:$B,IF($B$30="NEM","*",$B$30),Capacity!$C:$C,$H38)</f>
        <v>0</v>
      </c>
      <c r="S38" s="5">
        <f>SUMIFS(Capacity!O:O,Capacity!$A:$A,Comparison_CDP1,Capacity!$B:$B,IF($B$30="NEM","*",$B$30),Capacity!$C:$C,$H38)-SUMIFS(Capacity!O:O,Capacity!$A:$A,Comparison_CDP2,Capacity!$B:$B,IF($B$30="NEM","*",$B$30),Capacity!$C:$C,$H38)</f>
        <v>0</v>
      </c>
      <c r="T38" s="5">
        <f>SUMIFS(Capacity!P:P,Capacity!$A:$A,Comparison_CDP1,Capacity!$B:$B,IF($B$30="NEM","*",$B$30),Capacity!$C:$C,$H38)-SUMIFS(Capacity!P:P,Capacity!$A:$A,Comparison_CDP2,Capacity!$B:$B,IF($B$30="NEM","*",$B$30),Capacity!$C:$C,$H38)</f>
        <v>0</v>
      </c>
      <c r="U38" s="5">
        <f>SUMIFS(Capacity!Q:Q,Capacity!$A:$A,Comparison_CDP1,Capacity!$B:$B,IF($B$30="NEM","*",$B$30),Capacity!$C:$C,$H38)-SUMIFS(Capacity!Q:Q,Capacity!$A:$A,Comparison_CDP2,Capacity!$B:$B,IF($B$30="NEM","*",$B$30),Capacity!$C:$C,$H38)</f>
        <v>0</v>
      </c>
      <c r="V38" s="5">
        <f>SUMIFS(Capacity!R:R,Capacity!$A:$A,Comparison_CDP1,Capacity!$B:$B,IF($B$30="NEM","*",$B$30),Capacity!$C:$C,$H38)-SUMIFS(Capacity!R:R,Capacity!$A:$A,Comparison_CDP2,Capacity!$B:$B,IF($B$30="NEM","*",$B$30),Capacity!$C:$C,$H38)</f>
        <v>0</v>
      </c>
      <c r="W38" s="5">
        <f>SUMIFS(Capacity!S:S,Capacity!$A:$A,Comparison_CDP1,Capacity!$B:$B,IF($B$30="NEM","*",$B$30),Capacity!$C:$C,$H38)-SUMIFS(Capacity!S:S,Capacity!$A:$A,Comparison_CDP2,Capacity!$B:$B,IF($B$30="NEM","*",$B$30),Capacity!$C:$C,$H38)</f>
        <v>0</v>
      </c>
      <c r="X38" s="5">
        <f>SUMIFS(Capacity!T:T,Capacity!$A:$A,Comparison_CDP1,Capacity!$B:$B,IF($B$30="NEM","*",$B$30),Capacity!$C:$C,$H38)-SUMIFS(Capacity!T:T,Capacity!$A:$A,Comparison_CDP2,Capacity!$B:$B,IF($B$30="NEM","*",$B$30),Capacity!$C:$C,$H38)</f>
        <v>0</v>
      </c>
      <c r="Y38" s="5">
        <f>SUMIFS(Capacity!U:U,Capacity!$A:$A,Comparison_CDP1,Capacity!$B:$B,IF($B$30="NEM","*",$B$30),Capacity!$C:$C,$H38)-SUMIFS(Capacity!U:U,Capacity!$A:$A,Comparison_CDP2,Capacity!$B:$B,IF($B$30="NEM","*",$B$30),Capacity!$C:$C,$H38)</f>
        <v>0</v>
      </c>
      <c r="Z38" s="5">
        <f>SUMIFS(Capacity!V:V,Capacity!$A:$A,Comparison_CDP1,Capacity!$B:$B,IF($B$30="NEM","*",$B$30),Capacity!$C:$C,$H38)-SUMIFS(Capacity!V:V,Capacity!$A:$A,Comparison_CDP2,Capacity!$B:$B,IF($B$30="NEM","*",$B$30),Capacity!$C:$C,$H38)</f>
        <v>0</v>
      </c>
      <c r="AA38" s="5">
        <f>SUMIFS(Capacity!W:W,Capacity!$A:$A,Comparison_CDP1,Capacity!$B:$B,IF($B$30="NEM","*",$B$30),Capacity!$C:$C,$H38)-SUMIFS(Capacity!W:W,Capacity!$A:$A,Comparison_CDP2,Capacity!$B:$B,IF($B$30="NEM","*",$B$30),Capacity!$C:$C,$H38)</f>
        <v>0</v>
      </c>
      <c r="AB38" s="5">
        <f>SUMIFS(Capacity!X:X,Capacity!$A:$A,Comparison_CDP1,Capacity!$B:$B,IF($B$30="NEM","*",$B$30),Capacity!$C:$C,$H38)-SUMIFS(Capacity!X:X,Capacity!$A:$A,Comparison_CDP2,Capacity!$B:$B,IF($B$30="NEM","*",$B$30),Capacity!$C:$C,$H38)</f>
        <v>0</v>
      </c>
      <c r="AC38" s="5">
        <f>SUMIFS(Capacity!Y:Y,Capacity!$A:$A,Comparison_CDP1,Capacity!$B:$B,IF($B$30="NEM","*",$B$30),Capacity!$C:$C,$H38)-SUMIFS(Capacity!Y:Y,Capacity!$A:$A,Comparison_CDP2,Capacity!$B:$B,IF($B$30="NEM","*",$B$30),Capacity!$C:$C,$H38)</f>
        <v>0</v>
      </c>
      <c r="AD38" s="5">
        <f>SUMIFS(Capacity!Z:Z,Capacity!$A:$A,Comparison_CDP1,Capacity!$B:$B,IF($B$30="NEM","*",$B$30),Capacity!$C:$C,$H38)-SUMIFS(Capacity!Z:Z,Capacity!$A:$A,Comparison_CDP2,Capacity!$B:$B,IF($B$30="NEM","*",$B$30),Capacity!$C:$C,$H38)</f>
        <v>0</v>
      </c>
      <c r="AE38" s="5">
        <f>SUMIFS(Capacity!AA:AA,Capacity!$A:$A,Comparison_CDP1,Capacity!$B:$B,IF($B$30="NEM","*",$B$30),Capacity!$C:$C,$H38)-SUMIFS(Capacity!AA:AA,Capacity!$A:$A,Comparison_CDP2,Capacity!$B:$B,IF($B$30="NEM","*",$B$30),Capacity!$C:$C,$H38)</f>
        <v>0</v>
      </c>
      <c r="AF38" s="5">
        <f>SUMIFS(Capacity!AB:AB,Capacity!$A:$A,Comparison_CDP1,Capacity!$B:$B,IF($B$30="NEM","*",$B$30),Capacity!$C:$C,$H38)-SUMIFS(Capacity!AB:AB,Capacity!$A:$A,Comparison_CDP2,Capacity!$B:$B,IF($B$30="NEM","*",$B$30),Capacity!$C:$C,$H38)</f>
        <v>0</v>
      </c>
      <c r="AG38" s="5">
        <f>SUMIFS(Capacity!AC:AC,Capacity!$A:$A,Comparison_CDP1,Capacity!$B:$B,IF($B$30="NEM","*",$B$30),Capacity!$C:$C,$H38)-SUMIFS(Capacity!AC:AC,Capacity!$A:$A,Comparison_CDP2,Capacity!$B:$B,IF($B$30="NEM","*",$B$30),Capacity!$C:$C,$H38)</f>
        <v>0</v>
      </c>
      <c r="AH38" s="5">
        <f>SUMIFS(Capacity!AD:AD,Capacity!$A:$A,Comparison_CDP1,Capacity!$B:$B,IF($B$30="NEM","*",$B$30),Capacity!$C:$C,$H38)-SUMIFS(Capacity!AD:AD,Capacity!$A:$A,Comparison_CDP2,Capacity!$B:$B,IF($B$30="NEM","*",$B$30),Capacity!$C:$C,$H38)</f>
        <v>0</v>
      </c>
      <c r="AI38" s="5">
        <f>SUMIFS(Capacity!AE:AE,Capacity!$A:$A,Comparison_CDP1,Capacity!$B:$B,IF($B$30="NEM","*",$B$30),Capacity!$C:$C,$H38)-SUMIFS(Capacity!AE:AE,Capacity!$A:$A,Comparison_CDP2,Capacity!$B:$B,IF($B$30="NEM","*",$B$30),Capacity!$C:$C,$H38)</f>
        <v>0</v>
      </c>
      <c r="AJ38" s="5">
        <f>SUMIFS(Capacity!AF:AF,Capacity!$A:$A,Comparison_CDP1,Capacity!$B:$B,IF($B$30="NEM","*",$B$30),Capacity!$C:$C,$H38)-SUMIFS(Capacity!AF:AF,Capacity!$A:$A,Comparison_CDP2,Capacity!$B:$B,IF($B$30="NEM","*",$B$30),Capacity!$C:$C,$H38)</f>
        <v>0</v>
      </c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</row>
    <row r="39" spans="8:60" ht="15" customHeight="1">
      <c r="H39" s="9" t="s">
        <v>136</v>
      </c>
      <c r="I39" s="5">
        <f>SUMIFS(Capacity!E:E,Capacity!$A:$A,Comparison_CDP1,Capacity!$B:$B,IF($B$30="NEM","*",$B$30),Capacity!$C:$C,$H39)-SUMIFS(Capacity!E:E,Capacity!$A:$A,Comparison_CDP2,Capacity!$B:$B,IF($B$30="NEM","*",$B$30),Capacity!$C:$C,$H39)</f>
        <v>0</v>
      </c>
      <c r="J39" s="5">
        <f>SUMIFS(Capacity!F:F,Capacity!$A:$A,Comparison_CDP1,Capacity!$B:$B,IF($B$30="NEM","*",$B$30),Capacity!$C:$C,$H39)-SUMIFS(Capacity!F:F,Capacity!$A:$A,Comparison_CDP2,Capacity!$B:$B,IF($B$30="NEM","*",$B$30),Capacity!$C:$C,$H39)</f>
        <v>0</v>
      </c>
      <c r="K39" s="5">
        <f>SUMIFS(Capacity!G:G,Capacity!$A:$A,Comparison_CDP1,Capacity!$B:$B,IF($B$30="NEM","*",$B$30),Capacity!$C:$C,$H39)-SUMIFS(Capacity!G:G,Capacity!$A:$A,Comparison_CDP2,Capacity!$B:$B,IF($B$30="NEM","*",$B$30),Capacity!$C:$C,$H39)</f>
        <v>0</v>
      </c>
      <c r="L39" s="5">
        <f>SUMIFS(Capacity!H:H,Capacity!$A:$A,Comparison_CDP1,Capacity!$B:$B,IF($B$30="NEM","*",$B$30),Capacity!$C:$C,$H39)-SUMIFS(Capacity!H:H,Capacity!$A:$A,Comparison_CDP2,Capacity!$B:$B,IF($B$30="NEM","*",$B$30),Capacity!$C:$C,$H39)</f>
        <v>0</v>
      </c>
      <c r="M39" s="5">
        <f>SUMIFS(Capacity!I:I,Capacity!$A:$A,Comparison_CDP1,Capacity!$B:$B,IF($B$30="NEM","*",$B$30),Capacity!$C:$C,$H39)-SUMIFS(Capacity!I:I,Capacity!$A:$A,Comparison_CDP2,Capacity!$B:$B,IF($B$30="NEM","*",$B$30),Capacity!$C:$C,$H39)</f>
        <v>0</v>
      </c>
      <c r="N39" s="5">
        <f>SUMIFS(Capacity!J:J,Capacity!$A:$A,Comparison_CDP1,Capacity!$B:$B,IF($B$30="NEM","*",$B$30),Capacity!$C:$C,$H39)-SUMIFS(Capacity!J:J,Capacity!$A:$A,Comparison_CDP2,Capacity!$B:$B,IF($B$30="NEM","*",$B$30),Capacity!$C:$C,$H39)</f>
        <v>0</v>
      </c>
      <c r="O39" s="5">
        <f>SUMIFS(Capacity!K:K,Capacity!$A:$A,Comparison_CDP1,Capacity!$B:$B,IF($B$30="NEM","*",$B$30),Capacity!$C:$C,$H39)-SUMIFS(Capacity!K:K,Capacity!$A:$A,Comparison_CDP2,Capacity!$B:$B,IF($B$30="NEM","*",$B$30),Capacity!$C:$C,$H39)</f>
        <v>390</v>
      </c>
      <c r="P39" s="5">
        <f>SUMIFS(Capacity!L:L,Capacity!$A:$A,Comparison_CDP1,Capacity!$B:$B,IF($B$30="NEM","*",$B$30),Capacity!$C:$C,$H39)-SUMIFS(Capacity!L:L,Capacity!$A:$A,Comparison_CDP2,Capacity!$B:$B,IF($B$30="NEM","*",$B$30),Capacity!$C:$C,$H39)</f>
        <v>390</v>
      </c>
      <c r="Q39" s="5">
        <f>SUMIFS(Capacity!M:M,Capacity!$A:$A,Comparison_CDP1,Capacity!$B:$B,IF($B$30="NEM","*",$B$30),Capacity!$C:$C,$H39)-SUMIFS(Capacity!M:M,Capacity!$A:$A,Comparison_CDP2,Capacity!$B:$B,IF($B$30="NEM","*",$B$30),Capacity!$C:$C,$H39)</f>
        <v>390</v>
      </c>
      <c r="R39" s="5">
        <f>SUMIFS(Capacity!N:N,Capacity!$A:$A,Comparison_CDP1,Capacity!$B:$B,IF($B$30="NEM","*",$B$30),Capacity!$C:$C,$H39)-SUMIFS(Capacity!N:N,Capacity!$A:$A,Comparison_CDP2,Capacity!$B:$B,IF($B$30="NEM","*",$B$30),Capacity!$C:$C,$H39)</f>
        <v>390</v>
      </c>
      <c r="S39" s="5">
        <f>SUMIFS(Capacity!O:O,Capacity!$A:$A,Comparison_CDP1,Capacity!$B:$B,IF($B$30="NEM","*",$B$30),Capacity!$C:$C,$H39)-SUMIFS(Capacity!O:O,Capacity!$A:$A,Comparison_CDP2,Capacity!$B:$B,IF($B$30="NEM","*",$B$30),Capacity!$C:$C,$H39)</f>
        <v>390</v>
      </c>
      <c r="T39" s="5">
        <f>SUMIFS(Capacity!P:P,Capacity!$A:$A,Comparison_CDP1,Capacity!$B:$B,IF($B$30="NEM","*",$B$30),Capacity!$C:$C,$H39)-SUMIFS(Capacity!P:P,Capacity!$A:$A,Comparison_CDP2,Capacity!$B:$B,IF($B$30="NEM","*",$B$30),Capacity!$C:$C,$H39)</f>
        <v>390</v>
      </c>
      <c r="U39" s="5">
        <f>SUMIFS(Capacity!Q:Q,Capacity!$A:$A,Comparison_CDP1,Capacity!$B:$B,IF($B$30="NEM","*",$B$30),Capacity!$C:$C,$H39)-SUMIFS(Capacity!Q:Q,Capacity!$A:$A,Comparison_CDP2,Capacity!$B:$B,IF($B$30="NEM","*",$B$30),Capacity!$C:$C,$H39)</f>
        <v>390</v>
      </c>
      <c r="V39" s="5">
        <f>SUMIFS(Capacity!R:R,Capacity!$A:$A,Comparison_CDP1,Capacity!$B:$B,IF($B$30="NEM","*",$B$30),Capacity!$C:$C,$H39)-SUMIFS(Capacity!R:R,Capacity!$A:$A,Comparison_CDP2,Capacity!$B:$B,IF($B$30="NEM","*",$B$30),Capacity!$C:$C,$H39)</f>
        <v>390</v>
      </c>
      <c r="W39" s="5">
        <f>SUMIFS(Capacity!S:S,Capacity!$A:$A,Comparison_CDP1,Capacity!$B:$B,IF($B$30="NEM","*",$B$30),Capacity!$C:$C,$H39)-SUMIFS(Capacity!S:S,Capacity!$A:$A,Comparison_CDP2,Capacity!$B:$B,IF($B$30="NEM","*",$B$30),Capacity!$C:$C,$H39)</f>
        <v>390</v>
      </c>
      <c r="X39" s="5">
        <f>SUMIFS(Capacity!T:T,Capacity!$A:$A,Comparison_CDP1,Capacity!$B:$B,IF($B$30="NEM","*",$B$30),Capacity!$C:$C,$H39)-SUMIFS(Capacity!T:T,Capacity!$A:$A,Comparison_CDP2,Capacity!$B:$B,IF($B$30="NEM","*",$B$30),Capacity!$C:$C,$H39)</f>
        <v>390</v>
      </c>
      <c r="Y39" s="5">
        <f>SUMIFS(Capacity!U:U,Capacity!$A:$A,Comparison_CDP1,Capacity!$B:$B,IF($B$30="NEM","*",$B$30),Capacity!$C:$C,$H39)-SUMIFS(Capacity!U:U,Capacity!$A:$A,Comparison_CDP2,Capacity!$B:$B,IF($B$30="NEM","*",$B$30),Capacity!$C:$C,$H39)</f>
        <v>390</v>
      </c>
      <c r="Z39" s="5">
        <f>SUMIFS(Capacity!V:V,Capacity!$A:$A,Comparison_CDP1,Capacity!$B:$B,IF($B$30="NEM","*",$B$30),Capacity!$C:$C,$H39)-SUMIFS(Capacity!V:V,Capacity!$A:$A,Comparison_CDP2,Capacity!$B:$B,IF($B$30="NEM","*",$B$30),Capacity!$C:$C,$H39)</f>
        <v>390</v>
      </c>
      <c r="AA39" s="5">
        <f>SUMIFS(Capacity!W:W,Capacity!$A:$A,Comparison_CDP1,Capacity!$B:$B,IF($B$30="NEM","*",$B$30),Capacity!$C:$C,$H39)-SUMIFS(Capacity!W:W,Capacity!$A:$A,Comparison_CDP2,Capacity!$B:$B,IF($B$30="NEM","*",$B$30),Capacity!$C:$C,$H39)</f>
        <v>390</v>
      </c>
      <c r="AB39" s="5">
        <f>SUMIFS(Capacity!X:X,Capacity!$A:$A,Comparison_CDP1,Capacity!$B:$B,IF($B$30="NEM","*",$B$30),Capacity!$C:$C,$H39)-SUMIFS(Capacity!X:X,Capacity!$A:$A,Comparison_CDP2,Capacity!$B:$B,IF($B$30="NEM","*",$B$30),Capacity!$C:$C,$H39)</f>
        <v>390</v>
      </c>
      <c r="AC39" s="5">
        <f>SUMIFS(Capacity!Y:Y,Capacity!$A:$A,Comparison_CDP1,Capacity!$B:$B,IF($B$30="NEM","*",$B$30),Capacity!$C:$C,$H39)-SUMIFS(Capacity!Y:Y,Capacity!$A:$A,Comparison_CDP2,Capacity!$B:$B,IF($B$30="NEM","*",$B$30),Capacity!$C:$C,$H39)</f>
        <v>390</v>
      </c>
      <c r="AD39" s="5">
        <f>SUMIFS(Capacity!Z:Z,Capacity!$A:$A,Comparison_CDP1,Capacity!$B:$B,IF($B$30="NEM","*",$B$30),Capacity!$C:$C,$H39)-SUMIFS(Capacity!Z:Z,Capacity!$A:$A,Comparison_CDP2,Capacity!$B:$B,IF($B$30="NEM","*",$B$30),Capacity!$C:$C,$H39)</f>
        <v>390</v>
      </c>
      <c r="AE39" s="5">
        <f>SUMIFS(Capacity!AA:AA,Capacity!$A:$A,Comparison_CDP1,Capacity!$B:$B,IF($B$30="NEM","*",$B$30),Capacity!$C:$C,$H39)-SUMIFS(Capacity!AA:AA,Capacity!$A:$A,Comparison_CDP2,Capacity!$B:$B,IF($B$30="NEM","*",$B$30),Capacity!$C:$C,$H39)</f>
        <v>390</v>
      </c>
      <c r="AF39" s="5">
        <f>SUMIFS(Capacity!AB:AB,Capacity!$A:$A,Comparison_CDP1,Capacity!$B:$B,IF($B$30="NEM","*",$B$30),Capacity!$C:$C,$H39)-SUMIFS(Capacity!AB:AB,Capacity!$A:$A,Comparison_CDP2,Capacity!$B:$B,IF($B$30="NEM","*",$B$30),Capacity!$C:$C,$H39)</f>
        <v>390</v>
      </c>
      <c r="AG39" s="5">
        <f>SUMIFS(Capacity!AC:AC,Capacity!$A:$A,Comparison_CDP1,Capacity!$B:$B,IF($B$30="NEM","*",$B$30),Capacity!$C:$C,$H39)-SUMIFS(Capacity!AC:AC,Capacity!$A:$A,Comparison_CDP2,Capacity!$B:$B,IF($B$30="NEM","*",$B$30),Capacity!$C:$C,$H39)</f>
        <v>390</v>
      </c>
      <c r="AH39" s="5">
        <f>SUMIFS(Capacity!AD:AD,Capacity!$A:$A,Comparison_CDP1,Capacity!$B:$B,IF($B$30="NEM","*",$B$30),Capacity!$C:$C,$H39)-SUMIFS(Capacity!AD:AD,Capacity!$A:$A,Comparison_CDP2,Capacity!$B:$B,IF($B$30="NEM","*",$B$30),Capacity!$C:$C,$H39)</f>
        <v>390</v>
      </c>
      <c r="AI39" s="5">
        <f>SUMIFS(Capacity!AE:AE,Capacity!$A:$A,Comparison_CDP1,Capacity!$B:$B,IF($B$30="NEM","*",$B$30),Capacity!$C:$C,$H39)-SUMIFS(Capacity!AE:AE,Capacity!$A:$A,Comparison_CDP2,Capacity!$B:$B,IF($B$30="NEM","*",$B$30),Capacity!$C:$C,$H39)</f>
        <v>390</v>
      </c>
      <c r="AJ39" s="5">
        <f>SUMIFS(Capacity!AF:AF,Capacity!$A:$A,Comparison_CDP1,Capacity!$B:$B,IF($B$30="NEM","*",$B$30),Capacity!$C:$C,$H39)-SUMIFS(Capacity!AF:AF,Capacity!$A:$A,Comparison_CDP2,Capacity!$B:$B,IF($B$30="NEM","*",$B$30),Capacity!$C:$C,$H39)</f>
        <v>390</v>
      </c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</row>
    <row r="40" spans="8:60" ht="15" customHeight="1">
      <c r="H40" s="9" t="s">
        <v>137</v>
      </c>
      <c r="I40" s="5">
        <f>SUMIFS(Capacity!E:E,Capacity!$A:$A,Comparison_CDP1,Capacity!$B:$B,IF($B$30="NEM","*",$B$30),Capacity!$C:$C,$H40)-SUMIFS(Capacity!E:E,Capacity!$A:$A,Comparison_CDP2,Capacity!$B:$B,IF($B$30="NEM","*",$B$30),Capacity!$C:$C,$H40)</f>
        <v>-2.3900004180177348E-6</v>
      </c>
      <c r="J40" s="5">
        <f>SUMIFS(Capacity!F:F,Capacity!$A:$A,Comparison_CDP1,Capacity!$B:$B,IF($B$30="NEM","*",$B$30),Capacity!$C:$C,$H40)-SUMIFS(Capacity!F:F,Capacity!$A:$A,Comparison_CDP2,Capacity!$B:$B,IF($B$30="NEM","*",$B$30),Capacity!$C:$C,$H40)</f>
        <v>-1.1339999900883413E-5</v>
      </c>
      <c r="K40" s="5">
        <f>SUMIFS(Capacity!G:G,Capacity!$A:$A,Comparison_CDP1,Capacity!$B:$B,IF($B$30="NEM","*",$B$30),Capacity!$C:$C,$H40)-SUMIFS(Capacity!G:G,Capacity!$A:$A,Comparison_CDP2,Capacity!$B:$B,IF($B$30="NEM","*",$B$30),Capacity!$C:$C,$H40)</f>
        <v>4.8332500000469736E-3</v>
      </c>
      <c r="L40" s="5">
        <f>SUMIFS(Capacity!H:H,Capacity!$A:$A,Comparison_CDP1,Capacity!$B:$B,IF($B$30="NEM","*",$B$30),Capacity!$C:$C,$H40)-SUMIFS(Capacity!H:H,Capacity!$A:$A,Comparison_CDP2,Capacity!$B:$B,IF($B$30="NEM","*",$B$30),Capacity!$C:$C,$H40)</f>
        <v>-1801.4247342600002</v>
      </c>
      <c r="M40" s="5">
        <f>SUMIFS(Capacity!I:I,Capacity!$A:$A,Comparison_CDP1,Capacity!$B:$B,IF($B$30="NEM","*",$B$30),Capacity!$C:$C,$H40)-SUMIFS(Capacity!I:I,Capacity!$A:$A,Comparison_CDP2,Capacity!$B:$B,IF($B$30="NEM","*",$B$30),Capacity!$C:$C,$H40)</f>
        <v>-2517.3445336900004</v>
      </c>
      <c r="N40" s="5">
        <f>SUMIFS(Capacity!J:J,Capacity!$A:$A,Comparison_CDP1,Capacity!$B:$B,IF($B$30="NEM","*",$B$30),Capacity!$C:$C,$H40)-SUMIFS(Capacity!J:J,Capacity!$A:$A,Comparison_CDP2,Capacity!$B:$B,IF($B$30="NEM","*",$B$30),Capacity!$C:$C,$H40)</f>
        <v>-4237.7022021500006</v>
      </c>
      <c r="O40" s="5">
        <f>SUMIFS(Capacity!K:K,Capacity!$A:$A,Comparison_CDP1,Capacity!$B:$B,IF($B$30="NEM","*",$B$30),Capacity!$C:$C,$H40)-SUMIFS(Capacity!K:K,Capacity!$A:$A,Comparison_CDP2,Capacity!$B:$B,IF($B$30="NEM","*",$B$30),Capacity!$C:$C,$H40)</f>
        <v>-6196.2800406799988</v>
      </c>
      <c r="P40" s="5">
        <f>SUMIFS(Capacity!L:L,Capacity!$A:$A,Comparison_CDP1,Capacity!$B:$B,IF($B$30="NEM","*",$B$30),Capacity!$C:$C,$H40)-SUMIFS(Capacity!L:L,Capacity!$A:$A,Comparison_CDP2,Capacity!$B:$B,IF($B$30="NEM","*",$B$30),Capacity!$C:$C,$H40)</f>
        <v>-5628.1744415100011</v>
      </c>
      <c r="Q40" s="5">
        <f>SUMIFS(Capacity!M:M,Capacity!$A:$A,Comparison_CDP1,Capacity!$B:$B,IF($B$30="NEM","*",$B$30),Capacity!$C:$C,$H40)-SUMIFS(Capacity!M:M,Capacity!$A:$A,Comparison_CDP2,Capacity!$B:$B,IF($B$30="NEM","*",$B$30),Capacity!$C:$C,$H40)</f>
        <v>-5628.1744354600014</v>
      </c>
      <c r="R40" s="5">
        <f>SUMIFS(Capacity!N:N,Capacity!$A:$A,Comparison_CDP1,Capacity!$B:$B,IF($B$30="NEM","*",$B$30),Capacity!$C:$C,$H40)-SUMIFS(Capacity!N:N,Capacity!$A:$A,Comparison_CDP2,Capacity!$B:$B,IF($B$30="NEM","*",$B$30),Capacity!$C:$C,$H40)</f>
        <v>-5628.1743593500005</v>
      </c>
      <c r="S40" s="5">
        <f>SUMIFS(Capacity!O:O,Capacity!$A:$A,Comparison_CDP1,Capacity!$B:$B,IF($B$30="NEM","*",$B$30),Capacity!$C:$C,$H40)-SUMIFS(Capacity!O:O,Capacity!$A:$A,Comparison_CDP2,Capacity!$B:$B,IF($B$30="NEM","*",$B$30),Capacity!$C:$C,$H40)</f>
        <v>-6262.1875293299991</v>
      </c>
      <c r="T40" s="5">
        <f>SUMIFS(Capacity!P:P,Capacity!$A:$A,Comparison_CDP1,Capacity!$B:$B,IF($B$30="NEM","*",$B$30),Capacity!$C:$C,$H40)-SUMIFS(Capacity!P:P,Capacity!$A:$A,Comparison_CDP2,Capacity!$B:$B,IF($B$30="NEM","*",$B$30),Capacity!$C:$C,$H40)</f>
        <v>-7173.0472510899972</v>
      </c>
      <c r="U40" s="5">
        <f>SUMIFS(Capacity!Q:Q,Capacity!$A:$A,Comparison_CDP1,Capacity!$B:$B,IF($B$30="NEM","*",$B$30),Capacity!$C:$C,$H40)-SUMIFS(Capacity!Q:Q,Capacity!$A:$A,Comparison_CDP2,Capacity!$B:$B,IF($B$30="NEM","*",$B$30),Capacity!$C:$C,$H40)</f>
        <v>-7173.047254529999</v>
      </c>
      <c r="V40" s="5">
        <f>SUMIFS(Capacity!R:R,Capacity!$A:$A,Comparison_CDP1,Capacity!$B:$B,IF($B$30="NEM","*",$B$30),Capacity!$C:$C,$H40)-SUMIFS(Capacity!R:R,Capacity!$A:$A,Comparison_CDP2,Capacity!$B:$B,IF($B$30="NEM","*",$B$30),Capacity!$C:$C,$H40)</f>
        <v>-6072.2946727599974</v>
      </c>
      <c r="W40" s="5">
        <f>SUMIFS(Capacity!S:S,Capacity!$A:$A,Comparison_CDP1,Capacity!$B:$B,IF($B$30="NEM","*",$B$30),Capacity!$C:$C,$H40)-SUMIFS(Capacity!S:S,Capacity!$A:$A,Comparison_CDP2,Capacity!$B:$B,IF($B$30="NEM","*",$B$30),Capacity!$C:$C,$H40)</f>
        <v>-5631.9292204899994</v>
      </c>
      <c r="X40" s="5">
        <f>SUMIFS(Capacity!T:T,Capacity!$A:$A,Comparison_CDP1,Capacity!$B:$B,IF($B$30="NEM","*",$B$30),Capacity!$C:$C,$H40)-SUMIFS(Capacity!T:T,Capacity!$A:$A,Comparison_CDP2,Capacity!$B:$B,IF($B$30="NEM","*",$B$30),Capacity!$C:$C,$H40)</f>
        <v>-4983.5253517000001</v>
      </c>
      <c r="Y40" s="5">
        <f>SUMIFS(Capacity!U:U,Capacity!$A:$A,Comparison_CDP1,Capacity!$B:$B,IF($B$30="NEM","*",$B$30),Capacity!$C:$C,$H40)-SUMIFS(Capacity!U:U,Capacity!$A:$A,Comparison_CDP2,Capacity!$B:$B,IF($B$30="NEM","*",$B$30),Capacity!$C:$C,$H40)</f>
        <v>-3994.0039541999995</v>
      </c>
      <c r="Z40" s="5">
        <f>SUMIFS(Capacity!V:V,Capacity!$A:$A,Comparison_CDP1,Capacity!$B:$B,IF($B$30="NEM","*",$B$30),Capacity!$C:$C,$H40)-SUMIFS(Capacity!V:V,Capacity!$A:$A,Comparison_CDP2,Capacity!$B:$B,IF($B$30="NEM","*",$B$30),Capacity!$C:$C,$H40)</f>
        <v>-3826.9231747999984</v>
      </c>
      <c r="AA40" s="5">
        <f>SUMIFS(Capacity!W:W,Capacity!$A:$A,Comparison_CDP1,Capacity!$B:$B,IF($B$30="NEM","*",$B$30),Capacity!$C:$C,$H40)-SUMIFS(Capacity!W:W,Capacity!$A:$A,Comparison_CDP2,Capacity!$B:$B,IF($B$30="NEM","*",$B$30),Capacity!$C:$C,$H40)</f>
        <v>-3575.6394471200019</v>
      </c>
      <c r="AB40" s="5">
        <f>SUMIFS(Capacity!X:X,Capacity!$A:$A,Comparison_CDP1,Capacity!$B:$B,IF($B$30="NEM","*",$B$30),Capacity!$C:$C,$H40)-SUMIFS(Capacity!X:X,Capacity!$A:$A,Comparison_CDP2,Capacity!$B:$B,IF($B$30="NEM","*",$B$30),Capacity!$C:$C,$H40)</f>
        <v>-3575.6394335200002</v>
      </c>
      <c r="AC40" s="5">
        <f>SUMIFS(Capacity!Y:Y,Capacity!$A:$A,Comparison_CDP1,Capacity!$B:$B,IF($B$30="NEM","*",$B$30),Capacity!$C:$C,$H40)-SUMIFS(Capacity!Y:Y,Capacity!$A:$A,Comparison_CDP2,Capacity!$B:$B,IF($B$30="NEM","*",$B$30),Capacity!$C:$C,$H40)</f>
        <v>-2993.62196563</v>
      </c>
      <c r="AD40" s="5">
        <f>SUMIFS(Capacity!Z:Z,Capacity!$A:$A,Comparison_CDP1,Capacity!$B:$B,IF($B$30="NEM","*",$B$30),Capacity!$C:$C,$H40)-SUMIFS(Capacity!Z:Z,Capacity!$A:$A,Comparison_CDP2,Capacity!$B:$B,IF($B$30="NEM","*",$B$30),Capacity!$C:$C,$H40)</f>
        <v>-3072.4900952600019</v>
      </c>
      <c r="AE40" s="5">
        <f>SUMIFS(Capacity!AA:AA,Capacity!$A:$A,Comparison_CDP1,Capacity!$B:$B,IF($B$30="NEM","*",$B$30),Capacity!$C:$C,$H40)-SUMIFS(Capacity!AA:AA,Capacity!$A:$A,Comparison_CDP2,Capacity!$B:$B,IF($B$30="NEM","*",$B$30),Capacity!$C:$C,$H40)</f>
        <v>-3189.1787201700008</v>
      </c>
      <c r="AF40" s="5">
        <f>SUMIFS(Capacity!AB:AB,Capacity!$A:$A,Comparison_CDP1,Capacity!$B:$B,IF($B$30="NEM","*",$B$30),Capacity!$C:$C,$H40)-SUMIFS(Capacity!AB:AB,Capacity!$A:$A,Comparison_CDP2,Capacity!$B:$B,IF($B$30="NEM","*",$B$30),Capacity!$C:$C,$H40)</f>
        <v>-1577.1757967400008</v>
      </c>
      <c r="AG40" s="5">
        <f>SUMIFS(Capacity!AC:AC,Capacity!$A:$A,Comparison_CDP1,Capacity!$B:$B,IF($B$30="NEM","*",$B$30),Capacity!$C:$C,$H40)-SUMIFS(Capacity!AC:AC,Capacity!$A:$A,Comparison_CDP2,Capacity!$B:$B,IF($B$30="NEM","*",$B$30),Capacity!$C:$C,$H40)</f>
        <v>-1315.6427936299988</v>
      </c>
      <c r="AH40" s="5">
        <f>SUMIFS(Capacity!AD:AD,Capacity!$A:$A,Comparison_CDP1,Capacity!$B:$B,IF($B$30="NEM","*",$B$30),Capacity!$C:$C,$H40)-SUMIFS(Capacity!AD:AD,Capacity!$A:$A,Comparison_CDP2,Capacity!$B:$B,IF($B$30="NEM","*",$B$30),Capacity!$C:$C,$H40)</f>
        <v>127.51573835999989</v>
      </c>
      <c r="AI40" s="5">
        <f>SUMIFS(Capacity!AE:AE,Capacity!$A:$A,Comparison_CDP1,Capacity!$B:$B,IF($B$30="NEM","*",$B$30),Capacity!$C:$C,$H40)-SUMIFS(Capacity!AE:AE,Capacity!$A:$A,Comparison_CDP2,Capacity!$B:$B,IF($B$30="NEM","*",$B$30),Capacity!$C:$C,$H40)</f>
        <v>4142.1819669300021</v>
      </c>
      <c r="AJ40" s="5">
        <f>SUMIFS(Capacity!AF:AF,Capacity!$A:$A,Comparison_CDP1,Capacity!$B:$B,IF($B$30="NEM","*",$B$30),Capacity!$C:$C,$H40)-SUMIFS(Capacity!AF:AF,Capacity!$A:$A,Comparison_CDP2,Capacity!$B:$B,IF($B$30="NEM","*",$B$30),Capacity!$C:$C,$H40)</f>
        <v>3033.5114070100008</v>
      </c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</row>
    <row r="41" spans="8:60" ht="15" customHeight="1">
      <c r="H41" s="9" t="s">
        <v>138</v>
      </c>
      <c r="I41" s="5">
        <f>SUMIFS(Capacity!E:E,Capacity!$A:$A,Comparison_CDP1,Capacity!$B:$B,IF($B$30="NEM","*",$B$30),Capacity!$C:$C,$H41)-SUMIFS(Capacity!E:E,Capacity!$A:$A,Comparison_CDP2,Capacity!$B:$B,IF($B$30="NEM","*",$B$30),Capacity!$C:$C,$H41)</f>
        <v>0</v>
      </c>
      <c r="J41" s="5">
        <f>SUMIFS(Capacity!F:F,Capacity!$A:$A,Comparison_CDP1,Capacity!$B:$B,IF($B$30="NEM","*",$B$30),Capacity!$C:$C,$H41)-SUMIFS(Capacity!F:F,Capacity!$A:$A,Comparison_CDP2,Capacity!$B:$B,IF($B$30="NEM","*",$B$30),Capacity!$C:$C,$H41)</f>
        <v>0</v>
      </c>
      <c r="K41" s="5">
        <f>SUMIFS(Capacity!G:G,Capacity!$A:$A,Comparison_CDP1,Capacity!$B:$B,IF($B$30="NEM","*",$B$30),Capacity!$C:$C,$H41)-SUMIFS(Capacity!G:G,Capacity!$A:$A,Comparison_CDP2,Capacity!$B:$B,IF($B$30="NEM","*",$B$30),Capacity!$C:$C,$H41)</f>
        <v>0</v>
      </c>
      <c r="L41" s="5">
        <f>SUMIFS(Capacity!H:H,Capacity!$A:$A,Comparison_CDP1,Capacity!$B:$B,IF($B$30="NEM","*",$B$30),Capacity!$C:$C,$H41)-SUMIFS(Capacity!H:H,Capacity!$A:$A,Comparison_CDP2,Capacity!$B:$B,IF($B$30="NEM","*",$B$30),Capacity!$C:$C,$H41)</f>
        <v>0</v>
      </c>
      <c r="M41" s="5">
        <f>SUMIFS(Capacity!I:I,Capacity!$A:$A,Comparison_CDP1,Capacity!$B:$B,IF($B$30="NEM","*",$B$30),Capacity!$C:$C,$H41)-SUMIFS(Capacity!I:I,Capacity!$A:$A,Comparison_CDP2,Capacity!$B:$B,IF($B$30="NEM","*",$B$30),Capacity!$C:$C,$H41)</f>
        <v>0</v>
      </c>
      <c r="N41" s="5">
        <f>SUMIFS(Capacity!J:J,Capacity!$A:$A,Comparison_CDP1,Capacity!$B:$B,IF($B$30="NEM","*",$B$30),Capacity!$C:$C,$H41)-SUMIFS(Capacity!J:J,Capacity!$A:$A,Comparison_CDP2,Capacity!$B:$B,IF($B$30="NEM","*",$B$30),Capacity!$C:$C,$H41)</f>
        <v>0</v>
      </c>
      <c r="O41" s="5">
        <f>SUMIFS(Capacity!K:K,Capacity!$A:$A,Comparison_CDP1,Capacity!$B:$B,IF($B$30="NEM","*",$B$30),Capacity!$C:$C,$H41)-SUMIFS(Capacity!K:K,Capacity!$A:$A,Comparison_CDP2,Capacity!$B:$B,IF($B$30="NEM","*",$B$30),Capacity!$C:$C,$H41)</f>
        <v>0</v>
      </c>
      <c r="P41" s="5">
        <f>SUMIFS(Capacity!L:L,Capacity!$A:$A,Comparison_CDP1,Capacity!$B:$B,IF($B$30="NEM","*",$B$30),Capacity!$C:$C,$H41)-SUMIFS(Capacity!L:L,Capacity!$A:$A,Comparison_CDP2,Capacity!$B:$B,IF($B$30="NEM","*",$B$30),Capacity!$C:$C,$H41)</f>
        <v>0</v>
      </c>
      <c r="Q41" s="5">
        <f>SUMIFS(Capacity!M:M,Capacity!$A:$A,Comparison_CDP1,Capacity!$B:$B,IF($B$30="NEM","*",$B$30),Capacity!$C:$C,$H41)-SUMIFS(Capacity!M:M,Capacity!$A:$A,Comparison_CDP2,Capacity!$B:$B,IF($B$30="NEM","*",$B$30),Capacity!$C:$C,$H41)</f>
        <v>0</v>
      </c>
      <c r="R41" s="5">
        <f>SUMIFS(Capacity!N:N,Capacity!$A:$A,Comparison_CDP1,Capacity!$B:$B,IF($B$30="NEM","*",$B$30),Capacity!$C:$C,$H41)-SUMIFS(Capacity!N:N,Capacity!$A:$A,Comparison_CDP2,Capacity!$B:$B,IF($B$30="NEM","*",$B$30),Capacity!$C:$C,$H41)</f>
        <v>0</v>
      </c>
      <c r="S41" s="5">
        <f>SUMIFS(Capacity!O:O,Capacity!$A:$A,Comparison_CDP1,Capacity!$B:$B,IF($B$30="NEM","*",$B$30),Capacity!$C:$C,$H41)-SUMIFS(Capacity!O:O,Capacity!$A:$A,Comparison_CDP2,Capacity!$B:$B,IF($B$30="NEM","*",$B$30),Capacity!$C:$C,$H41)</f>
        <v>0</v>
      </c>
      <c r="T41" s="5">
        <f>SUMIFS(Capacity!P:P,Capacity!$A:$A,Comparison_CDP1,Capacity!$B:$B,IF($B$30="NEM","*",$B$30),Capacity!$C:$C,$H41)-SUMIFS(Capacity!P:P,Capacity!$A:$A,Comparison_CDP2,Capacity!$B:$B,IF($B$30="NEM","*",$B$30),Capacity!$C:$C,$H41)</f>
        <v>0</v>
      </c>
      <c r="U41" s="5">
        <f>SUMIFS(Capacity!Q:Q,Capacity!$A:$A,Comparison_CDP1,Capacity!$B:$B,IF($B$30="NEM","*",$B$30),Capacity!$C:$C,$H41)-SUMIFS(Capacity!Q:Q,Capacity!$A:$A,Comparison_CDP2,Capacity!$B:$B,IF($B$30="NEM","*",$B$30),Capacity!$C:$C,$H41)</f>
        <v>0</v>
      </c>
      <c r="V41" s="5">
        <f>SUMIFS(Capacity!R:R,Capacity!$A:$A,Comparison_CDP1,Capacity!$B:$B,IF($B$30="NEM","*",$B$30),Capacity!$C:$C,$H41)-SUMIFS(Capacity!R:R,Capacity!$A:$A,Comparison_CDP2,Capacity!$B:$B,IF($B$30="NEM","*",$B$30),Capacity!$C:$C,$H41)</f>
        <v>0</v>
      </c>
      <c r="W41" s="5">
        <f>SUMIFS(Capacity!S:S,Capacity!$A:$A,Comparison_CDP1,Capacity!$B:$B,IF($B$30="NEM","*",$B$30),Capacity!$C:$C,$H41)-SUMIFS(Capacity!S:S,Capacity!$A:$A,Comparison_CDP2,Capacity!$B:$B,IF($B$30="NEM","*",$B$30),Capacity!$C:$C,$H41)</f>
        <v>0</v>
      </c>
      <c r="X41" s="5">
        <f>SUMIFS(Capacity!T:T,Capacity!$A:$A,Comparison_CDP1,Capacity!$B:$B,IF($B$30="NEM","*",$B$30),Capacity!$C:$C,$H41)-SUMIFS(Capacity!T:T,Capacity!$A:$A,Comparison_CDP2,Capacity!$B:$B,IF($B$30="NEM","*",$B$30),Capacity!$C:$C,$H41)</f>
        <v>0</v>
      </c>
      <c r="Y41" s="5">
        <f>SUMIFS(Capacity!U:U,Capacity!$A:$A,Comparison_CDP1,Capacity!$B:$B,IF($B$30="NEM","*",$B$30),Capacity!$C:$C,$H41)-SUMIFS(Capacity!U:U,Capacity!$A:$A,Comparison_CDP2,Capacity!$B:$B,IF($B$30="NEM","*",$B$30),Capacity!$C:$C,$H41)</f>
        <v>0</v>
      </c>
      <c r="Z41" s="5">
        <f>SUMIFS(Capacity!V:V,Capacity!$A:$A,Comparison_CDP1,Capacity!$B:$B,IF($B$30="NEM","*",$B$30),Capacity!$C:$C,$H41)-SUMIFS(Capacity!V:V,Capacity!$A:$A,Comparison_CDP2,Capacity!$B:$B,IF($B$30="NEM","*",$B$30),Capacity!$C:$C,$H41)</f>
        <v>0</v>
      </c>
      <c r="AA41" s="5">
        <f>SUMIFS(Capacity!W:W,Capacity!$A:$A,Comparison_CDP1,Capacity!$B:$B,IF($B$30="NEM","*",$B$30),Capacity!$C:$C,$H41)-SUMIFS(Capacity!W:W,Capacity!$A:$A,Comparison_CDP2,Capacity!$B:$B,IF($B$30="NEM","*",$B$30),Capacity!$C:$C,$H41)</f>
        <v>0</v>
      </c>
      <c r="AB41" s="5">
        <f>SUMIFS(Capacity!X:X,Capacity!$A:$A,Comparison_CDP1,Capacity!$B:$B,IF($B$30="NEM","*",$B$30),Capacity!$C:$C,$H41)-SUMIFS(Capacity!X:X,Capacity!$A:$A,Comparison_CDP2,Capacity!$B:$B,IF($B$30="NEM","*",$B$30),Capacity!$C:$C,$H41)</f>
        <v>0</v>
      </c>
      <c r="AC41" s="5">
        <f>SUMIFS(Capacity!Y:Y,Capacity!$A:$A,Comparison_CDP1,Capacity!$B:$B,IF($B$30="NEM","*",$B$30),Capacity!$C:$C,$H41)-SUMIFS(Capacity!Y:Y,Capacity!$A:$A,Comparison_CDP2,Capacity!$B:$B,IF($B$30="NEM","*",$B$30),Capacity!$C:$C,$H41)</f>
        <v>0</v>
      </c>
      <c r="AD41" s="5">
        <f>SUMIFS(Capacity!Z:Z,Capacity!$A:$A,Comparison_CDP1,Capacity!$B:$B,IF($B$30="NEM","*",$B$30),Capacity!$C:$C,$H41)-SUMIFS(Capacity!Z:Z,Capacity!$A:$A,Comparison_CDP2,Capacity!$B:$B,IF($B$30="NEM","*",$B$30),Capacity!$C:$C,$H41)</f>
        <v>0</v>
      </c>
      <c r="AE41" s="5">
        <f>SUMIFS(Capacity!AA:AA,Capacity!$A:$A,Comparison_CDP1,Capacity!$B:$B,IF($B$30="NEM","*",$B$30),Capacity!$C:$C,$H41)-SUMIFS(Capacity!AA:AA,Capacity!$A:$A,Comparison_CDP2,Capacity!$B:$B,IF($B$30="NEM","*",$B$30),Capacity!$C:$C,$H41)</f>
        <v>0</v>
      </c>
      <c r="AF41" s="5">
        <f>SUMIFS(Capacity!AB:AB,Capacity!$A:$A,Comparison_CDP1,Capacity!$B:$B,IF($B$30="NEM","*",$B$30),Capacity!$C:$C,$H41)-SUMIFS(Capacity!AB:AB,Capacity!$A:$A,Comparison_CDP2,Capacity!$B:$B,IF($B$30="NEM","*",$B$30),Capacity!$C:$C,$H41)</f>
        <v>0</v>
      </c>
      <c r="AG41" s="5">
        <f>SUMIFS(Capacity!AC:AC,Capacity!$A:$A,Comparison_CDP1,Capacity!$B:$B,IF($B$30="NEM","*",$B$30),Capacity!$C:$C,$H41)-SUMIFS(Capacity!AC:AC,Capacity!$A:$A,Comparison_CDP2,Capacity!$B:$B,IF($B$30="NEM","*",$B$30),Capacity!$C:$C,$H41)</f>
        <v>0</v>
      </c>
      <c r="AH41" s="5">
        <f>SUMIFS(Capacity!AD:AD,Capacity!$A:$A,Comparison_CDP1,Capacity!$B:$B,IF($B$30="NEM","*",$B$30),Capacity!$C:$C,$H41)-SUMIFS(Capacity!AD:AD,Capacity!$A:$A,Comparison_CDP2,Capacity!$B:$B,IF($B$30="NEM","*",$B$30),Capacity!$C:$C,$H41)</f>
        <v>0</v>
      </c>
      <c r="AI41" s="5">
        <f>SUMIFS(Capacity!AE:AE,Capacity!$A:$A,Comparison_CDP1,Capacity!$B:$B,IF($B$30="NEM","*",$B$30),Capacity!$C:$C,$H41)-SUMIFS(Capacity!AE:AE,Capacity!$A:$A,Comparison_CDP2,Capacity!$B:$B,IF($B$30="NEM","*",$B$30),Capacity!$C:$C,$H41)</f>
        <v>0</v>
      </c>
      <c r="AJ41" s="5">
        <f>SUMIFS(Capacity!AF:AF,Capacity!$A:$A,Comparison_CDP1,Capacity!$B:$B,IF($B$30="NEM","*",$B$30),Capacity!$C:$C,$H41)-SUMIFS(Capacity!AF:AF,Capacity!$A:$A,Comparison_CDP2,Capacity!$B:$B,IF($B$30="NEM","*",$B$30),Capacity!$C:$C,$H41)</f>
        <v>0</v>
      </c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</row>
    <row r="42" spans="8:60" ht="15" customHeight="1">
      <c r="H42" s="9" t="s">
        <v>139</v>
      </c>
      <c r="I42" s="5">
        <f>SUMIFS(Capacity!E:E,Capacity!$A:$A,Comparison_CDP1,Capacity!$B:$B,IF($B$30="NEM","*",$B$30),Capacity!$C:$C,$H42)-SUMIFS(Capacity!E:E,Capacity!$A:$A,Comparison_CDP2,Capacity!$B:$B,IF($B$30="NEM","*",$B$30),Capacity!$C:$C,$H42)</f>
        <v>0</v>
      </c>
      <c r="J42" s="5">
        <f>SUMIFS(Capacity!F:F,Capacity!$A:$A,Comparison_CDP1,Capacity!$B:$B,IF($B$30="NEM","*",$B$30),Capacity!$C:$C,$H42)-SUMIFS(Capacity!F:F,Capacity!$A:$A,Comparison_CDP2,Capacity!$B:$B,IF($B$30="NEM","*",$B$30),Capacity!$C:$C,$H42)</f>
        <v>0</v>
      </c>
      <c r="K42" s="5">
        <f>SUMIFS(Capacity!G:G,Capacity!$A:$A,Comparison_CDP1,Capacity!$B:$B,IF($B$30="NEM","*",$B$30),Capacity!$C:$C,$H42)-SUMIFS(Capacity!G:G,Capacity!$A:$A,Comparison_CDP2,Capacity!$B:$B,IF($B$30="NEM","*",$B$30),Capacity!$C:$C,$H42)</f>
        <v>0</v>
      </c>
      <c r="L42" s="5">
        <f>SUMIFS(Capacity!H:H,Capacity!$A:$A,Comparison_CDP1,Capacity!$B:$B,IF($B$30="NEM","*",$B$30),Capacity!$C:$C,$H42)-SUMIFS(Capacity!H:H,Capacity!$A:$A,Comparison_CDP2,Capacity!$B:$B,IF($B$30="NEM","*",$B$30),Capacity!$C:$C,$H42)</f>
        <v>0</v>
      </c>
      <c r="M42" s="5">
        <f>SUMIFS(Capacity!I:I,Capacity!$A:$A,Comparison_CDP1,Capacity!$B:$B,IF($B$30="NEM","*",$B$30),Capacity!$C:$C,$H42)-SUMIFS(Capacity!I:I,Capacity!$A:$A,Comparison_CDP2,Capacity!$B:$B,IF($B$30="NEM","*",$B$30),Capacity!$C:$C,$H42)</f>
        <v>0</v>
      </c>
      <c r="N42" s="5">
        <f>SUMIFS(Capacity!J:J,Capacity!$A:$A,Comparison_CDP1,Capacity!$B:$B,IF($B$30="NEM","*",$B$30),Capacity!$C:$C,$H42)-SUMIFS(Capacity!J:J,Capacity!$A:$A,Comparison_CDP2,Capacity!$B:$B,IF($B$30="NEM","*",$B$30),Capacity!$C:$C,$H42)</f>
        <v>0</v>
      </c>
      <c r="O42" s="5">
        <f>SUMIFS(Capacity!K:K,Capacity!$A:$A,Comparison_CDP1,Capacity!$B:$B,IF($B$30="NEM","*",$B$30),Capacity!$C:$C,$H42)-SUMIFS(Capacity!K:K,Capacity!$A:$A,Comparison_CDP2,Capacity!$B:$B,IF($B$30="NEM","*",$B$30),Capacity!$C:$C,$H42)</f>
        <v>0</v>
      </c>
      <c r="P42" s="5">
        <f>SUMIFS(Capacity!L:L,Capacity!$A:$A,Comparison_CDP1,Capacity!$B:$B,IF($B$30="NEM","*",$B$30),Capacity!$C:$C,$H42)-SUMIFS(Capacity!L:L,Capacity!$A:$A,Comparison_CDP2,Capacity!$B:$B,IF($B$30="NEM","*",$B$30),Capacity!$C:$C,$H42)</f>
        <v>0</v>
      </c>
      <c r="Q42" s="5">
        <f>SUMIFS(Capacity!M:M,Capacity!$A:$A,Comparison_CDP1,Capacity!$B:$B,IF($B$30="NEM","*",$B$30),Capacity!$C:$C,$H42)-SUMIFS(Capacity!M:M,Capacity!$A:$A,Comparison_CDP2,Capacity!$B:$B,IF($B$30="NEM","*",$B$30),Capacity!$C:$C,$H42)</f>
        <v>0</v>
      </c>
      <c r="R42" s="5">
        <f>SUMIFS(Capacity!N:N,Capacity!$A:$A,Comparison_CDP1,Capacity!$B:$B,IF($B$30="NEM","*",$B$30),Capacity!$C:$C,$H42)-SUMIFS(Capacity!N:N,Capacity!$A:$A,Comparison_CDP2,Capacity!$B:$B,IF($B$30="NEM","*",$B$30),Capacity!$C:$C,$H42)</f>
        <v>0</v>
      </c>
      <c r="S42" s="5">
        <f>SUMIFS(Capacity!O:O,Capacity!$A:$A,Comparison_CDP1,Capacity!$B:$B,IF($B$30="NEM","*",$B$30),Capacity!$C:$C,$H42)-SUMIFS(Capacity!O:O,Capacity!$A:$A,Comparison_CDP2,Capacity!$B:$B,IF($B$30="NEM","*",$B$30),Capacity!$C:$C,$H42)</f>
        <v>0</v>
      </c>
      <c r="T42" s="5">
        <f>SUMIFS(Capacity!P:P,Capacity!$A:$A,Comparison_CDP1,Capacity!$B:$B,IF($B$30="NEM","*",$B$30),Capacity!$C:$C,$H42)-SUMIFS(Capacity!P:P,Capacity!$A:$A,Comparison_CDP2,Capacity!$B:$B,IF($B$30="NEM","*",$B$30),Capacity!$C:$C,$H42)</f>
        <v>0</v>
      </c>
      <c r="U42" s="5">
        <f>SUMIFS(Capacity!Q:Q,Capacity!$A:$A,Comparison_CDP1,Capacity!$B:$B,IF($B$30="NEM","*",$B$30),Capacity!$C:$C,$H42)-SUMIFS(Capacity!Q:Q,Capacity!$A:$A,Comparison_CDP2,Capacity!$B:$B,IF($B$30="NEM","*",$B$30),Capacity!$C:$C,$H42)</f>
        <v>0</v>
      </c>
      <c r="V42" s="5">
        <f>SUMIFS(Capacity!R:R,Capacity!$A:$A,Comparison_CDP1,Capacity!$B:$B,IF($B$30="NEM","*",$B$30),Capacity!$C:$C,$H42)-SUMIFS(Capacity!R:R,Capacity!$A:$A,Comparison_CDP2,Capacity!$B:$B,IF($B$30="NEM","*",$B$30),Capacity!$C:$C,$H42)</f>
        <v>0</v>
      </c>
      <c r="W42" s="5">
        <f>SUMIFS(Capacity!S:S,Capacity!$A:$A,Comparison_CDP1,Capacity!$B:$B,IF($B$30="NEM","*",$B$30),Capacity!$C:$C,$H42)-SUMIFS(Capacity!S:S,Capacity!$A:$A,Comparison_CDP2,Capacity!$B:$B,IF($B$30="NEM","*",$B$30),Capacity!$C:$C,$H42)</f>
        <v>0</v>
      </c>
      <c r="X42" s="5">
        <f>SUMIFS(Capacity!T:T,Capacity!$A:$A,Comparison_CDP1,Capacity!$B:$B,IF($B$30="NEM","*",$B$30),Capacity!$C:$C,$H42)-SUMIFS(Capacity!T:T,Capacity!$A:$A,Comparison_CDP2,Capacity!$B:$B,IF($B$30="NEM","*",$B$30),Capacity!$C:$C,$H42)</f>
        <v>0</v>
      </c>
      <c r="Y42" s="5">
        <f>SUMIFS(Capacity!U:U,Capacity!$A:$A,Comparison_CDP1,Capacity!$B:$B,IF($B$30="NEM","*",$B$30),Capacity!$C:$C,$H42)-SUMIFS(Capacity!U:U,Capacity!$A:$A,Comparison_CDP2,Capacity!$B:$B,IF($B$30="NEM","*",$B$30),Capacity!$C:$C,$H42)</f>
        <v>0</v>
      </c>
      <c r="Z42" s="5">
        <f>SUMIFS(Capacity!V:V,Capacity!$A:$A,Comparison_CDP1,Capacity!$B:$B,IF($B$30="NEM","*",$B$30),Capacity!$C:$C,$H42)-SUMIFS(Capacity!V:V,Capacity!$A:$A,Comparison_CDP2,Capacity!$B:$B,IF($B$30="NEM","*",$B$30),Capacity!$C:$C,$H42)</f>
        <v>0</v>
      </c>
      <c r="AA42" s="5">
        <f>SUMIFS(Capacity!W:W,Capacity!$A:$A,Comparison_CDP1,Capacity!$B:$B,IF($B$30="NEM","*",$B$30),Capacity!$C:$C,$H42)-SUMIFS(Capacity!W:W,Capacity!$A:$A,Comparison_CDP2,Capacity!$B:$B,IF($B$30="NEM","*",$B$30),Capacity!$C:$C,$H42)</f>
        <v>0</v>
      </c>
      <c r="AB42" s="5">
        <f>SUMIFS(Capacity!X:X,Capacity!$A:$A,Comparison_CDP1,Capacity!$B:$B,IF($B$30="NEM","*",$B$30),Capacity!$C:$C,$H42)-SUMIFS(Capacity!X:X,Capacity!$A:$A,Comparison_CDP2,Capacity!$B:$B,IF($B$30="NEM","*",$B$30),Capacity!$C:$C,$H42)</f>
        <v>0</v>
      </c>
      <c r="AC42" s="5">
        <f>SUMIFS(Capacity!Y:Y,Capacity!$A:$A,Comparison_CDP1,Capacity!$B:$B,IF($B$30="NEM","*",$B$30),Capacity!$C:$C,$H42)-SUMIFS(Capacity!Y:Y,Capacity!$A:$A,Comparison_CDP2,Capacity!$B:$B,IF($B$30="NEM","*",$B$30),Capacity!$C:$C,$H42)</f>
        <v>0</v>
      </c>
      <c r="AD42" s="5">
        <f>SUMIFS(Capacity!Z:Z,Capacity!$A:$A,Comparison_CDP1,Capacity!$B:$B,IF($B$30="NEM","*",$B$30),Capacity!$C:$C,$H42)-SUMIFS(Capacity!Z:Z,Capacity!$A:$A,Comparison_CDP2,Capacity!$B:$B,IF($B$30="NEM","*",$B$30),Capacity!$C:$C,$H42)</f>
        <v>0</v>
      </c>
      <c r="AE42" s="5">
        <f>SUMIFS(Capacity!AA:AA,Capacity!$A:$A,Comparison_CDP1,Capacity!$B:$B,IF($B$30="NEM","*",$B$30),Capacity!$C:$C,$H42)-SUMIFS(Capacity!AA:AA,Capacity!$A:$A,Comparison_CDP2,Capacity!$B:$B,IF($B$30="NEM","*",$B$30),Capacity!$C:$C,$H42)</f>
        <v>0</v>
      </c>
      <c r="AF42" s="5">
        <f>SUMIFS(Capacity!AB:AB,Capacity!$A:$A,Comparison_CDP1,Capacity!$B:$B,IF($B$30="NEM","*",$B$30),Capacity!$C:$C,$H42)-SUMIFS(Capacity!AB:AB,Capacity!$A:$A,Comparison_CDP2,Capacity!$B:$B,IF($B$30="NEM","*",$B$30),Capacity!$C:$C,$H42)</f>
        <v>0</v>
      </c>
      <c r="AG42" s="5">
        <f>SUMIFS(Capacity!AC:AC,Capacity!$A:$A,Comparison_CDP1,Capacity!$B:$B,IF($B$30="NEM","*",$B$30),Capacity!$C:$C,$H42)-SUMIFS(Capacity!AC:AC,Capacity!$A:$A,Comparison_CDP2,Capacity!$B:$B,IF($B$30="NEM","*",$B$30),Capacity!$C:$C,$H42)</f>
        <v>0</v>
      </c>
      <c r="AH42" s="5">
        <f>SUMIFS(Capacity!AD:AD,Capacity!$A:$A,Comparison_CDP1,Capacity!$B:$B,IF($B$30="NEM","*",$B$30),Capacity!$C:$C,$H42)-SUMIFS(Capacity!AD:AD,Capacity!$A:$A,Comparison_CDP2,Capacity!$B:$B,IF($B$30="NEM","*",$B$30),Capacity!$C:$C,$H42)</f>
        <v>0</v>
      </c>
      <c r="AI42" s="5">
        <f>SUMIFS(Capacity!AE:AE,Capacity!$A:$A,Comparison_CDP1,Capacity!$B:$B,IF($B$30="NEM","*",$B$30),Capacity!$C:$C,$H42)-SUMIFS(Capacity!AE:AE,Capacity!$A:$A,Comparison_CDP2,Capacity!$B:$B,IF($B$30="NEM","*",$B$30),Capacity!$C:$C,$H42)</f>
        <v>0</v>
      </c>
      <c r="AJ42" s="5">
        <f>SUMIFS(Capacity!AF:AF,Capacity!$A:$A,Comparison_CDP1,Capacity!$B:$B,IF($B$30="NEM","*",$B$30),Capacity!$C:$C,$H42)-SUMIFS(Capacity!AF:AF,Capacity!$A:$A,Comparison_CDP2,Capacity!$B:$B,IF($B$30="NEM","*",$B$30),Capacity!$C:$C,$H42)</f>
        <v>0</v>
      </c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</row>
    <row r="43" spans="8:60" ht="15" customHeight="1">
      <c r="H43" s="9" t="s">
        <v>140</v>
      </c>
      <c r="I43" s="5">
        <f>SUMIFS(Capacity!E:E,Capacity!$A:$A,Comparison_CDP1,Capacity!$B:$B,IF($B$30="NEM","*",$B$30),Capacity!$C:$C,$H43)-SUMIFS(Capacity!E:E,Capacity!$A:$A,Comparison_CDP2,Capacity!$B:$B,IF($B$30="NEM","*",$B$30),Capacity!$C:$C,$H43)</f>
        <v>0</v>
      </c>
      <c r="J43" s="5">
        <f>SUMIFS(Capacity!F:F,Capacity!$A:$A,Comparison_CDP1,Capacity!$B:$B,IF($B$30="NEM","*",$B$30),Capacity!$C:$C,$H43)-SUMIFS(Capacity!F:F,Capacity!$A:$A,Comparison_CDP2,Capacity!$B:$B,IF($B$30="NEM","*",$B$30),Capacity!$C:$C,$H43)</f>
        <v>0</v>
      </c>
      <c r="K43" s="5">
        <f>SUMIFS(Capacity!G:G,Capacity!$A:$A,Comparison_CDP1,Capacity!$B:$B,IF($B$30="NEM","*",$B$30),Capacity!$C:$C,$H43)-SUMIFS(Capacity!G:G,Capacity!$A:$A,Comparison_CDP2,Capacity!$B:$B,IF($B$30="NEM","*",$B$30),Capacity!$C:$C,$H43)</f>
        <v>0</v>
      </c>
      <c r="L43" s="5">
        <f>SUMIFS(Capacity!H:H,Capacity!$A:$A,Comparison_CDP1,Capacity!$B:$B,IF($B$30="NEM","*",$B$30),Capacity!$C:$C,$H43)-SUMIFS(Capacity!H:H,Capacity!$A:$A,Comparison_CDP2,Capacity!$B:$B,IF($B$30="NEM","*",$B$30),Capacity!$C:$C,$H43)</f>
        <v>0</v>
      </c>
      <c r="M43" s="5">
        <f>SUMIFS(Capacity!I:I,Capacity!$A:$A,Comparison_CDP1,Capacity!$B:$B,IF($B$30="NEM","*",$B$30),Capacity!$C:$C,$H43)-SUMIFS(Capacity!I:I,Capacity!$A:$A,Comparison_CDP2,Capacity!$B:$B,IF($B$30="NEM","*",$B$30),Capacity!$C:$C,$H43)</f>
        <v>0</v>
      </c>
      <c r="N43" s="5">
        <f>SUMIFS(Capacity!J:J,Capacity!$A:$A,Comparison_CDP1,Capacity!$B:$B,IF($B$30="NEM","*",$B$30),Capacity!$C:$C,$H43)-SUMIFS(Capacity!J:J,Capacity!$A:$A,Comparison_CDP2,Capacity!$B:$B,IF($B$30="NEM","*",$B$30),Capacity!$C:$C,$H43)</f>
        <v>0</v>
      </c>
      <c r="O43" s="5">
        <f>SUMIFS(Capacity!K:K,Capacity!$A:$A,Comparison_CDP1,Capacity!$B:$B,IF($B$30="NEM","*",$B$30),Capacity!$C:$C,$H43)-SUMIFS(Capacity!K:K,Capacity!$A:$A,Comparison_CDP2,Capacity!$B:$B,IF($B$30="NEM","*",$B$30),Capacity!$C:$C,$H43)</f>
        <v>0</v>
      </c>
      <c r="P43" s="5">
        <f>SUMIFS(Capacity!L:L,Capacity!$A:$A,Comparison_CDP1,Capacity!$B:$B,IF($B$30="NEM","*",$B$30),Capacity!$C:$C,$H43)-SUMIFS(Capacity!L:L,Capacity!$A:$A,Comparison_CDP2,Capacity!$B:$B,IF($B$30="NEM","*",$B$30),Capacity!$C:$C,$H43)</f>
        <v>0</v>
      </c>
      <c r="Q43" s="5">
        <f>SUMIFS(Capacity!M:M,Capacity!$A:$A,Comparison_CDP1,Capacity!$B:$B,IF($B$30="NEM","*",$B$30),Capacity!$C:$C,$H43)-SUMIFS(Capacity!M:M,Capacity!$A:$A,Comparison_CDP2,Capacity!$B:$B,IF($B$30="NEM","*",$B$30),Capacity!$C:$C,$H43)</f>
        <v>0</v>
      </c>
      <c r="R43" s="5">
        <f>SUMIFS(Capacity!N:N,Capacity!$A:$A,Comparison_CDP1,Capacity!$B:$B,IF($B$30="NEM","*",$B$30),Capacity!$C:$C,$H43)-SUMIFS(Capacity!N:N,Capacity!$A:$A,Comparison_CDP2,Capacity!$B:$B,IF($B$30="NEM","*",$B$30),Capacity!$C:$C,$H43)</f>
        <v>0</v>
      </c>
      <c r="S43" s="5">
        <f>SUMIFS(Capacity!O:O,Capacity!$A:$A,Comparison_CDP1,Capacity!$B:$B,IF($B$30="NEM","*",$B$30),Capacity!$C:$C,$H43)-SUMIFS(Capacity!O:O,Capacity!$A:$A,Comparison_CDP2,Capacity!$B:$B,IF($B$30="NEM","*",$B$30),Capacity!$C:$C,$H43)</f>
        <v>0</v>
      </c>
      <c r="T43" s="5">
        <f>SUMIFS(Capacity!P:P,Capacity!$A:$A,Comparison_CDP1,Capacity!$B:$B,IF($B$30="NEM","*",$B$30),Capacity!$C:$C,$H43)-SUMIFS(Capacity!P:P,Capacity!$A:$A,Comparison_CDP2,Capacity!$B:$B,IF($B$30="NEM","*",$B$30),Capacity!$C:$C,$H43)</f>
        <v>0</v>
      </c>
      <c r="U43" s="5">
        <f>SUMIFS(Capacity!Q:Q,Capacity!$A:$A,Comparison_CDP1,Capacity!$B:$B,IF($B$30="NEM","*",$B$30),Capacity!$C:$C,$H43)-SUMIFS(Capacity!Q:Q,Capacity!$A:$A,Comparison_CDP2,Capacity!$B:$B,IF($B$30="NEM","*",$B$30),Capacity!$C:$C,$H43)</f>
        <v>0</v>
      </c>
      <c r="V43" s="5">
        <f>SUMIFS(Capacity!R:R,Capacity!$A:$A,Comparison_CDP1,Capacity!$B:$B,IF($B$30="NEM","*",$B$30),Capacity!$C:$C,$H43)-SUMIFS(Capacity!R:R,Capacity!$A:$A,Comparison_CDP2,Capacity!$B:$B,IF($B$30="NEM","*",$B$30),Capacity!$C:$C,$H43)</f>
        <v>0</v>
      </c>
      <c r="W43" s="5">
        <f>SUMIFS(Capacity!S:S,Capacity!$A:$A,Comparison_CDP1,Capacity!$B:$B,IF($B$30="NEM","*",$B$30),Capacity!$C:$C,$H43)-SUMIFS(Capacity!S:S,Capacity!$A:$A,Comparison_CDP2,Capacity!$B:$B,IF($B$30="NEM","*",$B$30),Capacity!$C:$C,$H43)</f>
        <v>0</v>
      </c>
      <c r="X43" s="5">
        <f>SUMIFS(Capacity!T:T,Capacity!$A:$A,Comparison_CDP1,Capacity!$B:$B,IF($B$30="NEM","*",$B$30),Capacity!$C:$C,$H43)-SUMIFS(Capacity!T:T,Capacity!$A:$A,Comparison_CDP2,Capacity!$B:$B,IF($B$30="NEM","*",$B$30),Capacity!$C:$C,$H43)</f>
        <v>0</v>
      </c>
      <c r="Y43" s="5">
        <f>SUMIFS(Capacity!U:U,Capacity!$A:$A,Comparison_CDP1,Capacity!$B:$B,IF($B$30="NEM","*",$B$30),Capacity!$C:$C,$H43)-SUMIFS(Capacity!U:U,Capacity!$A:$A,Comparison_CDP2,Capacity!$B:$B,IF($B$30="NEM","*",$B$30),Capacity!$C:$C,$H43)</f>
        <v>0</v>
      </c>
      <c r="Z43" s="5">
        <f>SUMIFS(Capacity!V:V,Capacity!$A:$A,Comparison_CDP1,Capacity!$B:$B,IF($B$30="NEM","*",$B$30),Capacity!$C:$C,$H43)-SUMIFS(Capacity!V:V,Capacity!$A:$A,Comparison_CDP2,Capacity!$B:$B,IF($B$30="NEM","*",$B$30),Capacity!$C:$C,$H43)</f>
        <v>0</v>
      </c>
      <c r="AA43" s="5">
        <f>SUMIFS(Capacity!W:W,Capacity!$A:$A,Comparison_CDP1,Capacity!$B:$B,IF($B$30="NEM","*",$B$30),Capacity!$C:$C,$H43)-SUMIFS(Capacity!W:W,Capacity!$A:$A,Comparison_CDP2,Capacity!$B:$B,IF($B$30="NEM","*",$B$30),Capacity!$C:$C,$H43)</f>
        <v>0</v>
      </c>
      <c r="AB43" s="5">
        <f>SUMIFS(Capacity!X:X,Capacity!$A:$A,Comparison_CDP1,Capacity!$B:$B,IF($B$30="NEM","*",$B$30),Capacity!$C:$C,$H43)-SUMIFS(Capacity!X:X,Capacity!$A:$A,Comparison_CDP2,Capacity!$B:$B,IF($B$30="NEM","*",$B$30),Capacity!$C:$C,$H43)</f>
        <v>0</v>
      </c>
      <c r="AC43" s="5">
        <f>SUMIFS(Capacity!Y:Y,Capacity!$A:$A,Comparison_CDP1,Capacity!$B:$B,IF($B$30="NEM","*",$B$30),Capacity!$C:$C,$H43)-SUMIFS(Capacity!Y:Y,Capacity!$A:$A,Comparison_CDP2,Capacity!$B:$B,IF($B$30="NEM","*",$B$30),Capacity!$C:$C,$H43)</f>
        <v>0</v>
      </c>
      <c r="AD43" s="5">
        <f>SUMIFS(Capacity!Z:Z,Capacity!$A:$A,Comparison_CDP1,Capacity!$B:$B,IF($B$30="NEM","*",$B$30),Capacity!$C:$C,$H43)-SUMIFS(Capacity!Z:Z,Capacity!$A:$A,Comparison_CDP2,Capacity!$B:$B,IF($B$30="NEM","*",$B$30),Capacity!$C:$C,$H43)</f>
        <v>0</v>
      </c>
      <c r="AE43" s="5">
        <f>SUMIFS(Capacity!AA:AA,Capacity!$A:$A,Comparison_CDP1,Capacity!$B:$B,IF($B$30="NEM","*",$B$30),Capacity!$C:$C,$H43)-SUMIFS(Capacity!AA:AA,Capacity!$A:$A,Comparison_CDP2,Capacity!$B:$B,IF($B$30="NEM","*",$B$30),Capacity!$C:$C,$H43)</f>
        <v>0</v>
      </c>
      <c r="AF43" s="5">
        <f>SUMIFS(Capacity!AB:AB,Capacity!$A:$A,Comparison_CDP1,Capacity!$B:$B,IF($B$30="NEM","*",$B$30),Capacity!$C:$C,$H43)-SUMIFS(Capacity!AB:AB,Capacity!$A:$A,Comparison_CDP2,Capacity!$B:$B,IF($B$30="NEM","*",$B$30),Capacity!$C:$C,$H43)</f>
        <v>0</v>
      </c>
      <c r="AG43" s="5">
        <f>SUMIFS(Capacity!AC:AC,Capacity!$A:$A,Comparison_CDP1,Capacity!$B:$B,IF($B$30="NEM","*",$B$30),Capacity!$C:$C,$H43)-SUMIFS(Capacity!AC:AC,Capacity!$A:$A,Comparison_CDP2,Capacity!$B:$B,IF($B$30="NEM","*",$B$30),Capacity!$C:$C,$H43)</f>
        <v>0</v>
      </c>
      <c r="AH43" s="5">
        <f>SUMIFS(Capacity!AD:AD,Capacity!$A:$A,Comparison_CDP1,Capacity!$B:$B,IF($B$30="NEM","*",$B$30),Capacity!$C:$C,$H43)-SUMIFS(Capacity!AD:AD,Capacity!$A:$A,Comparison_CDP2,Capacity!$B:$B,IF($B$30="NEM","*",$B$30),Capacity!$C:$C,$H43)</f>
        <v>0</v>
      </c>
      <c r="AI43" s="5">
        <f>SUMIFS(Capacity!AE:AE,Capacity!$A:$A,Comparison_CDP1,Capacity!$B:$B,IF($B$30="NEM","*",$B$30),Capacity!$C:$C,$H43)-SUMIFS(Capacity!AE:AE,Capacity!$A:$A,Comparison_CDP2,Capacity!$B:$B,IF($B$30="NEM","*",$B$30),Capacity!$C:$C,$H43)</f>
        <v>0</v>
      </c>
      <c r="AJ43" s="5">
        <f>SUMIFS(Capacity!AF:AF,Capacity!$A:$A,Comparison_CDP1,Capacity!$B:$B,IF($B$30="NEM","*",$B$30),Capacity!$C:$C,$H43)-SUMIFS(Capacity!AF:AF,Capacity!$A:$A,Comparison_CDP2,Capacity!$B:$B,IF($B$30="NEM","*",$B$30),Capacity!$C:$C,$H43)</f>
        <v>0</v>
      </c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</row>
    <row r="44" spans="8:60" ht="15" customHeight="1">
      <c r="H44" s="9" t="s">
        <v>141</v>
      </c>
      <c r="I44" s="5">
        <f>SUMIFS(Capacity!E:E,Capacity!$A:$A,Comparison_CDP1,Capacity!$B:$B,IF($B$30="NEM","*",$B$30),Capacity!$C:$C,$H44)-SUMIFS(Capacity!E:E,Capacity!$A:$A,Comparison_CDP2,Capacity!$B:$B,IF($B$30="NEM","*",$B$30),Capacity!$C:$C,$H44)</f>
        <v>0</v>
      </c>
      <c r="J44" s="5">
        <f>SUMIFS(Capacity!F:F,Capacity!$A:$A,Comparison_CDP1,Capacity!$B:$B,IF($B$30="NEM","*",$B$30),Capacity!$C:$C,$H44)-SUMIFS(Capacity!F:F,Capacity!$A:$A,Comparison_CDP2,Capacity!$B:$B,IF($B$30="NEM","*",$B$30),Capacity!$C:$C,$H44)</f>
        <v>0</v>
      </c>
      <c r="K44" s="5">
        <f>SUMIFS(Capacity!G:G,Capacity!$A:$A,Comparison_CDP1,Capacity!$B:$B,IF($B$30="NEM","*",$B$30),Capacity!$C:$C,$H44)-SUMIFS(Capacity!G:G,Capacity!$A:$A,Comparison_CDP2,Capacity!$B:$B,IF($B$30="NEM","*",$B$30),Capacity!$C:$C,$H44)</f>
        <v>0</v>
      </c>
      <c r="L44" s="5">
        <f>SUMIFS(Capacity!H:H,Capacity!$A:$A,Comparison_CDP1,Capacity!$B:$B,IF($B$30="NEM","*",$B$30),Capacity!$C:$C,$H44)-SUMIFS(Capacity!H:H,Capacity!$A:$A,Comparison_CDP2,Capacity!$B:$B,IF($B$30="NEM","*",$B$30),Capacity!$C:$C,$H44)</f>
        <v>0</v>
      </c>
      <c r="M44" s="5">
        <f>SUMIFS(Capacity!I:I,Capacity!$A:$A,Comparison_CDP1,Capacity!$B:$B,IF($B$30="NEM","*",$B$30),Capacity!$C:$C,$H44)-SUMIFS(Capacity!I:I,Capacity!$A:$A,Comparison_CDP2,Capacity!$B:$B,IF($B$30="NEM","*",$B$30),Capacity!$C:$C,$H44)</f>
        <v>0</v>
      </c>
      <c r="N44" s="5">
        <f>SUMIFS(Capacity!J:J,Capacity!$A:$A,Comparison_CDP1,Capacity!$B:$B,IF($B$30="NEM","*",$B$30),Capacity!$C:$C,$H44)-SUMIFS(Capacity!J:J,Capacity!$A:$A,Comparison_CDP2,Capacity!$B:$B,IF($B$30="NEM","*",$B$30),Capacity!$C:$C,$H44)</f>
        <v>0</v>
      </c>
      <c r="O44" s="5">
        <f>SUMIFS(Capacity!K:K,Capacity!$A:$A,Comparison_CDP1,Capacity!$B:$B,IF($B$30="NEM","*",$B$30),Capacity!$C:$C,$H44)-SUMIFS(Capacity!K:K,Capacity!$A:$A,Comparison_CDP2,Capacity!$B:$B,IF($B$30="NEM","*",$B$30),Capacity!$C:$C,$H44)</f>
        <v>0</v>
      </c>
      <c r="P44" s="5">
        <f>SUMIFS(Capacity!L:L,Capacity!$A:$A,Comparison_CDP1,Capacity!$B:$B,IF($B$30="NEM","*",$B$30),Capacity!$C:$C,$H44)-SUMIFS(Capacity!L:L,Capacity!$A:$A,Comparison_CDP2,Capacity!$B:$B,IF($B$30="NEM","*",$B$30),Capacity!$C:$C,$H44)</f>
        <v>0</v>
      </c>
      <c r="Q44" s="5">
        <f>SUMIFS(Capacity!M:M,Capacity!$A:$A,Comparison_CDP1,Capacity!$B:$B,IF($B$30="NEM","*",$B$30),Capacity!$C:$C,$H44)-SUMIFS(Capacity!M:M,Capacity!$A:$A,Comparison_CDP2,Capacity!$B:$B,IF($B$30="NEM","*",$B$30),Capacity!$C:$C,$H44)</f>
        <v>-4.8899999999999998E-6</v>
      </c>
      <c r="R44" s="5">
        <f>SUMIFS(Capacity!N:N,Capacity!$A:$A,Comparison_CDP1,Capacity!$B:$B,IF($B$30="NEM","*",$B$30),Capacity!$C:$C,$H44)-SUMIFS(Capacity!N:N,Capacity!$A:$A,Comparison_CDP2,Capacity!$B:$B,IF($B$30="NEM","*",$B$30),Capacity!$C:$C,$H44)</f>
        <v>-6.8900000000000001E-6</v>
      </c>
      <c r="S44" s="5">
        <f>SUMIFS(Capacity!O:O,Capacity!$A:$A,Comparison_CDP1,Capacity!$B:$B,IF($B$30="NEM","*",$B$30),Capacity!$C:$C,$H44)-SUMIFS(Capacity!O:O,Capacity!$A:$A,Comparison_CDP2,Capacity!$B:$B,IF($B$30="NEM","*",$B$30),Capacity!$C:$C,$H44)</f>
        <v>-1.057E-5</v>
      </c>
      <c r="T44" s="5">
        <f>SUMIFS(Capacity!P:P,Capacity!$A:$A,Comparison_CDP1,Capacity!$B:$B,IF($B$30="NEM","*",$B$30),Capacity!$C:$C,$H44)-SUMIFS(Capacity!P:P,Capacity!$A:$A,Comparison_CDP2,Capacity!$B:$B,IF($B$30="NEM","*",$B$30),Capacity!$C:$C,$H44)</f>
        <v>-1.059E-5</v>
      </c>
      <c r="U44" s="5">
        <f>SUMIFS(Capacity!Q:Q,Capacity!$A:$A,Comparison_CDP1,Capacity!$B:$B,IF($B$30="NEM","*",$B$30),Capacity!$C:$C,$H44)-SUMIFS(Capacity!Q:Q,Capacity!$A:$A,Comparison_CDP2,Capacity!$B:$B,IF($B$30="NEM","*",$B$30),Capacity!$C:$C,$H44)</f>
        <v>-1.219E-5</v>
      </c>
      <c r="V44" s="5">
        <f>SUMIFS(Capacity!R:R,Capacity!$A:$A,Comparison_CDP1,Capacity!$B:$B,IF($B$30="NEM","*",$B$30),Capacity!$C:$C,$H44)-SUMIFS(Capacity!R:R,Capacity!$A:$A,Comparison_CDP2,Capacity!$B:$B,IF($B$30="NEM","*",$B$30),Capacity!$C:$C,$H44)</f>
        <v>-1.222E-5</v>
      </c>
      <c r="W44" s="5">
        <f>SUMIFS(Capacity!S:S,Capacity!$A:$A,Comparison_CDP1,Capacity!$B:$B,IF($B$30="NEM","*",$B$30),Capacity!$C:$C,$H44)-SUMIFS(Capacity!S:S,Capacity!$A:$A,Comparison_CDP2,Capacity!$B:$B,IF($B$30="NEM","*",$B$30),Capacity!$C:$C,$H44)</f>
        <v>-1.9749999999999999E-5</v>
      </c>
      <c r="X44" s="5">
        <f>SUMIFS(Capacity!T:T,Capacity!$A:$A,Comparison_CDP1,Capacity!$B:$B,IF($B$30="NEM","*",$B$30),Capacity!$C:$C,$H44)-SUMIFS(Capacity!T:T,Capacity!$A:$A,Comparison_CDP2,Capacity!$B:$B,IF($B$30="NEM","*",$B$30),Capacity!$C:$C,$H44)</f>
        <v>-1.9789999999999999E-5</v>
      </c>
      <c r="Y44" s="5">
        <f>SUMIFS(Capacity!U:U,Capacity!$A:$A,Comparison_CDP1,Capacity!$B:$B,IF($B$30="NEM","*",$B$30),Capacity!$C:$C,$H44)-SUMIFS(Capacity!U:U,Capacity!$A:$A,Comparison_CDP2,Capacity!$B:$B,IF($B$30="NEM","*",$B$30),Capacity!$C:$C,$H44)</f>
        <v>-954.59136121000006</v>
      </c>
      <c r="Z44" s="5">
        <f>SUMIFS(Capacity!V:V,Capacity!$A:$A,Comparison_CDP1,Capacity!$B:$B,IF($B$30="NEM","*",$B$30),Capacity!$C:$C,$H44)-SUMIFS(Capacity!V:V,Capacity!$A:$A,Comparison_CDP2,Capacity!$B:$B,IF($B$30="NEM","*",$B$30),Capacity!$C:$C,$H44)</f>
        <v>-1207.19874108</v>
      </c>
      <c r="AA44" s="5">
        <f>SUMIFS(Capacity!W:W,Capacity!$A:$A,Comparison_CDP1,Capacity!$B:$B,IF($B$30="NEM","*",$B$30),Capacity!$C:$C,$H44)-SUMIFS(Capacity!W:W,Capacity!$A:$A,Comparison_CDP2,Capacity!$B:$B,IF($B$30="NEM","*",$B$30),Capacity!$C:$C,$H44)</f>
        <v>-1537.47733782</v>
      </c>
      <c r="AB44" s="5">
        <f>SUMIFS(Capacity!X:X,Capacity!$A:$A,Comparison_CDP1,Capacity!$B:$B,IF($B$30="NEM","*",$B$30),Capacity!$C:$C,$H44)-SUMIFS(Capacity!X:X,Capacity!$A:$A,Comparison_CDP2,Capacity!$B:$B,IF($B$30="NEM","*",$B$30),Capacity!$C:$C,$H44)</f>
        <v>-2734.7819250699999</v>
      </c>
      <c r="AC44" s="5">
        <f>SUMIFS(Capacity!Y:Y,Capacity!$A:$A,Comparison_CDP1,Capacity!$B:$B,IF($B$30="NEM","*",$B$30),Capacity!$C:$C,$H44)-SUMIFS(Capacity!Y:Y,Capacity!$A:$A,Comparison_CDP2,Capacity!$B:$B,IF($B$30="NEM","*",$B$30),Capacity!$C:$C,$H44)</f>
        <v>-5690.3055961999999</v>
      </c>
      <c r="AD44" s="5">
        <f>SUMIFS(Capacity!Z:Z,Capacity!$A:$A,Comparison_CDP1,Capacity!$B:$B,IF($B$30="NEM","*",$B$30),Capacity!$C:$C,$H44)-SUMIFS(Capacity!Z:Z,Capacity!$A:$A,Comparison_CDP2,Capacity!$B:$B,IF($B$30="NEM","*",$B$30),Capacity!$C:$C,$H44)</f>
        <v>-5798.2238673799993</v>
      </c>
      <c r="AE44" s="5">
        <f>SUMIFS(Capacity!AA:AA,Capacity!$A:$A,Comparison_CDP1,Capacity!$B:$B,IF($B$30="NEM","*",$B$30),Capacity!$C:$C,$H44)-SUMIFS(Capacity!AA:AA,Capacity!$A:$A,Comparison_CDP2,Capacity!$B:$B,IF($B$30="NEM","*",$B$30),Capacity!$C:$C,$H44)</f>
        <v>-6483.0162670400005</v>
      </c>
      <c r="AF44" s="5">
        <f>SUMIFS(Capacity!AB:AB,Capacity!$A:$A,Comparison_CDP1,Capacity!$B:$B,IF($B$30="NEM","*",$B$30),Capacity!$C:$C,$H44)-SUMIFS(Capacity!AB:AB,Capacity!$A:$A,Comparison_CDP2,Capacity!$B:$B,IF($B$30="NEM","*",$B$30),Capacity!$C:$C,$H44)</f>
        <v>-6604.1189253299999</v>
      </c>
      <c r="AG44" s="5">
        <f>SUMIFS(Capacity!AC:AC,Capacity!$A:$A,Comparison_CDP1,Capacity!$B:$B,IF($B$30="NEM","*",$B$30),Capacity!$C:$C,$H44)-SUMIFS(Capacity!AC:AC,Capacity!$A:$A,Comparison_CDP2,Capacity!$B:$B,IF($B$30="NEM","*",$B$30),Capacity!$C:$C,$H44)</f>
        <v>-8132.2751609400002</v>
      </c>
      <c r="AH44" s="5">
        <f>SUMIFS(Capacity!AD:AD,Capacity!$A:$A,Comparison_CDP1,Capacity!$B:$B,IF($B$30="NEM","*",$B$30),Capacity!$C:$C,$H44)-SUMIFS(Capacity!AD:AD,Capacity!$A:$A,Comparison_CDP2,Capacity!$B:$B,IF($B$30="NEM","*",$B$30),Capacity!$C:$C,$H44)</f>
        <v>-9282.5776238100007</v>
      </c>
      <c r="AI44" s="5">
        <f>SUMIFS(Capacity!AE:AE,Capacity!$A:$A,Comparison_CDP1,Capacity!$B:$B,IF($B$30="NEM","*",$B$30),Capacity!$C:$C,$H44)-SUMIFS(Capacity!AE:AE,Capacity!$A:$A,Comparison_CDP2,Capacity!$B:$B,IF($B$30="NEM","*",$B$30),Capacity!$C:$C,$H44)</f>
        <v>-9624.8529419000006</v>
      </c>
      <c r="AJ44" s="5">
        <f>SUMIFS(Capacity!AF:AF,Capacity!$A:$A,Comparison_CDP1,Capacity!$B:$B,IF($B$30="NEM","*",$B$30),Capacity!$C:$C,$H44)-SUMIFS(Capacity!AF:AF,Capacity!$A:$A,Comparison_CDP2,Capacity!$B:$B,IF($B$30="NEM","*",$B$30),Capacity!$C:$C,$H44)</f>
        <v>-10259.22104549</v>
      </c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</row>
    <row r="45" spans="8:60" ht="15" customHeight="1">
      <c r="H45" s="9" t="s">
        <v>142</v>
      </c>
      <c r="I45" s="5">
        <f>SUMIFS(Capacity!E:E,Capacity!$A:$A,Comparison_CDP1,Capacity!$B:$B,IF($B$30="NEM","*",$B$30),Capacity!$C:$C,$H45)-SUMIFS(Capacity!E:E,Capacity!$A:$A,Comparison_CDP2,Capacity!$B:$B,IF($B$30="NEM","*",$B$30),Capacity!$C:$C,$H45)</f>
        <v>-3337.4760630599994</v>
      </c>
      <c r="J45" s="5">
        <f>SUMIFS(Capacity!F:F,Capacity!$A:$A,Comparison_CDP1,Capacity!$B:$B,IF($B$30="NEM","*",$B$30),Capacity!$C:$C,$H45)-SUMIFS(Capacity!F:F,Capacity!$A:$A,Comparison_CDP2,Capacity!$B:$B,IF($B$30="NEM","*",$B$30),Capacity!$C:$C,$H45)</f>
        <v>-4978.6019847600001</v>
      </c>
      <c r="K45" s="5">
        <f>SUMIFS(Capacity!G:G,Capacity!$A:$A,Comparison_CDP1,Capacity!$B:$B,IF($B$30="NEM","*",$B$30),Capacity!$C:$C,$H45)-SUMIFS(Capacity!G:G,Capacity!$A:$A,Comparison_CDP2,Capacity!$B:$B,IF($B$30="NEM","*",$B$30),Capacity!$C:$C,$H45)</f>
        <v>-5834.7344121399983</v>
      </c>
      <c r="L45" s="5">
        <f>SUMIFS(Capacity!H:H,Capacity!$A:$A,Comparison_CDP1,Capacity!$B:$B,IF($B$30="NEM","*",$B$30),Capacity!$C:$C,$H45)-SUMIFS(Capacity!H:H,Capacity!$A:$A,Comparison_CDP2,Capacity!$B:$B,IF($B$30="NEM","*",$B$30),Capacity!$C:$C,$H45)</f>
        <v>-8604.6561381899919</v>
      </c>
      <c r="M45" s="5">
        <f>SUMIFS(Capacity!I:I,Capacity!$A:$A,Comparison_CDP1,Capacity!$B:$B,IF($B$30="NEM","*",$B$30),Capacity!$C:$C,$H45)-SUMIFS(Capacity!I:I,Capacity!$A:$A,Comparison_CDP2,Capacity!$B:$B,IF($B$30="NEM","*",$B$30),Capacity!$C:$C,$H45)</f>
        <v>-4635.4893992899997</v>
      </c>
      <c r="N45" s="5">
        <f>SUMIFS(Capacity!J:J,Capacity!$A:$A,Comparison_CDP1,Capacity!$B:$B,IF($B$30="NEM","*",$B$30),Capacity!$C:$C,$H45)-SUMIFS(Capacity!J:J,Capacity!$A:$A,Comparison_CDP2,Capacity!$B:$B,IF($B$30="NEM","*",$B$30),Capacity!$C:$C,$H45)</f>
        <v>-3336.1601477699987</v>
      </c>
      <c r="O45" s="5">
        <f>SUMIFS(Capacity!K:K,Capacity!$A:$A,Comparison_CDP1,Capacity!$B:$B,IF($B$30="NEM","*",$B$30),Capacity!$C:$C,$H45)-SUMIFS(Capacity!K:K,Capacity!$A:$A,Comparison_CDP2,Capacity!$B:$B,IF($B$30="NEM","*",$B$30),Capacity!$C:$C,$H45)</f>
        <v>-3166.3751767899921</v>
      </c>
      <c r="P45" s="5">
        <f>SUMIFS(Capacity!L:L,Capacity!$A:$A,Comparison_CDP1,Capacity!$B:$B,IF($B$30="NEM","*",$B$30),Capacity!$C:$C,$H45)-SUMIFS(Capacity!L:L,Capacity!$A:$A,Comparison_CDP2,Capacity!$B:$B,IF($B$30="NEM","*",$B$30),Capacity!$C:$C,$H45)</f>
        <v>-2129.112585820003</v>
      </c>
      <c r="Q45" s="5">
        <f>SUMIFS(Capacity!M:M,Capacity!$A:$A,Comparison_CDP1,Capacity!$B:$B,IF($B$30="NEM","*",$B$30),Capacity!$C:$C,$H45)-SUMIFS(Capacity!M:M,Capacity!$A:$A,Comparison_CDP2,Capacity!$B:$B,IF($B$30="NEM","*",$B$30),Capacity!$C:$C,$H45)</f>
        <v>-2140.5300178199977</v>
      </c>
      <c r="R45" s="5">
        <f>SUMIFS(Capacity!N:N,Capacity!$A:$A,Comparison_CDP1,Capacity!$B:$B,IF($B$30="NEM","*",$B$30),Capacity!$C:$C,$H45)-SUMIFS(Capacity!N:N,Capacity!$A:$A,Comparison_CDP2,Capacity!$B:$B,IF($B$30="NEM","*",$B$30),Capacity!$C:$C,$H45)</f>
        <v>-1448.6211343699979</v>
      </c>
      <c r="S45" s="5">
        <f>SUMIFS(Capacity!O:O,Capacity!$A:$A,Comparison_CDP1,Capacity!$B:$B,IF($B$30="NEM","*",$B$30),Capacity!$C:$C,$H45)-SUMIFS(Capacity!O:O,Capacity!$A:$A,Comparison_CDP2,Capacity!$B:$B,IF($B$30="NEM","*",$B$30),Capacity!$C:$C,$H45)</f>
        <v>1187.7990922600002</v>
      </c>
      <c r="T45" s="5">
        <f>SUMIFS(Capacity!P:P,Capacity!$A:$A,Comparison_CDP1,Capacity!$B:$B,IF($B$30="NEM","*",$B$30),Capacity!$C:$C,$H45)-SUMIFS(Capacity!P:P,Capacity!$A:$A,Comparison_CDP2,Capacity!$B:$B,IF($B$30="NEM","*",$B$30),Capacity!$C:$C,$H45)</f>
        <v>672.2678625700064</v>
      </c>
      <c r="U45" s="5">
        <f>SUMIFS(Capacity!Q:Q,Capacity!$A:$A,Comparison_CDP1,Capacity!$B:$B,IF($B$30="NEM","*",$B$30),Capacity!$C:$C,$H45)-SUMIFS(Capacity!Q:Q,Capacity!$A:$A,Comparison_CDP2,Capacity!$B:$B,IF($B$30="NEM","*",$B$30),Capacity!$C:$C,$H45)</f>
        <v>471.9780954000089</v>
      </c>
      <c r="V45" s="5">
        <f>SUMIFS(Capacity!R:R,Capacity!$A:$A,Comparison_CDP1,Capacity!$B:$B,IF($B$30="NEM","*",$B$30),Capacity!$C:$C,$H45)-SUMIFS(Capacity!R:R,Capacity!$A:$A,Comparison_CDP2,Capacity!$B:$B,IF($B$30="NEM","*",$B$30),Capacity!$C:$C,$H45)</f>
        <v>2517.175137090002</v>
      </c>
      <c r="W45" s="5">
        <f>SUMIFS(Capacity!S:S,Capacity!$A:$A,Comparison_CDP1,Capacity!$B:$B,IF($B$30="NEM","*",$B$30),Capacity!$C:$C,$H45)-SUMIFS(Capacity!S:S,Capacity!$A:$A,Comparison_CDP2,Capacity!$B:$B,IF($B$30="NEM","*",$B$30),Capacity!$C:$C,$H45)</f>
        <v>4380.8707173700022</v>
      </c>
      <c r="X45" s="5">
        <f>SUMIFS(Capacity!T:T,Capacity!$A:$A,Comparison_CDP1,Capacity!$B:$B,IF($B$30="NEM","*",$B$30),Capacity!$C:$C,$H45)-SUMIFS(Capacity!T:T,Capacity!$A:$A,Comparison_CDP2,Capacity!$B:$B,IF($B$30="NEM","*",$B$30),Capacity!$C:$C,$H45)</f>
        <v>4503.5594826100059</v>
      </c>
      <c r="Y45" s="5">
        <f>SUMIFS(Capacity!U:U,Capacity!$A:$A,Comparison_CDP1,Capacity!$B:$B,IF($B$30="NEM","*",$B$30),Capacity!$C:$C,$H45)-SUMIFS(Capacity!U:U,Capacity!$A:$A,Comparison_CDP2,Capacity!$B:$B,IF($B$30="NEM","*",$B$30),Capacity!$C:$C,$H45)</f>
        <v>3577.9426031799958</v>
      </c>
      <c r="Z45" s="5">
        <f>SUMIFS(Capacity!V:V,Capacity!$A:$A,Comparison_CDP1,Capacity!$B:$B,IF($B$30="NEM","*",$B$30),Capacity!$C:$C,$H45)-SUMIFS(Capacity!V:V,Capacity!$A:$A,Comparison_CDP2,Capacity!$B:$B,IF($B$30="NEM","*",$B$30),Capacity!$C:$C,$H45)</f>
        <v>3850.6106227300115</v>
      </c>
      <c r="AA45" s="5">
        <f>SUMIFS(Capacity!W:W,Capacity!$A:$A,Comparison_CDP1,Capacity!$B:$B,IF($B$30="NEM","*",$B$30),Capacity!$C:$C,$H45)-SUMIFS(Capacity!W:W,Capacity!$A:$A,Comparison_CDP2,Capacity!$B:$B,IF($B$30="NEM","*",$B$30),Capacity!$C:$C,$H45)</f>
        <v>5345.4340336300011</v>
      </c>
      <c r="AB45" s="5">
        <f>SUMIFS(Capacity!X:X,Capacity!$A:$A,Comparison_CDP1,Capacity!$B:$B,IF($B$30="NEM","*",$B$30),Capacity!$C:$C,$H45)-SUMIFS(Capacity!X:X,Capacity!$A:$A,Comparison_CDP2,Capacity!$B:$B,IF($B$30="NEM","*",$B$30),Capacity!$C:$C,$H45)</f>
        <v>11367.638222619993</v>
      </c>
      <c r="AC45" s="5">
        <f>SUMIFS(Capacity!Y:Y,Capacity!$A:$A,Comparison_CDP1,Capacity!$B:$B,IF($B$30="NEM","*",$B$30),Capacity!$C:$C,$H45)-SUMIFS(Capacity!Y:Y,Capacity!$A:$A,Comparison_CDP2,Capacity!$B:$B,IF($B$30="NEM","*",$B$30),Capacity!$C:$C,$H45)</f>
        <v>12708.512779779994</v>
      </c>
      <c r="AD45" s="5">
        <f>SUMIFS(Capacity!Z:Z,Capacity!$A:$A,Comparison_CDP1,Capacity!$B:$B,IF($B$30="NEM","*",$B$30),Capacity!$C:$C,$H45)-SUMIFS(Capacity!Z:Z,Capacity!$A:$A,Comparison_CDP2,Capacity!$B:$B,IF($B$30="NEM","*",$B$30),Capacity!$C:$C,$H45)</f>
        <v>11757.68262362</v>
      </c>
      <c r="AE45" s="5">
        <f>SUMIFS(Capacity!AA:AA,Capacity!$A:$A,Comparison_CDP1,Capacity!$B:$B,IF($B$30="NEM","*",$B$30),Capacity!$C:$C,$H45)-SUMIFS(Capacity!AA:AA,Capacity!$A:$A,Comparison_CDP2,Capacity!$B:$B,IF($B$30="NEM","*",$B$30),Capacity!$C:$C,$H45)</f>
        <v>13449.75219988</v>
      </c>
      <c r="AF45" s="5">
        <f>SUMIFS(Capacity!AB:AB,Capacity!$A:$A,Comparison_CDP1,Capacity!$B:$B,IF($B$30="NEM","*",$B$30),Capacity!$C:$C,$H45)-SUMIFS(Capacity!AB:AB,Capacity!$A:$A,Comparison_CDP2,Capacity!$B:$B,IF($B$30="NEM","*",$B$30),Capacity!$C:$C,$H45)</f>
        <v>16079.702705359996</v>
      </c>
      <c r="AG45" s="5">
        <f>SUMIFS(Capacity!AC:AC,Capacity!$A:$A,Comparison_CDP1,Capacity!$B:$B,IF($B$30="NEM","*",$B$30),Capacity!$C:$C,$H45)-SUMIFS(Capacity!AC:AC,Capacity!$A:$A,Comparison_CDP2,Capacity!$B:$B,IF($B$30="NEM","*",$B$30),Capacity!$C:$C,$H45)</f>
        <v>16783.907877880003</v>
      </c>
      <c r="AH45" s="5">
        <f>SUMIFS(Capacity!AD:AD,Capacity!$A:$A,Comparison_CDP1,Capacity!$B:$B,IF($B$30="NEM","*",$B$30),Capacity!$C:$C,$H45)-SUMIFS(Capacity!AD:AD,Capacity!$A:$A,Comparison_CDP2,Capacity!$B:$B,IF($B$30="NEM","*",$B$30),Capacity!$C:$C,$H45)</f>
        <v>21348.993393140001</v>
      </c>
      <c r="AI45" s="5">
        <f>SUMIFS(Capacity!AE:AE,Capacity!$A:$A,Comparison_CDP1,Capacity!$B:$B,IF($B$30="NEM","*",$B$30),Capacity!$C:$C,$H45)-SUMIFS(Capacity!AE:AE,Capacity!$A:$A,Comparison_CDP2,Capacity!$B:$B,IF($B$30="NEM","*",$B$30),Capacity!$C:$C,$H45)</f>
        <v>21970.214763319993</v>
      </c>
      <c r="AJ45" s="5">
        <f>SUMIFS(Capacity!AF:AF,Capacity!$A:$A,Comparison_CDP1,Capacity!$B:$B,IF($B$30="NEM","*",$B$30),Capacity!$C:$C,$H45)-SUMIFS(Capacity!AF:AF,Capacity!$A:$A,Comparison_CDP2,Capacity!$B:$B,IF($B$30="NEM","*",$B$30),Capacity!$C:$C,$H45)</f>
        <v>21646.244806200026</v>
      </c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</row>
    <row r="46" spans="8:60" ht="15" customHeight="1">
      <c r="H46" s="9" t="s">
        <v>143</v>
      </c>
      <c r="I46" s="5">
        <f>SUMIFS(Capacity!E:E,Capacity!$A:$A,Comparison_CDP1,Capacity!$B:$B,IF($B$30="NEM","*",$B$30),Capacity!$C:$C,$H46)-SUMIFS(Capacity!E:E,Capacity!$A:$A,Comparison_CDP2,Capacity!$B:$B,IF($B$30="NEM","*",$B$30),Capacity!$C:$C,$H46)</f>
        <v>-2.4199998733820394E-6</v>
      </c>
      <c r="J46" s="5">
        <f>SUMIFS(Capacity!F:F,Capacity!$A:$A,Comparison_CDP1,Capacity!$B:$B,IF($B$30="NEM","*",$B$30),Capacity!$C:$C,$H46)-SUMIFS(Capacity!F:F,Capacity!$A:$A,Comparison_CDP2,Capacity!$B:$B,IF($B$30="NEM","*",$B$30),Capacity!$C:$C,$H46)</f>
        <v>-3.299997842987068E-6</v>
      </c>
      <c r="K46" s="5">
        <f>SUMIFS(Capacity!G:G,Capacity!$A:$A,Comparison_CDP1,Capacity!$B:$B,IF($B$30="NEM","*",$B$30),Capacity!$C:$C,$H46)-SUMIFS(Capacity!G:G,Capacity!$A:$A,Comparison_CDP2,Capacity!$B:$B,IF($B$30="NEM","*",$B$30),Capacity!$C:$C,$H46)</f>
        <v>-33.995393829998648</v>
      </c>
      <c r="L46" s="5">
        <f>SUMIFS(Capacity!H:H,Capacity!$A:$A,Comparison_CDP1,Capacity!$B:$B,IF($B$30="NEM","*",$B$30),Capacity!$C:$C,$H46)-SUMIFS(Capacity!H:H,Capacity!$A:$A,Comparison_CDP2,Capacity!$B:$B,IF($B$30="NEM","*",$B$30),Capacity!$C:$C,$H46)</f>
        <v>-2397.2522761299988</v>
      </c>
      <c r="M46" s="5">
        <f>SUMIFS(Capacity!I:I,Capacity!$A:$A,Comparison_CDP1,Capacity!$B:$B,IF($B$30="NEM","*",$B$30),Capacity!$C:$C,$H46)-SUMIFS(Capacity!I:I,Capacity!$A:$A,Comparison_CDP2,Capacity!$B:$B,IF($B$30="NEM","*",$B$30),Capacity!$C:$C,$H46)</f>
        <v>-3095.7491995000037</v>
      </c>
      <c r="N46" s="5">
        <f>SUMIFS(Capacity!J:J,Capacity!$A:$A,Comparison_CDP1,Capacity!$B:$B,IF($B$30="NEM","*",$B$30),Capacity!$C:$C,$H46)-SUMIFS(Capacity!J:J,Capacity!$A:$A,Comparison_CDP2,Capacity!$B:$B,IF($B$30="NEM","*",$B$30),Capacity!$C:$C,$H46)</f>
        <v>-3564.008139800002</v>
      </c>
      <c r="O46" s="5">
        <f>SUMIFS(Capacity!K:K,Capacity!$A:$A,Comparison_CDP1,Capacity!$B:$B,IF($B$30="NEM","*",$B$30),Capacity!$C:$C,$H46)-SUMIFS(Capacity!K:K,Capacity!$A:$A,Comparison_CDP2,Capacity!$B:$B,IF($B$30="NEM","*",$B$30),Capacity!$C:$C,$H46)</f>
        <v>-5562.7912952200022</v>
      </c>
      <c r="P46" s="5">
        <f>SUMIFS(Capacity!L:L,Capacity!$A:$A,Comparison_CDP1,Capacity!$B:$B,IF($B$30="NEM","*",$B$30),Capacity!$C:$C,$H46)-SUMIFS(Capacity!L:L,Capacity!$A:$A,Comparison_CDP2,Capacity!$B:$B,IF($B$30="NEM","*",$B$30),Capacity!$C:$C,$H46)</f>
        <v>-5743.3979398899992</v>
      </c>
      <c r="Q46" s="5">
        <f>SUMIFS(Capacity!M:M,Capacity!$A:$A,Comparison_CDP1,Capacity!$B:$B,IF($B$30="NEM","*",$B$30),Capacity!$C:$C,$H46)-SUMIFS(Capacity!M:M,Capacity!$A:$A,Comparison_CDP2,Capacity!$B:$B,IF($B$30="NEM","*",$B$30),Capacity!$C:$C,$H46)</f>
        <v>-5950.3960009300008</v>
      </c>
      <c r="R46" s="5">
        <f>SUMIFS(Capacity!N:N,Capacity!$A:$A,Comparison_CDP1,Capacity!$B:$B,IF($B$30="NEM","*",$B$30),Capacity!$C:$C,$H46)-SUMIFS(Capacity!N:N,Capacity!$A:$A,Comparison_CDP2,Capacity!$B:$B,IF($B$30="NEM","*",$B$30),Capacity!$C:$C,$H46)</f>
        <v>-4671.1190306000062</v>
      </c>
      <c r="S46" s="5">
        <f>SUMIFS(Capacity!O:O,Capacity!$A:$A,Comparison_CDP1,Capacity!$B:$B,IF($B$30="NEM","*",$B$30),Capacity!$C:$C,$H46)-SUMIFS(Capacity!O:O,Capacity!$A:$A,Comparison_CDP2,Capacity!$B:$B,IF($B$30="NEM","*",$B$30),Capacity!$C:$C,$H46)</f>
        <v>-5948.4149645899925</v>
      </c>
      <c r="T46" s="5">
        <f>SUMIFS(Capacity!P:P,Capacity!$A:$A,Comparison_CDP1,Capacity!$B:$B,IF($B$30="NEM","*",$B$30),Capacity!$C:$C,$H46)-SUMIFS(Capacity!P:P,Capacity!$A:$A,Comparison_CDP2,Capacity!$B:$B,IF($B$30="NEM","*",$B$30),Capacity!$C:$C,$H46)</f>
        <v>-6674.6138885299988</v>
      </c>
      <c r="U46" s="5">
        <f>SUMIFS(Capacity!Q:Q,Capacity!$A:$A,Comparison_CDP1,Capacity!$B:$B,IF($B$30="NEM","*",$B$30),Capacity!$C:$C,$H46)-SUMIFS(Capacity!Q:Q,Capacity!$A:$A,Comparison_CDP2,Capacity!$B:$B,IF($B$30="NEM","*",$B$30),Capacity!$C:$C,$H46)</f>
        <v>-7271.875822009999</v>
      </c>
      <c r="V46" s="5">
        <f>SUMIFS(Capacity!R:R,Capacity!$A:$A,Comparison_CDP1,Capacity!$B:$B,IF($B$30="NEM","*",$B$30),Capacity!$C:$C,$H46)-SUMIFS(Capacity!R:R,Capacity!$A:$A,Comparison_CDP2,Capacity!$B:$B,IF($B$30="NEM","*",$B$30),Capacity!$C:$C,$H46)</f>
        <v>-7982.6215876799943</v>
      </c>
      <c r="W46" s="5">
        <f>SUMIFS(Capacity!S:S,Capacity!$A:$A,Comparison_CDP1,Capacity!$B:$B,IF($B$30="NEM","*",$B$30),Capacity!$C:$C,$H46)-SUMIFS(Capacity!S:S,Capacity!$A:$A,Comparison_CDP2,Capacity!$B:$B,IF($B$30="NEM","*",$B$30),Capacity!$C:$C,$H46)</f>
        <v>-6089.0257790100077</v>
      </c>
      <c r="X46" s="5">
        <f>SUMIFS(Capacity!T:T,Capacity!$A:$A,Comparison_CDP1,Capacity!$B:$B,IF($B$30="NEM","*",$B$30),Capacity!$C:$C,$H46)-SUMIFS(Capacity!T:T,Capacity!$A:$A,Comparison_CDP2,Capacity!$B:$B,IF($B$30="NEM","*",$B$30),Capacity!$C:$C,$H46)</f>
        <v>-4463.9220530500024</v>
      </c>
      <c r="Y46" s="5">
        <f>SUMIFS(Capacity!U:U,Capacity!$A:$A,Comparison_CDP1,Capacity!$B:$B,IF($B$30="NEM","*",$B$30),Capacity!$C:$C,$H46)-SUMIFS(Capacity!U:U,Capacity!$A:$A,Comparison_CDP2,Capacity!$B:$B,IF($B$30="NEM","*",$B$30),Capacity!$C:$C,$H46)</f>
        <v>-3425.8378542999999</v>
      </c>
      <c r="Z46" s="5">
        <f>SUMIFS(Capacity!V:V,Capacity!$A:$A,Comparison_CDP1,Capacity!$B:$B,IF($B$30="NEM","*",$B$30),Capacity!$C:$C,$H46)-SUMIFS(Capacity!V:V,Capacity!$A:$A,Comparison_CDP2,Capacity!$B:$B,IF($B$30="NEM","*",$B$30),Capacity!$C:$C,$H46)</f>
        <v>-1301.6158407399998</v>
      </c>
      <c r="AA46" s="5">
        <f>SUMIFS(Capacity!W:W,Capacity!$A:$A,Comparison_CDP1,Capacity!$B:$B,IF($B$30="NEM","*",$B$30),Capacity!$C:$C,$H46)-SUMIFS(Capacity!W:W,Capacity!$A:$A,Comparison_CDP2,Capacity!$B:$B,IF($B$30="NEM","*",$B$30),Capacity!$C:$C,$H46)</f>
        <v>1903.4549384600032</v>
      </c>
      <c r="AB46" s="5">
        <f>SUMIFS(Capacity!X:X,Capacity!$A:$A,Comparison_CDP1,Capacity!$B:$B,IF($B$30="NEM","*",$B$30),Capacity!$C:$C,$H46)-SUMIFS(Capacity!X:X,Capacity!$A:$A,Comparison_CDP2,Capacity!$B:$B,IF($B$30="NEM","*",$B$30),Capacity!$C:$C,$H46)</f>
        <v>6376.8430941599945</v>
      </c>
      <c r="AC46" s="5">
        <f>SUMIFS(Capacity!Y:Y,Capacity!$A:$A,Comparison_CDP1,Capacity!$B:$B,IF($B$30="NEM","*",$B$30),Capacity!$C:$C,$H46)-SUMIFS(Capacity!Y:Y,Capacity!$A:$A,Comparison_CDP2,Capacity!$B:$B,IF($B$30="NEM","*",$B$30),Capacity!$C:$C,$H46)</f>
        <v>7889.6383723099862</v>
      </c>
      <c r="AD46" s="5">
        <f>SUMIFS(Capacity!Z:Z,Capacity!$A:$A,Comparison_CDP1,Capacity!$B:$B,IF($B$30="NEM","*",$B$30),Capacity!$C:$C,$H46)-SUMIFS(Capacity!Z:Z,Capacity!$A:$A,Comparison_CDP2,Capacity!$B:$B,IF($B$30="NEM","*",$B$30),Capacity!$C:$C,$H46)</f>
        <v>7517.4688051099947</v>
      </c>
      <c r="AE46" s="5">
        <f>SUMIFS(Capacity!AA:AA,Capacity!$A:$A,Comparison_CDP1,Capacity!$B:$B,IF($B$30="NEM","*",$B$30),Capacity!$C:$C,$H46)-SUMIFS(Capacity!AA:AA,Capacity!$A:$A,Comparison_CDP2,Capacity!$B:$B,IF($B$30="NEM","*",$B$30),Capacity!$C:$C,$H46)</f>
        <v>10464.233544960014</v>
      </c>
      <c r="AF46" s="5">
        <f>SUMIFS(Capacity!AB:AB,Capacity!$A:$A,Comparison_CDP1,Capacity!$B:$B,IF($B$30="NEM","*",$B$30),Capacity!$C:$C,$H46)-SUMIFS(Capacity!AB:AB,Capacity!$A:$A,Comparison_CDP2,Capacity!$B:$B,IF($B$30="NEM","*",$B$30),Capacity!$C:$C,$H46)</f>
        <v>12368.150556920002</v>
      </c>
      <c r="AG46" s="5">
        <f>SUMIFS(Capacity!AC:AC,Capacity!$A:$A,Comparison_CDP1,Capacity!$B:$B,IF($B$30="NEM","*",$B$30),Capacity!$C:$C,$H46)-SUMIFS(Capacity!AC:AC,Capacity!$A:$A,Comparison_CDP2,Capacity!$B:$B,IF($B$30="NEM","*",$B$30),Capacity!$C:$C,$H46)</f>
        <v>13644.171815070004</v>
      </c>
      <c r="AH46" s="5">
        <f>SUMIFS(Capacity!AD:AD,Capacity!$A:$A,Comparison_CDP1,Capacity!$B:$B,IF($B$30="NEM","*",$B$30),Capacity!$C:$C,$H46)-SUMIFS(Capacity!AD:AD,Capacity!$A:$A,Comparison_CDP2,Capacity!$B:$B,IF($B$30="NEM","*",$B$30),Capacity!$C:$C,$H46)</f>
        <v>20763.147058980008</v>
      </c>
      <c r="AI46" s="5">
        <f>SUMIFS(Capacity!AE:AE,Capacity!$A:$A,Comparison_CDP1,Capacity!$B:$B,IF($B$30="NEM","*",$B$30),Capacity!$C:$C,$H46)-SUMIFS(Capacity!AE:AE,Capacity!$A:$A,Comparison_CDP2,Capacity!$B:$B,IF($B$30="NEM","*",$B$30),Capacity!$C:$C,$H46)</f>
        <v>28765.870158050006</v>
      </c>
      <c r="AJ46" s="5">
        <f>SUMIFS(Capacity!AF:AF,Capacity!$A:$A,Comparison_CDP1,Capacity!$B:$B,IF($B$30="NEM","*",$B$30),Capacity!$C:$C,$H46)-SUMIFS(Capacity!AF:AF,Capacity!$A:$A,Comparison_CDP2,Capacity!$B:$B,IF($B$30="NEM","*",$B$30),Capacity!$C:$C,$H46)</f>
        <v>28680.757104109995</v>
      </c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</row>
    <row r="47" spans="8:60" ht="15" customHeight="1">
      <c r="H47" s="9" t="s">
        <v>144</v>
      </c>
      <c r="I47" s="5">
        <f>SUMIFS(Capacity!E:E,Capacity!$A:$A,Comparison_CDP1,Capacity!$B:$B,IF($B$30="NEM","*",$B$30),Capacity!$C:$C,$H47)-SUMIFS(Capacity!E:E,Capacity!$A:$A,Comparison_CDP2,Capacity!$B:$B,IF($B$30="NEM","*",$B$30),Capacity!$C:$C,$H47)</f>
        <v>0</v>
      </c>
      <c r="J47" s="5">
        <f>SUMIFS(Capacity!F:F,Capacity!$A:$A,Comparison_CDP1,Capacity!$B:$B,IF($B$30="NEM","*",$B$30),Capacity!$C:$C,$H47)-SUMIFS(Capacity!F:F,Capacity!$A:$A,Comparison_CDP2,Capacity!$B:$B,IF($B$30="NEM","*",$B$30),Capacity!$C:$C,$H47)</f>
        <v>0</v>
      </c>
      <c r="K47" s="5">
        <f>SUMIFS(Capacity!G:G,Capacity!$A:$A,Comparison_CDP1,Capacity!$B:$B,IF($B$30="NEM","*",$B$30),Capacity!$C:$C,$H47)-SUMIFS(Capacity!G:G,Capacity!$A:$A,Comparison_CDP2,Capacity!$B:$B,IF($B$30="NEM","*",$B$30),Capacity!$C:$C,$H47)</f>
        <v>0</v>
      </c>
      <c r="L47" s="5">
        <f>SUMIFS(Capacity!H:H,Capacity!$A:$A,Comparison_CDP1,Capacity!$B:$B,IF($B$30="NEM","*",$B$30),Capacity!$C:$C,$H47)-SUMIFS(Capacity!H:H,Capacity!$A:$A,Comparison_CDP2,Capacity!$B:$B,IF($B$30="NEM","*",$B$30),Capacity!$C:$C,$H47)</f>
        <v>0</v>
      </c>
      <c r="M47" s="5">
        <f>SUMIFS(Capacity!I:I,Capacity!$A:$A,Comparison_CDP1,Capacity!$B:$B,IF($B$30="NEM","*",$B$30),Capacity!$C:$C,$H47)-SUMIFS(Capacity!I:I,Capacity!$A:$A,Comparison_CDP2,Capacity!$B:$B,IF($B$30="NEM","*",$B$30),Capacity!$C:$C,$H47)</f>
        <v>0</v>
      </c>
      <c r="N47" s="5">
        <f>SUMIFS(Capacity!J:J,Capacity!$A:$A,Comparison_CDP1,Capacity!$B:$B,IF($B$30="NEM","*",$B$30),Capacity!$C:$C,$H47)-SUMIFS(Capacity!J:J,Capacity!$A:$A,Comparison_CDP2,Capacity!$B:$B,IF($B$30="NEM","*",$B$30),Capacity!$C:$C,$H47)</f>
        <v>0</v>
      </c>
      <c r="O47" s="5">
        <f>SUMIFS(Capacity!K:K,Capacity!$A:$A,Comparison_CDP1,Capacity!$B:$B,IF($B$30="NEM","*",$B$30),Capacity!$C:$C,$H47)-SUMIFS(Capacity!K:K,Capacity!$A:$A,Comparison_CDP2,Capacity!$B:$B,IF($B$30="NEM","*",$B$30),Capacity!$C:$C,$H47)</f>
        <v>0</v>
      </c>
      <c r="P47" s="5">
        <f>SUMIFS(Capacity!L:L,Capacity!$A:$A,Comparison_CDP1,Capacity!$B:$B,IF($B$30="NEM","*",$B$30),Capacity!$C:$C,$H47)-SUMIFS(Capacity!L:L,Capacity!$A:$A,Comparison_CDP2,Capacity!$B:$B,IF($B$30="NEM","*",$B$30),Capacity!$C:$C,$H47)</f>
        <v>0</v>
      </c>
      <c r="Q47" s="5">
        <f>SUMIFS(Capacity!M:M,Capacity!$A:$A,Comparison_CDP1,Capacity!$B:$B,IF($B$30="NEM","*",$B$30),Capacity!$C:$C,$H47)-SUMIFS(Capacity!M:M,Capacity!$A:$A,Comparison_CDP2,Capacity!$B:$B,IF($B$30="NEM","*",$B$30),Capacity!$C:$C,$H47)</f>
        <v>0</v>
      </c>
      <c r="R47" s="5">
        <f>SUMIFS(Capacity!N:N,Capacity!$A:$A,Comparison_CDP1,Capacity!$B:$B,IF($B$30="NEM","*",$B$30),Capacity!$C:$C,$H47)-SUMIFS(Capacity!N:N,Capacity!$A:$A,Comparison_CDP2,Capacity!$B:$B,IF($B$30="NEM","*",$B$30),Capacity!$C:$C,$H47)</f>
        <v>0</v>
      </c>
      <c r="S47" s="5">
        <f>SUMIFS(Capacity!O:O,Capacity!$A:$A,Comparison_CDP1,Capacity!$B:$B,IF($B$30="NEM","*",$B$30),Capacity!$C:$C,$H47)-SUMIFS(Capacity!O:O,Capacity!$A:$A,Comparison_CDP2,Capacity!$B:$B,IF($B$30="NEM","*",$B$30),Capacity!$C:$C,$H47)</f>
        <v>0</v>
      </c>
      <c r="T47" s="5">
        <f>SUMIFS(Capacity!P:P,Capacity!$A:$A,Comparison_CDP1,Capacity!$B:$B,IF($B$30="NEM","*",$B$30),Capacity!$C:$C,$H47)-SUMIFS(Capacity!P:P,Capacity!$A:$A,Comparison_CDP2,Capacity!$B:$B,IF($B$30="NEM","*",$B$30),Capacity!$C:$C,$H47)</f>
        <v>0</v>
      </c>
      <c r="U47" s="5">
        <f>SUMIFS(Capacity!Q:Q,Capacity!$A:$A,Comparison_CDP1,Capacity!$B:$B,IF($B$30="NEM","*",$B$30),Capacity!$C:$C,$H47)-SUMIFS(Capacity!Q:Q,Capacity!$A:$A,Comparison_CDP2,Capacity!$B:$B,IF($B$30="NEM","*",$B$30),Capacity!$C:$C,$H47)</f>
        <v>0</v>
      </c>
      <c r="V47" s="5">
        <f>SUMIFS(Capacity!R:R,Capacity!$A:$A,Comparison_CDP1,Capacity!$B:$B,IF($B$30="NEM","*",$B$30),Capacity!$C:$C,$H47)-SUMIFS(Capacity!R:R,Capacity!$A:$A,Comparison_CDP2,Capacity!$B:$B,IF($B$30="NEM","*",$B$30),Capacity!$C:$C,$H47)</f>
        <v>0</v>
      </c>
      <c r="W47" s="5">
        <f>SUMIFS(Capacity!S:S,Capacity!$A:$A,Comparison_CDP1,Capacity!$B:$B,IF($B$30="NEM","*",$B$30),Capacity!$C:$C,$H47)-SUMIFS(Capacity!S:S,Capacity!$A:$A,Comparison_CDP2,Capacity!$B:$B,IF($B$30="NEM","*",$B$30),Capacity!$C:$C,$H47)</f>
        <v>0</v>
      </c>
      <c r="X47" s="5">
        <f>SUMIFS(Capacity!T:T,Capacity!$A:$A,Comparison_CDP1,Capacity!$B:$B,IF($B$30="NEM","*",$B$30),Capacity!$C:$C,$H47)-SUMIFS(Capacity!T:T,Capacity!$A:$A,Comparison_CDP2,Capacity!$B:$B,IF($B$30="NEM","*",$B$30),Capacity!$C:$C,$H47)</f>
        <v>0</v>
      </c>
      <c r="Y47" s="5">
        <f>SUMIFS(Capacity!U:U,Capacity!$A:$A,Comparison_CDP1,Capacity!$B:$B,IF($B$30="NEM","*",$B$30),Capacity!$C:$C,$H47)-SUMIFS(Capacity!U:U,Capacity!$A:$A,Comparison_CDP2,Capacity!$B:$B,IF($B$30="NEM","*",$B$30),Capacity!$C:$C,$H47)</f>
        <v>0</v>
      </c>
      <c r="Z47" s="5">
        <f>SUMIFS(Capacity!V:V,Capacity!$A:$A,Comparison_CDP1,Capacity!$B:$B,IF($B$30="NEM","*",$B$30),Capacity!$C:$C,$H47)-SUMIFS(Capacity!V:V,Capacity!$A:$A,Comparison_CDP2,Capacity!$B:$B,IF($B$30="NEM","*",$B$30),Capacity!$C:$C,$H47)</f>
        <v>0</v>
      </c>
      <c r="AA47" s="5">
        <f>SUMIFS(Capacity!W:W,Capacity!$A:$A,Comparison_CDP1,Capacity!$B:$B,IF($B$30="NEM","*",$B$30),Capacity!$C:$C,$H47)-SUMIFS(Capacity!W:W,Capacity!$A:$A,Comparison_CDP2,Capacity!$B:$B,IF($B$30="NEM","*",$B$30),Capacity!$C:$C,$H47)</f>
        <v>0</v>
      </c>
      <c r="AB47" s="5">
        <f>SUMIFS(Capacity!X:X,Capacity!$A:$A,Comparison_CDP1,Capacity!$B:$B,IF($B$30="NEM","*",$B$30),Capacity!$C:$C,$H47)-SUMIFS(Capacity!X:X,Capacity!$A:$A,Comparison_CDP2,Capacity!$B:$B,IF($B$30="NEM","*",$B$30),Capacity!$C:$C,$H47)</f>
        <v>0</v>
      </c>
      <c r="AC47" s="5">
        <f>SUMIFS(Capacity!Y:Y,Capacity!$A:$A,Comparison_CDP1,Capacity!$B:$B,IF($B$30="NEM","*",$B$30),Capacity!$C:$C,$H47)-SUMIFS(Capacity!Y:Y,Capacity!$A:$A,Comparison_CDP2,Capacity!$B:$B,IF($B$30="NEM","*",$B$30),Capacity!$C:$C,$H47)</f>
        <v>0</v>
      </c>
      <c r="AD47" s="5">
        <f>SUMIFS(Capacity!Z:Z,Capacity!$A:$A,Comparison_CDP1,Capacity!$B:$B,IF($B$30="NEM","*",$B$30),Capacity!$C:$C,$H47)-SUMIFS(Capacity!Z:Z,Capacity!$A:$A,Comparison_CDP2,Capacity!$B:$B,IF($B$30="NEM","*",$B$30),Capacity!$C:$C,$H47)</f>
        <v>0</v>
      </c>
      <c r="AE47" s="5">
        <f>SUMIFS(Capacity!AA:AA,Capacity!$A:$A,Comparison_CDP1,Capacity!$B:$B,IF($B$30="NEM","*",$B$30),Capacity!$C:$C,$H47)-SUMIFS(Capacity!AA:AA,Capacity!$A:$A,Comparison_CDP2,Capacity!$B:$B,IF($B$30="NEM","*",$B$30),Capacity!$C:$C,$H47)</f>
        <v>0</v>
      </c>
      <c r="AF47" s="5">
        <f>SUMIFS(Capacity!AB:AB,Capacity!$A:$A,Comparison_CDP1,Capacity!$B:$B,IF($B$30="NEM","*",$B$30),Capacity!$C:$C,$H47)-SUMIFS(Capacity!AB:AB,Capacity!$A:$A,Comparison_CDP2,Capacity!$B:$B,IF($B$30="NEM","*",$B$30),Capacity!$C:$C,$H47)</f>
        <v>0</v>
      </c>
      <c r="AG47" s="5">
        <f>SUMIFS(Capacity!AC:AC,Capacity!$A:$A,Comparison_CDP1,Capacity!$B:$B,IF($B$30="NEM","*",$B$30),Capacity!$C:$C,$H47)-SUMIFS(Capacity!AC:AC,Capacity!$A:$A,Comparison_CDP2,Capacity!$B:$B,IF($B$30="NEM","*",$B$30),Capacity!$C:$C,$H47)</f>
        <v>0</v>
      </c>
      <c r="AH47" s="5">
        <f>SUMIFS(Capacity!AD:AD,Capacity!$A:$A,Comparison_CDP1,Capacity!$B:$B,IF($B$30="NEM","*",$B$30),Capacity!$C:$C,$H47)-SUMIFS(Capacity!AD:AD,Capacity!$A:$A,Comparison_CDP2,Capacity!$B:$B,IF($B$30="NEM","*",$B$30),Capacity!$C:$C,$H47)</f>
        <v>0</v>
      </c>
      <c r="AI47" s="5">
        <f>SUMIFS(Capacity!AE:AE,Capacity!$A:$A,Comparison_CDP1,Capacity!$B:$B,IF($B$30="NEM","*",$B$30),Capacity!$C:$C,$H47)-SUMIFS(Capacity!AE:AE,Capacity!$A:$A,Comparison_CDP2,Capacity!$B:$B,IF($B$30="NEM","*",$B$30),Capacity!$C:$C,$H47)</f>
        <v>0</v>
      </c>
      <c r="AJ47" s="5">
        <f>SUMIFS(Capacity!AF:AF,Capacity!$A:$A,Comparison_CDP1,Capacity!$B:$B,IF($B$30="NEM","*",$B$30),Capacity!$C:$C,$H47)-SUMIFS(Capacity!AF:AF,Capacity!$A:$A,Comparison_CDP2,Capacity!$B:$B,IF($B$30="NEM","*",$B$30),Capacity!$C:$C,$H47)</f>
        <v>0</v>
      </c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</row>
    <row r="48" spans="8:60" ht="15" customHeight="1">
      <c r="H48" s="25" t="s">
        <v>145</v>
      </c>
      <c r="I48" s="5">
        <f t="shared" ref="I48:AJ48" si="2">SUM(I33:I41,I43,I50)</f>
        <v>-2.3900004180177348E-6</v>
      </c>
      <c r="J48" s="5">
        <f t="shared" si="2"/>
        <v>1.220001877300092E-6</v>
      </c>
      <c r="K48" s="5">
        <f t="shared" si="2"/>
        <v>350.00484581000183</v>
      </c>
      <c r="L48" s="5">
        <f t="shared" si="2"/>
        <v>2252.5752698599999</v>
      </c>
      <c r="M48" s="5">
        <f t="shared" si="2"/>
        <v>526.65546729000198</v>
      </c>
      <c r="N48" s="5">
        <f t="shared" si="2"/>
        <v>-972.70219852000173</v>
      </c>
      <c r="O48" s="5">
        <f t="shared" si="2"/>
        <v>-507.2800512799995</v>
      </c>
      <c r="P48" s="5">
        <f t="shared" si="2"/>
        <v>-1774.66242392</v>
      </c>
      <c r="Q48" s="5">
        <f t="shared" si="2"/>
        <v>-2196.9215163000008</v>
      </c>
      <c r="R48" s="5">
        <f t="shared" si="2"/>
        <v>-4710.9256162899983</v>
      </c>
      <c r="S48" s="5">
        <f t="shared" si="2"/>
        <v>-5741.7067400200003</v>
      </c>
      <c r="T48" s="5">
        <f t="shared" si="2"/>
        <v>-7194.8826457899977</v>
      </c>
      <c r="U48" s="5">
        <f t="shared" si="2"/>
        <v>-9221.8826492299995</v>
      </c>
      <c r="V48" s="5">
        <f t="shared" si="2"/>
        <v>-9192.3431424199989</v>
      </c>
      <c r="W48" s="5">
        <f t="shared" si="2"/>
        <v>-9978.9776931800006</v>
      </c>
      <c r="X48" s="5">
        <f t="shared" si="2"/>
        <v>-9739.5738055500024</v>
      </c>
      <c r="Y48" s="5">
        <f t="shared" si="2"/>
        <v>-10762.49848133</v>
      </c>
      <c r="Z48" s="5">
        <f t="shared" si="2"/>
        <v>-11021.417692019997</v>
      </c>
      <c r="AA48" s="5">
        <f t="shared" si="2"/>
        <v>-11179.133958060003</v>
      </c>
      <c r="AB48" s="5">
        <f t="shared" si="2"/>
        <v>-13053.009692230002</v>
      </c>
      <c r="AC48" s="5">
        <f t="shared" si="2"/>
        <v>-11746.766316430001</v>
      </c>
      <c r="AD48" s="5">
        <f t="shared" si="2"/>
        <v>-12099.666897340003</v>
      </c>
      <c r="AE48" s="5">
        <f t="shared" si="2"/>
        <v>-11619.407718760003</v>
      </c>
      <c r="AF48" s="5">
        <f t="shared" si="2"/>
        <v>-12870.404767560001</v>
      </c>
      <c r="AG48" s="5">
        <f t="shared" si="2"/>
        <v>-13426.871730109999</v>
      </c>
      <c r="AH48" s="5">
        <f t="shared" si="2"/>
        <v>-14437.713169370001</v>
      </c>
      <c r="AI48" s="5">
        <f t="shared" si="2"/>
        <v>-12076.167324839997</v>
      </c>
      <c r="AJ48" s="5">
        <f t="shared" si="2"/>
        <v>-12979.722348910002</v>
      </c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</row>
    <row r="49" spans="1:60" ht="15" customHeight="1">
      <c r="AD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</row>
    <row r="50" spans="1:60" ht="15" customHeight="1">
      <c r="H50" s="9" t="s">
        <v>146</v>
      </c>
      <c r="I50" s="5">
        <f>SUMIFS(Capacity!E:E,Capacity!$A:$A,Comparison_CDP1,Capacity!$B:$B,IF($B$30="NEM","*",$B$30),Capacity!$C:$C,$H50)-SUMIFS(Capacity!E:E,Capacity!$A:$A,Comparison_CDP2,Capacity!$B:$B,IF($B$30="NEM","*",$B$30),Capacity!$C:$C,$H50)</f>
        <v>0</v>
      </c>
      <c r="J50" s="5">
        <f>SUMIFS(Capacity!F:F,Capacity!$A:$A,Comparison_CDP1,Capacity!$B:$B,IF($B$30="NEM","*",$B$30),Capacity!$C:$C,$H50)-SUMIFS(Capacity!F:F,Capacity!$A:$A,Comparison_CDP2,Capacity!$B:$B,IF($B$30="NEM","*",$B$30),Capacity!$C:$C,$H50)</f>
        <v>0</v>
      </c>
      <c r="K50" s="5">
        <f>SUMIFS(Capacity!G:G,Capacity!$A:$A,Comparison_CDP1,Capacity!$B:$B,IF($B$30="NEM","*",$B$30),Capacity!$C:$C,$H50)-SUMIFS(Capacity!G:G,Capacity!$A:$A,Comparison_CDP2,Capacity!$B:$B,IF($B$30="NEM","*",$B$30),Capacity!$C:$C,$H50)</f>
        <v>0</v>
      </c>
      <c r="L50" s="5">
        <f>SUMIFS(Capacity!H:H,Capacity!$A:$A,Comparison_CDP1,Capacity!$B:$B,IF($B$30="NEM","*",$B$30),Capacity!$C:$C,$H50)-SUMIFS(Capacity!H:H,Capacity!$A:$A,Comparison_CDP2,Capacity!$B:$B,IF($B$30="NEM","*",$B$30),Capacity!$C:$C,$H50)</f>
        <v>0</v>
      </c>
      <c r="M50" s="5">
        <f>SUMIFS(Capacity!I:I,Capacity!$A:$A,Comparison_CDP1,Capacity!$B:$B,IF($B$30="NEM","*",$B$30),Capacity!$C:$C,$H50)-SUMIFS(Capacity!I:I,Capacity!$A:$A,Comparison_CDP2,Capacity!$B:$B,IF($B$30="NEM","*",$B$30),Capacity!$C:$C,$H50)</f>
        <v>0</v>
      </c>
      <c r="N50" s="5">
        <f>SUMIFS(Capacity!J:J,Capacity!$A:$A,Comparison_CDP1,Capacity!$B:$B,IF($B$30="NEM","*",$B$30),Capacity!$C:$C,$H50)-SUMIFS(Capacity!J:J,Capacity!$A:$A,Comparison_CDP2,Capacity!$B:$B,IF($B$30="NEM","*",$B$30),Capacity!$C:$C,$H50)</f>
        <v>0</v>
      </c>
      <c r="O50" s="5">
        <f>SUMIFS(Capacity!K:K,Capacity!$A:$A,Comparison_CDP1,Capacity!$B:$B,IF($B$30="NEM","*",$B$30),Capacity!$C:$C,$H50)-SUMIFS(Capacity!K:K,Capacity!$A:$A,Comparison_CDP2,Capacity!$B:$B,IF($B$30="NEM","*",$B$30),Capacity!$C:$C,$H50)</f>
        <v>0</v>
      </c>
      <c r="P50" s="5">
        <f>SUMIFS(Capacity!L:L,Capacity!$A:$A,Comparison_CDP1,Capacity!$B:$B,IF($B$30="NEM","*",$B$30),Capacity!$C:$C,$H50)-SUMIFS(Capacity!L:L,Capacity!$A:$A,Comparison_CDP2,Capacity!$B:$B,IF($B$30="NEM","*",$B$30),Capacity!$C:$C,$H50)</f>
        <v>0</v>
      </c>
      <c r="Q50" s="5">
        <f>SUMIFS(Capacity!M:M,Capacity!$A:$A,Comparison_CDP1,Capacity!$B:$B,IF($B$30="NEM","*",$B$30),Capacity!$C:$C,$H50)-SUMIFS(Capacity!M:M,Capacity!$A:$A,Comparison_CDP2,Capacity!$B:$B,IF($B$30="NEM","*",$B$30),Capacity!$C:$C,$H50)</f>
        <v>0</v>
      </c>
      <c r="R50" s="5">
        <f>SUMIFS(Capacity!N:N,Capacity!$A:$A,Comparison_CDP1,Capacity!$B:$B,IF($B$30="NEM","*",$B$30),Capacity!$C:$C,$H50)-SUMIFS(Capacity!N:N,Capacity!$A:$A,Comparison_CDP2,Capacity!$B:$B,IF($B$30="NEM","*",$B$30),Capacity!$C:$C,$H50)</f>
        <v>0</v>
      </c>
      <c r="S50" s="5">
        <f>SUMIFS(Capacity!O:O,Capacity!$A:$A,Comparison_CDP1,Capacity!$B:$B,IF($B$30="NEM","*",$B$30),Capacity!$C:$C,$H50)-SUMIFS(Capacity!O:O,Capacity!$A:$A,Comparison_CDP2,Capacity!$B:$B,IF($B$30="NEM","*",$B$30),Capacity!$C:$C,$H50)</f>
        <v>0</v>
      </c>
      <c r="T50" s="5">
        <f>SUMIFS(Capacity!P:P,Capacity!$A:$A,Comparison_CDP1,Capacity!$B:$B,IF($B$30="NEM","*",$B$30),Capacity!$C:$C,$H50)-SUMIFS(Capacity!P:P,Capacity!$A:$A,Comparison_CDP2,Capacity!$B:$B,IF($B$30="NEM","*",$B$30),Capacity!$C:$C,$H50)</f>
        <v>0</v>
      </c>
      <c r="U50" s="5">
        <f>SUMIFS(Capacity!Q:Q,Capacity!$A:$A,Comparison_CDP1,Capacity!$B:$B,IF($B$30="NEM","*",$B$30),Capacity!$C:$C,$H50)-SUMIFS(Capacity!Q:Q,Capacity!$A:$A,Comparison_CDP2,Capacity!$B:$B,IF($B$30="NEM","*",$B$30),Capacity!$C:$C,$H50)</f>
        <v>0</v>
      </c>
      <c r="V50" s="5">
        <f>SUMIFS(Capacity!R:R,Capacity!$A:$A,Comparison_CDP1,Capacity!$B:$B,IF($B$30="NEM","*",$B$30),Capacity!$C:$C,$H50)-SUMIFS(Capacity!R:R,Capacity!$A:$A,Comparison_CDP2,Capacity!$B:$B,IF($B$30="NEM","*",$B$30),Capacity!$C:$C,$H50)</f>
        <v>0</v>
      </c>
      <c r="W50" s="5">
        <f>SUMIFS(Capacity!S:S,Capacity!$A:$A,Comparison_CDP1,Capacity!$B:$B,IF($B$30="NEM","*",$B$30),Capacity!$C:$C,$H50)-SUMIFS(Capacity!S:S,Capacity!$A:$A,Comparison_CDP2,Capacity!$B:$B,IF($B$30="NEM","*",$B$30),Capacity!$C:$C,$H50)</f>
        <v>0</v>
      </c>
      <c r="X50" s="5">
        <f>SUMIFS(Capacity!T:T,Capacity!$A:$A,Comparison_CDP1,Capacity!$B:$B,IF($B$30="NEM","*",$B$30),Capacity!$C:$C,$H50)-SUMIFS(Capacity!T:T,Capacity!$A:$A,Comparison_CDP2,Capacity!$B:$B,IF($B$30="NEM","*",$B$30),Capacity!$C:$C,$H50)</f>
        <v>0</v>
      </c>
      <c r="Y50" s="5">
        <f>SUMIFS(Capacity!U:U,Capacity!$A:$A,Comparison_CDP1,Capacity!$B:$B,IF($B$30="NEM","*",$B$30),Capacity!$C:$C,$H50)-SUMIFS(Capacity!U:U,Capacity!$A:$A,Comparison_CDP2,Capacity!$B:$B,IF($B$30="NEM","*",$B$30),Capacity!$C:$C,$H50)</f>
        <v>0</v>
      </c>
      <c r="Z50" s="5">
        <f>SUMIFS(Capacity!V:V,Capacity!$A:$A,Comparison_CDP1,Capacity!$B:$B,IF($B$30="NEM","*",$B$30),Capacity!$C:$C,$H50)-SUMIFS(Capacity!V:V,Capacity!$A:$A,Comparison_CDP2,Capacity!$B:$B,IF($B$30="NEM","*",$B$30),Capacity!$C:$C,$H50)</f>
        <v>0</v>
      </c>
      <c r="AA50" s="5">
        <f>SUMIFS(Capacity!W:W,Capacity!$A:$A,Comparison_CDP1,Capacity!$B:$B,IF($B$30="NEM","*",$B$30),Capacity!$C:$C,$H50)-SUMIFS(Capacity!W:W,Capacity!$A:$A,Comparison_CDP2,Capacity!$B:$B,IF($B$30="NEM","*",$B$30),Capacity!$C:$C,$H50)</f>
        <v>0</v>
      </c>
      <c r="AB50" s="5">
        <f>SUMIFS(Capacity!X:X,Capacity!$A:$A,Comparison_CDP1,Capacity!$B:$B,IF($B$30="NEM","*",$B$30),Capacity!$C:$C,$H50)-SUMIFS(Capacity!X:X,Capacity!$A:$A,Comparison_CDP2,Capacity!$B:$B,IF($B$30="NEM","*",$B$30),Capacity!$C:$C,$H50)</f>
        <v>0</v>
      </c>
      <c r="AC50" s="5">
        <f>SUMIFS(Capacity!Y:Y,Capacity!$A:$A,Comparison_CDP1,Capacity!$B:$B,IF($B$30="NEM","*",$B$30),Capacity!$C:$C,$H50)-SUMIFS(Capacity!Y:Y,Capacity!$A:$A,Comparison_CDP2,Capacity!$B:$B,IF($B$30="NEM","*",$B$30),Capacity!$C:$C,$H50)</f>
        <v>0</v>
      </c>
      <c r="AD50" s="5">
        <f>SUMIFS(Capacity!Z:Z,Capacity!$A:$A,Comparison_CDP1,Capacity!$B:$B,IF($B$30="NEM","*",$B$30),Capacity!$C:$C,$H50)-SUMIFS(Capacity!Z:Z,Capacity!$A:$A,Comparison_CDP2,Capacity!$B:$B,IF($B$30="NEM","*",$B$30),Capacity!$C:$C,$H50)</f>
        <v>0</v>
      </c>
      <c r="AE50" s="5">
        <f>SUMIFS(Capacity!AA:AA,Capacity!$A:$A,Comparison_CDP1,Capacity!$B:$B,IF($B$30="NEM","*",$B$30),Capacity!$C:$C,$H50)-SUMIFS(Capacity!AA:AA,Capacity!$A:$A,Comparison_CDP2,Capacity!$B:$B,IF($B$30="NEM","*",$B$30),Capacity!$C:$C,$H50)</f>
        <v>0</v>
      </c>
      <c r="AF50" s="5">
        <f>SUMIFS(Capacity!AB:AB,Capacity!$A:$A,Comparison_CDP1,Capacity!$B:$B,IF($B$30="NEM","*",$B$30),Capacity!$C:$C,$H50)-SUMIFS(Capacity!AB:AB,Capacity!$A:$A,Comparison_CDP2,Capacity!$B:$B,IF($B$30="NEM","*",$B$30),Capacity!$C:$C,$H50)</f>
        <v>0</v>
      </c>
      <c r="AG50" s="5">
        <f>SUMIFS(Capacity!AC:AC,Capacity!$A:$A,Comparison_CDP1,Capacity!$B:$B,IF($B$30="NEM","*",$B$30),Capacity!$C:$C,$H50)-SUMIFS(Capacity!AC:AC,Capacity!$A:$A,Comparison_CDP2,Capacity!$B:$B,IF($B$30="NEM","*",$B$30),Capacity!$C:$C,$H50)</f>
        <v>0</v>
      </c>
      <c r="AH50" s="5">
        <f>SUMIFS(Capacity!AD:AD,Capacity!$A:$A,Comparison_CDP1,Capacity!$B:$B,IF($B$30="NEM","*",$B$30),Capacity!$C:$C,$H50)-SUMIFS(Capacity!AD:AD,Capacity!$A:$A,Comparison_CDP2,Capacity!$B:$B,IF($B$30="NEM","*",$B$30),Capacity!$C:$C,$H50)</f>
        <v>0</v>
      </c>
      <c r="AI50" s="5">
        <f>SUMIFS(Capacity!AE:AE,Capacity!$A:$A,Comparison_CDP1,Capacity!$B:$B,IF($B$30="NEM","*",$B$30),Capacity!$C:$C,$H50)-SUMIFS(Capacity!AE:AE,Capacity!$A:$A,Comparison_CDP2,Capacity!$B:$B,IF($B$30="NEM","*",$B$30),Capacity!$C:$C,$H50)</f>
        <v>0</v>
      </c>
      <c r="AJ50" s="5">
        <f>SUMIFS(Capacity!AF:AF,Capacity!$A:$A,Comparison_CDP1,Capacity!$B:$B,IF($B$30="NEM","*",$B$30),Capacity!$C:$C,$H50)-SUMIFS(Capacity!AF:AF,Capacity!$A:$A,Comparison_CDP2,Capacity!$B:$B,IF($B$30="NEM","*",$B$30),Capacity!$C:$C,$H50)</f>
        <v>0</v>
      </c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</row>
    <row r="52" spans="1:60" s="51" customFormat="1" ht="24" customHeight="1" thickBot="1">
      <c r="A52" s="49" t="str">
        <f>B53&amp;" difference in generation by year"</f>
        <v>NEM difference in generation by year</v>
      </c>
      <c r="B52" s="47"/>
      <c r="C52" s="47"/>
      <c r="D52" s="47"/>
      <c r="E52" s="47"/>
      <c r="F52" s="47"/>
      <c r="G52" s="47"/>
      <c r="H52" s="47"/>
      <c r="I52" s="50"/>
      <c r="J52" s="47"/>
      <c r="K52" s="47"/>
      <c r="L52" s="47"/>
      <c r="M52" s="47"/>
      <c r="N52" s="47"/>
      <c r="O52" s="47"/>
      <c r="P52" s="47"/>
      <c r="Q52" s="47"/>
      <c r="R52" s="50"/>
      <c r="S52" s="47"/>
      <c r="T52" s="47"/>
      <c r="U52" s="47"/>
      <c r="V52" s="47"/>
      <c r="W52" s="47"/>
      <c r="X52" s="47"/>
      <c r="Y52" s="47"/>
      <c r="Z52" s="47"/>
      <c r="AA52" s="47"/>
      <c r="AB52" s="50"/>
      <c r="AC52" s="47"/>
      <c r="AD52" s="47"/>
    </row>
    <row r="53" spans="1:60" ht="15" customHeight="1" thickTop="1">
      <c r="A53" s="11" t="s">
        <v>127</v>
      </c>
      <c r="B53" s="21" t="s">
        <v>128</v>
      </c>
    </row>
    <row r="55" spans="1:60" ht="15" customHeight="1">
      <c r="H55" s="44" t="s">
        <v>147</v>
      </c>
      <c r="I55" s="8" t="s">
        <v>90</v>
      </c>
      <c r="J55" s="8" t="s">
        <v>91</v>
      </c>
      <c r="K55" s="8" t="s">
        <v>92</v>
      </c>
      <c r="L55" s="8" t="s">
        <v>93</v>
      </c>
      <c r="M55" s="8" t="s">
        <v>94</v>
      </c>
      <c r="N55" s="8" t="s">
        <v>95</v>
      </c>
      <c r="O55" s="8" t="s">
        <v>96</v>
      </c>
      <c r="P55" s="8" t="s">
        <v>97</v>
      </c>
      <c r="Q55" s="8" t="s">
        <v>98</v>
      </c>
      <c r="R55" s="8" t="s">
        <v>99</v>
      </c>
      <c r="S55" s="8" t="s">
        <v>100</v>
      </c>
      <c r="T55" s="8" t="s">
        <v>101</v>
      </c>
      <c r="U55" s="8" t="s">
        <v>102</v>
      </c>
      <c r="V55" s="8" t="s">
        <v>103</v>
      </c>
      <c r="W55" s="8" t="s">
        <v>104</v>
      </c>
      <c r="X55" s="8" t="s">
        <v>105</v>
      </c>
      <c r="Y55" s="8" t="s">
        <v>106</v>
      </c>
      <c r="Z55" s="8" t="s">
        <v>107</v>
      </c>
      <c r="AA55" s="8" t="s">
        <v>108</v>
      </c>
      <c r="AB55" s="8" t="s">
        <v>109</v>
      </c>
      <c r="AC55" s="8" t="s">
        <v>110</v>
      </c>
      <c r="AD55" s="8" t="s">
        <v>111</v>
      </c>
      <c r="AE55" s="8" t="s">
        <v>112</v>
      </c>
      <c r="AF55" s="8" t="s">
        <v>113</v>
      </c>
      <c r="AG55" s="8" t="s">
        <v>114</v>
      </c>
      <c r="AH55" s="8" t="s">
        <v>115</v>
      </c>
      <c r="AI55" s="8" t="s">
        <v>116</v>
      </c>
      <c r="AJ55" s="8" t="s">
        <v>117</v>
      </c>
    </row>
    <row r="56" spans="1:60" ht="15" customHeight="1">
      <c r="H56" s="9" t="s">
        <v>130</v>
      </c>
      <c r="I56" s="5">
        <f>SUMIFS(Generation!D:D,Generation!$A:$A,Comparison_CDP1,Generation!$B:$B,IF($B$53="NEM","*",$B$53),Generation!$C:$C,$H56)-SUMIFS(Generation!D:D,Generation!$A:$A,Comparison_CDP2,Generation!$B:$B,IF($B$53="NEM","*",$B$53),Generation!$C:$C,$H56)</f>
        <v>9397.3715945496515</v>
      </c>
      <c r="J56" s="5">
        <f>SUMIFS(Generation!E:E,Generation!$A:$A,Comparison_CDP1,Generation!$B:$B,IF($B$53="NEM","*",$B$53),Generation!$C:$C,$H56)-SUMIFS(Generation!E:E,Generation!$A:$A,Comparison_CDP2,Generation!$B:$B,IF($B$53="NEM","*",$B$53),Generation!$C:$C,$H56)</f>
        <v>10737.423807874555</v>
      </c>
      <c r="K56" s="5">
        <f>SUMIFS(Generation!F:F,Generation!$A:$A,Comparison_CDP1,Generation!$B:$B,IF($B$53="NEM","*",$B$53),Generation!$C:$C,$H56)-SUMIFS(Generation!F:F,Generation!$A:$A,Comparison_CDP2,Generation!$B:$B,IF($B$53="NEM","*",$B$53),Generation!$C:$C,$H56)</f>
        <v>11630.189259945415</v>
      </c>
      <c r="L56" s="5">
        <f>SUMIFS(Generation!G:G,Generation!$A:$A,Comparison_CDP1,Generation!$B:$B,IF($B$53="NEM","*",$B$53),Generation!$C:$C,$H56)-SUMIFS(Generation!G:G,Generation!$A:$A,Comparison_CDP2,Generation!$B:$B,IF($B$53="NEM","*",$B$53),Generation!$C:$C,$H56)</f>
        <v>27085.380552946503</v>
      </c>
      <c r="M56" s="5">
        <f>SUMIFS(Generation!H:H,Generation!$A:$A,Comparison_CDP1,Generation!$B:$B,IF($B$53="NEM","*",$B$53),Generation!$C:$C,$H56)-SUMIFS(Generation!H:H,Generation!$A:$A,Comparison_CDP2,Generation!$B:$B,IF($B$53="NEM","*",$B$53),Generation!$C:$C,$H56)</f>
        <v>17378.022805823552</v>
      </c>
      <c r="N56" s="5">
        <f>SUMIFS(Generation!I:I,Generation!$A:$A,Comparison_CDP1,Generation!$B:$B,IF($B$53="NEM","*",$B$53),Generation!$C:$C,$H56)-SUMIFS(Generation!I:I,Generation!$A:$A,Comparison_CDP2,Generation!$B:$B,IF($B$53="NEM","*",$B$53),Generation!$C:$C,$H56)</f>
        <v>16297.883597835513</v>
      </c>
      <c r="O56" s="5">
        <f>SUMIFS(Generation!J:J,Generation!$A:$A,Comparison_CDP1,Generation!$B:$B,IF($B$53="NEM","*",$B$53),Generation!$C:$C,$H56)-SUMIFS(Generation!J:J,Generation!$A:$A,Comparison_CDP2,Generation!$B:$B,IF($B$53="NEM","*",$B$53),Generation!$C:$C,$H56)</f>
        <v>11433.89588007169</v>
      </c>
      <c r="P56" s="5">
        <f>SUMIFS(Generation!K:K,Generation!$A:$A,Comparison_CDP1,Generation!$B:$B,IF($B$53="NEM","*",$B$53),Generation!$C:$C,$H56)-SUMIFS(Generation!K:K,Generation!$A:$A,Comparison_CDP2,Generation!$B:$B,IF($B$53="NEM","*",$B$53),Generation!$C:$C,$H56)</f>
        <v>9737.033818886739</v>
      </c>
      <c r="Q56" s="5">
        <f>SUMIFS(Generation!L:L,Generation!$A:$A,Comparison_CDP1,Generation!$B:$B,IF($B$53="NEM","*",$B$53),Generation!$C:$C,$H56)-SUMIFS(Generation!L:L,Generation!$A:$A,Comparison_CDP2,Generation!$B:$B,IF($B$53="NEM","*",$B$53),Generation!$C:$C,$H56)</f>
        <v>10407.621164896085</v>
      </c>
      <c r="R56" s="5">
        <f>SUMIFS(Generation!M:M,Generation!$A:$A,Comparison_CDP1,Generation!$B:$B,IF($B$53="NEM","*",$B$53),Generation!$C:$C,$H56)-SUMIFS(Generation!M:M,Generation!$A:$A,Comparison_CDP2,Generation!$B:$B,IF($B$53="NEM","*",$B$53),Generation!$C:$C,$H56)</f>
        <v>6637.2217100377857</v>
      </c>
      <c r="S56" s="5">
        <f>SUMIFS(Generation!N:N,Generation!$A:$A,Comparison_CDP1,Generation!$B:$B,IF($B$53="NEM","*",$B$53),Generation!$C:$C,$H56)-SUMIFS(Generation!N:N,Generation!$A:$A,Comparison_CDP2,Generation!$B:$B,IF($B$53="NEM","*",$B$53),Generation!$C:$C,$H56)</f>
        <v>4785.875831165722</v>
      </c>
      <c r="T56" s="5">
        <f>SUMIFS(Generation!O:O,Generation!$A:$A,Comparison_CDP1,Generation!$B:$B,IF($B$53="NEM","*",$B$53),Generation!$C:$C,$H56)-SUMIFS(Generation!O:O,Generation!$A:$A,Comparison_CDP2,Generation!$B:$B,IF($B$53="NEM","*",$B$53),Generation!$C:$C,$H56)</f>
        <v>10897.782076024328</v>
      </c>
      <c r="U56" s="5">
        <f>SUMIFS(Generation!P:P,Generation!$A:$A,Comparison_CDP1,Generation!$B:$B,IF($B$53="NEM","*",$B$53),Generation!$C:$C,$H56)-SUMIFS(Generation!P:P,Generation!$A:$A,Comparison_CDP2,Generation!$B:$B,IF($B$53="NEM","*",$B$53),Generation!$C:$C,$H56)</f>
        <v>9731.349999007216</v>
      </c>
      <c r="V56" s="5">
        <f>SUMIFS(Generation!Q:Q,Generation!$A:$A,Comparison_CDP1,Generation!$B:$B,IF($B$53="NEM","*",$B$53),Generation!$C:$C,$H56)-SUMIFS(Generation!Q:Q,Generation!$A:$A,Comparison_CDP2,Generation!$B:$B,IF($B$53="NEM","*",$B$53),Generation!$C:$C,$H56)</f>
        <v>9171.4841283979531</v>
      </c>
      <c r="W56" s="5">
        <f>SUMIFS(Generation!R:R,Generation!$A:$A,Comparison_CDP1,Generation!$B:$B,IF($B$53="NEM","*",$B$53),Generation!$C:$C,$H56)-SUMIFS(Generation!R:R,Generation!$A:$A,Comparison_CDP2,Generation!$B:$B,IF($B$53="NEM","*",$B$53),Generation!$C:$C,$H56)</f>
        <v>7598.6395155785158</v>
      </c>
      <c r="X56" s="5">
        <f>SUMIFS(Generation!S:S,Generation!$A:$A,Comparison_CDP1,Generation!$B:$B,IF($B$53="NEM","*",$B$53),Generation!$C:$C,$H56)-SUMIFS(Generation!S:S,Generation!$A:$A,Comparison_CDP2,Generation!$B:$B,IF($B$53="NEM","*",$B$53),Generation!$C:$C,$H56)</f>
        <v>7957.6064683586146</v>
      </c>
      <c r="Y56" s="5">
        <f>SUMIFS(Generation!T:T,Generation!$A:$A,Comparison_CDP1,Generation!$B:$B,IF($B$53="NEM","*",$B$53),Generation!$C:$C,$H56)-SUMIFS(Generation!T:T,Generation!$A:$A,Comparison_CDP2,Generation!$B:$B,IF($B$53="NEM","*",$B$53),Generation!$C:$C,$H56)</f>
        <v>5106.8983862376999</v>
      </c>
      <c r="Z56" s="5">
        <f>SUMIFS(Generation!U:U,Generation!$A:$A,Comparison_CDP1,Generation!$B:$B,IF($B$53="NEM","*",$B$53),Generation!$C:$C,$H56)-SUMIFS(Generation!U:U,Generation!$A:$A,Comparison_CDP2,Generation!$B:$B,IF($B$53="NEM","*",$B$53),Generation!$C:$C,$H56)</f>
        <v>2502.1013766921192</v>
      </c>
      <c r="AA56" s="5">
        <f>SUMIFS(Generation!V:V,Generation!$A:$A,Comparison_CDP1,Generation!$B:$B,IF($B$53="NEM","*",$B$53),Generation!$C:$C,$H56)-SUMIFS(Generation!V:V,Generation!$A:$A,Comparison_CDP2,Generation!$B:$B,IF($B$53="NEM","*",$B$53),Generation!$C:$C,$H56)</f>
        <v>2521.4605475162148</v>
      </c>
      <c r="AB56" s="5">
        <f>SUMIFS(Generation!W:W,Generation!$A:$A,Comparison_CDP1,Generation!$B:$B,IF($B$53="NEM","*",$B$53),Generation!$C:$C,$H56)-SUMIFS(Generation!W:W,Generation!$A:$A,Comparison_CDP2,Generation!$B:$B,IF($B$53="NEM","*",$B$53),Generation!$C:$C,$H56)</f>
        <v>0</v>
      </c>
      <c r="AC56" s="5">
        <f>SUMIFS(Generation!X:X,Generation!$A:$A,Comparison_CDP1,Generation!$B:$B,IF($B$53="NEM","*",$B$53),Generation!$C:$C,$H56)-SUMIFS(Generation!X:X,Generation!$A:$A,Comparison_CDP2,Generation!$B:$B,IF($B$53="NEM","*",$B$53),Generation!$C:$C,$H56)</f>
        <v>0</v>
      </c>
      <c r="AD56" s="5">
        <f>SUMIFS(Generation!Y:Y,Generation!$A:$A,Comparison_CDP1,Generation!$B:$B,IF($B$53="NEM","*",$B$53),Generation!$C:$C,$H56)-SUMIFS(Generation!Y:Y,Generation!$A:$A,Comparison_CDP2,Generation!$B:$B,IF($B$53="NEM","*",$B$53),Generation!$C:$C,$H56)</f>
        <v>0</v>
      </c>
      <c r="AE56" s="5">
        <f>SUMIFS(Generation!Z:Z,Generation!$A:$A,Comparison_CDP1,Generation!$B:$B,IF($B$53="NEM","*",$B$53),Generation!$C:$C,$H56)-SUMIFS(Generation!Z:Z,Generation!$A:$A,Comparison_CDP2,Generation!$B:$B,IF($B$53="NEM","*",$B$53),Generation!$C:$C,$H56)</f>
        <v>0</v>
      </c>
      <c r="AF56" s="5">
        <f>SUMIFS(Generation!AA:AA,Generation!$A:$A,Comparison_CDP1,Generation!$B:$B,IF($B$53="NEM","*",$B$53),Generation!$C:$C,$H56)-SUMIFS(Generation!AA:AA,Generation!$A:$A,Comparison_CDP2,Generation!$B:$B,IF($B$53="NEM","*",$B$53),Generation!$C:$C,$H56)</f>
        <v>0</v>
      </c>
      <c r="AG56" s="5">
        <f>SUMIFS(Generation!AB:AB,Generation!$A:$A,Comparison_CDP1,Generation!$B:$B,IF($B$53="NEM","*",$B$53),Generation!$C:$C,$H56)-SUMIFS(Generation!AB:AB,Generation!$A:$A,Comparison_CDP2,Generation!$B:$B,IF($B$53="NEM","*",$B$53),Generation!$C:$C,$H56)</f>
        <v>0</v>
      </c>
      <c r="AH56" s="5">
        <f>SUMIFS(Generation!AC:AC,Generation!$A:$A,Comparison_CDP1,Generation!$B:$B,IF($B$53="NEM","*",$B$53),Generation!$C:$C,$H56)-SUMIFS(Generation!AC:AC,Generation!$A:$A,Comparison_CDP2,Generation!$B:$B,IF($B$53="NEM","*",$B$53),Generation!$C:$C,$H56)</f>
        <v>0</v>
      </c>
      <c r="AI56" s="5">
        <f>SUMIFS(Generation!AD:AD,Generation!$A:$A,Comparison_CDP1,Generation!$B:$B,IF($B$53="NEM","*",$B$53),Generation!$C:$C,$H56)-SUMIFS(Generation!AD:AD,Generation!$A:$A,Comparison_CDP2,Generation!$B:$B,IF($B$53="NEM","*",$B$53),Generation!$C:$C,$H56)</f>
        <v>0</v>
      </c>
      <c r="AJ56" s="5">
        <f>SUMIFS(Generation!AE:AE,Generation!$A:$A,Comparison_CDP1,Generation!$B:$B,IF($B$53="NEM","*",$B$53),Generation!$C:$C,$H56)-SUMIFS(Generation!AE:AE,Generation!$A:$A,Comparison_CDP2,Generation!$B:$B,IF($B$53="NEM","*",$B$53),Generation!$C:$C,$H56)</f>
        <v>0</v>
      </c>
    </row>
    <row r="57" spans="1:60" ht="15" customHeight="1">
      <c r="H57" s="9" t="s">
        <v>131</v>
      </c>
      <c r="I57" s="5">
        <f>SUMIFS(Generation!D:D,Generation!$A:$A,Comparison_CDP1,Generation!$B:$B,IF($B$53="NEM","*",$B$53),Generation!$C:$C,$H57)-SUMIFS(Generation!D:D,Generation!$A:$A,Comparison_CDP2,Generation!$B:$B,IF($B$53="NEM","*",$B$53),Generation!$C:$C,$H57)</f>
        <v>2563.8411662637918</v>
      </c>
      <c r="J57" s="5">
        <f>SUMIFS(Generation!E:E,Generation!$A:$A,Comparison_CDP1,Generation!$B:$B,IF($B$53="NEM","*",$B$53),Generation!$C:$C,$H57)-SUMIFS(Generation!E:E,Generation!$A:$A,Comparison_CDP2,Generation!$B:$B,IF($B$53="NEM","*",$B$53),Generation!$C:$C,$H57)</f>
        <v>2549.1427725345493</v>
      </c>
      <c r="K57" s="5">
        <f>SUMIFS(Generation!F:F,Generation!$A:$A,Comparison_CDP1,Generation!$B:$B,IF($B$53="NEM","*",$B$53),Generation!$C:$C,$H57)-SUMIFS(Generation!F:F,Generation!$A:$A,Comparison_CDP2,Generation!$B:$B,IF($B$53="NEM","*",$B$53),Generation!$C:$C,$H57)</f>
        <v>3602.2364724945328</v>
      </c>
      <c r="L57" s="5">
        <f>SUMIFS(Generation!G:G,Generation!$A:$A,Comparison_CDP1,Generation!$B:$B,IF($B$53="NEM","*",$B$53),Generation!$C:$C,$H57)-SUMIFS(Generation!G:G,Generation!$A:$A,Comparison_CDP2,Generation!$B:$B,IF($B$53="NEM","*",$B$53),Generation!$C:$C,$H57)</f>
        <v>2724.5269236070017</v>
      </c>
      <c r="M57" s="5">
        <f>SUMIFS(Generation!H:H,Generation!$A:$A,Comparison_CDP1,Generation!$B:$B,IF($B$53="NEM","*",$B$53),Generation!$C:$C,$H57)-SUMIFS(Generation!H:H,Generation!$A:$A,Comparison_CDP2,Generation!$B:$B,IF($B$53="NEM","*",$B$53),Generation!$C:$C,$H57)</f>
        <v>1534.3081093417204</v>
      </c>
      <c r="N57" s="5">
        <f>SUMIFS(Generation!I:I,Generation!$A:$A,Comparison_CDP1,Generation!$B:$B,IF($B$53="NEM","*",$B$53),Generation!$C:$C,$H57)-SUMIFS(Generation!I:I,Generation!$A:$A,Comparison_CDP2,Generation!$B:$B,IF($B$53="NEM","*",$B$53),Generation!$C:$C,$H57)</f>
        <v>1041.6175447500827</v>
      </c>
      <c r="O57" s="5">
        <f>SUMIFS(Generation!J:J,Generation!$A:$A,Comparison_CDP1,Generation!$B:$B,IF($B$53="NEM","*",$B$53),Generation!$C:$C,$H57)-SUMIFS(Generation!J:J,Generation!$A:$A,Comparison_CDP2,Generation!$B:$B,IF($B$53="NEM","*",$B$53),Generation!$C:$C,$H57)</f>
        <v>11216.507061968539</v>
      </c>
      <c r="P57" s="5">
        <f>SUMIFS(Generation!K:K,Generation!$A:$A,Comparison_CDP1,Generation!$B:$B,IF($B$53="NEM","*",$B$53),Generation!$C:$C,$H57)-SUMIFS(Generation!K:K,Generation!$A:$A,Comparison_CDP2,Generation!$B:$B,IF($B$53="NEM","*",$B$53),Generation!$C:$C,$H57)</f>
        <v>7399.2896709231381</v>
      </c>
      <c r="Q57" s="5">
        <f>SUMIFS(Generation!L:L,Generation!$A:$A,Comparison_CDP1,Generation!$B:$B,IF($B$53="NEM","*",$B$53),Generation!$C:$C,$H57)-SUMIFS(Generation!L:L,Generation!$A:$A,Comparison_CDP2,Generation!$B:$B,IF($B$53="NEM","*",$B$53),Generation!$C:$C,$H57)</f>
        <v>7502.3506877050004</v>
      </c>
      <c r="R57" s="5">
        <f>SUMIFS(Generation!M:M,Generation!$A:$A,Comparison_CDP1,Generation!$B:$B,IF($B$53="NEM","*",$B$53),Generation!$C:$C,$H57)-SUMIFS(Generation!M:M,Generation!$A:$A,Comparison_CDP2,Generation!$B:$B,IF($B$53="NEM","*",$B$53),Generation!$C:$C,$H57)</f>
        <v>0</v>
      </c>
      <c r="S57" s="5">
        <f>SUMIFS(Generation!N:N,Generation!$A:$A,Comparison_CDP1,Generation!$B:$B,IF($B$53="NEM","*",$B$53),Generation!$C:$C,$H57)-SUMIFS(Generation!N:N,Generation!$A:$A,Comparison_CDP2,Generation!$B:$B,IF($B$53="NEM","*",$B$53),Generation!$C:$C,$H57)</f>
        <v>0</v>
      </c>
      <c r="T57" s="5">
        <f>SUMIFS(Generation!O:O,Generation!$A:$A,Comparison_CDP1,Generation!$B:$B,IF($B$53="NEM","*",$B$53),Generation!$C:$C,$H57)-SUMIFS(Generation!O:O,Generation!$A:$A,Comparison_CDP2,Generation!$B:$B,IF($B$53="NEM","*",$B$53),Generation!$C:$C,$H57)</f>
        <v>0</v>
      </c>
      <c r="U57" s="5">
        <f>SUMIFS(Generation!P:P,Generation!$A:$A,Comparison_CDP1,Generation!$B:$B,IF($B$53="NEM","*",$B$53),Generation!$C:$C,$H57)-SUMIFS(Generation!P:P,Generation!$A:$A,Comparison_CDP2,Generation!$B:$B,IF($B$53="NEM","*",$B$53),Generation!$C:$C,$H57)</f>
        <v>0</v>
      </c>
      <c r="V57" s="5">
        <f>SUMIFS(Generation!Q:Q,Generation!$A:$A,Comparison_CDP1,Generation!$B:$B,IF($B$53="NEM","*",$B$53),Generation!$C:$C,$H57)-SUMIFS(Generation!Q:Q,Generation!$A:$A,Comparison_CDP2,Generation!$B:$B,IF($B$53="NEM","*",$B$53),Generation!$C:$C,$H57)</f>
        <v>0</v>
      </c>
      <c r="W57" s="5">
        <f>SUMIFS(Generation!R:R,Generation!$A:$A,Comparison_CDP1,Generation!$B:$B,IF($B$53="NEM","*",$B$53),Generation!$C:$C,$H57)-SUMIFS(Generation!R:R,Generation!$A:$A,Comparison_CDP2,Generation!$B:$B,IF($B$53="NEM","*",$B$53),Generation!$C:$C,$H57)</f>
        <v>0</v>
      </c>
      <c r="X57" s="5">
        <f>SUMIFS(Generation!S:S,Generation!$A:$A,Comparison_CDP1,Generation!$B:$B,IF($B$53="NEM","*",$B$53),Generation!$C:$C,$H57)-SUMIFS(Generation!S:S,Generation!$A:$A,Comparison_CDP2,Generation!$B:$B,IF($B$53="NEM","*",$B$53),Generation!$C:$C,$H57)</f>
        <v>0</v>
      </c>
      <c r="Y57" s="5">
        <f>SUMIFS(Generation!T:T,Generation!$A:$A,Comparison_CDP1,Generation!$B:$B,IF($B$53="NEM","*",$B$53),Generation!$C:$C,$H57)-SUMIFS(Generation!T:T,Generation!$A:$A,Comparison_CDP2,Generation!$B:$B,IF($B$53="NEM","*",$B$53),Generation!$C:$C,$H57)</f>
        <v>0</v>
      </c>
      <c r="Z57" s="5">
        <f>SUMIFS(Generation!U:U,Generation!$A:$A,Comparison_CDP1,Generation!$B:$B,IF($B$53="NEM","*",$B$53),Generation!$C:$C,$H57)-SUMIFS(Generation!U:U,Generation!$A:$A,Comparison_CDP2,Generation!$B:$B,IF($B$53="NEM","*",$B$53),Generation!$C:$C,$H57)</f>
        <v>0</v>
      </c>
      <c r="AA57" s="5">
        <f>SUMIFS(Generation!V:V,Generation!$A:$A,Comparison_CDP1,Generation!$B:$B,IF($B$53="NEM","*",$B$53),Generation!$C:$C,$H57)-SUMIFS(Generation!V:V,Generation!$A:$A,Comparison_CDP2,Generation!$B:$B,IF($B$53="NEM","*",$B$53),Generation!$C:$C,$H57)</f>
        <v>0</v>
      </c>
      <c r="AB57" s="5">
        <f>SUMIFS(Generation!W:W,Generation!$A:$A,Comparison_CDP1,Generation!$B:$B,IF($B$53="NEM","*",$B$53),Generation!$C:$C,$H57)-SUMIFS(Generation!W:W,Generation!$A:$A,Comparison_CDP2,Generation!$B:$B,IF($B$53="NEM","*",$B$53),Generation!$C:$C,$H57)</f>
        <v>0</v>
      </c>
      <c r="AC57" s="5">
        <f>SUMIFS(Generation!X:X,Generation!$A:$A,Comparison_CDP1,Generation!$B:$B,IF($B$53="NEM","*",$B$53),Generation!$C:$C,$H57)-SUMIFS(Generation!X:X,Generation!$A:$A,Comparison_CDP2,Generation!$B:$B,IF($B$53="NEM","*",$B$53),Generation!$C:$C,$H57)</f>
        <v>0</v>
      </c>
      <c r="AD57" s="5">
        <f>SUMIFS(Generation!Y:Y,Generation!$A:$A,Comparison_CDP1,Generation!$B:$B,IF($B$53="NEM","*",$B$53),Generation!$C:$C,$H57)-SUMIFS(Generation!Y:Y,Generation!$A:$A,Comparison_CDP2,Generation!$B:$B,IF($B$53="NEM","*",$B$53),Generation!$C:$C,$H57)</f>
        <v>0</v>
      </c>
      <c r="AE57" s="5">
        <f>SUMIFS(Generation!Z:Z,Generation!$A:$A,Comparison_CDP1,Generation!$B:$B,IF($B$53="NEM","*",$B$53),Generation!$C:$C,$H57)-SUMIFS(Generation!Z:Z,Generation!$A:$A,Comparison_CDP2,Generation!$B:$B,IF($B$53="NEM","*",$B$53),Generation!$C:$C,$H57)</f>
        <v>0</v>
      </c>
      <c r="AF57" s="5">
        <f>SUMIFS(Generation!AA:AA,Generation!$A:$A,Comparison_CDP1,Generation!$B:$B,IF($B$53="NEM","*",$B$53),Generation!$C:$C,$H57)-SUMIFS(Generation!AA:AA,Generation!$A:$A,Comparison_CDP2,Generation!$B:$B,IF($B$53="NEM","*",$B$53),Generation!$C:$C,$H57)</f>
        <v>0</v>
      </c>
      <c r="AG57" s="5">
        <f>SUMIFS(Generation!AB:AB,Generation!$A:$A,Comparison_CDP1,Generation!$B:$B,IF($B$53="NEM","*",$B$53),Generation!$C:$C,$H57)-SUMIFS(Generation!AB:AB,Generation!$A:$A,Comparison_CDP2,Generation!$B:$B,IF($B$53="NEM","*",$B$53),Generation!$C:$C,$H57)</f>
        <v>0</v>
      </c>
      <c r="AH57" s="5">
        <f>SUMIFS(Generation!AC:AC,Generation!$A:$A,Comparison_CDP1,Generation!$B:$B,IF($B$53="NEM","*",$B$53),Generation!$C:$C,$H57)-SUMIFS(Generation!AC:AC,Generation!$A:$A,Comparison_CDP2,Generation!$B:$B,IF($B$53="NEM","*",$B$53),Generation!$C:$C,$H57)</f>
        <v>0</v>
      </c>
      <c r="AI57" s="5">
        <f>SUMIFS(Generation!AD:AD,Generation!$A:$A,Comparison_CDP1,Generation!$B:$B,IF($B$53="NEM","*",$B$53),Generation!$C:$C,$H57)-SUMIFS(Generation!AD:AD,Generation!$A:$A,Comparison_CDP2,Generation!$B:$B,IF($B$53="NEM","*",$B$53),Generation!$C:$C,$H57)</f>
        <v>0</v>
      </c>
      <c r="AJ57" s="5">
        <f>SUMIFS(Generation!AE:AE,Generation!$A:$A,Comparison_CDP1,Generation!$B:$B,IF($B$53="NEM","*",$B$53),Generation!$C:$C,$H57)-SUMIFS(Generation!AE:AE,Generation!$A:$A,Comparison_CDP2,Generation!$B:$B,IF($B$53="NEM","*",$B$53),Generation!$C:$C,$H57)</f>
        <v>0</v>
      </c>
    </row>
    <row r="58" spans="1:60" ht="15" customHeight="1">
      <c r="H58" s="9" t="s">
        <v>132</v>
      </c>
      <c r="I58" s="5">
        <f>SUMIFS(Generation!D:D,Generation!$A:$A,Comparison_CDP1,Generation!$B:$B,IF($B$53="NEM","*",$B$53),Generation!$C:$C,$H58)-SUMIFS(Generation!D:D,Generation!$A:$A,Comparison_CDP2,Generation!$B:$B,IF($B$53="NEM","*",$B$53),Generation!$C:$C,$H58)</f>
        <v>-161.08936822812507</v>
      </c>
      <c r="J58" s="5">
        <f>SUMIFS(Generation!E:E,Generation!$A:$A,Comparison_CDP1,Generation!$B:$B,IF($B$53="NEM","*",$B$53),Generation!$C:$C,$H58)-SUMIFS(Generation!E:E,Generation!$A:$A,Comparison_CDP2,Generation!$B:$B,IF($B$53="NEM","*",$B$53),Generation!$C:$C,$H58)</f>
        <v>73.949317217691032</v>
      </c>
      <c r="K58" s="5">
        <f>SUMIFS(Generation!F:F,Generation!$A:$A,Comparison_CDP1,Generation!$B:$B,IF($B$53="NEM","*",$B$53),Generation!$C:$C,$H58)-SUMIFS(Generation!F:F,Generation!$A:$A,Comparison_CDP2,Generation!$B:$B,IF($B$53="NEM","*",$B$53),Generation!$C:$C,$H58)</f>
        <v>-54.023948825340995</v>
      </c>
      <c r="L58" s="5">
        <f>SUMIFS(Generation!G:G,Generation!$A:$A,Comparison_CDP1,Generation!$B:$B,IF($B$53="NEM","*",$B$53),Generation!$C:$C,$H58)-SUMIFS(Generation!G:G,Generation!$A:$A,Comparison_CDP2,Generation!$B:$B,IF($B$53="NEM","*",$B$53),Generation!$C:$C,$H58)</f>
        <v>-1653.9110197673624</v>
      </c>
      <c r="M58" s="5">
        <f>SUMIFS(Generation!H:H,Generation!$A:$A,Comparison_CDP1,Generation!$B:$B,IF($B$53="NEM","*",$B$53),Generation!$C:$C,$H58)-SUMIFS(Generation!H:H,Generation!$A:$A,Comparison_CDP2,Generation!$B:$B,IF($B$53="NEM","*",$B$53),Generation!$C:$C,$H58)</f>
        <v>-2467.3201909273021</v>
      </c>
      <c r="N58" s="5">
        <f>SUMIFS(Generation!I:I,Generation!$A:$A,Comparison_CDP1,Generation!$B:$B,IF($B$53="NEM","*",$B$53),Generation!$C:$C,$H58)-SUMIFS(Generation!I:I,Generation!$A:$A,Comparison_CDP2,Generation!$B:$B,IF($B$53="NEM","*",$B$53),Generation!$C:$C,$H58)</f>
        <v>-2984.7043174695127</v>
      </c>
      <c r="O58" s="5">
        <f>SUMIFS(Generation!J:J,Generation!$A:$A,Comparison_CDP1,Generation!$B:$B,IF($B$53="NEM","*",$B$53),Generation!$C:$C,$H58)-SUMIFS(Generation!J:J,Generation!$A:$A,Comparison_CDP2,Generation!$B:$B,IF($B$53="NEM","*",$B$53),Generation!$C:$C,$H58)</f>
        <v>-3039.5155692807939</v>
      </c>
      <c r="P58" s="5">
        <f>SUMIFS(Generation!K:K,Generation!$A:$A,Comparison_CDP1,Generation!$B:$B,IF($B$53="NEM","*",$B$53),Generation!$C:$C,$H58)-SUMIFS(Generation!K:K,Generation!$A:$A,Comparison_CDP2,Generation!$B:$B,IF($B$53="NEM","*",$B$53),Generation!$C:$C,$H58)</f>
        <v>-3009.6436683853099</v>
      </c>
      <c r="Q58" s="5">
        <f>SUMIFS(Generation!L:L,Generation!$A:$A,Comparison_CDP1,Generation!$B:$B,IF($B$53="NEM","*",$B$53),Generation!$C:$C,$H58)-SUMIFS(Generation!L:L,Generation!$A:$A,Comparison_CDP2,Generation!$B:$B,IF($B$53="NEM","*",$B$53),Generation!$C:$C,$H58)</f>
        <v>-4329.6109545900445</v>
      </c>
      <c r="R58" s="5">
        <f>SUMIFS(Generation!M:M,Generation!$A:$A,Comparison_CDP1,Generation!$B:$B,IF($B$53="NEM","*",$B$53),Generation!$C:$C,$H58)-SUMIFS(Generation!M:M,Generation!$A:$A,Comparison_CDP2,Generation!$B:$B,IF($B$53="NEM","*",$B$53),Generation!$C:$C,$H58)</f>
        <v>-4311.4143234165658</v>
      </c>
      <c r="S58" s="5">
        <f>SUMIFS(Generation!N:N,Generation!$A:$A,Comparison_CDP1,Generation!$B:$B,IF($B$53="NEM","*",$B$53),Generation!$C:$C,$H58)-SUMIFS(Generation!N:N,Generation!$A:$A,Comparison_CDP2,Generation!$B:$B,IF($B$53="NEM","*",$B$53),Generation!$C:$C,$H58)</f>
        <v>-4244.4216884570023</v>
      </c>
      <c r="T58" s="5">
        <f>SUMIFS(Generation!O:O,Generation!$A:$A,Comparison_CDP1,Generation!$B:$B,IF($B$53="NEM","*",$B$53),Generation!$C:$C,$H58)-SUMIFS(Generation!O:O,Generation!$A:$A,Comparison_CDP2,Generation!$B:$B,IF($B$53="NEM","*",$B$53),Generation!$C:$C,$H58)</f>
        <v>-5450.8201326186772</v>
      </c>
      <c r="U58" s="5">
        <f>SUMIFS(Generation!P:P,Generation!$A:$A,Comparison_CDP1,Generation!$B:$B,IF($B$53="NEM","*",$B$53),Generation!$C:$C,$H58)-SUMIFS(Generation!P:P,Generation!$A:$A,Comparison_CDP2,Generation!$B:$B,IF($B$53="NEM","*",$B$53),Generation!$C:$C,$H58)</f>
        <v>-9169.3600459281079</v>
      </c>
      <c r="V58" s="5">
        <f>SUMIFS(Generation!Q:Q,Generation!$A:$A,Comparison_CDP1,Generation!$B:$B,IF($B$53="NEM","*",$B$53),Generation!$C:$C,$H58)-SUMIFS(Generation!Q:Q,Generation!$A:$A,Comparison_CDP2,Generation!$B:$B,IF($B$53="NEM","*",$B$53),Generation!$C:$C,$H58)</f>
        <v>-14081.083905696665</v>
      </c>
      <c r="W58" s="5">
        <f>SUMIFS(Generation!R:R,Generation!$A:$A,Comparison_CDP1,Generation!$B:$B,IF($B$53="NEM","*",$B$53),Generation!$C:$C,$H58)-SUMIFS(Generation!R:R,Generation!$A:$A,Comparison_CDP2,Generation!$B:$B,IF($B$53="NEM","*",$B$53),Generation!$C:$C,$H58)</f>
        <v>-17528.947049263264</v>
      </c>
      <c r="X58" s="5">
        <f>SUMIFS(Generation!S:S,Generation!$A:$A,Comparison_CDP1,Generation!$B:$B,IF($B$53="NEM","*",$B$53),Generation!$C:$C,$H58)-SUMIFS(Generation!S:S,Generation!$A:$A,Comparison_CDP2,Generation!$B:$B,IF($B$53="NEM","*",$B$53),Generation!$C:$C,$H58)</f>
        <v>-21217.402477390566</v>
      </c>
      <c r="Y58" s="5">
        <f>SUMIFS(Generation!T:T,Generation!$A:$A,Comparison_CDP1,Generation!$B:$B,IF($B$53="NEM","*",$B$53),Generation!$C:$C,$H58)-SUMIFS(Generation!T:T,Generation!$A:$A,Comparison_CDP2,Generation!$B:$B,IF($B$53="NEM","*",$B$53),Generation!$C:$C,$H58)</f>
        <v>-23828.448083840944</v>
      </c>
      <c r="Z58" s="5">
        <f>SUMIFS(Generation!U:U,Generation!$A:$A,Comparison_CDP1,Generation!$B:$B,IF($B$53="NEM","*",$B$53),Generation!$C:$C,$H58)-SUMIFS(Generation!U:U,Generation!$A:$A,Comparison_CDP2,Generation!$B:$B,IF($B$53="NEM","*",$B$53),Generation!$C:$C,$H58)</f>
        <v>-25851.847862148898</v>
      </c>
      <c r="AA58" s="5">
        <f>SUMIFS(Generation!V:V,Generation!$A:$A,Comparison_CDP1,Generation!$B:$B,IF($B$53="NEM","*",$B$53),Generation!$C:$C,$H58)-SUMIFS(Generation!V:V,Generation!$A:$A,Comparison_CDP2,Generation!$B:$B,IF($B$53="NEM","*",$B$53),Generation!$C:$C,$H58)</f>
        <v>-28279.781398195217</v>
      </c>
      <c r="AB58" s="5">
        <f>SUMIFS(Generation!W:W,Generation!$A:$A,Comparison_CDP1,Generation!$B:$B,IF($B$53="NEM","*",$B$53),Generation!$C:$C,$H58)-SUMIFS(Generation!W:W,Generation!$A:$A,Comparison_CDP2,Generation!$B:$B,IF($B$53="NEM","*",$B$53),Generation!$C:$C,$H58)</f>
        <v>-43197.430722336161</v>
      </c>
      <c r="AC58" s="5">
        <f>SUMIFS(Generation!X:X,Generation!$A:$A,Comparison_CDP1,Generation!$B:$B,IF($B$53="NEM","*",$B$53),Generation!$C:$C,$H58)-SUMIFS(Generation!X:X,Generation!$A:$A,Comparison_CDP2,Generation!$B:$B,IF($B$53="NEM","*",$B$53),Generation!$C:$C,$H58)</f>
        <v>-44014.400798658789</v>
      </c>
      <c r="AD58" s="5">
        <f>SUMIFS(Generation!Y:Y,Generation!$A:$A,Comparison_CDP1,Generation!$B:$B,IF($B$53="NEM","*",$B$53),Generation!$C:$C,$H58)-SUMIFS(Generation!Y:Y,Generation!$A:$A,Comparison_CDP2,Generation!$B:$B,IF($B$53="NEM","*",$B$53),Generation!$C:$C,$H58)</f>
        <v>-41205.929986627641</v>
      </c>
      <c r="AE58" s="5">
        <f>SUMIFS(Generation!Z:Z,Generation!$A:$A,Comparison_CDP1,Generation!$B:$B,IF($B$53="NEM","*",$B$53),Generation!$C:$C,$H58)-SUMIFS(Generation!Z:Z,Generation!$A:$A,Comparison_CDP2,Generation!$B:$B,IF($B$53="NEM","*",$B$53),Generation!$C:$C,$H58)</f>
        <v>-45413.988155265506</v>
      </c>
      <c r="AF58" s="5">
        <f>SUMIFS(Generation!AA:AA,Generation!$A:$A,Comparison_CDP1,Generation!$B:$B,IF($B$53="NEM","*",$B$53),Generation!$C:$C,$H58)-SUMIFS(Generation!AA:AA,Generation!$A:$A,Comparison_CDP2,Generation!$B:$B,IF($B$53="NEM","*",$B$53),Generation!$C:$C,$H58)</f>
        <v>-46233.261111646279</v>
      </c>
      <c r="AG58" s="5">
        <f>SUMIFS(Generation!AB:AB,Generation!$A:$A,Comparison_CDP1,Generation!$B:$B,IF($B$53="NEM","*",$B$53),Generation!$C:$C,$H58)-SUMIFS(Generation!AB:AB,Generation!$A:$A,Comparison_CDP2,Generation!$B:$B,IF($B$53="NEM","*",$B$53),Generation!$C:$C,$H58)</f>
        <v>-45865.493244952362</v>
      </c>
      <c r="AH58" s="5">
        <f>SUMIFS(Generation!AC:AC,Generation!$A:$A,Comparison_CDP1,Generation!$B:$B,IF($B$53="NEM","*",$B$53),Generation!$C:$C,$H58)-SUMIFS(Generation!AC:AC,Generation!$A:$A,Comparison_CDP2,Generation!$B:$B,IF($B$53="NEM","*",$B$53),Generation!$C:$C,$H58)</f>
        <v>-45432.764827300634</v>
      </c>
      <c r="AI58" s="5">
        <f>SUMIFS(Generation!AD:AD,Generation!$A:$A,Comparison_CDP1,Generation!$B:$B,IF($B$53="NEM","*",$B$53),Generation!$C:$C,$H58)-SUMIFS(Generation!AD:AD,Generation!$A:$A,Comparison_CDP2,Generation!$B:$B,IF($B$53="NEM","*",$B$53),Generation!$C:$C,$H58)</f>
        <v>-41421.39483631566</v>
      </c>
      <c r="AJ58" s="5">
        <f>SUMIFS(Generation!AE:AE,Generation!$A:$A,Comparison_CDP1,Generation!$B:$B,IF($B$53="NEM","*",$B$53),Generation!$C:$C,$H58)-SUMIFS(Generation!AE:AE,Generation!$A:$A,Comparison_CDP2,Generation!$B:$B,IF($B$53="NEM","*",$B$53),Generation!$C:$C,$H58)</f>
        <v>-34644.261323579987</v>
      </c>
    </row>
    <row r="59" spans="1:60" ht="15" customHeight="1">
      <c r="H59" s="9" t="s">
        <v>133</v>
      </c>
      <c r="I59" s="5">
        <f>SUMIFS(Generation!D:D,Generation!$A:$A,Comparison_CDP1,Generation!$B:$B,IF($B$53="NEM","*",$B$53),Generation!$C:$C,$H59)-SUMIFS(Generation!D:D,Generation!$A:$A,Comparison_CDP2,Generation!$B:$B,IF($B$53="NEM","*",$B$53),Generation!$C:$C,$H59)</f>
        <v>0</v>
      </c>
      <c r="J59" s="5">
        <f>SUMIFS(Generation!E:E,Generation!$A:$A,Comparison_CDP1,Generation!$B:$B,IF($B$53="NEM","*",$B$53),Generation!$C:$C,$H59)-SUMIFS(Generation!E:E,Generation!$A:$A,Comparison_CDP2,Generation!$B:$B,IF($B$53="NEM","*",$B$53),Generation!$C:$C,$H59)</f>
        <v>0</v>
      </c>
      <c r="K59" s="5">
        <f>SUMIFS(Generation!F:F,Generation!$A:$A,Comparison_CDP1,Generation!$B:$B,IF($B$53="NEM","*",$B$53),Generation!$C:$C,$H59)-SUMIFS(Generation!F:F,Generation!$A:$A,Comparison_CDP2,Generation!$B:$B,IF($B$53="NEM","*",$B$53),Generation!$C:$C,$H59)</f>
        <v>0</v>
      </c>
      <c r="L59" s="5">
        <f>SUMIFS(Generation!G:G,Generation!$A:$A,Comparison_CDP1,Generation!$B:$B,IF($B$53="NEM","*",$B$53),Generation!$C:$C,$H59)-SUMIFS(Generation!G:G,Generation!$A:$A,Comparison_CDP2,Generation!$B:$B,IF($B$53="NEM","*",$B$53),Generation!$C:$C,$H59)</f>
        <v>0</v>
      </c>
      <c r="M59" s="5">
        <f>SUMIFS(Generation!H:H,Generation!$A:$A,Comparison_CDP1,Generation!$B:$B,IF($B$53="NEM","*",$B$53),Generation!$C:$C,$H59)-SUMIFS(Generation!H:H,Generation!$A:$A,Comparison_CDP2,Generation!$B:$B,IF($B$53="NEM","*",$B$53),Generation!$C:$C,$H59)</f>
        <v>0</v>
      </c>
      <c r="N59" s="5">
        <f>SUMIFS(Generation!I:I,Generation!$A:$A,Comparison_CDP1,Generation!$B:$B,IF($B$53="NEM","*",$B$53),Generation!$C:$C,$H59)-SUMIFS(Generation!I:I,Generation!$A:$A,Comparison_CDP2,Generation!$B:$B,IF($B$53="NEM","*",$B$53),Generation!$C:$C,$H59)</f>
        <v>0</v>
      </c>
      <c r="O59" s="5">
        <f>SUMIFS(Generation!J:J,Generation!$A:$A,Comparison_CDP1,Generation!$B:$B,IF($B$53="NEM","*",$B$53),Generation!$C:$C,$H59)-SUMIFS(Generation!J:J,Generation!$A:$A,Comparison_CDP2,Generation!$B:$B,IF($B$53="NEM","*",$B$53),Generation!$C:$C,$H59)</f>
        <v>0</v>
      </c>
      <c r="P59" s="5">
        <f>SUMIFS(Generation!K:K,Generation!$A:$A,Comparison_CDP1,Generation!$B:$B,IF($B$53="NEM","*",$B$53),Generation!$C:$C,$H59)-SUMIFS(Generation!K:K,Generation!$A:$A,Comparison_CDP2,Generation!$B:$B,IF($B$53="NEM","*",$B$53),Generation!$C:$C,$H59)</f>
        <v>0</v>
      </c>
      <c r="Q59" s="5">
        <f>SUMIFS(Generation!L:L,Generation!$A:$A,Comparison_CDP1,Generation!$B:$B,IF($B$53="NEM","*",$B$53),Generation!$C:$C,$H59)-SUMIFS(Generation!L:L,Generation!$A:$A,Comparison_CDP2,Generation!$B:$B,IF($B$53="NEM","*",$B$53),Generation!$C:$C,$H59)</f>
        <v>0</v>
      </c>
      <c r="R59" s="5">
        <f>SUMIFS(Generation!M:M,Generation!$A:$A,Comparison_CDP1,Generation!$B:$B,IF($B$53="NEM","*",$B$53),Generation!$C:$C,$H59)-SUMIFS(Generation!M:M,Generation!$A:$A,Comparison_CDP2,Generation!$B:$B,IF($B$53="NEM","*",$B$53),Generation!$C:$C,$H59)</f>
        <v>0</v>
      </c>
      <c r="S59" s="5">
        <f>SUMIFS(Generation!N:N,Generation!$A:$A,Comparison_CDP1,Generation!$B:$B,IF($B$53="NEM","*",$B$53),Generation!$C:$C,$H59)-SUMIFS(Generation!N:N,Generation!$A:$A,Comparison_CDP2,Generation!$B:$B,IF($B$53="NEM","*",$B$53),Generation!$C:$C,$H59)</f>
        <v>0</v>
      </c>
      <c r="T59" s="5">
        <f>SUMIFS(Generation!O:O,Generation!$A:$A,Comparison_CDP1,Generation!$B:$B,IF($B$53="NEM","*",$B$53),Generation!$C:$C,$H59)-SUMIFS(Generation!O:O,Generation!$A:$A,Comparison_CDP2,Generation!$B:$B,IF($B$53="NEM","*",$B$53),Generation!$C:$C,$H59)</f>
        <v>0</v>
      </c>
      <c r="U59" s="5">
        <f>SUMIFS(Generation!P:P,Generation!$A:$A,Comparison_CDP1,Generation!$B:$B,IF($B$53="NEM","*",$B$53),Generation!$C:$C,$H59)-SUMIFS(Generation!P:P,Generation!$A:$A,Comparison_CDP2,Generation!$B:$B,IF($B$53="NEM","*",$B$53),Generation!$C:$C,$H59)</f>
        <v>0</v>
      </c>
      <c r="V59" s="5">
        <f>SUMIFS(Generation!Q:Q,Generation!$A:$A,Comparison_CDP1,Generation!$B:$B,IF($B$53="NEM","*",$B$53),Generation!$C:$C,$H59)-SUMIFS(Generation!Q:Q,Generation!$A:$A,Comparison_CDP2,Generation!$B:$B,IF($B$53="NEM","*",$B$53),Generation!$C:$C,$H59)</f>
        <v>0</v>
      </c>
      <c r="W59" s="5">
        <f>SUMIFS(Generation!R:R,Generation!$A:$A,Comparison_CDP1,Generation!$B:$B,IF($B$53="NEM","*",$B$53),Generation!$C:$C,$H59)-SUMIFS(Generation!R:R,Generation!$A:$A,Comparison_CDP2,Generation!$B:$B,IF($B$53="NEM","*",$B$53),Generation!$C:$C,$H59)</f>
        <v>0</v>
      </c>
      <c r="X59" s="5">
        <f>SUMIFS(Generation!S:S,Generation!$A:$A,Comparison_CDP1,Generation!$B:$B,IF($B$53="NEM","*",$B$53),Generation!$C:$C,$H59)-SUMIFS(Generation!S:S,Generation!$A:$A,Comparison_CDP2,Generation!$B:$B,IF($B$53="NEM","*",$B$53),Generation!$C:$C,$H59)</f>
        <v>0</v>
      </c>
      <c r="Y59" s="5">
        <f>SUMIFS(Generation!T:T,Generation!$A:$A,Comparison_CDP1,Generation!$B:$B,IF($B$53="NEM","*",$B$53),Generation!$C:$C,$H59)-SUMIFS(Generation!T:T,Generation!$A:$A,Comparison_CDP2,Generation!$B:$B,IF($B$53="NEM","*",$B$53),Generation!$C:$C,$H59)</f>
        <v>0</v>
      </c>
      <c r="Z59" s="5">
        <f>SUMIFS(Generation!U:U,Generation!$A:$A,Comparison_CDP1,Generation!$B:$B,IF($B$53="NEM","*",$B$53),Generation!$C:$C,$H59)-SUMIFS(Generation!U:U,Generation!$A:$A,Comparison_CDP2,Generation!$B:$B,IF($B$53="NEM","*",$B$53),Generation!$C:$C,$H59)</f>
        <v>0</v>
      </c>
      <c r="AA59" s="5">
        <f>SUMIFS(Generation!V:V,Generation!$A:$A,Comparison_CDP1,Generation!$B:$B,IF($B$53="NEM","*",$B$53),Generation!$C:$C,$H59)-SUMIFS(Generation!V:V,Generation!$A:$A,Comparison_CDP2,Generation!$B:$B,IF($B$53="NEM","*",$B$53),Generation!$C:$C,$H59)</f>
        <v>0</v>
      </c>
      <c r="AB59" s="5">
        <f>SUMIFS(Generation!W:W,Generation!$A:$A,Comparison_CDP1,Generation!$B:$B,IF($B$53="NEM","*",$B$53),Generation!$C:$C,$H59)-SUMIFS(Generation!W:W,Generation!$A:$A,Comparison_CDP2,Generation!$B:$B,IF($B$53="NEM","*",$B$53),Generation!$C:$C,$H59)</f>
        <v>0</v>
      </c>
      <c r="AC59" s="5">
        <f>SUMIFS(Generation!X:X,Generation!$A:$A,Comparison_CDP1,Generation!$B:$B,IF($B$53="NEM","*",$B$53),Generation!$C:$C,$H59)-SUMIFS(Generation!X:X,Generation!$A:$A,Comparison_CDP2,Generation!$B:$B,IF($B$53="NEM","*",$B$53),Generation!$C:$C,$H59)</f>
        <v>0</v>
      </c>
      <c r="AD59" s="5">
        <f>SUMIFS(Generation!Y:Y,Generation!$A:$A,Comparison_CDP1,Generation!$B:$B,IF($B$53="NEM","*",$B$53),Generation!$C:$C,$H59)-SUMIFS(Generation!Y:Y,Generation!$A:$A,Comparison_CDP2,Generation!$B:$B,IF($B$53="NEM","*",$B$53),Generation!$C:$C,$H59)</f>
        <v>0</v>
      </c>
      <c r="AE59" s="5">
        <f>SUMIFS(Generation!Z:Z,Generation!$A:$A,Comparison_CDP1,Generation!$B:$B,IF($B$53="NEM","*",$B$53),Generation!$C:$C,$H59)-SUMIFS(Generation!Z:Z,Generation!$A:$A,Comparison_CDP2,Generation!$B:$B,IF($B$53="NEM","*",$B$53),Generation!$C:$C,$H59)</f>
        <v>0</v>
      </c>
      <c r="AF59" s="5">
        <f>SUMIFS(Generation!AA:AA,Generation!$A:$A,Comparison_CDP1,Generation!$B:$B,IF($B$53="NEM","*",$B$53),Generation!$C:$C,$H59)-SUMIFS(Generation!AA:AA,Generation!$A:$A,Comparison_CDP2,Generation!$B:$B,IF($B$53="NEM","*",$B$53),Generation!$C:$C,$H59)</f>
        <v>-12143.060025793209</v>
      </c>
      <c r="AG59" s="5">
        <f>SUMIFS(Generation!AB:AB,Generation!$A:$A,Comparison_CDP1,Generation!$B:$B,IF($B$53="NEM","*",$B$53),Generation!$C:$C,$H59)-SUMIFS(Generation!AB:AB,Generation!$A:$A,Comparison_CDP2,Generation!$B:$B,IF($B$53="NEM","*",$B$53),Generation!$C:$C,$H59)</f>
        <v>-15333.564421244369</v>
      </c>
      <c r="AH59" s="5">
        <f>SUMIFS(Generation!AC:AC,Generation!$A:$A,Comparison_CDP1,Generation!$B:$B,IF($B$53="NEM","*",$B$53),Generation!$C:$C,$H59)-SUMIFS(Generation!AC:AC,Generation!$A:$A,Comparison_CDP2,Generation!$B:$B,IF($B$53="NEM","*",$B$53),Generation!$C:$C,$H59)</f>
        <v>-33674.362152127498</v>
      </c>
      <c r="AI59" s="5">
        <f>SUMIFS(Generation!AD:AD,Generation!$A:$A,Comparison_CDP1,Generation!$B:$B,IF($B$53="NEM","*",$B$53),Generation!$C:$C,$H59)-SUMIFS(Generation!AD:AD,Generation!$A:$A,Comparison_CDP2,Generation!$B:$B,IF($B$53="NEM","*",$B$53),Generation!$C:$C,$H59)</f>
        <v>-48790.798108891293</v>
      </c>
      <c r="AJ59" s="5">
        <f>SUMIFS(Generation!AE:AE,Generation!$A:$A,Comparison_CDP1,Generation!$B:$B,IF($B$53="NEM","*",$B$53),Generation!$C:$C,$H59)-SUMIFS(Generation!AE:AE,Generation!$A:$A,Comparison_CDP2,Generation!$B:$B,IF($B$53="NEM","*",$B$53),Generation!$C:$C,$H59)</f>
        <v>-50217.361461124216</v>
      </c>
    </row>
    <row r="60" spans="1:60" ht="15" customHeight="1">
      <c r="H60" s="9" t="s">
        <v>134</v>
      </c>
      <c r="I60" s="5">
        <f>SUMIFS(Generation!D:D,Generation!$A:$A,Comparison_CDP1,Generation!$B:$B,IF($B$53="NEM","*",$B$53),Generation!$C:$C,$H60)-SUMIFS(Generation!D:D,Generation!$A:$A,Comparison_CDP2,Generation!$B:$B,IF($B$53="NEM","*",$B$53),Generation!$C:$C,$H60)</f>
        <v>-22.380593903459996</v>
      </c>
      <c r="J60" s="5">
        <f>SUMIFS(Generation!E:E,Generation!$A:$A,Comparison_CDP1,Generation!$B:$B,IF($B$53="NEM","*",$B$53),Generation!$C:$C,$H60)-SUMIFS(Generation!E:E,Generation!$A:$A,Comparison_CDP2,Generation!$B:$B,IF($B$53="NEM","*",$B$53),Generation!$C:$C,$H60)</f>
        <v>29.442553937955026</v>
      </c>
      <c r="K60" s="5">
        <f>SUMIFS(Generation!F:F,Generation!$A:$A,Comparison_CDP1,Generation!$B:$B,IF($B$53="NEM","*",$B$53),Generation!$C:$C,$H60)-SUMIFS(Generation!F:F,Generation!$A:$A,Comparison_CDP2,Generation!$B:$B,IF($B$53="NEM","*",$B$53),Generation!$C:$C,$H60)</f>
        <v>19.299391892339941</v>
      </c>
      <c r="L60" s="5">
        <f>SUMIFS(Generation!G:G,Generation!$A:$A,Comparison_CDP1,Generation!$B:$B,IF($B$53="NEM","*",$B$53),Generation!$C:$C,$H60)-SUMIFS(Generation!G:G,Generation!$A:$A,Comparison_CDP2,Generation!$B:$B,IF($B$53="NEM","*",$B$53),Generation!$C:$C,$H60)</f>
        <v>-75.035973772020014</v>
      </c>
      <c r="M60" s="5">
        <f>SUMIFS(Generation!H:H,Generation!$A:$A,Comparison_CDP1,Generation!$B:$B,IF($B$53="NEM","*",$B$53),Generation!$C:$C,$H60)-SUMIFS(Generation!H:H,Generation!$A:$A,Comparison_CDP2,Generation!$B:$B,IF($B$53="NEM","*",$B$53),Generation!$C:$C,$H60)</f>
        <v>-233.44318732818016</v>
      </c>
      <c r="N60" s="5">
        <f>SUMIFS(Generation!I:I,Generation!$A:$A,Comparison_CDP1,Generation!$B:$B,IF($B$53="NEM","*",$B$53),Generation!$C:$C,$H60)-SUMIFS(Generation!I:I,Generation!$A:$A,Comparison_CDP2,Generation!$B:$B,IF($B$53="NEM","*",$B$53),Generation!$C:$C,$H60)</f>
        <v>-407.25027209491009</v>
      </c>
      <c r="O60" s="5">
        <f>SUMIFS(Generation!J:J,Generation!$A:$A,Comparison_CDP1,Generation!$B:$B,IF($B$53="NEM","*",$B$53),Generation!$C:$C,$H60)-SUMIFS(Generation!J:J,Generation!$A:$A,Comparison_CDP2,Generation!$B:$B,IF($B$53="NEM","*",$B$53),Generation!$C:$C,$H60)</f>
        <v>-1023.0737066824652</v>
      </c>
      <c r="P60" s="5">
        <f>SUMIFS(Generation!K:K,Generation!$A:$A,Comparison_CDP1,Generation!$B:$B,IF($B$53="NEM","*",$B$53),Generation!$C:$C,$H60)-SUMIFS(Generation!K:K,Generation!$A:$A,Comparison_CDP2,Generation!$B:$B,IF($B$53="NEM","*",$B$53),Generation!$C:$C,$H60)</f>
        <v>-2457.0201115200093</v>
      </c>
      <c r="Q60" s="5">
        <f>SUMIFS(Generation!L:L,Generation!$A:$A,Comparison_CDP1,Generation!$B:$B,IF($B$53="NEM","*",$B$53),Generation!$C:$C,$H60)-SUMIFS(Generation!L:L,Generation!$A:$A,Comparison_CDP2,Generation!$B:$B,IF($B$53="NEM","*",$B$53),Generation!$C:$C,$H60)</f>
        <v>-2468.644836160835</v>
      </c>
      <c r="R60" s="5">
        <f>SUMIFS(Generation!M:M,Generation!$A:$A,Comparison_CDP1,Generation!$B:$B,IF($B$53="NEM","*",$B$53),Generation!$C:$C,$H60)-SUMIFS(Generation!M:M,Generation!$A:$A,Comparison_CDP2,Generation!$B:$B,IF($B$53="NEM","*",$B$53),Generation!$C:$C,$H60)</f>
        <v>-2260.1517669032401</v>
      </c>
      <c r="S60" s="5">
        <f>SUMIFS(Generation!N:N,Generation!$A:$A,Comparison_CDP1,Generation!$B:$B,IF($B$53="NEM","*",$B$53),Generation!$C:$C,$H60)-SUMIFS(Generation!N:N,Generation!$A:$A,Comparison_CDP2,Generation!$B:$B,IF($B$53="NEM","*",$B$53),Generation!$C:$C,$H60)</f>
        <v>-2996.9675590137149</v>
      </c>
      <c r="T60" s="5">
        <f>SUMIFS(Generation!O:O,Generation!$A:$A,Comparison_CDP1,Generation!$B:$B,IF($B$53="NEM","*",$B$53),Generation!$C:$C,$H60)-SUMIFS(Generation!O:O,Generation!$A:$A,Comparison_CDP2,Generation!$B:$B,IF($B$53="NEM","*",$B$53),Generation!$C:$C,$H60)</f>
        <v>-5602.8775065444715</v>
      </c>
      <c r="U60" s="5">
        <f>SUMIFS(Generation!P:P,Generation!$A:$A,Comparison_CDP1,Generation!$B:$B,IF($B$53="NEM","*",$B$53),Generation!$C:$C,$H60)-SUMIFS(Generation!P:P,Generation!$A:$A,Comparison_CDP2,Generation!$B:$B,IF($B$53="NEM","*",$B$53),Generation!$C:$C,$H60)</f>
        <v>-3446.6866798560454</v>
      </c>
      <c r="V60" s="5">
        <f>SUMIFS(Generation!Q:Q,Generation!$A:$A,Comparison_CDP1,Generation!$B:$B,IF($B$53="NEM","*",$B$53),Generation!$C:$C,$H60)-SUMIFS(Generation!Q:Q,Generation!$A:$A,Comparison_CDP2,Generation!$B:$B,IF($B$53="NEM","*",$B$53),Generation!$C:$C,$H60)</f>
        <v>-3174.1410967435895</v>
      </c>
      <c r="W60" s="5">
        <f>SUMIFS(Generation!R:R,Generation!$A:$A,Comparison_CDP1,Generation!$B:$B,IF($B$53="NEM","*",$B$53),Generation!$C:$C,$H60)-SUMIFS(Generation!R:R,Generation!$A:$A,Comparison_CDP2,Generation!$B:$B,IF($B$53="NEM","*",$B$53),Generation!$C:$C,$H60)</f>
        <v>-1712.2443296334939</v>
      </c>
      <c r="X60" s="5">
        <f>SUMIFS(Generation!S:S,Generation!$A:$A,Comparison_CDP1,Generation!$B:$B,IF($B$53="NEM","*",$B$53),Generation!$C:$C,$H60)-SUMIFS(Generation!S:S,Generation!$A:$A,Comparison_CDP2,Generation!$B:$B,IF($B$53="NEM","*",$B$53),Generation!$C:$C,$H60)</f>
        <v>-2242.8127855561415</v>
      </c>
      <c r="Y60" s="5">
        <f>SUMIFS(Generation!T:T,Generation!$A:$A,Comparison_CDP1,Generation!$B:$B,IF($B$53="NEM","*",$B$53),Generation!$C:$C,$H60)-SUMIFS(Generation!T:T,Generation!$A:$A,Comparison_CDP2,Generation!$B:$B,IF($B$53="NEM","*",$B$53),Generation!$C:$C,$H60)</f>
        <v>-336.92256265441301</v>
      </c>
      <c r="Z60" s="5">
        <f>SUMIFS(Generation!U:U,Generation!$A:$A,Comparison_CDP1,Generation!$B:$B,IF($B$53="NEM","*",$B$53),Generation!$C:$C,$H60)-SUMIFS(Generation!U:U,Generation!$A:$A,Comparison_CDP2,Generation!$B:$B,IF($B$53="NEM","*",$B$53),Generation!$C:$C,$H60)</f>
        <v>-418.83177816989701</v>
      </c>
      <c r="AA60" s="5">
        <f>SUMIFS(Generation!V:V,Generation!$A:$A,Comparison_CDP1,Generation!$B:$B,IF($B$53="NEM","*",$B$53),Generation!$C:$C,$H60)-SUMIFS(Generation!V:V,Generation!$A:$A,Comparison_CDP2,Generation!$B:$B,IF($B$53="NEM","*",$B$53),Generation!$C:$C,$H60)</f>
        <v>-742.82407796805546</v>
      </c>
      <c r="AB60" s="5">
        <f>SUMIFS(Generation!W:W,Generation!$A:$A,Comparison_CDP1,Generation!$B:$B,IF($B$53="NEM","*",$B$53),Generation!$C:$C,$H60)-SUMIFS(Generation!W:W,Generation!$A:$A,Comparison_CDP2,Generation!$B:$B,IF($B$53="NEM","*",$B$53),Generation!$C:$C,$H60)</f>
        <v>-1418.21329285094</v>
      </c>
      <c r="AC60" s="5">
        <f>SUMIFS(Generation!X:X,Generation!$A:$A,Comparison_CDP1,Generation!$B:$B,IF($B$53="NEM","*",$B$53),Generation!$C:$C,$H60)-SUMIFS(Generation!X:X,Generation!$A:$A,Comparison_CDP2,Generation!$B:$B,IF($B$53="NEM","*",$B$53),Generation!$C:$C,$H60)</f>
        <v>-1245.4453133103943</v>
      </c>
      <c r="AD60" s="5">
        <f>SUMIFS(Generation!Y:Y,Generation!$A:$A,Comparison_CDP1,Generation!$B:$B,IF($B$53="NEM","*",$B$53),Generation!$C:$C,$H60)-SUMIFS(Generation!Y:Y,Generation!$A:$A,Comparison_CDP2,Generation!$B:$B,IF($B$53="NEM","*",$B$53),Generation!$C:$C,$H60)</f>
        <v>957.95255904754549</v>
      </c>
      <c r="AE60" s="5">
        <f>SUMIFS(Generation!Z:Z,Generation!$A:$A,Comparison_CDP1,Generation!$B:$B,IF($B$53="NEM","*",$B$53),Generation!$C:$C,$H60)-SUMIFS(Generation!Z:Z,Generation!$A:$A,Comparison_CDP2,Generation!$B:$B,IF($B$53="NEM","*",$B$53),Generation!$C:$C,$H60)</f>
        <v>2846.5166655898647</v>
      </c>
      <c r="AF60" s="5">
        <f>SUMIFS(Generation!AA:AA,Generation!$A:$A,Comparison_CDP1,Generation!$B:$B,IF($B$53="NEM","*",$B$53),Generation!$C:$C,$H60)-SUMIFS(Generation!AA:AA,Generation!$A:$A,Comparison_CDP2,Generation!$B:$B,IF($B$53="NEM","*",$B$53),Generation!$C:$C,$H60)</f>
        <v>4893.4314667122353</v>
      </c>
      <c r="AG60" s="5">
        <f>SUMIFS(Generation!AB:AB,Generation!$A:$A,Comparison_CDP1,Generation!$B:$B,IF($B$53="NEM","*",$B$53),Generation!$C:$C,$H60)-SUMIFS(Generation!AB:AB,Generation!$A:$A,Comparison_CDP2,Generation!$B:$B,IF($B$53="NEM","*",$B$53),Generation!$C:$C,$H60)</f>
        <v>3134.7916340151551</v>
      </c>
      <c r="AH60" s="5">
        <f>SUMIFS(Generation!AC:AC,Generation!$A:$A,Comparison_CDP1,Generation!$B:$B,IF($B$53="NEM","*",$B$53),Generation!$C:$C,$H60)-SUMIFS(Generation!AC:AC,Generation!$A:$A,Comparison_CDP2,Generation!$B:$B,IF($B$53="NEM","*",$B$53),Generation!$C:$C,$H60)</f>
        <v>5733.2390962973241</v>
      </c>
      <c r="AI60" s="5">
        <f>SUMIFS(Generation!AD:AD,Generation!$A:$A,Comparison_CDP1,Generation!$B:$B,IF($B$53="NEM","*",$B$53),Generation!$C:$C,$H60)-SUMIFS(Generation!AD:AD,Generation!$A:$A,Comparison_CDP2,Generation!$B:$B,IF($B$53="NEM","*",$B$53),Generation!$C:$C,$H60)</f>
        <v>8439.7448074833264</v>
      </c>
      <c r="AJ60" s="5">
        <f>SUMIFS(Generation!AE:AE,Generation!$A:$A,Comparison_CDP1,Generation!$B:$B,IF($B$53="NEM","*",$B$53),Generation!$C:$C,$H60)-SUMIFS(Generation!AE:AE,Generation!$A:$A,Comparison_CDP2,Generation!$B:$B,IF($B$53="NEM","*",$B$53),Generation!$C:$C,$H60)</f>
        <v>5350.031024762251</v>
      </c>
    </row>
    <row r="61" spans="1:60" ht="15" customHeight="1">
      <c r="H61" s="9" t="s">
        <v>135</v>
      </c>
      <c r="I61" s="5">
        <f>SUMIFS(Generation!D:D,Generation!$A:$A,Comparison_CDP1,Generation!$B:$B,IF($B$53="NEM","*",$B$53),Generation!$C:$C,$H61)-SUMIFS(Generation!D:D,Generation!$A:$A,Comparison_CDP2,Generation!$B:$B,IF($B$53="NEM","*",$B$53),Generation!$C:$C,$H61)</f>
        <v>0</v>
      </c>
      <c r="J61" s="5">
        <f>SUMIFS(Generation!E:E,Generation!$A:$A,Comparison_CDP1,Generation!$B:$B,IF($B$53="NEM","*",$B$53),Generation!$C:$C,$H61)-SUMIFS(Generation!E:E,Generation!$A:$A,Comparison_CDP2,Generation!$B:$B,IF($B$53="NEM","*",$B$53),Generation!$C:$C,$H61)</f>
        <v>0</v>
      </c>
      <c r="K61" s="5">
        <f>SUMIFS(Generation!F:F,Generation!$A:$A,Comparison_CDP1,Generation!$B:$B,IF($B$53="NEM","*",$B$53),Generation!$C:$C,$H61)-SUMIFS(Generation!F:F,Generation!$A:$A,Comparison_CDP2,Generation!$B:$B,IF($B$53="NEM","*",$B$53),Generation!$C:$C,$H61)</f>
        <v>0</v>
      </c>
      <c r="L61" s="5">
        <f>SUMIFS(Generation!G:G,Generation!$A:$A,Comparison_CDP1,Generation!$B:$B,IF($B$53="NEM","*",$B$53),Generation!$C:$C,$H61)-SUMIFS(Generation!G:G,Generation!$A:$A,Comparison_CDP2,Generation!$B:$B,IF($B$53="NEM","*",$B$53),Generation!$C:$C,$H61)</f>
        <v>0</v>
      </c>
      <c r="M61" s="5">
        <f>SUMIFS(Generation!H:H,Generation!$A:$A,Comparison_CDP1,Generation!$B:$B,IF($B$53="NEM","*",$B$53),Generation!$C:$C,$H61)-SUMIFS(Generation!H:H,Generation!$A:$A,Comparison_CDP2,Generation!$B:$B,IF($B$53="NEM","*",$B$53),Generation!$C:$C,$H61)</f>
        <v>0</v>
      </c>
      <c r="N61" s="5">
        <f>SUMIFS(Generation!I:I,Generation!$A:$A,Comparison_CDP1,Generation!$B:$B,IF($B$53="NEM","*",$B$53),Generation!$C:$C,$H61)-SUMIFS(Generation!I:I,Generation!$A:$A,Comparison_CDP2,Generation!$B:$B,IF($B$53="NEM","*",$B$53),Generation!$C:$C,$H61)</f>
        <v>0</v>
      </c>
      <c r="O61" s="5">
        <f>SUMIFS(Generation!J:J,Generation!$A:$A,Comparison_CDP1,Generation!$B:$B,IF($B$53="NEM","*",$B$53),Generation!$C:$C,$H61)-SUMIFS(Generation!J:J,Generation!$A:$A,Comparison_CDP2,Generation!$B:$B,IF($B$53="NEM","*",$B$53),Generation!$C:$C,$H61)</f>
        <v>0</v>
      </c>
      <c r="P61" s="5">
        <f>SUMIFS(Generation!K:K,Generation!$A:$A,Comparison_CDP1,Generation!$B:$B,IF($B$53="NEM","*",$B$53),Generation!$C:$C,$H61)-SUMIFS(Generation!K:K,Generation!$A:$A,Comparison_CDP2,Generation!$B:$B,IF($B$53="NEM","*",$B$53),Generation!$C:$C,$H61)</f>
        <v>0</v>
      </c>
      <c r="Q61" s="5">
        <f>SUMIFS(Generation!L:L,Generation!$A:$A,Comparison_CDP1,Generation!$B:$B,IF($B$53="NEM","*",$B$53),Generation!$C:$C,$H61)-SUMIFS(Generation!L:L,Generation!$A:$A,Comparison_CDP2,Generation!$B:$B,IF($B$53="NEM","*",$B$53),Generation!$C:$C,$H61)</f>
        <v>0</v>
      </c>
      <c r="R61" s="5">
        <f>SUMIFS(Generation!M:M,Generation!$A:$A,Comparison_CDP1,Generation!$B:$B,IF($B$53="NEM","*",$B$53),Generation!$C:$C,$H61)-SUMIFS(Generation!M:M,Generation!$A:$A,Comparison_CDP2,Generation!$B:$B,IF($B$53="NEM","*",$B$53),Generation!$C:$C,$H61)</f>
        <v>0</v>
      </c>
      <c r="S61" s="5">
        <f>SUMIFS(Generation!N:N,Generation!$A:$A,Comparison_CDP1,Generation!$B:$B,IF($B$53="NEM","*",$B$53),Generation!$C:$C,$H61)-SUMIFS(Generation!N:N,Generation!$A:$A,Comparison_CDP2,Generation!$B:$B,IF($B$53="NEM","*",$B$53),Generation!$C:$C,$H61)</f>
        <v>0</v>
      </c>
      <c r="T61" s="5">
        <f>SUMIFS(Generation!O:O,Generation!$A:$A,Comparison_CDP1,Generation!$B:$B,IF($B$53="NEM","*",$B$53),Generation!$C:$C,$H61)-SUMIFS(Generation!O:O,Generation!$A:$A,Comparison_CDP2,Generation!$B:$B,IF($B$53="NEM","*",$B$53),Generation!$C:$C,$H61)</f>
        <v>0</v>
      </c>
      <c r="U61" s="5">
        <f>SUMIFS(Generation!P:P,Generation!$A:$A,Comparison_CDP1,Generation!$B:$B,IF($B$53="NEM","*",$B$53),Generation!$C:$C,$H61)-SUMIFS(Generation!P:P,Generation!$A:$A,Comparison_CDP2,Generation!$B:$B,IF($B$53="NEM","*",$B$53),Generation!$C:$C,$H61)</f>
        <v>0</v>
      </c>
      <c r="V61" s="5">
        <f>SUMIFS(Generation!Q:Q,Generation!$A:$A,Comparison_CDP1,Generation!$B:$B,IF($B$53="NEM","*",$B$53),Generation!$C:$C,$H61)-SUMIFS(Generation!Q:Q,Generation!$A:$A,Comparison_CDP2,Generation!$B:$B,IF($B$53="NEM","*",$B$53),Generation!$C:$C,$H61)</f>
        <v>0</v>
      </c>
      <c r="W61" s="5">
        <f>SUMIFS(Generation!R:R,Generation!$A:$A,Comparison_CDP1,Generation!$B:$B,IF($B$53="NEM","*",$B$53),Generation!$C:$C,$H61)-SUMIFS(Generation!R:R,Generation!$A:$A,Comparison_CDP2,Generation!$B:$B,IF($B$53="NEM","*",$B$53),Generation!$C:$C,$H61)</f>
        <v>0</v>
      </c>
      <c r="X61" s="5">
        <f>SUMIFS(Generation!S:S,Generation!$A:$A,Comparison_CDP1,Generation!$B:$B,IF($B$53="NEM","*",$B$53),Generation!$C:$C,$H61)-SUMIFS(Generation!S:S,Generation!$A:$A,Comparison_CDP2,Generation!$B:$B,IF($B$53="NEM","*",$B$53),Generation!$C:$C,$H61)</f>
        <v>0</v>
      </c>
      <c r="Y61" s="5">
        <f>SUMIFS(Generation!T:T,Generation!$A:$A,Comparison_CDP1,Generation!$B:$B,IF($B$53="NEM","*",$B$53),Generation!$C:$C,$H61)-SUMIFS(Generation!T:T,Generation!$A:$A,Comparison_CDP2,Generation!$B:$B,IF($B$53="NEM","*",$B$53),Generation!$C:$C,$H61)</f>
        <v>0</v>
      </c>
      <c r="Z61" s="5">
        <f>SUMIFS(Generation!U:U,Generation!$A:$A,Comparison_CDP1,Generation!$B:$B,IF($B$53="NEM","*",$B$53),Generation!$C:$C,$H61)-SUMIFS(Generation!U:U,Generation!$A:$A,Comparison_CDP2,Generation!$B:$B,IF($B$53="NEM","*",$B$53),Generation!$C:$C,$H61)</f>
        <v>0</v>
      </c>
      <c r="AA61" s="5">
        <f>SUMIFS(Generation!V:V,Generation!$A:$A,Comparison_CDP1,Generation!$B:$B,IF($B$53="NEM","*",$B$53),Generation!$C:$C,$H61)-SUMIFS(Generation!V:V,Generation!$A:$A,Comparison_CDP2,Generation!$B:$B,IF($B$53="NEM","*",$B$53),Generation!$C:$C,$H61)</f>
        <v>0</v>
      </c>
      <c r="AB61" s="5">
        <f>SUMIFS(Generation!W:W,Generation!$A:$A,Comparison_CDP1,Generation!$B:$B,IF($B$53="NEM","*",$B$53),Generation!$C:$C,$H61)-SUMIFS(Generation!W:W,Generation!$A:$A,Comparison_CDP2,Generation!$B:$B,IF($B$53="NEM","*",$B$53),Generation!$C:$C,$H61)</f>
        <v>0</v>
      </c>
      <c r="AC61" s="5">
        <f>SUMIFS(Generation!X:X,Generation!$A:$A,Comparison_CDP1,Generation!$B:$B,IF($B$53="NEM","*",$B$53),Generation!$C:$C,$H61)-SUMIFS(Generation!X:X,Generation!$A:$A,Comparison_CDP2,Generation!$B:$B,IF($B$53="NEM","*",$B$53),Generation!$C:$C,$H61)</f>
        <v>0</v>
      </c>
      <c r="AD61" s="5">
        <f>SUMIFS(Generation!Y:Y,Generation!$A:$A,Comparison_CDP1,Generation!$B:$B,IF($B$53="NEM","*",$B$53),Generation!$C:$C,$H61)-SUMIFS(Generation!Y:Y,Generation!$A:$A,Comparison_CDP2,Generation!$B:$B,IF($B$53="NEM","*",$B$53),Generation!$C:$C,$H61)</f>
        <v>0</v>
      </c>
      <c r="AE61" s="5">
        <f>SUMIFS(Generation!Z:Z,Generation!$A:$A,Comparison_CDP1,Generation!$B:$B,IF($B$53="NEM","*",$B$53),Generation!$C:$C,$H61)-SUMIFS(Generation!Z:Z,Generation!$A:$A,Comparison_CDP2,Generation!$B:$B,IF($B$53="NEM","*",$B$53),Generation!$C:$C,$H61)</f>
        <v>0</v>
      </c>
      <c r="AF61" s="5">
        <f>SUMIFS(Generation!AA:AA,Generation!$A:$A,Comparison_CDP1,Generation!$B:$B,IF($B$53="NEM","*",$B$53),Generation!$C:$C,$H61)-SUMIFS(Generation!AA:AA,Generation!$A:$A,Comparison_CDP2,Generation!$B:$B,IF($B$53="NEM","*",$B$53),Generation!$C:$C,$H61)</f>
        <v>0</v>
      </c>
      <c r="AG61" s="5">
        <f>SUMIFS(Generation!AB:AB,Generation!$A:$A,Comparison_CDP1,Generation!$B:$B,IF($B$53="NEM","*",$B$53),Generation!$C:$C,$H61)-SUMIFS(Generation!AB:AB,Generation!$A:$A,Comparison_CDP2,Generation!$B:$B,IF($B$53="NEM","*",$B$53),Generation!$C:$C,$H61)</f>
        <v>0</v>
      </c>
      <c r="AH61" s="5">
        <f>SUMIFS(Generation!AC:AC,Generation!$A:$A,Comparison_CDP1,Generation!$B:$B,IF($B$53="NEM","*",$B$53),Generation!$C:$C,$H61)-SUMIFS(Generation!AC:AC,Generation!$A:$A,Comparison_CDP2,Generation!$B:$B,IF($B$53="NEM","*",$B$53),Generation!$C:$C,$H61)</f>
        <v>0</v>
      </c>
      <c r="AI61" s="5">
        <f>SUMIFS(Generation!AD:AD,Generation!$A:$A,Comparison_CDP1,Generation!$B:$B,IF($B$53="NEM","*",$B$53),Generation!$C:$C,$H61)-SUMIFS(Generation!AD:AD,Generation!$A:$A,Comparison_CDP2,Generation!$B:$B,IF($B$53="NEM","*",$B$53),Generation!$C:$C,$H61)</f>
        <v>0</v>
      </c>
      <c r="AJ61" s="5">
        <f>SUMIFS(Generation!AE:AE,Generation!$A:$A,Comparison_CDP1,Generation!$B:$B,IF($B$53="NEM","*",$B$53),Generation!$C:$C,$H61)-SUMIFS(Generation!AE:AE,Generation!$A:$A,Comparison_CDP2,Generation!$B:$B,IF($B$53="NEM","*",$B$53),Generation!$C:$C,$H61)</f>
        <v>0</v>
      </c>
    </row>
    <row r="62" spans="1:60" ht="15" customHeight="1">
      <c r="H62" s="9" t="s">
        <v>136</v>
      </c>
      <c r="I62" s="5">
        <f>SUMIFS(Generation!D:D,Generation!$A:$A,Comparison_CDP1,Generation!$B:$B,IF($B$53="NEM","*",$B$53),Generation!$C:$C,$H62)-SUMIFS(Generation!D:D,Generation!$A:$A,Comparison_CDP2,Generation!$B:$B,IF($B$53="NEM","*",$B$53),Generation!$C:$C,$H62)</f>
        <v>-1493.1423740611372</v>
      </c>
      <c r="J62" s="5">
        <f>SUMIFS(Generation!E:E,Generation!$A:$A,Comparison_CDP1,Generation!$B:$B,IF($B$53="NEM","*",$B$53),Generation!$C:$C,$H62)-SUMIFS(Generation!E:E,Generation!$A:$A,Comparison_CDP2,Generation!$B:$B,IF($B$53="NEM","*",$B$53),Generation!$C:$C,$H62)</f>
        <v>-38.938936311382349</v>
      </c>
      <c r="K62" s="5">
        <f>SUMIFS(Generation!F:F,Generation!$A:$A,Comparison_CDP1,Generation!$B:$B,IF($B$53="NEM","*",$B$53),Generation!$C:$C,$H62)-SUMIFS(Generation!F:F,Generation!$A:$A,Comparison_CDP2,Generation!$B:$B,IF($B$53="NEM","*",$B$53),Generation!$C:$C,$H62)</f>
        <v>1017.0319031578692</v>
      </c>
      <c r="L62" s="5">
        <f>SUMIFS(Generation!G:G,Generation!$A:$A,Comparison_CDP1,Generation!$B:$B,IF($B$53="NEM","*",$B$53),Generation!$C:$C,$H62)-SUMIFS(Generation!G:G,Generation!$A:$A,Comparison_CDP2,Generation!$B:$B,IF($B$53="NEM","*",$B$53),Generation!$C:$C,$H62)</f>
        <v>764.20412038248105</v>
      </c>
      <c r="M62" s="5">
        <f>SUMIFS(Generation!H:H,Generation!$A:$A,Comparison_CDP1,Generation!$B:$B,IF($B$53="NEM","*",$B$53),Generation!$C:$C,$H62)-SUMIFS(Generation!H:H,Generation!$A:$A,Comparison_CDP2,Generation!$B:$B,IF($B$53="NEM","*",$B$53),Generation!$C:$C,$H62)</f>
        <v>908.82855132988698</v>
      </c>
      <c r="N62" s="5">
        <f>SUMIFS(Generation!I:I,Generation!$A:$A,Comparison_CDP1,Generation!$B:$B,IF($B$53="NEM","*",$B$53),Generation!$C:$C,$H62)-SUMIFS(Generation!I:I,Generation!$A:$A,Comparison_CDP2,Generation!$B:$B,IF($B$53="NEM","*",$B$53),Generation!$C:$C,$H62)</f>
        <v>-135.09196373470877</v>
      </c>
      <c r="O62" s="5">
        <f>SUMIFS(Generation!J:J,Generation!$A:$A,Comparison_CDP1,Generation!$B:$B,IF($B$53="NEM","*",$B$53),Generation!$C:$C,$H62)-SUMIFS(Generation!J:J,Generation!$A:$A,Comparison_CDP2,Generation!$B:$B,IF($B$53="NEM","*",$B$53),Generation!$C:$C,$H62)</f>
        <v>-839.90501513026356</v>
      </c>
      <c r="P62" s="5">
        <f>SUMIFS(Generation!K:K,Generation!$A:$A,Comparison_CDP1,Generation!$B:$B,IF($B$53="NEM","*",$B$53),Generation!$C:$C,$H62)-SUMIFS(Generation!K:K,Generation!$A:$A,Comparison_CDP2,Generation!$B:$B,IF($B$53="NEM","*",$B$53),Generation!$C:$C,$H62)</f>
        <v>2090.5303938511897</v>
      </c>
      <c r="Q62" s="5">
        <f>SUMIFS(Generation!L:L,Generation!$A:$A,Comparison_CDP1,Generation!$B:$B,IF($B$53="NEM","*",$B$53),Generation!$C:$C,$H62)-SUMIFS(Generation!L:L,Generation!$A:$A,Comparison_CDP2,Generation!$B:$B,IF($B$53="NEM","*",$B$53),Generation!$C:$C,$H62)</f>
        <v>-559.75698005990125</v>
      </c>
      <c r="R62" s="5">
        <f>SUMIFS(Generation!M:M,Generation!$A:$A,Comparison_CDP1,Generation!$B:$B,IF($B$53="NEM","*",$B$53),Generation!$C:$C,$H62)-SUMIFS(Generation!M:M,Generation!$A:$A,Comparison_CDP2,Generation!$B:$B,IF($B$53="NEM","*",$B$53),Generation!$C:$C,$H62)</f>
        <v>1910.4332770495257</v>
      </c>
      <c r="S62" s="5">
        <f>SUMIFS(Generation!N:N,Generation!$A:$A,Comparison_CDP1,Generation!$B:$B,IF($B$53="NEM","*",$B$53),Generation!$C:$C,$H62)-SUMIFS(Generation!N:N,Generation!$A:$A,Comparison_CDP2,Generation!$B:$B,IF($B$53="NEM","*",$B$53),Generation!$C:$C,$H62)</f>
        <v>666.11976150086048</v>
      </c>
      <c r="T62" s="5">
        <f>SUMIFS(Generation!O:O,Generation!$A:$A,Comparison_CDP1,Generation!$B:$B,IF($B$53="NEM","*",$B$53),Generation!$C:$C,$H62)-SUMIFS(Generation!O:O,Generation!$A:$A,Comparison_CDP2,Generation!$B:$B,IF($B$53="NEM","*",$B$53),Generation!$C:$C,$H62)</f>
        <v>1175.5044436452208</v>
      </c>
      <c r="U62" s="5">
        <f>SUMIFS(Generation!P:P,Generation!$A:$A,Comparison_CDP1,Generation!$B:$B,IF($B$53="NEM","*",$B$53),Generation!$C:$C,$H62)-SUMIFS(Generation!P:P,Generation!$A:$A,Comparison_CDP2,Generation!$B:$B,IF($B$53="NEM","*",$B$53),Generation!$C:$C,$H62)</f>
        <v>3977.4660925373209</v>
      </c>
      <c r="V62" s="5">
        <f>SUMIFS(Generation!Q:Q,Generation!$A:$A,Comparison_CDP1,Generation!$B:$B,IF($B$53="NEM","*",$B$53),Generation!$C:$C,$H62)-SUMIFS(Generation!Q:Q,Generation!$A:$A,Comparison_CDP2,Generation!$B:$B,IF($B$53="NEM","*",$B$53),Generation!$C:$C,$H62)</f>
        <v>2602.3508393561642</v>
      </c>
      <c r="W62" s="5">
        <f>SUMIFS(Generation!R:R,Generation!$A:$A,Comparison_CDP1,Generation!$B:$B,IF($B$53="NEM","*",$B$53),Generation!$C:$C,$H62)-SUMIFS(Generation!R:R,Generation!$A:$A,Comparison_CDP2,Generation!$B:$B,IF($B$53="NEM","*",$B$53),Generation!$C:$C,$H62)</f>
        <v>1109.3319848032515</v>
      </c>
      <c r="X62" s="5">
        <f>SUMIFS(Generation!S:S,Generation!$A:$A,Comparison_CDP1,Generation!$B:$B,IF($B$53="NEM","*",$B$53),Generation!$C:$C,$H62)-SUMIFS(Generation!S:S,Generation!$A:$A,Comparison_CDP2,Generation!$B:$B,IF($B$53="NEM","*",$B$53),Generation!$C:$C,$H62)</f>
        <v>1822.3907605345994</v>
      </c>
      <c r="Y62" s="5">
        <f>SUMIFS(Generation!T:T,Generation!$A:$A,Comparison_CDP1,Generation!$B:$B,IF($B$53="NEM","*",$B$53),Generation!$C:$C,$H62)-SUMIFS(Generation!T:T,Generation!$A:$A,Comparison_CDP2,Generation!$B:$B,IF($B$53="NEM","*",$B$53),Generation!$C:$C,$H62)</f>
        <v>1328.0330843128049</v>
      </c>
      <c r="Z62" s="5">
        <f>SUMIFS(Generation!U:U,Generation!$A:$A,Comparison_CDP1,Generation!$B:$B,IF($B$53="NEM","*",$B$53),Generation!$C:$C,$H62)-SUMIFS(Generation!U:U,Generation!$A:$A,Comparison_CDP2,Generation!$B:$B,IF($B$53="NEM","*",$B$53),Generation!$C:$C,$H62)</f>
        <v>1578.5079710369973</v>
      </c>
      <c r="AA62" s="5">
        <f>SUMIFS(Generation!V:V,Generation!$A:$A,Comparison_CDP1,Generation!$B:$B,IF($B$53="NEM","*",$B$53),Generation!$C:$C,$H62)-SUMIFS(Generation!V:V,Generation!$A:$A,Comparison_CDP2,Generation!$B:$B,IF($B$53="NEM","*",$B$53),Generation!$C:$C,$H62)</f>
        <v>759.2665043792731</v>
      </c>
      <c r="AB62" s="5">
        <f>SUMIFS(Generation!W:W,Generation!$A:$A,Comparison_CDP1,Generation!$B:$B,IF($B$53="NEM","*",$B$53),Generation!$C:$C,$H62)-SUMIFS(Generation!W:W,Generation!$A:$A,Comparison_CDP2,Generation!$B:$B,IF($B$53="NEM","*",$B$53),Generation!$C:$C,$H62)</f>
        <v>-752.02313781615339</v>
      </c>
      <c r="AC62" s="5">
        <f>SUMIFS(Generation!X:X,Generation!$A:$A,Comparison_CDP1,Generation!$B:$B,IF($B$53="NEM","*",$B$53),Generation!$C:$C,$H62)-SUMIFS(Generation!X:X,Generation!$A:$A,Comparison_CDP2,Generation!$B:$B,IF($B$53="NEM","*",$B$53),Generation!$C:$C,$H62)</f>
        <v>1290.3210044382358</v>
      </c>
      <c r="AD62" s="5">
        <f>SUMIFS(Generation!Y:Y,Generation!$A:$A,Comparison_CDP1,Generation!$B:$B,IF($B$53="NEM","*",$B$53),Generation!$C:$C,$H62)-SUMIFS(Generation!Y:Y,Generation!$A:$A,Comparison_CDP2,Generation!$B:$B,IF($B$53="NEM","*",$B$53),Generation!$C:$C,$H62)</f>
        <v>-1718.9527490203072</v>
      </c>
      <c r="AE62" s="5">
        <f>SUMIFS(Generation!Z:Z,Generation!$A:$A,Comparison_CDP1,Generation!$B:$B,IF($B$53="NEM","*",$B$53),Generation!$C:$C,$H62)-SUMIFS(Generation!Z:Z,Generation!$A:$A,Comparison_CDP2,Generation!$B:$B,IF($B$53="NEM","*",$B$53),Generation!$C:$C,$H62)</f>
        <v>-842.36826015226143</v>
      </c>
      <c r="AF62" s="5">
        <f>SUMIFS(Generation!AA:AA,Generation!$A:$A,Comparison_CDP1,Generation!$B:$B,IF($B$53="NEM","*",$B$53),Generation!$C:$C,$H62)-SUMIFS(Generation!AA:AA,Generation!$A:$A,Comparison_CDP2,Generation!$B:$B,IF($B$53="NEM","*",$B$53),Generation!$C:$C,$H62)</f>
        <v>-583.77297446423654</v>
      </c>
      <c r="AG62" s="5">
        <f>SUMIFS(Generation!AB:AB,Generation!$A:$A,Comparison_CDP1,Generation!$B:$B,IF($B$53="NEM","*",$B$53),Generation!$C:$C,$H62)-SUMIFS(Generation!AB:AB,Generation!$A:$A,Comparison_CDP2,Generation!$B:$B,IF($B$53="NEM","*",$B$53),Generation!$C:$C,$H62)</f>
        <v>-505.10336140574873</v>
      </c>
      <c r="AH62" s="5">
        <f>SUMIFS(Generation!AC:AC,Generation!$A:$A,Comparison_CDP1,Generation!$B:$B,IF($B$53="NEM","*",$B$53),Generation!$C:$C,$H62)-SUMIFS(Generation!AC:AC,Generation!$A:$A,Comparison_CDP2,Generation!$B:$B,IF($B$53="NEM","*",$B$53),Generation!$C:$C,$H62)</f>
        <v>-1606.6153452631697</v>
      </c>
      <c r="AI62" s="5">
        <f>SUMIFS(Generation!AD:AD,Generation!$A:$A,Comparison_CDP1,Generation!$B:$B,IF($B$53="NEM","*",$B$53),Generation!$C:$C,$H62)-SUMIFS(Generation!AD:AD,Generation!$A:$A,Comparison_CDP2,Generation!$B:$B,IF($B$53="NEM","*",$B$53),Generation!$C:$C,$H62)</f>
        <v>-342.65194628841709</v>
      </c>
      <c r="AJ62" s="5">
        <f>SUMIFS(Generation!AE:AE,Generation!$A:$A,Comparison_CDP1,Generation!$B:$B,IF($B$53="NEM","*",$B$53),Generation!$C:$C,$H62)-SUMIFS(Generation!AE:AE,Generation!$A:$A,Comparison_CDP2,Generation!$B:$B,IF($B$53="NEM","*",$B$53),Generation!$C:$C,$H62)</f>
        <v>-2653.9298812256238</v>
      </c>
    </row>
    <row r="63" spans="1:60" ht="15" customHeight="1">
      <c r="H63" s="9" t="s">
        <v>137</v>
      </c>
      <c r="I63" s="5">
        <f>SUMIFS(Generation!D:D,Generation!$A:$A,Comparison_CDP1,Generation!$B:$B,IF($B$53="NEM","*",$B$53),Generation!$C:$C,$H63)-SUMIFS(Generation!D:D,Generation!$A:$A,Comparison_CDP2,Generation!$B:$B,IF($B$53="NEM","*",$B$53),Generation!$C:$C,$H63)</f>
        <v>-81.119934662805008</v>
      </c>
      <c r="J63" s="5">
        <f>SUMIFS(Generation!E:E,Generation!$A:$A,Comparison_CDP1,Generation!$B:$B,IF($B$53="NEM","*",$B$53),Generation!$C:$C,$H63)-SUMIFS(Generation!E:E,Generation!$A:$A,Comparison_CDP2,Generation!$B:$B,IF($B$53="NEM","*",$B$53),Generation!$C:$C,$H63)</f>
        <v>-425.96711355795992</v>
      </c>
      <c r="K63" s="5">
        <f>SUMIFS(Generation!F:F,Generation!$A:$A,Comparison_CDP1,Generation!$B:$B,IF($B$53="NEM","*",$B$53),Generation!$C:$C,$H63)-SUMIFS(Generation!F:F,Generation!$A:$A,Comparison_CDP2,Generation!$B:$B,IF($B$53="NEM","*",$B$53),Generation!$C:$C,$H63)</f>
        <v>-293.43040543928464</v>
      </c>
      <c r="L63" s="5">
        <f>SUMIFS(Generation!G:G,Generation!$A:$A,Comparison_CDP1,Generation!$B:$B,IF($B$53="NEM","*",$B$53),Generation!$C:$C,$H63)-SUMIFS(Generation!G:G,Generation!$A:$A,Comparison_CDP2,Generation!$B:$B,IF($B$53="NEM","*",$B$53),Generation!$C:$C,$H63)</f>
        <v>-2859.9558904352598</v>
      </c>
      <c r="M63" s="5">
        <f>SUMIFS(Generation!H:H,Generation!$A:$A,Comparison_CDP1,Generation!$B:$B,IF($B$53="NEM","*",$B$53),Generation!$C:$C,$H63)-SUMIFS(Generation!H:H,Generation!$A:$A,Comparison_CDP2,Generation!$B:$B,IF($B$53="NEM","*",$B$53),Generation!$C:$C,$H63)</f>
        <v>-3309.9985559253309</v>
      </c>
      <c r="N63" s="5">
        <f>SUMIFS(Generation!I:I,Generation!$A:$A,Comparison_CDP1,Generation!$B:$B,IF($B$53="NEM","*",$B$53),Generation!$C:$C,$H63)-SUMIFS(Generation!I:I,Generation!$A:$A,Comparison_CDP2,Generation!$B:$B,IF($B$53="NEM","*",$B$53),Generation!$C:$C,$H63)</f>
        <v>-3616.4939937414674</v>
      </c>
      <c r="O63" s="5">
        <f>SUMIFS(Generation!J:J,Generation!$A:$A,Comparison_CDP1,Generation!$B:$B,IF($B$53="NEM","*",$B$53),Generation!$C:$C,$H63)-SUMIFS(Generation!J:J,Generation!$A:$A,Comparison_CDP2,Generation!$B:$B,IF($B$53="NEM","*",$B$53),Generation!$C:$C,$H63)</f>
        <v>-7046.3011300950548</v>
      </c>
      <c r="P63" s="5">
        <f>SUMIFS(Generation!K:K,Generation!$A:$A,Comparison_CDP1,Generation!$B:$B,IF($B$53="NEM","*",$B$53),Generation!$C:$C,$H63)-SUMIFS(Generation!K:K,Generation!$A:$A,Comparison_CDP2,Generation!$B:$B,IF($B$53="NEM","*",$B$53),Generation!$C:$C,$H63)</f>
        <v>-5554.3893064837321</v>
      </c>
      <c r="Q63" s="5">
        <f>SUMIFS(Generation!L:L,Generation!$A:$A,Comparison_CDP1,Generation!$B:$B,IF($B$53="NEM","*",$B$53),Generation!$C:$C,$H63)-SUMIFS(Generation!L:L,Generation!$A:$A,Comparison_CDP2,Generation!$B:$B,IF($B$53="NEM","*",$B$53),Generation!$C:$C,$H63)</f>
        <v>-5622.3052139697411</v>
      </c>
      <c r="R63" s="5">
        <f>SUMIFS(Generation!M:M,Generation!$A:$A,Comparison_CDP1,Generation!$B:$B,IF($B$53="NEM","*",$B$53),Generation!$C:$C,$H63)-SUMIFS(Generation!M:M,Generation!$A:$A,Comparison_CDP2,Generation!$B:$B,IF($B$53="NEM","*",$B$53),Generation!$C:$C,$H63)</f>
        <v>-3664.2105546869989</v>
      </c>
      <c r="S63" s="5">
        <f>SUMIFS(Generation!N:N,Generation!$A:$A,Comparison_CDP1,Generation!$B:$B,IF($B$53="NEM","*",$B$53),Generation!$C:$C,$H63)-SUMIFS(Generation!N:N,Generation!$A:$A,Comparison_CDP2,Generation!$B:$B,IF($B$53="NEM","*",$B$53),Generation!$C:$C,$H63)</f>
        <v>-5121.2225102784178</v>
      </c>
      <c r="T63" s="5">
        <f>SUMIFS(Generation!O:O,Generation!$A:$A,Comparison_CDP1,Generation!$B:$B,IF($B$53="NEM","*",$B$53),Generation!$C:$C,$H63)-SUMIFS(Generation!O:O,Generation!$A:$A,Comparison_CDP2,Generation!$B:$B,IF($B$53="NEM","*",$B$53),Generation!$C:$C,$H63)</f>
        <v>-6364.7413323125256</v>
      </c>
      <c r="U63" s="5">
        <f>SUMIFS(Generation!P:P,Generation!$A:$A,Comparison_CDP1,Generation!$B:$B,IF($B$53="NEM","*",$B$53),Generation!$C:$C,$H63)-SUMIFS(Generation!P:P,Generation!$A:$A,Comparison_CDP2,Generation!$B:$B,IF($B$53="NEM","*",$B$53),Generation!$C:$C,$H63)</f>
        <v>-6131.3261219733686</v>
      </c>
      <c r="V63" s="5">
        <f>SUMIFS(Generation!Q:Q,Generation!$A:$A,Comparison_CDP1,Generation!$B:$B,IF($B$53="NEM","*",$B$53),Generation!$C:$C,$H63)-SUMIFS(Generation!Q:Q,Generation!$A:$A,Comparison_CDP2,Generation!$B:$B,IF($B$53="NEM","*",$B$53),Generation!$C:$C,$H63)</f>
        <v>-3725.0504312305311</v>
      </c>
      <c r="W63" s="5">
        <f>SUMIFS(Generation!R:R,Generation!$A:$A,Comparison_CDP1,Generation!$B:$B,IF($B$53="NEM","*",$B$53),Generation!$C:$C,$H63)-SUMIFS(Generation!R:R,Generation!$A:$A,Comparison_CDP2,Generation!$B:$B,IF($B$53="NEM","*",$B$53),Generation!$C:$C,$H63)</f>
        <v>-1784.9908274260233</v>
      </c>
      <c r="X63" s="5">
        <f>SUMIFS(Generation!S:S,Generation!$A:$A,Comparison_CDP1,Generation!$B:$B,IF($B$53="NEM","*",$B$53),Generation!$C:$C,$H63)-SUMIFS(Generation!S:S,Generation!$A:$A,Comparison_CDP2,Generation!$B:$B,IF($B$53="NEM","*",$B$53),Generation!$C:$C,$H63)</f>
        <v>-436.41288168580286</v>
      </c>
      <c r="Y63" s="5">
        <f>SUMIFS(Generation!T:T,Generation!$A:$A,Comparison_CDP1,Generation!$B:$B,IF($B$53="NEM","*",$B$53),Generation!$C:$C,$H63)-SUMIFS(Generation!T:T,Generation!$A:$A,Comparison_CDP2,Generation!$B:$B,IF($B$53="NEM","*",$B$53),Generation!$C:$C,$H63)</f>
        <v>2477.3366168034772</v>
      </c>
      <c r="Z63" s="5">
        <f>SUMIFS(Generation!U:U,Generation!$A:$A,Comparison_CDP1,Generation!$B:$B,IF($B$53="NEM","*",$B$53),Generation!$C:$C,$H63)-SUMIFS(Generation!U:U,Generation!$A:$A,Comparison_CDP2,Generation!$B:$B,IF($B$53="NEM","*",$B$53),Generation!$C:$C,$H63)</f>
        <v>3753.7163135117189</v>
      </c>
      <c r="AA63" s="5">
        <f>SUMIFS(Generation!V:V,Generation!$A:$A,Comparison_CDP1,Generation!$B:$B,IF($B$53="NEM","*",$B$53),Generation!$C:$C,$H63)-SUMIFS(Generation!V:V,Generation!$A:$A,Comparison_CDP2,Generation!$B:$B,IF($B$53="NEM","*",$B$53),Generation!$C:$C,$H63)</f>
        <v>4999.8808867617445</v>
      </c>
      <c r="AB63" s="5">
        <f>SUMIFS(Generation!W:W,Generation!$A:$A,Comparison_CDP1,Generation!$B:$B,IF($B$53="NEM","*",$B$53),Generation!$C:$C,$H63)-SUMIFS(Generation!W:W,Generation!$A:$A,Comparison_CDP2,Generation!$B:$B,IF($B$53="NEM","*",$B$53),Generation!$C:$C,$H63)</f>
        <v>6725.3864504739067</v>
      </c>
      <c r="AC63" s="5">
        <f>SUMIFS(Generation!X:X,Generation!$A:$A,Comparison_CDP1,Generation!$B:$B,IF($B$53="NEM","*",$B$53),Generation!$C:$C,$H63)-SUMIFS(Generation!X:X,Generation!$A:$A,Comparison_CDP2,Generation!$B:$B,IF($B$53="NEM","*",$B$53),Generation!$C:$C,$H63)</f>
        <v>9298.9738704600677</v>
      </c>
      <c r="AD63" s="5">
        <f>SUMIFS(Generation!Y:Y,Generation!$A:$A,Comparison_CDP1,Generation!$B:$B,IF($B$53="NEM","*",$B$53),Generation!$C:$C,$H63)-SUMIFS(Generation!Y:Y,Generation!$A:$A,Comparison_CDP2,Generation!$B:$B,IF($B$53="NEM","*",$B$53),Generation!$C:$C,$H63)</f>
        <v>8862.3688135171105</v>
      </c>
      <c r="AE63" s="5">
        <f>SUMIFS(Generation!Z:Z,Generation!$A:$A,Comparison_CDP1,Generation!$B:$B,IF($B$53="NEM","*",$B$53),Generation!$C:$C,$H63)-SUMIFS(Generation!Z:Z,Generation!$A:$A,Comparison_CDP2,Generation!$B:$B,IF($B$53="NEM","*",$B$53),Generation!$C:$C,$H63)</f>
        <v>7780.600653116835</v>
      </c>
      <c r="AF63" s="5">
        <f>SUMIFS(Generation!AA:AA,Generation!$A:$A,Comparison_CDP1,Generation!$B:$B,IF($B$53="NEM","*",$B$53),Generation!$C:$C,$H63)-SUMIFS(Generation!AA:AA,Generation!$A:$A,Comparison_CDP2,Generation!$B:$B,IF($B$53="NEM","*",$B$53),Generation!$C:$C,$H63)</f>
        <v>9237.8832104024877</v>
      </c>
      <c r="AG63" s="5">
        <f>SUMIFS(Generation!AB:AB,Generation!$A:$A,Comparison_CDP1,Generation!$B:$B,IF($B$53="NEM","*",$B$53),Generation!$C:$C,$H63)-SUMIFS(Generation!AB:AB,Generation!$A:$A,Comparison_CDP2,Generation!$B:$B,IF($B$53="NEM","*",$B$53),Generation!$C:$C,$H63)</f>
        <v>9066.1344849877678</v>
      </c>
      <c r="AH63" s="5">
        <f>SUMIFS(Generation!AC:AC,Generation!$A:$A,Comparison_CDP1,Generation!$B:$B,IF($B$53="NEM","*",$B$53),Generation!$C:$C,$H63)-SUMIFS(Generation!AC:AC,Generation!$A:$A,Comparison_CDP2,Generation!$B:$B,IF($B$53="NEM","*",$B$53),Generation!$C:$C,$H63)</f>
        <v>11393.225085845592</v>
      </c>
      <c r="AI63" s="5">
        <f>SUMIFS(Generation!AD:AD,Generation!$A:$A,Comparison_CDP1,Generation!$B:$B,IF($B$53="NEM","*",$B$53),Generation!$C:$C,$H63)-SUMIFS(Generation!AD:AD,Generation!$A:$A,Comparison_CDP2,Generation!$B:$B,IF($B$53="NEM","*",$B$53),Generation!$C:$C,$H63)</f>
        <v>16903.327367464</v>
      </c>
      <c r="AJ63" s="5">
        <f>SUMIFS(Generation!AE:AE,Generation!$A:$A,Comparison_CDP1,Generation!$B:$B,IF($B$53="NEM","*",$B$53),Generation!$C:$C,$H63)-SUMIFS(Generation!AE:AE,Generation!$A:$A,Comparison_CDP2,Generation!$B:$B,IF($B$53="NEM","*",$B$53),Generation!$C:$C,$H63)</f>
        <v>16282.883770083019</v>
      </c>
    </row>
    <row r="64" spans="1:60" ht="15" customHeight="1">
      <c r="H64" s="9" t="s">
        <v>138</v>
      </c>
      <c r="I64" s="5">
        <f>SUMIFS(Generation!D:D,Generation!$A:$A,Comparison_CDP1,Generation!$B:$B,IF($B$53="NEM","*",$B$53),Generation!$C:$C,$H64)-SUMIFS(Generation!D:D,Generation!$A:$A,Comparison_CDP2,Generation!$B:$B,IF($B$53="NEM","*",$B$53),Generation!$C:$C,$H64)</f>
        <v>6.8273457663550801</v>
      </c>
      <c r="J64" s="5">
        <f>SUMIFS(Generation!E:E,Generation!$A:$A,Comparison_CDP1,Generation!$B:$B,IF($B$53="NEM","*",$B$53),Generation!$C:$C,$H64)-SUMIFS(Generation!E:E,Generation!$A:$A,Comparison_CDP2,Generation!$B:$B,IF($B$53="NEM","*",$B$53),Generation!$C:$C,$H64)</f>
        <v>-86.309875566359892</v>
      </c>
      <c r="K64" s="5">
        <f>SUMIFS(Generation!F:F,Generation!$A:$A,Comparison_CDP1,Generation!$B:$B,IF($B$53="NEM","*",$B$53),Generation!$C:$C,$H64)-SUMIFS(Generation!F:F,Generation!$A:$A,Comparison_CDP2,Generation!$B:$B,IF($B$53="NEM","*",$B$53),Generation!$C:$C,$H64)</f>
        <v>-146.99199127185989</v>
      </c>
      <c r="L64" s="5">
        <f>SUMIFS(Generation!G:G,Generation!$A:$A,Comparison_CDP1,Generation!$B:$B,IF($B$53="NEM","*",$B$53),Generation!$C:$C,$H64)-SUMIFS(Generation!G:G,Generation!$A:$A,Comparison_CDP2,Generation!$B:$B,IF($B$53="NEM","*",$B$53),Generation!$C:$C,$H64)</f>
        <v>-178.84606875300051</v>
      </c>
      <c r="M64" s="5">
        <f>SUMIFS(Generation!H:H,Generation!$A:$A,Comparison_CDP1,Generation!$B:$B,IF($B$53="NEM","*",$B$53),Generation!$C:$C,$H64)-SUMIFS(Generation!H:H,Generation!$A:$A,Comparison_CDP2,Generation!$B:$B,IF($B$53="NEM","*",$B$53),Generation!$C:$C,$H64)</f>
        <v>-177.55244970366562</v>
      </c>
      <c r="N64" s="5">
        <f>SUMIFS(Generation!I:I,Generation!$A:$A,Comparison_CDP1,Generation!$B:$B,IF($B$53="NEM","*",$B$53),Generation!$C:$C,$H64)-SUMIFS(Generation!I:I,Generation!$A:$A,Comparison_CDP2,Generation!$B:$B,IF($B$53="NEM","*",$B$53),Generation!$C:$C,$H64)</f>
        <v>-213.687650303395</v>
      </c>
      <c r="O64" s="5">
        <f>SUMIFS(Generation!J:J,Generation!$A:$A,Comparison_CDP1,Generation!$B:$B,IF($B$53="NEM","*",$B$53),Generation!$C:$C,$H64)-SUMIFS(Generation!J:J,Generation!$A:$A,Comparison_CDP2,Generation!$B:$B,IF($B$53="NEM","*",$B$53),Generation!$C:$C,$H64)</f>
        <v>74.733829905943367</v>
      </c>
      <c r="P64" s="5">
        <f>SUMIFS(Generation!K:K,Generation!$A:$A,Comparison_CDP1,Generation!$B:$B,IF($B$53="NEM","*",$B$53),Generation!$C:$C,$H64)-SUMIFS(Generation!K:K,Generation!$A:$A,Comparison_CDP2,Generation!$B:$B,IF($B$53="NEM","*",$B$53),Generation!$C:$C,$H64)</f>
        <v>81.08844468114421</v>
      </c>
      <c r="Q64" s="5">
        <f>SUMIFS(Generation!L:L,Generation!$A:$A,Comparison_CDP1,Generation!$B:$B,IF($B$53="NEM","*",$B$53),Generation!$C:$C,$H64)-SUMIFS(Generation!L:L,Generation!$A:$A,Comparison_CDP2,Generation!$B:$B,IF($B$53="NEM","*",$B$53),Generation!$C:$C,$H64)</f>
        <v>87.183268309001505</v>
      </c>
      <c r="R64" s="5">
        <f>SUMIFS(Generation!M:M,Generation!$A:$A,Comparison_CDP1,Generation!$B:$B,IF($B$53="NEM","*",$B$53),Generation!$C:$C,$H64)-SUMIFS(Generation!M:M,Generation!$A:$A,Comparison_CDP2,Generation!$B:$B,IF($B$53="NEM","*",$B$53),Generation!$C:$C,$H64)</f>
        <v>298.02102644122442</v>
      </c>
      <c r="S64" s="5">
        <f>SUMIFS(Generation!N:N,Generation!$A:$A,Comparison_CDP1,Generation!$B:$B,IF($B$53="NEM","*",$B$53),Generation!$C:$C,$H64)-SUMIFS(Generation!N:N,Generation!$A:$A,Comparison_CDP2,Generation!$B:$B,IF($B$53="NEM","*",$B$53),Generation!$C:$C,$H64)</f>
        <v>738.31513973536858</v>
      </c>
      <c r="T64" s="5">
        <f>SUMIFS(Generation!O:O,Generation!$A:$A,Comparison_CDP1,Generation!$B:$B,IF($B$53="NEM","*",$B$53),Generation!$C:$C,$H64)-SUMIFS(Generation!O:O,Generation!$A:$A,Comparison_CDP2,Generation!$B:$B,IF($B$53="NEM","*",$B$53),Generation!$C:$C,$H64)</f>
        <v>1123.8272367841546</v>
      </c>
      <c r="U64" s="5">
        <f>SUMIFS(Generation!P:P,Generation!$A:$A,Comparison_CDP1,Generation!$B:$B,IF($B$53="NEM","*",$B$53),Generation!$C:$C,$H64)-SUMIFS(Generation!P:P,Generation!$A:$A,Comparison_CDP2,Generation!$B:$B,IF($B$53="NEM","*",$B$53),Generation!$C:$C,$H64)</f>
        <v>1517.2772435345978</v>
      </c>
      <c r="V64" s="5">
        <f>SUMIFS(Generation!Q:Q,Generation!$A:$A,Comparison_CDP1,Generation!$B:$B,IF($B$53="NEM","*",$B$53),Generation!$C:$C,$H64)-SUMIFS(Generation!Q:Q,Generation!$A:$A,Comparison_CDP2,Generation!$B:$B,IF($B$53="NEM","*",$B$53),Generation!$C:$C,$H64)</f>
        <v>2099.8172243668123</v>
      </c>
      <c r="W64" s="5">
        <f>SUMIFS(Generation!R:R,Generation!$A:$A,Comparison_CDP1,Generation!$B:$B,IF($B$53="NEM","*",$B$53),Generation!$C:$C,$H64)-SUMIFS(Generation!R:R,Generation!$A:$A,Comparison_CDP2,Generation!$B:$B,IF($B$53="NEM","*",$B$53),Generation!$C:$C,$H64)</f>
        <v>3779.7964588825798</v>
      </c>
      <c r="X64" s="5">
        <f>SUMIFS(Generation!S:S,Generation!$A:$A,Comparison_CDP1,Generation!$B:$B,IF($B$53="NEM","*",$B$53),Generation!$C:$C,$H64)-SUMIFS(Generation!S:S,Generation!$A:$A,Comparison_CDP2,Generation!$B:$B,IF($B$53="NEM","*",$B$53),Generation!$C:$C,$H64)</f>
        <v>4891.3265573622502</v>
      </c>
      <c r="Y64" s="5">
        <f>SUMIFS(Generation!T:T,Generation!$A:$A,Comparison_CDP1,Generation!$B:$B,IF($B$53="NEM","*",$B$53),Generation!$C:$C,$H64)-SUMIFS(Generation!T:T,Generation!$A:$A,Comparison_CDP2,Generation!$B:$B,IF($B$53="NEM","*",$B$53),Generation!$C:$C,$H64)</f>
        <v>4656.4266364303803</v>
      </c>
      <c r="Z64" s="5">
        <f>SUMIFS(Generation!U:U,Generation!$A:$A,Comparison_CDP1,Generation!$B:$B,IF($B$53="NEM","*",$B$53),Generation!$C:$C,$H64)-SUMIFS(Generation!U:U,Generation!$A:$A,Comparison_CDP2,Generation!$B:$B,IF($B$53="NEM","*",$B$53),Generation!$C:$C,$H64)</f>
        <v>6276.099875306747</v>
      </c>
      <c r="AA64" s="5">
        <f>SUMIFS(Generation!V:V,Generation!$A:$A,Comparison_CDP1,Generation!$B:$B,IF($B$53="NEM","*",$B$53),Generation!$C:$C,$H64)-SUMIFS(Generation!V:V,Generation!$A:$A,Comparison_CDP2,Generation!$B:$B,IF($B$53="NEM","*",$B$53),Generation!$C:$C,$H64)</f>
        <v>8497.7044886833537</v>
      </c>
      <c r="AB64" s="5">
        <f>SUMIFS(Generation!W:W,Generation!$A:$A,Comparison_CDP1,Generation!$B:$B,IF($B$53="NEM","*",$B$53),Generation!$C:$C,$H64)-SUMIFS(Generation!W:W,Generation!$A:$A,Comparison_CDP2,Generation!$B:$B,IF($B$53="NEM","*",$B$53),Generation!$C:$C,$H64)</f>
        <v>11633.154138445998</v>
      </c>
      <c r="AC64" s="5">
        <f>SUMIFS(Generation!X:X,Generation!$A:$A,Comparison_CDP1,Generation!$B:$B,IF($B$53="NEM","*",$B$53),Generation!$C:$C,$H64)-SUMIFS(Generation!X:X,Generation!$A:$A,Comparison_CDP2,Generation!$B:$B,IF($B$53="NEM","*",$B$53),Generation!$C:$C,$H64)</f>
        <v>10796.56258083234</v>
      </c>
      <c r="AD64" s="5">
        <f>SUMIFS(Generation!Y:Y,Generation!$A:$A,Comparison_CDP1,Generation!$B:$B,IF($B$53="NEM","*",$B$53),Generation!$C:$C,$H64)-SUMIFS(Generation!Y:Y,Generation!$A:$A,Comparison_CDP2,Generation!$B:$B,IF($B$53="NEM","*",$B$53),Generation!$C:$C,$H64)</f>
        <v>13100.644288178548</v>
      </c>
      <c r="AE64" s="5">
        <f>SUMIFS(Generation!Z:Z,Generation!$A:$A,Comparison_CDP1,Generation!$B:$B,IF($B$53="NEM","*",$B$53),Generation!$C:$C,$H64)-SUMIFS(Generation!Z:Z,Generation!$A:$A,Comparison_CDP2,Generation!$B:$B,IF($B$53="NEM","*",$B$53),Generation!$C:$C,$H64)</f>
        <v>15532.356614347109</v>
      </c>
      <c r="AF64" s="5">
        <f>SUMIFS(Generation!AA:AA,Generation!$A:$A,Comparison_CDP1,Generation!$B:$B,IF($B$53="NEM","*",$B$53),Generation!$C:$C,$H64)-SUMIFS(Generation!AA:AA,Generation!$A:$A,Comparison_CDP2,Generation!$B:$B,IF($B$53="NEM","*",$B$53),Generation!$C:$C,$H64)</f>
        <v>17142.25278986404</v>
      </c>
      <c r="AG64" s="5">
        <f>SUMIFS(Generation!AB:AB,Generation!$A:$A,Comparison_CDP1,Generation!$B:$B,IF($B$53="NEM","*",$B$53),Generation!$C:$C,$H64)-SUMIFS(Generation!AB:AB,Generation!$A:$A,Comparison_CDP2,Generation!$B:$B,IF($B$53="NEM","*",$B$53),Generation!$C:$C,$H64)</f>
        <v>17612.158102927038</v>
      </c>
      <c r="AH64" s="5">
        <f>SUMIFS(Generation!AC:AC,Generation!$A:$A,Comparison_CDP1,Generation!$B:$B,IF($B$53="NEM","*",$B$53),Generation!$C:$C,$H64)-SUMIFS(Generation!AC:AC,Generation!$A:$A,Comparison_CDP2,Generation!$B:$B,IF($B$53="NEM","*",$B$53),Generation!$C:$C,$H64)</f>
        <v>19610.637409435025</v>
      </c>
      <c r="AI64" s="5">
        <f>SUMIFS(Generation!AD:AD,Generation!$A:$A,Comparison_CDP1,Generation!$B:$B,IF($B$53="NEM","*",$B$53),Generation!$C:$C,$H64)-SUMIFS(Generation!AD:AD,Generation!$A:$A,Comparison_CDP2,Generation!$B:$B,IF($B$53="NEM","*",$B$53),Generation!$C:$C,$H64)</f>
        <v>21785.0738429536</v>
      </c>
      <c r="AJ64" s="5">
        <f>SUMIFS(Generation!AE:AE,Generation!$A:$A,Comparison_CDP1,Generation!$B:$B,IF($B$53="NEM","*",$B$53),Generation!$C:$C,$H64)-SUMIFS(Generation!AE:AE,Generation!$A:$A,Comparison_CDP2,Generation!$B:$B,IF($B$53="NEM","*",$B$53),Generation!$C:$C,$H64)</f>
        <v>23939.695376565229</v>
      </c>
    </row>
    <row r="65" spans="1:62" ht="15" customHeight="1">
      <c r="H65" s="9" t="s">
        <v>139</v>
      </c>
      <c r="I65" s="5">
        <f>SUMIFS(Generation!D:D,Generation!$A:$A,Comparison_CDP1,Generation!$B:$B,IF($B$53="NEM","*",$B$53),Generation!$C:$C,$H65)-SUMIFS(Generation!D:D,Generation!$A:$A,Comparison_CDP2,Generation!$B:$B,IF($B$53="NEM","*",$B$53),Generation!$C:$C,$H65)</f>
        <v>0</v>
      </c>
      <c r="J65" s="5">
        <f>SUMIFS(Generation!E:E,Generation!$A:$A,Comparison_CDP1,Generation!$B:$B,IF($B$53="NEM","*",$B$53),Generation!$C:$C,$H65)-SUMIFS(Generation!E:E,Generation!$A:$A,Comparison_CDP2,Generation!$B:$B,IF($B$53="NEM","*",$B$53),Generation!$C:$C,$H65)</f>
        <v>0</v>
      </c>
      <c r="K65" s="5">
        <f>SUMIFS(Generation!F:F,Generation!$A:$A,Comparison_CDP1,Generation!$B:$B,IF($B$53="NEM","*",$B$53),Generation!$C:$C,$H65)-SUMIFS(Generation!F:F,Generation!$A:$A,Comparison_CDP2,Generation!$B:$B,IF($B$53="NEM","*",$B$53),Generation!$C:$C,$H65)</f>
        <v>0</v>
      </c>
      <c r="L65" s="5">
        <f>SUMIFS(Generation!G:G,Generation!$A:$A,Comparison_CDP1,Generation!$B:$B,IF($B$53="NEM","*",$B$53),Generation!$C:$C,$H65)-SUMIFS(Generation!G:G,Generation!$A:$A,Comparison_CDP2,Generation!$B:$B,IF($B$53="NEM","*",$B$53),Generation!$C:$C,$H65)</f>
        <v>0</v>
      </c>
      <c r="M65" s="5">
        <f>SUMIFS(Generation!H:H,Generation!$A:$A,Comparison_CDP1,Generation!$B:$B,IF($B$53="NEM","*",$B$53),Generation!$C:$C,$H65)-SUMIFS(Generation!H:H,Generation!$A:$A,Comparison_CDP2,Generation!$B:$B,IF($B$53="NEM","*",$B$53),Generation!$C:$C,$H65)</f>
        <v>0</v>
      </c>
      <c r="N65" s="5">
        <f>SUMIFS(Generation!I:I,Generation!$A:$A,Comparison_CDP1,Generation!$B:$B,IF($B$53="NEM","*",$B$53),Generation!$C:$C,$H65)-SUMIFS(Generation!I:I,Generation!$A:$A,Comparison_CDP2,Generation!$B:$B,IF($B$53="NEM","*",$B$53),Generation!$C:$C,$H65)</f>
        <v>0</v>
      </c>
      <c r="O65" s="5">
        <f>SUMIFS(Generation!J:J,Generation!$A:$A,Comparison_CDP1,Generation!$B:$B,IF($B$53="NEM","*",$B$53),Generation!$C:$C,$H65)-SUMIFS(Generation!J:J,Generation!$A:$A,Comparison_CDP2,Generation!$B:$B,IF($B$53="NEM","*",$B$53),Generation!$C:$C,$H65)</f>
        <v>0</v>
      </c>
      <c r="P65" s="5">
        <f>SUMIFS(Generation!K:K,Generation!$A:$A,Comparison_CDP1,Generation!$B:$B,IF($B$53="NEM","*",$B$53),Generation!$C:$C,$H65)-SUMIFS(Generation!K:K,Generation!$A:$A,Comparison_CDP2,Generation!$B:$B,IF($B$53="NEM","*",$B$53),Generation!$C:$C,$H65)</f>
        <v>0</v>
      </c>
      <c r="Q65" s="5">
        <f>SUMIFS(Generation!L:L,Generation!$A:$A,Comparison_CDP1,Generation!$B:$B,IF($B$53="NEM","*",$B$53),Generation!$C:$C,$H65)-SUMIFS(Generation!L:L,Generation!$A:$A,Comparison_CDP2,Generation!$B:$B,IF($B$53="NEM","*",$B$53),Generation!$C:$C,$H65)</f>
        <v>0</v>
      </c>
      <c r="R65" s="5">
        <f>SUMIFS(Generation!M:M,Generation!$A:$A,Comparison_CDP1,Generation!$B:$B,IF($B$53="NEM","*",$B$53),Generation!$C:$C,$H65)-SUMIFS(Generation!M:M,Generation!$A:$A,Comparison_CDP2,Generation!$B:$B,IF($B$53="NEM","*",$B$53),Generation!$C:$C,$H65)</f>
        <v>0</v>
      </c>
      <c r="S65" s="5">
        <f>SUMIFS(Generation!N:N,Generation!$A:$A,Comparison_CDP1,Generation!$B:$B,IF($B$53="NEM","*",$B$53),Generation!$C:$C,$H65)-SUMIFS(Generation!N:N,Generation!$A:$A,Comparison_CDP2,Generation!$B:$B,IF($B$53="NEM","*",$B$53),Generation!$C:$C,$H65)</f>
        <v>0</v>
      </c>
      <c r="T65" s="5">
        <f>SUMIFS(Generation!O:O,Generation!$A:$A,Comparison_CDP1,Generation!$B:$B,IF($B$53="NEM","*",$B$53),Generation!$C:$C,$H65)-SUMIFS(Generation!O:O,Generation!$A:$A,Comparison_CDP2,Generation!$B:$B,IF($B$53="NEM","*",$B$53),Generation!$C:$C,$H65)</f>
        <v>0</v>
      </c>
      <c r="U65" s="5">
        <f>SUMIFS(Generation!P:P,Generation!$A:$A,Comparison_CDP1,Generation!$B:$B,IF($B$53="NEM","*",$B$53),Generation!$C:$C,$H65)-SUMIFS(Generation!P:P,Generation!$A:$A,Comparison_CDP2,Generation!$B:$B,IF($B$53="NEM","*",$B$53),Generation!$C:$C,$H65)</f>
        <v>0</v>
      </c>
      <c r="V65" s="5">
        <f>SUMIFS(Generation!Q:Q,Generation!$A:$A,Comparison_CDP1,Generation!$B:$B,IF($B$53="NEM","*",$B$53),Generation!$C:$C,$H65)-SUMIFS(Generation!Q:Q,Generation!$A:$A,Comparison_CDP2,Generation!$B:$B,IF($B$53="NEM","*",$B$53),Generation!$C:$C,$H65)</f>
        <v>0</v>
      </c>
      <c r="W65" s="5">
        <f>SUMIFS(Generation!R:R,Generation!$A:$A,Comparison_CDP1,Generation!$B:$B,IF($B$53="NEM","*",$B$53),Generation!$C:$C,$H65)-SUMIFS(Generation!R:R,Generation!$A:$A,Comparison_CDP2,Generation!$B:$B,IF($B$53="NEM","*",$B$53),Generation!$C:$C,$H65)</f>
        <v>0</v>
      </c>
      <c r="X65" s="5">
        <f>SUMIFS(Generation!S:S,Generation!$A:$A,Comparison_CDP1,Generation!$B:$B,IF($B$53="NEM","*",$B$53),Generation!$C:$C,$H65)-SUMIFS(Generation!S:S,Generation!$A:$A,Comparison_CDP2,Generation!$B:$B,IF($B$53="NEM","*",$B$53),Generation!$C:$C,$H65)</f>
        <v>0</v>
      </c>
      <c r="Y65" s="5">
        <f>SUMIFS(Generation!T:T,Generation!$A:$A,Comparison_CDP1,Generation!$B:$B,IF($B$53="NEM","*",$B$53),Generation!$C:$C,$H65)-SUMIFS(Generation!T:T,Generation!$A:$A,Comparison_CDP2,Generation!$B:$B,IF($B$53="NEM","*",$B$53),Generation!$C:$C,$H65)</f>
        <v>0</v>
      </c>
      <c r="Z65" s="5">
        <f>SUMIFS(Generation!U:U,Generation!$A:$A,Comparison_CDP1,Generation!$B:$B,IF($B$53="NEM","*",$B$53),Generation!$C:$C,$H65)-SUMIFS(Generation!U:U,Generation!$A:$A,Comparison_CDP2,Generation!$B:$B,IF($B$53="NEM","*",$B$53),Generation!$C:$C,$H65)</f>
        <v>0</v>
      </c>
      <c r="AA65" s="5">
        <f>SUMIFS(Generation!V:V,Generation!$A:$A,Comparison_CDP1,Generation!$B:$B,IF($B$53="NEM","*",$B$53),Generation!$C:$C,$H65)-SUMIFS(Generation!V:V,Generation!$A:$A,Comparison_CDP2,Generation!$B:$B,IF($B$53="NEM","*",$B$53),Generation!$C:$C,$H65)</f>
        <v>0</v>
      </c>
      <c r="AB65" s="5">
        <f>SUMIFS(Generation!W:W,Generation!$A:$A,Comparison_CDP1,Generation!$B:$B,IF($B$53="NEM","*",$B$53),Generation!$C:$C,$H65)-SUMIFS(Generation!W:W,Generation!$A:$A,Comparison_CDP2,Generation!$B:$B,IF($B$53="NEM","*",$B$53),Generation!$C:$C,$H65)</f>
        <v>0</v>
      </c>
      <c r="AC65" s="5">
        <f>SUMIFS(Generation!X:X,Generation!$A:$A,Comparison_CDP1,Generation!$B:$B,IF($B$53="NEM","*",$B$53),Generation!$C:$C,$H65)-SUMIFS(Generation!X:X,Generation!$A:$A,Comparison_CDP2,Generation!$B:$B,IF($B$53="NEM","*",$B$53),Generation!$C:$C,$H65)</f>
        <v>0</v>
      </c>
      <c r="AD65" s="5">
        <f>SUMIFS(Generation!Y:Y,Generation!$A:$A,Comparison_CDP1,Generation!$B:$B,IF($B$53="NEM","*",$B$53),Generation!$C:$C,$H65)-SUMIFS(Generation!Y:Y,Generation!$A:$A,Comparison_CDP2,Generation!$B:$B,IF($B$53="NEM","*",$B$53),Generation!$C:$C,$H65)</f>
        <v>0</v>
      </c>
      <c r="AE65" s="5">
        <f>SUMIFS(Generation!Z:Z,Generation!$A:$A,Comparison_CDP1,Generation!$B:$B,IF($B$53="NEM","*",$B$53),Generation!$C:$C,$H65)-SUMIFS(Generation!Z:Z,Generation!$A:$A,Comparison_CDP2,Generation!$B:$B,IF($B$53="NEM","*",$B$53),Generation!$C:$C,$H65)</f>
        <v>0</v>
      </c>
      <c r="AF65" s="5">
        <f>SUMIFS(Generation!AA:AA,Generation!$A:$A,Comparison_CDP1,Generation!$B:$B,IF($B$53="NEM","*",$B$53),Generation!$C:$C,$H65)-SUMIFS(Generation!AA:AA,Generation!$A:$A,Comparison_CDP2,Generation!$B:$B,IF($B$53="NEM","*",$B$53),Generation!$C:$C,$H65)</f>
        <v>0</v>
      </c>
      <c r="AG65" s="5">
        <f>SUMIFS(Generation!AB:AB,Generation!$A:$A,Comparison_CDP1,Generation!$B:$B,IF($B$53="NEM","*",$B$53),Generation!$C:$C,$H65)-SUMIFS(Generation!AB:AB,Generation!$A:$A,Comparison_CDP2,Generation!$B:$B,IF($B$53="NEM","*",$B$53),Generation!$C:$C,$H65)</f>
        <v>0</v>
      </c>
      <c r="AH65" s="5">
        <f>SUMIFS(Generation!AC:AC,Generation!$A:$A,Comparison_CDP1,Generation!$B:$B,IF($B$53="NEM","*",$B$53),Generation!$C:$C,$H65)-SUMIFS(Generation!AC:AC,Generation!$A:$A,Comparison_CDP2,Generation!$B:$B,IF($B$53="NEM","*",$B$53),Generation!$C:$C,$H65)</f>
        <v>0</v>
      </c>
      <c r="AI65" s="5">
        <f>SUMIFS(Generation!AD:AD,Generation!$A:$A,Comparison_CDP1,Generation!$B:$B,IF($B$53="NEM","*",$B$53),Generation!$C:$C,$H65)-SUMIFS(Generation!AD:AD,Generation!$A:$A,Comparison_CDP2,Generation!$B:$B,IF($B$53="NEM","*",$B$53),Generation!$C:$C,$H65)</f>
        <v>0</v>
      </c>
      <c r="AJ65" s="5">
        <f>SUMIFS(Generation!AE:AE,Generation!$A:$A,Comparison_CDP1,Generation!$B:$B,IF($B$53="NEM","*",$B$53),Generation!$C:$C,$H65)-SUMIFS(Generation!AE:AE,Generation!$A:$A,Comparison_CDP2,Generation!$B:$B,IF($B$53="NEM","*",$B$53),Generation!$C:$C,$H65)</f>
        <v>0</v>
      </c>
    </row>
    <row r="66" spans="1:62" ht="15" customHeight="1">
      <c r="H66" s="9" t="s">
        <v>140</v>
      </c>
      <c r="I66" s="5">
        <f>SUMIFS(Generation!D:D,Generation!$A:$A,Comparison_CDP1,Generation!$B:$B,IF($B$53="NEM","*",$B$53),Generation!$C:$C,$H66)-SUMIFS(Generation!D:D,Generation!$A:$A,Comparison_CDP2,Generation!$B:$B,IF($B$53="NEM","*",$B$53),Generation!$C:$C,$H66)</f>
        <v>0</v>
      </c>
      <c r="J66" s="5">
        <f>SUMIFS(Generation!E:E,Generation!$A:$A,Comparison_CDP1,Generation!$B:$B,IF($B$53="NEM","*",$B$53),Generation!$C:$C,$H66)-SUMIFS(Generation!E:E,Generation!$A:$A,Comparison_CDP2,Generation!$B:$B,IF($B$53="NEM","*",$B$53),Generation!$C:$C,$H66)</f>
        <v>0</v>
      </c>
      <c r="K66" s="5">
        <f>SUMIFS(Generation!F:F,Generation!$A:$A,Comparison_CDP1,Generation!$B:$B,IF($B$53="NEM","*",$B$53),Generation!$C:$C,$H66)-SUMIFS(Generation!F:F,Generation!$A:$A,Comparison_CDP2,Generation!$B:$B,IF($B$53="NEM","*",$B$53),Generation!$C:$C,$H66)</f>
        <v>0</v>
      </c>
      <c r="L66" s="5">
        <f>SUMIFS(Generation!G:G,Generation!$A:$A,Comparison_CDP1,Generation!$B:$B,IF($B$53="NEM","*",$B$53),Generation!$C:$C,$H66)-SUMIFS(Generation!G:G,Generation!$A:$A,Comparison_CDP2,Generation!$B:$B,IF($B$53="NEM","*",$B$53),Generation!$C:$C,$H66)</f>
        <v>0</v>
      </c>
      <c r="M66" s="5">
        <f>SUMIFS(Generation!H:H,Generation!$A:$A,Comparison_CDP1,Generation!$B:$B,IF($B$53="NEM","*",$B$53),Generation!$C:$C,$H66)-SUMIFS(Generation!H:H,Generation!$A:$A,Comparison_CDP2,Generation!$B:$B,IF($B$53="NEM","*",$B$53),Generation!$C:$C,$H66)</f>
        <v>0</v>
      </c>
      <c r="N66" s="5">
        <f>SUMIFS(Generation!I:I,Generation!$A:$A,Comparison_CDP1,Generation!$B:$B,IF($B$53="NEM","*",$B$53),Generation!$C:$C,$H66)-SUMIFS(Generation!I:I,Generation!$A:$A,Comparison_CDP2,Generation!$B:$B,IF($B$53="NEM","*",$B$53),Generation!$C:$C,$H66)</f>
        <v>0</v>
      </c>
      <c r="O66" s="5">
        <f>SUMIFS(Generation!J:J,Generation!$A:$A,Comparison_CDP1,Generation!$B:$B,IF($B$53="NEM","*",$B$53),Generation!$C:$C,$H66)-SUMIFS(Generation!J:J,Generation!$A:$A,Comparison_CDP2,Generation!$B:$B,IF($B$53="NEM","*",$B$53),Generation!$C:$C,$H66)</f>
        <v>0</v>
      </c>
      <c r="P66" s="5">
        <f>SUMIFS(Generation!K:K,Generation!$A:$A,Comparison_CDP1,Generation!$B:$B,IF($B$53="NEM","*",$B$53),Generation!$C:$C,$H66)-SUMIFS(Generation!K:K,Generation!$A:$A,Comparison_CDP2,Generation!$B:$B,IF($B$53="NEM","*",$B$53),Generation!$C:$C,$H66)</f>
        <v>0</v>
      </c>
      <c r="Q66" s="5">
        <f>SUMIFS(Generation!L:L,Generation!$A:$A,Comparison_CDP1,Generation!$B:$B,IF($B$53="NEM","*",$B$53),Generation!$C:$C,$H66)-SUMIFS(Generation!L:L,Generation!$A:$A,Comparison_CDP2,Generation!$B:$B,IF($B$53="NEM","*",$B$53),Generation!$C:$C,$H66)</f>
        <v>0</v>
      </c>
      <c r="R66" s="5">
        <f>SUMIFS(Generation!M:M,Generation!$A:$A,Comparison_CDP1,Generation!$B:$B,IF($B$53="NEM","*",$B$53),Generation!$C:$C,$H66)-SUMIFS(Generation!M:M,Generation!$A:$A,Comparison_CDP2,Generation!$B:$B,IF($B$53="NEM","*",$B$53),Generation!$C:$C,$H66)</f>
        <v>0</v>
      </c>
      <c r="S66" s="5">
        <f>SUMIFS(Generation!N:N,Generation!$A:$A,Comparison_CDP1,Generation!$B:$B,IF($B$53="NEM","*",$B$53),Generation!$C:$C,$H66)-SUMIFS(Generation!N:N,Generation!$A:$A,Comparison_CDP2,Generation!$B:$B,IF($B$53="NEM","*",$B$53),Generation!$C:$C,$H66)</f>
        <v>0</v>
      </c>
      <c r="T66" s="5">
        <f>SUMIFS(Generation!O:O,Generation!$A:$A,Comparison_CDP1,Generation!$B:$B,IF($B$53="NEM","*",$B$53),Generation!$C:$C,$H66)-SUMIFS(Generation!O:O,Generation!$A:$A,Comparison_CDP2,Generation!$B:$B,IF($B$53="NEM","*",$B$53),Generation!$C:$C,$H66)</f>
        <v>0</v>
      </c>
      <c r="U66" s="5">
        <f>SUMIFS(Generation!P:P,Generation!$A:$A,Comparison_CDP1,Generation!$B:$B,IF($B$53="NEM","*",$B$53),Generation!$C:$C,$H66)-SUMIFS(Generation!P:P,Generation!$A:$A,Comparison_CDP2,Generation!$B:$B,IF($B$53="NEM","*",$B$53),Generation!$C:$C,$H66)</f>
        <v>0</v>
      </c>
      <c r="V66" s="5">
        <f>SUMIFS(Generation!Q:Q,Generation!$A:$A,Comparison_CDP1,Generation!$B:$B,IF($B$53="NEM","*",$B$53),Generation!$C:$C,$H66)-SUMIFS(Generation!Q:Q,Generation!$A:$A,Comparison_CDP2,Generation!$B:$B,IF($B$53="NEM","*",$B$53),Generation!$C:$C,$H66)</f>
        <v>0</v>
      </c>
      <c r="W66" s="5">
        <f>SUMIFS(Generation!R:R,Generation!$A:$A,Comparison_CDP1,Generation!$B:$B,IF($B$53="NEM","*",$B$53),Generation!$C:$C,$H66)-SUMIFS(Generation!R:R,Generation!$A:$A,Comparison_CDP2,Generation!$B:$B,IF($B$53="NEM","*",$B$53),Generation!$C:$C,$H66)</f>
        <v>0</v>
      </c>
      <c r="X66" s="5">
        <f>SUMIFS(Generation!S:S,Generation!$A:$A,Comparison_CDP1,Generation!$B:$B,IF($B$53="NEM","*",$B$53),Generation!$C:$C,$H66)-SUMIFS(Generation!S:S,Generation!$A:$A,Comparison_CDP2,Generation!$B:$B,IF($B$53="NEM","*",$B$53),Generation!$C:$C,$H66)</f>
        <v>0</v>
      </c>
      <c r="Y66" s="5">
        <f>SUMIFS(Generation!T:T,Generation!$A:$A,Comparison_CDP1,Generation!$B:$B,IF($B$53="NEM","*",$B$53),Generation!$C:$C,$H66)-SUMIFS(Generation!T:T,Generation!$A:$A,Comparison_CDP2,Generation!$B:$B,IF($B$53="NEM","*",$B$53),Generation!$C:$C,$H66)</f>
        <v>0</v>
      </c>
      <c r="Z66" s="5">
        <f>SUMIFS(Generation!U:U,Generation!$A:$A,Comparison_CDP1,Generation!$B:$B,IF($B$53="NEM","*",$B$53),Generation!$C:$C,$H66)-SUMIFS(Generation!U:U,Generation!$A:$A,Comparison_CDP2,Generation!$B:$B,IF($B$53="NEM","*",$B$53),Generation!$C:$C,$H66)</f>
        <v>0</v>
      </c>
      <c r="AA66" s="5">
        <f>SUMIFS(Generation!V:V,Generation!$A:$A,Comparison_CDP1,Generation!$B:$B,IF($B$53="NEM","*",$B$53),Generation!$C:$C,$H66)-SUMIFS(Generation!V:V,Generation!$A:$A,Comparison_CDP2,Generation!$B:$B,IF($B$53="NEM","*",$B$53),Generation!$C:$C,$H66)</f>
        <v>0</v>
      </c>
      <c r="AB66" s="5">
        <f>SUMIFS(Generation!W:W,Generation!$A:$A,Comparison_CDP1,Generation!$B:$B,IF($B$53="NEM","*",$B$53),Generation!$C:$C,$H66)-SUMIFS(Generation!W:W,Generation!$A:$A,Comparison_CDP2,Generation!$B:$B,IF($B$53="NEM","*",$B$53),Generation!$C:$C,$H66)</f>
        <v>0</v>
      </c>
      <c r="AC66" s="5">
        <f>SUMIFS(Generation!X:X,Generation!$A:$A,Comparison_CDP1,Generation!$B:$B,IF($B$53="NEM","*",$B$53),Generation!$C:$C,$H66)-SUMIFS(Generation!X:X,Generation!$A:$A,Comparison_CDP2,Generation!$B:$B,IF($B$53="NEM","*",$B$53),Generation!$C:$C,$H66)</f>
        <v>0</v>
      </c>
      <c r="AD66" s="5">
        <f>SUMIFS(Generation!Y:Y,Generation!$A:$A,Comparison_CDP1,Generation!$B:$B,IF($B$53="NEM","*",$B$53),Generation!$C:$C,$H66)-SUMIFS(Generation!Y:Y,Generation!$A:$A,Comparison_CDP2,Generation!$B:$B,IF($B$53="NEM","*",$B$53),Generation!$C:$C,$H66)</f>
        <v>0</v>
      </c>
      <c r="AE66" s="5">
        <f>SUMIFS(Generation!Z:Z,Generation!$A:$A,Comparison_CDP1,Generation!$B:$B,IF($B$53="NEM","*",$B$53),Generation!$C:$C,$H66)-SUMIFS(Generation!Z:Z,Generation!$A:$A,Comparison_CDP2,Generation!$B:$B,IF($B$53="NEM","*",$B$53),Generation!$C:$C,$H66)</f>
        <v>0</v>
      </c>
      <c r="AF66" s="5">
        <f>SUMIFS(Generation!AA:AA,Generation!$A:$A,Comparison_CDP1,Generation!$B:$B,IF($B$53="NEM","*",$B$53),Generation!$C:$C,$H66)-SUMIFS(Generation!AA:AA,Generation!$A:$A,Comparison_CDP2,Generation!$B:$B,IF($B$53="NEM","*",$B$53),Generation!$C:$C,$H66)</f>
        <v>0</v>
      </c>
      <c r="AG66" s="5">
        <f>SUMIFS(Generation!AB:AB,Generation!$A:$A,Comparison_CDP1,Generation!$B:$B,IF($B$53="NEM","*",$B$53),Generation!$C:$C,$H66)-SUMIFS(Generation!AB:AB,Generation!$A:$A,Comparison_CDP2,Generation!$B:$B,IF($B$53="NEM","*",$B$53),Generation!$C:$C,$H66)</f>
        <v>0</v>
      </c>
      <c r="AH66" s="5">
        <f>SUMIFS(Generation!AC:AC,Generation!$A:$A,Comparison_CDP1,Generation!$B:$B,IF($B$53="NEM","*",$B$53),Generation!$C:$C,$H66)-SUMIFS(Generation!AC:AC,Generation!$A:$A,Comparison_CDP2,Generation!$B:$B,IF($B$53="NEM","*",$B$53),Generation!$C:$C,$H66)</f>
        <v>0</v>
      </c>
      <c r="AI66" s="5">
        <f>SUMIFS(Generation!AD:AD,Generation!$A:$A,Comparison_CDP1,Generation!$B:$B,IF($B$53="NEM","*",$B$53),Generation!$C:$C,$H66)-SUMIFS(Generation!AD:AD,Generation!$A:$A,Comparison_CDP2,Generation!$B:$B,IF($B$53="NEM","*",$B$53),Generation!$C:$C,$H66)</f>
        <v>0</v>
      </c>
      <c r="AJ66" s="5">
        <f>SUMIFS(Generation!AE:AE,Generation!$A:$A,Comparison_CDP1,Generation!$B:$B,IF($B$53="NEM","*",$B$53),Generation!$C:$C,$H66)-SUMIFS(Generation!AE:AE,Generation!$A:$A,Comparison_CDP2,Generation!$B:$B,IF($B$53="NEM","*",$B$53),Generation!$C:$C,$H66)</f>
        <v>0</v>
      </c>
    </row>
    <row r="67" spans="1:62" ht="15" customHeight="1">
      <c r="H67" s="9" t="s">
        <v>141</v>
      </c>
      <c r="I67" s="5">
        <f>SUMIFS(Generation!D:D,Generation!$A:$A,Comparison_CDP1,Generation!$B:$B,IF($B$53="NEM","*",$B$53),Generation!$C:$C,$H67)-SUMIFS(Generation!D:D,Generation!$A:$A,Comparison_CDP2,Generation!$B:$B,IF($B$53="NEM","*",$B$53),Generation!$C:$C,$H67)</f>
        <v>0</v>
      </c>
      <c r="J67" s="5">
        <f>SUMIFS(Generation!E:E,Generation!$A:$A,Comparison_CDP1,Generation!$B:$B,IF($B$53="NEM","*",$B$53),Generation!$C:$C,$H67)-SUMIFS(Generation!E:E,Generation!$A:$A,Comparison_CDP2,Generation!$B:$B,IF($B$53="NEM","*",$B$53),Generation!$C:$C,$H67)</f>
        <v>0</v>
      </c>
      <c r="K67" s="5">
        <f>SUMIFS(Generation!F:F,Generation!$A:$A,Comparison_CDP1,Generation!$B:$B,IF($B$53="NEM","*",$B$53),Generation!$C:$C,$H67)-SUMIFS(Generation!F:F,Generation!$A:$A,Comparison_CDP2,Generation!$B:$B,IF($B$53="NEM","*",$B$53),Generation!$C:$C,$H67)</f>
        <v>0</v>
      </c>
      <c r="L67" s="5">
        <f>SUMIFS(Generation!G:G,Generation!$A:$A,Comparison_CDP1,Generation!$B:$B,IF($B$53="NEM","*",$B$53),Generation!$C:$C,$H67)-SUMIFS(Generation!G:G,Generation!$A:$A,Comparison_CDP2,Generation!$B:$B,IF($B$53="NEM","*",$B$53),Generation!$C:$C,$H67)</f>
        <v>0</v>
      </c>
      <c r="M67" s="5">
        <f>SUMIFS(Generation!H:H,Generation!$A:$A,Comparison_CDP1,Generation!$B:$B,IF($B$53="NEM","*",$B$53),Generation!$C:$C,$H67)-SUMIFS(Generation!H:H,Generation!$A:$A,Comparison_CDP2,Generation!$B:$B,IF($B$53="NEM","*",$B$53),Generation!$C:$C,$H67)</f>
        <v>0</v>
      </c>
      <c r="N67" s="5">
        <f>SUMIFS(Generation!I:I,Generation!$A:$A,Comparison_CDP1,Generation!$B:$B,IF($B$53="NEM","*",$B$53),Generation!$C:$C,$H67)-SUMIFS(Generation!I:I,Generation!$A:$A,Comparison_CDP2,Generation!$B:$B,IF($B$53="NEM","*",$B$53),Generation!$C:$C,$H67)</f>
        <v>0</v>
      </c>
      <c r="O67" s="5">
        <f>SUMIFS(Generation!J:J,Generation!$A:$A,Comparison_CDP1,Generation!$B:$B,IF($B$53="NEM","*",$B$53),Generation!$C:$C,$H67)-SUMIFS(Generation!J:J,Generation!$A:$A,Comparison_CDP2,Generation!$B:$B,IF($B$53="NEM","*",$B$53),Generation!$C:$C,$H67)</f>
        <v>0</v>
      </c>
      <c r="P67" s="5">
        <f>SUMIFS(Generation!K:K,Generation!$A:$A,Comparison_CDP1,Generation!$B:$B,IF($B$53="NEM","*",$B$53),Generation!$C:$C,$H67)-SUMIFS(Generation!K:K,Generation!$A:$A,Comparison_CDP2,Generation!$B:$B,IF($B$53="NEM","*",$B$53),Generation!$C:$C,$H67)</f>
        <v>0</v>
      </c>
      <c r="Q67" s="5">
        <f>SUMIFS(Generation!L:L,Generation!$A:$A,Comparison_CDP1,Generation!$B:$B,IF($B$53="NEM","*",$B$53),Generation!$C:$C,$H67)-SUMIFS(Generation!L:L,Generation!$A:$A,Comparison_CDP2,Generation!$B:$B,IF($B$53="NEM","*",$B$53),Generation!$C:$C,$H67)</f>
        <v>-5.5557000000000009E-6</v>
      </c>
      <c r="R67" s="5">
        <f>SUMIFS(Generation!M:M,Generation!$A:$A,Comparison_CDP1,Generation!$B:$B,IF($B$53="NEM","*",$B$53),Generation!$C:$C,$H67)-SUMIFS(Generation!M:M,Generation!$A:$A,Comparison_CDP2,Generation!$B:$B,IF($B$53="NEM","*",$B$53),Generation!$C:$C,$H67)</f>
        <v>-1.3661784999999997E-5</v>
      </c>
      <c r="S67" s="5">
        <f>SUMIFS(Generation!N:N,Generation!$A:$A,Comparison_CDP1,Generation!$B:$B,IF($B$53="NEM","*",$B$53),Generation!$C:$C,$H67)-SUMIFS(Generation!N:N,Generation!$A:$A,Comparison_CDP2,Generation!$B:$B,IF($B$53="NEM","*",$B$53),Generation!$C:$C,$H67)</f>
        <v>-2.4357290000000001E-5</v>
      </c>
      <c r="T67" s="5">
        <f>SUMIFS(Generation!O:O,Generation!$A:$A,Comparison_CDP1,Generation!$B:$B,IF($B$53="NEM","*",$B$53),Generation!$C:$C,$H67)-SUMIFS(Generation!O:O,Generation!$A:$A,Comparison_CDP2,Generation!$B:$B,IF($B$53="NEM","*",$B$53),Generation!$C:$C,$H67)</f>
        <v>-2.6271025000000001E-5</v>
      </c>
      <c r="U67" s="5">
        <f>SUMIFS(Generation!P:P,Generation!$A:$A,Comparison_CDP1,Generation!$B:$B,IF($B$53="NEM","*",$B$53),Generation!$C:$C,$H67)-SUMIFS(Generation!P:P,Generation!$A:$A,Comparison_CDP2,Generation!$B:$B,IF($B$53="NEM","*",$B$53),Generation!$C:$C,$H67)</f>
        <v>-3.2076765000000002E-5</v>
      </c>
      <c r="V67" s="5">
        <f>SUMIFS(Generation!Q:Q,Generation!$A:$A,Comparison_CDP1,Generation!$B:$B,IF($B$53="NEM","*",$B$53),Generation!$C:$C,$H67)-SUMIFS(Generation!Q:Q,Generation!$A:$A,Comparison_CDP2,Generation!$B:$B,IF($B$53="NEM","*",$B$53),Generation!$C:$C,$H67)</f>
        <v>-3.056244E-5</v>
      </c>
      <c r="W67" s="5">
        <f>SUMIFS(Generation!R:R,Generation!$A:$A,Comparison_CDP1,Generation!$B:$B,IF($B$53="NEM","*",$B$53),Generation!$C:$C,$H67)-SUMIFS(Generation!R:R,Generation!$A:$A,Comparison_CDP2,Generation!$B:$B,IF($B$53="NEM","*",$B$53),Generation!$C:$C,$H67)</f>
        <v>-6.163758999999998E-5</v>
      </c>
      <c r="X67" s="5">
        <f>SUMIFS(Generation!S:S,Generation!$A:$A,Comparison_CDP1,Generation!$B:$B,IF($B$53="NEM","*",$B$53),Generation!$C:$C,$H67)-SUMIFS(Generation!S:S,Generation!$A:$A,Comparison_CDP2,Generation!$B:$B,IF($B$53="NEM","*",$B$53),Generation!$C:$C,$H67)</f>
        <v>-5.6688025000000005E-5</v>
      </c>
      <c r="Y67" s="5">
        <f>SUMIFS(Generation!T:T,Generation!$A:$A,Comparison_CDP1,Generation!$B:$B,IF($B$53="NEM","*",$B$53),Generation!$C:$C,$H67)-SUMIFS(Generation!T:T,Generation!$A:$A,Comparison_CDP2,Generation!$B:$B,IF($B$53="NEM","*",$B$53),Generation!$C:$C,$H67)</f>
        <v>-3534.4923895683933</v>
      </c>
      <c r="Z67" s="5">
        <f>SUMIFS(Generation!U:U,Generation!$A:$A,Comparison_CDP1,Generation!$B:$B,IF($B$53="NEM","*",$B$53),Generation!$C:$C,$H67)-SUMIFS(Generation!U:U,Generation!$A:$A,Comparison_CDP2,Generation!$B:$B,IF($B$53="NEM","*",$B$53),Generation!$C:$C,$H67)</f>
        <v>-4295.454833600551</v>
      </c>
      <c r="AA67" s="5">
        <f>SUMIFS(Generation!V:V,Generation!$A:$A,Comparison_CDP1,Generation!$B:$B,IF($B$53="NEM","*",$B$53),Generation!$C:$C,$H67)-SUMIFS(Generation!V:V,Generation!$A:$A,Comparison_CDP2,Generation!$B:$B,IF($B$53="NEM","*",$B$53),Generation!$C:$C,$H67)</f>
        <v>-5413.7785016473972</v>
      </c>
      <c r="AB67" s="5">
        <f>SUMIFS(Generation!W:W,Generation!$A:$A,Comparison_CDP1,Generation!$B:$B,IF($B$53="NEM","*",$B$53),Generation!$C:$C,$H67)-SUMIFS(Generation!W:W,Generation!$A:$A,Comparison_CDP2,Generation!$B:$B,IF($B$53="NEM","*",$B$53),Generation!$C:$C,$H67)</f>
        <v>-9376.9972237793554</v>
      </c>
      <c r="AC67" s="5">
        <f>SUMIFS(Generation!X:X,Generation!$A:$A,Comparison_CDP1,Generation!$B:$B,IF($B$53="NEM","*",$B$53),Generation!$C:$C,$H67)-SUMIFS(Generation!X:X,Generation!$A:$A,Comparison_CDP2,Generation!$B:$B,IF($B$53="NEM","*",$B$53),Generation!$C:$C,$H67)</f>
        <v>-20868.978099827651</v>
      </c>
      <c r="AD67" s="5">
        <f>SUMIFS(Generation!Y:Y,Generation!$A:$A,Comparison_CDP1,Generation!$B:$B,IF($B$53="NEM","*",$B$53),Generation!$C:$C,$H67)-SUMIFS(Generation!Y:Y,Generation!$A:$A,Comparison_CDP2,Generation!$B:$B,IF($B$53="NEM","*",$B$53),Generation!$C:$C,$H67)</f>
        <v>-19244.311609660017</v>
      </c>
      <c r="AE67" s="5">
        <f>SUMIFS(Generation!Z:Z,Generation!$A:$A,Comparison_CDP1,Generation!$B:$B,IF($B$53="NEM","*",$B$53),Generation!$C:$C,$H67)-SUMIFS(Generation!Z:Z,Generation!$A:$A,Comparison_CDP2,Generation!$B:$B,IF($B$53="NEM","*",$B$53),Generation!$C:$C,$H67)</f>
        <v>-23055.225348522777</v>
      </c>
      <c r="AF67" s="5">
        <f>SUMIFS(Generation!AA:AA,Generation!$A:$A,Comparison_CDP1,Generation!$B:$B,IF($B$53="NEM","*",$B$53),Generation!$C:$C,$H67)-SUMIFS(Generation!AA:AA,Generation!$A:$A,Comparison_CDP2,Generation!$B:$B,IF($B$53="NEM","*",$B$53),Generation!$C:$C,$H67)</f>
        <v>-22456.500821923699</v>
      </c>
      <c r="AG67" s="5">
        <f>SUMIFS(Generation!AB:AB,Generation!$A:$A,Comparison_CDP1,Generation!$B:$B,IF($B$53="NEM","*",$B$53),Generation!$C:$C,$H67)-SUMIFS(Generation!AB:AB,Generation!$A:$A,Comparison_CDP2,Generation!$B:$B,IF($B$53="NEM","*",$B$53),Generation!$C:$C,$H67)</f>
        <v>-27356.409168654693</v>
      </c>
      <c r="AH67" s="5">
        <f>SUMIFS(Generation!AC:AC,Generation!$A:$A,Comparison_CDP1,Generation!$B:$B,IF($B$53="NEM","*",$B$53),Generation!$C:$C,$H67)-SUMIFS(Generation!AC:AC,Generation!$A:$A,Comparison_CDP2,Generation!$B:$B,IF($B$53="NEM","*",$B$53),Generation!$C:$C,$H67)</f>
        <v>-32452.516091938352</v>
      </c>
      <c r="AI67" s="5">
        <f>SUMIFS(Generation!AD:AD,Generation!$A:$A,Comparison_CDP1,Generation!$B:$B,IF($B$53="NEM","*",$B$53),Generation!$C:$C,$H67)-SUMIFS(Generation!AD:AD,Generation!$A:$A,Comparison_CDP2,Generation!$B:$B,IF($B$53="NEM","*",$B$53),Generation!$C:$C,$H67)</f>
        <v>-32811.962228445751</v>
      </c>
      <c r="AJ67" s="5">
        <f>SUMIFS(Generation!AE:AE,Generation!$A:$A,Comparison_CDP1,Generation!$B:$B,IF($B$53="NEM","*",$B$53),Generation!$C:$C,$H67)-SUMIFS(Generation!AE:AE,Generation!$A:$A,Comparison_CDP2,Generation!$B:$B,IF($B$53="NEM","*",$B$53),Generation!$C:$C,$H67)</f>
        <v>-36439.206238742227</v>
      </c>
    </row>
    <row r="68" spans="1:62" ht="15" customHeight="1">
      <c r="H68" s="9" t="s">
        <v>142</v>
      </c>
      <c r="I68" s="5">
        <f>SUMIFS(Generation!D:D,Generation!$A:$A,Comparison_CDP1,Generation!$B:$B,IF($B$53="NEM","*",$B$53),Generation!$C:$C,$H68)-SUMIFS(Generation!D:D,Generation!$A:$A,Comparison_CDP2,Generation!$B:$B,IF($B$53="NEM","*",$B$53),Generation!$C:$C,$H68)</f>
        <v>-9878.3927024149089</v>
      </c>
      <c r="J68" s="5">
        <f>SUMIFS(Generation!E:E,Generation!$A:$A,Comparison_CDP1,Generation!$B:$B,IF($B$53="NEM","*",$B$53),Generation!$C:$C,$H68)-SUMIFS(Generation!E:E,Generation!$A:$A,Comparison_CDP2,Generation!$B:$B,IF($B$53="NEM","*",$B$53),Generation!$C:$C,$H68)</f>
        <v>-14030.137365741772</v>
      </c>
      <c r="K68" s="5">
        <f>SUMIFS(Generation!F:F,Generation!$A:$A,Comparison_CDP1,Generation!$B:$B,IF($B$53="NEM","*",$B$53),Generation!$C:$C,$H68)-SUMIFS(Generation!F:F,Generation!$A:$A,Comparison_CDP2,Generation!$B:$B,IF($B$53="NEM","*",$B$53),Generation!$C:$C,$H68)</f>
        <v>-16539.867408956386</v>
      </c>
      <c r="L68" s="5">
        <f>SUMIFS(Generation!G:G,Generation!$A:$A,Comparison_CDP1,Generation!$B:$B,IF($B$53="NEM","*",$B$53),Generation!$C:$C,$H68)-SUMIFS(Generation!G:G,Generation!$A:$A,Comparison_CDP2,Generation!$B:$B,IF($B$53="NEM","*",$B$53),Generation!$C:$C,$H68)</f>
        <v>-23006.360409339148</v>
      </c>
      <c r="M68" s="5">
        <f>SUMIFS(Generation!H:H,Generation!$A:$A,Comparison_CDP1,Generation!$B:$B,IF($B$53="NEM","*",$B$53),Generation!$C:$C,$H68)-SUMIFS(Generation!H:H,Generation!$A:$A,Comparison_CDP2,Generation!$B:$B,IF($B$53="NEM","*",$B$53),Generation!$C:$C,$H68)</f>
        <v>-10282.984233912895</v>
      </c>
      <c r="N68" s="5">
        <f>SUMIFS(Generation!I:I,Generation!$A:$A,Comparison_CDP1,Generation!$B:$B,IF($B$53="NEM","*",$B$53),Generation!$C:$C,$H68)-SUMIFS(Generation!I:I,Generation!$A:$A,Comparison_CDP2,Generation!$B:$B,IF($B$53="NEM","*",$B$53),Generation!$C:$C,$H68)</f>
        <v>-5962.4861777710321</v>
      </c>
      <c r="O68" s="5">
        <f>SUMIFS(Generation!J:J,Generation!$A:$A,Comparison_CDP1,Generation!$B:$B,IF($B$53="NEM","*",$B$53),Generation!$C:$C,$H68)-SUMIFS(Generation!J:J,Generation!$A:$A,Comparison_CDP2,Generation!$B:$B,IF($B$53="NEM","*",$B$53),Generation!$C:$C,$H68)</f>
        <v>-5370.0500162645185</v>
      </c>
      <c r="P68" s="5">
        <f>SUMIFS(Generation!K:K,Generation!$A:$A,Comparison_CDP1,Generation!$B:$B,IF($B$53="NEM","*",$B$53),Generation!$C:$C,$H68)-SUMIFS(Generation!K:K,Generation!$A:$A,Comparison_CDP2,Generation!$B:$B,IF($B$53="NEM","*",$B$53),Generation!$C:$C,$H68)</f>
        <v>-1548.2734865423408</v>
      </c>
      <c r="Q68" s="5">
        <f>SUMIFS(Generation!L:L,Generation!$A:$A,Comparison_CDP1,Generation!$B:$B,IF($B$53="NEM","*",$B$53),Generation!$C:$C,$H68)-SUMIFS(Generation!L:L,Generation!$A:$A,Comparison_CDP2,Generation!$B:$B,IF($B$53="NEM","*",$B$53),Generation!$C:$C,$H68)</f>
        <v>1347.7557835636107</v>
      </c>
      <c r="R68" s="5">
        <f>SUMIFS(Generation!M:M,Generation!$A:$A,Comparison_CDP1,Generation!$B:$B,IF($B$53="NEM","*",$B$53),Generation!$C:$C,$H68)-SUMIFS(Generation!M:M,Generation!$A:$A,Comparison_CDP2,Generation!$B:$B,IF($B$53="NEM","*",$B$53),Generation!$C:$C,$H68)</f>
        <v>5132.1591940047801</v>
      </c>
      <c r="S68" s="5">
        <f>SUMIFS(Generation!N:N,Generation!$A:$A,Comparison_CDP1,Generation!$B:$B,IF($B$53="NEM","*",$B$53),Generation!$C:$C,$H68)-SUMIFS(Generation!N:N,Generation!$A:$A,Comparison_CDP2,Generation!$B:$B,IF($B$53="NEM","*",$B$53),Generation!$C:$C,$H68)</f>
        <v>12983.47870790145</v>
      </c>
      <c r="T68" s="5">
        <f>SUMIFS(Generation!O:O,Generation!$A:$A,Comparison_CDP1,Generation!$B:$B,IF($B$53="NEM","*",$B$53),Generation!$C:$C,$H68)-SUMIFS(Generation!O:O,Generation!$A:$A,Comparison_CDP2,Generation!$B:$B,IF($B$53="NEM","*",$B$53),Generation!$C:$C,$H68)</f>
        <v>11944.552339325208</v>
      </c>
      <c r="U68" s="5">
        <f>SUMIFS(Generation!P:P,Generation!$A:$A,Comparison_CDP1,Generation!$B:$B,IF($B$53="NEM","*",$B$53),Generation!$C:$C,$H68)-SUMIFS(Generation!P:P,Generation!$A:$A,Comparison_CDP2,Generation!$B:$B,IF($B$53="NEM","*",$B$53),Generation!$C:$C,$H68)</f>
        <v>13624.563067681069</v>
      </c>
      <c r="V68" s="5">
        <f>SUMIFS(Generation!Q:Q,Generation!$A:$A,Comparison_CDP1,Generation!$B:$B,IF($B$53="NEM","*",$B$53),Generation!$C:$C,$H68)-SUMIFS(Generation!Q:Q,Generation!$A:$A,Comparison_CDP2,Generation!$B:$B,IF($B$53="NEM","*",$B$53),Generation!$C:$C,$H68)</f>
        <v>20368.647139828594</v>
      </c>
      <c r="W68" s="5">
        <f>SUMIFS(Generation!R:R,Generation!$A:$A,Comparison_CDP1,Generation!$B:$B,IF($B$53="NEM","*",$B$53),Generation!$C:$C,$H68)-SUMIFS(Generation!R:R,Generation!$A:$A,Comparison_CDP2,Generation!$B:$B,IF($B$53="NEM","*",$B$53),Generation!$C:$C,$H68)</f>
        <v>24632.981939115867</v>
      </c>
      <c r="X68" s="5">
        <f>SUMIFS(Generation!S:S,Generation!$A:$A,Comparison_CDP1,Generation!$B:$B,IF($B$53="NEM","*",$B$53),Generation!$C:$C,$H68)-SUMIFS(Generation!S:S,Generation!$A:$A,Comparison_CDP2,Generation!$B:$B,IF($B$53="NEM","*",$B$53),Generation!$C:$C,$H68)</f>
        <v>25648.794718462275</v>
      </c>
      <c r="Y68" s="5">
        <f>SUMIFS(Generation!T:T,Generation!$A:$A,Comparison_CDP1,Generation!$B:$B,IF($B$53="NEM","*",$B$53),Generation!$C:$C,$H68)-SUMIFS(Generation!T:T,Generation!$A:$A,Comparison_CDP2,Generation!$B:$B,IF($B$53="NEM","*",$B$53),Generation!$C:$C,$H68)</f>
        <v>29742.54547084638</v>
      </c>
      <c r="Z68" s="5">
        <f>SUMIFS(Generation!U:U,Generation!$A:$A,Comparison_CDP1,Generation!$B:$B,IF($B$53="NEM","*",$B$53),Generation!$C:$C,$H68)-SUMIFS(Generation!U:U,Generation!$A:$A,Comparison_CDP2,Generation!$B:$B,IF($B$53="NEM","*",$B$53),Generation!$C:$C,$H68)</f>
        <v>31910.453928380972</v>
      </c>
      <c r="AA68" s="5">
        <f>SUMIFS(Generation!V:V,Generation!$A:$A,Comparison_CDP1,Generation!$B:$B,IF($B$53="NEM","*",$B$53),Generation!$C:$C,$H68)-SUMIFS(Generation!V:V,Generation!$A:$A,Comparison_CDP2,Generation!$B:$B,IF($B$53="NEM","*",$B$53),Generation!$C:$C,$H68)</f>
        <v>33526.107435913596</v>
      </c>
      <c r="AB68" s="5">
        <f>SUMIFS(Generation!W:W,Generation!$A:$A,Comparison_CDP1,Generation!$B:$B,IF($B$53="NEM","*",$B$53),Generation!$C:$C,$H68)-SUMIFS(Generation!W:W,Generation!$A:$A,Comparison_CDP2,Generation!$B:$B,IF($B$53="NEM","*",$B$53),Generation!$C:$C,$H68)</f>
        <v>50556.396901875138</v>
      </c>
      <c r="AC68" s="5">
        <f>SUMIFS(Generation!X:X,Generation!$A:$A,Comparison_CDP1,Generation!$B:$B,IF($B$53="NEM","*",$B$53),Generation!$C:$C,$H68)-SUMIFS(Generation!X:X,Generation!$A:$A,Comparison_CDP2,Generation!$B:$B,IF($B$53="NEM","*",$B$53),Generation!$C:$C,$H68)</f>
        <v>58260.880369179009</v>
      </c>
      <c r="AD68" s="5">
        <f>SUMIFS(Generation!Y:Y,Generation!$A:$A,Comparison_CDP1,Generation!$B:$B,IF($B$53="NEM","*",$B$53),Generation!$C:$C,$H68)-SUMIFS(Generation!Y:Y,Generation!$A:$A,Comparison_CDP2,Generation!$B:$B,IF($B$53="NEM","*",$B$53),Generation!$C:$C,$H68)</f>
        <v>55868.809488991406</v>
      </c>
      <c r="AE68" s="5">
        <f>SUMIFS(Generation!Z:Z,Generation!$A:$A,Comparison_CDP1,Generation!$B:$B,IF($B$53="NEM","*",$B$53),Generation!$C:$C,$H68)-SUMIFS(Generation!Z:Z,Generation!$A:$A,Comparison_CDP2,Generation!$B:$B,IF($B$53="NEM","*",$B$53),Generation!$C:$C,$H68)</f>
        <v>58803.064350468558</v>
      </c>
      <c r="AF68" s="5">
        <f>SUMIFS(Generation!AA:AA,Generation!$A:$A,Comparison_CDP1,Generation!$B:$B,IF($B$53="NEM","*",$B$53),Generation!$C:$C,$H68)-SUMIFS(Generation!AA:AA,Generation!$A:$A,Comparison_CDP2,Generation!$B:$B,IF($B$53="NEM","*",$B$53),Generation!$C:$C,$H68)</f>
        <v>65331.259235425736</v>
      </c>
      <c r="AG68" s="5">
        <f>SUMIFS(Generation!AB:AB,Generation!$A:$A,Comparison_CDP1,Generation!$B:$B,IF($B$53="NEM","*",$B$53),Generation!$C:$C,$H68)-SUMIFS(Generation!AB:AB,Generation!$A:$A,Comparison_CDP2,Generation!$B:$B,IF($B$53="NEM","*",$B$53),Generation!$C:$C,$H68)</f>
        <v>69495.92950130532</v>
      </c>
      <c r="AH68" s="5">
        <f>SUMIFS(Generation!AC:AC,Generation!$A:$A,Comparison_CDP1,Generation!$B:$B,IF($B$53="NEM","*",$B$53),Generation!$C:$C,$H68)-SUMIFS(Generation!AC:AC,Generation!$A:$A,Comparison_CDP2,Generation!$B:$B,IF($B$53="NEM","*",$B$53),Generation!$C:$C,$H68)</f>
        <v>78053.538230900667</v>
      </c>
      <c r="AI68" s="5">
        <f>SUMIFS(Generation!AD:AD,Generation!$A:$A,Comparison_CDP1,Generation!$B:$B,IF($B$53="NEM","*",$B$53),Generation!$C:$C,$H68)-SUMIFS(Generation!AD:AD,Generation!$A:$A,Comparison_CDP2,Generation!$B:$B,IF($B$53="NEM","*",$B$53),Generation!$C:$C,$H68)</f>
        <v>73724.659964318271</v>
      </c>
      <c r="AJ68" s="5">
        <f>SUMIFS(Generation!AE:AE,Generation!$A:$A,Comparison_CDP1,Generation!$B:$B,IF($B$53="NEM","*",$B$53),Generation!$C:$C,$H68)-SUMIFS(Generation!AE:AE,Generation!$A:$A,Comparison_CDP2,Generation!$B:$B,IF($B$53="NEM","*",$B$53),Generation!$C:$C,$H68)</f>
        <v>77846.473047252788</v>
      </c>
    </row>
    <row r="69" spans="1:62" ht="15" customHeight="1">
      <c r="H69" s="9" t="s">
        <v>143</v>
      </c>
      <c r="I69" s="5">
        <f>SUMIFS(Generation!D:D,Generation!$A:$A,Comparison_CDP1,Generation!$B:$B,IF($B$53="NEM","*",$B$53),Generation!$C:$C,$H69)-SUMIFS(Generation!D:D,Generation!$A:$A,Comparison_CDP2,Generation!$B:$B,IF($B$53="NEM","*",$B$53),Generation!$C:$C,$H69)</f>
        <v>284.19839276943094</v>
      </c>
      <c r="J69" s="5">
        <f>SUMIFS(Generation!E:E,Generation!$A:$A,Comparison_CDP1,Generation!$B:$B,IF($B$53="NEM","*",$B$53),Generation!$C:$C,$H69)-SUMIFS(Generation!E:E,Generation!$A:$A,Comparison_CDP2,Generation!$B:$B,IF($B$53="NEM","*",$B$53),Generation!$C:$C,$H69)</f>
        <v>836.41034872476484</v>
      </c>
      <c r="K69" s="5">
        <f>SUMIFS(Generation!F:F,Generation!$A:$A,Comparison_CDP1,Generation!$B:$B,IF($B$53="NEM","*",$B$53),Generation!$C:$C,$H69)-SUMIFS(Generation!F:F,Generation!$A:$A,Comparison_CDP2,Generation!$B:$B,IF($B$53="NEM","*",$B$53),Generation!$C:$C,$H69)</f>
        <v>693.83917258104702</v>
      </c>
      <c r="L69" s="5">
        <f>SUMIFS(Generation!G:G,Generation!$A:$A,Comparison_CDP1,Generation!$B:$B,IF($B$53="NEM","*",$B$53),Generation!$C:$C,$H69)-SUMIFS(Generation!G:G,Generation!$A:$A,Comparison_CDP2,Generation!$B:$B,IF($B$53="NEM","*",$B$53),Generation!$C:$C,$H69)</f>
        <v>-4989.9130478643674</v>
      </c>
      <c r="M69" s="5">
        <f>SUMIFS(Generation!H:H,Generation!$A:$A,Comparison_CDP1,Generation!$B:$B,IF($B$53="NEM","*",$B$53),Generation!$C:$C,$H69)-SUMIFS(Generation!H:H,Generation!$A:$A,Comparison_CDP2,Generation!$B:$B,IF($B$53="NEM","*",$B$53),Generation!$C:$C,$H69)</f>
        <v>-6707.2277080283457</v>
      </c>
      <c r="N69" s="5">
        <f>SUMIFS(Generation!I:I,Generation!$A:$A,Comparison_CDP1,Generation!$B:$B,IF($B$53="NEM","*",$B$53),Generation!$C:$C,$H69)-SUMIFS(Generation!I:I,Generation!$A:$A,Comparison_CDP2,Generation!$B:$B,IF($B$53="NEM","*",$B$53),Generation!$C:$C,$H69)</f>
        <v>-8289.0247058180175</v>
      </c>
      <c r="O69" s="5">
        <f>SUMIFS(Generation!J:J,Generation!$A:$A,Comparison_CDP1,Generation!$B:$B,IF($B$53="NEM","*",$B$53),Generation!$C:$C,$H69)-SUMIFS(Generation!J:J,Generation!$A:$A,Comparison_CDP2,Generation!$B:$B,IF($B$53="NEM","*",$B$53),Generation!$C:$C,$H69)</f>
        <v>-12464.733518720073</v>
      </c>
      <c r="P69" s="5">
        <f>SUMIFS(Generation!K:K,Generation!$A:$A,Comparison_CDP1,Generation!$B:$B,IF($B$53="NEM","*",$B$53),Generation!$C:$C,$H69)-SUMIFS(Generation!K:K,Generation!$A:$A,Comparison_CDP2,Generation!$B:$B,IF($B$53="NEM","*",$B$53),Generation!$C:$C,$H69)</f>
        <v>-12577.023987545159</v>
      </c>
      <c r="Q69" s="5">
        <f>SUMIFS(Generation!L:L,Generation!$A:$A,Comparison_CDP1,Generation!$B:$B,IF($B$53="NEM","*",$B$53),Generation!$C:$C,$H69)-SUMIFS(Generation!L:L,Generation!$A:$A,Comparison_CDP2,Generation!$B:$B,IF($B$53="NEM","*",$B$53),Generation!$C:$C,$H69)</f>
        <v>-11796.783343576219</v>
      </c>
      <c r="R69" s="5">
        <f>SUMIFS(Generation!M:M,Generation!$A:$A,Comparison_CDP1,Generation!$B:$B,IF($B$53="NEM","*",$B$53),Generation!$C:$C,$H69)-SUMIFS(Generation!M:M,Generation!$A:$A,Comparison_CDP2,Generation!$B:$B,IF($B$53="NEM","*",$B$53),Generation!$C:$C,$H69)</f>
        <v>-7459.4404429474162</v>
      </c>
      <c r="S69" s="5">
        <f>SUMIFS(Generation!N:N,Generation!$A:$A,Comparison_CDP1,Generation!$B:$B,IF($B$53="NEM","*",$B$53),Generation!$C:$C,$H69)-SUMIFS(Generation!N:N,Generation!$A:$A,Comparison_CDP2,Generation!$B:$B,IF($B$53="NEM","*",$B$53),Generation!$C:$C,$H69)</f>
        <v>-10657.105741770218</v>
      </c>
      <c r="T69" s="5">
        <f>SUMIFS(Generation!O:O,Generation!$A:$A,Comparison_CDP1,Generation!$B:$B,IF($B$53="NEM","*",$B$53),Generation!$C:$C,$H69)-SUMIFS(Generation!O:O,Generation!$A:$A,Comparison_CDP2,Generation!$B:$B,IF($B$53="NEM","*",$B$53),Generation!$C:$C,$H69)</f>
        <v>-13119.315243122372</v>
      </c>
      <c r="U69" s="5">
        <f>SUMIFS(Generation!P:P,Generation!$A:$A,Comparison_CDP1,Generation!$B:$B,IF($B$53="NEM","*",$B$53),Generation!$C:$C,$H69)-SUMIFS(Generation!P:P,Generation!$A:$A,Comparison_CDP2,Generation!$B:$B,IF($B$53="NEM","*",$B$53),Generation!$C:$C,$H69)</f>
        <v>-14066.485994643284</v>
      </c>
      <c r="V69" s="5">
        <f>SUMIFS(Generation!Q:Q,Generation!$A:$A,Comparison_CDP1,Generation!$B:$B,IF($B$53="NEM","*",$B$53),Generation!$C:$C,$H69)-SUMIFS(Generation!Q:Q,Generation!$A:$A,Comparison_CDP2,Generation!$B:$B,IF($B$53="NEM","*",$B$53),Generation!$C:$C,$H69)</f>
        <v>-14028.377596066559</v>
      </c>
      <c r="W69" s="5">
        <f>SUMIFS(Generation!R:R,Generation!$A:$A,Comparison_CDP1,Generation!$B:$B,IF($B$53="NEM","*",$B$53),Generation!$C:$C,$H69)-SUMIFS(Generation!R:R,Generation!$A:$A,Comparison_CDP2,Generation!$B:$B,IF($B$53="NEM","*",$B$53),Generation!$C:$C,$H69)</f>
        <v>-12069.839585969057</v>
      </c>
      <c r="X69" s="5">
        <f>SUMIFS(Generation!S:S,Generation!$A:$A,Comparison_CDP1,Generation!$B:$B,IF($B$53="NEM","*",$B$53),Generation!$C:$C,$H69)-SUMIFS(Generation!S:S,Generation!$A:$A,Comparison_CDP2,Generation!$B:$B,IF($B$53="NEM","*",$B$53),Generation!$C:$C,$H69)</f>
        <v>-9079.8822723640551</v>
      </c>
      <c r="Y69" s="5">
        <f>SUMIFS(Generation!T:T,Generation!$A:$A,Comparison_CDP1,Generation!$B:$B,IF($B$53="NEM","*",$B$53),Generation!$C:$C,$H69)-SUMIFS(Generation!T:T,Generation!$A:$A,Comparison_CDP2,Generation!$B:$B,IF($B$53="NEM","*",$B$53),Generation!$C:$C,$H69)</f>
        <v>-5441.8697680913756</v>
      </c>
      <c r="Z69" s="5">
        <f>SUMIFS(Generation!U:U,Generation!$A:$A,Comparison_CDP1,Generation!$B:$B,IF($B$53="NEM","*",$B$53),Generation!$C:$C,$H69)-SUMIFS(Generation!U:U,Generation!$A:$A,Comparison_CDP2,Generation!$B:$B,IF($B$53="NEM","*",$B$53),Generation!$C:$C,$H69)</f>
        <v>-1442.1262660572393</v>
      </c>
      <c r="AA69" s="5">
        <f>SUMIFS(Generation!V:V,Generation!$A:$A,Comparison_CDP1,Generation!$B:$B,IF($B$53="NEM","*",$B$53),Generation!$C:$C,$H69)-SUMIFS(Generation!V:V,Generation!$A:$A,Comparison_CDP2,Generation!$B:$B,IF($B$53="NEM","*",$B$53),Generation!$C:$C,$H69)</f>
        <v>2708.4121434627305</v>
      </c>
      <c r="AB69" s="5">
        <f>SUMIFS(Generation!W:W,Generation!$A:$A,Comparison_CDP1,Generation!$B:$B,IF($B$53="NEM","*",$B$53),Generation!$C:$C,$H69)-SUMIFS(Generation!W:W,Generation!$A:$A,Comparison_CDP2,Generation!$B:$B,IF($B$53="NEM","*",$B$53),Generation!$C:$C,$H69)</f>
        <v>10646.276072393623</v>
      </c>
      <c r="AC69" s="5">
        <f>SUMIFS(Generation!X:X,Generation!$A:$A,Comparison_CDP1,Generation!$B:$B,IF($B$53="NEM","*",$B$53),Generation!$C:$C,$H69)-SUMIFS(Generation!X:X,Generation!$A:$A,Comparison_CDP2,Generation!$B:$B,IF($B$53="NEM","*",$B$53),Generation!$C:$C,$H69)</f>
        <v>14111.375814659114</v>
      </c>
      <c r="AD69" s="5">
        <f>SUMIFS(Generation!Y:Y,Generation!$A:$A,Comparison_CDP1,Generation!$B:$B,IF($B$53="NEM","*",$B$53),Generation!$C:$C,$H69)-SUMIFS(Generation!Y:Y,Generation!$A:$A,Comparison_CDP2,Generation!$B:$B,IF($B$53="NEM","*",$B$53),Generation!$C:$C,$H69)</f>
        <v>13307.439992329761</v>
      </c>
      <c r="AE69" s="5">
        <f>SUMIFS(Generation!Z:Z,Generation!$A:$A,Comparison_CDP1,Generation!$B:$B,IF($B$53="NEM","*",$B$53),Generation!$C:$C,$H69)-SUMIFS(Generation!Z:Z,Generation!$A:$A,Comparison_CDP2,Generation!$B:$B,IF($B$53="NEM","*",$B$53),Generation!$C:$C,$H69)</f>
        <v>16284.663751069937</v>
      </c>
      <c r="AF69" s="5">
        <f>SUMIFS(Generation!AA:AA,Generation!$A:$A,Comparison_CDP1,Generation!$B:$B,IF($B$53="NEM","*",$B$53),Generation!$C:$C,$H69)-SUMIFS(Generation!AA:AA,Generation!$A:$A,Comparison_CDP2,Generation!$B:$B,IF($B$53="NEM","*",$B$53),Generation!$C:$C,$H69)</f>
        <v>19829.07538593022</v>
      </c>
      <c r="AG69" s="5">
        <f>SUMIFS(Generation!AB:AB,Generation!$A:$A,Comparison_CDP1,Generation!$B:$B,IF($B$53="NEM","*",$B$53),Generation!$C:$C,$H69)-SUMIFS(Generation!AB:AB,Generation!$A:$A,Comparison_CDP2,Generation!$B:$B,IF($B$53="NEM","*",$B$53),Generation!$C:$C,$H69)</f>
        <v>23670.54862568932</v>
      </c>
      <c r="AH69" s="5">
        <f>SUMIFS(Generation!AC:AC,Generation!$A:$A,Comparison_CDP1,Generation!$B:$B,IF($B$53="NEM","*",$B$53),Generation!$C:$C,$H69)-SUMIFS(Generation!AC:AC,Generation!$A:$A,Comparison_CDP2,Generation!$B:$B,IF($B$53="NEM","*",$B$53),Generation!$C:$C,$H69)</f>
        <v>36101.22637371959</v>
      </c>
      <c r="AI69" s="5">
        <f>SUMIFS(Generation!AD:AD,Generation!$A:$A,Comparison_CDP1,Generation!$B:$B,IF($B$53="NEM","*",$B$53),Generation!$C:$C,$H69)-SUMIFS(Generation!AD:AD,Generation!$A:$A,Comparison_CDP2,Generation!$B:$B,IF($B$53="NEM","*",$B$53),Generation!$C:$C,$H69)</f>
        <v>47282.351241125492</v>
      </c>
      <c r="AJ69" s="5">
        <f>SUMIFS(Generation!AE:AE,Generation!$A:$A,Comparison_CDP1,Generation!$B:$B,IF($B$53="NEM","*",$B$53),Generation!$C:$C,$H69)-SUMIFS(Generation!AE:AE,Generation!$A:$A,Comparison_CDP2,Generation!$B:$B,IF($B$53="NEM","*",$B$53),Generation!$C:$C,$H69)</f>
        <v>48522.642391649017</v>
      </c>
    </row>
    <row r="70" spans="1:62" ht="15" customHeight="1">
      <c r="H70" s="9" t="s">
        <v>144</v>
      </c>
      <c r="I70" s="5">
        <f>SUMIFS(Generation!D:D,Generation!$A:$A,Comparison_CDP1,Generation!$B:$B,IF($B$53="NEM","*",$B$53),Generation!$C:$C,$H70)-SUMIFS(Generation!D:D,Generation!$A:$A,Comparison_CDP2,Generation!$B:$B,IF($B$53="NEM","*",$B$53),Generation!$C:$C,$H70)</f>
        <v>0</v>
      </c>
      <c r="J70" s="5">
        <f>SUMIFS(Generation!E:E,Generation!$A:$A,Comparison_CDP1,Generation!$B:$B,IF($B$53="NEM","*",$B$53),Generation!$C:$C,$H70)-SUMIFS(Generation!E:E,Generation!$A:$A,Comparison_CDP2,Generation!$B:$B,IF($B$53="NEM","*",$B$53),Generation!$C:$C,$H70)</f>
        <v>0</v>
      </c>
      <c r="K70" s="5">
        <f>SUMIFS(Generation!F:F,Generation!$A:$A,Comparison_CDP1,Generation!$B:$B,IF($B$53="NEM","*",$B$53),Generation!$C:$C,$H70)-SUMIFS(Generation!F:F,Generation!$A:$A,Comparison_CDP2,Generation!$B:$B,IF($B$53="NEM","*",$B$53),Generation!$C:$C,$H70)</f>
        <v>0</v>
      </c>
      <c r="L70" s="5">
        <f>SUMIFS(Generation!G:G,Generation!$A:$A,Comparison_CDP1,Generation!$B:$B,IF($B$53="NEM","*",$B$53),Generation!$C:$C,$H70)-SUMIFS(Generation!G:G,Generation!$A:$A,Comparison_CDP2,Generation!$B:$B,IF($B$53="NEM","*",$B$53),Generation!$C:$C,$H70)</f>
        <v>0</v>
      </c>
      <c r="M70" s="5">
        <f>SUMIFS(Generation!H:H,Generation!$A:$A,Comparison_CDP1,Generation!$B:$B,IF($B$53="NEM","*",$B$53),Generation!$C:$C,$H70)-SUMIFS(Generation!H:H,Generation!$A:$A,Comparison_CDP2,Generation!$B:$B,IF($B$53="NEM","*",$B$53),Generation!$C:$C,$H70)</f>
        <v>0</v>
      </c>
      <c r="N70" s="5">
        <f>SUMIFS(Generation!I:I,Generation!$A:$A,Comparison_CDP1,Generation!$B:$B,IF($B$53="NEM","*",$B$53),Generation!$C:$C,$H70)-SUMIFS(Generation!I:I,Generation!$A:$A,Comparison_CDP2,Generation!$B:$B,IF($B$53="NEM","*",$B$53),Generation!$C:$C,$H70)</f>
        <v>0</v>
      </c>
      <c r="O70" s="5">
        <f>SUMIFS(Generation!J:J,Generation!$A:$A,Comparison_CDP1,Generation!$B:$B,IF($B$53="NEM","*",$B$53),Generation!$C:$C,$H70)-SUMIFS(Generation!J:J,Generation!$A:$A,Comparison_CDP2,Generation!$B:$B,IF($B$53="NEM","*",$B$53),Generation!$C:$C,$H70)</f>
        <v>0</v>
      </c>
      <c r="P70" s="5">
        <f>SUMIFS(Generation!K:K,Generation!$A:$A,Comparison_CDP1,Generation!$B:$B,IF($B$53="NEM","*",$B$53),Generation!$C:$C,$H70)-SUMIFS(Generation!K:K,Generation!$A:$A,Comparison_CDP2,Generation!$B:$B,IF($B$53="NEM","*",$B$53),Generation!$C:$C,$H70)</f>
        <v>0</v>
      </c>
      <c r="Q70" s="5">
        <f>SUMIFS(Generation!L:L,Generation!$A:$A,Comparison_CDP1,Generation!$B:$B,IF($B$53="NEM","*",$B$53),Generation!$C:$C,$H70)-SUMIFS(Generation!L:L,Generation!$A:$A,Comparison_CDP2,Generation!$B:$B,IF($B$53="NEM","*",$B$53),Generation!$C:$C,$H70)</f>
        <v>0</v>
      </c>
      <c r="R70" s="5">
        <f>SUMIFS(Generation!M:M,Generation!$A:$A,Comparison_CDP1,Generation!$B:$B,IF($B$53="NEM","*",$B$53),Generation!$C:$C,$H70)-SUMIFS(Generation!M:M,Generation!$A:$A,Comparison_CDP2,Generation!$B:$B,IF($B$53="NEM","*",$B$53),Generation!$C:$C,$H70)</f>
        <v>0</v>
      </c>
      <c r="S70" s="5">
        <f>SUMIFS(Generation!N:N,Generation!$A:$A,Comparison_CDP1,Generation!$B:$B,IF($B$53="NEM","*",$B$53),Generation!$C:$C,$H70)-SUMIFS(Generation!N:N,Generation!$A:$A,Comparison_CDP2,Generation!$B:$B,IF($B$53="NEM","*",$B$53),Generation!$C:$C,$H70)</f>
        <v>0</v>
      </c>
      <c r="T70" s="5">
        <f>SUMIFS(Generation!O:O,Generation!$A:$A,Comparison_CDP1,Generation!$B:$B,IF($B$53="NEM","*",$B$53),Generation!$C:$C,$H70)-SUMIFS(Generation!O:O,Generation!$A:$A,Comparison_CDP2,Generation!$B:$B,IF($B$53="NEM","*",$B$53),Generation!$C:$C,$H70)</f>
        <v>0</v>
      </c>
      <c r="U70" s="5">
        <f>SUMIFS(Generation!P:P,Generation!$A:$A,Comparison_CDP1,Generation!$B:$B,IF($B$53="NEM","*",$B$53),Generation!$C:$C,$H70)-SUMIFS(Generation!P:P,Generation!$A:$A,Comparison_CDP2,Generation!$B:$B,IF($B$53="NEM","*",$B$53),Generation!$C:$C,$H70)</f>
        <v>0</v>
      </c>
      <c r="V70" s="5">
        <f>SUMIFS(Generation!Q:Q,Generation!$A:$A,Comparison_CDP1,Generation!$B:$B,IF($B$53="NEM","*",$B$53),Generation!$C:$C,$H70)-SUMIFS(Generation!Q:Q,Generation!$A:$A,Comparison_CDP2,Generation!$B:$B,IF($B$53="NEM","*",$B$53),Generation!$C:$C,$H70)</f>
        <v>0</v>
      </c>
      <c r="W70" s="5">
        <f>SUMIFS(Generation!R:R,Generation!$A:$A,Comparison_CDP1,Generation!$B:$B,IF($B$53="NEM","*",$B$53),Generation!$C:$C,$H70)-SUMIFS(Generation!R:R,Generation!$A:$A,Comparison_CDP2,Generation!$B:$B,IF($B$53="NEM","*",$B$53),Generation!$C:$C,$H70)</f>
        <v>0</v>
      </c>
      <c r="X70" s="5">
        <f>SUMIFS(Generation!S:S,Generation!$A:$A,Comparison_CDP1,Generation!$B:$B,IF($B$53="NEM","*",$B$53),Generation!$C:$C,$H70)-SUMIFS(Generation!S:S,Generation!$A:$A,Comparison_CDP2,Generation!$B:$B,IF($B$53="NEM","*",$B$53),Generation!$C:$C,$H70)</f>
        <v>0</v>
      </c>
      <c r="Y70" s="5">
        <f>SUMIFS(Generation!T:T,Generation!$A:$A,Comparison_CDP1,Generation!$B:$B,IF($B$53="NEM","*",$B$53),Generation!$C:$C,$H70)-SUMIFS(Generation!T:T,Generation!$A:$A,Comparison_CDP2,Generation!$B:$B,IF($B$53="NEM","*",$B$53),Generation!$C:$C,$H70)</f>
        <v>0</v>
      </c>
      <c r="Z70" s="5">
        <f>SUMIFS(Generation!U:U,Generation!$A:$A,Comparison_CDP1,Generation!$B:$B,IF($B$53="NEM","*",$B$53),Generation!$C:$C,$H70)-SUMIFS(Generation!U:U,Generation!$A:$A,Comparison_CDP2,Generation!$B:$B,IF($B$53="NEM","*",$B$53),Generation!$C:$C,$H70)</f>
        <v>0</v>
      </c>
      <c r="AA70" s="5">
        <f>SUMIFS(Generation!V:V,Generation!$A:$A,Comparison_CDP1,Generation!$B:$B,IF($B$53="NEM","*",$B$53),Generation!$C:$C,$H70)-SUMIFS(Generation!V:V,Generation!$A:$A,Comparison_CDP2,Generation!$B:$B,IF($B$53="NEM","*",$B$53),Generation!$C:$C,$H70)</f>
        <v>0</v>
      </c>
      <c r="AB70" s="5">
        <f>SUMIFS(Generation!W:W,Generation!$A:$A,Comparison_CDP1,Generation!$B:$B,IF($B$53="NEM","*",$B$53),Generation!$C:$C,$H70)-SUMIFS(Generation!W:W,Generation!$A:$A,Comparison_CDP2,Generation!$B:$B,IF($B$53="NEM","*",$B$53),Generation!$C:$C,$H70)</f>
        <v>0</v>
      </c>
      <c r="AC70" s="5">
        <f>SUMIFS(Generation!X:X,Generation!$A:$A,Comparison_CDP1,Generation!$B:$B,IF($B$53="NEM","*",$B$53),Generation!$C:$C,$H70)-SUMIFS(Generation!X:X,Generation!$A:$A,Comparison_CDP2,Generation!$B:$B,IF($B$53="NEM","*",$B$53),Generation!$C:$C,$H70)</f>
        <v>0</v>
      </c>
      <c r="AD70" s="5">
        <f>SUMIFS(Generation!Y:Y,Generation!$A:$A,Comparison_CDP1,Generation!$B:$B,IF($B$53="NEM","*",$B$53),Generation!$C:$C,$H70)-SUMIFS(Generation!Y:Y,Generation!$A:$A,Comparison_CDP2,Generation!$B:$B,IF($B$53="NEM","*",$B$53),Generation!$C:$C,$H70)</f>
        <v>0</v>
      </c>
      <c r="AE70" s="5">
        <f>SUMIFS(Generation!Z:Z,Generation!$A:$A,Comparison_CDP1,Generation!$B:$B,IF($B$53="NEM","*",$B$53),Generation!$C:$C,$H70)-SUMIFS(Generation!Z:Z,Generation!$A:$A,Comparison_CDP2,Generation!$B:$B,IF($B$53="NEM","*",$B$53),Generation!$C:$C,$H70)</f>
        <v>0</v>
      </c>
      <c r="AF70" s="5">
        <f>SUMIFS(Generation!AA:AA,Generation!$A:$A,Comparison_CDP1,Generation!$B:$B,IF($B$53="NEM","*",$B$53),Generation!$C:$C,$H70)-SUMIFS(Generation!AA:AA,Generation!$A:$A,Comparison_CDP2,Generation!$B:$B,IF($B$53="NEM","*",$B$53),Generation!$C:$C,$H70)</f>
        <v>0</v>
      </c>
      <c r="AG70" s="5">
        <f>SUMIFS(Generation!AB:AB,Generation!$A:$A,Comparison_CDP1,Generation!$B:$B,IF($B$53="NEM","*",$B$53),Generation!$C:$C,$H70)-SUMIFS(Generation!AB:AB,Generation!$A:$A,Comparison_CDP2,Generation!$B:$B,IF($B$53="NEM","*",$B$53),Generation!$C:$C,$H70)</f>
        <v>0</v>
      </c>
      <c r="AH70" s="5">
        <f>SUMIFS(Generation!AC:AC,Generation!$A:$A,Comparison_CDP1,Generation!$B:$B,IF($B$53="NEM","*",$B$53),Generation!$C:$C,$H70)-SUMIFS(Generation!AC:AC,Generation!$A:$A,Comparison_CDP2,Generation!$B:$B,IF($B$53="NEM","*",$B$53),Generation!$C:$C,$H70)</f>
        <v>0</v>
      </c>
      <c r="AI70" s="5">
        <f>SUMIFS(Generation!AD:AD,Generation!$A:$A,Comparison_CDP1,Generation!$B:$B,IF($B$53="NEM","*",$B$53),Generation!$C:$C,$H70)-SUMIFS(Generation!AD:AD,Generation!$A:$A,Comparison_CDP2,Generation!$B:$B,IF($B$53="NEM","*",$B$53),Generation!$C:$C,$H70)</f>
        <v>0</v>
      </c>
      <c r="AJ70" s="5">
        <f>SUMIFS(Generation!AE:AE,Generation!$A:$A,Comparison_CDP1,Generation!$B:$B,IF($B$53="NEM","*",$B$53),Generation!$C:$C,$H70)-SUMIFS(Generation!AE:AE,Generation!$A:$A,Comparison_CDP2,Generation!$B:$B,IF($B$53="NEM","*",$B$53),Generation!$C:$C,$H70)</f>
        <v>0</v>
      </c>
    </row>
    <row r="71" spans="1:62" ht="15" customHeight="1">
      <c r="H71" s="44" t="s">
        <v>148</v>
      </c>
    </row>
    <row r="72" spans="1:62" ht="15" customHeight="1">
      <c r="H72" s="9" t="s">
        <v>149</v>
      </c>
      <c r="I72" s="5">
        <f>SUMIFS(Generation!D:D,Generation!$A:$A,Comparison_CDP1,Generation!$B:$B,IF($B$53="NEM","*",$B$53),Generation!$C:$C,$H72)-SUMIFS(Generation!D:D,Generation!$A:$A,Comparison_CDP2,Generation!$B:$B,IF($B$53="NEM","*",$B$53),Generation!$C:$C,$H72)</f>
        <v>364.83369793055112</v>
      </c>
      <c r="J72" s="5">
        <f>SUMIFS(Generation!E:E,Generation!$A:$A,Comparison_CDP1,Generation!$B:$B,IF($B$53="NEM","*",$B$53),Generation!$C:$C,$H72)-SUMIFS(Generation!E:E,Generation!$A:$A,Comparison_CDP2,Generation!$B:$B,IF($B$53="NEM","*",$B$53),Generation!$C:$C,$H72)</f>
        <v>1163.8321867523582</v>
      </c>
      <c r="K72" s="5">
        <f>SUMIFS(Generation!F:F,Generation!$A:$A,Comparison_CDP1,Generation!$B:$B,IF($B$53="NEM","*",$B$53),Generation!$C:$C,$H72)-SUMIFS(Generation!F:F,Generation!$A:$A,Comparison_CDP2,Generation!$B:$B,IF($B$53="NEM","*",$B$53),Generation!$C:$C,$H72)</f>
        <v>751.88205884868785</v>
      </c>
      <c r="L72" s="5">
        <f>SUMIFS(Generation!G:G,Generation!$A:$A,Comparison_CDP1,Generation!$B:$B,IF($B$53="NEM","*",$B$53),Generation!$C:$C,$H72)-SUMIFS(Generation!G:G,Generation!$A:$A,Comparison_CDP2,Generation!$B:$B,IF($B$53="NEM","*",$B$53),Generation!$C:$C,$H72)</f>
        <v>3553.6902553085374</v>
      </c>
      <c r="M72" s="5">
        <f>SUMIFS(Generation!H:H,Generation!$A:$A,Comparison_CDP1,Generation!$B:$B,IF($B$53="NEM","*",$B$53),Generation!$C:$C,$H72)-SUMIFS(Generation!H:H,Generation!$A:$A,Comparison_CDP2,Generation!$B:$B,IF($B$53="NEM","*",$B$53),Generation!$C:$C,$H72)</f>
        <v>3973.5224213462861</v>
      </c>
      <c r="N72" s="5">
        <f>SUMIFS(Generation!I:I,Generation!$A:$A,Comparison_CDP1,Generation!$B:$B,IF($B$53="NEM","*",$B$53),Generation!$C:$C,$H72)-SUMIFS(Generation!I:I,Generation!$A:$A,Comparison_CDP2,Generation!$B:$B,IF($B$53="NEM","*",$B$53),Generation!$C:$C,$H72)</f>
        <v>4489.0483449263284</v>
      </c>
      <c r="O72" s="5">
        <f>SUMIFS(Generation!J:J,Generation!$A:$A,Comparison_CDP1,Generation!$B:$B,IF($B$53="NEM","*",$B$53),Generation!$C:$C,$H72)-SUMIFS(Generation!J:J,Generation!$A:$A,Comparison_CDP2,Generation!$B:$B,IF($B$53="NEM","*",$B$53),Generation!$C:$C,$H72)</f>
        <v>8617.7868166889457</v>
      </c>
      <c r="P72" s="5">
        <f>SUMIFS(Generation!K:K,Generation!$A:$A,Comparison_CDP1,Generation!$B:$B,IF($B$53="NEM","*",$B$53),Generation!$C:$C,$H72)-SUMIFS(Generation!K:K,Generation!$A:$A,Comparison_CDP2,Generation!$B:$B,IF($B$53="NEM","*",$B$53),Generation!$C:$C,$H72)</f>
        <v>6893.3582003184674</v>
      </c>
      <c r="Q72" s="5">
        <f>SUMIFS(Generation!L:L,Generation!$A:$A,Comparison_CDP1,Generation!$B:$B,IF($B$53="NEM","*",$B$53),Generation!$C:$C,$H72)-SUMIFS(Generation!L:L,Generation!$A:$A,Comparison_CDP2,Generation!$B:$B,IF($B$53="NEM","*",$B$53),Generation!$C:$C,$H72)</f>
        <v>6895.4000341721403</v>
      </c>
      <c r="R72" s="5">
        <f>SUMIFS(Generation!M:M,Generation!$A:$A,Comparison_CDP1,Generation!$B:$B,IF($B$53="NEM","*",$B$53),Generation!$C:$C,$H72)-SUMIFS(Generation!M:M,Generation!$A:$A,Comparison_CDP2,Generation!$B:$B,IF($B$53="NEM","*",$B$53),Generation!$C:$C,$H72)</f>
        <v>4682.0236445681476</v>
      </c>
      <c r="S72" s="5">
        <f>SUMIFS(Generation!N:N,Generation!$A:$A,Comparison_CDP1,Generation!$B:$B,IF($B$53="NEM","*",$B$53),Generation!$C:$C,$H72)-SUMIFS(Generation!N:N,Generation!$A:$A,Comparison_CDP2,Generation!$B:$B,IF($B$53="NEM","*",$B$53),Generation!$C:$C,$H72)</f>
        <v>5677.5896592864337</v>
      </c>
      <c r="T72" s="5">
        <f>SUMIFS(Generation!O:O,Generation!$A:$A,Comparison_CDP1,Generation!$B:$B,IF($B$53="NEM","*",$B$53),Generation!$C:$C,$H72)-SUMIFS(Generation!O:O,Generation!$A:$A,Comparison_CDP2,Generation!$B:$B,IF($B$53="NEM","*",$B$53),Generation!$C:$C,$H72)</f>
        <v>7988.3708275814497</v>
      </c>
      <c r="U72" s="5">
        <f>SUMIFS(Generation!P:P,Generation!$A:$A,Comparison_CDP1,Generation!$B:$B,IF($B$53="NEM","*",$B$53),Generation!$C:$C,$H72)-SUMIFS(Generation!P:P,Generation!$A:$A,Comparison_CDP2,Generation!$B:$B,IF($B$53="NEM","*",$B$53),Generation!$C:$C,$H72)</f>
        <v>7200.5100092546163</v>
      </c>
      <c r="V72" s="5">
        <f>SUMIFS(Generation!Q:Q,Generation!$A:$A,Comparison_CDP1,Generation!$B:$B,IF($B$53="NEM","*",$B$53),Generation!$C:$C,$H72)-SUMIFS(Generation!Q:Q,Generation!$A:$A,Comparison_CDP2,Generation!$B:$B,IF($B$53="NEM","*",$B$53),Generation!$C:$C,$H72)</f>
        <v>4310.6069979803578</v>
      </c>
      <c r="W72" s="5">
        <f>SUMIFS(Generation!R:R,Generation!$A:$A,Comparison_CDP1,Generation!$B:$B,IF($B$53="NEM","*",$B$53),Generation!$C:$C,$H72)-SUMIFS(Generation!R:R,Generation!$A:$A,Comparison_CDP2,Generation!$B:$B,IF($B$53="NEM","*",$B$53),Generation!$C:$C,$H72)</f>
        <v>1888.6026960349154</v>
      </c>
      <c r="X72" s="5">
        <f>SUMIFS(Generation!S:S,Generation!$A:$A,Comparison_CDP1,Generation!$B:$B,IF($B$53="NEM","*",$B$53),Generation!$C:$C,$H72)-SUMIFS(Generation!S:S,Generation!$A:$A,Comparison_CDP2,Generation!$B:$B,IF($B$53="NEM","*",$B$53),Generation!$C:$C,$H72)</f>
        <v>80.299703771557688</v>
      </c>
      <c r="Y72" s="5">
        <f>SUMIFS(Generation!T:T,Generation!$A:$A,Comparison_CDP1,Generation!$B:$B,IF($B$53="NEM","*",$B$53),Generation!$C:$C,$H72)-SUMIFS(Generation!T:T,Generation!$A:$A,Comparison_CDP2,Generation!$B:$B,IF($B$53="NEM","*",$B$53),Generation!$C:$C,$H72)</f>
        <v>-3186.4091002822061</v>
      </c>
      <c r="Z72" s="5">
        <f>SUMIFS(Generation!U:U,Generation!$A:$A,Comparison_CDP1,Generation!$B:$B,IF($B$53="NEM","*",$B$53),Generation!$C:$C,$H72)-SUMIFS(Generation!U:U,Generation!$A:$A,Comparison_CDP2,Generation!$B:$B,IF($B$53="NEM","*",$B$53),Generation!$C:$C,$H72)</f>
        <v>-5160.5291595395065</v>
      </c>
      <c r="AA72" s="5">
        <f>SUMIFS(Generation!V:V,Generation!$A:$A,Comparison_CDP1,Generation!$B:$B,IF($B$53="NEM","*",$B$53),Generation!$C:$C,$H72)-SUMIFS(Generation!V:V,Generation!$A:$A,Comparison_CDP2,Generation!$B:$B,IF($B$53="NEM","*",$B$53),Generation!$C:$C,$H72)</f>
        <v>-6800.2196859130963</v>
      </c>
      <c r="AB72" s="5">
        <f>SUMIFS(Generation!W:W,Generation!$A:$A,Comparison_CDP1,Generation!$B:$B,IF($B$53="NEM","*",$B$53),Generation!$C:$C,$H72)-SUMIFS(Generation!W:W,Generation!$A:$A,Comparison_CDP2,Generation!$B:$B,IF($B$53="NEM","*",$B$53),Generation!$C:$C,$H72)</f>
        <v>-9327.9972197137286</v>
      </c>
      <c r="AC72" s="5">
        <f>SUMIFS(Generation!X:X,Generation!$A:$A,Comparison_CDP1,Generation!$B:$B,IF($B$53="NEM","*",$B$53),Generation!$C:$C,$H72)-SUMIFS(Generation!X:X,Generation!$A:$A,Comparison_CDP2,Generation!$B:$B,IF($B$53="NEM","*",$B$53),Generation!$C:$C,$H72)</f>
        <v>-12687.739551763363</v>
      </c>
      <c r="AD72" s="5">
        <f>SUMIFS(Generation!Y:Y,Generation!$A:$A,Comparison_CDP1,Generation!$B:$B,IF($B$53="NEM","*",$B$53),Generation!$C:$C,$H72)-SUMIFS(Generation!Y:Y,Generation!$A:$A,Comparison_CDP2,Generation!$B:$B,IF($B$53="NEM","*",$B$53),Generation!$C:$C,$H72)</f>
        <v>-11849.274533704378</v>
      </c>
      <c r="AE72" s="5">
        <f>SUMIFS(Generation!Z:Z,Generation!$A:$A,Comparison_CDP1,Generation!$B:$B,IF($B$53="NEM","*",$B$53),Generation!$C:$C,$H72)-SUMIFS(Generation!Z:Z,Generation!$A:$A,Comparison_CDP2,Generation!$B:$B,IF($B$53="NEM","*",$B$53),Generation!$C:$C,$H72)</f>
        <v>-10855.515020329505</v>
      </c>
      <c r="AF72" s="5">
        <f>SUMIFS(Generation!AA:AA,Generation!$A:$A,Comparison_CDP1,Generation!$B:$B,IF($B$53="NEM","*",$B$53),Generation!$C:$C,$H72)-SUMIFS(Generation!AA:AA,Generation!$A:$A,Comparison_CDP2,Generation!$B:$B,IF($B$53="NEM","*",$B$53),Generation!$C:$C,$H72)</f>
        <v>-13130.736367662153</v>
      </c>
      <c r="AG72" s="5">
        <f>SUMIFS(Generation!AB:AB,Generation!$A:$A,Comparison_CDP1,Generation!$B:$B,IF($B$53="NEM","*",$B$53),Generation!$C:$C,$H72)-SUMIFS(Generation!AB:AB,Generation!$A:$A,Comparison_CDP2,Generation!$B:$B,IF($B$53="NEM","*",$B$53),Generation!$C:$C,$H72)</f>
        <v>-11949.773548520734</v>
      </c>
      <c r="AH72" s="5">
        <f>SUMIFS(Generation!AC:AC,Generation!$A:$A,Comparison_CDP1,Generation!$B:$B,IF($B$53="NEM","*",$B$53),Generation!$C:$C,$H72)-SUMIFS(Generation!AC:AC,Generation!$A:$A,Comparison_CDP2,Generation!$B:$B,IF($B$53="NEM","*",$B$53),Generation!$C:$C,$H72)</f>
        <v>-15109.872428045313</v>
      </c>
      <c r="AI72" s="5">
        <f>SUMIFS(Generation!AD:AD,Generation!$A:$A,Comparison_CDP1,Generation!$B:$B,IF($B$53="NEM","*",$B$53),Generation!$C:$C,$H72)-SUMIFS(Generation!AD:AD,Generation!$A:$A,Comparison_CDP2,Generation!$B:$B,IF($B$53="NEM","*",$B$53),Generation!$C:$C,$H72)</f>
        <v>-21852.807361735417</v>
      </c>
      <c r="AJ72" s="5">
        <f>SUMIFS(Generation!AE:AE,Generation!$A:$A,Comparison_CDP1,Generation!$B:$B,IF($B$53="NEM","*",$B$53),Generation!$C:$C,$H72)-SUMIFS(Generation!AE:AE,Generation!$A:$A,Comparison_CDP2,Generation!$B:$B,IF($B$53="NEM","*",$B$53),Generation!$C:$C,$H72)</f>
        <v>-21033.335279291867</v>
      </c>
      <c r="BJ72" s="52"/>
    </row>
    <row r="73" spans="1:62" ht="15" customHeight="1">
      <c r="H73" s="9" t="s">
        <v>150</v>
      </c>
      <c r="I73" s="5">
        <f>SUMIFS(Generation!D:D,Generation!$A:$A,Comparison_CDP1,Generation!$B:$B,IF($B$53="NEM","*",$B$53),Generation!$C:$C,$H73)-SUMIFS(Generation!D:D,Generation!$A:$A,Comparison_CDP2,Generation!$B:$B,IF($B$53="NEM","*",$B$53),Generation!$C:$C,$H73)</f>
        <v>-8.0313837829999102</v>
      </c>
      <c r="J73" s="5">
        <f>SUMIFS(Generation!E:E,Generation!$A:$A,Comparison_CDP1,Generation!$B:$B,IF($B$53="NEM","*",$B$53),Generation!$C:$C,$H73)-SUMIFS(Generation!E:E,Generation!$A:$A,Comparison_CDP2,Generation!$B:$B,IF($B$53="NEM","*",$B$53),Generation!$C:$C,$H73)</f>
        <v>101.56120602717988</v>
      </c>
      <c r="K73" s="5">
        <f>SUMIFS(Generation!F:F,Generation!$A:$A,Comparison_CDP1,Generation!$B:$B,IF($B$53="NEM","*",$B$53),Generation!$C:$C,$H73)-SUMIFS(Generation!F:F,Generation!$A:$A,Comparison_CDP2,Generation!$B:$B,IF($B$53="NEM","*",$B$53),Generation!$C:$C,$H73)</f>
        <v>173.23276287683041</v>
      </c>
      <c r="L73" s="5">
        <f>SUMIFS(Generation!G:G,Generation!$A:$A,Comparison_CDP1,Generation!$B:$B,IF($B$53="NEM","*",$B$53),Generation!$C:$C,$H73)-SUMIFS(Generation!G:G,Generation!$A:$A,Comparison_CDP2,Generation!$B:$B,IF($B$53="NEM","*",$B$53),Generation!$C:$C,$H73)</f>
        <v>210.33448407068636</v>
      </c>
      <c r="M73" s="5">
        <f>SUMIFS(Generation!H:H,Generation!$A:$A,Comparison_CDP1,Generation!$B:$B,IF($B$53="NEM","*",$B$53),Generation!$C:$C,$H73)-SUMIFS(Generation!H:H,Generation!$A:$A,Comparison_CDP2,Generation!$B:$B,IF($B$53="NEM","*",$B$53),Generation!$C:$C,$H73)</f>
        <v>208.64427307734468</v>
      </c>
      <c r="N73" s="5">
        <f>SUMIFS(Generation!I:I,Generation!$A:$A,Comparison_CDP1,Generation!$B:$B,IF($B$53="NEM","*",$B$53),Generation!$C:$C,$H73)-SUMIFS(Generation!I:I,Generation!$A:$A,Comparison_CDP2,Generation!$B:$B,IF($B$53="NEM","*",$B$53),Generation!$C:$C,$H73)</f>
        <v>252.9417214032901</v>
      </c>
      <c r="O73" s="5">
        <f>SUMIFS(Generation!J:J,Generation!$A:$A,Comparison_CDP1,Generation!$B:$B,IF($B$53="NEM","*",$B$53),Generation!$C:$C,$H73)-SUMIFS(Generation!J:J,Generation!$A:$A,Comparison_CDP2,Generation!$B:$B,IF($B$53="NEM","*",$B$53),Generation!$C:$C,$H73)</f>
        <v>-89.558918460226323</v>
      </c>
      <c r="P73" s="5">
        <f>SUMIFS(Generation!K:K,Generation!$A:$A,Comparison_CDP1,Generation!$B:$B,IF($B$53="NEM","*",$B$53),Generation!$C:$C,$H73)-SUMIFS(Generation!K:K,Generation!$A:$A,Comparison_CDP2,Generation!$B:$B,IF($B$53="NEM","*",$B$53),Generation!$C:$C,$H73)</f>
        <v>-95.381978798915043</v>
      </c>
      <c r="Q73" s="5">
        <f>SUMIFS(Generation!L:L,Generation!$A:$A,Comparison_CDP1,Generation!$B:$B,IF($B$53="NEM","*",$B$53),Generation!$C:$C,$H73)-SUMIFS(Generation!L:L,Generation!$A:$A,Comparison_CDP2,Generation!$B:$B,IF($B$53="NEM","*",$B$53),Generation!$C:$C,$H73)</f>
        <v>-112.34627411039492</v>
      </c>
      <c r="R73" s="5">
        <f>SUMIFS(Generation!M:M,Generation!$A:$A,Comparison_CDP1,Generation!$B:$B,IF($B$53="NEM","*",$B$53),Generation!$C:$C,$H73)-SUMIFS(Generation!M:M,Generation!$A:$A,Comparison_CDP2,Generation!$B:$B,IF($B$53="NEM","*",$B$53),Generation!$C:$C,$H73)</f>
        <v>-359.73417736118245</v>
      </c>
      <c r="S73" s="5">
        <f>SUMIFS(Generation!N:N,Generation!$A:$A,Comparison_CDP1,Generation!$B:$B,IF($B$53="NEM","*",$B$53),Generation!$C:$C,$H73)-SUMIFS(Generation!N:N,Generation!$A:$A,Comparison_CDP2,Generation!$B:$B,IF($B$53="NEM","*",$B$53),Generation!$C:$C,$H73)</f>
        <v>-905.640508735617</v>
      </c>
      <c r="T73" s="5">
        <f>SUMIFS(Generation!O:O,Generation!$A:$A,Comparison_CDP1,Generation!$B:$B,IF($B$53="NEM","*",$B$53),Generation!$C:$C,$H73)-SUMIFS(Generation!O:O,Generation!$A:$A,Comparison_CDP2,Generation!$B:$B,IF($B$53="NEM","*",$B$53),Generation!$C:$C,$H73)</f>
        <v>-1352.5725115025816</v>
      </c>
      <c r="U73" s="5">
        <f>SUMIFS(Generation!P:P,Generation!$A:$A,Comparison_CDP1,Generation!$B:$B,IF($B$53="NEM","*",$B$53),Generation!$C:$C,$H73)-SUMIFS(Generation!P:P,Generation!$A:$A,Comparison_CDP2,Generation!$B:$B,IF($B$53="NEM","*",$B$53),Generation!$C:$C,$H73)</f>
        <v>-1877.1120427342721</v>
      </c>
      <c r="V73" s="5">
        <f>SUMIFS(Generation!Q:Q,Generation!$A:$A,Comparison_CDP1,Generation!$B:$B,IF($B$53="NEM","*",$B$53),Generation!$C:$C,$H73)-SUMIFS(Generation!Q:Q,Generation!$A:$A,Comparison_CDP2,Generation!$B:$B,IF($B$53="NEM","*",$B$53),Generation!$C:$C,$H73)</f>
        <v>-2578.9434923606896</v>
      </c>
      <c r="W73" s="5">
        <f>SUMIFS(Generation!R:R,Generation!$A:$A,Comparison_CDP1,Generation!$B:$B,IF($B$53="NEM","*",$B$53),Generation!$C:$C,$H73)-SUMIFS(Generation!R:R,Generation!$A:$A,Comparison_CDP2,Generation!$B:$B,IF($B$53="NEM","*",$B$53),Generation!$C:$C,$H73)</f>
        <v>-4595.3429340838647</v>
      </c>
      <c r="X73" s="5">
        <f>SUMIFS(Generation!S:S,Generation!$A:$A,Comparison_CDP1,Generation!$B:$B,IF($B$53="NEM","*",$B$53),Generation!$C:$C,$H73)-SUMIFS(Generation!S:S,Generation!$A:$A,Comparison_CDP2,Generation!$B:$B,IF($B$53="NEM","*",$B$53),Generation!$C:$C,$H73)</f>
        <v>-5944.264639363797</v>
      </c>
      <c r="Y73" s="5">
        <f>SUMIFS(Generation!T:T,Generation!$A:$A,Comparison_CDP1,Generation!$B:$B,IF($B$53="NEM","*",$B$53),Generation!$C:$C,$H73)-SUMIFS(Generation!T:T,Generation!$A:$A,Comparison_CDP2,Generation!$B:$B,IF($B$53="NEM","*",$B$53),Generation!$C:$C,$H73)</f>
        <v>-5748.7524834608193</v>
      </c>
      <c r="Z73" s="5">
        <f>SUMIFS(Generation!U:U,Generation!$A:$A,Comparison_CDP1,Generation!$B:$B,IF($B$53="NEM","*",$B$53),Generation!$C:$C,$H73)-SUMIFS(Generation!U:U,Generation!$A:$A,Comparison_CDP2,Generation!$B:$B,IF($B$53="NEM","*",$B$53),Generation!$C:$C,$H73)</f>
        <v>-7799.419537317297</v>
      </c>
      <c r="AA73" s="5">
        <f>SUMIFS(Generation!V:V,Generation!$A:$A,Comparison_CDP1,Generation!$B:$B,IF($B$53="NEM","*",$B$53),Generation!$C:$C,$H73)-SUMIFS(Generation!V:V,Generation!$A:$A,Comparison_CDP2,Generation!$B:$B,IF($B$53="NEM","*",$B$53),Generation!$C:$C,$H73)</f>
        <v>-10526.919763801829</v>
      </c>
      <c r="AB73" s="5">
        <f>SUMIFS(Generation!W:W,Generation!$A:$A,Comparison_CDP1,Generation!$B:$B,IF($B$53="NEM","*",$B$53),Generation!$C:$C,$H73)-SUMIFS(Generation!W:W,Generation!$A:$A,Comparison_CDP2,Generation!$B:$B,IF($B$53="NEM","*",$B$53),Generation!$C:$C,$H73)</f>
        <v>-14450.189440722259</v>
      </c>
      <c r="AC73" s="5">
        <f>SUMIFS(Generation!X:X,Generation!$A:$A,Comparison_CDP1,Generation!$B:$B,IF($B$53="NEM","*",$B$53),Generation!$C:$C,$H73)-SUMIFS(Generation!X:X,Generation!$A:$A,Comparison_CDP2,Generation!$B:$B,IF($B$53="NEM","*",$B$53),Generation!$C:$C,$H73)</f>
        <v>-13503.404230859653</v>
      </c>
      <c r="AD73" s="5">
        <f>SUMIFS(Generation!Y:Y,Generation!$A:$A,Comparison_CDP1,Generation!$B:$B,IF($B$53="NEM","*",$B$53),Generation!$C:$C,$H73)-SUMIFS(Generation!Y:Y,Generation!$A:$A,Comparison_CDP2,Generation!$B:$B,IF($B$53="NEM","*",$B$53),Generation!$C:$C,$H73)</f>
        <v>-16365.789602592675</v>
      </c>
      <c r="AE73" s="5">
        <f>SUMIFS(Generation!Z:Z,Generation!$A:$A,Comparison_CDP1,Generation!$B:$B,IF($B$53="NEM","*",$B$53),Generation!$C:$C,$H73)-SUMIFS(Generation!Z:Z,Generation!$A:$A,Comparison_CDP2,Generation!$B:$B,IF($B$53="NEM","*",$B$53),Generation!$C:$C,$H73)</f>
        <v>-19466.450599177428</v>
      </c>
      <c r="AF73" s="5">
        <f>SUMIFS(Generation!AA:AA,Generation!$A:$A,Comparison_CDP1,Generation!$B:$B,IF($B$53="NEM","*",$B$53),Generation!$C:$C,$H73)-SUMIFS(Generation!AA:AA,Generation!$A:$A,Comparison_CDP2,Generation!$B:$B,IF($B$53="NEM","*",$B$53),Generation!$C:$C,$H73)</f>
        <v>-21469.744647388936</v>
      </c>
      <c r="AG73" s="5">
        <f>SUMIFS(Generation!AB:AB,Generation!$A:$A,Comparison_CDP1,Generation!$B:$B,IF($B$53="NEM","*",$B$53),Generation!$C:$C,$H73)-SUMIFS(Generation!AB:AB,Generation!$A:$A,Comparison_CDP2,Generation!$B:$B,IF($B$53="NEM","*",$B$53),Generation!$C:$C,$H73)</f>
        <v>-22240.568565879741</v>
      </c>
      <c r="AH73" s="5">
        <f>SUMIFS(Generation!AC:AC,Generation!$A:$A,Comparison_CDP1,Generation!$B:$B,IF($B$53="NEM","*",$B$53),Generation!$C:$C,$H73)-SUMIFS(Generation!AC:AC,Generation!$A:$A,Comparison_CDP2,Generation!$B:$B,IF($B$53="NEM","*",$B$53),Generation!$C:$C,$H73)</f>
        <v>-24811.449676063814</v>
      </c>
      <c r="AI73" s="5">
        <f>SUMIFS(Generation!AD:AD,Generation!$A:$A,Comparison_CDP1,Generation!$B:$B,IF($B$53="NEM","*",$B$53),Generation!$C:$C,$H73)-SUMIFS(Generation!AD:AD,Generation!$A:$A,Comparison_CDP2,Generation!$B:$B,IF($B$53="NEM","*",$B$53),Generation!$C:$C,$H73)</f>
        <v>-27411.605359511581</v>
      </c>
      <c r="AJ73" s="5">
        <f>SUMIFS(Generation!AE:AE,Generation!$A:$A,Comparison_CDP1,Generation!$B:$B,IF($B$53="NEM","*",$B$53),Generation!$C:$C,$H73)-SUMIFS(Generation!AE:AE,Generation!$A:$A,Comparison_CDP2,Generation!$B:$B,IF($B$53="NEM","*",$B$53),Generation!$C:$C,$H73)</f>
        <v>-30320.225322973656</v>
      </c>
    </row>
    <row r="74" spans="1:62" ht="15" customHeight="1">
      <c r="H74" s="9" t="s">
        <v>151</v>
      </c>
      <c r="I74" s="5">
        <f>SUMIFS(Generation!D:D,Generation!$A:$A,Comparison_CDP1,Generation!$B:$B,IF($B$53="NEM","*",$B$53),Generation!$C:$C,$H74)-SUMIFS(Generation!D:D,Generation!$A:$A,Comparison_CDP2,Generation!$B:$B,IF($B$53="NEM","*",$B$53),Generation!$C:$C,$H74)</f>
        <v>0</v>
      </c>
      <c r="J74" s="5">
        <f>SUMIFS(Generation!E:E,Generation!$A:$A,Comparison_CDP1,Generation!$B:$B,IF($B$53="NEM","*",$B$53),Generation!$C:$C,$H74)-SUMIFS(Generation!E:E,Generation!$A:$A,Comparison_CDP2,Generation!$B:$B,IF($B$53="NEM","*",$B$53),Generation!$C:$C,$H74)</f>
        <v>0</v>
      </c>
      <c r="K74" s="5">
        <f>SUMIFS(Generation!F:F,Generation!$A:$A,Comparison_CDP1,Generation!$B:$B,IF($B$53="NEM","*",$B$53),Generation!$C:$C,$H74)-SUMIFS(Generation!F:F,Generation!$A:$A,Comparison_CDP2,Generation!$B:$B,IF($B$53="NEM","*",$B$53),Generation!$C:$C,$H74)</f>
        <v>0</v>
      </c>
      <c r="L74" s="5">
        <f>SUMIFS(Generation!G:G,Generation!$A:$A,Comparison_CDP1,Generation!$B:$B,IF($B$53="NEM","*",$B$53),Generation!$C:$C,$H74)-SUMIFS(Generation!G:G,Generation!$A:$A,Comparison_CDP2,Generation!$B:$B,IF($B$53="NEM","*",$B$53),Generation!$C:$C,$H74)</f>
        <v>0</v>
      </c>
      <c r="M74" s="5">
        <f>SUMIFS(Generation!H:H,Generation!$A:$A,Comparison_CDP1,Generation!$B:$B,IF($B$53="NEM","*",$B$53),Generation!$C:$C,$H74)-SUMIFS(Generation!H:H,Generation!$A:$A,Comparison_CDP2,Generation!$B:$B,IF($B$53="NEM","*",$B$53),Generation!$C:$C,$H74)</f>
        <v>0</v>
      </c>
      <c r="N74" s="5">
        <f>SUMIFS(Generation!I:I,Generation!$A:$A,Comparison_CDP1,Generation!$B:$B,IF($B$53="NEM","*",$B$53),Generation!$C:$C,$H74)-SUMIFS(Generation!I:I,Generation!$A:$A,Comparison_CDP2,Generation!$B:$B,IF($B$53="NEM","*",$B$53),Generation!$C:$C,$H74)</f>
        <v>0</v>
      </c>
      <c r="O74" s="5">
        <f>SUMIFS(Generation!J:J,Generation!$A:$A,Comparison_CDP1,Generation!$B:$B,IF($B$53="NEM","*",$B$53),Generation!$C:$C,$H74)-SUMIFS(Generation!J:J,Generation!$A:$A,Comparison_CDP2,Generation!$B:$B,IF($B$53="NEM","*",$B$53),Generation!$C:$C,$H74)</f>
        <v>0</v>
      </c>
      <c r="P74" s="5">
        <f>SUMIFS(Generation!K:K,Generation!$A:$A,Comparison_CDP1,Generation!$B:$B,IF($B$53="NEM","*",$B$53),Generation!$C:$C,$H74)-SUMIFS(Generation!K:K,Generation!$A:$A,Comparison_CDP2,Generation!$B:$B,IF($B$53="NEM","*",$B$53),Generation!$C:$C,$H74)</f>
        <v>0</v>
      </c>
      <c r="Q74" s="5">
        <f>SUMIFS(Generation!L:L,Generation!$A:$A,Comparison_CDP1,Generation!$B:$B,IF($B$53="NEM","*",$B$53),Generation!$C:$C,$H74)-SUMIFS(Generation!L:L,Generation!$A:$A,Comparison_CDP2,Generation!$B:$B,IF($B$53="NEM","*",$B$53),Generation!$C:$C,$H74)</f>
        <v>0</v>
      </c>
      <c r="R74" s="5">
        <f>SUMIFS(Generation!M:M,Generation!$A:$A,Comparison_CDP1,Generation!$B:$B,IF($B$53="NEM","*",$B$53),Generation!$C:$C,$H74)-SUMIFS(Generation!M:M,Generation!$A:$A,Comparison_CDP2,Generation!$B:$B,IF($B$53="NEM","*",$B$53),Generation!$C:$C,$H74)</f>
        <v>0</v>
      </c>
      <c r="S74" s="5">
        <f>SUMIFS(Generation!N:N,Generation!$A:$A,Comparison_CDP1,Generation!$B:$B,IF($B$53="NEM","*",$B$53),Generation!$C:$C,$H74)-SUMIFS(Generation!N:N,Generation!$A:$A,Comparison_CDP2,Generation!$B:$B,IF($B$53="NEM","*",$B$53),Generation!$C:$C,$H74)</f>
        <v>0</v>
      </c>
      <c r="T74" s="5">
        <f>SUMIFS(Generation!O:O,Generation!$A:$A,Comparison_CDP1,Generation!$B:$B,IF($B$53="NEM","*",$B$53),Generation!$C:$C,$H74)-SUMIFS(Generation!O:O,Generation!$A:$A,Comparison_CDP2,Generation!$B:$B,IF($B$53="NEM","*",$B$53),Generation!$C:$C,$H74)</f>
        <v>0</v>
      </c>
      <c r="U74" s="5">
        <f>SUMIFS(Generation!P:P,Generation!$A:$A,Comparison_CDP1,Generation!$B:$B,IF($B$53="NEM","*",$B$53),Generation!$C:$C,$H74)-SUMIFS(Generation!P:P,Generation!$A:$A,Comparison_CDP2,Generation!$B:$B,IF($B$53="NEM","*",$B$53),Generation!$C:$C,$H74)</f>
        <v>0</v>
      </c>
      <c r="V74" s="5">
        <f>SUMIFS(Generation!Q:Q,Generation!$A:$A,Comparison_CDP1,Generation!$B:$B,IF($B$53="NEM","*",$B$53),Generation!$C:$C,$H74)-SUMIFS(Generation!Q:Q,Generation!$A:$A,Comparison_CDP2,Generation!$B:$B,IF($B$53="NEM","*",$B$53),Generation!$C:$C,$H74)</f>
        <v>0</v>
      </c>
      <c r="W74" s="5">
        <f>SUMIFS(Generation!R:R,Generation!$A:$A,Comparison_CDP1,Generation!$B:$B,IF($B$53="NEM","*",$B$53),Generation!$C:$C,$H74)-SUMIFS(Generation!R:R,Generation!$A:$A,Comparison_CDP2,Generation!$B:$B,IF($B$53="NEM","*",$B$53),Generation!$C:$C,$H74)</f>
        <v>0</v>
      </c>
      <c r="X74" s="5">
        <f>SUMIFS(Generation!S:S,Generation!$A:$A,Comparison_CDP1,Generation!$B:$B,IF($B$53="NEM","*",$B$53),Generation!$C:$C,$H74)-SUMIFS(Generation!S:S,Generation!$A:$A,Comparison_CDP2,Generation!$B:$B,IF($B$53="NEM","*",$B$53),Generation!$C:$C,$H74)</f>
        <v>0</v>
      </c>
      <c r="Y74" s="5">
        <f>SUMIFS(Generation!T:T,Generation!$A:$A,Comparison_CDP1,Generation!$B:$B,IF($B$53="NEM","*",$B$53),Generation!$C:$C,$H74)-SUMIFS(Generation!T:T,Generation!$A:$A,Comparison_CDP2,Generation!$B:$B,IF($B$53="NEM","*",$B$53),Generation!$C:$C,$H74)</f>
        <v>0</v>
      </c>
      <c r="Z74" s="5">
        <f>SUMIFS(Generation!U:U,Generation!$A:$A,Comparison_CDP1,Generation!$B:$B,IF($B$53="NEM","*",$B$53),Generation!$C:$C,$H74)-SUMIFS(Generation!U:U,Generation!$A:$A,Comparison_CDP2,Generation!$B:$B,IF($B$53="NEM","*",$B$53),Generation!$C:$C,$H74)</f>
        <v>0</v>
      </c>
      <c r="AA74" s="5">
        <f>SUMIFS(Generation!V:V,Generation!$A:$A,Comparison_CDP1,Generation!$B:$B,IF($B$53="NEM","*",$B$53),Generation!$C:$C,$H74)-SUMIFS(Generation!V:V,Generation!$A:$A,Comparison_CDP2,Generation!$B:$B,IF($B$53="NEM","*",$B$53),Generation!$C:$C,$H74)</f>
        <v>0</v>
      </c>
      <c r="AB74" s="5">
        <f>SUMIFS(Generation!W:W,Generation!$A:$A,Comparison_CDP1,Generation!$B:$B,IF($B$53="NEM","*",$B$53),Generation!$C:$C,$H74)-SUMIFS(Generation!W:W,Generation!$A:$A,Comparison_CDP2,Generation!$B:$B,IF($B$53="NEM","*",$B$53),Generation!$C:$C,$H74)</f>
        <v>0</v>
      </c>
      <c r="AC74" s="5">
        <f>SUMIFS(Generation!X:X,Generation!$A:$A,Comparison_CDP1,Generation!$B:$B,IF($B$53="NEM","*",$B$53),Generation!$C:$C,$H74)-SUMIFS(Generation!X:X,Generation!$A:$A,Comparison_CDP2,Generation!$B:$B,IF($B$53="NEM","*",$B$53),Generation!$C:$C,$H74)</f>
        <v>0</v>
      </c>
      <c r="AD74" s="5">
        <f>SUMIFS(Generation!Y:Y,Generation!$A:$A,Comparison_CDP1,Generation!$B:$B,IF($B$53="NEM","*",$B$53),Generation!$C:$C,$H74)-SUMIFS(Generation!Y:Y,Generation!$A:$A,Comparison_CDP2,Generation!$B:$B,IF($B$53="NEM","*",$B$53),Generation!$C:$C,$H74)</f>
        <v>0</v>
      </c>
      <c r="AE74" s="5">
        <f>SUMIFS(Generation!Z:Z,Generation!$A:$A,Comparison_CDP1,Generation!$B:$B,IF($B$53="NEM","*",$B$53),Generation!$C:$C,$H74)-SUMIFS(Generation!Z:Z,Generation!$A:$A,Comparison_CDP2,Generation!$B:$B,IF($B$53="NEM","*",$B$53),Generation!$C:$C,$H74)</f>
        <v>0</v>
      </c>
      <c r="AF74" s="5">
        <f>SUMIFS(Generation!AA:AA,Generation!$A:$A,Comparison_CDP1,Generation!$B:$B,IF($B$53="NEM","*",$B$53),Generation!$C:$C,$H74)-SUMIFS(Generation!AA:AA,Generation!$A:$A,Comparison_CDP2,Generation!$B:$B,IF($B$53="NEM","*",$B$53),Generation!$C:$C,$H74)</f>
        <v>0</v>
      </c>
      <c r="AG74" s="5">
        <f>SUMIFS(Generation!AB:AB,Generation!$A:$A,Comparison_CDP1,Generation!$B:$B,IF($B$53="NEM","*",$B$53),Generation!$C:$C,$H74)-SUMIFS(Generation!AB:AB,Generation!$A:$A,Comparison_CDP2,Generation!$B:$B,IF($B$53="NEM","*",$B$53),Generation!$C:$C,$H74)</f>
        <v>0</v>
      </c>
      <c r="AH74" s="5">
        <f>SUMIFS(Generation!AC:AC,Generation!$A:$A,Comparison_CDP1,Generation!$B:$B,IF($B$53="NEM","*",$B$53),Generation!$C:$C,$H74)-SUMIFS(Generation!AC:AC,Generation!$A:$A,Comparison_CDP2,Generation!$B:$B,IF($B$53="NEM","*",$B$53),Generation!$C:$C,$H74)</f>
        <v>0</v>
      </c>
      <c r="AI74" s="5">
        <f>SUMIFS(Generation!AD:AD,Generation!$A:$A,Comparison_CDP1,Generation!$B:$B,IF($B$53="NEM","*",$B$53),Generation!$C:$C,$H74)-SUMIFS(Generation!AD:AD,Generation!$A:$A,Comparison_CDP2,Generation!$B:$B,IF($B$53="NEM","*",$B$53),Generation!$C:$C,$H74)</f>
        <v>0</v>
      </c>
      <c r="AJ74" s="5">
        <f>SUMIFS(Generation!AE:AE,Generation!$A:$A,Comparison_CDP1,Generation!$B:$B,IF($B$53="NEM","*",$B$53),Generation!$C:$C,$H74)-SUMIFS(Generation!AE:AE,Generation!$A:$A,Comparison_CDP2,Generation!$B:$B,IF($B$53="NEM","*",$B$53),Generation!$C:$C,$H74)</f>
        <v>0</v>
      </c>
    </row>
    <row r="75" spans="1:62" ht="15" customHeight="1"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</row>
    <row r="76" spans="1:62" ht="15" customHeight="1">
      <c r="H76" s="9" t="s">
        <v>146</v>
      </c>
      <c r="I76" s="5">
        <f>SUMIFS(Generation!D:D,Generation!$A:$A,Comparison_CDP1,Generation!$B:$B,IF($B$53="NEM","*",$B$53),Generation!$C:$C,$H76)-SUMIFS(Generation!D:D,Generation!$A:$A,Comparison_CDP2,Generation!$B:$B,IF($B$53="NEM","*",$B$53),Generation!$C:$C,$H76)</f>
        <v>1.7110499999999478E-7</v>
      </c>
      <c r="J76" s="5">
        <f>SUMIFS(Generation!E:E,Generation!$A:$A,Comparison_CDP1,Generation!$B:$B,IF($B$53="NEM","*",$B$53),Generation!$C:$C,$H76)-SUMIFS(Generation!E:E,Generation!$A:$A,Comparison_CDP2,Generation!$B:$B,IF($B$53="NEM","*",$B$53),Generation!$C:$C,$H76)</f>
        <v>2.4394000000000101E-7</v>
      </c>
      <c r="K76" s="5">
        <f>SUMIFS(Generation!F:F,Generation!$A:$A,Comparison_CDP1,Generation!$B:$B,IF($B$53="NEM","*",$B$53),Generation!$C:$C,$H76)-SUMIFS(Generation!F:F,Generation!$A:$A,Comparison_CDP2,Generation!$B:$B,IF($B$53="NEM","*",$B$53),Generation!$C:$C,$H76)</f>
        <v>2.3817999999999701E-7</v>
      </c>
      <c r="L76" s="5">
        <f>SUMIFS(Generation!G:G,Generation!$A:$A,Comparison_CDP1,Generation!$B:$B,IF($B$53="NEM","*",$B$53),Generation!$C:$C,$H76)-SUMIFS(Generation!G:G,Generation!$A:$A,Comparison_CDP2,Generation!$B:$B,IF($B$53="NEM","*",$B$53),Generation!$C:$C,$H76)</f>
        <v>-0.70551278926500416</v>
      </c>
      <c r="M76" s="5">
        <f>SUMIFS(Generation!H:H,Generation!$A:$A,Comparison_CDP1,Generation!$B:$B,IF($B$53="NEM","*",$B$53),Generation!$C:$C,$H76)-SUMIFS(Generation!H:H,Generation!$A:$A,Comparison_CDP2,Generation!$B:$B,IF($B$53="NEM","*",$B$53),Generation!$C:$C,$H76)</f>
        <v>-4.043436919255015</v>
      </c>
      <c r="N76" s="5">
        <f>SUMIFS(Generation!I:I,Generation!$A:$A,Comparison_CDP1,Generation!$B:$B,IF($B$53="NEM","*",$B$53),Generation!$C:$C,$H76)-SUMIFS(Generation!I:I,Generation!$A:$A,Comparison_CDP2,Generation!$B:$B,IF($B$53="NEM","*",$B$53),Generation!$C:$C,$H76)</f>
        <v>-3.6842557626900234</v>
      </c>
      <c r="O76" s="5">
        <f>SUMIFS(Generation!J:J,Generation!$A:$A,Comparison_CDP1,Generation!$B:$B,IF($B$53="NEM","*",$B$53),Generation!$C:$C,$H76)-SUMIFS(Generation!J:J,Generation!$A:$A,Comparison_CDP2,Generation!$B:$B,IF($B$53="NEM","*",$B$53),Generation!$C:$C,$H76)</f>
        <v>-1.4226818499149994</v>
      </c>
      <c r="P76" s="5">
        <f>SUMIFS(Generation!K:K,Generation!$A:$A,Comparison_CDP1,Generation!$B:$B,IF($B$53="NEM","*",$B$53),Generation!$C:$C,$H76)-SUMIFS(Generation!K:K,Generation!$A:$A,Comparison_CDP2,Generation!$B:$B,IF($B$53="NEM","*",$B$53),Generation!$C:$C,$H76)</f>
        <v>-14.569396520264991</v>
      </c>
      <c r="Q76" s="5">
        <f>SUMIFS(Generation!L:L,Generation!$A:$A,Comparison_CDP1,Generation!$B:$B,IF($B$53="NEM","*",$B$53),Generation!$C:$C,$H76)-SUMIFS(Generation!L:L,Generation!$A:$A,Comparison_CDP2,Generation!$B:$B,IF($B$53="NEM","*",$B$53),Generation!$C:$C,$H76)</f>
        <v>-8.7896548332949997</v>
      </c>
      <c r="R76" s="5">
        <f>SUMIFS(Generation!M:M,Generation!$A:$A,Comparison_CDP1,Generation!$B:$B,IF($B$53="NEM","*",$B$53),Generation!$C:$C,$H76)-SUMIFS(Generation!M:M,Generation!$A:$A,Comparison_CDP2,Generation!$B:$B,IF($B$53="NEM","*",$B$53),Generation!$C:$C,$H76)</f>
        <v>-2.1742930886399421</v>
      </c>
      <c r="S76" s="5">
        <f>SUMIFS(Generation!N:N,Generation!$A:$A,Comparison_CDP1,Generation!$B:$B,IF($B$53="NEM","*",$B$53),Generation!$C:$C,$H76)-SUMIFS(Generation!N:N,Generation!$A:$A,Comparison_CDP2,Generation!$B:$B,IF($B$53="NEM","*",$B$53),Generation!$C:$C,$H76)</f>
        <v>-12.776351489439996</v>
      </c>
      <c r="T76" s="5">
        <f>SUMIFS(Generation!O:O,Generation!$A:$A,Comparison_CDP1,Generation!$B:$B,IF($B$53="NEM","*",$B$53),Generation!$C:$C,$H76)-SUMIFS(Generation!O:O,Generation!$A:$A,Comparison_CDP2,Generation!$B:$B,IF($B$53="NEM","*",$B$53),Generation!$C:$C,$H76)</f>
        <v>-8.1286912690000435E-2</v>
      </c>
      <c r="U76" s="5">
        <f>SUMIFS(Generation!P:P,Generation!$A:$A,Comparison_CDP1,Generation!$B:$B,IF($B$53="NEM","*",$B$53),Generation!$C:$C,$H76)-SUMIFS(Generation!P:P,Generation!$A:$A,Comparison_CDP2,Generation!$B:$B,IF($B$53="NEM","*",$B$53),Generation!$C:$C,$H76)</f>
        <v>0.88035655020500259</v>
      </c>
      <c r="V76" s="5">
        <f>SUMIFS(Generation!Q:Q,Generation!$A:$A,Comparison_CDP1,Generation!$B:$B,IF($B$53="NEM","*",$B$53),Generation!$C:$C,$H76)-SUMIFS(Generation!Q:Q,Generation!$A:$A,Comparison_CDP2,Generation!$B:$B,IF($B$53="NEM","*",$B$53),Generation!$C:$C,$H76)</f>
        <v>20.092442522569989</v>
      </c>
      <c r="W76" s="5">
        <f>SUMIFS(Generation!R:R,Generation!$A:$A,Comparison_CDP1,Generation!$B:$B,IF($B$53="NEM","*",$B$53),Generation!$C:$C,$H76)-SUMIFS(Generation!R:R,Generation!$A:$A,Comparison_CDP2,Generation!$B:$B,IF($B$53="NEM","*",$B$53),Generation!$C:$C,$H76)</f>
        <v>0.35275879913997077</v>
      </c>
      <c r="X76" s="5">
        <f>SUMIFS(Generation!S:S,Generation!$A:$A,Comparison_CDP1,Generation!$B:$B,IF($B$53="NEM","*",$B$53),Generation!$C:$C,$H76)-SUMIFS(Generation!S:S,Generation!$A:$A,Comparison_CDP2,Generation!$B:$B,IF($B$53="NEM","*",$B$53),Generation!$C:$C,$H76)</f>
        <v>20.166388837199985</v>
      </c>
      <c r="Y76" s="5">
        <f>SUMIFS(Generation!T:T,Generation!$A:$A,Comparison_CDP1,Generation!$B:$B,IF($B$53="NEM","*",$B$53),Generation!$C:$C,$H76)-SUMIFS(Generation!T:T,Generation!$A:$A,Comparison_CDP2,Generation!$B:$B,IF($B$53="NEM","*",$B$53),Generation!$C:$C,$H76)</f>
        <v>11.07110949653501</v>
      </c>
      <c r="Z76" s="5">
        <f>SUMIFS(Generation!U:U,Generation!$A:$A,Comparison_CDP1,Generation!$B:$B,IF($B$53="NEM","*",$B$53),Generation!$C:$C,$H76)-SUMIFS(Generation!U:U,Generation!$A:$A,Comparison_CDP2,Generation!$B:$B,IF($B$53="NEM","*",$B$53),Generation!$C:$C,$H76)</f>
        <v>56.525994544285034</v>
      </c>
      <c r="AA76" s="5">
        <f>SUMIFS(Generation!V:V,Generation!$A:$A,Comparison_CDP1,Generation!$B:$B,IF($B$53="NEM","*",$B$53),Generation!$C:$C,$H76)-SUMIFS(Generation!V:V,Generation!$A:$A,Comparison_CDP2,Generation!$B:$B,IF($B$53="NEM","*",$B$53),Generation!$C:$C,$H76)</f>
        <v>40.556114840254999</v>
      </c>
      <c r="AB76" s="5">
        <f>SUMIFS(Generation!W:W,Generation!$A:$A,Comparison_CDP1,Generation!$B:$B,IF($B$53="NEM","*",$B$53),Generation!$C:$C,$H76)-SUMIFS(Generation!W:W,Generation!$A:$A,Comparison_CDP2,Generation!$B:$B,IF($B$53="NEM","*",$B$53),Generation!$C:$C,$H76)</f>
        <v>211.2268539727302</v>
      </c>
      <c r="AC76" s="5">
        <f>SUMIFS(Generation!X:X,Generation!$A:$A,Comparison_CDP1,Generation!$B:$B,IF($B$53="NEM","*",$B$53),Generation!$C:$C,$H76)-SUMIFS(Generation!X:X,Generation!$A:$A,Comparison_CDP2,Generation!$B:$B,IF($B$53="NEM","*",$B$53),Generation!$C:$C,$H76)</f>
        <v>115.35831308418011</v>
      </c>
      <c r="AD76" s="5">
        <f>SUMIFS(Generation!Y:Y,Generation!$A:$A,Comparison_CDP1,Generation!$B:$B,IF($B$53="NEM","*",$B$53),Generation!$C:$C,$H76)-SUMIFS(Generation!Y:Y,Generation!$A:$A,Comparison_CDP2,Generation!$B:$B,IF($B$53="NEM","*",$B$53),Generation!$C:$C,$H76)</f>
        <v>4.7274134475899938</v>
      </c>
      <c r="AE76" s="5">
        <f>SUMIFS(Generation!Z:Z,Generation!$A:$A,Comparison_CDP1,Generation!$B:$B,IF($B$53="NEM","*",$B$53),Generation!$C:$C,$H76)-SUMIFS(Generation!Z:Z,Generation!$A:$A,Comparison_CDP2,Generation!$B:$B,IF($B$53="NEM","*",$B$53),Generation!$C:$C,$H76)</f>
        <v>238.15524991006995</v>
      </c>
      <c r="AF76" s="5">
        <f>SUMIFS(Generation!AA:AA,Generation!$A:$A,Comparison_CDP1,Generation!$B:$B,IF($B$53="NEM","*",$B$53),Generation!$C:$C,$H76)-SUMIFS(Generation!AA:AA,Generation!$A:$A,Comparison_CDP2,Generation!$B:$B,IF($B$53="NEM","*",$B$53),Generation!$C:$C,$H76)</f>
        <v>306.32046539086502</v>
      </c>
      <c r="AG76" s="5">
        <f>SUMIFS(Generation!AB:AB,Generation!$A:$A,Comparison_CDP1,Generation!$B:$B,IF($B$53="NEM","*",$B$53),Generation!$C:$C,$H76)-SUMIFS(Generation!AB:AB,Generation!$A:$A,Comparison_CDP2,Generation!$B:$B,IF($B$53="NEM","*",$B$53),Generation!$C:$C,$H76)</f>
        <v>837.46014623631891</v>
      </c>
      <c r="AH76" s="5">
        <f>SUMIFS(Generation!AC:AC,Generation!$A:$A,Comparison_CDP1,Generation!$B:$B,IF($B$53="NEM","*",$B$53),Generation!$C:$C,$H76)-SUMIFS(Generation!AC:AC,Generation!$A:$A,Comparison_CDP2,Generation!$B:$B,IF($B$53="NEM","*",$B$53),Generation!$C:$C,$H76)</f>
        <v>1099.9797880964643</v>
      </c>
      <c r="AI76" s="5">
        <f>SUMIFS(Generation!AD:AD,Generation!$A:$A,Comparison_CDP1,Generation!$B:$B,IF($B$53="NEM","*",$B$53),Generation!$C:$C,$H76)-SUMIFS(Generation!AD:AD,Generation!$A:$A,Comparison_CDP2,Generation!$B:$B,IF($B$53="NEM","*",$B$53),Generation!$C:$C,$H76)</f>
        <v>2138.5211452955323</v>
      </c>
      <c r="AJ76" s="5">
        <f>SUMIFS(Generation!AE:AE,Generation!$A:$A,Comparison_CDP1,Generation!$B:$B,IF($B$53="NEM","*",$B$53),Generation!$C:$C,$H76)-SUMIFS(Generation!AE:AE,Generation!$A:$A,Comparison_CDP2,Generation!$B:$B,IF($B$53="NEM","*",$B$53),Generation!$C:$C,$H76)</f>
        <v>1375.2049896840992</v>
      </c>
    </row>
    <row r="77" spans="1:62" ht="15" customHeight="1"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</row>
    <row r="78" spans="1:62" ht="15" customHeight="1"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</row>
    <row r="79" spans="1:62" s="51" customFormat="1" ht="24" customHeight="1" thickBot="1">
      <c r="A79" s="49" t="str">
        <f>B80&amp;" differences in generation by technology type"</f>
        <v>NEM differences in generation by technology type</v>
      </c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</row>
    <row r="80" spans="1:62" ht="15" customHeight="1" thickTop="1">
      <c r="A80" s="11" t="s">
        <v>127</v>
      </c>
      <c r="B80" s="21" t="s">
        <v>128</v>
      </c>
    </row>
    <row r="82" spans="8:12" ht="15" customHeight="1">
      <c r="H82" s="44" t="s">
        <v>147</v>
      </c>
      <c r="I82" s="8" t="s">
        <v>90</v>
      </c>
      <c r="J82" s="8" t="s">
        <v>97</v>
      </c>
      <c r="K82" s="8" t="s">
        <v>107</v>
      </c>
      <c r="L82" s="8" t="s">
        <v>117</v>
      </c>
    </row>
    <row r="83" spans="8:12" ht="15" customHeight="1">
      <c r="H83" s="9" t="s">
        <v>130</v>
      </c>
      <c r="I83" s="5">
        <f>SUMIFS(Generation!D:D,Generation!$A:$A,Comparison_CDP1,Generation!$B:$B,IF($B$80="NEM","*",$B$80),Generation!$C:$C,$H83)-SUMIFS(Generation!D:D,Generation!$A:$A,Comparison_CDP2,Generation!$B:$B,IF($B$80="NEM","*",$B$80),Generation!$C:$C,$H83)</f>
        <v>9397.3715945496515</v>
      </c>
      <c r="J83" s="5">
        <f>SUMIFS(Generation!K:K,Generation!$A:$A,Comparison_CDP1,Generation!$B:$B,IF($B$80="NEM","*",$B$80),Generation!$C:$C,$H83)-SUMIFS(Generation!K:K,Generation!$A:$A,Comparison_CDP2,Generation!$B:$B,IF($B$80="NEM","*",$B$80),Generation!$C:$C,$H83)</f>
        <v>9737.033818886739</v>
      </c>
      <c r="K83" s="5">
        <f>SUMIFS(Generation!U:U,Generation!$A:$A,Comparison_CDP1,Generation!$B:$B,IF($B$80="NEM","*",$B$80),Generation!$C:$C,$H83)-SUMIFS(Generation!U:U,Generation!$A:$A,Comparison_CDP2,Generation!$B:$B,IF($B$80="NEM","*",$B$80),Generation!$C:$C,$H83)</f>
        <v>2502.1013766921192</v>
      </c>
      <c r="L83" s="5">
        <f>SUMIFS(Generation!AE:AE,Generation!$A:$A,Comparison_CDP1,Generation!$B:$B,IF($B$80="NEM","*",$B$80),Generation!$C:$C,$H83)-SUMIFS(Generation!AE:AE,Generation!$A:$A,Comparison_CDP2,Generation!$B:$B,IF($B$80="NEM","*",$B$80),Generation!$C:$C,$H83)</f>
        <v>0</v>
      </c>
    </row>
    <row r="84" spans="8:12" ht="15" customHeight="1">
      <c r="H84" s="9" t="s">
        <v>131</v>
      </c>
      <c r="I84" s="5">
        <f>SUMIFS(Generation!D:D,Generation!$A:$A,Comparison_CDP1,Generation!$B:$B,IF($B$80="NEM","*",$B$80),Generation!$C:$C,$H84)-SUMIFS(Generation!D:D,Generation!$A:$A,Comparison_CDP2,Generation!$B:$B,IF($B$80="NEM","*",$B$80),Generation!$C:$C,$H84)</f>
        <v>2563.8411662637918</v>
      </c>
      <c r="J84" s="5">
        <f>SUMIFS(Generation!K:K,Generation!$A:$A,Comparison_CDP1,Generation!$B:$B,IF($B$80="NEM","*",$B$80),Generation!$C:$C,$H84)-SUMIFS(Generation!K:K,Generation!$A:$A,Comparison_CDP2,Generation!$B:$B,IF($B$80="NEM","*",$B$80),Generation!$C:$C,$H84)</f>
        <v>7399.2896709231381</v>
      </c>
      <c r="K84" s="5">
        <f>SUMIFS(Generation!U:U,Generation!$A:$A,Comparison_CDP1,Generation!$B:$B,IF($B$80="NEM","*",$B$80),Generation!$C:$C,$H84)-SUMIFS(Generation!U:U,Generation!$A:$A,Comparison_CDP2,Generation!$B:$B,IF($B$80="NEM","*",$B$80),Generation!$C:$C,$H84)</f>
        <v>0</v>
      </c>
      <c r="L84" s="5">
        <f>SUMIFS(Generation!AE:AE,Generation!$A:$A,Comparison_CDP1,Generation!$B:$B,IF($B$80="NEM","*",$B$80),Generation!$C:$C,$H84)-SUMIFS(Generation!AE:AE,Generation!$A:$A,Comparison_CDP2,Generation!$B:$B,IF($B$80="NEM","*",$B$80),Generation!$C:$C,$H84)</f>
        <v>0</v>
      </c>
    </row>
    <row r="85" spans="8:12" ht="15" customHeight="1">
      <c r="H85" s="9" t="s">
        <v>132</v>
      </c>
      <c r="I85" s="5">
        <f>SUMIFS(Generation!D:D,Generation!$A:$A,Comparison_CDP1,Generation!$B:$B,IF($B$80="NEM","*",$B$80),Generation!$C:$C,$H85)-SUMIFS(Generation!D:D,Generation!$A:$A,Comparison_CDP2,Generation!$B:$B,IF($B$80="NEM","*",$B$80),Generation!$C:$C,$H85)</f>
        <v>-161.08936822812507</v>
      </c>
      <c r="J85" s="5">
        <f>SUMIFS(Generation!K:K,Generation!$A:$A,Comparison_CDP1,Generation!$B:$B,IF($B$80="NEM","*",$B$80),Generation!$C:$C,$H85)-SUMIFS(Generation!K:K,Generation!$A:$A,Comparison_CDP2,Generation!$B:$B,IF($B$80="NEM","*",$B$80),Generation!$C:$C,$H85)</f>
        <v>-3009.6436683853099</v>
      </c>
      <c r="K85" s="5">
        <f>SUMIFS(Generation!U:U,Generation!$A:$A,Comparison_CDP1,Generation!$B:$B,IF($B$80="NEM","*",$B$80),Generation!$C:$C,$H85)-SUMIFS(Generation!U:U,Generation!$A:$A,Comparison_CDP2,Generation!$B:$B,IF($B$80="NEM","*",$B$80),Generation!$C:$C,$H85)</f>
        <v>-25851.847862148898</v>
      </c>
      <c r="L85" s="5">
        <f>SUMIFS(Generation!AE:AE,Generation!$A:$A,Comparison_CDP1,Generation!$B:$B,IF($B$80="NEM","*",$B$80),Generation!$C:$C,$H85)-SUMIFS(Generation!AE:AE,Generation!$A:$A,Comparison_CDP2,Generation!$B:$B,IF($B$80="NEM","*",$B$80),Generation!$C:$C,$H85)</f>
        <v>-34644.261323579987</v>
      </c>
    </row>
    <row r="86" spans="8:12" ht="15" customHeight="1">
      <c r="H86" s="9" t="s">
        <v>133</v>
      </c>
      <c r="I86" s="5">
        <f>SUMIFS(Generation!D:D,Generation!$A:$A,Comparison_CDP1,Generation!$B:$B,IF($B$80="NEM","*",$B$80),Generation!$C:$C,$H86)-SUMIFS(Generation!D:D,Generation!$A:$A,Comparison_CDP2,Generation!$B:$B,IF($B$80="NEM","*",$B$80),Generation!$C:$C,$H86)</f>
        <v>0</v>
      </c>
      <c r="J86" s="5">
        <f>SUMIFS(Generation!K:K,Generation!$A:$A,Comparison_CDP1,Generation!$B:$B,IF($B$80="NEM","*",$B$80),Generation!$C:$C,$H86)-SUMIFS(Generation!K:K,Generation!$A:$A,Comparison_CDP2,Generation!$B:$B,IF($B$80="NEM","*",$B$80),Generation!$C:$C,$H86)</f>
        <v>0</v>
      </c>
      <c r="K86" s="5">
        <f>SUMIFS(Generation!U:U,Generation!$A:$A,Comparison_CDP1,Generation!$B:$B,IF($B$80="NEM","*",$B$80),Generation!$C:$C,$H86)-SUMIFS(Generation!U:U,Generation!$A:$A,Comparison_CDP2,Generation!$B:$B,IF($B$80="NEM","*",$B$80),Generation!$C:$C,$H86)</f>
        <v>0</v>
      </c>
      <c r="L86" s="5">
        <f>SUMIFS(Generation!AE:AE,Generation!$A:$A,Comparison_CDP1,Generation!$B:$B,IF($B$80="NEM","*",$B$80),Generation!$C:$C,$H86)-SUMIFS(Generation!AE:AE,Generation!$A:$A,Comparison_CDP2,Generation!$B:$B,IF($B$80="NEM","*",$B$80),Generation!$C:$C,$H86)</f>
        <v>-50217.361461124216</v>
      </c>
    </row>
    <row r="87" spans="8:12" ht="15" customHeight="1">
      <c r="H87" s="9" t="s">
        <v>134</v>
      </c>
      <c r="I87" s="5">
        <f>SUMIFS(Generation!D:D,Generation!$A:$A,Comparison_CDP1,Generation!$B:$B,IF($B$80="NEM","*",$B$80),Generation!$C:$C,$H87)-SUMIFS(Generation!D:D,Generation!$A:$A,Comparison_CDP2,Generation!$B:$B,IF($B$80="NEM","*",$B$80),Generation!$C:$C,$H87)</f>
        <v>-22.380593903459996</v>
      </c>
      <c r="J87" s="5">
        <f>SUMIFS(Generation!K:K,Generation!$A:$A,Comparison_CDP1,Generation!$B:$B,IF($B$80="NEM","*",$B$80),Generation!$C:$C,$H87)-SUMIFS(Generation!K:K,Generation!$A:$A,Comparison_CDP2,Generation!$B:$B,IF($B$80="NEM","*",$B$80),Generation!$C:$C,$H87)</f>
        <v>-2457.0201115200093</v>
      </c>
      <c r="K87" s="5">
        <f>SUMIFS(Generation!U:U,Generation!$A:$A,Comparison_CDP1,Generation!$B:$B,IF($B$80="NEM","*",$B$80),Generation!$C:$C,$H87)-SUMIFS(Generation!U:U,Generation!$A:$A,Comparison_CDP2,Generation!$B:$B,IF($B$80="NEM","*",$B$80),Generation!$C:$C,$H87)</f>
        <v>-418.83177816989701</v>
      </c>
      <c r="L87" s="5">
        <f>SUMIFS(Generation!AE:AE,Generation!$A:$A,Comparison_CDP1,Generation!$B:$B,IF($B$80="NEM","*",$B$80),Generation!$C:$C,$H87)-SUMIFS(Generation!AE:AE,Generation!$A:$A,Comparison_CDP2,Generation!$B:$B,IF($B$80="NEM","*",$B$80),Generation!$C:$C,$H87)</f>
        <v>5350.031024762251</v>
      </c>
    </row>
    <row r="88" spans="8:12" ht="15" customHeight="1">
      <c r="H88" s="9" t="s">
        <v>135</v>
      </c>
      <c r="I88" s="5">
        <f>SUMIFS(Generation!D:D,Generation!$A:$A,Comparison_CDP1,Generation!$B:$B,IF($B$80="NEM","*",$B$80),Generation!$C:$C,$H88)-SUMIFS(Generation!D:D,Generation!$A:$A,Comparison_CDP2,Generation!$B:$B,IF($B$80="NEM","*",$B$80),Generation!$C:$C,$H88)</f>
        <v>0</v>
      </c>
      <c r="J88" s="5">
        <f>SUMIFS(Generation!K:K,Generation!$A:$A,Comparison_CDP1,Generation!$B:$B,IF($B$80="NEM","*",$B$80),Generation!$C:$C,$H88)-SUMIFS(Generation!K:K,Generation!$A:$A,Comparison_CDP2,Generation!$B:$B,IF($B$80="NEM","*",$B$80),Generation!$C:$C,$H88)</f>
        <v>0</v>
      </c>
      <c r="K88" s="5">
        <f>SUMIFS(Generation!U:U,Generation!$A:$A,Comparison_CDP1,Generation!$B:$B,IF($B$80="NEM","*",$B$80),Generation!$C:$C,$H88)-SUMIFS(Generation!U:U,Generation!$A:$A,Comparison_CDP2,Generation!$B:$B,IF($B$80="NEM","*",$B$80),Generation!$C:$C,$H88)</f>
        <v>0</v>
      </c>
      <c r="L88" s="5">
        <f>SUMIFS(Generation!AE:AE,Generation!$A:$A,Comparison_CDP1,Generation!$B:$B,IF($B$80="NEM","*",$B$80),Generation!$C:$C,$H88)-SUMIFS(Generation!AE:AE,Generation!$A:$A,Comparison_CDP2,Generation!$B:$B,IF($B$80="NEM","*",$B$80),Generation!$C:$C,$H88)</f>
        <v>0</v>
      </c>
    </row>
    <row r="89" spans="8:12" ht="15" customHeight="1">
      <c r="H89" s="9" t="s">
        <v>136</v>
      </c>
      <c r="I89" s="5">
        <f>SUMIFS(Generation!D:D,Generation!$A:$A,Comparison_CDP1,Generation!$B:$B,IF($B$80="NEM","*",$B$80),Generation!$C:$C,$H89)-SUMIFS(Generation!D:D,Generation!$A:$A,Comparison_CDP2,Generation!$B:$B,IF($B$80="NEM","*",$B$80),Generation!$C:$C,$H89)</f>
        <v>-1493.1423740611372</v>
      </c>
      <c r="J89" s="5">
        <f>SUMIFS(Generation!K:K,Generation!$A:$A,Comparison_CDP1,Generation!$B:$B,IF($B$80="NEM","*",$B$80),Generation!$C:$C,$H89)-SUMIFS(Generation!K:K,Generation!$A:$A,Comparison_CDP2,Generation!$B:$B,IF($B$80="NEM","*",$B$80),Generation!$C:$C,$H89)</f>
        <v>2090.5303938511897</v>
      </c>
      <c r="K89" s="5">
        <f>SUMIFS(Generation!U:U,Generation!$A:$A,Comparison_CDP1,Generation!$B:$B,IF($B$80="NEM","*",$B$80),Generation!$C:$C,$H89)-SUMIFS(Generation!U:U,Generation!$A:$A,Comparison_CDP2,Generation!$B:$B,IF($B$80="NEM","*",$B$80),Generation!$C:$C,$H89)</f>
        <v>1578.5079710369973</v>
      </c>
      <c r="L89" s="5">
        <f>SUMIFS(Generation!AE:AE,Generation!$A:$A,Comparison_CDP1,Generation!$B:$B,IF($B$80="NEM","*",$B$80),Generation!$C:$C,$H89)-SUMIFS(Generation!AE:AE,Generation!$A:$A,Comparison_CDP2,Generation!$B:$B,IF($B$80="NEM","*",$B$80),Generation!$C:$C,$H89)</f>
        <v>-2653.9298812256238</v>
      </c>
    </row>
    <row r="90" spans="8:12" ht="15" customHeight="1">
      <c r="H90" s="9" t="s">
        <v>137</v>
      </c>
      <c r="I90" s="5">
        <f>SUMIFS(Generation!D:D,Generation!$A:$A,Comparison_CDP1,Generation!$B:$B,IF($B$80="NEM","*",$B$80),Generation!$C:$C,$H90)-SUMIFS(Generation!D:D,Generation!$A:$A,Comparison_CDP2,Generation!$B:$B,IF($B$80="NEM","*",$B$80),Generation!$C:$C,$H90)</f>
        <v>-81.119934662805008</v>
      </c>
      <c r="J90" s="5">
        <f>SUMIFS(Generation!K:K,Generation!$A:$A,Comparison_CDP1,Generation!$B:$B,IF($B$80="NEM","*",$B$80),Generation!$C:$C,$H90)-SUMIFS(Generation!K:K,Generation!$A:$A,Comparison_CDP2,Generation!$B:$B,IF($B$80="NEM","*",$B$80),Generation!$C:$C,$H90)</f>
        <v>-5554.3893064837321</v>
      </c>
      <c r="K90" s="5">
        <f>SUMIFS(Generation!U:U,Generation!$A:$A,Comparison_CDP1,Generation!$B:$B,IF($B$80="NEM","*",$B$80),Generation!$C:$C,$H90)-SUMIFS(Generation!U:U,Generation!$A:$A,Comparison_CDP2,Generation!$B:$B,IF($B$80="NEM","*",$B$80),Generation!$C:$C,$H90)</f>
        <v>3753.7163135117189</v>
      </c>
      <c r="L90" s="5">
        <f>SUMIFS(Generation!AE:AE,Generation!$A:$A,Comparison_CDP1,Generation!$B:$B,IF($B$80="NEM","*",$B$80),Generation!$C:$C,$H90)-SUMIFS(Generation!AE:AE,Generation!$A:$A,Comparison_CDP2,Generation!$B:$B,IF($B$80="NEM","*",$B$80),Generation!$C:$C,$H90)</f>
        <v>16282.883770083019</v>
      </c>
    </row>
    <row r="91" spans="8:12" ht="15" customHeight="1">
      <c r="H91" s="9" t="s">
        <v>138</v>
      </c>
      <c r="I91" s="5">
        <f>SUMIFS(Generation!D:D,Generation!$A:$A,Comparison_CDP1,Generation!$B:$B,IF($B$80="NEM","*",$B$80),Generation!$C:$C,$H91)-SUMIFS(Generation!D:D,Generation!$A:$A,Comparison_CDP2,Generation!$B:$B,IF($B$80="NEM","*",$B$80),Generation!$C:$C,$H91)</f>
        <v>6.8273457663550801</v>
      </c>
      <c r="J91" s="5">
        <f>SUMIFS(Generation!K:K,Generation!$A:$A,Comparison_CDP1,Generation!$B:$B,IF($B$80="NEM","*",$B$80),Generation!$C:$C,$H91)-SUMIFS(Generation!K:K,Generation!$A:$A,Comparison_CDP2,Generation!$B:$B,IF($B$80="NEM","*",$B$80),Generation!$C:$C,$H91)</f>
        <v>81.08844468114421</v>
      </c>
      <c r="K91" s="5">
        <f>SUMIFS(Generation!U:U,Generation!$A:$A,Comparison_CDP1,Generation!$B:$B,IF($B$80="NEM","*",$B$80),Generation!$C:$C,$H91)-SUMIFS(Generation!U:U,Generation!$A:$A,Comparison_CDP2,Generation!$B:$B,IF($B$80="NEM","*",$B$80),Generation!$C:$C,$H91)</f>
        <v>6276.099875306747</v>
      </c>
      <c r="L91" s="5">
        <f>SUMIFS(Generation!AE:AE,Generation!$A:$A,Comparison_CDP1,Generation!$B:$B,IF($B$80="NEM","*",$B$80),Generation!$C:$C,$H91)-SUMIFS(Generation!AE:AE,Generation!$A:$A,Comparison_CDP2,Generation!$B:$B,IF($B$80="NEM","*",$B$80),Generation!$C:$C,$H91)</f>
        <v>23939.695376565229</v>
      </c>
    </row>
    <row r="92" spans="8:12" ht="15" customHeight="1">
      <c r="H92" s="9" t="s">
        <v>139</v>
      </c>
      <c r="I92" s="5">
        <f>SUMIFS(Generation!D:D,Generation!$A:$A,Comparison_CDP1,Generation!$B:$B,IF($B$80="NEM","*",$B$80),Generation!$C:$C,$H92)-SUMIFS(Generation!D:D,Generation!$A:$A,Comparison_CDP2,Generation!$B:$B,IF($B$80="NEM","*",$B$80),Generation!$C:$C,$H92)</f>
        <v>0</v>
      </c>
      <c r="J92" s="5">
        <f>SUMIFS(Generation!K:K,Generation!$A:$A,Comparison_CDP1,Generation!$B:$B,IF($B$80="NEM","*",$B$80),Generation!$C:$C,$H92)-SUMIFS(Generation!K:K,Generation!$A:$A,Comparison_CDP2,Generation!$B:$B,IF($B$80="NEM","*",$B$80),Generation!$C:$C,$H92)</f>
        <v>0</v>
      </c>
      <c r="K92" s="5">
        <f>SUMIFS(Generation!U:U,Generation!$A:$A,Comparison_CDP1,Generation!$B:$B,IF($B$80="NEM","*",$B$80),Generation!$C:$C,$H92)-SUMIFS(Generation!U:U,Generation!$A:$A,Comparison_CDP2,Generation!$B:$B,IF($B$80="NEM","*",$B$80),Generation!$C:$C,$H92)</f>
        <v>0</v>
      </c>
      <c r="L92" s="5">
        <f>SUMIFS(Generation!AE:AE,Generation!$A:$A,Comparison_CDP1,Generation!$B:$B,IF($B$80="NEM","*",$B$80),Generation!$C:$C,$H92)-SUMIFS(Generation!AE:AE,Generation!$A:$A,Comparison_CDP2,Generation!$B:$B,IF($B$80="NEM","*",$B$80),Generation!$C:$C,$H92)</f>
        <v>0</v>
      </c>
    </row>
    <row r="93" spans="8:12" ht="15" customHeight="1">
      <c r="H93" s="9" t="s">
        <v>140</v>
      </c>
      <c r="I93" s="5">
        <f>SUMIFS(Generation!D:D,Generation!$A:$A,Comparison_CDP1,Generation!$B:$B,IF($B$80="NEM","*",$B$80),Generation!$C:$C,$H93)-SUMIFS(Generation!D:D,Generation!$A:$A,Comparison_CDP2,Generation!$B:$B,IF($B$80="NEM","*",$B$80),Generation!$C:$C,$H93)</f>
        <v>0</v>
      </c>
      <c r="J93" s="5">
        <f>SUMIFS(Generation!K:K,Generation!$A:$A,Comparison_CDP1,Generation!$B:$B,IF($B$80="NEM","*",$B$80),Generation!$C:$C,$H93)-SUMIFS(Generation!K:K,Generation!$A:$A,Comparison_CDP2,Generation!$B:$B,IF($B$80="NEM","*",$B$80),Generation!$C:$C,$H93)</f>
        <v>0</v>
      </c>
      <c r="K93" s="5">
        <f>SUMIFS(Generation!U:U,Generation!$A:$A,Comparison_CDP1,Generation!$B:$B,IF($B$80="NEM","*",$B$80),Generation!$C:$C,$H93)-SUMIFS(Generation!U:U,Generation!$A:$A,Comparison_CDP2,Generation!$B:$B,IF($B$80="NEM","*",$B$80),Generation!$C:$C,$H93)</f>
        <v>0</v>
      </c>
      <c r="L93" s="5">
        <f>SUMIFS(Generation!AE:AE,Generation!$A:$A,Comparison_CDP1,Generation!$B:$B,IF($B$80="NEM","*",$B$80),Generation!$C:$C,$H93)-SUMIFS(Generation!AE:AE,Generation!$A:$A,Comparison_CDP2,Generation!$B:$B,IF($B$80="NEM","*",$B$80),Generation!$C:$C,$H93)</f>
        <v>0</v>
      </c>
    </row>
    <row r="94" spans="8:12" ht="15" customHeight="1">
      <c r="H94" s="9" t="s">
        <v>141</v>
      </c>
      <c r="I94" s="5">
        <f>SUMIFS(Generation!D:D,Generation!$A:$A,Comparison_CDP1,Generation!$B:$B,IF($B$80="NEM","*",$B$80),Generation!$C:$C,$H94)-SUMIFS(Generation!D:D,Generation!$A:$A,Comparison_CDP2,Generation!$B:$B,IF($B$80="NEM","*",$B$80),Generation!$C:$C,$H94)</f>
        <v>0</v>
      </c>
      <c r="J94" s="5">
        <f>SUMIFS(Generation!K:K,Generation!$A:$A,Comparison_CDP1,Generation!$B:$B,IF($B$80="NEM","*",$B$80),Generation!$C:$C,$H94)-SUMIFS(Generation!K:K,Generation!$A:$A,Comparison_CDP2,Generation!$B:$B,IF($B$80="NEM","*",$B$80),Generation!$C:$C,$H94)</f>
        <v>0</v>
      </c>
      <c r="K94" s="5">
        <f>SUMIFS(Generation!U:U,Generation!$A:$A,Comparison_CDP1,Generation!$B:$B,IF($B$80="NEM","*",$B$80),Generation!$C:$C,$H94)-SUMIFS(Generation!U:U,Generation!$A:$A,Comparison_CDP2,Generation!$B:$B,IF($B$80="NEM","*",$B$80),Generation!$C:$C,$H94)</f>
        <v>-4295.454833600551</v>
      </c>
      <c r="L94" s="5">
        <f>SUMIFS(Generation!AE:AE,Generation!$A:$A,Comparison_CDP1,Generation!$B:$B,IF($B$80="NEM","*",$B$80),Generation!$C:$C,$H94)-SUMIFS(Generation!AE:AE,Generation!$A:$A,Comparison_CDP2,Generation!$B:$B,IF($B$80="NEM","*",$B$80),Generation!$C:$C,$H94)</f>
        <v>-36439.206238742227</v>
      </c>
    </row>
    <row r="95" spans="8:12" ht="15" customHeight="1">
      <c r="H95" s="9" t="s">
        <v>142</v>
      </c>
      <c r="I95" s="5">
        <f>SUMIFS(Generation!D:D,Generation!$A:$A,Comparison_CDP1,Generation!$B:$B,IF($B$80="NEM","*",$B$80),Generation!$C:$C,$H95)-SUMIFS(Generation!D:D,Generation!$A:$A,Comparison_CDP2,Generation!$B:$B,IF($B$80="NEM","*",$B$80),Generation!$C:$C,$H95)</f>
        <v>-9878.3927024149089</v>
      </c>
      <c r="J95" s="5">
        <f>SUMIFS(Generation!K:K,Generation!$A:$A,Comparison_CDP1,Generation!$B:$B,IF($B$80="NEM","*",$B$80),Generation!$C:$C,$H95)-SUMIFS(Generation!K:K,Generation!$A:$A,Comparison_CDP2,Generation!$B:$B,IF($B$80="NEM","*",$B$80),Generation!$C:$C,$H95)</f>
        <v>-1548.2734865423408</v>
      </c>
      <c r="K95" s="5">
        <f>SUMIFS(Generation!U:U,Generation!$A:$A,Comparison_CDP1,Generation!$B:$B,IF($B$80="NEM","*",$B$80),Generation!$C:$C,$H95)-SUMIFS(Generation!U:U,Generation!$A:$A,Comparison_CDP2,Generation!$B:$B,IF($B$80="NEM","*",$B$80),Generation!$C:$C,$H95)</f>
        <v>31910.453928380972</v>
      </c>
      <c r="L95" s="5">
        <f>SUMIFS(Generation!AE:AE,Generation!$A:$A,Comparison_CDP1,Generation!$B:$B,IF($B$80="NEM","*",$B$80),Generation!$C:$C,$H95)-SUMIFS(Generation!AE:AE,Generation!$A:$A,Comparison_CDP2,Generation!$B:$B,IF($B$80="NEM","*",$B$80),Generation!$C:$C,$H95)</f>
        <v>77846.473047252788</v>
      </c>
    </row>
    <row r="96" spans="8:12" ht="15" customHeight="1">
      <c r="H96" s="9" t="s">
        <v>143</v>
      </c>
      <c r="I96" s="5">
        <f>SUMIFS(Generation!D:D,Generation!$A:$A,Comparison_CDP1,Generation!$B:$B,IF($B$80="NEM","*",$B$80),Generation!$C:$C,$H96)-SUMIFS(Generation!D:D,Generation!$A:$A,Comparison_CDP2,Generation!$B:$B,IF($B$80="NEM","*",$B$80),Generation!$C:$C,$H96)</f>
        <v>284.19839276943094</v>
      </c>
      <c r="J96" s="5">
        <f>SUMIFS(Generation!K:K,Generation!$A:$A,Comparison_CDP1,Generation!$B:$B,IF($B$80="NEM","*",$B$80),Generation!$C:$C,$H96)-SUMIFS(Generation!K:K,Generation!$A:$A,Comparison_CDP2,Generation!$B:$B,IF($B$80="NEM","*",$B$80),Generation!$C:$C,$H96)</f>
        <v>-12577.023987545159</v>
      </c>
      <c r="K96" s="5">
        <f>SUMIFS(Generation!U:U,Generation!$A:$A,Comparison_CDP1,Generation!$B:$B,IF($B$80="NEM","*",$B$80),Generation!$C:$C,$H96)-SUMIFS(Generation!U:U,Generation!$A:$A,Comparison_CDP2,Generation!$B:$B,IF($B$80="NEM","*",$B$80),Generation!$C:$C,$H96)</f>
        <v>-1442.1262660572393</v>
      </c>
      <c r="L96" s="5">
        <f>SUMIFS(Generation!AE:AE,Generation!$A:$A,Comparison_CDP1,Generation!$B:$B,IF($B$80="NEM","*",$B$80),Generation!$C:$C,$H96)-SUMIFS(Generation!AE:AE,Generation!$A:$A,Comparison_CDP2,Generation!$B:$B,IF($B$80="NEM","*",$B$80),Generation!$C:$C,$H96)</f>
        <v>48522.642391649017</v>
      </c>
    </row>
    <row r="97" spans="1:36" ht="15" customHeight="1">
      <c r="H97" s="9" t="s">
        <v>144</v>
      </c>
      <c r="I97" s="5">
        <f>SUMIFS(Generation!D:D,Generation!$A:$A,Comparison_CDP1,Generation!$B:$B,IF($B$80="NEM","*",$B$80),Generation!$C:$C,$H97)-SUMIFS(Generation!D:D,Generation!$A:$A,Comparison_CDP2,Generation!$B:$B,IF($B$80="NEM","*",$B$80),Generation!$C:$C,$H97)</f>
        <v>0</v>
      </c>
      <c r="J97" s="5">
        <f>SUMIFS(Generation!K:K,Generation!$A:$A,Comparison_CDP1,Generation!$B:$B,IF($B$80="NEM","*",$B$80),Generation!$C:$C,$H97)-SUMIFS(Generation!K:K,Generation!$A:$A,Comparison_CDP2,Generation!$B:$B,IF($B$80="NEM","*",$B$80),Generation!$C:$C,$H97)</f>
        <v>0</v>
      </c>
      <c r="K97" s="5">
        <f>SUMIFS(Generation!U:U,Generation!$A:$A,Comparison_CDP1,Generation!$B:$B,IF($B$80="NEM","*",$B$80),Generation!$C:$C,$H97)-SUMIFS(Generation!U:U,Generation!$A:$A,Comparison_CDP2,Generation!$B:$B,IF($B$80="NEM","*",$B$80),Generation!$C:$C,$H97)</f>
        <v>0</v>
      </c>
      <c r="L97" s="5">
        <f>SUMIFS(Generation!AE:AE,Generation!$A:$A,Comparison_CDP1,Generation!$B:$B,IF($B$80="NEM","*",$B$80),Generation!$C:$C,$H97)-SUMIFS(Generation!AE:AE,Generation!$A:$A,Comparison_CDP2,Generation!$B:$B,IF($B$80="NEM","*",$B$80),Generation!$C:$C,$H97)</f>
        <v>0</v>
      </c>
    </row>
    <row r="98" spans="1:36" ht="15" customHeight="1">
      <c r="H98" s="11" t="s">
        <v>148</v>
      </c>
    </row>
    <row r="99" spans="1:36" ht="15" customHeight="1">
      <c r="H99" s="9" t="s">
        <v>149</v>
      </c>
      <c r="I99" s="5">
        <f>SUMIFS(Generation!D:D,Generation!$A:$A,Comparison_CDP1,Generation!$B:$B,IF($B$80="NEM","*",$B$80),Generation!$C:$C,$H99)-SUMIFS(Generation!D:D,Generation!$A:$A,Comparison_CDP2,Generation!$B:$B,IF($B$80="NEM","*",$B$80),Generation!$C:$C,$H99)</f>
        <v>364.83369793055112</v>
      </c>
      <c r="J99" s="5">
        <f>SUMIFS(Generation!K:K,Generation!$A:$A,Comparison_CDP1,Generation!$B:$B,IF($B$80="NEM","*",$B$80),Generation!$C:$C,$H99)-SUMIFS(Generation!K:K,Generation!$A:$A,Comparison_CDP2,Generation!$B:$B,IF($B$80="NEM","*",$B$80),Generation!$C:$C,$H99)</f>
        <v>6893.3582003184674</v>
      </c>
      <c r="K99" s="5">
        <f>SUMIFS(Generation!U:U,Generation!$A:$A,Comparison_CDP1,Generation!$B:$B,IF($B$80="NEM","*",$B$80),Generation!$C:$C,$H99)-SUMIFS(Generation!U:U,Generation!$A:$A,Comparison_CDP2,Generation!$B:$B,IF($B$80="NEM","*",$B$80),Generation!$C:$C,$H99)</f>
        <v>-5160.5291595395065</v>
      </c>
      <c r="L99" s="5">
        <f>SUMIFS(Generation!AE:AE,Generation!$A:$A,Comparison_CDP1,Generation!$B:$B,IF($B$80="NEM","*",$B$80),Generation!$C:$C,$H99)-SUMIFS(Generation!AE:AE,Generation!$A:$A,Comparison_CDP2,Generation!$B:$B,IF($B$80="NEM","*",$B$80),Generation!$C:$C,$H99)</f>
        <v>-21033.335279291867</v>
      </c>
    </row>
    <row r="100" spans="1:36" ht="15" customHeight="1">
      <c r="H100" s="9" t="s">
        <v>150</v>
      </c>
      <c r="I100" s="5">
        <f>SUMIFS(Generation!D:D,Generation!$A:$A,Comparison_CDP1,Generation!$B:$B,IF($B$80="NEM","*",$B$80),Generation!$C:$C,$H100)-SUMIFS(Generation!D:D,Generation!$A:$A,Comparison_CDP2,Generation!$B:$B,IF($B$80="NEM","*",$B$80),Generation!$C:$C,$H100)</f>
        <v>-8.0313837829999102</v>
      </c>
      <c r="J100" s="5">
        <f>SUMIFS(Generation!K:K,Generation!$A:$A,Comparison_CDP1,Generation!$B:$B,IF($B$80="NEM","*",$B$80),Generation!$C:$C,$H100)-SUMIFS(Generation!K:K,Generation!$A:$A,Comparison_CDP2,Generation!$B:$B,IF($B$80="NEM","*",$B$80),Generation!$C:$C,$H100)</f>
        <v>-95.381978798915043</v>
      </c>
      <c r="K100" s="5">
        <f>SUMIFS(Generation!U:U,Generation!$A:$A,Comparison_CDP1,Generation!$B:$B,IF($B$80="NEM","*",$B$80),Generation!$C:$C,$H100)-SUMIFS(Generation!U:U,Generation!$A:$A,Comparison_CDP2,Generation!$B:$B,IF($B$80="NEM","*",$B$80),Generation!$C:$C,$H100)</f>
        <v>-7799.419537317297</v>
      </c>
      <c r="L100" s="5">
        <f>SUMIFS(Generation!AE:AE,Generation!$A:$A,Comparison_CDP1,Generation!$B:$B,IF($B$80="NEM","*",$B$80),Generation!$C:$C,$H100)-SUMIFS(Generation!AE:AE,Generation!$A:$A,Comparison_CDP2,Generation!$B:$B,IF($B$80="NEM","*",$B$80),Generation!$C:$C,$H100)</f>
        <v>-30320.225322973656</v>
      </c>
    </row>
    <row r="101" spans="1:36" ht="15" customHeight="1">
      <c r="H101" s="9" t="s">
        <v>151</v>
      </c>
      <c r="I101" s="5">
        <f>SUMIFS(Generation!D:D,Generation!$A:$A,Comparison_CDP1,Generation!$B:$B,IF($B$80="NEM","*",$B$80),Generation!$C:$C,$H101)-SUMIFS(Generation!D:D,Generation!$A:$A,Comparison_CDP2,Generation!$B:$B,IF($B$80="NEM","*",$B$80),Generation!$C:$C,$H101)</f>
        <v>0</v>
      </c>
      <c r="J101" s="5">
        <f>SUMIFS(Generation!K:K,Generation!$A:$A,Comparison_CDP1,Generation!$B:$B,IF($B$80="NEM","*",$B$80),Generation!$C:$C,$H101)-SUMIFS(Generation!K:K,Generation!$A:$A,Comparison_CDP2,Generation!$B:$B,IF($B$80="NEM","*",$B$80),Generation!$C:$C,$H101)</f>
        <v>0</v>
      </c>
      <c r="K101" s="5">
        <f>SUMIFS(Generation!U:U,Generation!$A:$A,Comparison_CDP1,Generation!$B:$B,IF($B$80="NEM","*",$B$80),Generation!$C:$C,$H101)-SUMIFS(Generation!U:U,Generation!$A:$A,Comparison_CDP2,Generation!$B:$B,IF($B$80="NEM","*",$B$80),Generation!$C:$C,$H101)</f>
        <v>0</v>
      </c>
      <c r="L101" s="5">
        <f>SUMIFS(Generation!AE:AE,Generation!$A:$A,Comparison_CDP1,Generation!$B:$B,IF($B$80="NEM","*",$B$80),Generation!$C:$C,$H101)-SUMIFS(Generation!AE:AE,Generation!$A:$A,Comparison_CDP2,Generation!$B:$B,IF($B$80="NEM","*",$B$80),Generation!$C:$C,$H101)</f>
        <v>0</v>
      </c>
    </row>
    <row r="102" spans="1:36" ht="15" customHeight="1"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</row>
    <row r="103" spans="1:36" ht="15" customHeight="1">
      <c r="H103" s="9" t="s">
        <v>146</v>
      </c>
      <c r="I103" s="5">
        <f>SUMIFS(Generation!D:D,Generation!$A:$A,Comparison_CDP1,Generation!$B:$B,IF($B$80="NEM","*",$B$80),Generation!$C:$C,$H103)-SUMIFS(Generation!D:D,Generation!$A:$A,Comparison_CDP2,Generation!$B:$B,IF($B$80="NEM","*",$B$80),Generation!$C:$C,$H103)</f>
        <v>1.7110499999999478E-7</v>
      </c>
      <c r="J103" s="5">
        <f>SUMIFS(Generation!K:K,Generation!$A:$A,Comparison_CDP1,Generation!$B:$B,IF($B$80="NEM","*",$B$80),Generation!$C:$C,$H103)-SUMIFS(Generation!K:K,Generation!$A:$A,Comparison_CDP2,Generation!$B:$B,IF($B$80="NEM","*",$B$80),Generation!$C:$C,$H103)</f>
        <v>-14.569396520264991</v>
      </c>
      <c r="K103" s="5">
        <f>SUMIFS(Generation!U:U,Generation!$A:$A,Comparison_CDP1,Generation!$B:$B,IF($B$80="NEM","*",$B$80),Generation!$C:$C,$H103)-SUMIFS(Generation!U:U,Generation!$A:$A,Comparison_CDP2,Generation!$B:$B,IF($B$80="NEM","*",$B$80),Generation!$C:$C,$H103)</f>
        <v>56.525994544285034</v>
      </c>
      <c r="L103" s="5">
        <f>SUMIFS(Generation!AE:AE,Generation!$A:$A,Comparison_CDP1,Generation!$B:$B,IF($B$80="NEM","*",$B$80),Generation!$C:$C,$H103)-SUMIFS(Generation!AE:AE,Generation!$A:$A,Comparison_CDP2,Generation!$B:$B,IF($B$80="NEM","*",$B$80),Generation!$C:$C,$H103)</f>
        <v>1375.2049896840992</v>
      </c>
    </row>
    <row r="107" spans="1:36" s="51" customFormat="1" ht="24" customHeight="1" thickBot="1">
      <c r="A107" s="49" t="str">
        <f>B108&amp;" differences in storage capacity by year"</f>
        <v>NEM differences in storage capacity by year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</row>
    <row r="108" spans="1:36" ht="15" customHeight="1" thickTop="1">
      <c r="A108" s="11" t="s">
        <v>127</v>
      </c>
      <c r="B108" s="21" t="s">
        <v>128</v>
      </c>
    </row>
    <row r="110" spans="1:36" ht="15" customHeight="1">
      <c r="H110" s="44" t="s">
        <v>129</v>
      </c>
      <c r="I110" s="8" t="s">
        <v>90</v>
      </c>
      <c r="J110" s="8" t="s">
        <v>91</v>
      </c>
      <c r="K110" s="8" t="s">
        <v>92</v>
      </c>
      <c r="L110" s="8" t="s">
        <v>93</v>
      </c>
      <c r="M110" s="8" t="s">
        <v>94</v>
      </c>
      <c r="N110" s="8" t="s">
        <v>95</v>
      </c>
      <c r="O110" s="8" t="s">
        <v>96</v>
      </c>
      <c r="P110" s="8" t="s">
        <v>97</v>
      </c>
      <c r="Q110" s="8" t="s">
        <v>98</v>
      </c>
      <c r="R110" s="8" t="s">
        <v>99</v>
      </c>
      <c r="S110" s="8" t="s">
        <v>100</v>
      </c>
      <c r="T110" s="8" t="s">
        <v>101</v>
      </c>
      <c r="U110" s="8" t="s">
        <v>102</v>
      </c>
      <c r="V110" s="8" t="s">
        <v>103</v>
      </c>
      <c r="W110" s="8" t="s">
        <v>104</v>
      </c>
      <c r="X110" s="8" t="s">
        <v>105</v>
      </c>
      <c r="Y110" s="8" t="s">
        <v>106</v>
      </c>
      <c r="Z110" s="8" t="s">
        <v>107</v>
      </c>
      <c r="AA110" s="8" t="s">
        <v>108</v>
      </c>
      <c r="AB110" s="8" t="s">
        <v>109</v>
      </c>
      <c r="AC110" s="8" t="s">
        <v>110</v>
      </c>
      <c r="AD110" s="8" t="s">
        <v>111</v>
      </c>
      <c r="AE110" s="8" t="s">
        <v>112</v>
      </c>
      <c r="AF110" s="8" t="s">
        <v>113</v>
      </c>
      <c r="AG110" s="8" t="s">
        <v>114</v>
      </c>
      <c r="AH110" s="8" t="s">
        <v>115</v>
      </c>
      <c r="AI110" s="8" t="s">
        <v>116</v>
      </c>
      <c r="AJ110" s="8" t="s">
        <v>117</v>
      </c>
    </row>
    <row r="111" spans="1:36" ht="15" customHeight="1">
      <c r="H111" s="25" t="s">
        <v>153</v>
      </c>
      <c r="I111" s="5">
        <f>SUMIFS('Storage Capacity'!D:D,'Storage Capacity'!$A:$A,Comparison_CDP1,'Storage Capacity'!$B:$B,IF($B$108="NEM","*",$B$108),'Storage Capacity'!$C:$C,$H111)-SUMIFS('Storage Capacity'!D:D,'Storage Capacity'!$A:$A,Comparison_CDP2,'Storage Capacity'!$B:$B,IF($B$108="NEM","*",$B$108),'Storage Capacity'!$C:$C,$H111)</f>
        <v>0</v>
      </c>
      <c r="J111" s="5">
        <f>SUMIFS('Storage Capacity'!E:E,'Storage Capacity'!$A:$A,Comparison_CDP1,'Storage Capacity'!$B:$B,IF($B$108="NEM","*",$B$108),'Storage Capacity'!$C:$C,$H111)-SUMIFS('Storage Capacity'!E:E,'Storage Capacity'!$A:$A,Comparison_CDP2,'Storage Capacity'!$B:$B,IF($B$108="NEM","*",$B$108),'Storage Capacity'!$C:$C,$H111)</f>
        <v>0</v>
      </c>
      <c r="K111" s="5">
        <f>SUMIFS('Storage Capacity'!F:F,'Storage Capacity'!$A:$A,Comparison_CDP1,'Storage Capacity'!$B:$B,IF($B$108="NEM","*",$B$108),'Storage Capacity'!$C:$C,$H111)-SUMIFS('Storage Capacity'!F:F,'Storage Capacity'!$A:$A,Comparison_CDP2,'Storage Capacity'!$B:$B,IF($B$108="NEM","*",$B$108),'Storage Capacity'!$C:$C,$H111)</f>
        <v>0</v>
      </c>
      <c r="L111" s="5">
        <f>SUMIFS('Storage Capacity'!G:G,'Storage Capacity'!$A:$A,Comparison_CDP1,'Storage Capacity'!$B:$B,IF($B$108="NEM","*",$B$108),'Storage Capacity'!$C:$C,$H111)-SUMIFS('Storage Capacity'!G:G,'Storage Capacity'!$A:$A,Comparison_CDP2,'Storage Capacity'!$B:$B,IF($B$108="NEM","*",$B$108),'Storage Capacity'!$C:$C,$H111)</f>
        <v>0</v>
      </c>
      <c r="M111" s="5">
        <f>SUMIFS('Storage Capacity'!H:H,'Storage Capacity'!$A:$A,Comparison_CDP1,'Storage Capacity'!$B:$B,IF($B$108="NEM","*",$B$108),'Storage Capacity'!$C:$C,$H111)-SUMIFS('Storage Capacity'!H:H,'Storage Capacity'!$A:$A,Comparison_CDP2,'Storage Capacity'!$B:$B,IF($B$108="NEM","*",$B$108),'Storage Capacity'!$C:$C,$H111)</f>
        <v>0</v>
      </c>
      <c r="N111" s="5">
        <f>SUMIFS('Storage Capacity'!I:I,'Storage Capacity'!$A:$A,Comparison_CDP1,'Storage Capacity'!$B:$B,IF($B$108="NEM","*",$B$108),'Storage Capacity'!$C:$C,$H111)-SUMIFS('Storage Capacity'!I:I,'Storage Capacity'!$A:$A,Comparison_CDP2,'Storage Capacity'!$B:$B,IF($B$108="NEM","*",$B$108),'Storage Capacity'!$C:$C,$H111)</f>
        <v>-883.84197012000004</v>
      </c>
      <c r="O111" s="5">
        <f>SUMIFS('Storage Capacity'!J:J,'Storage Capacity'!$A:$A,Comparison_CDP1,'Storage Capacity'!$B:$B,IF($B$108="NEM","*",$B$108),'Storage Capacity'!$C:$C,$H111)-SUMIFS('Storage Capacity'!J:J,'Storage Capacity'!$A:$A,Comparison_CDP2,'Storage Capacity'!$B:$B,IF($B$108="NEM","*",$B$108),'Storage Capacity'!$C:$C,$H111)</f>
        <v>-1444.52254253</v>
      </c>
      <c r="P111" s="5">
        <f>SUMIFS('Storage Capacity'!K:K,'Storage Capacity'!$A:$A,Comparison_CDP1,'Storage Capacity'!$B:$B,IF($B$108="NEM","*",$B$108),'Storage Capacity'!$C:$C,$H111)-SUMIFS('Storage Capacity'!K:K,'Storage Capacity'!$A:$A,Comparison_CDP2,'Storage Capacity'!$B:$B,IF($B$108="NEM","*",$B$108),'Storage Capacity'!$C:$C,$H111)</f>
        <v>-1796.2058816899996</v>
      </c>
      <c r="Q111" s="5">
        <f>SUMIFS('Storage Capacity'!L:L,'Storage Capacity'!$A:$A,Comparison_CDP1,'Storage Capacity'!$B:$B,IF($B$108="NEM","*",$B$108),'Storage Capacity'!$C:$C,$H111)-SUMIFS('Storage Capacity'!L:L,'Storage Capacity'!$A:$A,Comparison_CDP2,'Storage Capacity'!$B:$B,IF($B$108="NEM","*",$B$108),'Storage Capacity'!$C:$C,$H111)</f>
        <v>-1796.2058665399995</v>
      </c>
      <c r="R111" s="5">
        <f>SUMIFS('Storage Capacity'!M:M,'Storage Capacity'!$A:$A,Comparison_CDP1,'Storage Capacity'!$B:$B,IF($B$108="NEM","*",$B$108),'Storage Capacity'!$C:$C,$H111)-SUMIFS('Storage Capacity'!M:M,'Storage Capacity'!$A:$A,Comparison_CDP2,'Storage Capacity'!$B:$B,IF($B$108="NEM","*",$B$108),'Storage Capacity'!$C:$C,$H111)</f>
        <v>-1796.2057785499996</v>
      </c>
      <c r="S111" s="5">
        <f>SUMIFS('Storage Capacity'!N:N,'Storage Capacity'!$A:$A,Comparison_CDP1,'Storage Capacity'!$B:$B,IF($B$108="NEM","*",$B$108),'Storage Capacity'!$C:$C,$H111)-SUMIFS('Storage Capacity'!N:N,'Storage Capacity'!$A:$A,Comparison_CDP2,'Storage Capacity'!$B:$B,IF($B$108="NEM","*",$B$108),'Storage Capacity'!$C:$C,$H111)</f>
        <v>-1587.43280684</v>
      </c>
      <c r="T111" s="5">
        <f>SUMIFS('Storage Capacity'!O:O,'Storage Capacity'!$A:$A,Comparison_CDP1,'Storage Capacity'!$B:$B,IF($B$108="NEM","*",$B$108),'Storage Capacity'!$C:$C,$H111)-SUMIFS('Storage Capacity'!O:O,'Storage Capacity'!$A:$A,Comparison_CDP2,'Storage Capacity'!$B:$B,IF($B$108="NEM","*",$B$108),'Storage Capacity'!$C:$C,$H111)</f>
        <v>-2498.2925247999997</v>
      </c>
      <c r="U111" s="5">
        <f>SUMIFS('Storage Capacity'!P:P,'Storage Capacity'!$A:$A,Comparison_CDP1,'Storage Capacity'!$B:$B,IF($B$108="NEM","*",$B$108),'Storage Capacity'!$C:$C,$H111)-SUMIFS('Storage Capacity'!P:P,'Storage Capacity'!$A:$A,Comparison_CDP2,'Storage Capacity'!$B:$B,IF($B$108="NEM","*",$B$108),'Storage Capacity'!$C:$C,$H111)</f>
        <v>-2498.29252606</v>
      </c>
      <c r="V111" s="5">
        <f>SUMIFS('Storage Capacity'!Q:Q,'Storage Capacity'!$A:$A,Comparison_CDP1,'Storage Capacity'!$B:$B,IF($B$108="NEM","*",$B$108),'Storage Capacity'!$C:$C,$H111)-SUMIFS('Storage Capacity'!Q:Q,'Storage Capacity'!$A:$A,Comparison_CDP2,'Storage Capacity'!$B:$B,IF($B$108="NEM","*",$B$108),'Storage Capacity'!$C:$C,$H111)</f>
        <v>-1175.4973772999997</v>
      </c>
      <c r="W111" s="5">
        <f>SUMIFS('Storage Capacity'!R:R,'Storage Capacity'!$A:$A,Comparison_CDP1,'Storage Capacity'!$B:$B,IF($B$108="NEM","*",$B$108),'Storage Capacity'!$C:$C,$H111)-SUMIFS('Storage Capacity'!R:R,'Storage Capacity'!$A:$A,Comparison_CDP2,'Storage Capacity'!$B:$B,IF($B$108="NEM","*",$B$108),'Storage Capacity'!$C:$C,$H111)</f>
        <v>-730.73165374000064</v>
      </c>
      <c r="X111" s="5">
        <f>SUMIFS('Storage Capacity'!S:S,'Storage Capacity'!$A:$A,Comparison_CDP1,'Storage Capacity'!$B:$B,IF($B$108="NEM","*",$B$108),'Storage Capacity'!$C:$C,$H111)-SUMIFS('Storage Capacity'!S:S,'Storage Capacity'!$A:$A,Comparison_CDP2,'Storage Capacity'!$B:$B,IF($B$108="NEM","*",$B$108),'Storage Capacity'!$C:$C,$H111)</f>
        <v>-730.73165281999945</v>
      </c>
      <c r="Y111" s="5">
        <f>SUMIFS('Storage Capacity'!T:T,'Storage Capacity'!$A:$A,Comparison_CDP1,'Storage Capacity'!$B:$B,IF($B$108="NEM","*",$B$108),'Storage Capacity'!$C:$C,$H111)-SUMIFS('Storage Capacity'!T:T,'Storage Capacity'!$A:$A,Comparison_CDP2,'Storage Capacity'!$B:$B,IF($B$108="NEM","*",$B$108),'Storage Capacity'!$C:$C,$H111)</f>
        <v>-93.341381049999654</v>
      </c>
      <c r="Z111" s="5">
        <f>SUMIFS('Storage Capacity'!U:U,'Storage Capacity'!$A:$A,Comparison_CDP1,'Storage Capacity'!$B:$B,IF($B$108="NEM","*",$B$108),'Storage Capacity'!$C:$C,$H111)-SUMIFS('Storage Capacity'!U:U,'Storage Capacity'!$A:$A,Comparison_CDP2,'Storage Capacity'!$B:$B,IF($B$108="NEM","*",$B$108),'Storage Capacity'!$C:$C,$H111)</f>
        <v>-93.341381890000321</v>
      </c>
      <c r="AA111" s="5">
        <f>SUMIFS('Storage Capacity'!V:V,'Storage Capacity'!$A:$A,Comparison_CDP1,'Storage Capacity'!$B:$B,IF($B$108="NEM","*",$B$108),'Storage Capacity'!$C:$C,$H111)-SUMIFS('Storage Capacity'!V:V,'Storage Capacity'!$A:$A,Comparison_CDP2,'Storage Capacity'!$B:$B,IF($B$108="NEM","*",$B$108),'Storage Capacity'!$C:$C,$H111)</f>
        <v>228.87580197000034</v>
      </c>
      <c r="AB111" s="5">
        <f>SUMIFS('Storage Capacity'!W:W,'Storage Capacity'!$A:$A,Comparison_CDP1,'Storage Capacity'!$B:$B,IF($B$108="NEM","*",$B$108),'Storage Capacity'!$C:$C,$H111)-SUMIFS('Storage Capacity'!W:W,'Storage Capacity'!$A:$A,Comparison_CDP2,'Storage Capacity'!$B:$B,IF($B$108="NEM","*",$B$108),'Storage Capacity'!$C:$C,$H111)</f>
        <v>228.87580036999998</v>
      </c>
      <c r="AC111" s="5">
        <f>SUMIFS('Storage Capacity'!X:X,'Storage Capacity'!$A:$A,Comparison_CDP1,'Storage Capacity'!$B:$B,IF($B$108="NEM","*",$B$108),'Storage Capacity'!$C:$C,$H111)-SUMIFS('Storage Capacity'!X:X,'Storage Capacity'!$A:$A,Comparison_CDP2,'Storage Capacity'!$B:$B,IF($B$108="NEM","*",$B$108),'Storage Capacity'!$C:$C,$H111)</f>
        <v>810.89327377000018</v>
      </c>
      <c r="AD111" s="5">
        <f>SUMIFS('Storage Capacity'!Y:Y,'Storage Capacity'!$A:$A,Comparison_CDP1,'Storage Capacity'!$B:$B,IF($B$108="NEM","*",$B$108),'Storage Capacity'!$C:$C,$H111)-SUMIFS('Storage Capacity'!Y:Y,'Storage Capacity'!$A:$A,Comparison_CDP2,'Storage Capacity'!$B:$B,IF($B$108="NEM","*",$B$108),'Storage Capacity'!$C:$C,$H111)</f>
        <v>810.8932581300005</v>
      </c>
      <c r="AE111" s="5">
        <f>SUMIFS('Storage Capacity'!Z:Z,'Storage Capacity'!$A:$A,Comparison_CDP1,'Storage Capacity'!$B:$B,IF($B$108="NEM","*",$B$108),'Storage Capacity'!$C:$C,$H111)-SUMIFS('Storage Capacity'!Z:Z,'Storage Capacity'!$A:$A,Comparison_CDP2,'Storage Capacity'!$B:$B,IF($B$108="NEM","*",$B$108),'Storage Capacity'!$C:$C,$H111)</f>
        <v>810.89325062000034</v>
      </c>
      <c r="AF111" s="5">
        <f>SUMIFS('Storage Capacity'!AA:AA,'Storage Capacity'!$A:$A,Comparison_CDP1,'Storage Capacity'!$B:$B,IF($B$108="NEM","*",$B$108),'Storage Capacity'!$C:$C,$H111)-SUMIFS('Storage Capacity'!AA:AA,'Storage Capacity'!$A:$A,Comparison_CDP2,'Storage Capacity'!$B:$B,IF($B$108="NEM","*",$B$108),'Storage Capacity'!$C:$C,$H111)</f>
        <v>810.89325405000045</v>
      </c>
      <c r="AG111" s="5">
        <f>SUMIFS('Storage Capacity'!AB:AB,'Storage Capacity'!$A:$A,Comparison_CDP1,'Storage Capacity'!$B:$B,IF($B$108="NEM","*",$B$108),'Storage Capacity'!$C:$C,$H111)-SUMIFS('Storage Capacity'!AB:AB,'Storage Capacity'!$A:$A,Comparison_CDP2,'Storage Capacity'!$B:$B,IF($B$108="NEM","*",$B$108),'Storage Capacity'!$C:$C,$H111)</f>
        <v>810.8932433000009</v>
      </c>
      <c r="AH111" s="5">
        <f>SUMIFS('Storage Capacity'!AC:AC,'Storage Capacity'!$A:$A,Comparison_CDP1,'Storage Capacity'!$B:$B,IF($B$108="NEM","*",$B$108),'Storage Capacity'!$C:$C,$H111)-SUMIFS('Storage Capacity'!AC:AC,'Storage Capacity'!$A:$A,Comparison_CDP2,'Storage Capacity'!$B:$B,IF($B$108="NEM","*",$B$108),'Storage Capacity'!$C:$C,$H111)</f>
        <v>810.89320750000024</v>
      </c>
      <c r="AI111" s="5">
        <f>SUMIFS('Storage Capacity'!AD:AD,'Storage Capacity'!$A:$A,Comparison_CDP1,'Storage Capacity'!$B:$B,IF($B$108="NEM","*",$B$108),'Storage Capacity'!$C:$C,$H111)-SUMIFS('Storage Capacity'!AD:AD,'Storage Capacity'!$A:$A,Comparison_CDP2,'Storage Capacity'!$B:$B,IF($B$108="NEM","*",$B$108),'Storage Capacity'!$C:$C,$H111)</f>
        <v>819.3147410800002</v>
      </c>
      <c r="AJ111" s="5">
        <f>SUMIFS('Storage Capacity'!AE:AE,'Storage Capacity'!$A:$A,Comparison_CDP1,'Storage Capacity'!$B:$B,IF($B$108="NEM","*",$B$108),'Storage Capacity'!$C:$C,$H111)-SUMIFS('Storage Capacity'!AE:AE,'Storage Capacity'!$A:$A,Comparison_CDP2,'Storage Capacity'!$B:$B,IF($B$108="NEM","*",$B$108),'Storage Capacity'!$C:$C,$H111)</f>
        <v>750.46597859999974</v>
      </c>
    </row>
    <row r="112" spans="1:36" ht="15" customHeight="1">
      <c r="H112" s="25" t="s">
        <v>154</v>
      </c>
      <c r="I112" s="5">
        <f>SUMIFS('Storage Capacity'!D:D,'Storage Capacity'!$A:$A,Comparison_CDP1,'Storage Capacity'!$B:$B,IF($B$108="NEM","*",$B$108),'Storage Capacity'!$C:$C,$H112)-SUMIFS('Storage Capacity'!D:D,'Storage Capacity'!$A:$A,Comparison_CDP2,'Storage Capacity'!$B:$B,IF($B$108="NEM","*",$B$108),'Storage Capacity'!$C:$C,$H112)</f>
        <v>-3.0100000003585592E-6</v>
      </c>
      <c r="J112" s="5">
        <f>SUMIFS('Storage Capacity'!E:E,'Storage Capacity'!$A:$A,Comparison_CDP1,'Storage Capacity'!$B:$B,IF($B$108="NEM","*",$B$108),'Storage Capacity'!$C:$C,$H112)-SUMIFS('Storage Capacity'!E:E,'Storage Capacity'!$A:$A,Comparison_CDP2,'Storage Capacity'!$B:$B,IF($B$108="NEM","*",$B$108),'Storage Capacity'!$C:$C,$H112)</f>
        <v>-1.1419999964346061E-5</v>
      </c>
      <c r="K112" s="5">
        <f>SUMIFS('Storage Capacity'!F:F,'Storage Capacity'!$A:$A,Comparison_CDP1,'Storage Capacity'!$B:$B,IF($B$108="NEM","*",$B$108),'Storage Capacity'!$C:$C,$H112)-SUMIFS('Storage Capacity'!F:F,'Storage Capacity'!$A:$A,Comparison_CDP2,'Storage Capacity'!$B:$B,IF($B$108="NEM","*",$B$108),'Storage Capacity'!$C:$C,$H112)</f>
        <v>4.833049999888317E-3</v>
      </c>
      <c r="L112" s="5">
        <f>SUMIFS('Storage Capacity'!G:G,'Storage Capacity'!$A:$A,Comparison_CDP1,'Storage Capacity'!$B:$B,IF($B$108="NEM","*",$B$108),'Storage Capacity'!$C:$C,$H112)-SUMIFS('Storage Capacity'!G:G,'Storage Capacity'!$A:$A,Comparison_CDP2,'Storage Capacity'!$B:$B,IF($B$108="NEM","*",$B$108),'Storage Capacity'!$C:$C,$H112)</f>
        <v>-1801.42472251</v>
      </c>
      <c r="M112" s="5">
        <f>SUMIFS('Storage Capacity'!H:H,'Storage Capacity'!$A:$A,Comparison_CDP1,'Storage Capacity'!$B:$B,IF($B$108="NEM","*",$B$108),'Storage Capacity'!$C:$C,$H112)-SUMIFS('Storage Capacity'!H:H,'Storage Capacity'!$A:$A,Comparison_CDP2,'Storage Capacity'!$B:$B,IF($B$108="NEM","*",$B$108),'Storage Capacity'!$C:$C,$H112)</f>
        <v>-2517.3445212399993</v>
      </c>
      <c r="N112" s="5">
        <f>SUMIFS('Storage Capacity'!I:I,'Storage Capacity'!$A:$A,Comparison_CDP1,'Storage Capacity'!$B:$B,IF($B$108="NEM","*",$B$108),'Storage Capacity'!$C:$C,$H112)-SUMIFS('Storage Capacity'!I:I,'Storage Capacity'!$A:$A,Comparison_CDP2,'Storage Capacity'!$B:$B,IF($B$108="NEM","*",$B$108),'Storage Capacity'!$C:$C,$H112)</f>
        <v>-3353.8602357099999</v>
      </c>
      <c r="O112" s="5">
        <f>SUMIFS('Storage Capacity'!J:J,'Storage Capacity'!$A:$A,Comparison_CDP1,'Storage Capacity'!$B:$B,IF($B$108="NEM","*",$B$108),'Storage Capacity'!$C:$C,$H112)-SUMIFS('Storage Capacity'!J:J,'Storage Capacity'!$A:$A,Comparison_CDP2,'Storage Capacity'!$B:$B,IF($B$108="NEM","*",$B$108),'Storage Capacity'!$C:$C,$H112)</f>
        <v>-4751.7575020499999</v>
      </c>
      <c r="P112" s="5">
        <f>SUMIFS('Storage Capacity'!K:K,'Storage Capacity'!$A:$A,Comparison_CDP1,'Storage Capacity'!$B:$B,IF($B$108="NEM","*",$B$108),'Storage Capacity'!$C:$C,$H112)-SUMIFS('Storage Capacity'!K:K,'Storage Capacity'!$A:$A,Comparison_CDP2,'Storage Capacity'!$B:$B,IF($B$108="NEM","*",$B$108),'Storage Capacity'!$C:$C,$H112)</f>
        <v>-3831.9685743299997</v>
      </c>
      <c r="Q112" s="5">
        <f>SUMIFS('Storage Capacity'!L:L,'Storage Capacity'!$A:$A,Comparison_CDP1,'Storage Capacity'!$B:$B,IF($B$108="NEM","*",$B$108),'Storage Capacity'!$C:$C,$H112)-SUMIFS('Storage Capacity'!L:L,'Storage Capacity'!$A:$A,Comparison_CDP2,'Storage Capacity'!$B:$B,IF($B$108="NEM","*",$B$108),'Storage Capacity'!$C:$C,$H112)</f>
        <v>-3831.9685811199997</v>
      </c>
      <c r="R112" s="5">
        <f>SUMIFS('Storage Capacity'!M:M,'Storage Capacity'!$A:$A,Comparison_CDP1,'Storage Capacity'!$B:$B,IF($B$108="NEM","*",$B$108),'Storage Capacity'!$C:$C,$H112)-SUMIFS('Storage Capacity'!M:M,'Storage Capacity'!$A:$A,Comparison_CDP2,'Storage Capacity'!$B:$B,IF($B$108="NEM","*",$B$108),'Storage Capacity'!$C:$C,$H112)</f>
        <v>-3831.9685929400011</v>
      </c>
      <c r="S112" s="5">
        <f>SUMIFS('Storage Capacity'!N:N,'Storage Capacity'!$A:$A,Comparison_CDP1,'Storage Capacity'!$B:$B,IF($B$108="NEM","*",$B$108),'Storage Capacity'!$C:$C,$H112)-SUMIFS('Storage Capacity'!N:N,'Storage Capacity'!$A:$A,Comparison_CDP2,'Storage Capacity'!$B:$B,IF($B$108="NEM","*",$B$108),'Storage Capacity'!$C:$C,$H112)</f>
        <v>-4674.7547229399988</v>
      </c>
      <c r="T112" s="5">
        <f>SUMIFS('Storage Capacity'!O:O,'Storage Capacity'!$A:$A,Comparison_CDP1,'Storage Capacity'!$B:$B,IF($B$108="NEM","*",$B$108),'Storage Capacity'!$C:$C,$H112)-SUMIFS('Storage Capacity'!O:O,'Storage Capacity'!$A:$A,Comparison_CDP2,'Storage Capacity'!$B:$B,IF($B$108="NEM","*",$B$108),'Storage Capacity'!$C:$C,$H112)</f>
        <v>-4674.7547186400016</v>
      </c>
      <c r="U112" s="5">
        <f>SUMIFS('Storage Capacity'!P:P,'Storage Capacity'!$A:$A,Comparison_CDP1,'Storage Capacity'!$B:$B,IF($B$108="NEM","*",$B$108),'Storage Capacity'!$C:$C,$H112)-SUMIFS('Storage Capacity'!P:P,'Storage Capacity'!$A:$A,Comparison_CDP2,'Storage Capacity'!$B:$B,IF($B$108="NEM","*",$B$108),'Storage Capacity'!$C:$C,$H112)</f>
        <v>-4674.7547208100004</v>
      </c>
      <c r="V112" s="5">
        <f>SUMIFS('Storage Capacity'!Q:Q,'Storage Capacity'!$A:$A,Comparison_CDP1,'Storage Capacity'!$B:$B,IF($B$108="NEM","*",$B$108),'Storage Capacity'!$C:$C,$H112)-SUMIFS('Storage Capacity'!Q:Q,'Storage Capacity'!$A:$A,Comparison_CDP2,'Storage Capacity'!$B:$B,IF($B$108="NEM","*",$B$108),'Storage Capacity'!$C:$C,$H112)</f>
        <v>-4896.7972854500003</v>
      </c>
      <c r="W112" s="5">
        <f>SUMIFS('Storage Capacity'!R:R,'Storage Capacity'!$A:$A,Comparison_CDP1,'Storage Capacity'!$B:$B,IF($B$108="NEM","*",$B$108),'Storage Capacity'!$C:$C,$H112)-SUMIFS('Storage Capacity'!R:R,'Storage Capacity'!$A:$A,Comparison_CDP2,'Storage Capacity'!$B:$B,IF($B$108="NEM","*",$B$108),'Storage Capacity'!$C:$C,$H112)</f>
        <v>-4901.197576900001</v>
      </c>
      <c r="X112" s="5">
        <f>SUMIFS('Storage Capacity'!S:S,'Storage Capacity'!$A:$A,Comparison_CDP1,'Storage Capacity'!$B:$B,IF($B$108="NEM","*",$B$108),'Storage Capacity'!$C:$C,$H112)-SUMIFS('Storage Capacity'!S:S,'Storage Capacity'!$A:$A,Comparison_CDP2,'Storage Capacity'!$B:$B,IF($B$108="NEM","*",$B$108),'Storage Capacity'!$C:$C,$H112)</f>
        <v>-4252.793715920001</v>
      </c>
      <c r="Y112" s="5">
        <f>SUMIFS('Storage Capacity'!T:T,'Storage Capacity'!$A:$A,Comparison_CDP1,'Storage Capacity'!$B:$B,IF($B$108="NEM","*",$B$108),'Storage Capacity'!$C:$C,$H112)-SUMIFS('Storage Capacity'!T:T,'Storage Capacity'!$A:$A,Comparison_CDP2,'Storage Capacity'!$B:$B,IF($B$108="NEM","*",$B$108),'Storage Capacity'!$C:$C,$H112)</f>
        <v>-3900.6626016099999</v>
      </c>
      <c r="Z112" s="5">
        <f>SUMIFS('Storage Capacity'!U:U,'Storage Capacity'!$A:$A,Comparison_CDP1,'Storage Capacity'!$B:$B,IF($B$108="NEM","*",$B$108),'Storage Capacity'!$C:$C,$H112)-SUMIFS('Storage Capacity'!U:U,'Storage Capacity'!$A:$A,Comparison_CDP2,'Storage Capacity'!$B:$B,IF($B$108="NEM","*",$B$108),'Storage Capacity'!$C:$C,$H112)</f>
        <v>-3733.5818311199982</v>
      </c>
      <c r="AA112" s="5">
        <f>SUMIFS('Storage Capacity'!V:V,'Storage Capacity'!$A:$A,Comparison_CDP1,'Storage Capacity'!$B:$B,IF($B$108="NEM","*",$B$108),'Storage Capacity'!$C:$C,$H112)-SUMIFS('Storage Capacity'!V:V,'Storage Capacity'!$A:$A,Comparison_CDP2,'Storage Capacity'!$B:$B,IF($B$108="NEM","*",$B$108),'Storage Capacity'!$C:$C,$H112)</f>
        <v>-3804.5153127999984</v>
      </c>
      <c r="AB112" s="5">
        <f>SUMIFS('Storage Capacity'!W:W,'Storage Capacity'!$A:$A,Comparison_CDP1,'Storage Capacity'!$B:$B,IF($B$108="NEM","*",$B$108),'Storage Capacity'!$C:$C,$H112)-SUMIFS('Storage Capacity'!W:W,'Storage Capacity'!$A:$A,Comparison_CDP2,'Storage Capacity'!$B:$B,IF($B$108="NEM","*",$B$108),'Storage Capacity'!$C:$C,$H112)</f>
        <v>-3804.5152978400001</v>
      </c>
      <c r="AC112" s="5">
        <f>SUMIFS('Storage Capacity'!X:X,'Storage Capacity'!$A:$A,Comparison_CDP1,'Storage Capacity'!$B:$B,IF($B$108="NEM","*",$B$108),'Storage Capacity'!$C:$C,$H112)-SUMIFS('Storage Capacity'!X:X,'Storage Capacity'!$A:$A,Comparison_CDP2,'Storage Capacity'!$B:$B,IF($B$108="NEM","*",$B$108),'Storage Capacity'!$C:$C,$H112)</f>
        <v>-3804.5152998600024</v>
      </c>
      <c r="AD112" s="5">
        <f>SUMIFS('Storage Capacity'!Y:Y,'Storage Capacity'!$A:$A,Comparison_CDP1,'Storage Capacity'!$B:$B,IF($B$108="NEM","*",$B$108),'Storage Capacity'!$C:$C,$H112)-SUMIFS('Storage Capacity'!Y:Y,'Storage Capacity'!$A:$A,Comparison_CDP2,'Storage Capacity'!$B:$B,IF($B$108="NEM","*",$B$108),'Storage Capacity'!$C:$C,$H112)</f>
        <v>-3883.3834766299988</v>
      </c>
      <c r="AE112" s="5">
        <f>SUMIFS('Storage Capacity'!Z:Z,'Storage Capacity'!$A:$A,Comparison_CDP1,'Storage Capacity'!$B:$B,IF($B$108="NEM","*",$B$108),'Storage Capacity'!$C:$C,$H112)-SUMIFS('Storage Capacity'!Z:Z,'Storage Capacity'!$A:$A,Comparison_CDP2,'Storage Capacity'!$B:$B,IF($B$108="NEM","*",$B$108),'Storage Capacity'!$C:$C,$H112)</f>
        <v>-4000.0721705200012</v>
      </c>
      <c r="AF112" s="5">
        <f>SUMIFS('Storage Capacity'!AA:AA,'Storage Capacity'!$A:$A,Comparison_CDP1,'Storage Capacity'!$B:$B,IF($B$108="NEM","*",$B$108),'Storage Capacity'!$C:$C,$H112)-SUMIFS('Storage Capacity'!AA:AA,'Storage Capacity'!$A:$A,Comparison_CDP2,'Storage Capacity'!$B:$B,IF($B$108="NEM","*",$B$108),'Storage Capacity'!$C:$C,$H112)</f>
        <v>-2388.0692549299984</v>
      </c>
      <c r="AG112" s="5">
        <f>SUMIFS('Storage Capacity'!AB:AB,'Storage Capacity'!$A:$A,Comparison_CDP1,'Storage Capacity'!$B:$B,IF($B$108="NEM","*",$B$108),'Storage Capacity'!$C:$C,$H112)-SUMIFS('Storage Capacity'!AB:AB,'Storage Capacity'!$A:$A,Comparison_CDP2,'Storage Capacity'!$B:$B,IF($B$108="NEM","*",$B$108),'Storage Capacity'!$C:$C,$H112)</f>
        <v>-2126.5362348699991</v>
      </c>
      <c r="AH112" s="5">
        <f>SUMIFS('Storage Capacity'!AC:AC,'Storage Capacity'!$A:$A,Comparison_CDP1,'Storage Capacity'!$B:$B,IF($B$108="NEM","*",$B$108),'Storage Capacity'!$C:$C,$H112)-SUMIFS('Storage Capacity'!AC:AC,'Storage Capacity'!$A:$A,Comparison_CDP2,'Storage Capacity'!$B:$B,IF($B$108="NEM","*",$B$108),'Storage Capacity'!$C:$C,$H112)</f>
        <v>-683.37774364000052</v>
      </c>
      <c r="AI112" s="5">
        <f>SUMIFS('Storage Capacity'!AD:AD,'Storage Capacity'!$A:$A,Comparison_CDP1,'Storage Capacity'!$B:$B,IF($B$108="NEM","*",$B$108),'Storage Capacity'!$C:$C,$H112)-SUMIFS('Storage Capacity'!AD:AD,'Storage Capacity'!$A:$A,Comparison_CDP2,'Storage Capacity'!$B:$B,IF($B$108="NEM","*",$B$108),'Storage Capacity'!$C:$C,$H112)</f>
        <v>3322.86689957</v>
      </c>
      <c r="AJ112" s="5">
        <f>SUMIFS('Storage Capacity'!AE:AE,'Storage Capacity'!$A:$A,Comparison_CDP1,'Storage Capacity'!$B:$B,IF($B$108="NEM","*",$B$108),'Storage Capacity'!$C:$C,$H112)-SUMIFS('Storage Capacity'!AE:AE,'Storage Capacity'!$A:$A,Comparison_CDP2,'Storage Capacity'!$B:$B,IF($B$108="NEM","*",$B$108),'Storage Capacity'!$C:$C,$H112)</f>
        <v>2283.0450702199996</v>
      </c>
    </row>
    <row r="113" spans="1:36" ht="15" customHeight="1">
      <c r="H113" s="25" t="s">
        <v>155</v>
      </c>
      <c r="I113" s="5">
        <f>SUMIFS('Storage Capacity'!D:D,'Storage Capacity'!$A:$A,Comparison_CDP1,'Storage Capacity'!$B:$B,IF($B$108="NEM","*",$B$108),'Storage Capacity'!$C:$C,$H113)-SUMIFS('Storage Capacity'!D:D,'Storage Capacity'!$A:$A,Comparison_CDP2,'Storage Capacity'!$B:$B,IF($B$108="NEM","*",$B$108),'Storage Capacity'!$C:$C,$H113)</f>
        <v>6.200000370881753E-7</v>
      </c>
      <c r="J113" s="5">
        <f>SUMIFS('Storage Capacity'!E:E,'Storage Capacity'!$A:$A,Comparison_CDP1,'Storage Capacity'!$B:$B,IF($B$108="NEM","*",$B$108),'Storage Capacity'!$C:$C,$H113)-SUMIFS('Storage Capacity'!E:E,'Storage Capacity'!$A:$A,Comparison_CDP2,'Storage Capacity'!$B:$B,IF($B$108="NEM","*",$B$108),'Storage Capacity'!$C:$C,$H113)</f>
        <v>8.0000063462648541E-8</v>
      </c>
      <c r="K113" s="5">
        <f>SUMIFS('Storage Capacity'!F:F,'Storage Capacity'!$A:$A,Comparison_CDP1,'Storage Capacity'!$B:$B,IF($B$108="NEM","*",$B$108),'Storage Capacity'!$C:$C,$H113)-SUMIFS('Storage Capacity'!F:F,'Storage Capacity'!$A:$A,Comparison_CDP2,'Storage Capacity'!$B:$B,IF($B$108="NEM","*",$B$108),'Storage Capacity'!$C:$C,$H113)</f>
        <v>2.0000004496978363E-7</v>
      </c>
      <c r="L113" s="5">
        <f>SUMIFS('Storage Capacity'!G:G,'Storage Capacity'!$A:$A,Comparison_CDP1,'Storage Capacity'!$B:$B,IF($B$108="NEM","*",$B$108),'Storage Capacity'!$C:$C,$H113)-SUMIFS('Storage Capacity'!G:G,'Storage Capacity'!$A:$A,Comparison_CDP2,'Storage Capacity'!$B:$B,IF($B$108="NEM","*",$B$108),'Storage Capacity'!$C:$C,$H113)</f>
        <v>-1.1749999885068974E-5</v>
      </c>
      <c r="M113" s="5">
        <f>SUMIFS('Storage Capacity'!H:H,'Storage Capacity'!$A:$A,Comparison_CDP1,'Storage Capacity'!$B:$B,IF($B$108="NEM","*",$B$108),'Storage Capacity'!$C:$C,$H113)-SUMIFS('Storage Capacity'!H:H,'Storage Capacity'!$A:$A,Comparison_CDP2,'Storage Capacity'!$B:$B,IF($B$108="NEM","*",$B$108),'Storage Capacity'!$C:$C,$H113)</f>
        <v>-1.2449999985619797E-5</v>
      </c>
      <c r="N113" s="5">
        <f>SUMIFS('Storage Capacity'!I:I,'Storage Capacity'!$A:$A,Comparison_CDP1,'Storage Capacity'!$B:$B,IF($B$108="NEM","*",$B$108),'Storage Capacity'!$C:$C,$H113)-SUMIFS('Storage Capacity'!I:I,'Storage Capacity'!$A:$A,Comparison_CDP2,'Storage Capacity'!$B:$B,IF($B$108="NEM","*",$B$108),'Storage Capacity'!$C:$C,$H113)</f>
        <v>3.6800000771108898E-6</v>
      </c>
      <c r="O113" s="5">
        <f>SUMIFS('Storage Capacity'!J:J,'Storage Capacity'!$A:$A,Comparison_CDP1,'Storage Capacity'!$B:$B,IF($B$108="NEM","*",$B$108),'Storage Capacity'!$C:$C,$H113)-SUMIFS('Storage Capacity'!J:J,'Storage Capacity'!$A:$A,Comparison_CDP2,'Storage Capacity'!$B:$B,IF($B$108="NEM","*",$B$108),'Storage Capacity'!$C:$C,$H113)</f>
        <v>3.9000000242594979E-6</v>
      </c>
      <c r="P113" s="5">
        <f>SUMIFS('Storage Capacity'!K:K,'Storage Capacity'!$A:$A,Comparison_CDP1,'Storage Capacity'!$B:$B,IF($B$108="NEM","*",$B$108),'Storage Capacity'!$C:$C,$H113)-SUMIFS('Storage Capacity'!K:K,'Storage Capacity'!$A:$A,Comparison_CDP2,'Storage Capacity'!$B:$B,IF($B$108="NEM","*",$B$108),'Storage Capacity'!$C:$C,$H113)</f>
        <v>1.4510000028167269E-5</v>
      </c>
      <c r="Q113" s="5">
        <f>SUMIFS('Storage Capacity'!L:L,'Storage Capacity'!$A:$A,Comparison_CDP1,'Storage Capacity'!$B:$B,IF($B$108="NEM","*",$B$108),'Storage Capacity'!$C:$C,$H113)-SUMIFS('Storage Capacity'!L:L,'Storage Capacity'!$A:$A,Comparison_CDP2,'Storage Capacity'!$B:$B,IF($B$108="NEM","*",$B$108),'Storage Capacity'!$C:$C,$H113)</f>
        <v>1.2200000014672696E-5</v>
      </c>
      <c r="R113" s="5">
        <f>SUMIFS('Storage Capacity'!M:M,'Storage Capacity'!$A:$A,Comparison_CDP1,'Storage Capacity'!$B:$B,IF($B$108="NEM","*",$B$108),'Storage Capacity'!$C:$C,$H113)-SUMIFS('Storage Capacity'!M:M,'Storage Capacity'!$A:$A,Comparison_CDP2,'Storage Capacity'!$B:$B,IF($B$108="NEM","*",$B$108),'Storage Capacity'!$C:$C,$H113)</f>
        <v>1.2140000080762547E-5</v>
      </c>
      <c r="S113" s="5">
        <f>SUMIFS('Storage Capacity'!N:N,'Storage Capacity'!$A:$A,Comparison_CDP1,'Storage Capacity'!$B:$B,IF($B$108="NEM","*",$B$108),'Storage Capacity'!$C:$C,$H113)-SUMIFS('Storage Capacity'!N:N,'Storage Capacity'!$A:$A,Comparison_CDP2,'Storage Capacity'!$B:$B,IF($B$108="NEM","*",$B$108),'Storage Capacity'!$C:$C,$H113)</f>
        <v>4.5000001591688488E-7</v>
      </c>
      <c r="T113" s="5">
        <f>SUMIFS('Storage Capacity'!O:O,'Storage Capacity'!$A:$A,Comparison_CDP1,'Storage Capacity'!$B:$B,IF($B$108="NEM","*",$B$108),'Storage Capacity'!$C:$C,$H113)-SUMIFS('Storage Capacity'!O:O,'Storage Capacity'!$A:$A,Comparison_CDP2,'Storage Capacity'!$B:$B,IF($B$108="NEM","*",$B$108),'Storage Capacity'!$C:$C,$H113)</f>
        <v>-7.6500000432133675E-6</v>
      </c>
      <c r="U113" s="5">
        <f>SUMIFS('Storage Capacity'!P:P,'Storage Capacity'!$A:$A,Comparison_CDP1,'Storage Capacity'!$B:$B,IF($B$108="NEM","*",$B$108),'Storage Capacity'!$C:$C,$H113)-SUMIFS('Storage Capacity'!P:P,'Storage Capacity'!$A:$A,Comparison_CDP2,'Storage Capacity'!$B:$B,IF($B$108="NEM","*",$B$108),'Storage Capacity'!$C:$C,$H113)</f>
        <v>-7.6599999374593608E-6</v>
      </c>
      <c r="V113" s="5">
        <f>SUMIFS('Storage Capacity'!Q:Q,'Storage Capacity'!$A:$A,Comparison_CDP1,'Storage Capacity'!$B:$B,IF($B$108="NEM","*",$B$108),'Storage Capacity'!$C:$C,$H113)-SUMIFS('Storage Capacity'!Q:Q,'Storage Capacity'!$A:$A,Comparison_CDP2,'Storage Capacity'!$B:$B,IF($B$108="NEM","*",$B$108),'Storage Capacity'!$C:$C,$H113)</f>
        <v>-1.0010000096372096E-5</v>
      </c>
      <c r="W113" s="5">
        <f>SUMIFS('Storage Capacity'!R:R,'Storage Capacity'!$A:$A,Comparison_CDP1,'Storage Capacity'!$B:$B,IF($B$108="NEM","*",$B$108),'Storage Capacity'!$C:$C,$H113)-SUMIFS('Storage Capacity'!R:R,'Storage Capacity'!$A:$A,Comparison_CDP2,'Storage Capacity'!$B:$B,IF($B$108="NEM","*",$B$108),'Storage Capacity'!$C:$C,$H113)</f>
        <v>1.0149999980058055E-5</v>
      </c>
      <c r="X113" s="5">
        <f>SUMIFS('Storage Capacity'!S:S,'Storage Capacity'!$A:$A,Comparison_CDP1,'Storage Capacity'!$B:$B,IF($B$108="NEM","*",$B$108),'Storage Capacity'!$C:$C,$H113)-SUMIFS('Storage Capacity'!S:S,'Storage Capacity'!$A:$A,Comparison_CDP2,'Storage Capacity'!$B:$B,IF($B$108="NEM","*",$B$108),'Storage Capacity'!$C:$C,$H113)</f>
        <v>1.7040000102497288E-5</v>
      </c>
      <c r="Y113" s="5">
        <f>SUMIFS('Storage Capacity'!T:T,'Storage Capacity'!$A:$A,Comparison_CDP1,'Storage Capacity'!$B:$B,IF($B$108="NEM","*",$B$108),'Storage Capacity'!$C:$C,$H113)-SUMIFS('Storage Capacity'!T:T,'Storage Capacity'!$A:$A,Comparison_CDP2,'Storage Capacity'!$B:$B,IF($B$108="NEM","*",$B$108),'Storage Capacity'!$C:$C,$H113)</f>
        <v>2.8460000066843349E-5</v>
      </c>
      <c r="Z113" s="5">
        <f>SUMIFS('Storage Capacity'!U:U,'Storage Capacity'!$A:$A,Comparison_CDP1,'Storage Capacity'!$B:$B,IF($B$108="NEM","*",$B$108),'Storage Capacity'!$C:$C,$H113)-SUMIFS('Storage Capacity'!U:U,'Storage Capacity'!$A:$A,Comparison_CDP2,'Storage Capacity'!$B:$B,IF($B$108="NEM","*",$B$108),'Storage Capacity'!$C:$C,$H113)</f>
        <v>3.8209999956961838E-5</v>
      </c>
      <c r="AA113" s="5">
        <f>SUMIFS('Storage Capacity'!V:V,'Storage Capacity'!$A:$A,Comparison_CDP1,'Storage Capacity'!$B:$B,IF($B$108="NEM","*",$B$108),'Storage Capacity'!$C:$C,$H113)-SUMIFS('Storage Capacity'!V:V,'Storage Capacity'!$A:$A,Comparison_CDP2,'Storage Capacity'!$B:$B,IF($B$108="NEM","*",$B$108),'Storage Capacity'!$C:$C,$H113)</f>
        <v>6.3709999949423946E-5</v>
      </c>
      <c r="AB113" s="5">
        <f>SUMIFS('Storage Capacity'!W:W,'Storage Capacity'!$A:$A,Comparison_CDP1,'Storage Capacity'!$B:$B,IF($B$108="NEM","*",$B$108),'Storage Capacity'!$C:$C,$H113)-SUMIFS('Storage Capacity'!W:W,'Storage Capacity'!$A:$A,Comparison_CDP2,'Storage Capacity'!$B:$B,IF($B$108="NEM","*",$B$108),'Storage Capacity'!$C:$C,$H113)</f>
        <v>6.3950000139811891E-5</v>
      </c>
      <c r="AC113" s="5">
        <f>SUMIFS('Storage Capacity'!X:X,'Storage Capacity'!$A:$A,Comparison_CDP1,'Storage Capacity'!$B:$B,IF($B$108="NEM","*",$B$108),'Storage Capacity'!$C:$C,$H113)-SUMIFS('Storage Capacity'!X:X,'Storage Capacity'!$A:$A,Comparison_CDP2,'Storage Capacity'!$B:$B,IF($B$108="NEM","*",$B$108),'Storage Capacity'!$C:$C,$H113)</f>
        <v>6.0459999986051116E-5</v>
      </c>
      <c r="AD113" s="5">
        <f>SUMIFS('Storage Capacity'!Y:Y,'Storage Capacity'!$A:$A,Comparison_CDP1,'Storage Capacity'!$B:$B,IF($B$108="NEM","*",$B$108),'Storage Capacity'!$C:$C,$H113)-SUMIFS('Storage Capacity'!Y:Y,'Storage Capacity'!$A:$A,Comparison_CDP2,'Storage Capacity'!$B:$B,IF($B$108="NEM","*",$B$108),'Storage Capacity'!$C:$C,$H113)</f>
        <v>1.2323999999352964E-4</v>
      </c>
      <c r="AE113" s="5">
        <f>SUMIFS('Storage Capacity'!Z:Z,'Storage Capacity'!$A:$A,Comparison_CDP1,'Storage Capacity'!$B:$B,IF($B$108="NEM","*",$B$108),'Storage Capacity'!$C:$C,$H113)-SUMIFS('Storage Capacity'!Z:Z,'Storage Capacity'!$A:$A,Comparison_CDP2,'Storage Capacity'!$B:$B,IF($B$108="NEM","*",$B$108),'Storage Capacity'!$C:$C,$H113)</f>
        <v>1.9972999984929629E-4</v>
      </c>
      <c r="AF113" s="5">
        <f>SUMIFS('Storage Capacity'!AA:AA,'Storage Capacity'!$A:$A,Comparison_CDP1,'Storage Capacity'!$B:$B,IF($B$108="NEM","*",$B$108),'Storage Capacity'!$C:$C,$H113)-SUMIFS('Storage Capacity'!AA:AA,'Storage Capacity'!$A:$A,Comparison_CDP2,'Storage Capacity'!$B:$B,IF($B$108="NEM","*",$B$108),'Storage Capacity'!$C:$C,$H113)</f>
        <v>2.041400000507565E-4</v>
      </c>
      <c r="AG113" s="5">
        <f>SUMIFS('Storage Capacity'!AB:AB,'Storage Capacity'!$A:$A,Comparison_CDP1,'Storage Capacity'!$B:$B,IF($B$108="NEM","*",$B$108),'Storage Capacity'!$C:$C,$H113)-SUMIFS('Storage Capacity'!AB:AB,'Storage Capacity'!$A:$A,Comparison_CDP2,'Storage Capacity'!$B:$B,IF($B$108="NEM","*",$B$108),'Storage Capacity'!$C:$C,$H113)</f>
        <v>1.979400001346221E-4</v>
      </c>
      <c r="AH113" s="5">
        <f>SUMIFS('Storage Capacity'!AC:AC,'Storage Capacity'!$A:$A,Comparison_CDP1,'Storage Capacity'!$B:$B,IF($B$108="NEM","*",$B$108),'Storage Capacity'!$C:$C,$H113)-SUMIFS('Storage Capacity'!AC:AC,'Storage Capacity'!$A:$A,Comparison_CDP2,'Storage Capacity'!$B:$B,IF($B$108="NEM","*",$B$108),'Storage Capacity'!$C:$C,$H113)</f>
        <v>2.7449999993223173E-4</v>
      </c>
      <c r="AI113" s="5">
        <f>SUMIFS('Storage Capacity'!AD:AD,'Storage Capacity'!$A:$A,Comparison_CDP1,'Storage Capacity'!$B:$B,IF($B$108="NEM","*",$B$108),'Storage Capacity'!$C:$C,$H113)-SUMIFS('Storage Capacity'!AD:AD,'Storage Capacity'!$A:$A,Comparison_CDP2,'Storage Capacity'!$B:$B,IF($B$108="NEM","*",$B$108),'Storage Capacity'!$C:$C,$H113)</f>
        <v>3.2627999985379574E-4</v>
      </c>
      <c r="AJ113" s="5">
        <f>SUMIFS('Storage Capacity'!AE:AE,'Storage Capacity'!$A:$A,Comparison_CDP1,'Storage Capacity'!$B:$B,IF($B$108="NEM","*",$B$108),'Storage Capacity'!$C:$C,$H113)-SUMIFS('Storage Capacity'!AE:AE,'Storage Capacity'!$A:$A,Comparison_CDP2,'Storage Capacity'!$B:$B,IF($B$108="NEM","*",$B$108),'Storage Capacity'!$C:$C,$H113)</f>
        <v>3.5819000004266854E-4</v>
      </c>
    </row>
    <row r="114" spans="1:36" ht="15" customHeight="1">
      <c r="H114" s="25" t="s">
        <v>138</v>
      </c>
      <c r="I114" s="5">
        <f>SUMIFS('Storage Capacity'!D:D,'Storage Capacity'!$A:$A,Comparison_CDP1,'Storage Capacity'!$B:$B,IF($B$108="NEM","*",$B$108),'Storage Capacity'!$C:$C,$H114)-SUMIFS('Storage Capacity'!D:D,'Storage Capacity'!$A:$A,Comparison_CDP2,'Storage Capacity'!$B:$B,IF($B$108="NEM","*",$B$108),'Storage Capacity'!$C:$C,$H114)</f>
        <v>0</v>
      </c>
      <c r="J114" s="5">
        <f>SUMIFS('Storage Capacity'!E:E,'Storage Capacity'!$A:$A,Comparison_CDP1,'Storage Capacity'!$B:$B,IF($B$108="NEM","*",$B$108),'Storage Capacity'!$C:$C,$H114)-SUMIFS('Storage Capacity'!E:E,'Storage Capacity'!$A:$A,Comparison_CDP2,'Storage Capacity'!$B:$B,IF($B$108="NEM","*",$B$108),'Storage Capacity'!$C:$C,$H114)</f>
        <v>0</v>
      </c>
      <c r="K114" s="5">
        <f>SUMIFS('Storage Capacity'!F:F,'Storage Capacity'!$A:$A,Comparison_CDP1,'Storage Capacity'!$B:$B,IF($B$108="NEM","*",$B$108),'Storage Capacity'!$C:$C,$H114)-SUMIFS('Storage Capacity'!F:F,'Storage Capacity'!$A:$A,Comparison_CDP2,'Storage Capacity'!$B:$B,IF($B$108="NEM","*",$B$108),'Storage Capacity'!$C:$C,$H114)</f>
        <v>0</v>
      </c>
      <c r="L114" s="5">
        <f>SUMIFS('Storage Capacity'!G:G,'Storage Capacity'!$A:$A,Comparison_CDP1,'Storage Capacity'!$B:$B,IF($B$108="NEM","*",$B$108),'Storage Capacity'!$C:$C,$H114)-SUMIFS('Storage Capacity'!G:G,'Storage Capacity'!$A:$A,Comparison_CDP2,'Storage Capacity'!$B:$B,IF($B$108="NEM","*",$B$108),'Storage Capacity'!$C:$C,$H114)</f>
        <v>0</v>
      </c>
      <c r="M114" s="5">
        <f>SUMIFS('Storage Capacity'!H:H,'Storage Capacity'!$A:$A,Comparison_CDP1,'Storage Capacity'!$B:$B,IF($B$108="NEM","*",$B$108),'Storage Capacity'!$C:$C,$H114)-SUMIFS('Storage Capacity'!H:H,'Storage Capacity'!$A:$A,Comparison_CDP2,'Storage Capacity'!$B:$B,IF($B$108="NEM","*",$B$108),'Storage Capacity'!$C:$C,$H114)</f>
        <v>0</v>
      </c>
      <c r="N114" s="5">
        <f>SUMIFS('Storage Capacity'!I:I,'Storage Capacity'!$A:$A,Comparison_CDP1,'Storage Capacity'!$B:$B,IF($B$108="NEM","*",$B$108),'Storage Capacity'!$C:$C,$H114)-SUMIFS('Storage Capacity'!I:I,'Storage Capacity'!$A:$A,Comparison_CDP2,'Storage Capacity'!$B:$B,IF($B$108="NEM","*",$B$108),'Storage Capacity'!$C:$C,$H114)</f>
        <v>0</v>
      </c>
      <c r="O114" s="5">
        <f>SUMIFS('Storage Capacity'!J:J,'Storage Capacity'!$A:$A,Comparison_CDP1,'Storage Capacity'!$B:$B,IF($B$108="NEM","*",$B$108),'Storage Capacity'!$C:$C,$H114)-SUMIFS('Storage Capacity'!J:J,'Storage Capacity'!$A:$A,Comparison_CDP2,'Storage Capacity'!$B:$B,IF($B$108="NEM","*",$B$108),'Storage Capacity'!$C:$C,$H114)</f>
        <v>0</v>
      </c>
      <c r="P114" s="5">
        <f>SUMIFS('Storage Capacity'!K:K,'Storage Capacity'!$A:$A,Comparison_CDP1,'Storage Capacity'!$B:$B,IF($B$108="NEM","*",$B$108),'Storage Capacity'!$C:$C,$H114)-SUMIFS('Storage Capacity'!K:K,'Storage Capacity'!$A:$A,Comparison_CDP2,'Storage Capacity'!$B:$B,IF($B$108="NEM","*",$B$108),'Storage Capacity'!$C:$C,$H114)</f>
        <v>0</v>
      </c>
      <c r="Q114" s="5">
        <f>SUMIFS('Storage Capacity'!L:L,'Storage Capacity'!$A:$A,Comparison_CDP1,'Storage Capacity'!$B:$B,IF($B$108="NEM","*",$B$108),'Storage Capacity'!$C:$C,$H114)-SUMIFS('Storage Capacity'!L:L,'Storage Capacity'!$A:$A,Comparison_CDP2,'Storage Capacity'!$B:$B,IF($B$108="NEM","*",$B$108),'Storage Capacity'!$C:$C,$H114)</f>
        <v>0</v>
      </c>
      <c r="R114" s="5">
        <f>SUMIFS('Storage Capacity'!M:M,'Storage Capacity'!$A:$A,Comparison_CDP1,'Storage Capacity'!$B:$B,IF($B$108="NEM","*",$B$108),'Storage Capacity'!$C:$C,$H114)-SUMIFS('Storage Capacity'!M:M,'Storage Capacity'!$A:$A,Comparison_CDP2,'Storage Capacity'!$B:$B,IF($B$108="NEM","*",$B$108),'Storage Capacity'!$C:$C,$H114)</f>
        <v>0</v>
      </c>
      <c r="S114" s="5">
        <f>SUMIFS('Storage Capacity'!N:N,'Storage Capacity'!$A:$A,Comparison_CDP1,'Storage Capacity'!$B:$B,IF($B$108="NEM","*",$B$108),'Storage Capacity'!$C:$C,$H114)-SUMIFS('Storage Capacity'!N:N,'Storage Capacity'!$A:$A,Comparison_CDP2,'Storage Capacity'!$B:$B,IF($B$108="NEM","*",$B$108),'Storage Capacity'!$C:$C,$H114)</f>
        <v>0</v>
      </c>
      <c r="T114" s="5">
        <f>SUMIFS('Storage Capacity'!O:O,'Storage Capacity'!$A:$A,Comparison_CDP1,'Storage Capacity'!$B:$B,IF($B$108="NEM","*",$B$108),'Storage Capacity'!$C:$C,$H114)-SUMIFS('Storage Capacity'!O:O,'Storage Capacity'!$A:$A,Comparison_CDP2,'Storage Capacity'!$B:$B,IF($B$108="NEM","*",$B$108),'Storage Capacity'!$C:$C,$H114)</f>
        <v>0</v>
      </c>
      <c r="U114" s="5">
        <f>SUMIFS('Storage Capacity'!P:P,'Storage Capacity'!$A:$A,Comparison_CDP1,'Storage Capacity'!$B:$B,IF($B$108="NEM","*",$B$108),'Storage Capacity'!$C:$C,$H114)-SUMIFS('Storage Capacity'!P:P,'Storage Capacity'!$A:$A,Comparison_CDP2,'Storage Capacity'!$B:$B,IF($B$108="NEM","*",$B$108),'Storage Capacity'!$C:$C,$H114)</f>
        <v>0</v>
      </c>
      <c r="V114" s="5">
        <f>SUMIFS('Storage Capacity'!Q:Q,'Storage Capacity'!$A:$A,Comparison_CDP1,'Storage Capacity'!$B:$B,IF($B$108="NEM","*",$B$108),'Storage Capacity'!$C:$C,$H114)-SUMIFS('Storage Capacity'!Q:Q,'Storage Capacity'!$A:$A,Comparison_CDP2,'Storage Capacity'!$B:$B,IF($B$108="NEM","*",$B$108),'Storage Capacity'!$C:$C,$H114)</f>
        <v>0</v>
      </c>
      <c r="W114" s="5">
        <f>SUMIFS('Storage Capacity'!R:R,'Storage Capacity'!$A:$A,Comparison_CDP1,'Storage Capacity'!$B:$B,IF($B$108="NEM","*",$B$108),'Storage Capacity'!$C:$C,$H114)-SUMIFS('Storage Capacity'!R:R,'Storage Capacity'!$A:$A,Comparison_CDP2,'Storage Capacity'!$B:$B,IF($B$108="NEM","*",$B$108),'Storage Capacity'!$C:$C,$H114)</f>
        <v>0</v>
      </c>
      <c r="X114" s="5">
        <f>SUMIFS('Storage Capacity'!S:S,'Storage Capacity'!$A:$A,Comparison_CDP1,'Storage Capacity'!$B:$B,IF($B$108="NEM","*",$B$108),'Storage Capacity'!$C:$C,$H114)-SUMIFS('Storage Capacity'!S:S,'Storage Capacity'!$A:$A,Comparison_CDP2,'Storage Capacity'!$B:$B,IF($B$108="NEM","*",$B$108),'Storage Capacity'!$C:$C,$H114)</f>
        <v>0</v>
      </c>
      <c r="Y114" s="5">
        <f>SUMIFS('Storage Capacity'!T:T,'Storage Capacity'!$A:$A,Comparison_CDP1,'Storage Capacity'!$B:$B,IF($B$108="NEM","*",$B$108),'Storage Capacity'!$C:$C,$H114)-SUMIFS('Storage Capacity'!T:T,'Storage Capacity'!$A:$A,Comparison_CDP2,'Storage Capacity'!$B:$B,IF($B$108="NEM","*",$B$108),'Storage Capacity'!$C:$C,$H114)</f>
        <v>0</v>
      </c>
      <c r="Z114" s="5">
        <f>SUMIFS('Storage Capacity'!U:U,'Storage Capacity'!$A:$A,Comparison_CDP1,'Storage Capacity'!$B:$B,IF($B$108="NEM","*",$B$108),'Storage Capacity'!$C:$C,$H114)-SUMIFS('Storage Capacity'!U:U,'Storage Capacity'!$A:$A,Comparison_CDP2,'Storage Capacity'!$B:$B,IF($B$108="NEM","*",$B$108),'Storage Capacity'!$C:$C,$H114)</f>
        <v>0</v>
      </c>
      <c r="AA114" s="5">
        <f>SUMIFS('Storage Capacity'!V:V,'Storage Capacity'!$A:$A,Comparison_CDP1,'Storage Capacity'!$B:$B,IF($B$108="NEM","*",$B$108),'Storage Capacity'!$C:$C,$H114)-SUMIFS('Storage Capacity'!V:V,'Storage Capacity'!$A:$A,Comparison_CDP2,'Storage Capacity'!$B:$B,IF($B$108="NEM","*",$B$108),'Storage Capacity'!$C:$C,$H114)</f>
        <v>0</v>
      </c>
      <c r="AB114" s="5">
        <f>SUMIFS('Storage Capacity'!W:W,'Storage Capacity'!$A:$A,Comparison_CDP1,'Storage Capacity'!$B:$B,IF($B$108="NEM","*",$B$108),'Storage Capacity'!$C:$C,$H114)-SUMIFS('Storage Capacity'!W:W,'Storage Capacity'!$A:$A,Comparison_CDP2,'Storage Capacity'!$B:$B,IF($B$108="NEM","*",$B$108),'Storage Capacity'!$C:$C,$H114)</f>
        <v>0</v>
      </c>
      <c r="AC114" s="5">
        <f>SUMIFS('Storage Capacity'!X:X,'Storage Capacity'!$A:$A,Comparison_CDP1,'Storage Capacity'!$B:$B,IF($B$108="NEM","*",$B$108),'Storage Capacity'!$C:$C,$H114)-SUMIFS('Storage Capacity'!X:X,'Storage Capacity'!$A:$A,Comparison_CDP2,'Storage Capacity'!$B:$B,IF($B$108="NEM","*",$B$108),'Storage Capacity'!$C:$C,$H114)</f>
        <v>0</v>
      </c>
      <c r="AD114" s="5">
        <f>SUMIFS('Storage Capacity'!Y:Y,'Storage Capacity'!$A:$A,Comparison_CDP1,'Storage Capacity'!$B:$B,IF($B$108="NEM","*",$B$108),'Storage Capacity'!$C:$C,$H114)-SUMIFS('Storage Capacity'!Y:Y,'Storage Capacity'!$A:$A,Comparison_CDP2,'Storage Capacity'!$B:$B,IF($B$108="NEM","*",$B$108),'Storage Capacity'!$C:$C,$H114)</f>
        <v>0</v>
      </c>
      <c r="AE114" s="5">
        <f>SUMIFS('Storage Capacity'!Z:Z,'Storage Capacity'!$A:$A,Comparison_CDP1,'Storage Capacity'!$B:$B,IF($B$108="NEM","*",$B$108),'Storage Capacity'!$C:$C,$H114)-SUMIFS('Storage Capacity'!Z:Z,'Storage Capacity'!$A:$A,Comparison_CDP2,'Storage Capacity'!$B:$B,IF($B$108="NEM","*",$B$108),'Storage Capacity'!$C:$C,$H114)</f>
        <v>0</v>
      </c>
      <c r="AF114" s="5">
        <f>SUMIFS('Storage Capacity'!AA:AA,'Storage Capacity'!$A:$A,Comparison_CDP1,'Storage Capacity'!$B:$B,IF($B$108="NEM","*",$B$108),'Storage Capacity'!$C:$C,$H114)-SUMIFS('Storage Capacity'!AA:AA,'Storage Capacity'!$A:$A,Comparison_CDP2,'Storage Capacity'!$B:$B,IF($B$108="NEM","*",$B$108),'Storage Capacity'!$C:$C,$H114)</f>
        <v>0</v>
      </c>
      <c r="AG114" s="5">
        <f>SUMIFS('Storage Capacity'!AB:AB,'Storage Capacity'!$A:$A,Comparison_CDP1,'Storage Capacity'!$B:$B,IF($B$108="NEM","*",$B$108),'Storage Capacity'!$C:$C,$H114)-SUMIFS('Storage Capacity'!AB:AB,'Storage Capacity'!$A:$A,Comparison_CDP2,'Storage Capacity'!$B:$B,IF($B$108="NEM","*",$B$108),'Storage Capacity'!$C:$C,$H114)</f>
        <v>0</v>
      </c>
      <c r="AH114" s="5">
        <f>SUMIFS('Storage Capacity'!AC:AC,'Storage Capacity'!$A:$A,Comparison_CDP1,'Storage Capacity'!$B:$B,IF($B$108="NEM","*",$B$108),'Storage Capacity'!$C:$C,$H114)-SUMIFS('Storage Capacity'!AC:AC,'Storage Capacity'!$A:$A,Comparison_CDP2,'Storage Capacity'!$B:$B,IF($B$108="NEM","*",$B$108),'Storage Capacity'!$C:$C,$H114)</f>
        <v>0</v>
      </c>
      <c r="AI114" s="5">
        <f>SUMIFS('Storage Capacity'!AD:AD,'Storage Capacity'!$A:$A,Comparison_CDP1,'Storage Capacity'!$B:$B,IF($B$108="NEM","*",$B$108),'Storage Capacity'!$C:$C,$H114)-SUMIFS('Storage Capacity'!AD:AD,'Storage Capacity'!$A:$A,Comparison_CDP2,'Storage Capacity'!$B:$B,IF($B$108="NEM","*",$B$108),'Storage Capacity'!$C:$C,$H114)</f>
        <v>0</v>
      </c>
      <c r="AJ114" s="5">
        <f>SUMIFS('Storage Capacity'!AE:AE,'Storage Capacity'!$A:$A,Comparison_CDP1,'Storage Capacity'!$B:$B,IF($B$108="NEM","*",$B$108),'Storage Capacity'!$C:$C,$H114)-SUMIFS('Storage Capacity'!AE:AE,'Storage Capacity'!$A:$A,Comparison_CDP2,'Storage Capacity'!$B:$B,IF($B$108="NEM","*",$B$108),'Storage Capacity'!$C:$C,$H114)</f>
        <v>0</v>
      </c>
    </row>
    <row r="115" spans="1:36" ht="15" customHeight="1">
      <c r="H115" s="25" t="s">
        <v>139</v>
      </c>
      <c r="I115" s="5">
        <f>SUMIFS('Storage Capacity'!D:D,'Storage Capacity'!$A:$A,Comparison_CDP1,'Storage Capacity'!$B:$B,IF($B$108="NEM","*",$B$108),'Storage Capacity'!$C:$C,$H115)-SUMIFS('Storage Capacity'!D:D,'Storage Capacity'!$A:$A,Comparison_CDP2,'Storage Capacity'!$B:$B,IF($B$108="NEM","*",$B$108),'Storage Capacity'!$C:$C,$H115)</f>
        <v>0</v>
      </c>
      <c r="J115" s="5">
        <f>SUMIFS('Storage Capacity'!E:E,'Storage Capacity'!$A:$A,Comparison_CDP1,'Storage Capacity'!$B:$B,IF($B$108="NEM","*",$B$108),'Storage Capacity'!$C:$C,$H115)-SUMIFS('Storage Capacity'!E:E,'Storage Capacity'!$A:$A,Comparison_CDP2,'Storage Capacity'!$B:$B,IF($B$108="NEM","*",$B$108),'Storage Capacity'!$C:$C,$H115)</f>
        <v>0</v>
      </c>
      <c r="K115" s="5">
        <f>SUMIFS('Storage Capacity'!F:F,'Storage Capacity'!$A:$A,Comparison_CDP1,'Storage Capacity'!$B:$B,IF($B$108="NEM","*",$B$108),'Storage Capacity'!$C:$C,$H115)-SUMIFS('Storage Capacity'!F:F,'Storage Capacity'!$A:$A,Comparison_CDP2,'Storage Capacity'!$B:$B,IF($B$108="NEM","*",$B$108),'Storage Capacity'!$C:$C,$H115)</f>
        <v>0</v>
      </c>
      <c r="L115" s="5">
        <f>SUMIFS('Storage Capacity'!G:G,'Storage Capacity'!$A:$A,Comparison_CDP1,'Storage Capacity'!$B:$B,IF($B$108="NEM","*",$B$108),'Storage Capacity'!$C:$C,$H115)-SUMIFS('Storage Capacity'!G:G,'Storage Capacity'!$A:$A,Comparison_CDP2,'Storage Capacity'!$B:$B,IF($B$108="NEM","*",$B$108),'Storage Capacity'!$C:$C,$H115)</f>
        <v>0</v>
      </c>
      <c r="M115" s="5">
        <f>SUMIFS('Storage Capacity'!H:H,'Storage Capacity'!$A:$A,Comparison_CDP1,'Storage Capacity'!$B:$B,IF($B$108="NEM","*",$B$108),'Storage Capacity'!$C:$C,$H115)-SUMIFS('Storage Capacity'!H:H,'Storage Capacity'!$A:$A,Comparison_CDP2,'Storage Capacity'!$B:$B,IF($B$108="NEM","*",$B$108),'Storage Capacity'!$C:$C,$H115)</f>
        <v>0</v>
      </c>
      <c r="N115" s="5">
        <f>SUMIFS('Storage Capacity'!I:I,'Storage Capacity'!$A:$A,Comparison_CDP1,'Storage Capacity'!$B:$B,IF($B$108="NEM","*",$B$108),'Storage Capacity'!$C:$C,$H115)-SUMIFS('Storage Capacity'!I:I,'Storage Capacity'!$A:$A,Comparison_CDP2,'Storage Capacity'!$B:$B,IF($B$108="NEM","*",$B$108),'Storage Capacity'!$C:$C,$H115)</f>
        <v>0</v>
      </c>
      <c r="O115" s="5">
        <f>SUMIFS('Storage Capacity'!J:J,'Storage Capacity'!$A:$A,Comparison_CDP1,'Storage Capacity'!$B:$B,IF($B$108="NEM","*",$B$108),'Storage Capacity'!$C:$C,$H115)-SUMIFS('Storage Capacity'!J:J,'Storage Capacity'!$A:$A,Comparison_CDP2,'Storage Capacity'!$B:$B,IF($B$108="NEM","*",$B$108),'Storage Capacity'!$C:$C,$H115)</f>
        <v>0</v>
      </c>
      <c r="P115" s="5">
        <f>SUMIFS('Storage Capacity'!K:K,'Storage Capacity'!$A:$A,Comparison_CDP1,'Storage Capacity'!$B:$B,IF($B$108="NEM","*",$B$108),'Storage Capacity'!$C:$C,$H115)-SUMIFS('Storage Capacity'!K:K,'Storage Capacity'!$A:$A,Comparison_CDP2,'Storage Capacity'!$B:$B,IF($B$108="NEM","*",$B$108),'Storage Capacity'!$C:$C,$H115)</f>
        <v>0</v>
      </c>
      <c r="Q115" s="5">
        <f>SUMIFS('Storage Capacity'!L:L,'Storage Capacity'!$A:$A,Comparison_CDP1,'Storage Capacity'!$B:$B,IF($B$108="NEM","*",$B$108),'Storage Capacity'!$C:$C,$H115)-SUMIFS('Storage Capacity'!L:L,'Storage Capacity'!$A:$A,Comparison_CDP2,'Storage Capacity'!$B:$B,IF($B$108="NEM","*",$B$108),'Storage Capacity'!$C:$C,$H115)</f>
        <v>0</v>
      </c>
      <c r="R115" s="5">
        <f>SUMIFS('Storage Capacity'!M:M,'Storage Capacity'!$A:$A,Comparison_CDP1,'Storage Capacity'!$B:$B,IF($B$108="NEM","*",$B$108),'Storage Capacity'!$C:$C,$H115)-SUMIFS('Storage Capacity'!M:M,'Storage Capacity'!$A:$A,Comparison_CDP2,'Storage Capacity'!$B:$B,IF($B$108="NEM","*",$B$108),'Storage Capacity'!$C:$C,$H115)</f>
        <v>0</v>
      </c>
      <c r="S115" s="5">
        <f>SUMIFS('Storage Capacity'!N:N,'Storage Capacity'!$A:$A,Comparison_CDP1,'Storage Capacity'!$B:$B,IF($B$108="NEM","*",$B$108),'Storage Capacity'!$C:$C,$H115)-SUMIFS('Storage Capacity'!N:N,'Storage Capacity'!$A:$A,Comparison_CDP2,'Storage Capacity'!$B:$B,IF($B$108="NEM","*",$B$108),'Storage Capacity'!$C:$C,$H115)</f>
        <v>0</v>
      </c>
      <c r="T115" s="5">
        <f>SUMIFS('Storage Capacity'!O:O,'Storage Capacity'!$A:$A,Comparison_CDP1,'Storage Capacity'!$B:$B,IF($B$108="NEM","*",$B$108),'Storage Capacity'!$C:$C,$H115)-SUMIFS('Storage Capacity'!O:O,'Storage Capacity'!$A:$A,Comparison_CDP2,'Storage Capacity'!$B:$B,IF($B$108="NEM","*",$B$108),'Storage Capacity'!$C:$C,$H115)</f>
        <v>0</v>
      </c>
      <c r="U115" s="5">
        <f>SUMIFS('Storage Capacity'!P:P,'Storage Capacity'!$A:$A,Comparison_CDP1,'Storage Capacity'!$B:$B,IF($B$108="NEM","*",$B$108),'Storage Capacity'!$C:$C,$H115)-SUMIFS('Storage Capacity'!P:P,'Storage Capacity'!$A:$A,Comparison_CDP2,'Storage Capacity'!$B:$B,IF($B$108="NEM","*",$B$108),'Storage Capacity'!$C:$C,$H115)</f>
        <v>0</v>
      </c>
      <c r="V115" s="5">
        <f>SUMIFS('Storage Capacity'!Q:Q,'Storage Capacity'!$A:$A,Comparison_CDP1,'Storage Capacity'!$B:$B,IF($B$108="NEM","*",$B$108),'Storage Capacity'!$C:$C,$H115)-SUMIFS('Storage Capacity'!Q:Q,'Storage Capacity'!$A:$A,Comparison_CDP2,'Storage Capacity'!$B:$B,IF($B$108="NEM","*",$B$108),'Storage Capacity'!$C:$C,$H115)</f>
        <v>0</v>
      </c>
      <c r="W115" s="5">
        <f>SUMIFS('Storage Capacity'!R:R,'Storage Capacity'!$A:$A,Comparison_CDP1,'Storage Capacity'!$B:$B,IF($B$108="NEM","*",$B$108),'Storage Capacity'!$C:$C,$H115)-SUMIFS('Storage Capacity'!R:R,'Storage Capacity'!$A:$A,Comparison_CDP2,'Storage Capacity'!$B:$B,IF($B$108="NEM","*",$B$108),'Storage Capacity'!$C:$C,$H115)</f>
        <v>0</v>
      </c>
      <c r="X115" s="5">
        <f>SUMIFS('Storage Capacity'!S:S,'Storage Capacity'!$A:$A,Comparison_CDP1,'Storage Capacity'!$B:$B,IF($B$108="NEM","*",$B$108),'Storage Capacity'!$C:$C,$H115)-SUMIFS('Storage Capacity'!S:S,'Storage Capacity'!$A:$A,Comparison_CDP2,'Storage Capacity'!$B:$B,IF($B$108="NEM","*",$B$108),'Storage Capacity'!$C:$C,$H115)</f>
        <v>0</v>
      </c>
      <c r="Y115" s="5">
        <f>SUMIFS('Storage Capacity'!T:T,'Storage Capacity'!$A:$A,Comparison_CDP1,'Storage Capacity'!$B:$B,IF($B$108="NEM","*",$B$108),'Storage Capacity'!$C:$C,$H115)-SUMIFS('Storage Capacity'!T:T,'Storage Capacity'!$A:$A,Comparison_CDP2,'Storage Capacity'!$B:$B,IF($B$108="NEM","*",$B$108),'Storage Capacity'!$C:$C,$H115)</f>
        <v>0</v>
      </c>
      <c r="Z115" s="5">
        <f>SUMIFS('Storage Capacity'!U:U,'Storage Capacity'!$A:$A,Comparison_CDP1,'Storage Capacity'!$B:$B,IF($B$108="NEM","*",$B$108),'Storage Capacity'!$C:$C,$H115)-SUMIFS('Storage Capacity'!U:U,'Storage Capacity'!$A:$A,Comparison_CDP2,'Storage Capacity'!$B:$B,IF($B$108="NEM","*",$B$108),'Storage Capacity'!$C:$C,$H115)</f>
        <v>0</v>
      </c>
      <c r="AA115" s="5">
        <f>SUMIFS('Storage Capacity'!V:V,'Storage Capacity'!$A:$A,Comparison_CDP1,'Storage Capacity'!$B:$B,IF($B$108="NEM","*",$B$108),'Storage Capacity'!$C:$C,$H115)-SUMIFS('Storage Capacity'!V:V,'Storage Capacity'!$A:$A,Comparison_CDP2,'Storage Capacity'!$B:$B,IF($B$108="NEM","*",$B$108),'Storage Capacity'!$C:$C,$H115)</f>
        <v>0</v>
      </c>
      <c r="AB115" s="5">
        <f>SUMIFS('Storage Capacity'!W:W,'Storage Capacity'!$A:$A,Comparison_CDP1,'Storage Capacity'!$B:$B,IF($B$108="NEM","*",$B$108),'Storage Capacity'!$C:$C,$H115)-SUMIFS('Storage Capacity'!W:W,'Storage Capacity'!$A:$A,Comparison_CDP2,'Storage Capacity'!$B:$B,IF($B$108="NEM","*",$B$108),'Storage Capacity'!$C:$C,$H115)</f>
        <v>0</v>
      </c>
      <c r="AC115" s="5">
        <f>SUMIFS('Storage Capacity'!X:X,'Storage Capacity'!$A:$A,Comparison_CDP1,'Storage Capacity'!$B:$B,IF($B$108="NEM","*",$B$108),'Storage Capacity'!$C:$C,$H115)-SUMIFS('Storage Capacity'!X:X,'Storage Capacity'!$A:$A,Comparison_CDP2,'Storage Capacity'!$B:$B,IF($B$108="NEM","*",$B$108),'Storage Capacity'!$C:$C,$H115)</f>
        <v>0</v>
      </c>
      <c r="AD115" s="5">
        <f>SUMIFS('Storage Capacity'!Y:Y,'Storage Capacity'!$A:$A,Comparison_CDP1,'Storage Capacity'!$B:$B,IF($B$108="NEM","*",$B$108),'Storage Capacity'!$C:$C,$H115)-SUMIFS('Storage Capacity'!Y:Y,'Storage Capacity'!$A:$A,Comparison_CDP2,'Storage Capacity'!$B:$B,IF($B$108="NEM","*",$B$108),'Storage Capacity'!$C:$C,$H115)</f>
        <v>0</v>
      </c>
      <c r="AE115" s="5">
        <f>SUMIFS('Storage Capacity'!Z:Z,'Storage Capacity'!$A:$A,Comparison_CDP1,'Storage Capacity'!$B:$B,IF($B$108="NEM","*",$B$108),'Storage Capacity'!$C:$C,$H115)-SUMIFS('Storage Capacity'!Z:Z,'Storage Capacity'!$A:$A,Comparison_CDP2,'Storage Capacity'!$B:$B,IF($B$108="NEM","*",$B$108),'Storage Capacity'!$C:$C,$H115)</f>
        <v>0</v>
      </c>
      <c r="AF115" s="5">
        <f>SUMIFS('Storage Capacity'!AA:AA,'Storage Capacity'!$A:$A,Comparison_CDP1,'Storage Capacity'!$B:$B,IF($B$108="NEM","*",$B$108),'Storage Capacity'!$C:$C,$H115)-SUMIFS('Storage Capacity'!AA:AA,'Storage Capacity'!$A:$A,Comparison_CDP2,'Storage Capacity'!$B:$B,IF($B$108="NEM","*",$B$108),'Storage Capacity'!$C:$C,$H115)</f>
        <v>0</v>
      </c>
      <c r="AG115" s="5">
        <f>SUMIFS('Storage Capacity'!AB:AB,'Storage Capacity'!$A:$A,Comparison_CDP1,'Storage Capacity'!$B:$B,IF($B$108="NEM","*",$B$108),'Storage Capacity'!$C:$C,$H115)-SUMIFS('Storage Capacity'!AB:AB,'Storage Capacity'!$A:$A,Comparison_CDP2,'Storage Capacity'!$B:$B,IF($B$108="NEM","*",$B$108),'Storage Capacity'!$C:$C,$H115)</f>
        <v>0</v>
      </c>
      <c r="AH115" s="5">
        <f>SUMIFS('Storage Capacity'!AC:AC,'Storage Capacity'!$A:$A,Comparison_CDP1,'Storage Capacity'!$B:$B,IF($B$108="NEM","*",$B$108),'Storage Capacity'!$C:$C,$H115)-SUMIFS('Storage Capacity'!AC:AC,'Storage Capacity'!$A:$A,Comparison_CDP2,'Storage Capacity'!$B:$B,IF($B$108="NEM","*",$B$108),'Storage Capacity'!$C:$C,$H115)</f>
        <v>0</v>
      </c>
      <c r="AI115" s="5">
        <f>SUMIFS('Storage Capacity'!AD:AD,'Storage Capacity'!$A:$A,Comparison_CDP1,'Storage Capacity'!$B:$B,IF($B$108="NEM","*",$B$108),'Storage Capacity'!$C:$C,$H115)-SUMIFS('Storage Capacity'!AD:AD,'Storage Capacity'!$A:$A,Comparison_CDP2,'Storage Capacity'!$B:$B,IF($B$108="NEM","*",$B$108),'Storage Capacity'!$C:$C,$H115)</f>
        <v>0</v>
      </c>
      <c r="AJ115" s="5">
        <f>SUMIFS('Storage Capacity'!AE:AE,'Storage Capacity'!$A:$A,Comparison_CDP1,'Storage Capacity'!$B:$B,IF($B$108="NEM","*",$B$108),'Storage Capacity'!$C:$C,$H115)-SUMIFS('Storage Capacity'!AE:AE,'Storage Capacity'!$A:$A,Comparison_CDP2,'Storage Capacity'!$B:$B,IF($B$108="NEM","*",$B$108),'Storage Capacity'!$C:$C,$H115)</f>
        <v>0</v>
      </c>
    </row>
    <row r="124" spans="1:36" s="51" customFormat="1" ht="24" customHeight="1" thickBot="1">
      <c r="A124" s="49" t="str">
        <f>B125&amp;" differences in storage energy by year"</f>
        <v>NEM differences in storage energy by year</v>
      </c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</row>
    <row r="125" spans="1:36" ht="15" customHeight="1" thickTop="1">
      <c r="A125" s="11" t="s">
        <v>127</v>
      </c>
      <c r="B125" s="21" t="s">
        <v>128</v>
      </c>
    </row>
    <row r="127" spans="1:36" ht="15" customHeight="1">
      <c r="H127" s="44" t="s">
        <v>156</v>
      </c>
      <c r="I127" s="8" t="s">
        <v>90</v>
      </c>
      <c r="J127" s="8" t="s">
        <v>91</v>
      </c>
      <c r="K127" s="8" t="s">
        <v>92</v>
      </c>
      <c r="L127" s="8" t="s">
        <v>93</v>
      </c>
      <c r="M127" s="8" t="s">
        <v>94</v>
      </c>
      <c r="N127" s="8" t="s">
        <v>95</v>
      </c>
      <c r="O127" s="8" t="s">
        <v>96</v>
      </c>
      <c r="P127" s="8" t="s">
        <v>97</v>
      </c>
      <c r="Q127" s="8" t="s">
        <v>98</v>
      </c>
      <c r="R127" s="8" t="s">
        <v>99</v>
      </c>
      <c r="S127" s="8" t="s">
        <v>100</v>
      </c>
      <c r="T127" s="8" t="s">
        <v>101</v>
      </c>
      <c r="U127" s="8" t="s">
        <v>102</v>
      </c>
      <c r="V127" s="8" t="s">
        <v>103</v>
      </c>
      <c r="W127" s="8" t="s">
        <v>104</v>
      </c>
      <c r="X127" s="8" t="s">
        <v>105</v>
      </c>
      <c r="Y127" s="8" t="s">
        <v>106</v>
      </c>
      <c r="Z127" s="8" t="s">
        <v>107</v>
      </c>
      <c r="AA127" s="8" t="s">
        <v>108</v>
      </c>
      <c r="AB127" s="8" t="s">
        <v>109</v>
      </c>
      <c r="AC127" s="8" t="s">
        <v>110</v>
      </c>
      <c r="AD127" s="8" t="s">
        <v>111</v>
      </c>
      <c r="AE127" s="8" t="s">
        <v>112</v>
      </c>
      <c r="AF127" s="8" t="s">
        <v>113</v>
      </c>
      <c r="AG127" s="8" t="s">
        <v>114</v>
      </c>
      <c r="AH127" s="8" t="s">
        <v>115</v>
      </c>
      <c r="AI127" s="8" t="s">
        <v>116</v>
      </c>
      <c r="AJ127" s="8" t="s">
        <v>117</v>
      </c>
    </row>
    <row r="128" spans="1:36" ht="15" customHeight="1">
      <c r="H128" s="25" t="s">
        <v>153</v>
      </c>
      <c r="I128" s="5">
        <f>SUMIFS('Storage Energy'!D:D,'Storage Energy'!$A:$A,Comparison_CDP1,'Storage Energy'!$B:$B,IF($B$125="NEM","*",$B$125),'Storage Energy'!$C:$C,$H128)-SUMIFS('Storage Energy'!D:D,'Storage Energy'!$A:$A,Comparison_CDP2,'Storage Energy'!$B:$B,IF($B$125="NEM","*",$B$125),'Storage Energy'!$C:$C,$H128)</f>
        <v>0</v>
      </c>
      <c r="J128" s="5">
        <f>SUMIFS('Storage Energy'!E:E,'Storage Energy'!$A:$A,Comparison_CDP1,'Storage Energy'!$B:$B,IF($B$125="NEM","*",$B$125),'Storage Energy'!$C:$C,$H128)-SUMIFS('Storage Energy'!E:E,'Storage Energy'!$A:$A,Comparison_CDP2,'Storage Energy'!$B:$B,IF($B$125="NEM","*",$B$125),'Storage Energy'!$C:$C,$H128)</f>
        <v>0</v>
      </c>
      <c r="K128" s="5">
        <f>SUMIFS('Storage Energy'!F:F,'Storage Energy'!$A:$A,Comparison_CDP1,'Storage Energy'!$B:$B,IF($B$125="NEM","*",$B$125),'Storage Energy'!$C:$C,$H128)-SUMIFS('Storage Energy'!F:F,'Storage Energy'!$A:$A,Comparison_CDP2,'Storage Energy'!$B:$B,IF($B$125="NEM","*",$B$125),'Storage Energy'!$C:$C,$H128)</f>
        <v>0</v>
      </c>
      <c r="L128" s="5">
        <f>SUMIFS('Storage Energy'!G:G,'Storage Energy'!$A:$A,Comparison_CDP1,'Storage Energy'!$B:$B,IF($B$125="NEM","*",$B$125),'Storage Energy'!$C:$C,$H128)-SUMIFS('Storage Energy'!G:G,'Storage Energy'!$A:$A,Comparison_CDP2,'Storage Energy'!$B:$B,IF($B$125="NEM","*",$B$125),'Storage Energy'!$C:$C,$H128)</f>
        <v>0</v>
      </c>
      <c r="M128" s="5">
        <f>SUMIFS('Storage Energy'!H:H,'Storage Energy'!$A:$A,Comparison_CDP1,'Storage Energy'!$B:$B,IF($B$125="NEM","*",$B$125),'Storage Energy'!$C:$C,$H128)-SUMIFS('Storage Energy'!H:H,'Storage Energy'!$A:$A,Comparison_CDP2,'Storage Energy'!$B:$B,IF($B$125="NEM","*",$B$125),'Storage Energy'!$C:$C,$H128)</f>
        <v>0</v>
      </c>
      <c r="N128" s="5">
        <f>SUMIFS('Storage Energy'!I:I,'Storage Energy'!$A:$A,Comparison_CDP1,'Storage Energy'!$B:$B,IF($B$125="NEM","*",$B$125),'Storage Energy'!$C:$C,$H128)-SUMIFS('Storage Energy'!I:I,'Storage Energy'!$A:$A,Comparison_CDP2,'Storage Energy'!$B:$B,IF($B$125="NEM","*",$B$125),'Storage Energy'!$C:$C,$H128)</f>
        <v>-32.731324327599992</v>
      </c>
      <c r="O128" s="5">
        <f>SUMIFS('Storage Energy'!J:J,'Storage Energy'!$A:$A,Comparison_CDP1,'Storage Energy'!$B:$B,IF($B$125="NEM","*",$B$125),'Storage Energy'!$C:$C,$H128)-SUMIFS('Storage Energy'!J:J,'Storage Energy'!$A:$A,Comparison_CDP2,'Storage Energy'!$B:$B,IF($B$125="NEM","*",$B$125),'Storage Energy'!$C:$C,$H128)</f>
        <v>-46.187657913799995</v>
      </c>
      <c r="P128" s="5">
        <f>SUMIFS('Storage Energy'!K:K,'Storage Energy'!$A:$A,Comparison_CDP1,'Storage Energy'!$B:$B,IF($B$125="NEM","*",$B$125),'Storage Energy'!$C:$C,$H128)-SUMIFS('Storage Energy'!K:K,'Storage Energy'!$A:$A,Comparison_CDP2,'Storage Energy'!$B:$B,IF($B$125="NEM","*",$B$125),'Storage Energy'!$C:$C,$H128)</f>
        <v>-54.628057888039976</v>
      </c>
      <c r="Q128" s="5">
        <f>SUMIFS('Storage Energy'!L:L,'Storage Energy'!$A:$A,Comparison_CDP1,'Storage Energy'!$B:$B,IF($B$125="NEM","*",$B$125),'Storage Energy'!$C:$C,$H128)-SUMIFS('Storage Energy'!L:L,'Storage Energy'!$A:$A,Comparison_CDP2,'Storage Energy'!$B:$B,IF($B$125="NEM","*",$B$125),'Storage Energy'!$C:$C,$H128)</f>
        <v>-54.628057396479988</v>
      </c>
      <c r="R128" s="5">
        <f>SUMIFS('Storage Energy'!M:M,'Storage Energy'!$A:$A,Comparison_CDP1,'Storage Energy'!$B:$B,IF($B$125="NEM","*",$B$125),'Storage Energy'!$C:$C,$H128)-SUMIFS('Storage Energy'!M:M,'Storage Energy'!$A:$A,Comparison_CDP2,'Storage Energy'!$B:$B,IF($B$125="NEM","*",$B$125),'Storage Energy'!$C:$C,$H128)</f>
        <v>-54.628053686599984</v>
      </c>
      <c r="S128" s="5">
        <f>SUMIFS('Storage Energy'!N:N,'Storage Energy'!$A:$A,Comparison_CDP1,'Storage Energy'!$B:$B,IF($B$125="NEM","*",$B$125),'Storage Energy'!$C:$C,$H128)-SUMIFS('Storage Energy'!N:N,'Storage Energy'!$A:$A,Comparison_CDP2,'Storage Energy'!$B:$B,IF($B$125="NEM","*",$B$125),'Storage Energy'!$C:$C,$H128)</f>
        <v>-49.617501954839994</v>
      </c>
      <c r="T128" s="5">
        <f>SUMIFS('Storage Energy'!O:O,'Storage Energy'!$A:$A,Comparison_CDP1,'Storage Energy'!$B:$B,IF($B$125="NEM","*",$B$125),'Storage Energy'!$C:$C,$H128)-SUMIFS('Storage Energy'!O:O,'Storage Energy'!$A:$A,Comparison_CDP2,'Storage Energy'!$B:$B,IF($B$125="NEM","*",$B$125),'Storage Energy'!$C:$C,$H128)</f>
        <v>-70.578799097960001</v>
      </c>
      <c r="U128" s="5">
        <f>SUMIFS('Storage Energy'!P:P,'Storage Energy'!$A:$A,Comparison_CDP1,'Storage Energy'!$B:$B,IF($B$125="NEM","*",$B$125),'Storage Energy'!$C:$C,$H128)-SUMIFS('Storage Energy'!P:P,'Storage Energy'!$A:$A,Comparison_CDP2,'Storage Energy'!$B:$B,IF($B$125="NEM","*",$B$125),'Storage Energy'!$C:$C,$H128)</f>
        <v>-70.578799125839993</v>
      </c>
      <c r="V128" s="5">
        <f>SUMIFS('Storage Energy'!Q:Q,'Storage Energy'!$A:$A,Comparison_CDP1,'Storage Energy'!$B:$B,IF($B$125="NEM","*",$B$125),'Storage Energy'!$C:$C,$H128)-SUMIFS('Storage Energy'!Q:Q,'Storage Energy'!$A:$A,Comparison_CDP2,'Storage Energy'!$B:$B,IF($B$125="NEM","*",$B$125),'Storage Energy'!$C:$C,$H128)</f>
        <v>-35.760101939840006</v>
      </c>
      <c r="W128" s="5">
        <f>SUMIFS('Storage Energy'!R:R,'Storage Energy'!$A:$A,Comparison_CDP1,'Storage Energy'!$B:$B,IF($B$125="NEM","*",$B$125),'Storage Energy'!$C:$C,$H128)-SUMIFS('Storage Energy'!R:R,'Storage Energy'!$A:$A,Comparison_CDP2,'Storage Energy'!$B:$B,IF($B$125="NEM","*",$B$125),'Storage Energy'!$C:$C,$H128)</f>
        <v>-18.033883596959996</v>
      </c>
      <c r="X128" s="5">
        <f>SUMIFS('Storage Energy'!S:S,'Storage Energy'!$A:$A,Comparison_CDP1,'Storage Energy'!$B:$B,IF($B$125="NEM","*",$B$125),'Storage Energy'!$C:$C,$H128)-SUMIFS('Storage Energy'!S:S,'Storage Energy'!$A:$A,Comparison_CDP2,'Storage Energy'!$B:$B,IF($B$125="NEM","*",$B$125),'Storage Energy'!$C:$C,$H128)</f>
        <v>-18.033883572720001</v>
      </c>
      <c r="Y128" s="5">
        <f>SUMIFS('Storage Energy'!T:T,'Storage Energy'!$A:$A,Comparison_CDP1,'Storage Energy'!$B:$B,IF($B$125="NEM","*",$B$125),'Storage Energy'!$C:$C,$H128)-SUMIFS('Storage Energy'!T:T,'Storage Energy'!$A:$A,Comparison_CDP2,'Storage Energy'!$B:$B,IF($B$125="NEM","*",$B$125),'Storage Energy'!$C:$C,$H128)</f>
        <v>-2.7365163677599895</v>
      </c>
      <c r="Z128" s="5">
        <f>SUMIFS('Storage Energy'!U:U,'Storage Energy'!$A:$A,Comparison_CDP1,'Storage Energy'!$B:$B,IF($B$125="NEM","*",$B$125),'Storage Energy'!$C:$C,$H128)-SUMIFS('Storage Energy'!U:U,'Storage Energy'!$A:$A,Comparison_CDP2,'Storage Energy'!$B:$B,IF($B$125="NEM","*",$B$125),'Storage Energy'!$C:$C,$H128)</f>
        <v>-2.7365163851600016</v>
      </c>
      <c r="AA128" s="5">
        <f>SUMIFS('Storage Energy'!V:V,'Storage Energy'!$A:$A,Comparison_CDP1,'Storage Energy'!$B:$B,IF($B$125="NEM","*",$B$125),'Storage Energy'!$C:$C,$H128)-SUMIFS('Storage Energy'!V:V,'Storage Energy'!$A:$A,Comparison_CDP2,'Storage Energy'!$B:$B,IF($B$125="NEM","*",$B$125),'Storage Energy'!$C:$C,$H128)</f>
        <v>4.9966960314399955</v>
      </c>
      <c r="AB128" s="5">
        <f>SUMIFS('Storage Energy'!W:W,'Storage Energy'!$A:$A,Comparison_CDP1,'Storage Energy'!$B:$B,IF($B$125="NEM","*",$B$125),'Storage Energy'!$C:$C,$H128)-SUMIFS('Storage Energy'!W:W,'Storage Energy'!$A:$A,Comparison_CDP2,'Storage Energy'!$B:$B,IF($B$125="NEM","*",$B$125),'Storage Energy'!$C:$C,$H128)</f>
        <v>4.9966959976800069</v>
      </c>
      <c r="AC128" s="5">
        <f>SUMIFS('Storage Energy'!X:X,'Storage Energy'!$A:$A,Comparison_CDP1,'Storage Energy'!$B:$B,IF($B$125="NEM","*",$B$125),'Storage Energy'!$C:$C,$H128)-SUMIFS('Storage Energy'!X:X,'Storage Energy'!$A:$A,Comparison_CDP2,'Storage Energy'!$B:$B,IF($B$125="NEM","*",$B$125),'Storage Energy'!$C:$C,$H128)</f>
        <v>18.965117404959997</v>
      </c>
      <c r="AD128" s="5">
        <f>SUMIFS('Storage Energy'!Y:Y,'Storage Energy'!$A:$A,Comparison_CDP1,'Storage Energy'!$B:$B,IF($B$125="NEM","*",$B$125),'Storage Energy'!$C:$C,$H128)-SUMIFS('Storage Energy'!Y:Y,'Storage Energy'!$A:$A,Comparison_CDP2,'Storage Energy'!$B:$B,IF($B$125="NEM","*",$B$125),'Storage Energy'!$C:$C,$H128)</f>
        <v>18.965117055760004</v>
      </c>
      <c r="AE128" s="5">
        <f>SUMIFS('Storage Energy'!Z:Z,'Storage Energy'!$A:$A,Comparison_CDP1,'Storage Energy'!$B:$B,IF($B$125="NEM","*",$B$125),'Storage Energy'!$C:$C,$H128)-SUMIFS('Storage Energy'!Z:Z,'Storage Energy'!$A:$A,Comparison_CDP2,'Storage Energy'!$B:$B,IF($B$125="NEM","*",$B$125),'Storage Energy'!$C:$C,$H128)</f>
        <v>18.965116948159988</v>
      </c>
      <c r="AF128" s="5">
        <f>SUMIFS('Storage Energy'!AA:AA,'Storage Energy'!$A:$A,Comparison_CDP1,'Storage Energy'!$B:$B,IF($B$125="NEM","*",$B$125),'Storage Energy'!$C:$C,$H128)-SUMIFS('Storage Energy'!AA:AA,'Storage Energy'!$A:$A,Comparison_CDP2,'Storage Energy'!$B:$B,IF($B$125="NEM","*",$B$125),'Storage Energy'!$C:$C,$H128)</f>
        <v>18.965117111880005</v>
      </c>
      <c r="AG128" s="5">
        <f>SUMIFS('Storage Energy'!AB:AB,'Storage Energy'!$A:$A,Comparison_CDP1,'Storage Energy'!$B:$B,IF($B$125="NEM","*",$B$125),'Storage Energy'!$C:$C,$H128)-SUMIFS('Storage Energy'!AB:AB,'Storage Energy'!$A:$A,Comparison_CDP2,'Storage Energy'!$B:$B,IF($B$125="NEM","*",$B$125),'Storage Energy'!$C:$C,$H128)</f>
        <v>18.965116768720009</v>
      </c>
      <c r="AH128" s="5">
        <f>SUMIFS('Storage Energy'!AC:AC,'Storage Energy'!$A:$A,Comparison_CDP1,'Storage Energy'!$B:$B,IF($B$125="NEM","*",$B$125),'Storage Energy'!$C:$C,$H128)-SUMIFS('Storage Energy'!AC:AC,'Storage Energy'!$A:$A,Comparison_CDP2,'Storage Energy'!$B:$B,IF($B$125="NEM","*",$B$125),'Storage Energy'!$C:$C,$H128)</f>
        <v>18.965115576359977</v>
      </c>
      <c r="AI128" s="5">
        <f>SUMIFS('Storage Energy'!AD:AD,'Storage Energy'!$A:$A,Comparison_CDP1,'Storage Energy'!$B:$B,IF($B$125="NEM","*",$B$125),'Storage Energy'!$C:$C,$H128)-SUMIFS('Storage Energy'!AD:AD,'Storage Energy'!$A:$A,Comparison_CDP2,'Storage Energy'!$B:$B,IF($B$125="NEM","*",$B$125),'Storage Energy'!$C:$C,$H128)</f>
        <v>19.369349251800017</v>
      </c>
      <c r="AJ128" s="5">
        <f>SUMIFS('Storage Energy'!AE:AE,'Storage Energy'!$A:$A,Comparison_CDP1,'Storage Energy'!$B:$B,IF($B$125="NEM","*",$B$125),'Storage Energy'!$C:$C,$H128)-SUMIFS('Storage Energy'!AE:AE,'Storage Energy'!$A:$A,Comparison_CDP2,'Storage Energy'!$B:$B,IF($B$125="NEM","*",$B$125),'Storage Energy'!$C:$C,$H128)</f>
        <v>16.064611416080012</v>
      </c>
    </row>
    <row r="129" spans="1:36" ht="15" customHeight="1">
      <c r="H129" s="25" t="s">
        <v>154</v>
      </c>
      <c r="I129" s="5">
        <f>SUMIFS('Storage Energy'!D:D,'Storage Energy'!$A:$A,Comparison_CDP1,'Storage Energy'!$B:$B,IF($B$125="NEM","*",$B$125),'Storage Energy'!$C:$C,$H129)-SUMIFS('Storage Energy'!D:D,'Storage Energy'!$A:$A,Comparison_CDP2,'Storage Energy'!$B:$B,IF($B$125="NEM","*",$B$125),'Storage Energy'!$C:$C,$H129)</f>
        <v>3.9200003243422543E-9</v>
      </c>
      <c r="J129" s="5">
        <f>SUMIFS('Storage Energy'!E:E,'Storage Energy'!$A:$A,Comparison_CDP1,'Storage Energy'!$B:$B,IF($B$125="NEM","*",$B$125),'Storage Energy'!$C:$C,$H129)-SUMIFS('Storage Energy'!E:E,'Storage Energy'!$A:$A,Comparison_CDP2,'Storage Energy'!$B:$B,IF($B$125="NEM","*",$B$125),'Storage Energy'!$C:$C,$H129)</f>
        <v>-4.0880001606069527E-8</v>
      </c>
      <c r="K129" s="5">
        <f>SUMIFS('Storage Energy'!F:F,'Storage Energy'!$A:$A,Comparison_CDP1,'Storage Energy'!$B:$B,IF($B$125="NEM","*",$B$125),'Storage Energy'!$C:$C,$H129)-SUMIFS('Storage Energy'!F:F,'Storage Energy'!$A:$A,Comparison_CDP2,'Storage Energy'!$B:$B,IF($B$125="NEM","*",$B$125),'Storage Energy'!$C:$C,$H129)</f>
        <v>3.8725159999586367E-5</v>
      </c>
      <c r="L129" s="5">
        <f>SUMIFS('Storage Energy'!G:G,'Storage Energy'!$A:$A,Comparison_CDP1,'Storage Energy'!$B:$B,IF($B$125="NEM","*",$B$125),'Storage Energy'!$C:$C,$H129)-SUMIFS('Storage Energy'!G:G,'Storage Energy'!$A:$A,Comparison_CDP2,'Storage Energy'!$B:$B,IF($B$125="NEM","*",$B$125),'Storage Energy'!$C:$C,$H129)</f>
        <v>-9.6013634010799986</v>
      </c>
      <c r="M129" s="5">
        <f>SUMIFS('Storage Energy'!H:H,'Storage Energy'!$A:$A,Comparison_CDP1,'Storage Energy'!$B:$B,IF($B$125="NEM","*",$B$125),'Storage Energy'!$C:$C,$H129)-SUMIFS('Storage Energy'!H:H,'Storage Energy'!$A:$A,Comparison_CDP2,'Storage Energy'!$B:$B,IF($B$125="NEM","*",$B$125),'Storage Energy'!$C:$C,$H129)</f>
        <v>-11.896927871360006</v>
      </c>
      <c r="N129" s="5">
        <f>SUMIFS('Storage Energy'!I:I,'Storage Energy'!$A:$A,Comparison_CDP1,'Storage Energy'!$B:$B,IF($B$125="NEM","*",$B$125),'Storage Energy'!$C:$C,$H129)-SUMIFS('Storage Energy'!I:I,'Storage Energy'!$A:$A,Comparison_CDP2,'Storage Energy'!$B:$B,IF($B$125="NEM","*",$B$125),'Storage Energy'!$C:$C,$H129)</f>
        <v>-16.611546225880012</v>
      </c>
      <c r="O129" s="5">
        <f>SUMIFS('Storage Energy'!J:J,'Storage Energy'!$A:$A,Comparison_CDP1,'Storage Energy'!$B:$B,IF($B$125="NEM","*",$B$125),'Storage Energy'!$C:$C,$H129)-SUMIFS('Storage Energy'!J:J,'Storage Energy'!$A:$A,Comparison_CDP2,'Storage Energy'!$B:$B,IF($B$125="NEM","*",$B$125),'Storage Energy'!$C:$C,$H129)</f>
        <v>-27.794724379599991</v>
      </c>
      <c r="P129" s="5">
        <f>SUMIFS('Storage Energy'!K:K,'Storage Energy'!$A:$A,Comparison_CDP1,'Storage Energy'!$B:$B,IF($B$125="NEM","*",$B$125),'Storage Energy'!$C:$C,$H129)-SUMIFS('Storage Energy'!K:K,'Storage Energy'!$A:$A,Comparison_CDP2,'Storage Energy'!$B:$B,IF($B$125="NEM","*",$B$125),'Storage Energy'!$C:$C,$H129)</f>
        <v>-20.436412949640008</v>
      </c>
      <c r="Q129" s="5">
        <f>SUMIFS('Storage Energy'!L:L,'Storage Energy'!$A:$A,Comparison_CDP1,'Storage Energy'!$B:$B,IF($B$125="NEM","*",$B$125),'Storage Energy'!$C:$C,$H129)-SUMIFS('Storage Energy'!L:L,'Storage Energy'!$A:$A,Comparison_CDP2,'Storage Energy'!$B:$B,IF($B$125="NEM","*",$B$125),'Storage Energy'!$C:$C,$H129)</f>
        <v>-20.436412989400004</v>
      </c>
      <c r="R129" s="5">
        <f>SUMIFS('Storage Energy'!M:M,'Storage Energy'!$A:$A,Comparison_CDP1,'Storage Energy'!$B:$B,IF($B$125="NEM","*",$B$125),'Storage Energy'!$C:$C,$H129)-SUMIFS('Storage Energy'!M:M,'Storage Energy'!$A:$A,Comparison_CDP2,'Storage Energy'!$B:$B,IF($B$125="NEM","*",$B$125),'Storage Energy'!$C:$C,$H129)</f>
        <v>-20.436413087080005</v>
      </c>
      <c r="S129" s="5">
        <f>SUMIFS('Storage Energy'!N:N,'Storage Energy'!$A:$A,Comparison_CDP1,'Storage Energy'!$B:$B,IF($B$125="NEM","*",$B$125),'Storage Energy'!$C:$C,$H129)-SUMIFS('Storage Energy'!N:N,'Storage Energy'!$A:$A,Comparison_CDP2,'Storage Energy'!$B:$B,IF($B$125="NEM","*",$B$125),'Storage Energy'!$C:$C,$H129)</f>
        <v>-27.178702135640002</v>
      </c>
      <c r="T129" s="5">
        <f>SUMIFS('Storage Energy'!O:O,'Storage Energy'!$A:$A,Comparison_CDP1,'Storage Energy'!$B:$B,IF($B$125="NEM","*",$B$125),'Storage Energy'!$C:$C,$H129)-SUMIFS('Storage Energy'!O:O,'Storage Energy'!$A:$A,Comparison_CDP2,'Storage Energy'!$B:$B,IF($B$125="NEM","*",$B$125),'Storage Energy'!$C:$C,$H129)</f>
        <v>-27.178702118560004</v>
      </c>
      <c r="U129" s="5">
        <f>SUMIFS('Storage Energy'!P:P,'Storage Energy'!$A:$A,Comparison_CDP1,'Storage Energy'!$B:$B,IF($B$125="NEM","*",$B$125),'Storage Energy'!$C:$C,$H129)-SUMIFS('Storage Energy'!P:P,'Storage Energy'!$A:$A,Comparison_CDP2,'Storage Energy'!$B:$B,IF($B$125="NEM","*",$B$125),'Storage Energy'!$C:$C,$H129)</f>
        <v>-27.178702128479998</v>
      </c>
      <c r="V129" s="5">
        <f>SUMIFS('Storage Energy'!Q:Q,'Storage Energy'!$A:$A,Comparison_CDP1,'Storage Energy'!$B:$B,IF($B$125="NEM","*",$B$125),'Storage Energy'!$C:$C,$H129)-SUMIFS('Storage Energy'!Q:Q,'Storage Energy'!$A:$A,Comparison_CDP2,'Storage Energy'!$B:$B,IF($B$125="NEM","*",$B$125),'Storage Energy'!$C:$C,$H129)</f>
        <v>-28.955042644359985</v>
      </c>
      <c r="W129" s="5">
        <f>SUMIFS('Storage Energy'!R:R,'Storage Energy'!$A:$A,Comparison_CDP1,'Storage Energy'!$B:$B,IF($B$125="NEM","*",$B$125),'Storage Energy'!$C:$C,$H129)-SUMIFS('Storage Energy'!R:R,'Storage Energy'!$A:$A,Comparison_CDP2,'Storage Energy'!$B:$B,IF($B$125="NEM","*",$B$125),'Storage Energy'!$C:$C,$H129)</f>
        <v>-28.990244986080015</v>
      </c>
      <c r="X129" s="5">
        <f>SUMIFS('Storage Energy'!S:S,'Storage Energy'!$A:$A,Comparison_CDP1,'Storage Energy'!$B:$B,IF($B$125="NEM","*",$B$125),'Storage Energy'!$C:$C,$H129)-SUMIFS('Storage Energy'!S:S,'Storage Energy'!$A:$A,Comparison_CDP2,'Storage Energy'!$B:$B,IF($B$125="NEM","*",$B$125),'Storage Energy'!$C:$C,$H129)</f>
        <v>-23.803014097799988</v>
      </c>
      <c r="Y129" s="5">
        <f>SUMIFS('Storage Energy'!T:T,'Storage Energy'!$A:$A,Comparison_CDP1,'Storage Energy'!$B:$B,IF($B$125="NEM","*",$B$125),'Storage Energy'!$C:$C,$H129)-SUMIFS('Storage Energy'!T:T,'Storage Energy'!$A:$A,Comparison_CDP2,'Storage Energy'!$B:$B,IF($B$125="NEM","*",$B$125),'Storage Energy'!$C:$C,$H129)</f>
        <v>-20.98596517472</v>
      </c>
      <c r="Z129" s="5">
        <f>SUMIFS('Storage Energy'!U:U,'Storage Energy'!$A:$A,Comparison_CDP1,'Storage Energy'!$B:$B,IF($B$125="NEM","*",$B$125),'Storage Energy'!$C:$C,$H129)-SUMIFS('Storage Energy'!U:U,'Storage Energy'!$A:$A,Comparison_CDP2,'Storage Energy'!$B:$B,IF($B$125="NEM","*",$B$125),'Storage Energy'!$C:$C,$H129)</f>
        <v>-19.625097525279998</v>
      </c>
      <c r="AA129" s="5">
        <f>SUMIFS('Storage Energy'!V:V,'Storage Energy'!$A:$A,Comparison_CDP1,'Storage Energy'!$B:$B,IF($B$125="NEM","*",$B$125),'Storage Energy'!$C:$C,$H129)-SUMIFS('Storage Energy'!V:V,'Storage Energy'!$A:$A,Comparison_CDP2,'Storage Energy'!$B:$B,IF($B$125="NEM","*",$B$125),'Storage Energy'!$C:$C,$H129)</f>
        <v>-20.192565387199998</v>
      </c>
      <c r="AB129" s="5">
        <f>SUMIFS('Storage Energy'!W:W,'Storage Energy'!$A:$A,Comparison_CDP1,'Storage Energy'!$B:$B,IF($B$125="NEM","*",$B$125),'Storage Energy'!$C:$C,$H129)-SUMIFS('Storage Energy'!W:W,'Storage Energy'!$A:$A,Comparison_CDP2,'Storage Energy'!$B:$B,IF($B$125="NEM","*",$B$125),'Storage Energy'!$C:$C,$H129)</f>
        <v>-20.192565327279979</v>
      </c>
      <c r="AC129" s="5">
        <f>SUMIFS('Storage Energy'!X:X,'Storage Energy'!$A:$A,Comparison_CDP1,'Storage Energy'!$B:$B,IF($B$125="NEM","*",$B$125),'Storage Energy'!$C:$C,$H129)-SUMIFS('Storage Energy'!X:X,'Storage Energy'!$A:$A,Comparison_CDP2,'Storage Energy'!$B:$B,IF($B$125="NEM","*",$B$125),'Storage Energy'!$C:$C,$H129)</f>
        <v>-20.192565349840002</v>
      </c>
      <c r="AD129" s="5">
        <f>SUMIFS('Storage Energy'!Y:Y,'Storage Energy'!$A:$A,Comparison_CDP1,'Storage Energy'!$B:$B,IF($B$125="NEM","*",$B$125),'Storage Energy'!$C:$C,$H129)-SUMIFS('Storage Energy'!Y:Y,'Storage Energy'!$A:$A,Comparison_CDP2,'Storage Energy'!$B:$B,IF($B$125="NEM","*",$B$125),'Storage Energy'!$C:$C,$H129)</f>
        <v>-20.823510888199984</v>
      </c>
      <c r="AE129" s="5">
        <f>SUMIFS('Storage Energy'!Z:Z,'Storage Energy'!$A:$A,Comparison_CDP1,'Storage Energy'!$B:$B,IF($B$125="NEM","*",$B$125),'Storage Energy'!$C:$C,$H129)-SUMIFS('Storage Energy'!Z:Z,'Storage Energy'!$A:$A,Comparison_CDP2,'Storage Energy'!$B:$B,IF($B$125="NEM","*",$B$125),'Storage Energy'!$C:$C,$H129)</f>
        <v>-21.75702051236</v>
      </c>
      <c r="AF129" s="5">
        <f>SUMIFS('Storage Energy'!AA:AA,'Storage Energy'!$A:$A,Comparison_CDP1,'Storage Energy'!$B:$B,IF($B$125="NEM","*",$B$125),'Storage Energy'!$C:$C,$H129)-SUMIFS('Storage Energy'!AA:AA,'Storage Energy'!$A:$A,Comparison_CDP2,'Storage Energy'!$B:$B,IF($B$125="NEM","*",$B$125),'Storage Energy'!$C:$C,$H129)</f>
        <v>-13.671031498719991</v>
      </c>
      <c r="AG129" s="5">
        <f>SUMIFS('Storage Energy'!AB:AB,'Storage Energy'!$A:$A,Comparison_CDP1,'Storage Energy'!$B:$B,IF($B$125="NEM","*",$B$125),'Storage Energy'!$C:$C,$H129)-SUMIFS('Storage Energy'!AB:AB,'Storage Energy'!$A:$A,Comparison_CDP2,'Storage Energy'!$B:$B,IF($B$125="NEM","*",$B$125),'Storage Energy'!$C:$C,$H129)</f>
        <v>-14.918389471879991</v>
      </c>
      <c r="AH129" s="5">
        <f>SUMIFS('Storage Energy'!AC:AC,'Storage Energy'!$A:$A,Comparison_CDP1,'Storage Energy'!$B:$B,IF($B$125="NEM","*",$B$125),'Storage Energy'!$C:$C,$H129)-SUMIFS('Storage Energy'!AC:AC,'Storage Energy'!$A:$A,Comparison_CDP2,'Storage Energy'!$B:$B,IF($B$125="NEM","*",$B$125),'Storage Energy'!$C:$C,$H129)</f>
        <v>-4.737256586880001</v>
      </c>
      <c r="AI129" s="5">
        <f>SUMIFS('Storage Energy'!AD:AD,'Storage Energy'!$A:$A,Comparison_CDP1,'Storage Energy'!$B:$B,IF($B$125="NEM","*",$B$125),'Storage Energy'!$C:$C,$H129)-SUMIFS('Storage Energy'!AD:AD,'Storage Energy'!$A:$A,Comparison_CDP2,'Storage Energy'!$B:$B,IF($B$125="NEM","*",$B$125),'Storage Energy'!$C:$C,$H129)</f>
        <v>27.312699988520002</v>
      </c>
      <c r="AJ129" s="5">
        <f>SUMIFS('Storage Energy'!AE:AE,'Storage Energy'!$A:$A,Comparison_CDP1,'Storage Energy'!$B:$B,IF($B$125="NEM","*",$B$125),'Storage Energy'!$C:$C,$H129)-SUMIFS('Storage Energy'!AE:AE,'Storage Energy'!$A:$A,Comparison_CDP2,'Storage Energy'!$B:$B,IF($B$125="NEM","*",$B$125),'Storage Energy'!$C:$C,$H129)</f>
        <v>18.99412564368</v>
      </c>
    </row>
    <row r="130" spans="1:36" ht="15" customHeight="1">
      <c r="H130" s="25" t="s">
        <v>155</v>
      </c>
      <c r="I130" s="5">
        <f>SUMIFS('Storage Energy'!D:D,'Storage Energy'!$A:$A,Comparison_CDP1,'Storage Energy'!$B:$B,IF($B$125="NEM","*",$B$125),'Storage Energy'!$C:$C,$H130)-SUMIFS('Storage Energy'!D:D,'Storage Energy'!$A:$A,Comparison_CDP2,'Storage Energy'!$B:$B,IF($B$125="NEM","*",$B$125),'Storage Energy'!$C:$C,$H130)</f>
        <v>1.2399998805534551E-9</v>
      </c>
      <c r="J130" s="5">
        <f>SUMIFS('Storage Energy'!E:E,'Storage Energy'!$A:$A,Comparison_CDP1,'Storage Energy'!$B:$B,IF($B$125="NEM","*",$B$125),'Storage Energy'!$C:$C,$H130)-SUMIFS('Storage Energy'!E:E,'Storage Energy'!$A:$A,Comparison_CDP2,'Storage Energy'!$B:$B,IF($B$125="NEM","*",$B$125),'Storage Energy'!$C:$C,$H130)</f>
        <v>1.6000001323845936E-10</v>
      </c>
      <c r="K130" s="5">
        <f>SUMIFS('Storage Energy'!F:F,'Storage Energy'!$A:$A,Comparison_CDP1,'Storage Energy'!$B:$B,IF($B$125="NEM","*",$B$125),'Storage Energy'!$C:$C,$H130)-SUMIFS('Storage Energy'!F:F,'Storage Energy'!$A:$A,Comparison_CDP2,'Storage Energy'!$B:$B,IF($B$125="NEM","*",$B$125),'Storage Energy'!$C:$C,$H130)</f>
        <v>4.000000330961484E-10</v>
      </c>
      <c r="L130" s="5">
        <f>SUMIFS('Storage Energy'!G:G,'Storage Energy'!$A:$A,Comparison_CDP1,'Storage Energy'!$B:$B,IF($B$125="NEM","*",$B$125),'Storage Energy'!$C:$C,$H130)-SUMIFS('Storage Energy'!G:G,'Storage Energy'!$A:$A,Comparison_CDP2,'Storage Energy'!$B:$B,IF($B$125="NEM","*",$B$125),'Storage Energy'!$C:$C,$H130)</f>
        <v>-2.3500000057019577E-8</v>
      </c>
      <c r="M130" s="5">
        <f>SUMIFS('Storage Energy'!H:H,'Storage Energy'!$A:$A,Comparison_CDP1,'Storage Energy'!$B:$B,IF($B$125="NEM","*",$B$125),'Storage Energy'!$C:$C,$H130)-SUMIFS('Storage Energy'!H:H,'Storage Energy'!$A:$A,Comparison_CDP2,'Storage Energy'!$B:$B,IF($B$125="NEM","*",$B$125),'Storage Energy'!$C:$C,$H130)</f>
        <v>-2.4900000061833794E-8</v>
      </c>
      <c r="N130" s="5">
        <f>SUMIFS('Storage Energy'!I:I,'Storage Energy'!$A:$A,Comparison_CDP1,'Storage Energy'!$B:$B,IF($B$125="NEM","*",$B$125),'Storage Energy'!$C:$C,$H130)-SUMIFS('Storage Energy'!I:I,'Storage Energy'!$A:$A,Comparison_CDP2,'Storage Energy'!$B:$B,IF($B$125="NEM","*",$B$125),'Storage Energy'!$C:$C,$H130)</f>
        <v>7.3599999428353158E-9</v>
      </c>
      <c r="O130" s="5">
        <f>SUMIFS('Storage Energy'!J:J,'Storage Energy'!$A:$A,Comparison_CDP1,'Storage Energy'!$B:$B,IF($B$125="NEM","*",$B$125),'Storage Energy'!$C:$C,$H130)-SUMIFS('Storage Energy'!J:J,'Storage Energy'!$A:$A,Comparison_CDP2,'Storage Energy'!$B:$B,IF($B$125="NEM","*",$B$125),'Storage Energy'!$C:$C,$H130)</f>
        <v>7.799999979241079E-9</v>
      </c>
      <c r="P130" s="5">
        <f>SUMIFS('Storage Energy'!K:K,'Storage Energy'!$A:$A,Comparison_CDP1,'Storage Energy'!$B:$B,IF($B$125="NEM","*",$B$125),'Storage Energy'!$C:$C,$H130)-SUMIFS('Storage Energy'!K:K,'Storage Energy'!$A:$A,Comparison_CDP2,'Storage Energy'!$B:$B,IF($B$125="NEM","*",$B$125),'Storage Energy'!$C:$C,$H130)</f>
        <v>2.9019999958634912E-8</v>
      </c>
      <c r="Q130" s="5">
        <f>SUMIFS('Storage Energy'!L:L,'Storage Energy'!$A:$A,Comparison_CDP1,'Storage Energy'!$B:$B,IF($B$125="NEM","*",$B$125),'Storage Energy'!$C:$C,$H130)-SUMIFS('Storage Energy'!L:L,'Storage Energy'!$A:$A,Comparison_CDP2,'Storage Energy'!$B:$B,IF($B$125="NEM","*",$B$125),'Storage Energy'!$C:$C,$H130)</f>
        <v>2.4400000020463608E-8</v>
      </c>
      <c r="R130" s="5">
        <f>SUMIFS('Storage Energy'!M:M,'Storage Energy'!$A:$A,Comparison_CDP1,'Storage Energy'!$B:$B,IF($B$125="NEM","*",$B$125),'Storage Energy'!$C:$C,$H130)-SUMIFS('Storage Energy'!M:M,'Storage Energy'!$A:$A,Comparison_CDP2,'Storage Energy'!$B:$B,IF($B$125="NEM","*",$B$125),'Storage Energy'!$C:$C,$H130)</f>
        <v>2.4280000232579368E-8</v>
      </c>
      <c r="S130" s="5">
        <f>SUMIFS('Storage Energy'!N:N,'Storage Energy'!$A:$A,Comparison_CDP1,'Storage Energy'!$B:$B,IF($B$125="NEM","*",$B$125),'Storage Energy'!$C:$C,$H130)-SUMIFS('Storage Energy'!N:N,'Storage Energy'!$A:$A,Comparison_CDP2,'Storage Energy'!$B:$B,IF($B$125="NEM","*",$B$125),'Storage Energy'!$C:$C,$H130)</f>
        <v>9.000000744663339E-10</v>
      </c>
      <c r="T130" s="5">
        <f>SUMIFS('Storage Energy'!O:O,'Storage Energy'!$A:$A,Comparison_CDP1,'Storage Energy'!$B:$B,IF($B$125="NEM","*",$B$125),'Storage Energy'!$C:$C,$H130)-SUMIFS('Storage Energy'!O:O,'Storage Energy'!$A:$A,Comparison_CDP2,'Storage Energy'!$B:$B,IF($B$125="NEM","*",$B$125),'Storage Energy'!$C:$C,$H130)</f>
        <v>-1.5299999933660047E-8</v>
      </c>
      <c r="U130" s="5">
        <f>SUMIFS('Storage Energy'!P:P,'Storage Energy'!$A:$A,Comparison_CDP1,'Storage Energy'!$B:$B,IF($B$125="NEM","*",$B$125),'Storage Energy'!$C:$C,$H130)-SUMIFS('Storage Energy'!P:P,'Storage Energy'!$A:$A,Comparison_CDP2,'Storage Energy'!$B:$B,IF($B$125="NEM","*",$B$125),'Storage Energy'!$C:$C,$H130)</f>
        <v>-1.5319999935314854E-8</v>
      </c>
      <c r="V130" s="5">
        <f>SUMIFS('Storage Energy'!Q:Q,'Storage Energy'!$A:$A,Comparison_CDP1,'Storage Energy'!$B:$B,IF($B$125="NEM","*",$B$125),'Storage Energy'!$C:$C,$H130)-SUMIFS('Storage Energy'!Q:Q,'Storage Energy'!$A:$A,Comparison_CDP2,'Storage Energy'!$B:$B,IF($B$125="NEM","*",$B$125),'Storage Energy'!$C:$C,$H130)</f>
        <v>-2.0019999880105388E-8</v>
      </c>
      <c r="W130" s="5">
        <f>SUMIFS('Storage Energy'!R:R,'Storage Energy'!$A:$A,Comparison_CDP1,'Storage Energy'!$B:$B,IF($B$125="NEM","*",$B$125),'Storage Energy'!$C:$C,$H130)-SUMIFS('Storage Energy'!R:R,'Storage Energy'!$A:$A,Comparison_CDP2,'Storage Energy'!$B:$B,IF($B$125="NEM","*",$B$125),'Storage Energy'!$C:$C,$H130)</f>
        <v>2.0300000125317297E-8</v>
      </c>
      <c r="X130" s="5">
        <f>SUMIFS('Storage Energy'!S:S,'Storage Energy'!$A:$A,Comparison_CDP1,'Storage Energy'!$B:$B,IF($B$125="NEM","*",$B$125),'Storage Energy'!$C:$C,$H130)-SUMIFS('Storage Energy'!S:S,'Storage Energy'!$A:$A,Comparison_CDP2,'Storage Energy'!$B:$B,IF($B$125="NEM","*",$B$125),'Storage Energy'!$C:$C,$H130)</f>
        <v>3.4080000155256585E-8</v>
      </c>
      <c r="Y130" s="5">
        <f>SUMIFS('Storage Energy'!T:T,'Storage Energy'!$A:$A,Comparison_CDP1,'Storage Energy'!$B:$B,IF($B$125="NEM","*",$B$125),'Storage Energy'!$C:$C,$H130)-SUMIFS('Storage Energy'!T:T,'Storage Energy'!$A:$A,Comparison_CDP2,'Storage Energy'!$B:$B,IF($B$125="NEM","*",$B$125),'Storage Energy'!$C:$C,$H130)</f>
        <v>5.6920000046645214E-8</v>
      </c>
      <c r="Z130" s="5">
        <f>SUMIFS('Storage Energy'!U:U,'Storage Energy'!$A:$A,Comparison_CDP1,'Storage Energy'!$B:$B,IF($B$125="NEM","*",$B$125),'Storage Energy'!$C:$C,$H130)-SUMIFS('Storage Energy'!U:U,'Storage Energy'!$A:$A,Comparison_CDP2,'Storage Energy'!$B:$B,IF($B$125="NEM","*",$B$125),'Storage Energy'!$C:$C,$H130)</f>
        <v>7.6420000105770214E-8</v>
      </c>
      <c r="AA130" s="5">
        <f>SUMIFS('Storage Energy'!V:V,'Storage Energy'!$A:$A,Comparison_CDP1,'Storage Energy'!$B:$B,IF($B$125="NEM","*",$B$125),'Storage Energy'!$C:$C,$H130)-SUMIFS('Storage Energy'!V:V,'Storage Energy'!$A:$A,Comparison_CDP2,'Storage Energy'!$B:$B,IF($B$125="NEM","*",$B$125),'Storage Energy'!$C:$C,$H130)</f>
        <v>1.2742000010668164E-7</v>
      </c>
      <c r="AB130" s="5">
        <f>SUMIFS('Storage Energy'!W:W,'Storage Energy'!$A:$A,Comparison_CDP1,'Storage Energy'!$B:$B,IF($B$125="NEM","*",$B$125),'Storage Energy'!$C:$C,$H130)-SUMIFS('Storage Energy'!W:W,'Storage Energy'!$A:$A,Comparison_CDP2,'Storage Energy'!$B:$B,IF($B$125="NEM","*",$B$125),'Storage Energy'!$C:$C,$H130)</f>
        <v>1.2790000014639702E-7</v>
      </c>
      <c r="AC130" s="5">
        <f>SUMIFS('Storage Energy'!X:X,'Storage Energy'!$A:$A,Comparison_CDP1,'Storage Energy'!$B:$B,IF($B$125="NEM","*",$B$125),'Storage Energy'!$C:$C,$H130)-SUMIFS('Storage Energy'!X:X,'Storage Energy'!$A:$A,Comparison_CDP2,'Storage Energy'!$B:$B,IF($B$125="NEM","*",$B$125),'Storage Energy'!$C:$C,$H130)</f>
        <v>1.2092000001295844E-7</v>
      </c>
      <c r="AD130" s="5">
        <f>SUMIFS('Storage Energy'!Y:Y,'Storage Energy'!$A:$A,Comparison_CDP1,'Storage Energy'!$B:$B,IF($B$125="NEM","*",$B$125),'Storage Energy'!$C:$C,$H130)-SUMIFS('Storage Energy'!Y:Y,'Storage Energy'!$A:$A,Comparison_CDP2,'Storage Energy'!$B:$B,IF($B$125="NEM","*",$B$125),'Storage Energy'!$C:$C,$H130)</f>
        <v>2.4647999996574299E-7</v>
      </c>
      <c r="AE130" s="5">
        <f>SUMIFS('Storage Energy'!Z:Z,'Storage Energy'!$A:$A,Comparison_CDP1,'Storage Energy'!$B:$B,IF($B$125="NEM","*",$B$125),'Storage Energy'!$C:$C,$H130)-SUMIFS('Storage Energy'!Z:Z,'Storage Energy'!$A:$A,Comparison_CDP2,'Storage Energy'!$B:$B,IF($B$125="NEM","*",$B$125),'Storage Energy'!$C:$C,$H130)</f>
        <v>3.9945999996682247E-7</v>
      </c>
      <c r="AF130" s="5">
        <f>SUMIFS('Storage Energy'!AA:AA,'Storage Energy'!$A:$A,Comparison_CDP1,'Storage Energy'!$B:$B,IF($B$125="NEM","*",$B$125),'Storage Energy'!$C:$C,$H130)-SUMIFS('Storage Energy'!AA:AA,'Storage Energy'!$A:$A,Comparison_CDP2,'Storage Energy'!$B:$B,IF($B$125="NEM","*",$B$125),'Storage Energy'!$C:$C,$H130)</f>
        <v>4.0828000003045872E-7</v>
      </c>
      <c r="AG130" s="5">
        <f>SUMIFS('Storage Energy'!AB:AB,'Storage Energy'!$A:$A,Comparison_CDP1,'Storage Energy'!$B:$B,IF($B$125="NEM","*",$B$125),'Storage Energy'!$C:$C,$H130)-SUMIFS('Storage Energy'!AB:AB,'Storage Energy'!$A:$A,Comparison_CDP2,'Storage Energy'!$B:$B,IF($B$125="NEM","*",$B$125),'Storage Energy'!$C:$C,$H130)</f>
        <v>3.9587999989265654E-7</v>
      </c>
      <c r="AH130" s="5">
        <f>SUMIFS('Storage Energy'!AC:AC,'Storage Energy'!$A:$A,Comparison_CDP1,'Storage Energy'!$B:$B,IF($B$125="NEM","*",$B$125),'Storage Energy'!$C:$C,$H130)-SUMIFS('Storage Energy'!AC:AC,'Storage Energy'!$A:$A,Comparison_CDP2,'Storage Energy'!$B:$B,IF($B$125="NEM","*",$B$125),'Storage Energy'!$C:$C,$H130)</f>
        <v>5.4899999990531967E-7</v>
      </c>
      <c r="AI130" s="5">
        <f>SUMIFS('Storage Energy'!AD:AD,'Storage Energy'!$A:$A,Comparison_CDP1,'Storage Energy'!$B:$B,IF($B$125="NEM","*",$B$125),'Storage Energy'!$C:$C,$H130)-SUMIFS('Storage Energy'!AD:AD,'Storage Energy'!$A:$A,Comparison_CDP2,'Storage Energy'!$B:$B,IF($B$125="NEM","*",$B$125),'Storage Energy'!$C:$C,$H130)</f>
        <v>6.525600000362175E-7</v>
      </c>
      <c r="AJ130" s="5">
        <f>SUMIFS('Storage Energy'!AE:AE,'Storage Energy'!$A:$A,Comparison_CDP1,'Storage Energy'!$B:$B,IF($B$125="NEM","*",$B$125),'Storage Energy'!$C:$C,$H130)-SUMIFS('Storage Energy'!AE:AE,'Storage Energy'!$A:$A,Comparison_CDP2,'Storage Energy'!$B:$B,IF($B$125="NEM","*",$B$125),'Storage Energy'!$C:$C,$H130)</f>
        <v>7.1637999998763746E-7</v>
      </c>
    </row>
    <row r="131" spans="1:36" ht="15" customHeight="1">
      <c r="H131" s="25" t="s">
        <v>138</v>
      </c>
      <c r="I131" s="5">
        <f>SUMIFS('Storage Energy'!D:D,'Storage Energy'!$A:$A,Comparison_CDP1,'Storage Energy'!$B:$B,IF($B$125="NEM","*",$B$125),'Storage Energy'!$C:$C,$H131)-SUMIFS('Storage Energy'!D:D,'Storage Energy'!$A:$A,Comparison_CDP2,'Storage Energy'!$B:$B,IF($B$125="NEM","*",$B$125),'Storage Energy'!$C:$C,$H131)</f>
        <v>0</v>
      </c>
      <c r="J131" s="5">
        <f>SUMIFS('Storage Energy'!E:E,'Storage Energy'!$A:$A,Comparison_CDP1,'Storage Energy'!$B:$B,IF($B$125="NEM","*",$B$125),'Storage Energy'!$C:$C,$H131)-SUMIFS('Storage Energy'!E:E,'Storage Energy'!$A:$A,Comparison_CDP2,'Storage Energy'!$B:$B,IF($B$125="NEM","*",$B$125),'Storage Energy'!$C:$C,$H131)</f>
        <v>0</v>
      </c>
      <c r="K131" s="5">
        <f>SUMIFS('Storage Energy'!F:F,'Storage Energy'!$A:$A,Comparison_CDP1,'Storage Energy'!$B:$B,IF($B$125="NEM","*",$B$125),'Storage Energy'!$C:$C,$H131)-SUMIFS('Storage Energy'!F:F,'Storage Energy'!$A:$A,Comparison_CDP2,'Storage Energy'!$B:$B,IF($B$125="NEM","*",$B$125),'Storage Energy'!$C:$C,$H131)</f>
        <v>0</v>
      </c>
      <c r="L131" s="5">
        <f>SUMIFS('Storage Energy'!G:G,'Storage Energy'!$A:$A,Comparison_CDP1,'Storage Energy'!$B:$B,IF($B$125="NEM","*",$B$125),'Storage Energy'!$C:$C,$H131)-SUMIFS('Storage Energy'!G:G,'Storage Energy'!$A:$A,Comparison_CDP2,'Storage Energy'!$B:$B,IF($B$125="NEM","*",$B$125),'Storage Energy'!$C:$C,$H131)</f>
        <v>0</v>
      </c>
      <c r="M131" s="5">
        <f>SUMIFS('Storage Energy'!H:H,'Storage Energy'!$A:$A,Comparison_CDP1,'Storage Energy'!$B:$B,IF($B$125="NEM","*",$B$125),'Storage Energy'!$C:$C,$H131)-SUMIFS('Storage Energy'!H:H,'Storage Energy'!$A:$A,Comparison_CDP2,'Storage Energy'!$B:$B,IF($B$125="NEM","*",$B$125),'Storage Energy'!$C:$C,$H131)</f>
        <v>0</v>
      </c>
      <c r="N131" s="5">
        <f>SUMIFS('Storage Energy'!I:I,'Storage Energy'!$A:$A,Comparison_CDP1,'Storage Energy'!$B:$B,IF($B$125="NEM","*",$B$125),'Storage Energy'!$C:$C,$H131)-SUMIFS('Storage Energy'!I:I,'Storage Energy'!$A:$A,Comparison_CDP2,'Storage Energy'!$B:$B,IF($B$125="NEM","*",$B$125),'Storage Energy'!$C:$C,$H131)</f>
        <v>0</v>
      </c>
      <c r="O131" s="5">
        <f>SUMIFS('Storage Energy'!J:J,'Storage Energy'!$A:$A,Comparison_CDP1,'Storage Energy'!$B:$B,IF($B$125="NEM","*",$B$125),'Storage Energy'!$C:$C,$H131)-SUMIFS('Storage Energy'!J:J,'Storage Energy'!$A:$A,Comparison_CDP2,'Storage Energy'!$B:$B,IF($B$125="NEM","*",$B$125),'Storage Energy'!$C:$C,$H131)</f>
        <v>0</v>
      </c>
      <c r="P131" s="5">
        <f>SUMIFS('Storage Energy'!K:K,'Storage Energy'!$A:$A,Comparison_CDP1,'Storage Energy'!$B:$B,IF($B$125="NEM","*",$B$125),'Storage Energy'!$C:$C,$H131)-SUMIFS('Storage Energy'!K:K,'Storage Energy'!$A:$A,Comparison_CDP2,'Storage Energy'!$B:$B,IF($B$125="NEM","*",$B$125),'Storage Energy'!$C:$C,$H131)</f>
        <v>0</v>
      </c>
      <c r="Q131" s="5">
        <f>SUMIFS('Storage Energy'!L:L,'Storage Energy'!$A:$A,Comparison_CDP1,'Storage Energy'!$B:$B,IF($B$125="NEM","*",$B$125),'Storage Energy'!$C:$C,$H131)-SUMIFS('Storage Energy'!L:L,'Storage Energy'!$A:$A,Comparison_CDP2,'Storage Energy'!$B:$B,IF($B$125="NEM","*",$B$125),'Storage Energy'!$C:$C,$H131)</f>
        <v>0</v>
      </c>
      <c r="R131" s="5">
        <f>SUMIFS('Storage Energy'!M:M,'Storage Energy'!$A:$A,Comparison_CDP1,'Storage Energy'!$B:$B,IF($B$125="NEM","*",$B$125),'Storage Energy'!$C:$C,$H131)-SUMIFS('Storage Energy'!M:M,'Storage Energy'!$A:$A,Comparison_CDP2,'Storage Energy'!$B:$B,IF($B$125="NEM","*",$B$125),'Storage Energy'!$C:$C,$H131)</f>
        <v>0</v>
      </c>
      <c r="S131" s="5">
        <f>SUMIFS('Storage Energy'!N:N,'Storage Energy'!$A:$A,Comparison_CDP1,'Storage Energy'!$B:$B,IF($B$125="NEM","*",$B$125),'Storage Energy'!$C:$C,$H131)-SUMIFS('Storage Energy'!N:N,'Storage Energy'!$A:$A,Comparison_CDP2,'Storage Energy'!$B:$B,IF($B$125="NEM","*",$B$125),'Storage Energy'!$C:$C,$H131)</f>
        <v>0</v>
      </c>
      <c r="T131" s="5">
        <f>SUMIFS('Storage Energy'!O:O,'Storage Energy'!$A:$A,Comparison_CDP1,'Storage Energy'!$B:$B,IF($B$125="NEM","*",$B$125),'Storage Energy'!$C:$C,$H131)-SUMIFS('Storage Energy'!O:O,'Storage Energy'!$A:$A,Comparison_CDP2,'Storage Energy'!$B:$B,IF($B$125="NEM","*",$B$125),'Storage Energy'!$C:$C,$H131)</f>
        <v>0</v>
      </c>
      <c r="U131" s="5">
        <f>SUMIFS('Storage Energy'!P:P,'Storage Energy'!$A:$A,Comparison_CDP1,'Storage Energy'!$B:$B,IF($B$125="NEM","*",$B$125),'Storage Energy'!$C:$C,$H131)-SUMIFS('Storage Energy'!P:P,'Storage Energy'!$A:$A,Comparison_CDP2,'Storage Energy'!$B:$B,IF($B$125="NEM","*",$B$125),'Storage Energy'!$C:$C,$H131)</f>
        <v>0</v>
      </c>
      <c r="V131" s="5">
        <f>SUMIFS('Storage Energy'!Q:Q,'Storage Energy'!$A:$A,Comparison_CDP1,'Storage Energy'!$B:$B,IF($B$125="NEM","*",$B$125),'Storage Energy'!$C:$C,$H131)-SUMIFS('Storage Energy'!Q:Q,'Storage Energy'!$A:$A,Comparison_CDP2,'Storage Energy'!$B:$B,IF($B$125="NEM","*",$B$125),'Storage Energy'!$C:$C,$H131)</f>
        <v>0</v>
      </c>
      <c r="W131" s="5">
        <f>SUMIFS('Storage Energy'!R:R,'Storage Energy'!$A:$A,Comparison_CDP1,'Storage Energy'!$B:$B,IF($B$125="NEM","*",$B$125),'Storage Energy'!$C:$C,$H131)-SUMIFS('Storage Energy'!R:R,'Storage Energy'!$A:$A,Comparison_CDP2,'Storage Energy'!$B:$B,IF($B$125="NEM","*",$B$125),'Storage Energy'!$C:$C,$H131)</f>
        <v>0</v>
      </c>
      <c r="X131" s="5">
        <f>SUMIFS('Storage Energy'!S:S,'Storage Energy'!$A:$A,Comparison_CDP1,'Storage Energy'!$B:$B,IF($B$125="NEM","*",$B$125),'Storage Energy'!$C:$C,$H131)-SUMIFS('Storage Energy'!S:S,'Storage Energy'!$A:$A,Comparison_CDP2,'Storage Energy'!$B:$B,IF($B$125="NEM","*",$B$125),'Storage Energy'!$C:$C,$H131)</f>
        <v>0</v>
      </c>
      <c r="Y131" s="5">
        <f>SUMIFS('Storage Energy'!T:T,'Storage Energy'!$A:$A,Comparison_CDP1,'Storage Energy'!$B:$B,IF($B$125="NEM","*",$B$125),'Storage Energy'!$C:$C,$H131)-SUMIFS('Storage Energy'!T:T,'Storage Energy'!$A:$A,Comparison_CDP2,'Storage Energy'!$B:$B,IF($B$125="NEM","*",$B$125),'Storage Energy'!$C:$C,$H131)</f>
        <v>0</v>
      </c>
      <c r="Z131" s="5">
        <f>SUMIFS('Storage Energy'!U:U,'Storage Energy'!$A:$A,Comparison_CDP1,'Storage Energy'!$B:$B,IF($B$125="NEM","*",$B$125),'Storage Energy'!$C:$C,$H131)-SUMIFS('Storage Energy'!U:U,'Storage Energy'!$A:$A,Comparison_CDP2,'Storage Energy'!$B:$B,IF($B$125="NEM","*",$B$125),'Storage Energy'!$C:$C,$H131)</f>
        <v>0</v>
      </c>
      <c r="AA131" s="5">
        <f>SUMIFS('Storage Energy'!V:V,'Storage Energy'!$A:$A,Comparison_CDP1,'Storage Energy'!$B:$B,IF($B$125="NEM","*",$B$125),'Storage Energy'!$C:$C,$H131)-SUMIFS('Storage Energy'!V:V,'Storage Energy'!$A:$A,Comparison_CDP2,'Storage Energy'!$B:$B,IF($B$125="NEM","*",$B$125),'Storage Energy'!$C:$C,$H131)</f>
        <v>0</v>
      </c>
      <c r="AB131" s="5">
        <f>SUMIFS('Storage Energy'!W:W,'Storage Energy'!$A:$A,Comparison_CDP1,'Storage Energy'!$B:$B,IF($B$125="NEM","*",$B$125),'Storage Energy'!$C:$C,$H131)-SUMIFS('Storage Energy'!W:W,'Storage Energy'!$A:$A,Comparison_CDP2,'Storage Energy'!$B:$B,IF($B$125="NEM","*",$B$125),'Storage Energy'!$C:$C,$H131)</f>
        <v>0</v>
      </c>
      <c r="AC131" s="5">
        <f>SUMIFS('Storage Energy'!X:X,'Storage Energy'!$A:$A,Comparison_CDP1,'Storage Energy'!$B:$B,IF($B$125="NEM","*",$B$125),'Storage Energy'!$C:$C,$H131)-SUMIFS('Storage Energy'!X:X,'Storage Energy'!$A:$A,Comparison_CDP2,'Storage Energy'!$B:$B,IF($B$125="NEM","*",$B$125),'Storage Energy'!$C:$C,$H131)</f>
        <v>0</v>
      </c>
      <c r="AD131" s="5">
        <f>SUMIFS('Storage Energy'!Y:Y,'Storage Energy'!$A:$A,Comparison_CDP1,'Storage Energy'!$B:$B,IF($B$125="NEM","*",$B$125),'Storage Energy'!$C:$C,$H131)-SUMIFS('Storage Energy'!Y:Y,'Storage Energy'!$A:$A,Comparison_CDP2,'Storage Energy'!$B:$B,IF($B$125="NEM","*",$B$125),'Storage Energy'!$C:$C,$H131)</f>
        <v>0</v>
      </c>
      <c r="AE131" s="5">
        <f>SUMIFS('Storage Energy'!Z:Z,'Storage Energy'!$A:$A,Comparison_CDP1,'Storage Energy'!$B:$B,IF($B$125="NEM","*",$B$125),'Storage Energy'!$C:$C,$H131)-SUMIFS('Storage Energy'!Z:Z,'Storage Energy'!$A:$A,Comparison_CDP2,'Storage Energy'!$B:$B,IF($B$125="NEM","*",$B$125),'Storage Energy'!$C:$C,$H131)</f>
        <v>0</v>
      </c>
      <c r="AF131" s="5">
        <f>SUMIFS('Storage Energy'!AA:AA,'Storage Energy'!$A:$A,Comparison_CDP1,'Storage Energy'!$B:$B,IF($B$125="NEM","*",$B$125),'Storage Energy'!$C:$C,$H131)-SUMIFS('Storage Energy'!AA:AA,'Storage Energy'!$A:$A,Comparison_CDP2,'Storage Energy'!$B:$B,IF($B$125="NEM","*",$B$125),'Storage Energy'!$C:$C,$H131)</f>
        <v>0</v>
      </c>
      <c r="AG131" s="5">
        <f>SUMIFS('Storage Energy'!AB:AB,'Storage Energy'!$A:$A,Comparison_CDP1,'Storage Energy'!$B:$B,IF($B$125="NEM","*",$B$125),'Storage Energy'!$C:$C,$H131)-SUMIFS('Storage Energy'!AB:AB,'Storage Energy'!$A:$A,Comparison_CDP2,'Storage Energy'!$B:$B,IF($B$125="NEM","*",$B$125),'Storage Energy'!$C:$C,$H131)</f>
        <v>0</v>
      </c>
      <c r="AH131" s="5">
        <f>SUMIFS('Storage Energy'!AC:AC,'Storage Energy'!$A:$A,Comparison_CDP1,'Storage Energy'!$B:$B,IF($B$125="NEM","*",$B$125),'Storage Energy'!$C:$C,$H131)-SUMIFS('Storage Energy'!AC:AC,'Storage Energy'!$A:$A,Comparison_CDP2,'Storage Energy'!$B:$B,IF($B$125="NEM","*",$B$125),'Storage Energy'!$C:$C,$H131)</f>
        <v>0</v>
      </c>
      <c r="AI131" s="5">
        <f>SUMIFS('Storage Energy'!AD:AD,'Storage Energy'!$A:$A,Comparison_CDP1,'Storage Energy'!$B:$B,IF($B$125="NEM","*",$B$125),'Storage Energy'!$C:$C,$H131)-SUMIFS('Storage Energy'!AD:AD,'Storage Energy'!$A:$A,Comparison_CDP2,'Storage Energy'!$B:$B,IF($B$125="NEM","*",$B$125),'Storage Energy'!$C:$C,$H131)</f>
        <v>0</v>
      </c>
      <c r="AJ131" s="5">
        <f>SUMIFS('Storage Energy'!AE:AE,'Storage Energy'!$A:$A,Comparison_CDP1,'Storage Energy'!$B:$B,IF($B$125="NEM","*",$B$125),'Storage Energy'!$C:$C,$H131)-SUMIFS('Storage Energy'!AE:AE,'Storage Energy'!$A:$A,Comparison_CDP2,'Storage Energy'!$B:$B,IF($B$125="NEM","*",$B$125),'Storage Energy'!$C:$C,$H131)</f>
        <v>0</v>
      </c>
    </row>
    <row r="132" spans="1:36" ht="15" customHeight="1">
      <c r="H132" s="25" t="s">
        <v>139</v>
      </c>
      <c r="I132" s="5">
        <f>SUMIFS('Storage Energy'!D:D,'Storage Energy'!$A:$A,Comparison_CDP1,'Storage Energy'!$B:$B,IF($B$125="NEM","*",$B$125),'Storage Energy'!$C:$C,$H132)-SUMIFS('Storage Energy'!D:D,'Storage Energy'!$A:$A,Comparison_CDP2,'Storage Energy'!$B:$B,IF($B$125="NEM","*",$B$125),'Storage Energy'!$C:$C,$H132)</f>
        <v>0</v>
      </c>
      <c r="J132" s="5">
        <f>SUMIFS('Storage Energy'!E:E,'Storage Energy'!$A:$A,Comparison_CDP1,'Storage Energy'!$B:$B,IF($B$125="NEM","*",$B$125),'Storage Energy'!$C:$C,$H132)-SUMIFS('Storage Energy'!E:E,'Storage Energy'!$A:$A,Comparison_CDP2,'Storage Energy'!$B:$B,IF($B$125="NEM","*",$B$125),'Storage Energy'!$C:$C,$H132)</f>
        <v>0</v>
      </c>
      <c r="K132" s="5">
        <f>SUMIFS('Storage Energy'!F:F,'Storage Energy'!$A:$A,Comparison_CDP1,'Storage Energy'!$B:$B,IF($B$125="NEM","*",$B$125),'Storage Energy'!$C:$C,$H132)-SUMIFS('Storage Energy'!F:F,'Storage Energy'!$A:$A,Comparison_CDP2,'Storage Energy'!$B:$B,IF($B$125="NEM","*",$B$125),'Storage Energy'!$C:$C,$H132)</f>
        <v>0</v>
      </c>
      <c r="L132" s="5">
        <f>SUMIFS('Storage Energy'!G:G,'Storage Energy'!$A:$A,Comparison_CDP1,'Storage Energy'!$B:$B,IF($B$125="NEM","*",$B$125),'Storage Energy'!$C:$C,$H132)-SUMIFS('Storage Energy'!G:G,'Storage Energy'!$A:$A,Comparison_CDP2,'Storage Energy'!$B:$B,IF($B$125="NEM","*",$B$125),'Storage Energy'!$C:$C,$H132)</f>
        <v>0</v>
      </c>
      <c r="M132" s="5">
        <f>SUMIFS('Storage Energy'!H:H,'Storage Energy'!$A:$A,Comparison_CDP1,'Storage Energy'!$B:$B,IF($B$125="NEM","*",$B$125),'Storage Energy'!$C:$C,$H132)-SUMIFS('Storage Energy'!H:H,'Storage Energy'!$A:$A,Comparison_CDP2,'Storage Energy'!$B:$B,IF($B$125="NEM","*",$B$125),'Storage Energy'!$C:$C,$H132)</f>
        <v>0</v>
      </c>
      <c r="N132" s="5">
        <f>SUMIFS('Storage Energy'!I:I,'Storage Energy'!$A:$A,Comparison_CDP1,'Storage Energy'!$B:$B,IF($B$125="NEM","*",$B$125),'Storage Energy'!$C:$C,$H132)-SUMIFS('Storage Energy'!I:I,'Storage Energy'!$A:$A,Comparison_CDP2,'Storage Energy'!$B:$B,IF($B$125="NEM","*",$B$125),'Storage Energy'!$C:$C,$H132)</f>
        <v>0</v>
      </c>
      <c r="O132" s="5">
        <f>SUMIFS('Storage Energy'!J:J,'Storage Energy'!$A:$A,Comparison_CDP1,'Storage Energy'!$B:$B,IF($B$125="NEM","*",$B$125),'Storage Energy'!$C:$C,$H132)-SUMIFS('Storage Energy'!J:J,'Storage Energy'!$A:$A,Comparison_CDP2,'Storage Energy'!$B:$B,IF($B$125="NEM","*",$B$125),'Storage Energy'!$C:$C,$H132)</f>
        <v>0</v>
      </c>
      <c r="P132" s="5">
        <f>SUMIFS('Storage Energy'!K:K,'Storage Energy'!$A:$A,Comparison_CDP1,'Storage Energy'!$B:$B,IF($B$125="NEM","*",$B$125),'Storage Energy'!$C:$C,$H132)-SUMIFS('Storage Energy'!K:K,'Storage Energy'!$A:$A,Comparison_CDP2,'Storage Energy'!$B:$B,IF($B$125="NEM","*",$B$125),'Storage Energy'!$C:$C,$H132)</f>
        <v>0</v>
      </c>
      <c r="Q132" s="5">
        <f>SUMIFS('Storage Energy'!L:L,'Storage Energy'!$A:$A,Comparison_CDP1,'Storage Energy'!$B:$B,IF($B$125="NEM","*",$B$125),'Storage Energy'!$C:$C,$H132)-SUMIFS('Storage Energy'!L:L,'Storage Energy'!$A:$A,Comparison_CDP2,'Storage Energy'!$B:$B,IF($B$125="NEM","*",$B$125),'Storage Energy'!$C:$C,$H132)</f>
        <v>0</v>
      </c>
      <c r="R132" s="5">
        <f>SUMIFS('Storage Energy'!M:M,'Storage Energy'!$A:$A,Comparison_CDP1,'Storage Energy'!$B:$B,IF($B$125="NEM","*",$B$125),'Storage Energy'!$C:$C,$H132)-SUMIFS('Storage Energy'!M:M,'Storage Energy'!$A:$A,Comparison_CDP2,'Storage Energy'!$B:$B,IF($B$125="NEM","*",$B$125),'Storage Energy'!$C:$C,$H132)</f>
        <v>0</v>
      </c>
      <c r="S132" s="5">
        <f>SUMIFS('Storage Energy'!N:N,'Storage Energy'!$A:$A,Comparison_CDP1,'Storage Energy'!$B:$B,IF($B$125="NEM","*",$B$125),'Storage Energy'!$C:$C,$H132)-SUMIFS('Storage Energy'!N:N,'Storage Energy'!$A:$A,Comparison_CDP2,'Storage Energy'!$B:$B,IF($B$125="NEM","*",$B$125),'Storage Energy'!$C:$C,$H132)</f>
        <v>0</v>
      </c>
      <c r="T132" s="5">
        <f>SUMIFS('Storage Energy'!O:O,'Storage Energy'!$A:$A,Comparison_CDP1,'Storage Energy'!$B:$B,IF($B$125="NEM","*",$B$125),'Storage Energy'!$C:$C,$H132)-SUMIFS('Storage Energy'!O:O,'Storage Energy'!$A:$A,Comparison_CDP2,'Storage Energy'!$B:$B,IF($B$125="NEM","*",$B$125),'Storage Energy'!$C:$C,$H132)</f>
        <v>0</v>
      </c>
      <c r="U132" s="5">
        <f>SUMIFS('Storage Energy'!P:P,'Storage Energy'!$A:$A,Comparison_CDP1,'Storage Energy'!$B:$B,IF($B$125="NEM","*",$B$125),'Storage Energy'!$C:$C,$H132)-SUMIFS('Storage Energy'!P:P,'Storage Energy'!$A:$A,Comparison_CDP2,'Storage Energy'!$B:$B,IF($B$125="NEM","*",$B$125),'Storage Energy'!$C:$C,$H132)</f>
        <v>0</v>
      </c>
      <c r="V132" s="5">
        <f>SUMIFS('Storage Energy'!Q:Q,'Storage Energy'!$A:$A,Comparison_CDP1,'Storage Energy'!$B:$B,IF($B$125="NEM","*",$B$125),'Storage Energy'!$C:$C,$H132)-SUMIFS('Storage Energy'!Q:Q,'Storage Energy'!$A:$A,Comparison_CDP2,'Storage Energy'!$B:$B,IF($B$125="NEM","*",$B$125),'Storage Energy'!$C:$C,$H132)</f>
        <v>0</v>
      </c>
      <c r="W132" s="5">
        <f>SUMIFS('Storage Energy'!R:R,'Storage Energy'!$A:$A,Comparison_CDP1,'Storage Energy'!$B:$B,IF($B$125="NEM","*",$B$125),'Storage Energy'!$C:$C,$H132)-SUMIFS('Storage Energy'!R:R,'Storage Energy'!$A:$A,Comparison_CDP2,'Storage Energy'!$B:$B,IF($B$125="NEM","*",$B$125),'Storage Energy'!$C:$C,$H132)</f>
        <v>0</v>
      </c>
      <c r="X132" s="5">
        <f>SUMIFS('Storage Energy'!S:S,'Storage Energy'!$A:$A,Comparison_CDP1,'Storage Energy'!$B:$B,IF($B$125="NEM","*",$B$125),'Storage Energy'!$C:$C,$H132)-SUMIFS('Storage Energy'!S:S,'Storage Energy'!$A:$A,Comparison_CDP2,'Storage Energy'!$B:$B,IF($B$125="NEM","*",$B$125),'Storage Energy'!$C:$C,$H132)</f>
        <v>0</v>
      </c>
      <c r="Y132" s="5">
        <f>SUMIFS('Storage Energy'!T:T,'Storage Energy'!$A:$A,Comparison_CDP1,'Storage Energy'!$B:$B,IF($B$125="NEM","*",$B$125),'Storage Energy'!$C:$C,$H132)-SUMIFS('Storage Energy'!T:T,'Storage Energy'!$A:$A,Comparison_CDP2,'Storage Energy'!$B:$B,IF($B$125="NEM","*",$B$125),'Storage Energy'!$C:$C,$H132)</f>
        <v>0</v>
      </c>
      <c r="Z132" s="5">
        <f>SUMIFS('Storage Energy'!U:U,'Storage Energy'!$A:$A,Comparison_CDP1,'Storage Energy'!$B:$B,IF($B$125="NEM","*",$B$125),'Storage Energy'!$C:$C,$H132)-SUMIFS('Storage Energy'!U:U,'Storage Energy'!$A:$A,Comparison_CDP2,'Storage Energy'!$B:$B,IF($B$125="NEM","*",$B$125),'Storage Energy'!$C:$C,$H132)</f>
        <v>0</v>
      </c>
      <c r="AA132" s="5">
        <f>SUMIFS('Storage Energy'!V:V,'Storage Energy'!$A:$A,Comparison_CDP1,'Storage Energy'!$B:$B,IF($B$125="NEM","*",$B$125),'Storage Energy'!$C:$C,$H132)-SUMIFS('Storage Energy'!V:V,'Storage Energy'!$A:$A,Comparison_CDP2,'Storage Energy'!$B:$B,IF($B$125="NEM","*",$B$125),'Storage Energy'!$C:$C,$H132)</f>
        <v>0</v>
      </c>
      <c r="AB132" s="5">
        <f>SUMIFS('Storage Energy'!W:W,'Storage Energy'!$A:$A,Comparison_CDP1,'Storage Energy'!$B:$B,IF($B$125="NEM","*",$B$125),'Storage Energy'!$C:$C,$H132)-SUMIFS('Storage Energy'!W:W,'Storage Energy'!$A:$A,Comparison_CDP2,'Storage Energy'!$B:$B,IF($B$125="NEM","*",$B$125),'Storage Energy'!$C:$C,$H132)</f>
        <v>0</v>
      </c>
      <c r="AC132" s="5">
        <f>SUMIFS('Storage Energy'!X:X,'Storage Energy'!$A:$A,Comparison_CDP1,'Storage Energy'!$B:$B,IF($B$125="NEM","*",$B$125),'Storage Energy'!$C:$C,$H132)-SUMIFS('Storage Energy'!X:X,'Storage Energy'!$A:$A,Comparison_CDP2,'Storage Energy'!$B:$B,IF($B$125="NEM","*",$B$125),'Storage Energy'!$C:$C,$H132)</f>
        <v>0</v>
      </c>
      <c r="AD132" s="5">
        <f>SUMIFS('Storage Energy'!Y:Y,'Storage Energy'!$A:$A,Comparison_CDP1,'Storage Energy'!$B:$B,IF($B$125="NEM","*",$B$125),'Storage Energy'!$C:$C,$H132)-SUMIFS('Storage Energy'!Y:Y,'Storage Energy'!$A:$A,Comparison_CDP2,'Storage Energy'!$B:$B,IF($B$125="NEM","*",$B$125),'Storage Energy'!$C:$C,$H132)</f>
        <v>0</v>
      </c>
      <c r="AE132" s="5">
        <f>SUMIFS('Storage Energy'!Z:Z,'Storage Energy'!$A:$A,Comparison_CDP1,'Storage Energy'!$B:$B,IF($B$125="NEM","*",$B$125),'Storage Energy'!$C:$C,$H132)-SUMIFS('Storage Energy'!Z:Z,'Storage Energy'!$A:$A,Comparison_CDP2,'Storage Energy'!$B:$B,IF($B$125="NEM","*",$B$125),'Storage Energy'!$C:$C,$H132)</f>
        <v>0</v>
      </c>
      <c r="AF132" s="5">
        <f>SUMIFS('Storage Energy'!AA:AA,'Storage Energy'!$A:$A,Comparison_CDP1,'Storage Energy'!$B:$B,IF($B$125="NEM","*",$B$125),'Storage Energy'!$C:$C,$H132)-SUMIFS('Storage Energy'!AA:AA,'Storage Energy'!$A:$A,Comparison_CDP2,'Storage Energy'!$B:$B,IF($B$125="NEM","*",$B$125),'Storage Energy'!$C:$C,$H132)</f>
        <v>0</v>
      </c>
      <c r="AG132" s="5">
        <f>SUMIFS('Storage Energy'!AB:AB,'Storage Energy'!$A:$A,Comparison_CDP1,'Storage Energy'!$B:$B,IF($B$125="NEM","*",$B$125),'Storage Energy'!$C:$C,$H132)-SUMIFS('Storage Energy'!AB:AB,'Storage Energy'!$A:$A,Comparison_CDP2,'Storage Energy'!$B:$B,IF($B$125="NEM","*",$B$125),'Storage Energy'!$C:$C,$H132)</f>
        <v>0</v>
      </c>
      <c r="AH132" s="5">
        <f>SUMIFS('Storage Energy'!AC:AC,'Storage Energy'!$A:$A,Comparison_CDP1,'Storage Energy'!$B:$B,IF($B$125="NEM","*",$B$125),'Storage Energy'!$C:$C,$H132)-SUMIFS('Storage Energy'!AC:AC,'Storage Energy'!$A:$A,Comparison_CDP2,'Storage Energy'!$B:$B,IF($B$125="NEM","*",$B$125),'Storage Energy'!$C:$C,$H132)</f>
        <v>0</v>
      </c>
      <c r="AI132" s="5">
        <f>SUMIFS('Storage Energy'!AD:AD,'Storage Energy'!$A:$A,Comparison_CDP1,'Storage Energy'!$B:$B,IF($B$125="NEM","*",$B$125),'Storage Energy'!$C:$C,$H132)-SUMIFS('Storage Energy'!AD:AD,'Storage Energy'!$A:$A,Comparison_CDP2,'Storage Energy'!$B:$B,IF($B$125="NEM","*",$B$125),'Storage Energy'!$C:$C,$H132)</f>
        <v>0</v>
      </c>
      <c r="AJ132" s="5">
        <f>SUMIFS('Storage Energy'!AE:AE,'Storage Energy'!$A:$A,Comparison_CDP1,'Storage Energy'!$B:$B,IF($B$125="NEM","*",$B$125),'Storage Energy'!$C:$C,$H132)-SUMIFS('Storage Energy'!AE:AE,'Storage Energy'!$A:$A,Comparison_CDP2,'Storage Energy'!$B:$B,IF($B$125="NEM","*",$B$125),'Storage Energy'!$C:$C,$H132)</f>
        <v>0</v>
      </c>
    </row>
    <row r="140" spans="1:36" s="51" customFormat="1" ht="24" customHeight="1" thickBot="1">
      <c r="A140" s="49" t="str">
        <f>B141&amp;" differences in dispatchable capacity by year"</f>
        <v>NEM differences in dispatchable capacity by year</v>
      </c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</row>
    <row r="141" spans="1:36" ht="15" customHeight="1" thickTop="1">
      <c r="A141" s="11" t="s">
        <v>127</v>
      </c>
      <c r="B141" s="21" t="s">
        <v>128</v>
      </c>
    </row>
    <row r="143" spans="1:36" ht="15" customHeight="1">
      <c r="H143" s="44" t="s">
        <v>129</v>
      </c>
      <c r="I143" s="8" t="s">
        <v>90</v>
      </c>
      <c r="J143" s="8" t="s">
        <v>91</v>
      </c>
      <c r="K143" s="8" t="s">
        <v>92</v>
      </c>
      <c r="L143" s="8" t="s">
        <v>93</v>
      </c>
      <c r="M143" s="8" t="s">
        <v>94</v>
      </c>
      <c r="N143" s="8" t="s">
        <v>95</v>
      </c>
      <c r="O143" s="8" t="s">
        <v>96</v>
      </c>
      <c r="P143" s="8" t="s">
        <v>97</v>
      </c>
      <c r="Q143" s="8" t="s">
        <v>98</v>
      </c>
      <c r="R143" s="8" t="s">
        <v>99</v>
      </c>
      <c r="S143" s="8" t="s">
        <v>100</v>
      </c>
      <c r="T143" s="8" t="s">
        <v>101</v>
      </c>
      <c r="U143" s="8" t="s">
        <v>102</v>
      </c>
      <c r="V143" s="8" t="s">
        <v>103</v>
      </c>
      <c r="W143" s="8" t="s">
        <v>104</v>
      </c>
      <c r="X143" s="8" t="s">
        <v>105</v>
      </c>
      <c r="Y143" s="8" t="s">
        <v>106</v>
      </c>
      <c r="Z143" s="8" t="s">
        <v>107</v>
      </c>
      <c r="AA143" s="8" t="s">
        <v>108</v>
      </c>
      <c r="AB143" s="8" t="s">
        <v>109</v>
      </c>
      <c r="AC143" s="8" t="s">
        <v>110</v>
      </c>
      <c r="AD143" s="8" t="s">
        <v>111</v>
      </c>
      <c r="AE143" s="8" t="s">
        <v>112</v>
      </c>
      <c r="AF143" s="8" t="s">
        <v>113</v>
      </c>
      <c r="AG143" s="8" t="s">
        <v>114</v>
      </c>
      <c r="AH143" s="8" t="s">
        <v>115</v>
      </c>
      <c r="AI143" s="8" t="s">
        <v>116</v>
      </c>
      <c r="AJ143" s="8" t="s">
        <v>117</v>
      </c>
    </row>
    <row r="144" spans="1:36" ht="15" customHeight="1">
      <c r="H144" s="9" t="s">
        <v>130</v>
      </c>
      <c r="I144" s="5">
        <f>(SUMIFS('Dispatchable Built'!D:D,'Dispatchable Built'!$A:$A,Comparison_CDP1,'Dispatchable Built'!$B:$B,IF($B$141="NEM","*",$B$141),'Dispatchable Built'!$C:$C,$H144)-SUMIFS('Dispatchable Built'!D:D,'Dispatchable Built'!$A:$A,Comparison_CDP2,'Dispatchable Built'!$B:$B,IF($B$141="NEM","*",$B$141),'Dispatchable Built'!$C:$C,$H144))+(SUMIFS('Dispatchable Retired'!D:D,'Dispatchable Retired'!$A:$A,Comparison_CDP1,'Dispatchable Retired'!$B:$B,IF($B$141="NEM","*",$B$141),'Dispatchable Retired'!$C:$C,$H144)-SUMIFS('Dispatchable Retired'!D:D,'Dispatchable Retired'!$A:$A,Comparison_CDP2,'Dispatchable Retired'!$B:$B,IF($B$141="NEM","*",$B$141),'Dispatchable Retired'!$C:$C,$H144))</f>
        <v>0</v>
      </c>
      <c r="J144" s="5">
        <f>(SUMIFS('Dispatchable Built'!E:E,'Dispatchable Built'!$A:$A,Comparison_CDP1,'Dispatchable Built'!$B:$B,IF($B$141="NEM","*",$B$141),'Dispatchable Built'!$C:$C,$H144)-SUMIFS('Dispatchable Built'!E:E,'Dispatchable Built'!$A:$A,Comparison_CDP2,'Dispatchable Built'!$B:$B,IF($B$141="NEM","*",$B$141),'Dispatchable Built'!$C:$C,$H144))+(SUMIFS('Dispatchable Retired'!E:E,'Dispatchable Retired'!$A:$A,Comparison_CDP1,'Dispatchable Retired'!$B:$B,IF($B$141="NEM","*",$B$141),'Dispatchable Retired'!$C:$C,$H144)-SUMIFS('Dispatchable Retired'!E:E,'Dispatchable Retired'!$A:$A,Comparison_CDP2,'Dispatchable Retired'!$B:$B,IF($B$141="NEM","*",$B$141),'Dispatchable Retired'!$C:$C,$H144))</f>
        <v>0</v>
      </c>
      <c r="K144" s="5">
        <f>(SUMIFS('Dispatchable Built'!F:F,'Dispatchable Built'!$A:$A,Comparison_CDP1,'Dispatchable Built'!$B:$B,IF($B$141="NEM","*",$B$141),'Dispatchable Built'!$C:$C,$H144)-SUMIFS('Dispatchable Built'!F:F,'Dispatchable Built'!$A:$A,Comparison_CDP2,'Dispatchable Built'!$B:$B,IF($B$141="NEM","*",$B$141),'Dispatchable Built'!$C:$C,$H144))+(SUMIFS('Dispatchable Retired'!F:F,'Dispatchable Retired'!$A:$A,Comparison_CDP1,'Dispatchable Retired'!$B:$B,IF($B$141="NEM","*",$B$141),'Dispatchable Retired'!$C:$C,$H144)-SUMIFS('Dispatchable Retired'!F:F,'Dispatchable Retired'!$A:$A,Comparison_CDP2,'Dispatchable Retired'!$B:$B,IF($B$141="NEM","*",$B$141),'Dispatchable Retired'!$C:$C,$H144))</f>
        <v>350</v>
      </c>
      <c r="L144" s="5">
        <f>(SUMIFS('Dispatchable Built'!G:G,'Dispatchable Built'!$A:$A,Comparison_CDP1,'Dispatchable Built'!$B:$B,IF($B$141="NEM","*",$B$141),'Dispatchable Built'!$C:$C,$H144)-SUMIFS('Dispatchable Built'!G:G,'Dispatchable Built'!$A:$A,Comparison_CDP2,'Dispatchable Built'!$B:$B,IF($B$141="NEM","*",$B$141),'Dispatchable Built'!$C:$C,$H144))+(SUMIFS('Dispatchable Retired'!G:G,'Dispatchable Retired'!$A:$A,Comparison_CDP1,'Dispatchable Retired'!$B:$B,IF($B$141="NEM","*",$B$141),'Dispatchable Retired'!$C:$C,$H144)-SUMIFS('Dispatchable Retired'!G:G,'Dispatchable Retired'!$A:$A,Comparison_CDP2,'Dispatchable Retired'!$B:$B,IF($B$141="NEM","*",$B$141),'Dispatchable Retired'!$C:$C,$H144))</f>
        <v>4054</v>
      </c>
      <c r="M144" s="5">
        <f>(SUMIFS('Dispatchable Built'!H:H,'Dispatchable Built'!$A:$A,Comparison_CDP1,'Dispatchable Built'!$B:$B,IF($B$141="NEM","*",$B$141),'Dispatchable Built'!$C:$C,$H144)-SUMIFS('Dispatchable Built'!H:H,'Dispatchable Built'!$A:$A,Comparison_CDP2,'Dispatchable Built'!$B:$B,IF($B$141="NEM","*",$B$141),'Dispatchable Built'!$C:$C,$H144))+(SUMIFS('Dispatchable Retired'!H:H,'Dispatchable Retired'!$A:$A,Comparison_CDP1,'Dispatchable Retired'!$B:$B,IF($B$141="NEM","*",$B$141),'Dispatchable Retired'!$C:$C,$H144)-SUMIFS('Dispatchable Retired'!H:H,'Dispatchable Retired'!$A:$A,Comparison_CDP2,'Dispatchable Retired'!$B:$B,IF($B$141="NEM","*",$B$141),'Dispatchable Retired'!$C:$C,$H144))</f>
        <v>3044</v>
      </c>
      <c r="N144" s="5">
        <f>(SUMIFS('Dispatchable Built'!I:I,'Dispatchable Built'!$A:$A,Comparison_CDP1,'Dispatchable Built'!$B:$B,IF($B$141="NEM","*",$B$141),'Dispatchable Built'!$C:$C,$H144)-SUMIFS('Dispatchable Built'!I:I,'Dispatchable Built'!$A:$A,Comparison_CDP2,'Dispatchable Built'!$B:$B,IF($B$141="NEM","*",$B$141),'Dispatchable Built'!$C:$C,$H144))+(SUMIFS('Dispatchable Retired'!I:I,'Dispatchable Retired'!$A:$A,Comparison_CDP1,'Dispatchable Retired'!$B:$B,IF($B$141="NEM","*",$B$141),'Dispatchable Retired'!$C:$C,$H144)-SUMIFS('Dispatchable Retired'!I:I,'Dispatchable Retired'!$A:$A,Comparison_CDP2,'Dispatchable Retired'!$B:$B,IF($B$141="NEM","*",$B$141),'Dispatchable Retired'!$C:$C,$H144))</f>
        <v>3265</v>
      </c>
      <c r="O144" s="5">
        <f>(SUMIFS('Dispatchable Built'!J:J,'Dispatchable Built'!$A:$A,Comparison_CDP1,'Dispatchable Built'!$B:$B,IF($B$141="NEM","*",$B$141),'Dispatchable Built'!$C:$C,$H144)-SUMIFS('Dispatchable Built'!J:J,'Dispatchable Built'!$A:$A,Comparison_CDP2,'Dispatchable Built'!$B:$B,IF($B$141="NEM","*",$B$141),'Dispatchable Built'!$C:$C,$H144))+(SUMIFS('Dispatchable Retired'!J:J,'Dispatchable Retired'!$A:$A,Comparison_CDP1,'Dispatchable Retired'!$B:$B,IF($B$141="NEM","*",$B$141),'Dispatchable Retired'!$C:$C,$H144)-SUMIFS('Dispatchable Retired'!J:J,'Dispatchable Retired'!$A:$A,Comparison_CDP2,'Dispatchable Retired'!$B:$B,IF($B$141="NEM","*",$B$141),'Dispatchable Retired'!$C:$C,$H144))</f>
        <v>2300</v>
      </c>
      <c r="P144" s="5">
        <f>(SUMIFS('Dispatchable Built'!K:K,'Dispatchable Built'!$A:$A,Comparison_CDP1,'Dispatchable Built'!$B:$B,IF($B$141="NEM","*",$B$141),'Dispatchable Built'!$C:$C,$H144)-SUMIFS('Dispatchable Built'!K:K,'Dispatchable Built'!$A:$A,Comparison_CDP2,'Dispatchable Built'!$B:$B,IF($B$141="NEM","*",$B$141),'Dispatchable Built'!$C:$C,$H144))+(SUMIFS('Dispatchable Retired'!K:K,'Dispatchable Retired'!$A:$A,Comparison_CDP1,'Dispatchable Retired'!$B:$B,IF($B$141="NEM","*",$B$141),'Dispatchable Retired'!$C:$C,$H144)-SUMIFS('Dispatchable Retired'!K:K,'Dispatchable Retired'!$A:$A,Comparison_CDP2,'Dispatchable Retired'!$B:$B,IF($B$141="NEM","*",$B$141),'Dispatchable Retired'!$C:$C,$H144))</f>
        <v>1740</v>
      </c>
      <c r="Q144" s="5">
        <f>(SUMIFS('Dispatchable Built'!L:L,'Dispatchable Built'!$A:$A,Comparison_CDP1,'Dispatchable Built'!$B:$B,IF($B$141="NEM","*",$B$141),'Dispatchable Built'!$C:$C,$H144)-SUMIFS('Dispatchable Built'!L:L,'Dispatchable Built'!$A:$A,Comparison_CDP2,'Dispatchable Built'!$B:$B,IF($B$141="NEM","*",$B$141),'Dispatchable Built'!$C:$C,$H144))+(SUMIFS('Dispatchable Retired'!L:L,'Dispatchable Retired'!$A:$A,Comparison_CDP1,'Dispatchable Retired'!$B:$B,IF($B$141="NEM","*",$B$141),'Dispatchable Retired'!$C:$C,$H144)-SUMIFS('Dispatchable Retired'!L:L,'Dispatchable Retired'!$A:$A,Comparison_CDP2,'Dispatchable Retired'!$B:$B,IF($B$141="NEM","*",$B$141),'Dispatchable Retired'!$C:$C,$H144))</f>
        <v>1740</v>
      </c>
      <c r="R144" s="5">
        <f>(SUMIFS('Dispatchable Built'!M:M,'Dispatchable Built'!$A:$A,Comparison_CDP1,'Dispatchable Built'!$B:$B,IF($B$141="NEM","*",$B$141),'Dispatchable Built'!$C:$C,$H144)-SUMIFS('Dispatchable Built'!M:M,'Dispatchable Built'!$A:$A,Comparison_CDP2,'Dispatchable Built'!$B:$B,IF($B$141="NEM","*",$B$141),'Dispatchable Built'!$C:$C,$H144))+(SUMIFS('Dispatchable Retired'!M:M,'Dispatchable Retired'!$A:$A,Comparison_CDP1,'Dispatchable Retired'!$B:$B,IF($B$141="NEM","*",$B$141),'Dispatchable Retired'!$C:$C,$H144)-SUMIFS('Dispatchable Retired'!M:M,'Dispatchable Retired'!$A:$A,Comparison_CDP2,'Dispatchable Retired'!$B:$B,IF($B$141="NEM","*",$B$141),'Dispatchable Retired'!$C:$C,$H144))</f>
        <v>1010</v>
      </c>
      <c r="S144" s="5">
        <f>(SUMIFS('Dispatchable Built'!N:N,'Dispatchable Built'!$A:$A,Comparison_CDP1,'Dispatchable Built'!$B:$B,IF($B$141="NEM","*",$B$141),'Dispatchable Built'!$C:$C,$H144)-SUMIFS('Dispatchable Built'!N:N,'Dispatchable Built'!$A:$A,Comparison_CDP2,'Dispatchable Built'!$B:$B,IF($B$141="NEM","*",$B$141),'Dispatchable Built'!$C:$C,$H144))+(SUMIFS('Dispatchable Retired'!N:N,'Dispatchable Retired'!$A:$A,Comparison_CDP1,'Dispatchable Retired'!$B:$B,IF($B$141="NEM","*",$B$141),'Dispatchable Retired'!$C:$C,$H144)-SUMIFS('Dispatchable Retired'!N:N,'Dispatchable Retired'!$A:$A,Comparison_CDP2,'Dispatchable Retired'!$B:$B,IF($B$141="NEM","*",$B$141),'Dispatchable Retired'!$C:$C,$H144))</f>
        <v>706</v>
      </c>
      <c r="T144" s="5">
        <f>(SUMIFS('Dispatchable Built'!O:O,'Dispatchable Built'!$A:$A,Comparison_CDP1,'Dispatchable Built'!$B:$B,IF($B$141="NEM","*",$B$141),'Dispatchable Built'!$C:$C,$H144)-SUMIFS('Dispatchable Built'!O:O,'Dispatchable Built'!$A:$A,Comparison_CDP2,'Dispatchable Built'!$B:$B,IF($B$141="NEM","*",$B$141),'Dispatchable Built'!$C:$C,$H144))+(SUMIFS('Dispatchable Retired'!O:O,'Dispatchable Retired'!$A:$A,Comparison_CDP1,'Dispatchable Retired'!$B:$B,IF($B$141="NEM","*",$B$141),'Dispatchable Retired'!$C:$C,$H144)-SUMIFS('Dispatchable Retired'!O:O,'Dispatchable Retired'!$A:$A,Comparison_CDP2,'Dispatchable Retired'!$B:$B,IF($B$141="NEM","*",$B$141),'Dispatchable Retired'!$C:$C,$H144))</f>
        <v>1692</v>
      </c>
      <c r="U144" s="5">
        <f>(SUMIFS('Dispatchable Built'!P:P,'Dispatchable Built'!$A:$A,Comparison_CDP1,'Dispatchable Built'!$B:$B,IF($B$141="NEM","*",$B$141),'Dispatchable Built'!$C:$C,$H144)-SUMIFS('Dispatchable Built'!P:P,'Dispatchable Built'!$A:$A,Comparison_CDP2,'Dispatchable Built'!$B:$B,IF($B$141="NEM","*",$B$141),'Dispatchable Built'!$C:$C,$H144))+(SUMIFS('Dispatchable Retired'!P:P,'Dispatchable Retired'!$A:$A,Comparison_CDP1,'Dispatchable Retired'!$B:$B,IF($B$141="NEM","*",$B$141),'Dispatchable Retired'!$C:$C,$H144)-SUMIFS('Dispatchable Retired'!P:P,'Dispatchable Retired'!$A:$A,Comparison_CDP2,'Dispatchable Retired'!$B:$B,IF($B$141="NEM","*",$B$141),'Dispatchable Retired'!$C:$C,$H144))</f>
        <v>1692</v>
      </c>
      <c r="V144" s="5">
        <f>(SUMIFS('Dispatchable Built'!Q:Q,'Dispatchable Built'!$A:$A,Comparison_CDP1,'Dispatchable Built'!$B:$B,IF($B$141="NEM","*",$B$141),'Dispatchable Built'!$C:$C,$H144)-SUMIFS('Dispatchable Built'!Q:Q,'Dispatchable Built'!$A:$A,Comparison_CDP2,'Dispatchable Built'!$B:$B,IF($B$141="NEM","*",$B$141),'Dispatchable Built'!$C:$C,$H144))+(SUMIFS('Dispatchable Retired'!Q:Q,'Dispatchable Retired'!$A:$A,Comparison_CDP1,'Dispatchable Retired'!$B:$B,IF($B$141="NEM","*",$B$141),'Dispatchable Retired'!$C:$C,$H144)-SUMIFS('Dispatchable Retired'!Q:Q,'Dispatchable Retired'!$A:$A,Comparison_CDP2,'Dispatchable Retired'!$B:$B,IF($B$141="NEM","*",$B$141),'Dispatchable Retired'!$C:$C,$H144))</f>
        <v>1692</v>
      </c>
      <c r="W144" s="5">
        <f>(SUMIFS('Dispatchable Built'!R:R,'Dispatchable Built'!$A:$A,Comparison_CDP1,'Dispatchable Built'!$B:$B,IF($B$141="NEM","*",$B$141),'Dispatchable Built'!$C:$C,$H144)-SUMIFS('Dispatchable Built'!R:R,'Dispatchable Built'!$A:$A,Comparison_CDP2,'Dispatchable Built'!$B:$B,IF($B$141="NEM","*",$B$141),'Dispatchable Built'!$C:$C,$H144))+(SUMIFS('Dispatchable Retired'!R:R,'Dispatchable Retired'!$A:$A,Comparison_CDP1,'Dispatchable Retired'!$B:$B,IF($B$141="NEM","*",$B$141),'Dispatchable Retired'!$C:$C,$H144)-SUMIFS('Dispatchable Retired'!R:R,'Dispatchable Retired'!$A:$A,Comparison_CDP2,'Dispatchable Retired'!$B:$B,IF($B$141="NEM","*",$B$141),'Dispatchable Retired'!$C:$C,$H144))</f>
        <v>1692</v>
      </c>
      <c r="X144" s="5">
        <f>(SUMIFS('Dispatchable Built'!S:S,'Dispatchable Built'!$A:$A,Comparison_CDP1,'Dispatchable Built'!$B:$B,IF($B$141="NEM","*",$B$141),'Dispatchable Built'!$C:$C,$H144)-SUMIFS('Dispatchable Built'!S:S,'Dispatchable Built'!$A:$A,Comparison_CDP2,'Dispatchable Built'!$B:$B,IF($B$141="NEM","*",$B$141),'Dispatchable Built'!$C:$C,$H144))+(SUMIFS('Dispatchable Retired'!S:S,'Dispatchable Retired'!$A:$A,Comparison_CDP1,'Dispatchable Retired'!$B:$B,IF($B$141="NEM","*",$B$141),'Dispatchable Retired'!$C:$C,$H144)-SUMIFS('Dispatchable Retired'!S:S,'Dispatchable Retired'!$A:$A,Comparison_CDP2,'Dispatchable Retired'!$B:$B,IF($B$141="NEM","*",$B$141),'Dispatchable Retired'!$C:$C,$H144))</f>
        <v>1692</v>
      </c>
      <c r="Y144" s="5">
        <f>(SUMIFS('Dispatchable Built'!T:T,'Dispatchable Built'!$A:$A,Comparison_CDP1,'Dispatchable Built'!$B:$B,IF($B$141="NEM","*",$B$141),'Dispatchable Built'!$C:$C,$H144)-SUMIFS('Dispatchable Built'!T:T,'Dispatchable Built'!$A:$A,Comparison_CDP2,'Dispatchable Built'!$B:$B,IF($B$141="NEM","*",$B$141),'Dispatchable Built'!$C:$C,$H144))+(SUMIFS('Dispatchable Retired'!T:T,'Dispatchable Retired'!$A:$A,Comparison_CDP1,'Dispatchable Retired'!$B:$B,IF($B$141="NEM","*",$B$141),'Dispatchable Retired'!$C:$C,$H144)-SUMIFS('Dispatchable Retired'!T:T,'Dispatchable Retired'!$A:$A,Comparison_CDP2,'Dispatchable Retired'!$B:$B,IF($B$141="NEM","*",$B$141),'Dispatchable Retired'!$C:$C,$H144))</f>
        <v>852</v>
      </c>
      <c r="Z144" s="5">
        <f>(SUMIFS('Dispatchable Built'!U:U,'Dispatchable Built'!$A:$A,Comparison_CDP1,'Dispatchable Built'!$B:$B,IF($B$141="NEM","*",$B$141),'Dispatchable Built'!$C:$C,$H144)-SUMIFS('Dispatchable Built'!U:U,'Dispatchable Built'!$A:$A,Comparison_CDP2,'Dispatchable Built'!$B:$B,IF($B$141="NEM","*",$B$141),'Dispatchable Built'!$C:$C,$H144))+(SUMIFS('Dispatchable Retired'!U:U,'Dispatchable Retired'!$A:$A,Comparison_CDP1,'Dispatchable Retired'!$B:$B,IF($B$141="NEM","*",$B$141),'Dispatchable Retired'!$C:$C,$H144)-SUMIFS('Dispatchable Retired'!U:U,'Dispatchable Retired'!$A:$A,Comparison_CDP2,'Dispatchable Retired'!$B:$B,IF($B$141="NEM","*",$B$141),'Dispatchable Retired'!$C:$C,$H144))</f>
        <v>426</v>
      </c>
      <c r="AA144" s="5">
        <f>(SUMIFS('Dispatchable Built'!V:V,'Dispatchable Built'!$A:$A,Comparison_CDP1,'Dispatchable Built'!$B:$B,IF($B$141="NEM","*",$B$141),'Dispatchable Built'!$C:$C,$H144)-SUMIFS('Dispatchable Built'!V:V,'Dispatchable Built'!$A:$A,Comparison_CDP2,'Dispatchable Built'!$B:$B,IF($B$141="NEM","*",$B$141),'Dispatchable Built'!$C:$C,$H144))+(SUMIFS('Dispatchable Retired'!V:V,'Dispatchable Retired'!$A:$A,Comparison_CDP1,'Dispatchable Retired'!$B:$B,IF($B$141="NEM","*",$B$141),'Dispatchable Retired'!$C:$C,$H144)-SUMIFS('Dispatchable Retired'!V:V,'Dispatchable Retired'!$A:$A,Comparison_CDP2,'Dispatchable Retired'!$B:$B,IF($B$141="NEM","*",$B$141),'Dispatchable Retired'!$C:$C,$H144))</f>
        <v>426</v>
      </c>
      <c r="AB144" s="5">
        <f>(SUMIFS('Dispatchable Built'!W:W,'Dispatchable Built'!$A:$A,Comparison_CDP1,'Dispatchable Built'!$B:$B,IF($B$141="NEM","*",$B$141),'Dispatchable Built'!$C:$C,$H144)-SUMIFS('Dispatchable Built'!W:W,'Dispatchable Built'!$A:$A,Comparison_CDP2,'Dispatchable Built'!$B:$B,IF($B$141="NEM","*",$B$141),'Dispatchable Built'!$C:$C,$H144))+(SUMIFS('Dispatchable Retired'!W:W,'Dispatchable Retired'!$A:$A,Comparison_CDP1,'Dispatchable Retired'!$B:$B,IF($B$141="NEM","*",$B$141),'Dispatchable Retired'!$C:$C,$H144)-SUMIFS('Dispatchable Retired'!W:W,'Dispatchable Retired'!$A:$A,Comparison_CDP2,'Dispatchable Retired'!$B:$B,IF($B$141="NEM","*",$B$141),'Dispatchable Retired'!$C:$C,$H144))</f>
        <v>0</v>
      </c>
      <c r="AC144" s="5">
        <f>(SUMIFS('Dispatchable Built'!X:X,'Dispatchable Built'!$A:$A,Comparison_CDP1,'Dispatchable Built'!$B:$B,IF($B$141="NEM","*",$B$141),'Dispatchable Built'!$C:$C,$H144)-SUMIFS('Dispatchable Built'!X:X,'Dispatchable Built'!$A:$A,Comparison_CDP2,'Dispatchable Built'!$B:$B,IF($B$141="NEM","*",$B$141),'Dispatchable Built'!$C:$C,$H144))+(SUMIFS('Dispatchable Retired'!X:X,'Dispatchable Retired'!$A:$A,Comparison_CDP1,'Dispatchable Retired'!$B:$B,IF($B$141="NEM","*",$B$141),'Dispatchable Retired'!$C:$C,$H144)-SUMIFS('Dispatchable Retired'!X:X,'Dispatchable Retired'!$A:$A,Comparison_CDP2,'Dispatchable Retired'!$B:$B,IF($B$141="NEM","*",$B$141),'Dispatchable Retired'!$C:$C,$H144))</f>
        <v>0</v>
      </c>
      <c r="AD144" s="5">
        <f>(SUMIFS('Dispatchable Built'!Y:Y,'Dispatchable Built'!$A:$A,Comparison_CDP1,'Dispatchable Built'!$B:$B,IF($B$141="NEM","*",$B$141),'Dispatchable Built'!$C:$C,$H144)-SUMIFS('Dispatchable Built'!Y:Y,'Dispatchable Built'!$A:$A,Comparison_CDP2,'Dispatchable Built'!$B:$B,IF($B$141="NEM","*",$B$141),'Dispatchable Built'!$C:$C,$H144))+(SUMIFS('Dispatchable Retired'!Y:Y,'Dispatchable Retired'!$A:$A,Comparison_CDP1,'Dispatchable Retired'!$B:$B,IF($B$141="NEM","*",$B$141),'Dispatchable Retired'!$C:$C,$H144)-SUMIFS('Dispatchable Retired'!Y:Y,'Dispatchable Retired'!$A:$A,Comparison_CDP2,'Dispatchable Retired'!$B:$B,IF($B$141="NEM","*",$B$141),'Dispatchable Retired'!$C:$C,$H144))</f>
        <v>0</v>
      </c>
      <c r="AE144" s="5">
        <f>(SUMIFS('Dispatchable Built'!Z:Z,'Dispatchable Built'!$A:$A,Comparison_CDP1,'Dispatchable Built'!$B:$B,IF($B$141="NEM","*",$B$141),'Dispatchable Built'!$C:$C,$H144)-SUMIFS('Dispatchable Built'!Z:Z,'Dispatchable Built'!$A:$A,Comparison_CDP2,'Dispatchable Built'!$B:$B,IF($B$141="NEM","*",$B$141),'Dispatchable Built'!$C:$C,$H144))+(SUMIFS('Dispatchable Retired'!Z:Z,'Dispatchable Retired'!$A:$A,Comparison_CDP1,'Dispatchable Retired'!$B:$B,IF($B$141="NEM","*",$B$141),'Dispatchable Retired'!$C:$C,$H144)-SUMIFS('Dispatchable Retired'!Z:Z,'Dispatchable Retired'!$A:$A,Comparison_CDP2,'Dispatchable Retired'!$B:$B,IF($B$141="NEM","*",$B$141),'Dispatchable Retired'!$C:$C,$H144))</f>
        <v>0</v>
      </c>
      <c r="AF144" s="5">
        <f>(SUMIFS('Dispatchable Built'!AA:AA,'Dispatchable Built'!$A:$A,Comparison_CDP1,'Dispatchable Built'!$B:$B,IF($B$141="NEM","*",$B$141),'Dispatchable Built'!$C:$C,$H144)-SUMIFS('Dispatchable Built'!AA:AA,'Dispatchable Built'!$A:$A,Comparison_CDP2,'Dispatchable Built'!$B:$B,IF($B$141="NEM","*",$B$141),'Dispatchable Built'!$C:$C,$H144))+(SUMIFS('Dispatchable Retired'!AA:AA,'Dispatchable Retired'!$A:$A,Comparison_CDP1,'Dispatchable Retired'!$B:$B,IF($B$141="NEM","*",$B$141),'Dispatchable Retired'!$C:$C,$H144)-SUMIFS('Dispatchable Retired'!AA:AA,'Dispatchable Retired'!$A:$A,Comparison_CDP2,'Dispatchable Retired'!$B:$B,IF($B$141="NEM","*",$B$141),'Dispatchable Retired'!$C:$C,$H144))</f>
        <v>0</v>
      </c>
      <c r="AG144" s="5">
        <f>(SUMIFS('Dispatchable Built'!AB:AB,'Dispatchable Built'!$A:$A,Comparison_CDP1,'Dispatchable Built'!$B:$B,IF($B$141="NEM","*",$B$141),'Dispatchable Built'!$C:$C,$H144)-SUMIFS('Dispatchable Built'!AB:AB,'Dispatchable Built'!$A:$A,Comparison_CDP2,'Dispatchable Built'!$B:$B,IF($B$141="NEM","*",$B$141),'Dispatchable Built'!$C:$C,$H144))+(SUMIFS('Dispatchable Retired'!AB:AB,'Dispatchable Retired'!$A:$A,Comparison_CDP1,'Dispatchable Retired'!$B:$B,IF($B$141="NEM","*",$B$141),'Dispatchable Retired'!$C:$C,$H144)-SUMIFS('Dispatchable Retired'!AB:AB,'Dispatchable Retired'!$A:$A,Comparison_CDP2,'Dispatchable Retired'!$B:$B,IF($B$141="NEM","*",$B$141),'Dispatchable Retired'!$C:$C,$H144))</f>
        <v>0</v>
      </c>
      <c r="AH144" s="5">
        <f>(SUMIFS('Dispatchable Built'!AC:AC,'Dispatchable Built'!$A:$A,Comparison_CDP1,'Dispatchable Built'!$B:$B,IF($B$141="NEM","*",$B$141),'Dispatchable Built'!$C:$C,$H144)-SUMIFS('Dispatchable Built'!AC:AC,'Dispatchable Built'!$A:$A,Comparison_CDP2,'Dispatchable Built'!$B:$B,IF($B$141="NEM","*",$B$141),'Dispatchable Built'!$C:$C,$H144))+(SUMIFS('Dispatchable Retired'!AC:AC,'Dispatchable Retired'!$A:$A,Comparison_CDP1,'Dispatchable Retired'!$B:$B,IF($B$141="NEM","*",$B$141),'Dispatchable Retired'!$C:$C,$H144)-SUMIFS('Dispatchable Retired'!AC:AC,'Dispatchable Retired'!$A:$A,Comparison_CDP2,'Dispatchable Retired'!$B:$B,IF($B$141="NEM","*",$B$141),'Dispatchable Retired'!$C:$C,$H144))</f>
        <v>0</v>
      </c>
      <c r="AI144" s="5">
        <f>(SUMIFS('Dispatchable Built'!AD:AD,'Dispatchable Built'!$A:$A,Comparison_CDP1,'Dispatchable Built'!$B:$B,IF($B$141="NEM","*",$B$141),'Dispatchable Built'!$C:$C,$H144)-SUMIFS('Dispatchable Built'!AD:AD,'Dispatchable Built'!$A:$A,Comparison_CDP2,'Dispatchable Built'!$B:$B,IF($B$141="NEM","*",$B$141),'Dispatchable Built'!$C:$C,$H144))+(SUMIFS('Dispatchable Retired'!AD:AD,'Dispatchable Retired'!$A:$A,Comparison_CDP1,'Dispatchable Retired'!$B:$B,IF($B$141="NEM","*",$B$141),'Dispatchable Retired'!$C:$C,$H144)-SUMIFS('Dispatchable Retired'!AD:AD,'Dispatchable Retired'!$A:$A,Comparison_CDP2,'Dispatchable Retired'!$B:$B,IF($B$141="NEM","*",$B$141),'Dispatchable Retired'!$C:$C,$H144))</f>
        <v>0</v>
      </c>
      <c r="AJ144" s="5">
        <f>(SUMIFS('Dispatchable Built'!AE:AE,'Dispatchable Built'!$A:$A,Comparison_CDP1,'Dispatchable Built'!$B:$B,IF($B$141="NEM","*",$B$141),'Dispatchable Built'!$C:$C,$H144)-SUMIFS('Dispatchable Built'!AE:AE,'Dispatchable Built'!$A:$A,Comparison_CDP2,'Dispatchable Built'!$B:$B,IF($B$141="NEM","*",$B$141),'Dispatchable Built'!$C:$C,$H144))+(SUMIFS('Dispatchable Retired'!AE:AE,'Dispatchable Retired'!$A:$A,Comparison_CDP1,'Dispatchable Retired'!$B:$B,IF($B$141="NEM","*",$B$141),'Dispatchable Retired'!$C:$C,$H144)-SUMIFS('Dispatchable Retired'!AE:AE,'Dispatchable Retired'!$A:$A,Comparison_CDP2,'Dispatchable Retired'!$B:$B,IF($B$141="NEM","*",$B$141),'Dispatchable Retired'!$C:$C,$H144))</f>
        <v>0</v>
      </c>
    </row>
    <row r="145" spans="8:36" ht="15" customHeight="1">
      <c r="H145" s="9" t="s">
        <v>131</v>
      </c>
      <c r="I145" s="5">
        <f>(SUMIFS('Dispatchable Built'!D:D,'Dispatchable Built'!$A:$A,Comparison_CDP1,'Dispatchable Built'!$B:$B,IF($B$141="NEM","*",$B$141),'Dispatchable Built'!$C:$C,$H145)-SUMIFS('Dispatchable Built'!D:D,'Dispatchable Built'!$A:$A,Comparison_CDP2,'Dispatchable Built'!$B:$B,IF($B$141="NEM","*",$B$141),'Dispatchable Built'!$C:$C,$H145))+(SUMIFS('Dispatchable Retired'!D:D,'Dispatchable Retired'!$A:$A,Comparison_CDP1,'Dispatchable Retired'!$B:$B,IF($B$141="NEM","*",$B$141),'Dispatchable Retired'!$C:$C,$H145)-SUMIFS('Dispatchable Retired'!D:D,'Dispatchable Retired'!$A:$A,Comparison_CDP2,'Dispatchable Retired'!$B:$B,IF($B$141="NEM","*",$B$141),'Dispatchable Retired'!$C:$C,$H145))</f>
        <v>0</v>
      </c>
      <c r="J145" s="5">
        <f>(SUMIFS('Dispatchable Built'!E:E,'Dispatchable Built'!$A:$A,Comparison_CDP1,'Dispatchable Built'!$B:$B,IF($B$141="NEM","*",$B$141),'Dispatchable Built'!$C:$C,$H145)-SUMIFS('Dispatchable Built'!E:E,'Dispatchable Built'!$A:$A,Comparison_CDP2,'Dispatchable Built'!$B:$B,IF($B$141="NEM","*",$B$141),'Dispatchable Built'!$C:$C,$H145))+(SUMIFS('Dispatchable Retired'!E:E,'Dispatchable Retired'!$A:$A,Comparison_CDP1,'Dispatchable Retired'!$B:$B,IF($B$141="NEM","*",$B$141),'Dispatchable Retired'!$C:$C,$H145)-SUMIFS('Dispatchable Retired'!E:E,'Dispatchable Retired'!$A:$A,Comparison_CDP2,'Dispatchable Retired'!$B:$B,IF($B$141="NEM","*",$B$141),'Dispatchable Retired'!$C:$C,$H145))</f>
        <v>0</v>
      </c>
      <c r="K145" s="5">
        <f>(SUMIFS('Dispatchable Built'!F:F,'Dispatchable Built'!$A:$A,Comparison_CDP1,'Dispatchable Built'!$B:$B,IF($B$141="NEM","*",$B$141),'Dispatchable Built'!$C:$C,$H145)-SUMIFS('Dispatchable Built'!F:F,'Dispatchable Built'!$A:$A,Comparison_CDP2,'Dispatchable Built'!$B:$B,IF($B$141="NEM","*",$B$141),'Dispatchable Built'!$C:$C,$H145))+(SUMIFS('Dispatchable Retired'!F:F,'Dispatchable Retired'!$A:$A,Comparison_CDP1,'Dispatchable Retired'!$B:$B,IF($B$141="NEM","*",$B$141),'Dispatchable Retired'!$C:$C,$H145)-SUMIFS('Dispatchable Retired'!F:F,'Dispatchable Retired'!$A:$A,Comparison_CDP2,'Dispatchable Retired'!$B:$B,IF($B$141="NEM","*",$B$141),'Dispatchable Retired'!$C:$C,$H145))</f>
        <v>0</v>
      </c>
      <c r="L145" s="5">
        <f>(SUMIFS('Dispatchable Built'!G:G,'Dispatchable Built'!$A:$A,Comparison_CDP1,'Dispatchable Built'!$B:$B,IF($B$141="NEM","*",$B$141),'Dispatchable Built'!$C:$C,$H145)-SUMIFS('Dispatchable Built'!G:G,'Dispatchable Built'!$A:$A,Comparison_CDP2,'Dispatchable Built'!$B:$B,IF($B$141="NEM","*",$B$141),'Dispatchable Built'!$C:$C,$H145))+(SUMIFS('Dispatchable Retired'!G:G,'Dispatchable Retired'!$A:$A,Comparison_CDP1,'Dispatchable Retired'!$B:$B,IF($B$141="NEM","*",$B$141),'Dispatchable Retired'!$C:$C,$H145)-SUMIFS('Dispatchable Retired'!G:G,'Dispatchable Retired'!$A:$A,Comparison_CDP2,'Dispatchable Retired'!$B:$B,IF($B$141="NEM","*",$B$141),'Dispatchable Retired'!$C:$C,$H145))</f>
        <v>0</v>
      </c>
      <c r="M145" s="5">
        <f>(SUMIFS('Dispatchable Built'!H:H,'Dispatchable Built'!$A:$A,Comparison_CDP1,'Dispatchable Built'!$B:$B,IF($B$141="NEM","*",$B$141),'Dispatchable Built'!$C:$C,$H145)-SUMIFS('Dispatchable Built'!H:H,'Dispatchable Built'!$A:$A,Comparison_CDP2,'Dispatchable Built'!$B:$B,IF($B$141="NEM","*",$B$141),'Dispatchable Built'!$C:$C,$H145))+(SUMIFS('Dispatchable Retired'!H:H,'Dispatchable Retired'!$A:$A,Comparison_CDP1,'Dispatchable Retired'!$B:$B,IF($B$141="NEM","*",$B$141),'Dispatchable Retired'!$C:$C,$H145)-SUMIFS('Dispatchable Retired'!H:H,'Dispatchable Retired'!$A:$A,Comparison_CDP2,'Dispatchable Retired'!$B:$B,IF($B$141="NEM","*",$B$141),'Dispatchable Retired'!$C:$C,$H145))</f>
        <v>0</v>
      </c>
      <c r="N145" s="5">
        <f>(SUMIFS('Dispatchable Built'!I:I,'Dispatchable Built'!$A:$A,Comparison_CDP1,'Dispatchable Built'!$B:$B,IF($B$141="NEM","*",$B$141),'Dispatchable Built'!$C:$C,$H145)-SUMIFS('Dispatchable Built'!I:I,'Dispatchable Built'!$A:$A,Comparison_CDP2,'Dispatchable Built'!$B:$B,IF($B$141="NEM","*",$B$141),'Dispatchable Built'!$C:$C,$H145))+(SUMIFS('Dispatchable Retired'!I:I,'Dispatchable Retired'!$A:$A,Comparison_CDP1,'Dispatchable Retired'!$B:$B,IF($B$141="NEM","*",$B$141),'Dispatchable Retired'!$C:$C,$H145)-SUMIFS('Dispatchable Retired'!I:I,'Dispatchable Retired'!$A:$A,Comparison_CDP2,'Dispatchable Retired'!$B:$B,IF($B$141="NEM","*",$B$141),'Dispatchable Retired'!$C:$C,$H145))</f>
        <v>0</v>
      </c>
      <c r="O145" s="5">
        <f>(SUMIFS('Dispatchable Built'!J:J,'Dispatchable Built'!$A:$A,Comparison_CDP1,'Dispatchable Built'!$B:$B,IF($B$141="NEM","*",$B$141),'Dispatchable Built'!$C:$C,$H145)-SUMIFS('Dispatchable Built'!J:J,'Dispatchable Built'!$A:$A,Comparison_CDP2,'Dispatchable Built'!$B:$B,IF($B$141="NEM","*",$B$141),'Dispatchable Built'!$C:$C,$H145))+(SUMIFS('Dispatchable Retired'!J:J,'Dispatchable Retired'!$A:$A,Comparison_CDP1,'Dispatchable Retired'!$B:$B,IF($B$141="NEM","*",$B$141),'Dispatchable Retired'!$C:$C,$H145)-SUMIFS('Dispatchable Retired'!J:J,'Dispatchable Retired'!$A:$A,Comparison_CDP2,'Dispatchable Retired'!$B:$B,IF($B$141="NEM","*",$B$141),'Dispatchable Retired'!$C:$C,$H145))</f>
        <v>1720</v>
      </c>
      <c r="P145" s="5">
        <f>(SUMIFS('Dispatchable Built'!K:K,'Dispatchable Built'!$A:$A,Comparison_CDP1,'Dispatchable Built'!$B:$B,IF($B$141="NEM","*",$B$141),'Dispatchable Built'!$C:$C,$H145)-SUMIFS('Dispatchable Built'!K:K,'Dispatchable Built'!$A:$A,Comparison_CDP2,'Dispatchable Built'!$B:$B,IF($B$141="NEM","*",$B$141),'Dispatchable Built'!$C:$C,$H145))+(SUMIFS('Dispatchable Retired'!K:K,'Dispatchable Retired'!$A:$A,Comparison_CDP1,'Dispatchable Retired'!$B:$B,IF($B$141="NEM","*",$B$141),'Dispatchable Retired'!$C:$C,$H145)-SUMIFS('Dispatchable Retired'!K:K,'Dispatchable Retired'!$A:$A,Comparison_CDP2,'Dispatchable Retired'!$B:$B,IF($B$141="NEM","*",$B$141),'Dispatchable Retired'!$C:$C,$H145))</f>
        <v>1160</v>
      </c>
      <c r="Q145" s="5">
        <f>(SUMIFS('Dispatchable Built'!L:L,'Dispatchable Built'!$A:$A,Comparison_CDP1,'Dispatchable Built'!$B:$B,IF($B$141="NEM","*",$B$141),'Dispatchable Built'!$C:$C,$H145)-SUMIFS('Dispatchable Built'!L:L,'Dispatchable Built'!$A:$A,Comparison_CDP2,'Dispatchable Built'!$B:$B,IF($B$141="NEM","*",$B$141),'Dispatchable Built'!$C:$C,$H145))+(SUMIFS('Dispatchable Retired'!L:L,'Dispatchable Retired'!$A:$A,Comparison_CDP1,'Dispatchable Retired'!$B:$B,IF($B$141="NEM","*",$B$141),'Dispatchable Retired'!$C:$C,$H145)-SUMIFS('Dispatchable Retired'!L:L,'Dispatchable Retired'!$A:$A,Comparison_CDP2,'Dispatchable Retired'!$B:$B,IF($B$141="NEM","*",$B$141),'Dispatchable Retired'!$C:$C,$H145))</f>
        <v>1160</v>
      </c>
      <c r="R145" s="5">
        <f>(SUMIFS('Dispatchable Built'!M:M,'Dispatchable Built'!$A:$A,Comparison_CDP1,'Dispatchable Built'!$B:$B,IF($B$141="NEM","*",$B$141),'Dispatchable Built'!$C:$C,$H145)-SUMIFS('Dispatchable Built'!M:M,'Dispatchable Built'!$A:$A,Comparison_CDP2,'Dispatchable Built'!$B:$B,IF($B$141="NEM","*",$B$141),'Dispatchable Built'!$C:$C,$H145))+(SUMIFS('Dispatchable Retired'!M:M,'Dispatchable Retired'!$A:$A,Comparison_CDP1,'Dispatchable Retired'!$B:$B,IF($B$141="NEM","*",$B$141),'Dispatchable Retired'!$C:$C,$H145)-SUMIFS('Dispatchable Retired'!M:M,'Dispatchable Retired'!$A:$A,Comparison_CDP2,'Dispatchable Retired'!$B:$B,IF($B$141="NEM","*",$B$141),'Dispatchable Retired'!$C:$C,$H145))</f>
        <v>0</v>
      </c>
      <c r="S145" s="5">
        <f>(SUMIFS('Dispatchable Built'!N:N,'Dispatchable Built'!$A:$A,Comparison_CDP1,'Dispatchable Built'!$B:$B,IF($B$141="NEM","*",$B$141),'Dispatchable Built'!$C:$C,$H145)-SUMIFS('Dispatchable Built'!N:N,'Dispatchable Built'!$A:$A,Comparison_CDP2,'Dispatchable Built'!$B:$B,IF($B$141="NEM","*",$B$141),'Dispatchable Built'!$C:$C,$H145))+(SUMIFS('Dispatchable Retired'!N:N,'Dispatchable Retired'!$A:$A,Comparison_CDP1,'Dispatchable Retired'!$B:$B,IF($B$141="NEM","*",$B$141),'Dispatchable Retired'!$C:$C,$H145)-SUMIFS('Dispatchable Retired'!N:N,'Dispatchable Retired'!$A:$A,Comparison_CDP2,'Dispatchable Retired'!$B:$B,IF($B$141="NEM","*",$B$141),'Dispatchable Retired'!$C:$C,$H145))</f>
        <v>0</v>
      </c>
      <c r="T145" s="5">
        <f>(SUMIFS('Dispatchable Built'!O:O,'Dispatchable Built'!$A:$A,Comparison_CDP1,'Dispatchable Built'!$B:$B,IF($B$141="NEM","*",$B$141),'Dispatchable Built'!$C:$C,$H145)-SUMIFS('Dispatchable Built'!O:O,'Dispatchable Built'!$A:$A,Comparison_CDP2,'Dispatchable Built'!$B:$B,IF($B$141="NEM","*",$B$141),'Dispatchable Built'!$C:$C,$H145))+(SUMIFS('Dispatchable Retired'!O:O,'Dispatchable Retired'!$A:$A,Comparison_CDP1,'Dispatchable Retired'!$B:$B,IF($B$141="NEM","*",$B$141),'Dispatchable Retired'!$C:$C,$H145)-SUMIFS('Dispatchable Retired'!O:O,'Dispatchable Retired'!$A:$A,Comparison_CDP2,'Dispatchable Retired'!$B:$B,IF($B$141="NEM","*",$B$141),'Dispatchable Retired'!$C:$C,$H145))</f>
        <v>0</v>
      </c>
      <c r="U145" s="5">
        <f>(SUMIFS('Dispatchable Built'!P:P,'Dispatchable Built'!$A:$A,Comparison_CDP1,'Dispatchable Built'!$B:$B,IF($B$141="NEM","*",$B$141),'Dispatchable Built'!$C:$C,$H145)-SUMIFS('Dispatchable Built'!P:P,'Dispatchable Built'!$A:$A,Comparison_CDP2,'Dispatchable Built'!$B:$B,IF($B$141="NEM","*",$B$141),'Dispatchable Built'!$C:$C,$H145))+(SUMIFS('Dispatchable Retired'!P:P,'Dispatchable Retired'!$A:$A,Comparison_CDP1,'Dispatchable Retired'!$B:$B,IF($B$141="NEM","*",$B$141),'Dispatchable Retired'!$C:$C,$H145)-SUMIFS('Dispatchable Retired'!P:P,'Dispatchable Retired'!$A:$A,Comparison_CDP2,'Dispatchable Retired'!$B:$B,IF($B$141="NEM","*",$B$141),'Dispatchable Retired'!$C:$C,$H145))</f>
        <v>0</v>
      </c>
      <c r="V145" s="5">
        <f>(SUMIFS('Dispatchable Built'!Q:Q,'Dispatchable Built'!$A:$A,Comparison_CDP1,'Dispatchable Built'!$B:$B,IF($B$141="NEM","*",$B$141),'Dispatchable Built'!$C:$C,$H145)-SUMIFS('Dispatchable Built'!Q:Q,'Dispatchable Built'!$A:$A,Comparison_CDP2,'Dispatchable Built'!$B:$B,IF($B$141="NEM","*",$B$141),'Dispatchable Built'!$C:$C,$H145))+(SUMIFS('Dispatchable Retired'!Q:Q,'Dispatchable Retired'!$A:$A,Comparison_CDP1,'Dispatchable Retired'!$B:$B,IF($B$141="NEM","*",$B$141),'Dispatchable Retired'!$C:$C,$H145)-SUMIFS('Dispatchable Retired'!Q:Q,'Dispatchable Retired'!$A:$A,Comparison_CDP2,'Dispatchable Retired'!$B:$B,IF($B$141="NEM","*",$B$141),'Dispatchable Retired'!$C:$C,$H145))</f>
        <v>0</v>
      </c>
      <c r="W145" s="5">
        <f>(SUMIFS('Dispatchable Built'!R:R,'Dispatchable Built'!$A:$A,Comparison_CDP1,'Dispatchable Built'!$B:$B,IF($B$141="NEM","*",$B$141),'Dispatchable Built'!$C:$C,$H145)-SUMIFS('Dispatchable Built'!R:R,'Dispatchable Built'!$A:$A,Comparison_CDP2,'Dispatchable Built'!$B:$B,IF($B$141="NEM","*",$B$141),'Dispatchable Built'!$C:$C,$H145))+(SUMIFS('Dispatchable Retired'!R:R,'Dispatchable Retired'!$A:$A,Comparison_CDP1,'Dispatchable Retired'!$B:$B,IF($B$141="NEM","*",$B$141),'Dispatchable Retired'!$C:$C,$H145)-SUMIFS('Dispatchable Retired'!R:R,'Dispatchable Retired'!$A:$A,Comparison_CDP2,'Dispatchable Retired'!$B:$B,IF($B$141="NEM","*",$B$141),'Dispatchable Retired'!$C:$C,$H145))</f>
        <v>0</v>
      </c>
      <c r="X145" s="5">
        <f>(SUMIFS('Dispatchable Built'!S:S,'Dispatchable Built'!$A:$A,Comparison_CDP1,'Dispatchable Built'!$B:$B,IF($B$141="NEM","*",$B$141),'Dispatchable Built'!$C:$C,$H145)-SUMIFS('Dispatchable Built'!S:S,'Dispatchable Built'!$A:$A,Comparison_CDP2,'Dispatchable Built'!$B:$B,IF($B$141="NEM","*",$B$141),'Dispatchable Built'!$C:$C,$H145))+(SUMIFS('Dispatchable Retired'!S:S,'Dispatchable Retired'!$A:$A,Comparison_CDP1,'Dispatchable Retired'!$B:$B,IF($B$141="NEM","*",$B$141),'Dispatchable Retired'!$C:$C,$H145)-SUMIFS('Dispatchable Retired'!S:S,'Dispatchable Retired'!$A:$A,Comparison_CDP2,'Dispatchable Retired'!$B:$B,IF($B$141="NEM","*",$B$141),'Dispatchable Retired'!$C:$C,$H145))</f>
        <v>0</v>
      </c>
      <c r="Y145" s="5">
        <f>(SUMIFS('Dispatchable Built'!T:T,'Dispatchable Built'!$A:$A,Comparison_CDP1,'Dispatchable Built'!$B:$B,IF($B$141="NEM","*",$B$141),'Dispatchable Built'!$C:$C,$H145)-SUMIFS('Dispatchable Built'!T:T,'Dispatchable Built'!$A:$A,Comparison_CDP2,'Dispatchable Built'!$B:$B,IF($B$141="NEM","*",$B$141),'Dispatchable Built'!$C:$C,$H145))+(SUMIFS('Dispatchable Retired'!T:T,'Dispatchable Retired'!$A:$A,Comparison_CDP1,'Dispatchable Retired'!$B:$B,IF($B$141="NEM","*",$B$141),'Dispatchable Retired'!$C:$C,$H145)-SUMIFS('Dispatchable Retired'!T:T,'Dispatchable Retired'!$A:$A,Comparison_CDP2,'Dispatchable Retired'!$B:$B,IF($B$141="NEM","*",$B$141),'Dispatchable Retired'!$C:$C,$H145))</f>
        <v>0</v>
      </c>
      <c r="Z145" s="5">
        <f>(SUMIFS('Dispatchable Built'!U:U,'Dispatchable Built'!$A:$A,Comparison_CDP1,'Dispatchable Built'!$B:$B,IF($B$141="NEM","*",$B$141),'Dispatchable Built'!$C:$C,$H145)-SUMIFS('Dispatchable Built'!U:U,'Dispatchable Built'!$A:$A,Comparison_CDP2,'Dispatchable Built'!$B:$B,IF($B$141="NEM","*",$B$141),'Dispatchable Built'!$C:$C,$H145))+(SUMIFS('Dispatchable Retired'!U:U,'Dispatchable Retired'!$A:$A,Comparison_CDP1,'Dispatchable Retired'!$B:$B,IF($B$141="NEM","*",$B$141),'Dispatchable Retired'!$C:$C,$H145)-SUMIFS('Dispatchable Retired'!U:U,'Dispatchable Retired'!$A:$A,Comparison_CDP2,'Dispatchable Retired'!$B:$B,IF($B$141="NEM","*",$B$141),'Dispatchable Retired'!$C:$C,$H145))</f>
        <v>0</v>
      </c>
      <c r="AA145" s="5">
        <f>(SUMIFS('Dispatchable Built'!V:V,'Dispatchable Built'!$A:$A,Comparison_CDP1,'Dispatchable Built'!$B:$B,IF($B$141="NEM","*",$B$141),'Dispatchable Built'!$C:$C,$H145)-SUMIFS('Dispatchable Built'!V:V,'Dispatchable Built'!$A:$A,Comparison_CDP2,'Dispatchable Built'!$B:$B,IF($B$141="NEM","*",$B$141),'Dispatchable Built'!$C:$C,$H145))+(SUMIFS('Dispatchable Retired'!V:V,'Dispatchable Retired'!$A:$A,Comparison_CDP1,'Dispatchable Retired'!$B:$B,IF($B$141="NEM","*",$B$141),'Dispatchable Retired'!$C:$C,$H145)-SUMIFS('Dispatchable Retired'!V:V,'Dispatchable Retired'!$A:$A,Comparison_CDP2,'Dispatchable Retired'!$B:$B,IF($B$141="NEM","*",$B$141),'Dispatchable Retired'!$C:$C,$H145))</f>
        <v>0</v>
      </c>
      <c r="AB145" s="5">
        <f>(SUMIFS('Dispatchable Built'!W:W,'Dispatchable Built'!$A:$A,Comparison_CDP1,'Dispatchable Built'!$B:$B,IF($B$141="NEM","*",$B$141),'Dispatchable Built'!$C:$C,$H145)-SUMIFS('Dispatchable Built'!W:W,'Dispatchable Built'!$A:$A,Comparison_CDP2,'Dispatchable Built'!$B:$B,IF($B$141="NEM","*",$B$141),'Dispatchable Built'!$C:$C,$H145))+(SUMIFS('Dispatchable Retired'!W:W,'Dispatchable Retired'!$A:$A,Comparison_CDP1,'Dispatchable Retired'!$B:$B,IF($B$141="NEM","*",$B$141),'Dispatchable Retired'!$C:$C,$H145)-SUMIFS('Dispatchable Retired'!W:W,'Dispatchable Retired'!$A:$A,Comparison_CDP2,'Dispatchable Retired'!$B:$B,IF($B$141="NEM","*",$B$141),'Dispatchable Retired'!$C:$C,$H145))</f>
        <v>0</v>
      </c>
      <c r="AC145" s="5">
        <f>(SUMIFS('Dispatchable Built'!X:X,'Dispatchable Built'!$A:$A,Comparison_CDP1,'Dispatchable Built'!$B:$B,IF($B$141="NEM","*",$B$141),'Dispatchable Built'!$C:$C,$H145)-SUMIFS('Dispatchable Built'!X:X,'Dispatchable Built'!$A:$A,Comparison_CDP2,'Dispatchable Built'!$B:$B,IF($B$141="NEM","*",$B$141),'Dispatchable Built'!$C:$C,$H145))+(SUMIFS('Dispatchable Retired'!X:X,'Dispatchable Retired'!$A:$A,Comparison_CDP1,'Dispatchable Retired'!$B:$B,IF($B$141="NEM","*",$B$141),'Dispatchable Retired'!$C:$C,$H145)-SUMIFS('Dispatchable Retired'!X:X,'Dispatchable Retired'!$A:$A,Comparison_CDP2,'Dispatchable Retired'!$B:$B,IF($B$141="NEM","*",$B$141),'Dispatchable Retired'!$C:$C,$H145))</f>
        <v>0</v>
      </c>
      <c r="AD145" s="5">
        <f>(SUMIFS('Dispatchable Built'!Y:Y,'Dispatchable Built'!$A:$A,Comparison_CDP1,'Dispatchable Built'!$B:$B,IF($B$141="NEM","*",$B$141),'Dispatchable Built'!$C:$C,$H145)-SUMIFS('Dispatchable Built'!Y:Y,'Dispatchable Built'!$A:$A,Comparison_CDP2,'Dispatchable Built'!$B:$B,IF($B$141="NEM","*",$B$141),'Dispatchable Built'!$C:$C,$H145))+(SUMIFS('Dispatchable Retired'!Y:Y,'Dispatchable Retired'!$A:$A,Comparison_CDP1,'Dispatchable Retired'!$B:$B,IF($B$141="NEM","*",$B$141),'Dispatchable Retired'!$C:$C,$H145)-SUMIFS('Dispatchable Retired'!Y:Y,'Dispatchable Retired'!$A:$A,Comparison_CDP2,'Dispatchable Retired'!$B:$B,IF($B$141="NEM","*",$B$141),'Dispatchable Retired'!$C:$C,$H145))</f>
        <v>0</v>
      </c>
      <c r="AE145" s="5">
        <f>(SUMIFS('Dispatchable Built'!Z:Z,'Dispatchable Built'!$A:$A,Comparison_CDP1,'Dispatchable Built'!$B:$B,IF($B$141="NEM","*",$B$141),'Dispatchable Built'!$C:$C,$H145)-SUMIFS('Dispatchable Built'!Z:Z,'Dispatchable Built'!$A:$A,Comparison_CDP2,'Dispatchable Built'!$B:$B,IF($B$141="NEM","*",$B$141),'Dispatchable Built'!$C:$C,$H145))+(SUMIFS('Dispatchable Retired'!Z:Z,'Dispatchable Retired'!$A:$A,Comparison_CDP1,'Dispatchable Retired'!$B:$B,IF($B$141="NEM","*",$B$141),'Dispatchable Retired'!$C:$C,$H145)-SUMIFS('Dispatchable Retired'!Z:Z,'Dispatchable Retired'!$A:$A,Comparison_CDP2,'Dispatchable Retired'!$B:$B,IF($B$141="NEM","*",$B$141),'Dispatchable Retired'!$C:$C,$H145))</f>
        <v>0</v>
      </c>
      <c r="AF145" s="5">
        <f>(SUMIFS('Dispatchable Built'!AA:AA,'Dispatchable Built'!$A:$A,Comparison_CDP1,'Dispatchable Built'!$B:$B,IF($B$141="NEM","*",$B$141),'Dispatchable Built'!$C:$C,$H145)-SUMIFS('Dispatchable Built'!AA:AA,'Dispatchable Built'!$A:$A,Comparison_CDP2,'Dispatchable Built'!$B:$B,IF($B$141="NEM","*",$B$141),'Dispatchable Built'!$C:$C,$H145))+(SUMIFS('Dispatchable Retired'!AA:AA,'Dispatchable Retired'!$A:$A,Comparison_CDP1,'Dispatchable Retired'!$B:$B,IF($B$141="NEM","*",$B$141),'Dispatchable Retired'!$C:$C,$H145)-SUMIFS('Dispatchable Retired'!AA:AA,'Dispatchable Retired'!$A:$A,Comparison_CDP2,'Dispatchable Retired'!$B:$B,IF($B$141="NEM","*",$B$141),'Dispatchable Retired'!$C:$C,$H145))</f>
        <v>0</v>
      </c>
      <c r="AG145" s="5">
        <f>(SUMIFS('Dispatchable Built'!AB:AB,'Dispatchable Built'!$A:$A,Comparison_CDP1,'Dispatchable Built'!$B:$B,IF($B$141="NEM","*",$B$141),'Dispatchable Built'!$C:$C,$H145)-SUMIFS('Dispatchable Built'!AB:AB,'Dispatchable Built'!$A:$A,Comparison_CDP2,'Dispatchable Built'!$B:$B,IF($B$141="NEM","*",$B$141),'Dispatchable Built'!$C:$C,$H145))+(SUMIFS('Dispatchable Retired'!AB:AB,'Dispatchable Retired'!$A:$A,Comparison_CDP1,'Dispatchable Retired'!$B:$B,IF($B$141="NEM","*",$B$141),'Dispatchable Retired'!$C:$C,$H145)-SUMIFS('Dispatchable Retired'!AB:AB,'Dispatchable Retired'!$A:$A,Comparison_CDP2,'Dispatchable Retired'!$B:$B,IF($B$141="NEM","*",$B$141),'Dispatchable Retired'!$C:$C,$H145))</f>
        <v>0</v>
      </c>
      <c r="AH145" s="5">
        <f>(SUMIFS('Dispatchable Built'!AC:AC,'Dispatchable Built'!$A:$A,Comparison_CDP1,'Dispatchable Built'!$B:$B,IF($B$141="NEM","*",$B$141),'Dispatchable Built'!$C:$C,$H145)-SUMIFS('Dispatchable Built'!AC:AC,'Dispatchable Built'!$A:$A,Comparison_CDP2,'Dispatchable Built'!$B:$B,IF($B$141="NEM","*",$B$141),'Dispatchable Built'!$C:$C,$H145))+(SUMIFS('Dispatchable Retired'!AC:AC,'Dispatchable Retired'!$A:$A,Comparison_CDP1,'Dispatchable Retired'!$B:$B,IF($B$141="NEM","*",$B$141),'Dispatchable Retired'!$C:$C,$H145)-SUMIFS('Dispatchable Retired'!AC:AC,'Dispatchable Retired'!$A:$A,Comparison_CDP2,'Dispatchable Retired'!$B:$B,IF($B$141="NEM","*",$B$141),'Dispatchable Retired'!$C:$C,$H145))</f>
        <v>0</v>
      </c>
      <c r="AI145" s="5">
        <f>(SUMIFS('Dispatchable Built'!AD:AD,'Dispatchable Built'!$A:$A,Comparison_CDP1,'Dispatchable Built'!$B:$B,IF($B$141="NEM","*",$B$141),'Dispatchable Built'!$C:$C,$H145)-SUMIFS('Dispatchable Built'!AD:AD,'Dispatchable Built'!$A:$A,Comparison_CDP2,'Dispatchable Built'!$B:$B,IF($B$141="NEM","*",$B$141),'Dispatchable Built'!$C:$C,$H145))+(SUMIFS('Dispatchable Retired'!AD:AD,'Dispatchable Retired'!$A:$A,Comparison_CDP1,'Dispatchable Retired'!$B:$B,IF($B$141="NEM","*",$B$141),'Dispatchable Retired'!$C:$C,$H145)-SUMIFS('Dispatchable Retired'!AD:AD,'Dispatchable Retired'!$A:$A,Comparison_CDP2,'Dispatchable Retired'!$B:$B,IF($B$141="NEM","*",$B$141),'Dispatchable Retired'!$C:$C,$H145))</f>
        <v>0</v>
      </c>
      <c r="AJ145" s="5">
        <f>(SUMIFS('Dispatchable Built'!AE:AE,'Dispatchable Built'!$A:$A,Comparison_CDP1,'Dispatchable Built'!$B:$B,IF($B$141="NEM","*",$B$141),'Dispatchable Built'!$C:$C,$H145)-SUMIFS('Dispatchable Built'!AE:AE,'Dispatchable Built'!$A:$A,Comparison_CDP2,'Dispatchable Built'!$B:$B,IF($B$141="NEM","*",$B$141),'Dispatchable Built'!$C:$C,$H145))+(SUMIFS('Dispatchable Retired'!AE:AE,'Dispatchable Retired'!$A:$A,Comparison_CDP1,'Dispatchable Retired'!$B:$B,IF($B$141="NEM","*",$B$141),'Dispatchable Retired'!$C:$C,$H145)-SUMIFS('Dispatchable Retired'!AE:AE,'Dispatchable Retired'!$A:$A,Comparison_CDP2,'Dispatchable Retired'!$B:$B,IF($B$141="NEM","*",$B$141),'Dispatchable Retired'!$C:$C,$H145))</f>
        <v>0</v>
      </c>
    </row>
    <row r="146" spans="8:36" ht="15" customHeight="1">
      <c r="H146" s="9" t="s">
        <v>132</v>
      </c>
      <c r="I146" s="5">
        <f>(SUMIFS('Dispatchable Built'!D:D,'Dispatchable Built'!$A:$A,Comparison_CDP1,'Dispatchable Built'!$B:$B,IF($B$141="NEM","*",$B$141),'Dispatchable Built'!$C:$C,$H146)-SUMIFS('Dispatchable Built'!D:D,'Dispatchable Built'!$A:$A,Comparison_CDP2,'Dispatchable Built'!$B:$B,IF($B$141="NEM","*",$B$141),'Dispatchable Built'!$C:$C,$H146))+(SUMIFS('Dispatchable Retired'!D:D,'Dispatchable Retired'!$A:$A,Comparison_CDP1,'Dispatchable Retired'!$B:$B,IF($B$141="NEM","*",$B$141),'Dispatchable Retired'!$C:$C,$H146)-SUMIFS('Dispatchable Retired'!D:D,'Dispatchable Retired'!$A:$A,Comparison_CDP2,'Dispatchable Retired'!$B:$B,IF($B$141="NEM","*",$B$141),'Dispatchable Retired'!$C:$C,$H146))</f>
        <v>0</v>
      </c>
      <c r="J146" s="5">
        <f>(SUMIFS('Dispatchable Built'!E:E,'Dispatchable Built'!$A:$A,Comparison_CDP1,'Dispatchable Built'!$B:$B,IF($B$141="NEM","*",$B$141),'Dispatchable Built'!$C:$C,$H146)-SUMIFS('Dispatchable Built'!E:E,'Dispatchable Built'!$A:$A,Comparison_CDP2,'Dispatchable Built'!$B:$B,IF($B$141="NEM","*",$B$141),'Dispatchable Built'!$C:$C,$H146))+(SUMIFS('Dispatchable Retired'!E:E,'Dispatchable Retired'!$A:$A,Comparison_CDP1,'Dispatchable Retired'!$B:$B,IF($B$141="NEM","*",$B$141),'Dispatchable Retired'!$C:$C,$H146)-SUMIFS('Dispatchable Retired'!E:E,'Dispatchable Retired'!$A:$A,Comparison_CDP2,'Dispatchable Retired'!$B:$B,IF($B$141="NEM","*",$B$141),'Dispatchable Retired'!$C:$C,$H146))</f>
        <v>0</v>
      </c>
      <c r="K146" s="5">
        <f>(SUMIFS('Dispatchable Built'!F:F,'Dispatchable Built'!$A:$A,Comparison_CDP1,'Dispatchable Built'!$B:$B,IF($B$141="NEM","*",$B$141),'Dispatchable Built'!$C:$C,$H146)-SUMIFS('Dispatchable Built'!F:F,'Dispatchable Built'!$A:$A,Comparison_CDP2,'Dispatchable Built'!$B:$B,IF($B$141="NEM","*",$B$141),'Dispatchable Built'!$C:$C,$H146))+(SUMIFS('Dispatchable Retired'!F:F,'Dispatchable Retired'!$A:$A,Comparison_CDP1,'Dispatchable Retired'!$B:$B,IF($B$141="NEM","*",$B$141),'Dispatchable Retired'!$C:$C,$H146)-SUMIFS('Dispatchable Retired'!F:F,'Dispatchable Retired'!$A:$A,Comparison_CDP2,'Dispatchable Retired'!$B:$B,IF($B$141="NEM","*",$B$141),'Dispatchable Retired'!$C:$C,$H146))</f>
        <v>0</v>
      </c>
      <c r="L146" s="5">
        <f>(SUMIFS('Dispatchable Built'!G:G,'Dispatchable Built'!$A:$A,Comparison_CDP1,'Dispatchable Built'!$B:$B,IF($B$141="NEM","*",$B$141),'Dispatchable Built'!$C:$C,$H146)-SUMIFS('Dispatchable Built'!G:G,'Dispatchable Built'!$A:$A,Comparison_CDP2,'Dispatchable Built'!$B:$B,IF($B$141="NEM","*",$B$141),'Dispatchable Built'!$C:$C,$H146))+(SUMIFS('Dispatchable Retired'!G:G,'Dispatchable Retired'!$A:$A,Comparison_CDP1,'Dispatchable Retired'!$B:$B,IF($B$141="NEM","*",$B$141),'Dispatchable Retired'!$C:$C,$H146)-SUMIFS('Dispatchable Retired'!G:G,'Dispatchable Retired'!$A:$A,Comparison_CDP2,'Dispatchable Retired'!$B:$B,IF($B$141="NEM","*",$B$141),'Dispatchable Retired'!$C:$C,$H146))</f>
        <v>0</v>
      </c>
      <c r="M146" s="5">
        <f>(SUMIFS('Dispatchable Built'!H:H,'Dispatchable Built'!$A:$A,Comparison_CDP1,'Dispatchable Built'!$B:$B,IF($B$141="NEM","*",$B$141),'Dispatchable Built'!$C:$C,$H146)-SUMIFS('Dispatchable Built'!H:H,'Dispatchable Built'!$A:$A,Comparison_CDP2,'Dispatchable Built'!$B:$B,IF($B$141="NEM","*",$B$141),'Dispatchable Built'!$C:$C,$H146))+(SUMIFS('Dispatchable Retired'!H:H,'Dispatchable Retired'!$A:$A,Comparison_CDP1,'Dispatchable Retired'!$B:$B,IF($B$141="NEM","*",$B$141),'Dispatchable Retired'!$C:$C,$H146)-SUMIFS('Dispatchable Retired'!H:H,'Dispatchable Retired'!$A:$A,Comparison_CDP2,'Dispatchable Retired'!$B:$B,IF($B$141="NEM","*",$B$141),'Dispatchable Retired'!$C:$C,$H146))</f>
        <v>0</v>
      </c>
      <c r="N146" s="5">
        <f>(SUMIFS('Dispatchable Built'!I:I,'Dispatchable Built'!$A:$A,Comparison_CDP1,'Dispatchable Built'!$B:$B,IF($B$141="NEM","*",$B$141),'Dispatchable Built'!$C:$C,$H146)-SUMIFS('Dispatchable Built'!I:I,'Dispatchable Built'!$A:$A,Comparison_CDP2,'Dispatchable Built'!$B:$B,IF($B$141="NEM","*",$B$141),'Dispatchable Built'!$C:$C,$H146))+(SUMIFS('Dispatchable Retired'!I:I,'Dispatchable Retired'!$A:$A,Comparison_CDP1,'Dispatchable Retired'!$B:$B,IF($B$141="NEM","*",$B$141),'Dispatchable Retired'!$C:$C,$H146)-SUMIFS('Dispatchable Retired'!I:I,'Dispatchable Retired'!$A:$A,Comparison_CDP2,'Dispatchable Retired'!$B:$B,IF($B$141="NEM","*",$B$141),'Dispatchable Retired'!$C:$C,$H146))</f>
        <v>0</v>
      </c>
      <c r="O146" s="5">
        <f>(SUMIFS('Dispatchable Built'!J:J,'Dispatchable Built'!$A:$A,Comparison_CDP1,'Dispatchable Built'!$B:$B,IF($B$141="NEM","*",$B$141),'Dispatchable Built'!$C:$C,$H146)-SUMIFS('Dispatchable Built'!J:J,'Dispatchable Built'!$A:$A,Comparison_CDP2,'Dispatchable Built'!$B:$B,IF($B$141="NEM","*",$B$141),'Dispatchable Built'!$C:$C,$H146))+(SUMIFS('Dispatchable Retired'!J:J,'Dispatchable Retired'!$A:$A,Comparison_CDP1,'Dispatchable Retired'!$B:$B,IF($B$141="NEM","*",$B$141),'Dispatchable Retired'!$C:$C,$H146)-SUMIFS('Dispatchable Retired'!J:J,'Dispatchable Retired'!$A:$A,Comparison_CDP2,'Dispatchable Retired'!$B:$B,IF($B$141="NEM","*",$B$141),'Dispatchable Retired'!$C:$C,$H146))</f>
        <v>1279</v>
      </c>
      <c r="P146" s="5">
        <f>(SUMIFS('Dispatchable Built'!K:K,'Dispatchable Built'!$A:$A,Comparison_CDP1,'Dispatchable Built'!$B:$B,IF($B$141="NEM","*",$B$141),'Dispatchable Built'!$C:$C,$H146)-SUMIFS('Dispatchable Built'!K:K,'Dispatchable Built'!$A:$A,Comparison_CDP2,'Dispatchable Built'!$B:$B,IF($B$141="NEM","*",$B$141),'Dispatchable Built'!$C:$C,$H146))+(SUMIFS('Dispatchable Retired'!K:K,'Dispatchable Retired'!$A:$A,Comparison_CDP1,'Dispatchable Retired'!$B:$B,IF($B$141="NEM","*",$B$141),'Dispatchable Retired'!$C:$C,$H146)-SUMIFS('Dispatchable Retired'!K:K,'Dispatchable Retired'!$A:$A,Comparison_CDP2,'Dispatchable Retired'!$B:$B,IF($B$141="NEM","*",$B$141),'Dispatchable Retired'!$C:$C,$H146))</f>
        <v>571</v>
      </c>
      <c r="Q146" s="5">
        <f>(SUMIFS('Dispatchable Built'!L:L,'Dispatchable Built'!$A:$A,Comparison_CDP1,'Dispatchable Built'!$B:$B,IF($B$141="NEM","*",$B$141),'Dispatchable Built'!$C:$C,$H146)-SUMIFS('Dispatchable Built'!L:L,'Dispatchable Built'!$A:$A,Comparison_CDP2,'Dispatchable Built'!$B:$B,IF($B$141="NEM","*",$B$141),'Dispatchable Built'!$C:$C,$H146))+(SUMIFS('Dispatchable Retired'!L:L,'Dispatchable Retired'!$A:$A,Comparison_CDP1,'Dispatchable Retired'!$B:$B,IF($B$141="NEM","*",$B$141),'Dispatchable Retired'!$C:$C,$H146)-SUMIFS('Dispatchable Retired'!L:L,'Dispatchable Retired'!$A:$A,Comparison_CDP2,'Dispatchable Retired'!$B:$B,IF($B$141="NEM","*",$B$141),'Dispatchable Retired'!$C:$C,$H146))</f>
        <v>162</v>
      </c>
      <c r="R146" s="5">
        <f>(SUMIFS('Dispatchable Built'!M:M,'Dispatchable Built'!$A:$A,Comparison_CDP1,'Dispatchable Built'!$B:$B,IF($B$141="NEM","*",$B$141),'Dispatchable Built'!$C:$C,$H146)-SUMIFS('Dispatchable Built'!M:M,'Dispatchable Built'!$A:$A,Comparison_CDP2,'Dispatchable Built'!$B:$B,IF($B$141="NEM","*",$B$141),'Dispatchable Built'!$C:$C,$H146))+(SUMIFS('Dispatchable Retired'!M:M,'Dispatchable Retired'!$A:$A,Comparison_CDP1,'Dispatchable Retired'!$B:$B,IF($B$141="NEM","*",$B$141),'Dispatchable Retired'!$C:$C,$H146)-SUMIFS('Dispatchable Retired'!M:M,'Dispatchable Retired'!$A:$A,Comparison_CDP2,'Dispatchable Retired'!$B:$B,IF($B$141="NEM","*",$B$141),'Dispatchable Retired'!$C:$C,$H146))</f>
        <v>162</v>
      </c>
      <c r="S146" s="5">
        <f>(SUMIFS('Dispatchable Built'!N:N,'Dispatchable Built'!$A:$A,Comparison_CDP1,'Dispatchable Built'!$B:$B,IF($B$141="NEM","*",$B$141),'Dispatchable Built'!$C:$C,$H146)-SUMIFS('Dispatchable Built'!N:N,'Dispatchable Built'!$A:$A,Comparison_CDP2,'Dispatchable Built'!$B:$B,IF($B$141="NEM","*",$B$141),'Dispatchable Built'!$C:$C,$H146))+(SUMIFS('Dispatchable Retired'!N:N,'Dispatchable Retired'!$A:$A,Comparison_CDP1,'Dispatchable Retired'!$B:$B,IF($B$141="NEM","*",$B$141),'Dispatchable Retired'!$C:$C,$H146)-SUMIFS('Dispatchable Retired'!N:N,'Dispatchable Retired'!$A:$A,Comparison_CDP2,'Dispatchable Retired'!$B:$B,IF($B$141="NEM","*",$B$141),'Dispatchable Retired'!$C:$C,$H146))</f>
        <v>162</v>
      </c>
      <c r="T146" s="5">
        <f>(SUMIFS('Dispatchable Built'!O:O,'Dispatchable Built'!$A:$A,Comparison_CDP1,'Dispatchable Built'!$B:$B,IF($B$141="NEM","*",$B$141),'Dispatchable Built'!$C:$C,$H146)-SUMIFS('Dispatchable Built'!O:O,'Dispatchable Built'!$A:$A,Comparison_CDP2,'Dispatchable Built'!$B:$B,IF($B$141="NEM","*",$B$141),'Dispatchable Built'!$C:$C,$H146))+(SUMIFS('Dispatchable Retired'!O:O,'Dispatchable Retired'!$A:$A,Comparison_CDP1,'Dispatchable Retired'!$B:$B,IF($B$141="NEM","*",$B$141),'Dispatchable Retired'!$C:$C,$H146)-SUMIFS('Dispatchable Retired'!O:O,'Dispatchable Retired'!$A:$A,Comparison_CDP2,'Dispatchable Retired'!$B:$B,IF($B$141="NEM","*",$B$141),'Dispatchable Retired'!$C:$C,$H146))</f>
        <v>-247</v>
      </c>
      <c r="U146" s="5">
        <f>(SUMIFS('Dispatchable Built'!P:P,'Dispatchable Built'!$A:$A,Comparison_CDP1,'Dispatchable Built'!$B:$B,IF($B$141="NEM","*",$B$141),'Dispatchable Built'!$C:$C,$H146)-SUMIFS('Dispatchable Built'!P:P,'Dispatchable Built'!$A:$A,Comparison_CDP2,'Dispatchable Built'!$B:$B,IF($B$141="NEM","*",$B$141),'Dispatchable Built'!$C:$C,$H146))+(SUMIFS('Dispatchable Retired'!P:P,'Dispatchable Retired'!$A:$A,Comparison_CDP1,'Dispatchable Retired'!$B:$B,IF($B$141="NEM","*",$B$141),'Dispatchable Retired'!$C:$C,$H146)-SUMIFS('Dispatchable Retired'!P:P,'Dispatchable Retired'!$A:$A,Comparison_CDP2,'Dispatchable Retired'!$B:$B,IF($B$141="NEM","*",$B$141),'Dispatchable Retired'!$C:$C,$H146))</f>
        <v>-2274</v>
      </c>
      <c r="V146" s="5">
        <f>(SUMIFS('Dispatchable Built'!Q:Q,'Dispatchable Built'!$A:$A,Comparison_CDP1,'Dispatchable Built'!$B:$B,IF($B$141="NEM","*",$B$141),'Dispatchable Built'!$C:$C,$H146)-SUMIFS('Dispatchable Built'!Q:Q,'Dispatchable Built'!$A:$A,Comparison_CDP2,'Dispatchable Built'!$B:$B,IF($B$141="NEM","*",$B$141),'Dispatchable Built'!$C:$C,$H146))+(SUMIFS('Dispatchable Retired'!Q:Q,'Dispatchable Retired'!$A:$A,Comparison_CDP1,'Dispatchable Retired'!$B:$B,IF($B$141="NEM","*",$B$141),'Dispatchable Retired'!$C:$C,$H146)-SUMIFS('Dispatchable Retired'!Q:Q,'Dispatchable Retired'!$A:$A,Comparison_CDP2,'Dispatchable Retired'!$B:$B,IF($B$141="NEM","*",$B$141),'Dispatchable Retired'!$C:$C,$H146))</f>
        <v>-3501</v>
      </c>
      <c r="W146" s="5">
        <f>(SUMIFS('Dispatchable Built'!R:R,'Dispatchable Built'!$A:$A,Comparison_CDP1,'Dispatchable Built'!$B:$B,IF($B$141="NEM","*",$B$141),'Dispatchable Built'!$C:$C,$H146)-SUMIFS('Dispatchable Built'!R:R,'Dispatchable Built'!$A:$A,Comparison_CDP2,'Dispatchable Built'!$B:$B,IF($B$141="NEM","*",$B$141),'Dispatchable Built'!$C:$C,$H146))+(SUMIFS('Dispatchable Retired'!R:R,'Dispatchable Retired'!$A:$A,Comparison_CDP1,'Dispatchable Retired'!$B:$B,IF($B$141="NEM","*",$B$141),'Dispatchable Retired'!$C:$C,$H146)-SUMIFS('Dispatchable Retired'!R:R,'Dispatchable Retired'!$A:$A,Comparison_CDP2,'Dispatchable Retired'!$B:$B,IF($B$141="NEM","*",$B$141),'Dispatchable Retired'!$C:$C,$H146))</f>
        <v>-4728</v>
      </c>
      <c r="X146" s="5">
        <f>(SUMIFS('Dispatchable Built'!S:S,'Dispatchable Built'!$A:$A,Comparison_CDP1,'Dispatchable Built'!$B:$B,IF($B$141="NEM","*",$B$141),'Dispatchable Built'!$C:$C,$H146)-SUMIFS('Dispatchable Built'!S:S,'Dispatchable Built'!$A:$A,Comparison_CDP2,'Dispatchable Built'!$B:$B,IF($B$141="NEM","*",$B$141),'Dispatchable Built'!$C:$C,$H146))+(SUMIFS('Dispatchable Retired'!S:S,'Dispatchable Retired'!$A:$A,Comparison_CDP1,'Dispatchable Retired'!$B:$B,IF($B$141="NEM","*",$B$141),'Dispatchable Retired'!$C:$C,$H146)-SUMIFS('Dispatchable Retired'!S:S,'Dispatchable Retired'!$A:$A,Comparison_CDP2,'Dispatchable Retired'!$B:$B,IF($B$141="NEM","*",$B$141),'Dispatchable Retired'!$C:$C,$H146))</f>
        <v>-5137</v>
      </c>
      <c r="Y146" s="5">
        <f>(SUMIFS('Dispatchable Built'!T:T,'Dispatchable Built'!$A:$A,Comparison_CDP1,'Dispatchable Built'!$B:$B,IF($B$141="NEM","*",$B$141),'Dispatchable Built'!$C:$C,$H146)-SUMIFS('Dispatchable Built'!T:T,'Dispatchable Built'!$A:$A,Comparison_CDP2,'Dispatchable Built'!$B:$B,IF($B$141="NEM","*",$B$141),'Dispatchable Built'!$C:$C,$H146))+(SUMIFS('Dispatchable Retired'!T:T,'Dispatchable Retired'!$A:$A,Comparison_CDP1,'Dispatchable Retired'!$B:$B,IF($B$141="NEM","*",$B$141),'Dispatchable Retired'!$C:$C,$H146)-SUMIFS('Dispatchable Retired'!T:T,'Dispatchable Retired'!$A:$A,Comparison_CDP2,'Dispatchable Retired'!$B:$B,IF($B$141="NEM","*",$B$141),'Dispatchable Retired'!$C:$C,$H146))</f>
        <v>-5955</v>
      </c>
      <c r="Z146" s="5">
        <f>(SUMIFS('Dispatchable Built'!U:U,'Dispatchable Built'!$A:$A,Comparison_CDP1,'Dispatchable Built'!$B:$B,IF($B$141="NEM","*",$B$141),'Dispatchable Built'!$C:$C,$H146)-SUMIFS('Dispatchable Built'!U:U,'Dispatchable Built'!$A:$A,Comparison_CDP2,'Dispatchable Built'!$B:$B,IF($B$141="NEM","*",$B$141),'Dispatchable Built'!$C:$C,$H146))+(SUMIFS('Dispatchable Retired'!U:U,'Dispatchable Retired'!$A:$A,Comparison_CDP1,'Dispatchable Retired'!$B:$B,IF($B$141="NEM","*",$B$141),'Dispatchable Retired'!$C:$C,$H146)-SUMIFS('Dispatchable Retired'!U:U,'Dispatchable Retired'!$A:$A,Comparison_CDP2,'Dispatchable Retired'!$B:$B,IF($B$141="NEM","*",$B$141),'Dispatchable Retired'!$C:$C,$H146))</f>
        <v>-5955</v>
      </c>
      <c r="AA146" s="5">
        <f>(SUMIFS('Dispatchable Built'!V:V,'Dispatchable Built'!$A:$A,Comparison_CDP1,'Dispatchable Built'!$B:$B,IF($B$141="NEM","*",$B$141),'Dispatchable Built'!$C:$C,$H146)-SUMIFS('Dispatchable Built'!V:V,'Dispatchable Built'!$A:$A,Comparison_CDP2,'Dispatchable Built'!$B:$B,IF($B$141="NEM","*",$B$141),'Dispatchable Built'!$C:$C,$H146))+(SUMIFS('Dispatchable Retired'!V:V,'Dispatchable Retired'!$A:$A,Comparison_CDP1,'Dispatchable Retired'!$B:$B,IF($B$141="NEM","*",$B$141),'Dispatchable Retired'!$C:$C,$H146)-SUMIFS('Dispatchable Retired'!V:V,'Dispatchable Retired'!$A:$A,Comparison_CDP2,'Dispatchable Retired'!$B:$B,IF($B$141="NEM","*",$B$141),'Dispatchable Retired'!$C:$C,$H146))</f>
        <v>-6364</v>
      </c>
      <c r="AB146" s="5">
        <f>(SUMIFS('Dispatchable Built'!W:W,'Dispatchable Built'!$A:$A,Comparison_CDP1,'Dispatchable Built'!$B:$B,IF($B$141="NEM","*",$B$141),'Dispatchable Built'!$C:$C,$H146)-SUMIFS('Dispatchable Built'!W:W,'Dispatchable Built'!$A:$A,Comparison_CDP2,'Dispatchable Built'!$B:$B,IF($B$141="NEM","*",$B$141),'Dispatchable Built'!$C:$C,$H146))+(SUMIFS('Dispatchable Retired'!W:W,'Dispatchable Retired'!$A:$A,Comparison_CDP1,'Dispatchable Retired'!$B:$B,IF($B$141="NEM","*",$B$141),'Dispatchable Retired'!$C:$C,$H146)-SUMIFS('Dispatchable Retired'!W:W,'Dispatchable Retired'!$A:$A,Comparison_CDP2,'Dispatchable Retired'!$B:$B,IF($B$141="NEM","*",$B$141),'Dispatchable Retired'!$C:$C,$H146))</f>
        <v>-8000</v>
      </c>
      <c r="AC146" s="5">
        <f>(SUMIFS('Dispatchable Built'!X:X,'Dispatchable Built'!$A:$A,Comparison_CDP1,'Dispatchable Built'!$B:$B,IF($B$141="NEM","*",$B$141),'Dispatchable Built'!$C:$C,$H146)-SUMIFS('Dispatchable Built'!X:X,'Dispatchable Built'!$A:$A,Comparison_CDP2,'Dispatchable Built'!$B:$B,IF($B$141="NEM","*",$B$141),'Dispatchable Built'!$C:$C,$H146))+(SUMIFS('Dispatchable Retired'!X:X,'Dispatchable Retired'!$A:$A,Comparison_CDP1,'Dispatchable Retired'!$B:$B,IF($B$141="NEM","*",$B$141),'Dispatchable Retired'!$C:$C,$H146)-SUMIFS('Dispatchable Retired'!X:X,'Dispatchable Retired'!$A:$A,Comparison_CDP2,'Dispatchable Retired'!$B:$B,IF($B$141="NEM","*",$B$141),'Dispatchable Retired'!$C:$C,$H146))</f>
        <v>-8000</v>
      </c>
      <c r="AD146" s="5">
        <f>(SUMIFS('Dispatchable Built'!Y:Y,'Dispatchable Built'!$A:$A,Comparison_CDP1,'Dispatchable Built'!$B:$B,IF($B$141="NEM","*",$B$141),'Dispatchable Built'!$C:$C,$H146)-SUMIFS('Dispatchable Built'!Y:Y,'Dispatchable Built'!$A:$A,Comparison_CDP2,'Dispatchable Built'!$B:$B,IF($B$141="NEM","*",$B$141),'Dispatchable Built'!$C:$C,$H146))+(SUMIFS('Dispatchable Retired'!Y:Y,'Dispatchable Retired'!$A:$A,Comparison_CDP1,'Dispatchable Retired'!$B:$B,IF($B$141="NEM","*",$B$141),'Dispatchable Retired'!$C:$C,$H146)-SUMIFS('Dispatchable Retired'!Y:Y,'Dispatchable Retired'!$A:$A,Comparison_CDP2,'Dispatchable Retired'!$B:$B,IF($B$141="NEM","*",$B$141),'Dispatchable Retired'!$C:$C,$H146))</f>
        <v>-8409</v>
      </c>
      <c r="AE146" s="5">
        <f>(SUMIFS('Dispatchable Built'!Z:Z,'Dispatchable Built'!$A:$A,Comparison_CDP1,'Dispatchable Built'!$B:$B,IF($B$141="NEM","*",$B$141),'Dispatchable Built'!$C:$C,$H146)-SUMIFS('Dispatchable Built'!Z:Z,'Dispatchable Built'!$A:$A,Comparison_CDP2,'Dispatchable Built'!$B:$B,IF($B$141="NEM","*",$B$141),'Dispatchable Built'!$C:$C,$H146))+(SUMIFS('Dispatchable Retired'!Z:Z,'Dispatchable Retired'!$A:$A,Comparison_CDP1,'Dispatchable Retired'!$B:$B,IF($B$141="NEM","*",$B$141),'Dispatchable Retired'!$C:$C,$H146)-SUMIFS('Dispatchable Retired'!Z:Z,'Dispatchable Retired'!$A:$A,Comparison_CDP2,'Dispatchable Retired'!$B:$B,IF($B$141="NEM","*",$B$141),'Dispatchable Retired'!$C:$C,$H146))</f>
        <v>-9407</v>
      </c>
      <c r="AF146" s="5">
        <f>(SUMIFS('Dispatchable Built'!AA:AA,'Dispatchable Built'!$A:$A,Comparison_CDP1,'Dispatchable Built'!$B:$B,IF($B$141="NEM","*",$B$141),'Dispatchable Built'!$C:$C,$H146)-SUMIFS('Dispatchable Built'!AA:AA,'Dispatchable Built'!$A:$A,Comparison_CDP2,'Dispatchable Built'!$B:$B,IF($B$141="NEM","*",$B$141),'Dispatchable Built'!$C:$C,$H146))+(SUMIFS('Dispatchable Retired'!AA:AA,'Dispatchable Retired'!$A:$A,Comparison_CDP1,'Dispatchable Retired'!$B:$B,IF($B$141="NEM","*",$B$141),'Dispatchable Retired'!$C:$C,$H146)-SUMIFS('Dispatchable Retired'!AA:AA,'Dispatchable Retired'!$A:$A,Comparison_CDP2,'Dispatchable Retired'!$B:$B,IF($B$141="NEM","*",$B$141),'Dispatchable Retired'!$C:$C,$H146))</f>
        <v>-10634</v>
      </c>
      <c r="AG146" s="5">
        <f>(SUMIFS('Dispatchable Built'!AB:AB,'Dispatchable Built'!$A:$A,Comparison_CDP1,'Dispatchable Built'!$B:$B,IF($B$141="NEM","*",$B$141),'Dispatchable Built'!$C:$C,$H146)-SUMIFS('Dispatchable Built'!AB:AB,'Dispatchable Built'!$A:$A,Comparison_CDP2,'Dispatchable Built'!$B:$B,IF($B$141="NEM","*",$B$141),'Dispatchable Built'!$C:$C,$H146))+(SUMIFS('Dispatchable Retired'!AB:AB,'Dispatchable Retired'!$A:$A,Comparison_CDP1,'Dispatchable Retired'!$B:$B,IF($B$141="NEM","*",$B$141),'Dispatchable Retired'!$C:$C,$H146)-SUMIFS('Dispatchable Retired'!AB:AB,'Dispatchable Retired'!$A:$A,Comparison_CDP2,'Dispatchable Retired'!$B:$B,IF($B$141="NEM","*",$B$141),'Dispatchable Retired'!$C:$C,$H146))</f>
        <v>-11043</v>
      </c>
      <c r="AH146" s="5">
        <f>(SUMIFS('Dispatchable Built'!AC:AC,'Dispatchable Built'!$A:$A,Comparison_CDP1,'Dispatchable Built'!$B:$B,IF($B$141="NEM","*",$B$141),'Dispatchable Built'!$C:$C,$H146)-SUMIFS('Dispatchable Built'!AC:AC,'Dispatchable Built'!$A:$A,Comparison_CDP2,'Dispatchable Built'!$B:$B,IF($B$141="NEM","*",$B$141),'Dispatchable Built'!$C:$C,$H146))+(SUMIFS('Dispatchable Retired'!AC:AC,'Dispatchable Retired'!$A:$A,Comparison_CDP1,'Dispatchable Retired'!$B:$B,IF($B$141="NEM","*",$B$141),'Dispatchable Retired'!$C:$C,$H146)-SUMIFS('Dispatchable Retired'!AC:AC,'Dispatchable Retired'!$A:$A,Comparison_CDP2,'Dispatchable Retired'!$B:$B,IF($B$141="NEM","*",$B$141),'Dispatchable Retired'!$C:$C,$H146))</f>
        <v>-11043</v>
      </c>
      <c r="AI146" s="5">
        <f>(SUMIFS('Dispatchable Built'!AD:AD,'Dispatchable Built'!$A:$A,Comparison_CDP1,'Dispatchable Built'!$B:$B,IF($B$141="NEM","*",$B$141),'Dispatchable Built'!$C:$C,$H146)-SUMIFS('Dispatchable Built'!AD:AD,'Dispatchable Built'!$A:$A,Comparison_CDP2,'Dispatchable Built'!$B:$B,IF($B$141="NEM","*",$B$141),'Dispatchable Built'!$C:$C,$H146))+(SUMIFS('Dispatchable Retired'!AD:AD,'Dispatchable Retired'!$A:$A,Comparison_CDP1,'Dispatchable Retired'!$B:$B,IF($B$141="NEM","*",$B$141),'Dispatchable Retired'!$C:$C,$H146)-SUMIFS('Dispatchable Retired'!AD:AD,'Dispatchable Retired'!$A:$A,Comparison_CDP2,'Dispatchable Retired'!$B:$B,IF($B$141="NEM","*",$B$141),'Dispatchable Retired'!$C:$C,$H146))</f>
        <v>-11452</v>
      </c>
      <c r="AJ146" s="5">
        <f>(SUMIFS('Dispatchable Built'!AE:AE,'Dispatchable Built'!$A:$A,Comparison_CDP1,'Dispatchable Built'!$B:$B,IF($B$141="NEM","*",$B$141),'Dispatchable Built'!$C:$C,$H146)-SUMIFS('Dispatchable Built'!AE:AE,'Dispatchable Built'!$A:$A,Comparison_CDP2,'Dispatchable Built'!$B:$B,IF($B$141="NEM","*",$B$141),'Dispatchable Built'!$C:$C,$H146))+(SUMIFS('Dispatchable Retired'!AE:AE,'Dispatchable Retired'!$A:$A,Comparison_CDP1,'Dispatchable Retired'!$B:$B,IF($B$141="NEM","*",$B$141),'Dispatchable Retired'!$C:$C,$H146)-SUMIFS('Dispatchable Retired'!AE:AE,'Dispatchable Retired'!$A:$A,Comparison_CDP2,'Dispatchable Retired'!$B:$B,IF($B$141="NEM","*",$B$141),'Dispatchable Retired'!$C:$C,$H146))</f>
        <v>-11452</v>
      </c>
    </row>
    <row r="147" spans="8:36" ht="15" customHeight="1">
      <c r="H147" s="9" t="s">
        <v>133</v>
      </c>
      <c r="I147" s="5">
        <f>(SUMIFS('Dispatchable Built'!D:D,'Dispatchable Built'!$A:$A,Comparison_CDP1,'Dispatchable Built'!$B:$B,IF($B$141="NEM","*",$B$141),'Dispatchable Built'!$C:$C,$H147)-SUMIFS('Dispatchable Built'!D:D,'Dispatchable Built'!$A:$A,Comparison_CDP2,'Dispatchable Built'!$B:$B,IF($B$141="NEM","*",$B$141),'Dispatchable Built'!$C:$C,$H147))+(SUMIFS('Dispatchable Retired'!D:D,'Dispatchable Retired'!$A:$A,Comparison_CDP1,'Dispatchable Retired'!$B:$B,IF($B$141="NEM","*",$B$141),'Dispatchable Retired'!$C:$C,$H147)-SUMIFS('Dispatchable Retired'!D:D,'Dispatchable Retired'!$A:$A,Comparison_CDP2,'Dispatchable Retired'!$B:$B,IF($B$141="NEM","*",$B$141),'Dispatchable Retired'!$C:$C,$H147))</f>
        <v>0</v>
      </c>
      <c r="J147" s="5">
        <f>(SUMIFS('Dispatchable Built'!E:E,'Dispatchable Built'!$A:$A,Comparison_CDP1,'Dispatchable Built'!$B:$B,IF($B$141="NEM","*",$B$141),'Dispatchable Built'!$C:$C,$H147)-SUMIFS('Dispatchable Built'!E:E,'Dispatchable Built'!$A:$A,Comparison_CDP2,'Dispatchable Built'!$B:$B,IF($B$141="NEM","*",$B$141),'Dispatchable Built'!$C:$C,$H147))+(SUMIFS('Dispatchable Retired'!E:E,'Dispatchable Retired'!$A:$A,Comparison_CDP1,'Dispatchable Retired'!$B:$B,IF($B$141="NEM","*",$B$141),'Dispatchable Retired'!$C:$C,$H147)-SUMIFS('Dispatchable Retired'!E:E,'Dispatchable Retired'!$A:$A,Comparison_CDP2,'Dispatchable Retired'!$B:$B,IF($B$141="NEM","*",$B$141),'Dispatchable Retired'!$C:$C,$H147))</f>
        <v>0</v>
      </c>
      <c r="K147" s="5">
        <f>(SUMIFS('Dispatchable Built'!F:F,'Dispatchable Built'!$A:$A,Comparison_CDP1,'Dispatchable Built'!$B:$B,IF($B$141="NEM","*",$B$141),'Dispatchable Built'!$C:$C,$H147)-SUMIFS('Dispatchable Built'!F:F,'Dispatchable Built'!$A:$A,Comparison_CDP2,'Dispatchable Built'!$B:$B,IF($B$141="NEM","*",$B$141),'Dispatchable Built'!$C:$C,$H147))+(SUMIFS('Dispatchable Retired'!F:F,'Dispatchable Retired'!$A:$A,Comparison_CDP1,'Dispatchable Retired'!$B:$B,IF($B$141="NEM","*",$B$141),'Dispatchable Retired'!$C:$C,$H147)-SUMIFS('Dispatchable Retired'!F:F,'Dispatchable Retired'!$A:$A,Comparison_CDP2,'Dispatchable Retired'!$B:$B,IF($B$141="NEM","*",$B$141),'Dispatchable Retired'!$C:$C,$H147))</f>
        <v>0</v>
      </c>
      <c r="L147" s="5">
        <f>(SUMIFS('Dispatchable Built'!G:G,'Dispatchable Built'!$A:$A,Comparison_CDP1,'Dispatchable Built'!$B:$B,IF($B$141="NEM","*",$B$141),'Dispatchable Built'!$C:$C,$H147)-SUMIFS('Dispatchable Built'!G:G,'Dispatchable Built'!$A:$A,Comparison_CDP2,'Dispatchable Built'!$B:$B,IF($B$141="NEM","*",$B$141),'Dispatchable Built'!$C:$C,$H147))+(SUMIFS('Dispatchable Retired'!G:G,'Dispatchable Retired'!$A:$A,Comparison_CDP1,'Dispatchable Retired'!$B:$B,IF($B$141="NEM","*",$B$141),'Dispatchable Retired'!$C:$C,$H147)-SUMIFS('Dispatchable Retired'!G:G,'Dispatchable Retired'!$A:$A,Comparison_CDP2,'Dispatchable Retired'!$B:$B,IF($B$141="NEM","*",$B$141),'Dispatchable Retired'!$C:$C,$H147))</f>
        <v>0</v>
      </c>
      <c r="M147" s="5">
        <f>(SUMIFS('Dispatchable Built'!H:H,'Dispatchable Built'!$A:$A,Comparison_CDP1,'Dispatchable Built'!$B:$B,IF($B$141="NEM","*",$B$141),'Dispatchable Built'!$C:$C,$H147)-SUMIFS('Dispatchable Built'!H:H,'Dispatchable Built'!$A:$A,Comparison_CDP2,'Dispatchable Built'!$B:$B,IF($B$141="NEM","*",$B$141),'Dispatchable Built'!$C:$C,$H147))+(SUMIFS('Dispatchable Retired'!H:H,'Dispatchable Retired'!$A:$A,Comparison_CDP1,'Dispatchable Retired'!$B:$B,IF($B$141="NEM","*",$B$141),'Dispatchable Retired'!$C:$C,$H147)-SUMIFS('Dispatchable Retired'!H:H,'Dispatchable Retired'!$A:$A,Comparison_CDP2,'Dispatchable Retired'!$B:$B,IF($B$141="NEM","*",$B$141),'Dispatchable Retired'!$C:$C,$H147))</f>
        <v>0</v>
      </c>
      <c r="N147" s="5">
        <f>(SUMIFS('Dispatchable Built'!I:I,'Dispatchable Built'!$A:$A,Comparison_CDP1,'Dispatchable Built'!$B:$B,IF($B$141="NEM","*",$B$141),'Dispatchable Built'!$C:$C,$H147)-SUMIFS('Dispatchable Built'!I:I,'Dispatchable Built'!$A:$A,Comparison_CDP2,'Dispatchable Built'!$B:$B,IF($B$141="NEM","*",$B$141),'Dispatchable Built'!$C:$C,$H147))+(SUMIFS('Dispatchable Retired'!I:I,'Dispatchable Retired'!$A:$A,Comparison_CDP1,'Dispatchable Retired'!$B:$B,IF($B$141="NEM","*",$B$141),'Dispatchable Retired'!$C:$C,$H147)-SUMIFS('Dispatchable Retired'!I:I,'Dispatchable Retired'!$A:$A,Comparison_CDP2,'Dispatchable Retired'!$B:$B,IF($B$141="NEM","*",$B$141),'Dispatchable Retired'!$C:$C,$H147))</f>
        <v>0</v>
      </c>
      <c r="O147" s="5">
        <f>(SUMIFS('Dispatchable Built'!J:J,'Dispatchable Built'!$A:$A,Comparison_CDP1,'Dispatchable Built'!$B:$B,IF($B$141="NEM","*",$B$141),'Dispatchable Built'!$C:$C,$H147)-SUMIFS('Dispatchable Built'!J:J,'Dispatchable Built'!$A:$A,Comparison_CDP2,'Dispatchable Built'!$B:$B,IF($B$141="NEM","*",$B$141),'Dispatchable Built'!$C:$C,$H147))+(SUMIFS('Dispatchable Retired'!J:J,'Dispatchable Retired'!$A:$A,Comparison_CDP1,'Dispatchable Retired'!$B:$B,IF($B$141="NEM","*",$B$141),'Dispatchable Retired'!$C:$C,$H147)-SUMIFS('Dispatchable Retired'!J:J,'Dispatchable Retired'!$A:$A,Comparison_CDP2,'Dispatchable Retired'!$B:$B,IF($B$141="NEM","*",$B$141),'Dispatchable Retired'!$C:$C,$H147))</f>
        <v>0</v>
      </c>
      <c r="P147" s="5">
        <f>(SUMIFS('Dispatchable Built'!K:K,'Dispatchable Built'!$A:$A,Comparison_CDP1,'Dispatchable Built'!$B:$B,IF($B$141="NEM","*",$B$141),'Dispatchable Built'!$C:$C,$H147)-SUMIFS('Dispatchable Built'!K:K,'Dispatchable Built'!$A:$A,Comparison_CDP2,'Dispatchable Built'!$B:$B,IF($B$141="NEM","*",$B$141),'Dispatchable Built'!$C:$C,$H147))+(SUMIFS('Dispatchable Retired'!K:K,'Dispatchable Retired'!$A:$A,Comparison_CDP1,'Dispatchable Retired'!$B:$B,IF($B$141="NEM","*",$B$141),'Dispatchable Retired'!$C:$C,$H147)-SUMIFS('Dispatchable Retired'!K:K,'Dispatchable Retired'!$A:$A,Comparison_CDP2,'Dispatchable Retired'!$B:$B,IF($B$141="NEM","*",$B$141),'Dispatchable Retired'!$C:$C,$H147))</f>
        <v>0</v>
      </c>
      <c r="Q147" s="5">
        <f>(SUMIFS('Dispatchable Built'!L:L,'Dispatchable Built'!$A:$A,Comparison_CDP1,'Dispatchable Built'!$B:$B,IF($B$141="NEM","*",$B$141),'Dispatchable Built'!$C:$C,$H147)-SUMIFS('Dispatchable Built'!L:L,'Dispatchable Built'!$A:$A,Comparison_CDP2,'Dispatchable Built'!$B:$B,IF($B$141="NEM","*",$B$141),'Dispatchable Built'!$C:$C,$H147))+(SUMIFS('Dispatchable Retired'!L:L,'Dispatchable Retired'!$A:$A,Comparison_CDP1,'Dispatchable Retired'!$B:$B,IF($B$141="NEM","*",$B$141),'Dispatchable Retired'!$C:$C,$H147)-SUMIFS('Dispatchable Retired'!L:L,'Dispatchable Retired'!$A:$A,Comparison_CDP2,'Dispatchable Retired'!$B:$B,IF($B$141="NEM","*",$B$141),'Dispatchable Retired'!$C:$C,$H147))</f>
        <v>0</v>
      </c>
      <c r="R147" s="5">
        <f>(SUMIFS('Dispatchable Built'!M:M,'Dispatchable Built'!$A:$A,Comparison_CDP1,'Dispatchable Built'!$B:$B,IF($B$141="NEM","*",$B$141),'Dispatchable Built'!$C:$C,$H147)-SUMIFS('Dispatchable Built'!M:M,'Dispatchable Built'!$A:$A,Comparison_CDP2,'Dispatchable Built'!$B:$B,IF($B$141="NEM","*",$B$141),'Dispatchable Built'!$C:$C,$H147))+(SUMIFS('Dispatchable Retired'!M:M,'Dispatchable Retired'!$A:$A,Comparison_CDP1,'Dispatchable Retired'!$B:$B,IF($B$141="NEM","*",$B$141),'Dispatchable Retired'!$C:$C,$H147)-SUMIFS('Dispatchable Retired'!M:M,'Dispatchable Retired'!$A:$A,Comparison_CDP2,'Dispatchable Retired'!$B:$B,IF($B$141="NEM","*",$B$141),'Dispatchable Retired'!$C:$C,$H147))</f>
        <v>0</v>
      </c>
      <c r="S147" s="5">
        <f>(SUMIFS('Dispatchable Built'!N:N,'Dispatchable Built'!$A:$A,Comparison_CDP1,'Dispatchable Built'!$B:$B,IF($B$141="NEM","*",$B$141),'Dispatchable Built'!$C:$C,$H147)-SUMIFS('Dispatchable Built'!N:N,'Dispatchable Built'!$A:$A,Comparison_CDP2,'Dispatchable Built'!$B:$B,IF($B$141="NEM","*",$B$141),'Dispatchable Built'!$C:$C,$H147))+(SUMIFS('Dispatchable Retired'!N:N,'Dispatchable Retired'!$A:$A,Comparison_CDP1,'Dispatchable Retired'!$B:$B,IF($B$141="NEM","*",$B$141),'Dispatchable Retired'!$C:$C,$H147)-SUMIFS('Dispatchable Retired'!N:N,'Dispatchable Retired'!$A:$A,Comparison_CDP2,'Dispatchable Retired'!$B:$B,IF($B$141="NEM","*",$B$141),'Dispatchable Retired'!$C:$C,$H147))</f>
        <v>0</v>
      </c>
      <c r="T147" s="5">
        <f>(SUMIFS('Dispatchable Built'!O:O,'Dispatchable Built'!$A:$A,Comparison_CDP1,'Dispatchable Built'!$B:$B,IF($B$141="NEM","*",$B$141),'Dispatchable Built'!$C:$C,$H147)-SUMIFS('Dispatchable Built'!O:O,'Dispatchable Built'!$A:$A,Comparison_CDP2,'Dispatchable Built'!$B:$B,IF($B$141="NEM","*",$B$141),'Dispatchable Built'!$C:$C,$H147))+(SUMIFS('Dispatchable Retired'!O:O,'Dispatchable Retired'!$A:$A,Comparison_CDP1,'Dispatchable Retired'!$B:$B,IF($B$141="NEM","*",$B$141),'Dispatchable Retired'!$C:$C,$H147)-SUMIFS('Dispatchable Retired'!O:O,'Dispatchable Retired'!$A:$A,Comparison_CDP2,'Dispatchable Retired'!$B:$B,IF($B$141="NEM","*",$B$141),'Dispatchable Retired'!$C:$C,$H147))</f>
        <v>0</v>
      </c>
      <c r="U147" s="5">
        <f>(SUMIFS('Dispatchable Built'!P:P,'Dispatchable Built'!$A:$A,Comparison_CDP1,'Dispatchable Built'!$B:$B,IF($B$141="NEM","*",$B$141),'Dispatchable Built'!$C:$C,$H147)-SUMIFS('Dispatchable Built'!P:P,'Dispatchable Built'!$A:$A,Comparison_CDP2,'Dispatchable Built'!$B:$B,IF($B$141="NEM","*",$B$141),'Dispatchable Built'!$C:$C,$H147))+(SUMIFS('Dispatchable Retired'!P:P,'Dispatchable Retired'!$A:$A,Comparison_CDP1,'Dispatchable Retired'!$B:$B,IF($B$141="NEM","*",$B$141),'Dispatchable Retired'!$C:$C,$H147)-SUMIFS('Dispatchable Retired'!P:P,'Dispatchable Retired'!$A:$A,Comparison_CDP2,'Dispatchable Retired'!$B:$B,IF($B$141="NEM","*",$B$141),'Dispatchable Retired'!$C:$C,$H147))</f>
        <v>0</v>
      </c>
      <c r="V147" s="5">
        <f>(SUMIFS('Dispatchable Built'!Q:Q,'Dispatchable Built'!$A:$A,Comparison_CDP1,'Dispatchable Built'!$B:$B,IF($B$141="NEM","*",$B$141),'Dispatchable Built'!$C:$C,$H147)-SUMIFS('Dispatchable Built'!Q:Q,'Dispatchable Built'!$A:$A,Comparison_CDP2,'Dispatchable Built'!$B:$B,IF($B$141="NEM","*",$B$141),'Dispatchable Built'!$C:$C,$H147))+(SUMIFS('Dispatchable Retired'!Q:Q,'Dispatchable Retired'!$A:$A,Comparison_CDP1,'Dispatchable Retired'!$B:$B,IF($B$141="NEM","*",$B$141),'Dispatchable Retired'!$C:$C,$H147)-SUMIFS('Dispatchable Retired'!Q:Q,'Dispatchable Retired'!$A:$A,Comparison_CDP2,'Dispatchable Retired'!$B:$B,IF($B$141="NEM","*",$B$141),'Dispatchable Retired'!$C:$C,$H147))</f>
        <v>0</v>
      </c>
      <c r="W147" s="5">
        <f>(SUMIFS('Dispatchable Built'!R:R,'Dispatchable Built'!$A:$A,Comparison_CDP1,'Dispatchable Built'!$B:$B,IF($B$141="NEM","*",$B$141),'Dispatchable Built'!$C:$C,$H147)-SUMIFS('Dispatchable Built'!R:R,'Dispatchable Built'!$A:$A,Comparison_CDP2,'Dispatchable Built'!$B:$B,IF($B$141="NEM","*",$B$141),'Dispatchable Built'!$C:$C,$H147))+(SUMIFS('Dispatchable Retired'!R:R,'Dispatchable Retired'!$A:$A,Comparison_CDP1,'Dispatchable Retired'!$B:$B,IF($B$141="NEM","*",$B$141),'Dispatchable Retired'!$C:$C,$H147)-SUMIFS('Dispatchable Retired'!R:R,'Dispatchable Retired'!$A:$A,Comparison_CDP2,'Dispatchable Retired'!$B:$B,IF($B$141="NEM","*",$B$141),'Dispatchable Retired'!$C:$C,$H147))</f>
        <v>0</v>
      </c>
      <c r="X147" s="5">
        <f>(SUMIFS('Dispatchable Built'!S:S,'Dispatchable Built'!$A:$A,Comparison_CDP1,'Dispatchable Built'!$B:$B,IF($B$141="NEM","*",$B$141),'Dispatchable Built'!$C:$C,$H147)-SUMIFS('Dispatchable Built'!S:S,'Dispatchable Built'!$A:$A,Comparison_CDP2,'Dispatchable Built'!$B:$B,IF($B$141="NEM","*",$B$141),'Dispatchable Built'!$C:$C,$H147))+(SUMIFS('Dispatchable Retired'!S:S,'Dispatchable Retired'!$A:$A,Comparison_CDP1,'Dispatchable Retired'!$B:$B,IF($B$141="NEM","*",$B$141),'Dispatchable Retired'!$C:$C,$H147)-SUMIFS('Dispatchable Retired'!S:S,'Dispatchable Retired'!$A:$A,Comparison_CDP2,'Dispatchable Retired'!$B:$B,IF($B$141="NEM","*",$B$141),'Dispatchable Retired'!$C:$C,$H147))</f>
        <v>0</v>
      </c>
      <c r="Y147" s="5">
        <f>(SUMIFS('Dispatchable Built'!T:T,'Dispatchable Built'!$A:$A,Comparison_CDP1,'Dispatchable Built'!$B:$B,IF($B$141="NEM","*",$B$141),'Dispatchable Built'!$C:$C,$H147)-SUMIFS('Dispatchable Built'!T:T,'Dispatchable Built'!$A:$A,Comparison_CDP2,'Dispatchable Built'!$B:$B,IF($B$141="NEM","*",$B$141),'Dispatchable Built'!$C:$C,$H147))+(SUMIFS('Dispatchable Retired'!T:T,'Dispatchable Retired'!$A:$A,Comparison_CDP1,'Dispatchable Retired'!$B:$B,IF($B$141="NEM","*",$B$141),'Dispatchable Retired'!$C:$C,$H147)-SUMIFS('Dispatchable Retired'!T:T,'Dispatchable Retired'!$A:$A,Comparison_CDP2,'Dispatchable Retired'!$B:$B,IF($B$141="NEM","*",$B$141),'Dispatchable Retired'!$C:$C,$H147))</f>
        <v>0</v>
      </c>
      <c r="Z147" s="5">
        <f>(SUMIFS('Dispatchable Built'!U:U,'Dispatchable Built'!$A:$A,Comparison_CDP1,'Dispatchable Built'!$B:$B,IF($B$141="NEM","*",$B$141),'Dispatchable Built'!$C:$C,$H147)-SUMIFS('Dispatchable Built'!U:U,'Dispatchable Built'!$A:$A,Comparison_CDP2,'Dispatchable Built'!$B:$B,IF($B$141="NEM","*",$B$141),'Dispatchable Built'!$C:$C,$H147))+(SUMIFS('Dispatchable Retired'!U:U,'Dispatchable Retired'!$A:$A,Comparison_CDP1,'Dispatchable Retired'!$B:$B,IF($B$141="NEM","*",$B$141),'Dispatchable Retired'!$C:$C,$H147)-SUMIFS('Dispatchable Retired'!U:U,'Dispatchable Retired'!$A:$A,Comparison_CDP2,'Dispatchable Retired'!$B:$B,IF($B$141="NEM","*",$B$141),'Dispatchable Retired'!$C:$C,$H147))</f>
        <v>0</v>
      </c>
      <c r="AA147" s="5">
        <f>(SUMIFS('Dispatchable Built'!V:V,'Dispatchable Built'!$A:$A,Comparison_CDP1,'Dispatchable Built'!$B:$B,IF($B$141="NEM","*",$B$141),'Dispatchable Built'!$C:$C,$H147)-SUMIFS('Dispatchable Built'!V:V,'Dispatchable Built'!$A:$A,Comparison_CDP2,'Dispatchable Built'!$B:$B,IF($B$141="NEM","*",$B$141),'Dispatchable Built'!$C:$C,$H147))+(SUMIFS('Dispatchable Retired'!V:V,'Dispatchable Retired'!$A:$A,Comparison_CDP1,'Dispatchable Retired'!$B:$B,IF($B$141="NEM","*",$B$141),'Dispatchable Retired'!$C:$C,$H147)-SUMIFS('Dispatchable Retired'!V:V,'Dispatchable Retired'!$A:$A,Comparison_CDP2,'Dispatchable Retired'!$B:$B,IF($B$141="NEM","*",$B$141),'Dispatchable Retired'!$C:$C,$H147))</f>
        <v>0</v>
      </c>
      <c r="AB147" s="5">
        <f>(SUMIFS('Dispatchable Built'!W:W,'Dispatchable Built'!$A:$A,Comparison_CDP1,'Dispatchable Built'!$B:$B,IF($B$141="NEM","*",$B$141),'Dispatchable Built'!$C:$C,$H147)-SUMIFS('Dispatchable Built'!W:W,'Dispatchable Built'!$A:$A,Comparison_CDP2,'Dispatchable Built'!$B:$B,IF($B$141="NEM","*",$B$141),'Dispatchable Built'!$C:$C,$H147))+(SUMIFS('Dispatchable Retired'!W:W,'Dispatchable Retired'!$A:$A,Comparison_CDP1,'Dispatchable Retired'!$B:$B,IF($B$141="NEM","*",$B$141),'Dispatchable Retired'!$C:$C,$H147)-SUMIFS('Dispatchable Retired'!W:W,'Dispatchable Retired'!$A:$A,Comparison_CDP2,'Dispatchable Retired'!$B:$B,IF($B$141="NEM","*",$B$141),'Dispatchable Retired'!$C:$C,$H147))</f>
        <v>0</v>
      </c>
      <c r="AC147" s="5">
        <f>(SUMIFS('Dispatchable Built'!X:X,'Dispatchable Built'!$A:$A,Comparison_CDP1,'Dispatchable Built'!$B:$B,IF($B$141="NEM","*",$B$141),'Dispatchable Built'!$C:$C,$H147)-SUMIFS('Dispatchable Built'!X:X,'Dispatchable Built'!$A:$A,Comparison_CDP2,'Dispatchable Built'!$B:$B,IF($B$141="NEM","*",$B$141),'Dispatchable Built'!$C:$C,$H147))+(SUMIFS('Dispatchable Retired'!X:X,'Dispatchable Retired'!$A:$A,Comparison_CDP1,'Dispatchable Retired'!$B:$B,IF($B$141="NEM","*",$B$141),'Dispatchable Retired'!$C:$C,$H147)-SUMIFS('Dispatchable Retired'!X:X,'Dispatchable Retired'!$A:$A,Comparison_CDP2,'Dispatchable Retired'!$B:$B,IF($B$141="NEM","*",$B$141),'Dispatchable Retired'!$C:$C,$H147))</f>
        <v>0</v>
      </c>
      <c r="AD147" s="5">
        <f>(SUMIFS('Dispatchable Built'!Y:Y,'Dispatchable Built'!$A:$A,Comparison_CDP1,'Dispatchable Built'!$B:$B,IF($B$141="NEM","*",$B$141),'Dispatchable Built'!$C:$C,$H147)-SUMIFS('Dispatchable Built'!Y:Y,'Dispatchable Built'!$A:$A,Comparison_CDP2,'Dispatchable Built'!$B:$B,IF($B$141="NEM","*",$B$141),'Dispatchable Built'!$C:$C,$H147))+(SUMIFS('Dispatchable Retired'!Y:Y,'Dispatchable Retired'!$A:$A,Comparison_CDP1,'Dispatchable Retired'!$B:$B,IF($B$141="NEM","*",$B$141),'Dispatchable Retired'!$C:$C,$H147)-SUMIFS('Dispatchable Retired'!Y:Y,'Dispatchable Retired'!$A:$A,Comparison_CDP2,'Dispatchable Retired'!$B:$B,IF($B$141="NEM","*",$B$141),'Dispatchable Retired'!$C:$C,$H147))</f>
        <v>0</v>
      </c>
      <c r="AE147" s="5">
        <f>(SUMIFS('Dispatchable Built'!Z:Z,'Dispatchable Built'!$A:$A,Comparison_CDP1,'Dispatchable Built'!$B:$B,IF($B$141="NEM","*",$B$141),'Dispatchable Built'!$C:$C,$H147)-SUMIFS('Dispatchable Built'!Z:Z,'Dispatchable Built'!$A:$A,Comparison_CDP2,'Dispatchable Built'!$B:$B,IF($B$141="NEM","*",$B$141),'Dispatchable Built'!$C:$C,$H147))+(SUMIFS('Dispatchable Retired'!Z:Z,'Dispatchable Retired'!$A:$A,Comparison_CDP1,'Dispatchable Retired'!$B:$B,IF($B$141="NEM","*",$B$141),'Dispatchable Retired'!$C:$C,$H147)-SUMIFS('Dispatchable Retired'!Z:Z,'Dispatchable Retired'!$A:$A,Comparison_CDP2,'Dispatchable Retired'!$B:$B,IF($B$141="NEM","*",$B$141),'Dispatchable Retired'!$C:$C,$H147))</f>
        <v>0</v>
      </c>
      <c r="AF147" s="5">
        <f>(SUMIFS('Dispatchable Built'!AA:AA,'Dispatchable Built'!$A:$A,Comparison_CDP1,'Dispatchable Built'!$B:$B,IF($B$141="NEM","*",$B$141),'Dispatchable Built'!$C:$C,$H147)-SUMIFS('Dispatchable Built'!AA:AA,'Dispatchable Built'!$A:$A,Comparison_CDP2,'Dispatchable Built'!$B:$B,IF($B$141="NEM","*",$B$141),'Dispatchable Built'!$C:$C,$H147))+(SUMIFS('Dispatchable Retired'!AA:AA,'Dispatchable Retired'!$A:$A,Comparison_CDP1,'Dispatchable Retired'!$B:$B,IF($B$141="NEM","*",$B$141),'Dispatchable Retired'!$C:$C,$H147)-SUMIFS('Dispatchable Retired'!AA:AA,'Dispatchable Retired'!$A:$A,Comparison_CDP2,'Dispatchable Retired'!$B:$B,IF($B$141="NEM","*",$B$141),'Dispatchable Retired'!$C:$C,$H147))</f>
        <v>-1636</v>
      </c>
      <c r="AG147" s="5">
        <f>(SUMIFS('Dispatchable Built'!AB:AB,'Dispatchable Built'!$A:$A,Comparison_CDP1,'Dispatchable Built'!$B:$B,IF($B$141="NEM","*",$B$141),'Dispatchable Built'!$C:$C,$H147)-SUMIFS('Dispatchable Built'!AB:AB,'Dispatchable Built'!$A:$A,Comparison_CDP2,'Dispatchable Built'!$B:$B,IF($B$141="NEM","*",$B$141),'Dispatchable Built'!$C:$C,$H147))+(SUMIFS('Dispatchable Retired'!AB:AB,'Dispatchable Retired'!$A:$A,Comparison_CDP1,'Dispatchable Retired'!$B:$B,IF($B$141="NEM","*",$B$141),'Dispatchable Retired'!$C:$C,$H147)-SUMIFS('Dispatchable Retired'!AB:AB,'Dispatchable Retired'!$A:$A,Comparison_CDP2,'Dispatchable Retired'!$B:$B,IF($B$141="NEM","*",$B$141),'Dispatchable Retired'!$C:$C,$H147))</f>
        <v>-2045</v>
      </c>
      <c r="AH147" s="5">
        <f>(SUMIFS('Dispatchable Built'!AC:AC,'Dispatchable Built'!$A:$A,Comparison_CDP1,'Dispatchable Built'!$B:$B,IF($B$141="NEM","*",$B$141),'Dispatchable Built'!$C:$C,$H147)-SUMIFS('Dispatchable Built'!AC:AC,'Dispatchable Built'!$A:$A,Comparison_CDP2,'Dispatchable Built'!$B:$B,IF($B$141="NEM","*",$B$141),'Dispatchable Built'!$C:$C,$H147))+(SUMIFS('Dispatchable Retired'!AC:AC,'Dispatchable Retired'!$A:$A,Comparison_CDP1,'Dispatchable Retired'!$B:$B,IF($B$141="NEM","*",$B$141),'Dispatchable Retired'!$C:$C,$H147)-SUMIFS('Dispatchable Retired'!AC:AC,'Dispatchable Retired'!$A:$A,Comparison_CDP2,'Dispatchable Retired'!$B:$B,IF($B$141="NEM","*",$B$141),'Dispatchable Retired'!$C:$C,$H147))</f>
        <v>-4499</v>
      </c>
      <c r="AI147" s="5">
        <f>(SUMIFS('Dispatchable Built'!AD:AD,'Dispatchable Built'!$A:$A,Comparison_CDP1,'Dispatchable Built'!$B:$B,IF($B$141="NEM","*",$B$141),'Dispatchable Built'!$C:$C,$H147)-SUMIFS('Dispatchable Built'!AD:AD,'Dispatchable Built'!$A:$A,Comparison_CDP2,'Dispatchable Built'!$B:$B,IF($B$141="NEM","*",$B$141),'Dispatchable Built'!$C:$C,$H147))+(SUMIFS('Dispatchable Retired'!AD:AD,'Dispatchable Retired'!$A:$A,Comparison_CDP1,'Dispatchable Retired'!$B:$B,IF($B$141="NEM","*",$B$141),'Dispatchable Retired'!$C:$C,$H147)-SUMIFS('Dispatchable Retired'!AD:AD,'Dispatchable Retired'!$A:$A,Comparison_CDP2,'Dispatchable Retired'!$B:$B,IF($B$141="NEM","*",$B$141),'Dispatchable Retired'!$C:$C,$H147))</f>
        <v>-6953</v>
      </c>
      <c r="AJ147" s="5">
        <f>(SUMIFS('Dispatchable Built'!AE:AE,'Dispatchable Built'!$A:$A,Comparison_CDP1,'Dispatchable Built'!$B:$B,IF($B$141="NEM","*",$B$141),'Dispatchable Built'!$C:$C,$H147)-SUMIFS('Dispatchable Built'!AE:AE,'Dispatchable Built'!$A:$A,Comparison_CDP2,'Dispatchable Built'!$B:$B,IF($B$141="NEM","*",$B$141),'Dispatchable Built'!$C:$C,$H147))+(SUMIFS('Dispatchable Retired'!AE:AE,'Dispatchable Retired'!$A:$A,Comparison_CDP1,'Dispatchable Retired'!$B:$B,IF($B$141="NEM","*",$B$141),'Dispatchable Retired'!$C:$C,$H147)-SUMIFS('Dispatchable Retired'!AE:AE,'Dispatchable Retired'!$A:$A,Comparison_CDP2,'Dispatchable Retired'!$B:$B,IF($B$141="NEM","*",$B$141),'Dispatchable Retired'!$C:$C,$H147))</f>
        <v>-6953</v>
      </c>
    </row>
    <row r="148" spans="8:36" ht="15" customHeight="1">
      <c r="H148" s="9" t="s">
        <v>134</v>
      </c>
      <c r="I148" s="5">
        <f>(SUMIFS('Dispatchable Built'!D:D,'Dispatchable Built'!$A:$A,Comparison_CDP1,'Dispatchable Built'!$B:$B,IF($B$141="NEM","*",$B$141),'Dispatchable Built'!$C:$C,$H148)-SUMIFS('Dispatchable Built'!D:D,'Dispatchable Built'!$A:$A,Comparison_CDP2,'Dispatchable Built'!$B:$B,IF($B$141="NEM","*",$B$141),'Dispatchable Built'!$C:$C,$H148))+(SUMIFS('Dispatchable Retired'!D:D,'Dispatchable Retired'!$A:$A,Comparison_CDP1,'Dispatchable Retired'!$B:$B,IF($B$141="NEM","*",$B$141),'Dispatchable Retired'!$C:$C,$H148)-SUMIFS('Dispatchable Retired'!D:D,'Dispatchable Retired'!$A:$A,Comparison_CDP2,'Dispatchable Retired'!$B:$B,IF($B$141="NEM","*",$B$141),'Dispatchable Retired'!$C:$C,$H148))</f>
        <v>0</v>
      </c>
      <c r="J148" s="5">
        <f>(SUMIFS('Dispatchable Built'!E:E,'Dispatchable Built'!$A:$A,Comparison_CDP1,'Dispatchable Built'!$B:$B,IF($B$141="NEM","*",$B$141),'Dispatchable Built'!$C:$C,$H148)-SUMIFS('Dispatchable Built'!E:E,'Dispatchable Built'!$A:$A,Comparison_CDP2,'Dispatchable Built'!$B:$B,IF($B$141="NEM","*",$B$141),'Dispatchable Built'!$C:$C,$H148))+(SUMIFS('Dispatchable Retired'!E:E,'Dispatchable Retired'!$A:$A,Comparison_CDP1,'Dispatchable Retired'!$B:$B,IF($B$141="NEM","*",$B$141),'Dispatchable Retired'!$C:$C,$H148)-SUMIFS('Dispatchable Retired'!E:E,'Dispatchable Retired'!$A:$A,Comparison_CDP2,'Dispatchable Retired'!$B:$B,IF($B$141="NEM","*",$B$141),'Dispatchable Retired'!$C:$C,$H148))</f>
        <v>1.2559999999999998E-5</v>
      </c>
      <c r="K148" s="5">
        <f>(SUMIFS('Dispatchable Built'!F:F,'Dispatchable Built'!$A:$A,Comparison_CDP1,'Dispatchable Built'!$B:$B,IF($B$141="NEM","*",$B$141),'Dispatchable Built'!$C:$C,$H148)-SUMIFS('Dispatchable Built'!F:F,'Dispatchable Built'!$A:$A,Comparison_CDP2,'Dispatchable Built'!$B:$B,IF($B$141="NEM","*",$B$141),'Dispatchable Built'!$C:$C,$H148))+(SUMIFS('Dispatchable Retired'!F:F,'Dispatchable Retired'!$A:$A,Comparison_CDP1,'Dispatchable Retired'!$B:$B,IF($B$141="NEM","*",$B$141),'Dispatchable Retired'!$C:$C,$H148)-SUMIFS('Dispatchable Retired'!F:F,'Dispatchable Retired'!$A:$A,Comparison_CDP2,'Dispatchable Retired'!$B:$B,IF($B$141="NEM","*",$B$141),'Dispatchable Retired'!$C:$C,$H148))</f>
        <v>1.2559999999999998E-5</v>
      </c>
      <c r="L148" s="5">
        <f>(SUMIFS('Dispatchable Built'!G:G,'Dispatchable Built'!$A:$A,Comparison_CDP1,'Dispatchable Built'!$B:$B,IF($B$141="NEM","*",$B$141),'Dispatchable Built'!$C:$C,$H148)-SUMIFS('Dispatchable Built'!G:G,'Dispatchable Built'!$A:$A,Comparison_CDP2,'Dispatchable Built'!$B:$B,IF($B$141="NEM","*",$B$141),'Dispatchable Built'!$C:$C,$H148))+(SUMIFS('Dispatchable Retired'!G:G,'Dispatchable Retired'!$A:$A,Comparison_CDP1,'Dispatchable Retired'!$B:$B,IF($B$141="NEM","*",$B$141),'Dispatchable Retired'!$C:$C,$H148)-SUMIFS('Dispatchable Retired'!G:G,'Dispatchable Retired'!$A:$A,Comparison_CDP2,'Dispatchable Retired'!$B:$B,IF($B$141="NEM","*",$B$141),'Dispatchable Retired'!$C:$C,$H148))</f>
        <v>4.1199999999999978E-6</v>
      </c>
      <c r="M148" s="5">
        <f>(SUMIFS('Dispatchable Built'!H:H,'Dispatchable Built'!$A:$A,Comparison_CDP1,'Dispatchable Built'!$B:$B,IF($B$141="NEM","*",$B$141),'Dispatchable Built'!$C:$C,$H148)-SUMIFS('Dispatchable Built'!H:H,'Dispatchable Built'!$A:$A,Comparison_CDP2,'Dispatchable Built'!$B:$B,IF($B$141="NEM","*",$B$141),'Dispatchable Built'!$C:$C,$H148))+(SUMIFS('Dispatchable Retired'!H:H,'Dispatchable Retired'!$A:$A,Comparison_CDP1,'Dispatchable Retired'!$B:$B,IF($B$141="NEM","*",$B$141),'Dispatchable Retired'!$C:$C,$H148)-SUMIFS('Dispatchable Retired'!H:H,'Dispatchable Retired'!$A:$A,Comparison_CDP2,'Dispatchable Retired'!$B:$B,IF($B$141="NEM","*",$B$141),'Dispatchable Retired'!$C:$C,$H148))</f>
        <v>9.7999999999999909E-7</v>
      </c>
      <c r="N148" s="5">
        <f>(SUMIFS('Dispatchable Built'!I:I,'Dispatchable Built'!$A:$A,Comparison_CDP1,'Dispatchable Built'!$B:$B,IF($B$141="NEM","*",$B$141),'Dispatchable Built'!$C:$C,$H148)-SUMIFS('Dispatchable Built'!I:I,'Dispatchable Built'!$A:$A,Comparison_CDP2,'Dispatchable Built'!$B:$B,IF($B$141="NEM","*",$B$141),'Dispatchable Built'!$C:$C,$H148))+(SUMIFS('Dispatchable Retired'!I:I,'Dispatchable Retired'!$A:$A,Comparison_CDP1,'Dispatchable Retired'!$B:$B,IF($B$141="NEM","*",$B$141),'Dispatchable Retired'!$C:$C,$H148)-SUMIFS('Dispatchable Retired'!I:I,'Dispatchable Retired'!$A:$A,Comparison_CDP2,'Dispatchable Retired'!$B:$B,IF($B$141="NEM","*",$B$141),'Dispatchable Retired'!$C:$C,$H148))</f>
        <v>3.6299999999999991E-6</v>
      </c>
      <c r="O148" s="5">
        <f>(SUMIFS('Dispatchable Built'!J:J,'Dispatchable Built'!$A:$A,Comparison_CDP1,'Dispatchable Built'!$B:$B,IF($B$141="NEM","*",$B$141),'Dispatchable Built'!$C:$C,$H148)-SUMIFS('Dispatchable Built'!J:J,'Dispatchable Built'!$A:$A,Comparison_CDP2,'Dispatchable Built'!$B:$B,IF($B$141="NEM","*",$B$141),'Dispatchable Built'!$C:$C,$H148))+(SUMIFS('Dispatchable Retired'!J:J,'Dispatchable Retired'!$A:$A,Comparison_CDP1,'Dispatchable Retired'!$B:$B,IF($B$141="NEM","*",$B$141),'Dispatchable Retired'!$C:$C,$H148)-SUMIFS('Dispatchable Retired'!J:J,'Dispatchable Retired'!$A:$A,Comparison_CDP2,'Dispatchable Retired'!$B:$B,IF($B$141="NEM","*",$B$141),'Dispatchable Retired'!$C:$C,$H148))</f>
        <v>-1.06E-5</v>
      </c>
      <c r="P148" s="5">
        <f>(SUMIFS('Dispatchable Built'!K:K,'Dispatchable Built'!$A:$A,Comparison_CDP1,'Dispatchable Built'!$B:$B,IF($B$141="NEM","*",$B$141),'Dispatchable Built'!$C:$C,$H148)-SUMIFS('Dispatchable Built'!K:K,'Dispatchable Built'!$A:$A,Comparison_CDP2,'Dispatchable Built'!$B:$B,IF($B$141="NEM","*",$B$141),'Dispatchable Built'!$C:$C,$H148))+(SUMIFS('Dispatchable Retired'!K:K,'Dispatchable Retired'!$A:$A,Comparison_CDP1,'Dispatchable Retired'!$B:$B,IF($B$141="NEM","*",$B$141),'Dispatchable Retired'!$C:$C,$H148)-SUMIFS('Dispatchable Retired'!K:K,'Dispatchable Retired'!$A:$A,Comparison_CDP2,'Dispatchable Retired'!$B:$B,IF($B$141="NEM","*",$B$141),'Dispatchable Retired'!$C:$C,$H148))</f>
        <v>-7.4879824099999981</v>
      </c>
      <c r="Q148" s="5">
        <f>(SUMIFS('Dispatchable Built'!L:L,'Dispatchable Built'!$A:$A,Comparison_CDP1,'Dispatchable Built'!$B:$B,IF($B$141="NEM","*",$B$141),'Dispatchable Built'!$C:$C,$H148)-SUMIFS('Dispatchable Built'!L:L,'Dispatchable Built'!$A:$A,Comparison_CDP2,'Dispatchable Built'!$B:$B,IF($B$141="NEM","*",$B$141),'Dispatchable Built'!$C:$C,$H148))+(SUMIFS('Dispatchable Retired'!L:L,'Dispatchable Retired'!$A:$A,Comparison_CDP1,'Dispatchable Retired'!$B:$B,IF($B$141="NEM","*",$B$141),'Dispatchable Retired'!$C:$C,$H148)-SUMIFS('Dispatchable Retired'!L:L,'Dispatchable Retired'!$A:$A,Comparison_CDP2,'Dispatchable Retired'!$B:$B,IF($B$141="NEM","*",$B$141),'Dispatchable Retired'!$C:$C,$H148))</f>
        <v>-20.747080840000002</v>
      </c>
      <c r="R148" s="5">
        <f>(SUMIFS('Dispatchable Built'!M:M,'Dispatchable Built'!$A:$A,Comparison_CDP1,'Dispatchable Built'!$B:$B,IF($B$141="NEM","*",$B$141),'Dispatchable Built'!$C:$C,$H148)-SUMIFS('Dispatchable Built'!M:M,'Dispatchable Built'!$A:$A,Comparison_CDP2,'Dispatchable Built'!$B:$B,IF($B$141="NEM","*",$B$141),'Dispatchable Built'!$C:$C,$H148))+(SUMIFS('Dispatchable Retired'!M:M,'Dispatchable Retired'!$A:$A,Comparison_CDP1,'Dispatchable Retired'!$B:$B,IF($B$141="NEM","*",$B$141),'Dispatchable Retired'!$C:$C,$H148)-SUMIFS('Dispatchable Retired'!M:M,'Dispatchable Retired'!$A:$A,Comparison_CDP2,'Dispatchable Retired'!$B:$B,IF($B$141="NEM","*",$B$141),'Dispatchable Retired'!$C:$C,$H148))</f>
        <v>-644.75125694000008</v>
      </c>
      <c r="S148" s="5">
        <f>(SUMIFS('Dispatchable Built'!N:N,'Dispatchable Built'!$A:$A,Comparison_CDP1,'Dispatchable Built'!$B:$B,IF($B$141="NEM","*",$B$141),'Dispatchable Built'!$C:$C,$H148)-SUMIFS('Dispatchable Built'!N:N,'Dispatchable Built'!$A:$A,Comparison_CDP2,'Dispatchable Built'!$B:$B,IF($B$141="NEM","*",$B$141),'Dispatchable Built'!$C:$C,$H148))+(SUMIFS('Dispatchable Retired'!N:N,'Dispatchable Retired'!$A:$A,Comparison_CDP1,'Dispatchable Retired'!$B:$B,IF($B$141="NEM","*",$B$141),'Dispatchable Retired'!$C:$C,$H148)-SUMIFS('Dispatchable Retired'!N:N,'Dispatchable Retired'!$A:$A,Comparison_CDP2,'Dispatchable Retired'!$B:$B,IF($B$141="NEM","*",$B$141),'Dispatchable Retired'!$C:$C,$H148))</f>
        <v>-737.51921069000014</v>
      </c>
      <c r="T148" s="5">
        <f>(SUMIFS('Dispatchable Built'!O:O,'Dispatchable Built'!$A:$A,Comparison_CDP1,'Dispatchable Built'!$B:$B,IF($B$141="NEM","*",$B$141),'Dispatchable Built'!$C:$C,$H148)-SUMIFS('Dispatchable Built'!O:O,'Dispatchable Built'!$A:$A,Comparison_CDP2,'Dispatchable Built'!$B:$B,IF($B$141="NEM","*",$B$141),'Dispatchable Built'!$C:$C,$H148))+(SUMIFS('Dispatchable Retired'!O:O,'Dispatchable Retired'!$A:$A,Comparison_CDP1,'Dispatchable Retired'!$B:$B,IF($B$141="NEM","*",$B$141),'Dispatchable Retired'!$C:$C,$H148)-SUMIFS('Dispatchable Retired'!O:O,'Dispatchable Retired'!$A:$A,Comparison_CDP2,'Dispatchable Retired'!$B:$B,IF($B$141="NEM","*",$B$141),'Dispatchable Retired'!$C:$C,$H148))</f>
        <v>-1856.8353947000001</v>
      </c>
      <c r="U148" s="5">
        <f>(SUMIFS('Dispatchable Built'!P:P,'Dispatchable Built'!$A:$A,Comparison_CDP1,'Dispatchable Built'!$B:$B,IF($B$141="NEM","*",$B$141),'Dispatchable Built'!$C:$C,$H148)-SUMIFS('Dispatchable Built'!P:P,'Dispatchable Built'!$A:$A,Comparison_CDP2,'Dispatchable Built'!$B:$B,IF($B$141="NEM","*",$B$141),'Dispatchable Built'!$C:$C,$H148))+(SUMIFS('Dispatchable Retired'!P:P,'Dispatchable Retired'!$A:$A,Comparison_CDP1,'Dispatchable Retired'!$B:$B,IF($B$141="NEM","*",$B$141),'Dispatchable Retired'!$C:$C,$H148)-SUMIFS('Dispatchable Retired'!P:P,'Dispatchable Retired'!$A:$A,Comparison_CDP2,'Dispatchable Retired'!$B:$B,IF($B$141="NEM","*",$B$141),'Dispatchable Retired'!$C:$C,$H148))</f>
        <v>-1856.8353947000001</v>
      </c>
      <c r="V148" s="5">
        <f>(SUMIFS('Dispatchable Built'!Q:Q,'Dispatchable Built'!$A:$A,Comparison_CDP1,'Dispatchable Built'!$B:$B,IF($B$141="NEM","*",$B$141),'Dispatchable Built'!$C:$C,$H148)-SUMIFS('Dispatchable Built'!Q:Q,'Dispatchable Built'!$A:$A,Comparison_CDP2,'Dispatchable Built'!$B:$B,IF($B$141="NEM","*",$B$141),'Dispatchable Built'!$C:$C,$H148))+(SUMIFS('Dispatchable Retired'!Q:Q,'Dispatchable Retired'!$A:$A,Comparison_CDP1,'Dispatchable Retired'!$B:$B,IF($B$141="NEM","*",$B$141),'Dispatchable Retired'!$C:$C,$H148)-SUMIFS('Dispatchable Retired'!Q:Q,'Dispatchable Retired'!$A:$A,Comparison_CDP2,'Dispatchable Retired'!$B:$B,IF($B$141="NEM","*",$B$141),'Dispatchable Retired'!$C:$C,$H148))</f>
        <v>-1701.0484696600001</v>
      </c>
      <c r="W148" s="5">
        <f>(SUMIFS('Dispatchable Built'!R:R,'Dispatchable Built'!$A:$A,Comparison_CDP1,'Dispatchable Built'!$B:$B,IF($B$141="NEM","*",$B$141),'Dispatchable Built'!$C:$C,$H148)-SUMIFS('Dispatchable Built'!R:R,'Dispatchable Built'!$A:$A,Comparison_CDP2,'Dispatchable Built'!$B:$B,IF($B$141="NEM","*",$B$141),'Dispatchable Built'!$C:$C,$H148))+(SUMIFS('Dispatchable Retired'!R:R,'Dispatchable Retired'!$A:$A,Comparison_CDP1,'Dispatchable Retired'!$B:$B,IF($B$141="NEM","*",$B$141),'Dispatchable Retired'!$C:$C,$H148)-SUMIFS('Dispatchable Retired'!R:R,'Dispatchable Retired'!$A:$A,Comparison_CDP2,'Dispatchable Retired'!$B:$B,IF($B$141="NEM","*",$B$141),'Dispatchable Retired'!$C:$C,$H148))</f>
        <v>-1701.0484726900002</v>
      </c>
      <c r="X148" s="5">
        <f>(SUMIFS('Dispatchable Built'!S:S,'Dispatchable Built'!$A:$A,Comparison_CDP1,'Dispatchable Built'!$B:$B,IF($B$141="NEM","*",$B$141),'Dispatchable Built'!$C:$C,$H148)-SUMIFS('Dispatchable Built'!S:S,'Dispatchable Built'!$A:$A,Comparison_CDP2,'Dispatchable Built'!$B:$B,IF($B$141="NEM","*",$B$141),'Dispatchable Built'!$C:$C,$H148))+(SUMIFS('Dispatchable Retired'!S:S,'Dispatchable Retired'!$A:$A,Comparison_CDP1,'Dispatchable Retired'!$B:$B,IF($B$141="NEM","*",$B$141),'Dispatchable Retired'!$C:$C,$H148)-SUMIFS('Dispatchable Retired'!S:S,'Dispatchable Retired'!$A:$A,Comparison_CDP2,'Dispatchable Retired'!$B:$B,IF($B$141="NEM","*",$B$141),'Dispatchable Retired'!$C:$C,$H148))</f>
        <v>-1701.0484538500002</v>
      </c>
      <c r="Y148" s="5">
        <f>(SUMIFS('Dispatchable Built'!T:T,'Dispatchable Built'!$A:$A,Comparison_CDP1,'Dispatchable Built'!$B:$B,IF($B$141="NEM","*",$B$141),'Dispatchable Built'!$C:$C,$H148)-SUMIFS('Dispatchable Built'!T:T,'Dispatchable Built'!$A:$A,Comparison_CDP2,'Dispatchable Built'!$B:$B,IF($B$141="NEM","*",$B$141),'Dispatchable Built'!$C:$C,$H148))+(SUMIFS('Dispatchable Retired'!T:T,'Dispatchable Retired'!$A:$A,Comparison_CDP1,'Dispatchable Retired'!$B:$B,IF($B$141="NEM","*",$B$141),'Dispatchable Retired'!$C:$C,$H148)-SUMIFS('Dispatchable Retired'!T:T,'Dispatchable Retired'!$A:$A,Comparison_CDP2,'Dispatchable Retired'!$B:$B,IF($B$141="NEM","*",$B$141),'Dispatchable Retired'!$C:$C,$H148))</f>
        <v>-2055.4945271300003</v>
      </c>
      <c r="Z148" s="5">
        <f>(SUMIFS('Dispatchable Built'!U:U,'Dispatchable Built'!$A:$A,Comparison_CDP1,'Dispatchable Built'!$B:$B,IF($B$141="NEM","*",$B$141),'Dispatchable Built'!$C:$C,$H148)-SUMIFS('Dispatchable Built'!U:U,'Dispatchable Built'!$A:$A,Comparison_CDP2,'Dispatchable Built'!$B:$B,IF($B$141="NEM","*",$B$141),'Dispatchable Built'!$C:$C,$H148))+(SUMIFS('Dispatchable Retired'!U:U,'Dispatchable Retired'!$A:$A,Comparison_CDP1,'Dispatchable Retired'!$B:$B,IF($B$141="NEM","*",$B$141),'Dispatchable Retired'!$C:$C,$H148)-SUMIFS('Dispatchable Retired'!U:U,'Dispatchable Retired'!$A:$A,Comparison_CDP2,'Dispatchable Retired'!$B:$B,IF($B$141="NEM","*",$B$141),'Dispatchable Retired'!$C:$C,$H148))</f>
        <v>-2055.4945172199996</v>
      </c>
      <c r="AA148" s="5">
        <f>(SUMIFS('Dispatchable Built'!V:V,'Dispatchable Built'!$A:$A,Comparison_CDP1,'Dispatchable Built'!$B:$B,IF($B$141="NEM","*",$B$141),'Dispatchable Built'!$C:$C,$H148)-SUMIFS('Dispatchable Built'!V:V,'Dispatchable Built'!$A:$A,Comparison_CDP2,'Dispatchable Built'!$B:$B,IF($B$141="NEM","*",$B$141),'Dispatchable Built'!$C:$C,$H148))+(SUMIFS('Dispatchable Retired'!V:V,'Dispatchable Retired'!$A:$A,Comparison_CDP1,'Dispatchable Retired'!$B:$B,IF($B$141="NEM","*",$B$141),'Dispatchable Retired'!$C:$C,$H148)-SUMIFS('Dispatchable Retired'!V:V,'Dispatchable Retired'!$A:$A,Comparison_CDP2,'Dispatchable Retired'!$B:$B,IF($B$141="NEM","*",$B$141),'Dispatchable Retired'!$C:$C,$H148))</f>
        <v>-2055.4945109399996</v>
      </c>
      <c r="AB148" s="5">
        <f>(SUMIFS('Dispatchable Built'!W:W,'Dispatchable Built'!$A:$A,Comparison_CDP1,'Dispatchable Built'!$B:$B,IF($B$141="NEM","*",$B$141),'Dispatchable Built'!$C:$C,$H148)-SUMIFS('Dispatchable Built'!W:W,'Dispatchable Built'!$A:$A,Comparison_CDP2,'Dispatchable Built'!$B:$B,IF($B$141="NEM","*",$B$141),'Dispatchable Built'!$C:$C,$H148))+(SUMIFS('Dispatchable Retired'!W:W,'Dispatchable Retired'!$A:$A,Comparison_CDP1,'Dispatchable Retired'!$B:$B,IF($B$141="NEM","*",$B$141),'Dispatchable Retired'!$C:$C,$H148)-SUMIFS('Dispatchable Retired'!W:W,'Dispatchable Retired'!$A:$A,Comparison_CDP2,'Dispatchable Retired'!$B:$B,IF($B$141="NEM","*",$B$141),'Dispatchable Retired'!$C:$C,$H148))</f>
        <v>-1867.3702587099999</v>
      </c>
      <c r="AC148" s="5">
        <f>(SUMIFS('Dispatchable Built'!X:X,'Dispatchable Built'!$A:$A,Comparison_CDP1,'Dispatchable Built'!$B:$B,IF($B$141="NEM","*",$B$141),'Dispatchable Built'!$C:$C,$H148)-SUMIFS('Dispatchable Built'!X:X,'Dispatchable Built'!$A:$A,Comparison_CDP2,'Dispatchable Built'!$B:$B,IF($B$141="NEM","*",$B$141),'Dispatchable Built'!$C:$C,$H148))+(SUMIFS('Dispatchable Retired'!X:X,'Dispatchable Retired'!$A:$A,Comparison_CDP1,'Dispatchable Retired'!$B:$B,IF($B$141="NEM","*",$B$141),'Dispatchable Retired'!$C:$C,$H148)-SUMIFS('Dispatchable Retired'!X:X,'Dispatchable Retired'!$A:$A,Comparison_CDP2,'Dispatchable Retired'!$B:$B,IF($B$141="NEM","*",$B$141),'Dispatchable Retired'!$C:$C,$H148))</f>
        <v>-1143.1443508000002</v>
      </c>
      <c r="AD148" s="5">
        <f>(SUMIFS('Dispatchable Built'!Y:Y,'Dispatchable Built'!$A:$A,Comparison_CDP1,'Dispatchable Built'!$B:$B,IF($B$141="NEM","*",$B$141),'Dispatchable Built'!$C:$C,$H148)-SUMIFS('Dispatchable Built'!Y:Y,'Dispatchable Built'!$A:$A,Comparison_CDP2,'Dispatchable Built'!$B:$B,IF($B$141="NEM","*",$B$141),'Dispatchable Built'!$C:$C,$H148))+(SUMIFS('Dispatchable Retired'!Y:Y,'Dispatchable Retired'!$A:$A,Comparison_CDP1,'Dispatchable Retired'!$B:$B,IF($B$141="NEM","*",$B$141),'Dispatchable Retired'!$C:$C,$H148)-SUMIFS('Dispatchable Retired'!Y:Y,'Dispatchable Retired'!$A:$A,Comparison_CDP2,'Dispatchable Retired'!$B:$B,IF($B$141="NEM","*",$B$141),'Dispatchable Retired'!$C:$C,$H148))</f>
        <v>-1008.1768020799996</v>
      </c>
      <c r="AE148" s="5">
        <f>(SUMIFS('Dispatchable Built'!Z:Z,'Dispatchable Built'!$A:$A,Comparison_CDP1,'Dispatchable Built'!$B:$B,IF($B$141="NEM","*",$B$141),'Dispatchable Built'!$C:$C,$H148)-SUMIFS('Dispatchable Built'!Z:Z,'Dispatchable Built'!$A:$A,Comparison_CDP2,'Dispatchable Built'!$B:$B,IF($B$141="NEM","*",$B$141),'Dispatchable Built'!$C:$C,$H148))+(SUMIFS('Dispatchable Retired'!Z:Z,'Dispatchable Retired'!$A:$A,Comparison_CDP1,'Dispatchable Retired'!$B:$B,IF($B$141="NEM","*",$B$141),'Dispatchable Retired'!$C:$C,$H148)-SUMIFS('Dispatchable Retired'!Z:Z,'Dispatchable Retired'!$A:$A,Comparison_CDP2,'Dispatchable Retired'!$B:$B,IF($B$141="NEM","*",$B$141),'Dispatchable Retired'!$C:$C,$H148))</f>
        <v>586.77100140999937</v>
      </c>
      <c r="AF148" s="5">
        <f>(SUMIFS('Dispatchable Built'!AA:AA,'Dispatchable Built'!$A:$A,Comparison_CDP1,'Dispatchable Built'!$B:$B,IF($B$141="NEM","*",$B$141),'Dispatchable Built'!$C:$C,$H148)-SUMIFS('Dispatchable Built'!AA:AA,'Dispatchable Built'!$A:$A,Comparison_CDP2,'Dispatchable Built'!$B:$B,IF($B$141="NEM","*",$B$141),'Dispatchable Built'!$C:$C,$H148))+(SUMIFS('Dispatchable Retired'!AA:AA,'Dispatchable Retired'!$A:$A,Comparison_CDP1,'Dispatchable Retired'!$B:$B,IF($B$141="NEM","*",$B$141),'Dispatchable Retired'!$C:$C,$H148)-SUMIFS('Dispatchable Retired'!AA:AA,'Dispatchable Retired'!$A:$A,Comparison_CDP2,'Dispatchable Retired'!$B:$B,IF($B$141="NEM","*",$B$141),'Dispatchable Retired'!$C:$C,$H148))</f>
        <v>586.77102917999946</v>
      </c>
      <c r="AG148" s="5">
        <f>(SUMIFS('Dispatchable Built'!AB:AB,'Dispatchable Built'!$A:$A,Comparison_CDP1,'Dispatchable Built'!$B:$B,IF($B$141="NEM","*",$B$141),'Dispatchable Built'!$C:$C,$H148)-SUMIFS('Dispatchable Built'!AB:AB,'Dispatchable Built'!$A:$A,Comparison_CDP2,'Dispatchable Built'!$B:$B,IF($B$141="NEM","*",$B$141),'Dispatchable Built'!$C:$C,$H148))+(SUMIFS('Dispatchable Retired'!AB:AB,'Dispatchable Retired'!$A:$A,Comparison_CDP1,'Dispatchable Retired'!$B:$B,IF($B$141="NEM","*",$B$141),'Dispatchable Retired'!$C:$C,$H148)-SUMIFS('Dispatchable Retired'!AB:AB,'Dispatchable Retired'!$A:$A,Comparison_CDP2,'Dispatchable Retired'!$B:$B,IF($B$141="NEM","*",$B$141),'Dispatchable Retired'!$C:$C,$H148))</f>
        <v>586.77106351999919</v>
      </c>
      <c r="AH148" s="5">
        <f>(SUMIFS('Dispatchable Built'!AC:AC,'Dispatchable Built'!$A:$A,Comparison_CDP1,'Dispatchable Built'!$B:$B,IF($B$141="NEM","*",$B$141),'Dispatchable Built'!$C:$C,$H148)-SUMIFS('Dispatchable Built'!AC:AC,'Dispatchable Built'!$A:$A,Comparison_CDP2,'Dispatchable Built'!$B:$B,IF($B$141="NEM","*",$B$141),'Dispatchable Built'!$C:$C,$H148))+(SUMIFS('Dispatchable Retired'!AC:AC,'Dispatchable Retired'!$A:$A,Comparison_CDP1,'Dispatchable Retired'!$B:$B,IF($B$141="NEM","*",$B$141),'Dispatchable Retired'!$C:$C,$H148)-SUMIFS('Dispatchable Retired'!AC:AC,'Dispatchable Retired'!$A:$A,Comparison_CDP2,'Dispatchable Retired'!$B:$B,IF($B$141="NEM","*",$B$141),'Dispatchable Retired'!$C:$C,$H148))</f>
        <v>586.77109226999892</v>
      </c>
      <c r="AI148" s="5">
        <f>(SUMIFS('Dispatchable Built'!AD:AD,'Dispatchable Built'!$A:$A,Comparison_CDP1,'Dispatchable Built'!$B:$B,IF($B$141="NEM","*",$B$141),'Dispatchable Built'!$C:$C,$H148)-SUMIFS('Dispatchable Built'!AD:AD,'Dispatchable Built'!$A:$A,Comparison_CDP2,'Dispatchable Built'!$B:$B,IF($B$141="NEM","*",$B$141),'Dispatchable Built'!$C:$C,$H148))+(SUMIFS('Dispatchable Retired'!AD:AD,'Dispatchable Retired'!$A:$A,Comparison_CDP1,'Dispatchable Retired'!$B:$B,IF($B$141="NEM","*",$B$141),'Dispatchable Retired'!$C:$C,$H148)-SUMIFS('Dispatchable Retired'!AD:AD,'Dispatchable Retired'!$A:$A,Comparison_CDP2,'Dispatchable Retired'!$B:$B,IF($B$141="NEM","*",$B$141),'Dispatchable Retired'!$C:$C,$H148))</f>
        <v>1796.6507082299986</v>
      </c>
      <c r="AJ148" s="5">
        <f>(SUMIFS('Dispatchable Built'!AE:AE,'Dispatchable Built'!$A:$A,Comparison_CDP1,'Dispatchable Built'!$B:$B,IF($B$141="NEM","*",$B$141),'Dispatchable Built'!$C:$C,$H148)-SUMIFS('Dispatchable Built'!AE:AE,'Dispatchable Built'!$A:$A,Comparison_CDP2,'Dispatchable Built'!$B:$B,IF($B$141="NEM","*",$B$141),'Dispatchable Built'!$C:$C,$H148))+(SUMIFS('Dispatchable Retired'!AE:AE,'Dispatchable Retired'!$A:$A,Comparison_CDP1,'Dispatchable Retired'!$B:$B,IF($B$141="NEM","*",$B$141),'Dispatchable Retired'!$C:$C,$H148)-SUMIFS('Dispatchable Retired'!AE:AE,'Dispatchable Retired'!$A:$A,Comparison_CDP2,'Dispatchable Retired'!$B:$B,IF($B$141="NEM","*",$B$141),'Dispatchable Retired'!$C:$C,$H148))</f>
        <v>2001.7662440799986</v>
      </c>
    </row>
    <row r="149" spans="8:36" ht="15" customHeight="1">
      <c r="H149" s="9" t="s">
        <v>135</v>
      </c>
      <c r="I149" s="5">
        <f>(SUMIFS('Dispatchable Built'!D:D,'Dispatchable Built'!$A:$A,Comparison_CDP1,'Dispatchable Built'!$B:$B,IF($B$141="NEM","*",$B$141),'Dispatchable Built'!$C:$C,$H149)-SUMIFS('Dispatchable Built'!D:D,'Dispatchable Built'!$A:$A,Comparison_CDP2,'Dispatchable Built'!$B:$B,IF($B$141="NEM","*",$B$141),'Dispatchable Built'!$C:$C,$H149))+(SUMIFS('Dispatchable Retired'!D:D,'Dispatchable Retired'!$A:$A,Comparison_CDP1,'Dispatchable Retired'!$B:$B,IF($B$141="NEM","*",$B$141),'Dispatchable Retired'!$C:$C,$H149)-SUMIFS('Dispatchable Retired'!D:D,'Dispatchable Retired'!$A:$A,Comparison_CDP2,'Dispatchable Retired'!$B:$B,IF($B$141="NEM","*",$B$141),'Dispatchable Retired'!$C:$C,$H149))</f>
        <v>0</v>
      </c>
      <c r="J149" s="5">
        <f>(SUMIFS('Dispatchable Built'!E:E,'Dispatchable Built'!$A:$A,Comparison_CDP1,'Dispatchable Built'!$B:$B,IF($B$141="NEM","*",$B$141),'Dispatchable Built'!$C:$C,$H149)-SUMIFS('Dispatchable Built'!E:E,'Dispatchable Built'!$A:$A,Comparison_CDP2,'Dispatchable Built'!$B:$B,IF($B$141="NEM","*",$B$141),'Dispatchable Built'!$C:$C,$H149))+(SUMIFS('Dispatchable Retired'!E:E,'Dispatchable Retired'!$A:$A,Comparison_CDP1,'Dispatchable Retired'!$B:$B,IF($B$141="NEM","*",$B$141),'Dispatchable Retired'!$C:$C,$H149)-SUMIFS('Dispatchable Retired'!E:E,'Dispatchable Retired'!$A:$A,Comparison_CDP2,'Dispatchable Retired'!$B:$B,IF($B$141="NEM","*",$B$141),'Dispatchable Retired'!$C:$C,$H149))</f>
        <v>0</v>
      </c>
      <c r="K149" s="5">
        <f>(SUMIFS('Dispatchable Built'!F:F,'Dispatchable Built'!$A:$A,Comparison_CDP1,'Dispatchable Built'!$B:$B,IF($B$141="NEM","*",$B$141),'Dispatchable Built'!$C:$C,$H149)-SUMIFS('Dispatchable Built'!F:F,'Dispatchable Built'!$A:$A,Comparison_CDP2,'Dispatchable Built'!$B:$B,IF($B$141="NEM","*",$B$141),'Dispatchable Built'!$C:$C,$H149))+(SUMIFS('Dispatchable Retired'!F:F,'Dispatchable Retired'!$A:$A,Comparison_CDP1,'Dispatchable Retired'!$B:$B,IF($B$141="NEM","*",$B$141),'Dispatchable Retired'!$C:$C,$H149)-SUMIFS('Dispatchable Retired'!F:F,'Dispatchable Retired'!$A:$A,Comparison_CDP2,'Dispatchable Retired'!$B:$B,IF($B$141="NEM","*",$B$141),'Dispatchable Retired'!$C:$C,$H149))</f>
        <v>0</v>
      </c>
      <c r="L149" s="5">
        <f>(SUMIFS('Dispatchable Built'!G:G,'Dispatchable Built'!$A:$A,Comparison_CDP1,'Dispatchable Built'!$B:$B,IF($B$141="NEM","*",$B$141),'Dispatchable Built'!$C:$C,$H149)-SUMIFS('Dispatchable Built'!G:G,'Dispatchable Built'!$A:$A,Comparison_CDP2,'Dispatchable Built'!$B:$B,IF($B$141="NEM","*",$B$141),'Dispatchable Built'!$C:$C,$H149))+(SUMIFS('Dispatchable Retired'!G:G,'Dispatchable Retired'!$A:$A,Comparison_CDP1,'Dispatchable Retired'!$B:$B,IF($B$141="NEM","*",$B$141),'Dispatchable Retired'!$C:$C,$H149)-SUMIFS('Dispatchable Retired'!G:G,'Dispatchable Retired'!$A:$A,Comparison_CDP2,'Dispatchable Retired'!$B:$B,IF($B$141="NEM","*",$B$141),'Dispatchable Retired'!$C:$C,$H149))</f>
        <v>0</v>
      </c>
      <c r="M149" s="5">
        <f>(SUMIFS('Dispatchable Built'!H:H,'Dispatchable Built'!$A:$A,Comparison_CDP1,'Dispatchable Built'!$B:$B,IF($B$141="NEM","*",$B$141),'Dispatchable Built'!$C:$C,$H149)-SUMIFS('Dispatchable Built'!H:H,'Dispatchable Built'!$A:$A,Comparison_CDP2,'Dispatchable Built'!$B:$B,IF($B$141="NEM","*",$B$141),'Dispatchable Built'!$C:$C,$H149))+(SUMIFS('Dispatchable Retired'!H:H,'Dispatchable Retired'!$A:$A,Comparison_CDP1,'Dispatchable Retired'!$B:$B,IF($B$141="NEM","*",$B$141),'Dispatchable Retired'!$C:$C,$H149)-SUMIFS('Dispatchable Retired'!H:H,'Dispatchable Retired'!$A:$A,Comparison_CDP2,'Dispatchable Retired'!$B:$B,IF($B$141="NEM","*",$B$141),'Dispatchable Retired'!$C:$C,$H149))</f>
        <v>0</v>
      </c>
      <c r="N149" s="5">
        <f>(SUMIFS('Dispatchable Built'!I:I,'Dispatchable Built'!$A:$A,Comparison_CDP1,'Dispatchable Built'!$B:$B,IF($B$141="NEM","*",$B$141),'Dispatchable Built'!$C:$C,$H149)-SUMIFS('Dispatchable Built'!I:I,'Dispatchable Built'!$A:$A,Comparison_CDP2,'Dispatchable Built'!$B:$B,IF($B$141="NEM","*",$B$141),'Dispatchable Built'!$C:$C,$H149))+(SUMIFS('Dispatchable Retired'!I:I,'Dispatchable Retired'!$A:$A,Comparison_CDP1,'Dispatchable Retired'!$B:$B,IF($B$141="NEM","*",$B$141),'Dispatchable Retired'!$C:$C,$H149)-SUMIFS('Dispatchable Retired'!I:I,'Dispatchable Retired'!$A:$A,Comparison_CDP2,'Dispatchable Retired'!$B:$B,IF($B$141="NEM","*",$B$141),'Dispatchable Retired'!$C:$C,$H149))</f>
        <v>0</v>
      </c>
      <c r="O149" s="5">
        <f>(SUMIFS('Dispatchable Built'!J:J,'Dispatchable Built'!$A:$A,Comparison_CDP1,'Dispatchable Built'!$B:$B,IF($B$141="NEM","*",$B$141),'Dispatchable Built'!$C:$C,$H149)-SUMIFS('Dispatchable Built'!J:J,'Dispatchable Built'!$A:$A,Comparison_CDP2,'Dispatchable Built'!$B:$B,IF($B$141="NEM","*",$B$141),'Dispatchable Built'!$C:$C,$H149))+(SUMIFS('Dispatchable Retired'!J:J,'Dispatchable Retired'!$A:$A,Comparison_CDP1,'Dispatchable Retired'!$B:$B,IF($B$141="NEM","*",$B$141),'Dispatchable Retired'!$C:$C,$H149)-SUMIFS('Dispatchable Retired'!J:J,'Dispatchable Retired'!$A:$A,Comparison_CDP2,'Dispatchable Retired'!$B:$B,IF($B$141="NEM","*",$B$141),'Dispatchable Retired'!$C:$C,$H149))</f>
        <v>0</v>
      </c>
      <c r="P149" s="5">
        <f>(SUMIFS('Dispatchable Built'!K:K,'Dispatchable Built'!$A:$A,Comparison_CDP1,'Dispatchable Built'!$B:$B,IF($B$141="NEM","*",$B$141),'Dispatchable Built'!$C:$C,$H149)-SUMIFS('Dispatchable Built'!K:K,'Dispatchable Built'!$A:$A,Comparison_CDP2,'Dispatchable Built'!$B:$B,IF($B$141="NEM","*",$B$141),'Dispatchable Built'!$C:$C,$H149))+(SUMIFS('Dispatchable Retired'!K:K,'Dispatchable Retired'!$A:$A,Comparison_CDP1,'Dispatchable Retired'!$B:$B,IF($B$141="NEM","*",$B$141),'Dispatchable Retired'!$C:$C,$H149)-SUMIFS('Dispatchable Retired'!K:K,'Dispatchable Retired'!$A:$A,Comparison_CDP2,'Dispatchable Retired'!$B:$B,IF($B$141="NEM","*",$B$141),'Dispatchable Retired'!$C:$C,$H149))</f>
        <v>0</v>
      </c>
      <c r="Q149" s="5">
        <f>(SUMIFS('Dispatchable Built'!L:L,'Dispatchable Built'!$A:$A,Comparison_CDP1,'Dispatchable Built'!$B:$B,IF($B$141="NEM","*",$B$141),'Dispatchable Built'!$C:$C,$H149)-SUMIFS('Dispatchable Built'!L:L,'Dispatchable Built'!$A:$A,Comparison_CDP2,'Dispatchable Built'!$B:$B,IF($B$141="NEM","*",$B$141),'Dispatchable Built'!$C:$C,$H149))+(SUMIFS('Dispatchable Retired'!L:L,'Dispatchable Retired'!$A:$A,Comparison_CDP1,'Dispatchable Retired'!$B:$B,IF($B$141="NEM","*",$B$141),'Dispatchable Retired'!$C:$C,$H149)-SUMIFS('Dispatchable Retired'!L:L,'Dispatchable Retired'!$A:$A,Comparison_CDP2,'Dispatchable Retired'!$B:$B,IF($B$141="NEM","*",$B$141),'Dispatchable Retired'!$C:$C,$H149))</f>
        <v>0</v>
      </c>
      <c r="R149" s="5">
        <f>(SUMIFS('Dispatchable Built'!M:M,'Dispatchable Built'!$A:$A,Comparison_CDP1,'Dispatchable Built'!$B:$B,IF($B$141="NEM","*",$B$141),'Dispatchable Built'!$C:$C,$H149)-SUMIFS('Dispatchable Built'!M:M,'Dispatchable Built'!$A:$A,Comparison_CDP2,'Dispatchable Built'!$B:$B,IF($B$141="NEM","*",$B$141),'Dispatchable Built'!$C:$C,$H149))+(SUMIFS('Dispatchable Retired'!M:M,'Dispatchable Retired'!$A:$A,Comparison_CDP1,'Dispatchable Retired'!$B:$B,IF($B$141="NEM","*",$B$141),'Dispatchable Retired'!$C:$C,$H149)-SUMIFS('Dispatchable Retired'!M:M,'Dispatchable Retired'!$A:$A,Comparison_CDP2,'Dispatchable Retired'!$B:$B,IF($B$141="NEM","*",$B$141),'Dispatchable Retired'!$C:$C,$H149))</f>
        <v>0</v>
      </c>
      <c r="S149" s="5">
        <f>(SUMIFS('Dispatchable Built'!N:N,'Dispatchable Built'!$A:$A,Comparison_CDP1,'Dispatchable Built'!$B:$B,IF($B$141="NEM","*",$B$141),'Dispatchable Built'!$C:$C,$H149)-SUMIFS('Dispatchable Built'!N:N,'Dispatchable Built'!$A:$A,Comparison_CDP2,'Dispatchable Built'!$B:$B,IF($B$141="NEM","*",$B$141),'Dispatchable Built'!$C:$C,$H149))+(SUMIFS('Dispatchable Retired'!N:N,'Dispatchable Retired'!$A:$A,Comparison_CDP1,'Dispatchable Retired'!$B:$B,IF($B$141="NEM","*",$B$141),'Dispatchable Retired'!$C:$C,$H149)-SUMIFS('Dispatchable Retired'!N:N,'Dispatchable Retired'!$A:$A,Comparison_CDP2,'Dispatchable Retired'!$B:$B,IF($B$141="NEM","*",$B$141),'Dispatchable Retired'!$C:$C,$H149))</f>
        <v>0</v>
      </c>
      <c r="T149" s="5">
        <f>(SUMIFS('Dispatchable Built'!O:O,'Dispatchable Built'!$A:$A,Comparison_CDP1,'Dispatchable Built'!$B:$B,IF($B$141="NEM","*",$B$141),'Dispatchable Built'!$C:$C,$H149)-SUMIFS('Dispatchable Built'!O:O,'Dispatchable Built'!$A:$A,Comparison_CDP2,'Dispatchable Built'!$B:$B,IF($B$141="NEM","*",$B$141),'Dispatchable Built'!$C:$C,$H149))+(SUMIFS('Dispatchable Retired'!O:O,'Dispatchable Retired'!$A:$A,Comparison_CDP1,'Dispatchable Retired'!$B:$B,IF($B$141="NEM","*",$B$141),'Dispatchable Retired'!$C:$C,$H149)-SUMIFS('Dispatchable Retired'!O:O,'Dispatchable Retired'!$A:$A,Comparison_CDP2,'Dispatchable Retired'!$B:$B,IF($B$141="NEM","*",$B$141),'Dispatchable Retired'!$C:$C,$H149))</f>
        <v>0</v>
      </c>
      <c r="U149" s="5">
        <f>(SUMIFS('Dispatchable Built'!P:P,'Dispatchable Built'!$A:$A,Comparison_CDP1,'Dispatchable Built'!$B:$B,IF($B$141="NEM","*",$B$141),'Dispatchable Built'!$C:$C,$H149)-SUMIFS('Dispatchable Built'!P:P,'Dispatchable Built'!$A:$A,Comparison_CDP2,'Dispatchable Built'!$B:$B,IF($B$141="NEM","*",$B$141),'Dispatchable Built'!$C:$C,$H149))+(SUMIFS('Dispatchable Retired'!P:P,'Dispatchable Retired'!$A:$A,Comparison_CDP1,'Dispatchable Retired'!$B:$B,IF($B$141="NEM","*",$B$141),'Dispatchable Retired'!$C:$C,$H149)-SUMIFS('Dispatchable Retired'!P:P,'Dispatchable Retired'!$A:$A,Comparison_CDP2,'Dispatchable Retired'!$B:$B,IF($B$141="NEM","*",$B$141),'Dispatchable Retired'!$C:$C,$H149))</f>
        <v>0</v>
      </c>
      <c r="V149" s="5">
        <f>(SUMIFS('Dispatchable Built'!Q:Q,'Dispatchable Built'!$A:$A,Comparison_CDP1,'Dispatchable Built'!$B:$B,IF($B$141="NEM","*",$B$141),'Dispatchable Built'!$C:$C,$H149)-SUMIFS('Dispatchable Built'!Q:Q,'Dispatchable Built'!$A:$A,Comparison_CDP2,'Dispatchable Built'!$B:$B,IF($B$141="NEM","*",$B$141),'Dispatchable Built'!$C:$C,$H149))+(SUMIFS('Dispatchable Retired'!Q:Q,'Dispatchable Retired'!$A:$A,Comparison_CDP1,'Dispatchable Retired'!$B:$B,IF($B$141="NEM","*",$B$141),'Dispatchable Retired'!$C:$C,$H149)-SUMIFS('Dispatchable Retired'!Q:Q,'Dispatchable Retired'!$A:$A,Comparison_CDP2,'Dispatchable Retired'!$B:$B,IF($B$141="NEM","*",$B$141),'Dispatchable Retired'!$C:$C,$H149))</f>
        <v>0</v>
      </c>
      <c r="W149" s="5">
        <f>(SUMIFS('Dispatchable Built'!R:R,'Dispatchable Built'!$A:$A,Comparison_CDP1,'Dispatchable Built'!$B:$B,IF($B$141="NEM","*",$B$141),'Dispatchable Built'!$C:$C,$H149)-SUMIFS('Dispatchable Built'!R:R,'Dispatchable Built'!$A:$A,Comparison_CDP2,'Dispatchable Built'!$B:$B,IF($B$141="NEM","*",$B$141),'Dispatchable Built'!$C:$C,$H149))+(SUMIFS('Dispatchable Retired'!R:R,'Dispatchable Retired'!$A:$A,Comparison_CDP1,'Dispatchable Retired'!$B:$B,IF($B$141="NEM","*",$B$141),'Dispatchable Retired'!$C:$C,$H149)-SUMIFS('Dispatchable Retired'!R:R,'Dispatchable Retired'!$A:$A,Comparison_CDP2,'Dispatchable Retired'!$B:$B,IF($B$141="NEM","*",$B$141),'Dispatchable Retired'!$C:$C,$H149))</f>
        <v>0</v>
      </c>
      <c r="X149" s="5">
        <f>(SUMIFS('Dispatchable Built'!S:S,'Dispatchable Built'!$A:$A,Comparison_CDP1,'Dispatchable Built'!$B:$B,IF($B$141="NEM","*",$B$141),'Dispatchable Built'!$C:$C,$H149)-SUMIFS('Dispatchable Built'!S:S,'Dispatchable Built'!$A:$A,Comparison_CDP2,'Dispatchable Built'!$B:$B,IF($B$141="NEM","*",$B$141),'Dispatchable Built'!$C:$C,$H149))+(SUMIFS('Dispatchable Retired'!S:S,'Dispatchable Retired'!$A:$A,Comparison_CDP1,'Dispatchable Retired'!$B:$B,IF($B$141="NEM","*",$B$141),'Dispatchable Retired'!$C:$C,$H149)-SUMIFS('Dispatchable Retired'!S:S,'Dispatchable Retired'!$A:$A,Comparison_CDP2,'Dispatchable Retired'!$B:$B,IF($B$141="NEM","*",$B$141),'Dispatchable Retired'!$C:$C,$H149))</f>
        <v>0</v>
      </c>
      <c r="Y149" s="5">
        <f>(SUMIFS('Dispatchable Built'!T:T,'Dispatchable Built'!$A:$A,Comparison_CDP1,'Dispatchable Built'!$B:$B,IF($B$141="NEM","*",$B$141),'Dispatchable Built'!$C:$C,$H149)-SUMIFS('Dispatchable Built'!T:T,'Dispatchable Built'!$A:$A,Comparison_CDP2,'Dispatchable Built'!$B:$B,IF($B$141="NEM","*",$B$141),'Dispatchable Built'!$C:$C,$H149))+(SUMIFS('Dispatchable Retired'!T:T,'Dispatchable Retired'!$A:$A,Comparison_CDP1,'Dispatchable Retired'!$B:$B,IF($B$141="NEM","*",$B$141),'Dispatchable Retired'!$C:$C,$H149)-SUMIFS('Dispatchable Retired'!T:T,'Dispatchable Retired'!$A:$A,Comparison_CDP2,'Dispatchable Retired'!$B:$B,IF($B$141="NEM","*",$B$141),'Dispatchable Retired'!$C:$C,$H149))</f>
        <v>0</v>
      </c>
      <c r="Z149" s="5">
        <f>(SUMIFS('Dispatchable Built'!U:U,'Dispatchable Built'!$A:$A,Comparison_CDP1,'Dispatchable Built'!$B:$B,IF($B$141="NEM","*",$B$141),'Dispatchable Built'!$C:$C,$H149)-SUMIFS('Dispatchable Built'!U:U,'Dispatchable Built'!$A:$A,Comparison_CDP2,'Dispatchable Built'!$B:$B,IF($B$141="NEM","*",$B$141),'Dispatchable Built'!$C:$C,$H149))+(SUMIFS('Dispatchable Retired'!U:U,'Dispatchable Retired'!$A:$A,Comparison_CDP1,'Dispatchable Retired'!$B:$B,IF($B$141="NEM","*",$B$141),'Dispatchable Retired'!$C:$C,$H149)-SUMIFS('Dispatchable Retired'!U:U,'Dispatchable Retired'!$A:$A,Comparison_CDP2,'Dispatchable Retired'!$B:$B,IF($B$141="NEM","*",$B$141),'Dispatchable Retired'!$C:$C,$H149))</f>
        <v>0</v>
      </c>
      <c r="AA149" s="5">
        <f>(SUMIFS('Dispatchable Built'!V:V,'Dispatchable Built'!$A:$A,Comparison_CDP1,'Dispatchable Built'!$B:$B,IF($B$141="NEM","*",$B$141),'Dispatchable Built'!$C:$C,$H149)-SUMIFS('Dispatchable Built'!V:V,'Dispatchable Built'!$A:$A,Comparison_CDP2,'Dispatchable Built'!$B:$B,IF($B$141="NEM","*",$B$141),'Dispatchable Built'!$C:$C,$H149))+(SUMIFS('Dispatchable Retired'!V:V,'Dispatchable Retired'!$A:$A,Comparison_CDP1,'Dispatchable Retired'!$B:$B,IF($B$141="NEM","*",$B$141),'Dispatchable Retired'!$C:$C,$H149)-SUMIFS('Dispatchable Retired'!V:V,'Dispatchable Retired'!$A:$A,Comparison_CDP2,'Dispatchable Retired'!$B:$B,IF($B$141="NEM","*",$B$141),'Dispatchable Retired'!$C:$C,$H149))</f>
        <v>0</v>
      </c>
      <c r="AB149" s="5">
        <f>(SUMIFS('Dispatchable Built'!W:W,'Dispatchable Built'!$A:$A,Comparison_CDP1,'Dispatchable Built'!$B:$B,IF($B$141="NEM","*",$B$141),'Dispatchable Built'!$C:$C,$H149)-SUMIFS('Dispatchable Built'!W:W,'Dispatchable Built'!$A:$A,Comparison_CDP2,'Dispatchable Built'!$B:$B,IF($B$141="NEM","*",$B$141),'Dispatchable Built'!$C:$C,$H149))+(SUMIFS('Dispatchable Retired'!W:W,'Dispatchable Retired'!$A:$A,Comparison_CDP1,'Dispatchable Retired'!$B:$B,IF($B$141="NEM","*",$B$141),'Dispatchable Retired'!$C:$C,$H149)-SUMIFS('Dispatchable Retired'!W:W,'Dispatchable Retired'!$A:$A,Comparison_CDP2,'Dispatchable Retired'!$B:$B,IF($B$141="NEM","*",$B$141),'Dispatchable Retired'!$C:$C,$H149))</f>
        <v>0</v>
      </c>
      <c r="AC149" s="5">
        <f>(SUMIFS('Dispatchable Built'!X:X,'Dispatchable Built'!$A:$A,Comparison_CDP1,'Dispatchable Built'!$B:$B,IF($B$141="NEM","*",$B$141),'Dispatchable Built'!$C:$C,$H149)-SUMIFS('Dispatchable Built'!X:X,'Dispatchable Built'!$A:$A,Comparison_CDP2,'Dispatchable Built'!$B:$B,IF($B$141="NEM","*",$B$141),'Dispatchable Built'!$C:$C,$H149))+(SUMIFS('Dispatchable Retired'!X:X,'Dispatchable Retired'!$A:$A,Comparison_CDP1,'Dispatchable Retired'!$B:$B,IF($B$141="NEM","*",$B$141),'Dispatchable Retired'!$C:$C,$H149)-SUMIFS('Dispatchable Retired'!X:X,'Dispatchable Retired'!$A:$A,Comparison_CDP2,'Dispatchable Retired'!$B:$B,IF($B$141="NEM","*",$B$141),'Dispatchable Retired'!$C:$C,$H149))</f>
        <v>0</v>
      </c>
      <c r="AD149" s="5">
        <f>(SUMIFS('Dispatchable Built'!Y:Y,'Dispatchable Built'!$A:$A,Comparison_CDP1,'Dispatchable Built'!$B:$B,IF($B$141="NEM","*",$B$141),'Dispatchable Built'!$C:$C,$H149)-SUMIFS('Dispatchable Built'!Y:Y,'Dispatchable Built'!$A:$A,Comparison_CDP2,'Dispatchable Built'!$B:$B,IF($B$141="NEM","*",$B$141),'Dispatchable Built'!$C:$C,$H149))+(SUMIFS('Dispatchable Retired'!Y:Y,'Dispatchable Retired'!$A:$A,Comparison_CDP1,'Dispatchable Retired'!$B:$B,IF($B$141="NEM","*",$B$141),'Dispatchable Retired'!$C:$C,$H149)-SUMIFS('Dispatchable Retired'!Y:Y,'Dispatchable Retired'!$A:$A,Comparison_CDP2,'Dispatchable Retired'!$B:$B,IF($B$141="NEM","*",$B$141),'Dispatchable Retired'!$C:$C,$H149))</f>
        <v>0</v>
      </c>
      <c r="AE149" s="5">
        <f>(SUMIFS('Dispatchable Built'!Z:Z,'Dispatchable Built'!$A:$A,Comparison_CDP1,'Dispatchable Built'!$B:$B,IF($B$141="NEM","*",$B$141),'Dispatchable Built'!$C:$C,$H149)-SUMIFS('Dispatchable Built'!Z:Z,'Dispatchable Built'!$A:$A,Comparison_CDP2,'Dispatchable Built'!$B:$B,IF($B$141="NEM","*",$B$141),'Dispatchable Built'!$C:$C,$H149))+(SUMIFS('Dispatchable Retired'!Z:Z,'Dispatchable Retired'!$A:$A,Comparison_CDP1,'Dispatchable Retired'!$B:$B,IF($B$141="NEM","*",$B$141),'Dispatchable Retired'!$C:$C,$H149)-SUMIFS('Dispatchable Retired'!Z:Z,'Dispatchable Retired'!$A:$A,Comparison_CDP2,'Dispatchable Retired'!$B:$B,IF($B$141="NEM","*",$B$141),'Dispatchable Retired'!$C:$C,$H149))</f>
        <v>0</v>
      </c>
      <c r="AF149" s="5">
        <f>(SUMIFS('Dispatchable Built'!AA:AA,'Dispatchable Built'!$A:$A,Comparison_CDP1,'Dispatchable Built'!$B:$B,IF($B$141="NEM","*",$B$141),'Dispatchable Built'!$C:$C,$H149)-SUMIFS('Dispatchable Built'!AA:AA,'Dispatchable Built'!$A:$A,Comparison_CDP2,'Dispatchable Built'!$B:$B,IF($B$141="NEM","*",$B$141),'Dispatchable Built'!$C:$C,$H149))+(SUMIFS('Dispatchable Retired'!AA:AA,'Dispatchable Retired'!$A:$A,Comparison_CDP1,'Dispatchable Retired'!$B:$B,IF($B$141="NEM","*",$B$141),'Dispatchable Retired'!$C:$C,$H149)-SUMIFS('Dispatchable Retired'!AA:AA,'Dispatchable Retired'!$A:$A,Comparison_CDP2,'Dispatchable Retired'!$B:$B,IF($B$141="NEM","*",$B$141),'Dispatchable Retired'!$C:$C,$H149))</f>
        <v>0</v>
      </c>
      <c r="AG149" s="5">
        <f>(SUMIFS('Dispatchable Built'!AB:AB,'Dispatchable Built'!$A:$A,Comparison_CDP1,'Dispatchable Built'!$B:$B,IF($B$141="NEM","*",$B$141),'Dispatchable Built'!$C:$C,$H149)-SUMIFS('Dispatchable Built'!AB:AB,'Dispatchable Built'!$A:$A,Comparison_CDP2,'Dispatchable Built'!$B:$B,IF($B$141="NEM","*",$B$141),'Dispatchable Built'!$C:$C,$H149))+(SUMIFS('Dispatchable Retired'!AB:AB,'Dispatchable Retired'!$A:$A,Comparison_CDP1,'Dispatchable Retired'!$B:$B,IF($B$141="NEM","*",$B$141),'Dispatchable Retired'!$C:$C,$H149)-SUMIFS('Dispatchable Retired'!AB:AB,'Dispatchable Retired'!$A:$A,Comparison_CDP2,'Dispatchable Retired'!$B:$B,IF($B$141="NEM","*",$B$141),'Dispatchable Retired'!$C:$C,$H149))</f>
        <v>0</v>
      </c>
      <c r="AH149" s="5">
        <f>(SUMIFS('Dispatchable Built'!AC:AC,'Dispatchable Built'!$A:$A,Comparison_CDP1,'Dispatchable Built'!$B:$B,IF($B$141="NEM","*",$B$141),'Dispatchable Built'!$C:$C,$H149)-SUMIFS('Dispatchable Built'!AC:AC,'Dispatchable Built'!$A:$A,Comparison_CDP2,'Dispatchable Built'!$B:$B,IF($B$141="NEM","*",$B$141),'Dispatchable Built'!$C:$C,$H149))+(SUMIFS('Dispatchable Retired'!AC:AC,'Dispatchable Retired'!$A:$A,Comparison_CDP1,'Dispatchable Retired'!$B:$B,IF($B$141="NEM","*",$B$141),'Dispatchable Retired'!$C:$C,$H149)-SUMIFS('Dispatchable Retired'!AC:AC,'Dispatchable Retired'!$A:$A,Comparison_CDP2,'Dispatchable Retired'!$B:$B,IF($B$141="NEM","*",$B$141),'Dispatchable Retired'!$C:$C,$H149))</f>
        <v>0</v>
      </c>
      <c r="AI149" s="5">
        <f>(SUMIFS('Dispatchable Built'!AD:AD,'Dispatchable Built'!$A:$A,Comparison_CDP1,'Dispatchable Built'!$B:$B,IF($B$141="NEM","*",$B$141),'Dispatchable Built'!$C:$C,$H149)-SUMIFS('Dispatchable Built'!AD:AD,'Dispatchable Built'!$A:$A,Comparison_CDP2,'Dispatchable Built'!$B:$B,IF($B$141="NEM","*",$B$141),'Dispatchable Built'!$C:$C,$H149))+(SUMIFS('Dispatchable Retired'!AD:AD,'Dispatchable Retired'!$A:$A,Comparison_CDP1,'Dispatchable Retired'!$B:$B,IF($B$141="NEM","*",$B$141),'Dispatchable Retired'!$C:$C,$H149)-SUMIFS('Dispatchable Retired'!AD:AD,'Dispatchable Retired'!$A:$A,Comparison_CDP2,'Dispatchable Retired'!$B:$B,IF($B$141="NEM","*",$B$141),'Dispatchable Retired'!$C:$C,$H149))</f>
        <v>0</v>
      </c>
      <c r="AJ149" s="5">
        <f>(SUMIFS('Dispatchable Built'!AE:AE,'Dispatchable Built'!$A:$A,Comparison_CDP1,'Dispatchable Built'!$B:$B,IF($B$141="NEM","*",$B$141),'Dispatchable Built'!$C:$C,$H149)-SUMIFS('Dispatchable Built'!AE:AE,'Dispatchable Built'!$A:$A,Comparison_CDP2,'Dispatchable Built'!$B:$B,IF($B$141="NEM","*",$B$141),'Dispatchable Built'!$C:$C,$H149))+(SUMIFS('Dispatchable Retired'!AE:AE,'Dispatchable Retired'!$A:$A,Comparison_CDP1,'Dispatchable Retired'!$B:$B,IF($B$141="NEM","*",$B$141),'Dispatchable Retired'!$C:$C,$H149)-SUMIFS('Dispatchable Retired'!AE:AE,'Dispatchable Retired'!$A:$A,Comparison_CDP2,'Dispatchable Retired'!$B:$B,IF($B$141="NEM","*",$B$141),'Dispatchable Retired'!$C:$C,$H149))</f>
        <v>0</v>
      </c>
    </row>
    <row r="150" spans="8:36" ht="15" customHeight="1">
      <c r="H150" s="9" t="s">
        <v>136</v>
      </c>
      <c r="I150" s="5">
        <f>(SUMIFS('Dispatchable Built'!D:D,'Dispatchable Built'!$A:$A,Comparison_CDP1,'Dispatchable Built'!$B:$B,IF($B$141="NEM","*",$B$141),'Dispatchable Built'!$C:$C,$H150)-SUMIFS('Dispatchable Built'!D:D,'Dispatchable Built'!$A:$A,Comparison_CDP2,'Dispatchable Built'!$B:$B,IF($B$141="NEM","*",$B$141),'Dispatchable Built'!$C:$C,$H150))+(SUMIFS('Dispatchable Retired'!D:D,'Dispatchable Retired'!$A:$A,Comparison_CDP1,'Dispatchable Retired'!$B:$B,IF($B$141="NEM","*",$B$141),'Dispatchable Retired'!$C:$C,$H150)-SUMIFS('Dispatchable Retired'!D:D,'Dispatchable Retired'!$A:$A,Comparison_CDP2,'Dispatchable Retired'!$B:$B,IF($B$141="NEM","*",$B$141),'Dispatchable Retired'!$C:$C,$H150))</f>
        <v>0</v>
      </c>
      <c r="J150" s="5">
        <f>(SUMIFS('Dispatchable Built'!E:E,'Dispatchable Built'!$A:$A,Comparison_CDP1,'Dispatchable Built'!$B:$B,IF($B$141="NEM","*",$B$141),'Dispatchable Built'!$C:$C,$H150)-SUMIFS('Dispatchable Built'!E:E,'Dispatchable Built'!$A:$A,Comparison_CDP2,'Dispatchable Built'!$B:$B,IF($B$141="NEM","*",$B$141),'Dispatchable Built'!$C:$C,$H150))+(SUMIFS('Dispatchable Retired'!E:E,'Dispatchable Retired'!$A:$A,Comparison_CDP1,'Dispatchable Retired'!$B:$B,IF($B$141="NEM","*",$B$141),'Dispatchable Retired'!$C:$C,$H150)-SUMIFS('Dispatchable Retired'!E:E,'Dispatchable Retired'!$A:$A,Comparison_CDP2,'Dispatchable Retired'!$B:$B,IF($B$141="NEM","*",$B$141),'Dispatchable Retired'!$C:$C,$H150))</f>
        <v>0</v>
      </c>
      <c r="K150" s="5">
        <f>(SUMIFS('Dispatchable Built'!F:F,'Dispatchable Built'!$A:$A,Comparison_CDP1,'Dispatchable Built'!$B:$B,IF($B$141="NEM","*",$B$141),'Dispatchable Built'!$C:$C,$H150)-SUMIFS('Dispatchable Built'!F:F,'Dispatchable Built'!$A:$A,Comparison_CDP2,'Dispatchable Built'!$B:$B,IF($B$141="NEM","*",$B$141),'Dispatchable Built'!$C:$C,$H150))+(SUMIFS('Dispatchable Retired'!F:F,'Dispatchable Retired'!$A:$A,Comparison_CDP1,'Dispatchable Retired'!$B:$B,IF($B$141="NEM","*",$B$141),'Dispatchable Retired'!$C:$C,$H150)-SUMIFS('Dispatchable Retired'!F:F,'Dispatchable Retired'!$A:$A,Comparison_CDP2,'Dispatchable Retired'!$B:$B,IF($B$141="NEM","*",$B$141),'Dispatchable Retired'!$C:$C,$H150))</f>
        <v>0</v>
      </c>
      <c r="L150" s="5">
        <f>(SUMIFS('Dispatchable Built'!G:G,'Dispatchable Built'!$A:$A,Comparison_CDP1,'Dispatchable Built'!$B:$B,IF($B$141="NEM","*",$B$141),'Dispatchable Built'!$C:$C,$H150)-SUMIFS('Dispatchable Built'!G:G,'Dispatchable Built'!$A:$A,Comparison_CDP2,'Dispatchable Built'!$B:$B,IF($B$141="NEM","*",$B$141),'Dispatchable Built'!$C:$C,$H150))+(SUMIFS('Dispatchable Retired'!G:G,'Dispatchable Retired'!$A:$A,Comparison_CDP1,'Dispatchable Retired'!$B:$B,IF($B$141="NEM","*",$B$141),'Dispatchable Retired'!$C:$C,$H150)-SUMIFS('Dispatchable Retired'!G:G,'Dispatchable Retired'!$A:$A,Comparison_CDP2,'Dispatchable Retired'!$B:$B,IF($B$141="NEM","*",$B$141),'Dispatchable Retired'!$C:$C,$H150))</f>
        <v>0</v>
      </c>
      <c r="M150" s="5">
        <f>(SUMIFS('Dispatchable Built'!H:H,'Dispatchable Built'!$A:$A,Comparison_CDP1,'Dispatchable Built'!$B:$B,IF($B$141="NEM","*",$B$141),'Dispatchable Built'!$C:$C,$H150)-SUMIFS('Dispatchable Built'!H:H,'Dispatchable Built'!$A:$A,Comparison_CDP2,'Dispatchable Built'!$B:$B,IF($B$141="NEM","*",$B$141),'Dispatchable Built'!$C:$C,$H150))+(SUMIFS('Dispatchable Retired'!H:H,'Dispatchable Retired'!$A:$A,Comparison_CDP1,'Dispatchable Retired'!$B:$B,IF($B$141="NEM","*",$B$141),'Dispatchable Retired'!$C:$C,$H150)-SUMIFS('Dispatchable Retired'!H:H,'Dispatchable Retired'!$A:$A,Comparison_CDP2,'Dispatchable Retired'!$B:$B,IF($B$141="NEM","*",$B$141),'Dispatchable Retired'!$C:$C,$H150))</f>
        <v>0</v>
      </c>
      <c r="N150" s="5">
        <f>(SUMIFS('Dispatchable Built'!I:I,'Dispatchable Built'!$A:$A,Comparison_CDP1,'Dispatchable Built'!$B:$B,IF($B$141="NEM","*",$B$141),'Dispatchable Built'!$C:$C,$H150)-SUMIFS('Dispatchable Built'!I:I,'Dispatchable Built'!$A:$A,Comparison_CDP2,'Dispatchable Built'!$B:$B,IF($B$141="NEM","*",$B$141),'Dispatchable Built'!$C:$C,$H150))+(SUMIFS('Dispatchable Retired'!I:I,'Dispatchable Retired'!$A:$A,Comparison_CDP1,'Dispatchable Retired'!$B:$B,IF($B$141="NEM","*",$B$141),'Dispatchable Retired'!$C:$C,$H150)-SUMIFS('Dispatchable Retired'!I:I,'Dispatchable Retired'!$A:$A,Comparison_CDP2,'Dispatchable Retired'!$B:$B,IF($B$141="NEM","*",$B$141),'Dispatchable Retired'!$C:$C,$H150))</f>
        <v>0</v>
      </c>
      <c r="O150" s="5">
        <f>(SUMIFS('Dispatchable Built'!J:J,'Dispatchable Built'!$A:$A,Comparison_CDP1,'Dispatchable Built'!$B:$B,IF($B$141="NEM","*",$B$141),'Dispatchable Built'!$C:$C,$H150)-SUMIFS('Dispatchable Built'!J:J,'Dispatchable Built'!$A:$A,Comparison_CDP2,'Dispatchable Built'!$B:$B,IF($B$141="NEM","*",$B$141),'Dispatchable Built'!$C:$C,$H150))+(SUMIFS('Dispatchable Retired'!J:J,'Dispatchable Retired'!$A:$A,Comparison_CDP1,'Dispatchable Retired'!$B:$B,IF($B$141="NEM","*",$B$141),'Dispatchable Retired'!$C:$C,$H150)-SUMIFS('Dispatchable Retired'!J:J,'Dispatchable Retired'!$A:$A,Comparison_CDP2,'Dispatchable Retired'!$B:$B,IF($B$141="NEM","*",$B$141),'Dispatchable Retired'!$C:$C,$H150))</f>
        <v>390.00000000000011</v>
      </c>
      <c r="P150" s="5">
        <f>(SUMIFS('Dispatchable Built'!K:K,'Dispatchable Built'!$A:$A,Comparison_CDP1,'Dispatchable Built'!$B:$B,IF($B$141="NEM","*",$B$141),'Dispatchable Built'!$C:$C,$H150)-SUMIFS('Dispatchable Built'!K:K,'Dispatchable Built'!$A:$A,Comparison_CDP2,'Dispatchable Built'!$B:$B,IF($B$141="NEM","*",$B$141),'Dispatchable Built'!$C:$C,$H150))+(SUMIFS('Dispatchable Retired'!K:K,'Dispatchable Retired'!$A:$A,Comparison_CDP1,'Dispatchable Retired'!$B:$B,IF($B$141="NEM","*",$B$141),'Dispatchable Retired'!$C:$C,$H150)-SUMIFS('Dispatchable Retired'!K:K,'Dispatchable Retired'!$A:$A,Comparison_CDP2,'Dispatchable Retired'!$B:$B,IF($B$141="NEM","*",$B$141),'Dispatchable Retired'!$C:$C,$H150))</f>
        <v>390.00000000000011</v>
      </c>
      <c r="Q150" s="5">
        <f>(SUMIFS('Dispatchable Built'!L:L,'Dispatchable Built'!$A:$A,Comparison_CDP1,'Dispatchable Built'!$B:$B,IF($B$141="NEM","*",$B$141),'Dispatchable Built'!$C:$C,$H150)-SUMIFS('Dispatchable Built'!L:L,'Dispatchable Built'!$A:$A,Comparison_CDP2,'Dispatchable Built'!$B:$B,IF($B$141="NEM","*",$B$141),'Dispatchable Built'!$C:$C,$H150))+(SUMIFS('Dispatchable Retired'!L:L,'Dispatchable Retired'!$A:$A,Comparison_CDP1,'Dispatchable Retired'!$B:$B,IF($B$141="NEM","*",$B$141),'Dispatchable Retired'!$C:$C,$H150)-SUMIFS('Dispatchable Retired'!L:L,'Dispatchable Retired'!$A:$A,Comparison_CDP2,'Dispatchable Retired'!$B:$B,IF($B$141="NEM","*",$B$141),'Dispatchable Retired'!$C:$C,$H150))</f>
        <v>390.00000000000011</v>
      </c>
      <c r="R150" s="5">
        <f>(SUMIFS('Dispatchable Built'!M:M,'Dispatchable Built'!$A:$A,Comparison_CDP1,'Dispatchable Built'!$B:$B,IF($B$141="NEM","*",$B$141),'Dispatchable Built'!$C:$C,$H150)-SUMIFS('Dispatchable Built'!M:M,'Dispatchable Built'!$A:$A,Comparison_CDP2,'Dispatchable Built'!$B:$B,IF($B$141="NEM","*",$B$141),'Dispatchable Built'!$C:$C,$H150))+(SUMIFS('Dispatchable Retired'!M:M,'Dispatchable Retired'!$A:$A,Comparison_CDP1,'Dispatchable Retired'!$B:$B,IF($B$141="NEM","*",$B$141),'Dispatchable Retired'!$C:$C,$H150)-SUMIFS('Dispatchable Retired'!M:M,'Dispatchable Retired'!$A:$A,Comparison_CDP2,'Dispatchable Retired'!$B:$B,IF($B$141="NEM","*",$B$141),'Dispatchable Retired'!$C:$C,$H150))</f>
        <v>390.00000000000011</v>
      </c>
      <c r="S150" s="5">
        <f>(SUMIFS('Dispatchable Built'!N:N,'Dispatchable Built'!$A:$A,Comparison_CDP1,'Dispatchable Built'!$B:$B,IF($B$141="NEM","*",$B$141),'Dispatchable Built'!$C:$C,$H150)-SUMIFS('Dispatchable Built'!N:N,'Dispatchable Built'!$A:$A,Comparison_CDP2,'Dispatchable Built'!$B:$B,IF($B$141="NEM","*",$B$141),'Dispatchable Built'!$C:$C,$H150))+(SUMIFS('Dispatchable Retired'!N:N,'Dispatchable Retired'!$A:$A,Comparison_CDP1,'Dispatchable Retired'!$B:$B,IF($B$141="NEM","*",$B$141),'Dispatchable Retired'!$C:$C,$H150)-SUMIFS('Dispatchable Retired'!N:N,'Dispatchable Retired'!$A:$A,Comparison_CDP2,'Dispatchable Retired'!$B:$B,IF($B$141="NEM","*",$B$141),'Dispatchable Retired'!$C:$C,$H150))</f>
        <v>390.00000000000011</v>
      </c>
      <c r="T150" s="5">
        <f>(SUMIFS('Dispatchable Built'!O:O,'Dispatchable Built'!$A:$A,Comparison_CDP1,'Dispatchable Built'!$B:$B,IF($B$141="NEM","*",$B$141),'Dispatchable Built'!$C:$C,$H150)-SUMIFS('Dispatchable Built'!O:O,'Dispatchable Built'!$A:$A,Comparison_CDP2,'Dispatchable Built'!$B:$B,IF($B$141="NEM","*",$B$141),'Dispatchable Built'!$C:$C,$H150))+(SUMIFS('Dispatchable Retired'!O:O,'Dispatchable Retired'!$A:$A,Comparison_CDP1,'Dispatchable Retired'!$B:$B,IF($B$141="NEM","*",$B$141),'Dispatchable Retired'!$C:$C,$H150)-SUMIFS('Dispatchable Retired'!O:O,'Dispatchable Retired'!$A:$A,Comparison_CDP2,'Dispatchable Retired'!$B:$B,IF($B$141="NEM","*",$B$141),'Dispatchable Retired'!$C:$C,$H150))</f>
        <v>390.00000000000011</v>
      </c>
      <c r="U150" s="5">
        <f>(SUMIFS('Dispatchable Built'!P:P,'Dispatchable Built'!$A:$A,Comparison_CDP1,'Dispatchable Built'!$B:$B,IF($B$141="NEM","*",$B$141),'Dispatchable Built'!$C:$C,$H150)-SUMIFS('Dispatchable Built'!P:P,'Dispatchable Built'!$A:$A,Comparison_CDP2,'Dispatchable Built'!$B:$B,IF($B$141="NEM","*",$B$141),'Dispatchable Built'!$C:$C,$H150))+(SUMIFS('Dispatchable Retired'!P:P,'Dispatchable Retired'!$A:$A,Comparison_CDP1,'Dispatchable Retired'!$B:$B,IF($B$141="NEM","*",$B$141),'Dispatchable Retired'!$C:$C,$H150)-SUMIFS('Dispatchable Retired'!P:P,'Dispatchable Retired'!$A:$A,Comparison_CDP2,'Dispatchable Retired'!$B:$B,IF($B$141="NEM","*",$B$141),'Dispatchable Retired'!$C:$C,$H150))</f>
        <v>390.00000000000011</v>
      </c>
      <c r="V150" s="5">
        <f>(SUMIFS('Dispatchable Built'!Q:Q,'Dispatchable Built'!$A:$A,Comparison_CDP1,'Dispatchable Built'!$B:$B,IF($B$141="NEM","*",$B$141),'Dispatchable Built'!$C:$C,$H150)-SUMIFS('Dispatchable Built'!Q:Q,'Dispatchable Built'!$A:$A,Comparison_CDP2,'Dispatchable Built'!$B:$B,IF($B$141="NEM","*",$B$141),'Dispatchable Built'!$C:$C,$H150))+(SUMIFS('Dispatchable Retired'!Q:Q,'Dispatchable Retired'!$A:$A,Comparison_CDP1,'Dispatchable Retired'!$B:$B,IF($B$141="NEM","*",$B$141),'Dispatchable Retired'!$C:$C,$H150)-SUMIFS('Dispatchable Retired'!Q:Q,'Dispatchable Retired'!$A:$A,Comparison_CDP2,'Dispatchable Retired'!$B:$B,IF($B$141="NEM","*",$B$141),'Dispatchable Retired'!$C:$C,$H150))</f>
        <v>390.00000000000011</v>
      </c>
      <c r="W150" s="5">
        <f>(SUMIFS('Dispatchable Built'!R:R,'Dispatchable Built'!$A:$A,Comparison_CDP1,'Dispatchable Built'!$B:$B,IF($B$141="NEM","*",$B$141),'Dispatchable Built'!$C:$C,$H150)-SUMIFS('Dispatchable Built'!R:R,'Dispatchable Built'!$A:$A,Comparison_CDP2,'Dispatchable Built'!$B:$B,IF($B$141="NEM","*",$B$141),'Dispatchable Built'!$C:$C,$H150))+(SUMIFS('Dispatchable Retired'!R:R,'Dispatchable Retired'!$A:$A,Comparison_CDP1,'Dispatchable Retired'!$B:$B,IF($B$141="NEM","*",$B$141),'Dispatchable Retired'!$C:$C,$H150)-SUMIFS('Dispatchable Retired'!R:R,'Dispatchable Retired'!$A:$A,Comparison_CDP2,'Dispatchable Retired'!$B:$B,IF($B$141="NEM","*",$B$141),'Dispatchable Retired'!$C:$C,$H150))</f>
        <v>390.00000000000011</v>
      </c>
      <c r="X150" s="5">
        <f>(SUMIFS('Dispatchable Built'!S:S,'Dispatchable Built'!$A:$A,Comparison_CDP1,'Dispatchable Built'!$B:$B,IF($B$141="NEM","*",$B$141),'Dispatchable Built'!$C:$C,$H150)-SUMIFS('Dispatchable Built'!S:S,'Dispatchable Built'!$A:$A,Comparison_CDP2,'Dispatchable Built'!$B:$B,IF($B$141="NEM","*",$B$141),'Dispatchable Built'!$C:$C,$H150))+(SUMIFS('Dispatchable Retired'!S:S,'Dispatchable Retired'!$A:$A,Comparison_CDP1,'Dispatchable Retired'!$B:$B,IF($B$141="NEM","*",$B$141),'Dispatchable Retired'!$C:$C,$H150)-SUMIFS('Dispatchable Retired'!S:S,'Dispatchable Retired'!$A:$A,Comparison_CDP2,'Dispatchable Retired'!$B:$B,IF($B$141="NEM","*",$B$141),'Dispatchable Retired'!$C:$C,$H150))</f>
        <v>390.00000000000011</v>
      </c>
      <c r="Y150" s="5">
        <f>(SUMIFS('Dispatchable Built'!T:T,'Dispatchable Built'!$A:$A,Comparison_CDP1,'Dispatchable Built'!$B:$B,IF($B$141="NEM","*",$B$141),'Dispatchable Built'!$C:$C,$H150)-SUMIFS('Dispatchable Built'!T:T,'Dispatchable Built'!$A:$A,Comparison_CDP2,'Dispatchable Built'!$B:$B,IF($B$141="NEM","*",$B$141),'Dispatchable Built'!$C:$C,$H150))+(SUMIFS('Dispatchable Retired'!T:T,'Dispatchable Retired'!$A:$A,Comparison_CDP1,'Dispatchable Retired'!$B:$B,IF($B$141="NEM","*",$B$141),'Dispatchable Retired'!$C:$C,$H150)-SUMIFS('Dispatchable Retired'!T:T,'Dispatchable Retired'!$A:$A,Comparison_CDP2,'Dispatchable Retired'!$B:$B,IF($B$141="NEM","*",$B$141),'Dispatchable Retired'!$C:$C,$H150))</f>
        <v>390.00000000000011</v>
      </c>
      <c r="Z150" s="5">
        <f>(SUMIFS('Dispatchable Built'!U:U,'Dispatchable Built'!$A:$A,Comparison_CDP1,'Dispatchable Built'!$B:$B,IF($B$141="NEM","*",$B$141),'Dispatchable Built'!$C:$C,$H150)-SUMIFS('Dispatchable Built'!U:U,'Dispatchable Built'!$A:$A,Comparison_CDP2,'Dispatchable Built'!$B:$B,IF($B$141="NEM","*",$B$141),'Dispatchable Built'!$C:$C,$H150))+(SUMIFS('Dispatchable Retired'!U:U,'Dispatchable Retired'!$A:$A,Comparison_CDP1,'Dispatchable Retired'!$B:$B,IF($B$141="NEM","*",$B$141),'Dispatchable Retired'!$C:$C,$H150)-SUMIFS('Dispatchable Retired'!U:U,'Dispatchable Retired'!$A:$A,Comparison_CDP2,'Dispatchable Retired'!$B:$B,IF($B$141="NEM","*",$B$141),'Dispatchable Retired'!$C:$C,$H150))</f>
        <v>390.00000000000011</v>
      </c>
      <c r="AA150" s="5">
        <f>(SUMIFS('Dispatchable Built'!V:V,'Dispatchable Built'!$A:$A,Comparison_CDP1,'Dispatchable Built'!$B:$B,IF($B$141="NEM","*",$B$141),'Dispatchable Built'!$C:$C,$H150)-SUMIFS('Dispatchable Built'!V:V,'Dispatchable Built'!$A:$A,Comparison_CDP2,'Dispatchable Built'!$B:$B,IF($B$141="NEM","*",$B$141),'Dispatchable Built'!$C:$C,$H150))+(SUMIFS('Dispatchable Retired'!V:V,'Dispatchable Retired'!$A:$A,Comparison_CDP1,'Dispatchable Retired'!$B:$B,IF($B$141="NEM","*",$B$141),'Dispatchable Retired'!$C:$C,$H150)-SUMIFS('Dispatchable Retired'!V:V,'Dispatchable Retired'!$A:$A,Comparison_CDP2,'Dispatchable Retired'!$B:$B,IF($B$141="NEM","*",$B$141),'Dispatchable Retired'!$C:$C,$H150))</f>
        <v>390.00000000000011</v>
      </c>
      <c r="AB150" s="5">
        <f>(SUMIFS('Dispatchable Built'!W:W,'Dispatchable Built'!$A:$A,Comparison_CDP1,'Dispatchable Built'!$B:$B,IF($B$141="NEM","*",$B$141),'Dispatchable Built'!$C:$C,$H150)-SUMIFS('Dispatchable Built'!W:W,'Dispatchable Built'!$A:$A,Comparison_CDP2,'Dispatchable Built'!$B:$B,IF($B$141="NEM","*",$B$141),'Dispatchable Built'!$C:$C,$H150))+(SUMIFS('Dispatchable Retired'!W:W,'Dispatchable Retired'!$A:$A,Comparison_CDP1,'Dispatchable Retired'!$B:$B,IF($B$141="NEM","*",$B$141),'Dispatchable Retired'!$C:$C,$H150)-SUMIFS('Dispatchable Retired'!W:W,'Dispatchable Retired'!$A:$A,Comparison_CDP2,'Dispatchable Retired'!$B:$B,IF($B$141="NEM","*",$B$141),'Dispatchable Retired'!$C:$C,$H150))</f>
        <v>390.00000000000011</v>
      </c>
      <c r="AC150" s="5">
        <f>(SUMIFS('Dispatchable Built'!X:X,'Dispatchable Built'!$A:$A,Comparison_CDP1,'Dispatchable Built'!$B:$B,IF($B$141="NEM","*",$B$141),'Dispatchable Built'!$C:$C,$H150)-SUMIFS('Dispatchable Built'!X:X,'Dispatchable Built'!$A:$A,Comparison_CDP2,'Dispatchable Built'!$B:$B,IF($B$141="NEM","*",$B$141),'Dispatchable Built'!$C:$C,$H150))+(SUMIFS('Dispatchable Retired'!X:X,'Dispatchable Retired'!$A:$A,Comparison_CDP1,'Dispatchable Retired'!$B:$B,IF($B$141="NEM","*",$B$141),'Dispatchable Retired'!$C:$C,$H150)-SUMIFS('Dispatchable Retired'!X:X,'Dispatchable Retired'!$A:$A,Comparison_CDP2,'Dispatchable Retired'!$B:$B,IF($B$141="NEM","*",$B$141),'Dispatchable Retired'!$C:$C,$H150))</f>
        <v>390.00000000000011</v>
      </c>
      <c r="AD150" s="5">
        <f>(SUMIFS('Dispatchable Built'!Y:Y,'Dispatchable Built'!$A:$A,Comparison_CDP1,'Dispatchable Built'!$B:$B,IF($B$141="NEM","*",$B$141),'Dispatchable Built'!$C:$C,$H150)-SUMIFS('Dispatchable Built'!Y:Y,'Dispatchable Built'!$A:$A,Comparison_CDP2,'Dispatchable Built'!$B:$B,IF($B$141="NEM","*",$B$141),'Dispatchable Built'!$C:$C,$H150))+(SUMIFS('Dispatchable Retired'!Y:Y,'Dispatchable Retired'!$A:$A,Comparison_CDP1,'Dispatchable Retired'!$B:$B,IF($B$141="NEM","*",$B$141),'Dispatchable Retired'!$C:$C,$H150)-SUMIFS('Dispatchable Retired'!Y:Y,'Dispatchable Retired'!$A:$A,Comparison_CDP2,'Dispatchable Retired'!$B:$B,IF($B$141="NEM","*",$B$141),'Dispatchable Retired'!$C:$C,$H150))</f>
        <v>390.00000000000011</v>
      </c>
      <c r="AE150" s="5">
        <f>(SUMIFS('Dispatchable Built'!Z:Z,'Dispatchable Built'!$A:$A,Comparison_CDP1,'Dispatchable Built'!$B:$B,IF($B$141="NEM","*",$B$141),'Dispatchable Built'!$C:$C,$H150)-SUMIFS('Dispatchable Built'!Z:Z,'Dispatchable Built'!$A:$A,Comparison_CDP2,'Dispatchable Built'!$B:$B,IF($B$141="NEM","*",$B$141),'Dispatchable Built'!$C:$C,$H150))+(SUMIFS('Dispatchable Retired'!Z:Z,'Dispatchable Retired'!$A:$A,Comparison_CDP1,'Dispatchable Retired'!$B:$B,IF($B$141="NEM","*",$B$141),'Dispatchable Retired'!$C:$C,$H150)-SUMIFS('Dispatchable Retired'!Z:Z,'Dispatchable Retired'!$A:$A,Comparison_CDP2,'Dispatchable Retired'!$B:$B,IF($B$141="NEM","*",$B$141),'Dispatchable Retired'!$C:$C,$H150))</f>
        <v>390.00000000000011</v>
      </c>
      <c r="AF150" s="5">
        <f>(SUMIFS('Dispatchable Built'!AA:AA,'Dispatchable Built'!$A:$A,Comparison_CDP1,'Dispatchable Built'!$B:$B,IF($B$141="NEM","*",$B$141),'Dispatchable Built'!$C:$C,$H150)-SUMIFS('Dispatchable Built'!AA:AA,'Dispatchable Built'!$A:$A,Comparison_CDP2,'Dispatchable Built'!$B:$B,IF($B$141="NEM","*",$B$141),'Dispatchable Built'!$C:$C,$H150))+(SUMIFS('Dispatchable Retired'!AA:AA,'Dispatchable Retired'!$A:$A,Comparison_CDP1,'Dispatchable Retired'!$B:$B,IF($B$141="NEM","*",$B$141),'Dispatchable Retired'!$C:$C,$H150)-SUMIFS('Dispatchable Retired'!AA:AA,'Dispatchable Retired'!$A:$A,Comparison_CDP2,'Dispatchable Retired'!$B:$B,IF($B$141="NEM","*",$B$141),'Dispatchable Retired'!$C:$C,$H150))</f>
        <v>390.00000000000011</v>
      </c>
      <c r="AG150" s="5">
        <f>(SUMIFS('Dispatchable Built'!AB:AB,'Dispatchable Built'!$A:$A,Comparison_CDP1,'Dispatchable Built'!$B:$B,IF($B$141="NEM","*",$B$141),'Dispatchable Built'!$C:$C,$H150)-SUMIFS('Dispatchable Built'!AB:AB,'Dispatchable Built'!$A:$A,Comparison_CDP2,'Dispatchable Built'!$B:$B,IF($B$141="NEM","*",$B$141),'Dispatchable Built'!$C:$C,$H150))+(SUMIFS('Dispatchable Retired'!AB:AB,'Dispatchable Retired'!$A:$A,Comparison_CDP1,'Dispatchable Retired'!$B:$B,IF($B$141="NEM","*",$B$141),'Dispatchable Retired'!$C:$C,$H150)-SUMIFS('Dispatchable Retired'!AB:AB,'Dispatchable Retired'!$A:$A,Comparison_CDP2,'Dispatchable Retired'!$B:$B,IF($B$141="NEM","*",$B$141),'Dispatchable Retired'!$C:$C,$H150))</f>
        <v>390.00000000000011</v>
      </c>
      <c r="AH150" s="5">
        <f>(SUMIFS('Dispatchable Built'!AC:AC,'Dispatchable Built'!$A:$A,Comparison_CDP1,'Dispatchable Built'!$B:$B,IF($B$141="NEM","*",$B$141),'Dispatchable Built'!$C:$C,$H150)-SUMIFS('Dispatchable Built'!AC:AC,'Dispatchable Built'!$A:$A,Comparison_CDP2,'Dispatchable Built'!$B:$B,IF($B$141="NEM","*",$B$141),'Dispatchable Built'!$C:$C,$H150))+(SUMIFS('Dispatchable Retired'!AC:AC,'Dispatchable Retired'!$A:$A,Comparison_CDP1,'Dispatchable Retired'!$B:$B,IF($B$141="NEM","*",$B$141),'Dispatchable Retired'!$C:$C,$H150)-SUMIFS('Dispatchable Retired'!AC:AC,'Dispatchable Retired'!$A:$A,Comparison_CDP2,'Dispatchable Retired'!$B:$B,IF($B$141="NEM","*",$B$141),'Dispatchable Retired'!$C:$C,$H150))</f>
        <v>390.00000000000011</v>
      </c>
      <c r="AI150" s="5">
        <f>(SUMIFS('Dispatchable Built'!AD:AD,'Dispatchable Built'!$A:$A,Comparison_CDP1,'Dispatchable Built'!$B:$B,IF($B$141="NEM","*",$B$141),'Dispatchable Built'!$C:$C,$H150)-SUMIFS('Dispatchable Built'!AD:AD,'Dispatchable Built'!$A:$A,Comparison_CDP2,'Dispatchable Built'!$B:$B,IF($B$141="NEM","*",$B$141),'Dispatchable Built'!$C:$C,$H150))+(SUMIFS('Dispatchable Retired'!AD:AD,'Dispatchable Retired'!$A:$A,Comparison_CDP1,'Dispatchable Retired'!$B:$B,IF($B$141="NEM","*",$B$141),'Dispatchable Retired'!$C:$C,$H150)-SUMIFS('Dispatchable Retired'!AD:AD,'Dispatchable Retired'!$A:$A,Comparison_CDP2,'Dispatchable Retired'!$B:$B,IF($B$141="NEM","*",$B$141),'Dispatchable Retired'!$C:$C,$H150))</f>
        <v>390.00000000000011</v>
      </c>
      <c r="AJ150" s="5">
        <f>(SUMIFS('Dispatchable Built'!AE:AE,'Dispatchable Built'!$A:$A,Comparison_CDP1,'Dispatchable Built'!$B:$B,IF($B$141="NEM","*",$B$141),'Dispatchable Built'!$C:$C,$H150)-SUMIFS('Dispatchable Built'!AE:AE,'Dispatchable Built'!$A:$A,Comparison_CDP2,'Dispatchable Built'!$B:$B,IF($B$141="NEM","*",$B$141),'Dispatchable Built'!$C:$C,$H150))+(SUMIFS('Dispatchable Retired'!AE:AE,'Dispatchable Retired'!$A:$A,Comparison_CDP1,'Dispatchable Retired'!$B:$B,IF($B$141="NEM","*",$B$141),'Dispatchable Retired'!$C:$C,$H150)-SUMIFS('Dispatchable Retired'!AE:AE,'Dispatchable Retired'!$A:$A,Comparison_CDP2,'Dispatchable Retired'!$B:$B,IF($B$141="NEM","*",$B$141),'Dispatchable Retired'!$C:$C,$H150))</f>
        <v>390.00000000000011</v>
      </c>
    </row>
    <row r="151" spans="8:36" ht="15" customHeight="1">
      <c r="H151" s="9" t="s">
        <v>153</v>
      </c>
      <c r="I151" s="5">
        <f>(SUMIFS('Dispatchable Built'!D:D,'Dispatchable Built'!$A:$A,Comparison_CDP1,'Dispatchable Built'!$B:$B,IF($B$141="NEM","*",$B$141),'Dispatchable Built'!$C:$C,$H151)-SUMIFS('Dispatchable Built'!D:D,'Dispatchable Built'!$A:$A,Comparison_CDP2,'Dispatchable Built'!$B:$B,IF($B$141="NEM","*",$B$141),'Dispatchable Built'!$C:$C,$H151))+(SUMIFS('Dispatchable Retired'!D:D,'Dispatchable Retired'!$A:$A,Comparison_CDP1,'Dispatchable Retired'!$B:$B,IF($B$141="NEM","*",$B$141),'Dispatchable Retired'!$C:$C,$H151)-SUMIFS('Dispatchable Retired'!D:D,'Dispatchable Retired'!$A:$A,Comparison_CDP2,'Dispatchable Retired'!$B:$B,IF($B$141="NEM","*",$B$141),'Dispatchable Retired'!$C:$C,$H151))</f>
        <v>0</v>
      </c>
      <c r="J151" s="5">
        <f>(SUMIFS('Dispatchable Built'!E:E,'Dispatchable Built'!$A:$A,Comparison_CDP1,'Dispatchable Built'!$B:$B,IF($B$141="NEM","*",$B$141),'Dispatchable Built'!$C:$C,$H151)-SUMIFS('Dispatchable Built'!E:E,'Dispatchable Built'!$A:$A,Comparison_CDP2,'Dispatchable Built'!$B:$B,IF($B$141="NEM","*",$B$141),'Dispatchable Built'!$C:$C,$H151))+(SUMIFS('Dispatchable Retired'!E:E,'Dispatchable Retired'!$A:$A,Comparison_CDP1,'Dispatchable Retired'!$B:$B,IF($B$141="NEM","*",$B$141),'Dispatchable Retired'!$C:$C,$H151)-SUMIFS('Dispatchable Retired'!E:E,'Dispatchable Retired'!$A:$A,Comparison_CDP2,'Dispatchable Retired'!$B:$B,IF($B$141="NEM","*",$B$141),'Dispatchable Retired'!$C:$C,$H151))</f>
        <v>0</v>
      </c>
      <c r="K151" s="5">
        <f>(SUMIFS('Dispatchable Built'!F:F,'Dispatchable Built'!$A:$A,Comparison_CDP1,'Dispatchable Built'!$B:$B,IF($B$141="NEM","*",$B$141),'Dispatchable Built'!$C:$C,$H151)-SUMIFS('Dispatchable Built'!F:F,'Dispatchable Built'!$A:$A,Comparison_CDP2,'Dispatchable Built'!$B:$B,IF($B$141="NEM","*",$B$141),'Dispatchable Built'!$C:$C,$H151))+(SUMIFS('Dispatchable Retired'!F:F,'Dispatchable Retired'!$A:$A,Comparison_CDP1,'Dispatchable Retired'!$B:$B,IF($B$141="NEM","*",$B$141),'Dispatchable Retired'!$C:$C,$H151)-SUMIFS('Dispatchable Retired'!F:F,'Dispatchable Retired'!$A:$A,Comparison_CDP2,'Dispatchable Retired'!$B:$B,IF($B$141="NEM","*",$B$141),'Dispatchable Retired'!$C:$C,$H151))</f>
        <v>0</v>
      </c>
      <c r="L151" s="5">
        <f>(SUMIFS('Dispatchable Built'!G:G,'Dispatchable Built'!$A:$A,Comparison_CDP1,'Dispatchable Built'!$B:$B,IF($B$141="NEM","*",$B$141),'Dispatchable Built'!$C:$C,$H151)-SUMIFS('Dispatchable Built'!G:G,'Dispatchable Built'!$A:$A,Comparison_CDP2,'Dispatchable Built'!$B:$B,IF($B$141="NEM","*",$B$141),'Dispatchable Built'!$C:$C,$H151))+(SUMIFS('Dispatchable Retired'!G:G,'Dispatchable Retired'!$A:$A,Comparison_CDP1,'Dispatchable Retired'!$B:$B,IF($B$141="NEM","*",$B$141),'Dispatchable Retired'!$C:$C,$H151)-SUMIFS('Dispatchable Retired'!G:G,'Dispatchable Retired'!$A:$A,Comparison_CDP2,'Dispatchable Retired'!$B:$B,IF($B$141="NEM","*",$B$141),'Dispatchable Retired'!$C:$C,$H151))</f>
        <v>0</v>
      </c>
      <c r="M151" s="5">
        <f>(SUMIFS('Dispatchable Built'!H:H,'Dispatchable Built'!$A:$A,Comparison_CDP1,'Dispatchable Built'!$B:$B,IF($B$141="NEM","*",$B$141),'Dispatchable Built'!$C:$C,$H151)-SUMIFS('Dispatchable Built'!H:H,'Dispatchable Built'!$A:$A,Comparison_CDP2,'Dispatchable Built'!$B:$B,IF($B$141="NEM","*",$B$141),'Dispatchable Built'!$C:$C,$H151))+(SUMIFS('Dispatchable Retired'!H:H,'Dispatchable Retired'!$A:$A,Comparison_CDP1,'Dispatchable Retired'!$B:$B,IF($B$141="NEM","*",$B$141),'Dispatchable Retired'!$C:$C,$H151)-SUMIFS('Dispatchable Retired'!H:H,'Dispatchable Retired'!$A:$A,Comparison_CDP2,'Dispatchable Retired'!$B:$B,IF($B$141="NEM","*",$B$141),'Dispatchable Retired'!$C:$C,$H151))</f>
        <v>0</v>
      </c>
      <c r="N151" s="5">
        <f>(SUMIFS('Dispatchable Built'!I:I,'Dispatchable Built'!$A:$A,Comparison_CDP1,'Dispatchable Built'!$B:$B,IF($B$141="NEM","*",$B$141),'Dispatchable Built'!$C:$C,$H151)-SUMIFS('Dispatchable Built'!I:I,'Dispatchable Built'!$A:$A,Comparison_CDP2,'Dispatchable Built'!$B:$B,IF($B$141="NEM","*",$B$141),'Dispatchable Built'!$C:$C,$H151))+(SUMIFS('Dispatchable Retired'!I:I,'Dispatchable Retired'!$A:$A,Comparison_CDP1,'Dispatchable Retired'!$B:$B,IF($B$141="NEM","*",$B$141),'Dispatchable Retired'!$C:$C,$H151)-SUMIFS('Dispatchable Retired'!I:I,'Dispatchable Retired'!$A:$A,Comparison_CDP2,'Dispatchable Retired'!$B:$B,IF($B$141="NEM","*",$B$141),'Dispatchable Retired'!$C:$C,$H151))</f>
        <v>-883.84197012000004</v>
      </c>
      <c r="O151" s="5">
        <f>(SUMIFS('Dispatchable Built'!J:J,'Dispatchable Built'!$A:$A,Comparison_CDP1,'Dispatchable Built'!$B:$B,IF($B$141="NEM","*",$B$141),'Dispatchable Built'!$C:$C,$H151)-SUMIFS('Dispatchable Built'!J:J,'Dispatchable Built'!$A:$A,Comparison_CDP2,'Dispatchable Built'!$B:$B,IF($B$141="NEM","*",$B$141),'Dispatchable Built'!$C:$C,$H151))+(SUMIFS('Dispatchable Retired'!J:J,'Dispatchable Retired'!$A:$A,Comparison_CDP1,'Dispatchable Retired'!$B:$B,IF($B$141="NEM","*",$B$141),'Dispatchable Retired'!$C:$C,$H151)-SUMIFS('Dispatchable Retired'!J:J,'Dispatchable Retired'!$A:$A,Comparison_CDP2,'Dispatchable Retired'!$B:$B,IF($B$141="NEM","*",$B$141),'Dispatchable Retired'!$C:$C,$H151))</f>
        <v>-1444.52254253</v>
      </c>
      <c r="P151" s="5">
        <f>(SUMIFS('Dispatchable Built'!K:K,'Dispatchable Built'!$A:$A,Comparison_CDP1,'Dispatchable Built'!$B:$B,IF($B$141="NEM","*",$B$141),'Dispatchable Built'!$C:$C,$H151)-SUMIFS('Dispatchable Built'!K:K,'Dispatchable Built'!$A:$A,Comparison_CDP2,'Dispatchable Built'!$B:$B,IF($B$141="NEM","*",$B$141),'Dispatchable Built'!$C:$C,$H151))+(SUMIFS('Dispatchable Retired'!K:K,'Dispatchable Retired'!$A:$A,Comparison_CDP1,'Dispatchable Retired'!$B:$B,IF($B$141="NEM","*",$B$141),'Dispatchable Retired'!$C:$C,$H151)-SUMIFS('Dispatchable Retired'!K:K,'Dispatchable Retired'!$A:$A,Comparison_CDP2,'Dispatchable Retired'!$B:$B,IF($B$141="NEM","*",$B$141),'Dispatchable Retired'!$C:$C,$H151))</f>
        <v>-1796.2058816899998</v>
      </c>
      <c r="Q151" s="5">
        <f>(SUMIFS('Dispatchable Built'!L:L,'Dispatchable Built'!$A:$A,Comparison_CDP1,'Dispatchable Built'!$B:$B,IF($B$141="NEM","*",$B$141),'Dispatchable Built'!$C:$C,$H151)-SUMIFS('Dispatchable Built'!L:L,'Dispatchable Built'!$A:$A,Comparison_CDP2,'Dispatchable Built'!$B:$B,IF($B$141="NEM","*",$B$141),'Dispatchable Built'!$C:$C,$H151))+(SUMIFS('Dispatchable Retired'!L:L,'Dispatchable Retired'!$A:$A,Comparison_CDP1,'Dispatchable Retired'!$B:$B,IF($B$141="NEM","*",$B$141),'Dispatchable Retired'!$C:$C,$H151)-SUMIFS('Dispatchable Retired'!L:L,'Dispatchable Retired'!$A:$A,Comparison_CDP2,'Dispatchable Retired'!$B:$B,IF($B$141="NEM","*",$B$141),'Dispatchable Retired'!$C:$C,$H151))</f>
        <v>-1796.2058665399998</v>
      </c>
      <c r="R151" s="5">
        <f>(SUMIFS('Dispatchable Built'!M:M,'Dispatchable Built'!$A:$A,Comparison_CDP1,'Dispatchable Built'!$B:$B,IF($B$141="NEM","*",$B$141),'Dispatchable Built'!$C:$C,$H151)-SUMIFS('Dispatchable Built'!M:M,'Dispatchable Built'!$A:$A,Comparison_CDP2,'Dispatchable Built'!$B:$B,IF($B$141="NEM","*",$B$141),'Dispatchable Built'!$C:$C,$H151))+(SUMIFS('Dispatchable Retired'!M:M,'Dispatchable Retired'!$A:$A,Comparison_CDP1,'Dispatchable Retired'!$B:$B,IF($B$141="NEM","*",$B$141),'Dispatchable Retired'!$C:$C,$H151)-SUMIFS('Dispatchable Retired'!M:M,'Dispatchable Retired'!$A:$A,Comparison_CDP2,'Dispatchable Retired'!$B:$B,IF($B$141="NEM","*",$B$141),'Dispatchable Retired'!$C:$C,$H151))</f>
        <v>-1796.2057785500001</v>
      </c>
      <c r="S151" s="5">
        <f>(SUMIFS('Dispatchable Built'!N:N,'Dispatchable Built'!$A:$A,Comparison_CDP1,'Dispatchable Built'!$B:$B,IF($B$141="NEM","*",$B$141),'Dispatchable Built'!$C:$C,$H151)-SUMIFS('Dispatchable Built'!N:N,'Dispatchable Built'!$A:$A,Comparison_CDP2,'Dispatchable Built'!$B:$B,IF($B$141="NEM","*",$B$141),'Dispatchable Built'!$C:$C,$H151))+(SUMIFS('Dispatchable Retired'!N:N,'Dispatchable Retired'!$A:$A,Comparison_CDP1,'Dispatchable Retired'!$B:$B,IF($B$141="NEM","*",$B$141),'Dispatchable Retired'!$C:$C,$H151)-SUMIFS('Dispatchable Retired'!N:N,'Dispatchable Retired'!$A:$A,Comparison_CDP2,'Dispatchable Retired'!$B:$B,IF($B$141="NEM","*",$B$141),'Dispatchable Retired'!$C:$C,$H151))</f>
        <v>-1587.43280684</v>
      </c>
      <c r="T151" s="5">
        <f>(SUMIFS('Dispatchable Built'!O:O,'Dispatchable Built'!$A:$A,Comparison_CDP1,'Dispatchable Built'!$B:$B,IF($B$141="NEM","*",$B$141),'Dispatchable Built'!$C:$C,$H151)-SUMIFS('Dispatchable Built'!O:O,'Dispatchable Built'!$A:$A,Comparison_CDP2,'Dispatchable Built'!$B:$B,IF($B$141="NEM","*",$B$141),'Dispatchable Built'!$C:$C,$H151))+(SUMIFS('Dispatchable Retired'!O:O,'Dispatchable Retired'!$A:$A,Comparison_CDP1,'Dispatchable Retired'!$B:$B,IF($B$141="NEM","*",$B$141),'Dispatchable Retired'!$C:$C,$H151)-SUMIFS('Dispatchable Retired'!O:O,'Dispatchable Retired'!$A:$A,Comparison_CDP2,'Dispatchable Retired'!$B:$B,IF($B$141="NEM","*",$B$141),'Dispatchable Retired'!$C:$C,$H151))</f>
        <v>-2498.2925247999997</v>
      </c>
      <c r="U151" s="5">
        <f>(SUMIFS('Dispatchable Built'!P:P,'Dispatchable Built'!$A:$A,Comparison_CDP1,'Dispatchable Built'!$B:$B,IF($B$141="NEM","*",$B$141),'Dispatchable Built'!$C:$C,$H151)-SUMIFS('Dispatchable Built'!P:P,'Dispatchable Built'!$A:$A,Comparison_CDP2,'Dispatchable Built'!$B:$B,IF($B$141="NEM","*",$B$141),'Dispatchable Built'!$C:$C,$H151))+(SUMIFS('Dispatchable Retired'!P:P,'Dispatchable Retired'!$A:$A,Comparison_CDP1,'Dispatchable Retired'!$B:$B,IF($B$141="NEM","*",$B$141),'Dispatchable Retired'!$C:$C,$H151)-SUMIFS('Dispatchable Retired'!P:P,'Dispatchable Retired'!$A:$A,Comparison_CDP2,'Dispatchable Retired'!$B:$B,IF($B$141="NEM","*",$B$141),'Dispatchable Retired'!$C:$C,$H151))</f>
        <v>-2498.2925260599995</v>
      </c>
      <c r="V151" s="5">
        <f>(SUMIFS('Dispatchable Built'!Q:Q,'Dispatchable Built'!$A:$A,Comparison_CDP1,'Dispatchable Built'!$B:$B,IF($B$141="NEM","*",$B$141),'Dispatchable Built'!$C:$C,$H151)-SUMIFS('Dispatchable Built'!Q:Q,'Dispatchable Built'!$A:$A,Comparison_CDP2,'Dispatchable Built'!$B:$B,IF($B$141="NEM","*",$B$141),'Dispatchable Built'!$C:$C,$H151))+(SUMIFS('Dispatchable Retired'!Q:Q,'Dispatchable Retired'!$A:$A,Comparison_CDP1,'Dispatchable Retired'!$B:$B,IF($B$141="NEM","*",$B$141),'Dispatchable Retired'!$C:$C,$H151)-SUMIFS('Dispatchable Retired'!Q:Q,'Dispatchable Retired'!$A:$A,Comparison_CDP2,'Dispatchable Retired'!$B:$B,IF($B$141="NEM","*",$B$141),'Dispatchable Retired'!$C:$C,$H151))</f>
        <v>-1175.4973773000002</v>
      </c>
      <c r="W151" s="5">
        <f>(SUMIFS('Dispatchable Built'!R:R,'Dispatchable Built'!$A:$A,Comparison_CDP1,'Dispatchable Built'!$B:$B,IF($B$141="NEM","*",$B$141),'Dispatchable Built'!$C:$C,$H151)-SUMIFS('Dispatchable Built'!R:R,'Dispatchable Built'!$A:$A,Comparison_CDP2,'Dispatchable Built'!$B:$B,IF($B$141="NEM","*",$B$141),'Dispatchable Built'!$C:$C,$H151))+(SUMIFS('Dispatchable Retired'!R:R,'Dispatchable Retired'!$A:$A,Comparison_CDP1,'Dispatchable Retired'!$B:$B,IF($B$141="NEM","*",$B$141),'Dispatchable Retired'!$C:$C,$H151)-SUMIFS('Dispatchable Retired'!R:R,'Dispatchable Retired'!$A:$A,Comparison_CDP2,'Dispatchable Retired'!$B:$B,IF($B$141="NEM","*",$B$141),'Dispatchable Retired'!$C:$C,$H151))</f>
        <v>-730.73165374000064</v>
      </c>
      <c r="X151" s="5">
        <f>(SUMIFS('Dispatchable Built'!S:S,'Dispatchable Built'!$A:$A,Comparison_CDP1,'Dispatchable Built'!$B:$B,IF($B$141="NEM","*",$B$141),'Dispatchable Built'!$C:$C,$H151)-SUMIFS('Dispatchable Built'!S:S,'Dispatchable Built'!$A:$A,Comparison_CDP2,'Dispatchable Built'!$B:$B,IF($B$141="NEM","*",$B$141),'Dispatchable Built'!$C:$C,$H151))+(SUMIFS('Dispatchable Retired'!S:S,'Dispatchable Retired'!$A:$A,Comparison_CDP1,'Dispatchable Retired'!$B:$B,IF($B$141="NEM","*",$B$141),'Dispatchable Retired'!$C:$C,$H151)-SUMIFS('Dispatchable Retired'!S:S,'Dispatchable Retired'!$A:$A,Comparison_CDP2,'Dispatchable Retired'!$B:$B,IF($B$141="NEM","*",$B$141),'Dispatchable Retired'!$C:$C,$H151))</f>
        <v>-730.73165281999991</v>
      </c>
      <c r="Y151" s="5">
        <f>(SUMIFS('Dispatchable Built'!T:T,'Dispatchable Built'!$A:$A,Comparison_CDP1,'Dispatchable Built'!$B:$B,IF($B$141="NEM","*",$B$141),'Dispatchable Built'!$C:$C,$H151)-SUMIFS('Dispatchable Built'!T:T,'Dispatchable Built'!$A:$A,Comparison_CDP2,'Dispatchable Built'!$B:$B,IF($B$141="NEM","*",$B$141),'Dispatchable Built'!$C:$C,$H151))+(SUMIFS('Dispatchable Retired'!T:T,'Dispatchable Retired'!$A:$A,Comparison_CDP1,'Dispatchable Retired'!$B:$B,IF($B$141="NEM","*",$B$141),'Dispatchable Retired'!$C:$C,$H151)-SUMIFS('Dispatchable Retired'!T:T,'Dispatchable Retired'!$A:$A,Comparison_CDP2,'Dispatchable Retired'!$B:$B,IF($B$141="NEM","*",$B$141),'Dispatchable Retired'!$C:$C,$H151))</f>
        <v>-93.341381049999654</v>
      </c>
      <c r="Z151" s="5">
        <f>(SUMIFS('Dispatchable Built'!U:U,'Dispatchable Built'!$A:$A,Comparison_CDP1,'Dispatchable Built'!$B:$B,IF($B$141="NEM","*",$B$141),'Dispatchable Built'!$C:$C,$H151)-SUMIFS('Dispatchable Built'!U:U,'Dispatchable Built'!$A:$A,Comparison_CDP2,'Dispatchable Built'!$B:$B,IF($B$141="NEM","*",$B$141),'Dispatchable Built'!$C:$C,$H151))+(SUMIFS('Dispatchable Retired'!U:U,'Dispatchable Retired'!$A:$A,Comparison_CDP1,'Dispatchable Retired'!$B:$B,IF($B$141="NEM","*",$B$141),'Dispatchable Retired'!$C:$C,$H151)-SUMIFS('Dispatchable Retired'!U:U,'Dispatchable Retired'!$A:$A,Comparison_CDP2,'Dispatchable Retired'!$B:$B,IF($B$141="NEM","*",$B$141),'Dispatchable Retired'!$C:$C,$H151))</f>
        <v>-93.341381890000321</v>
      </c>
      <c r="AA151" s="5">
        <f>(SUMIFS('Dispatchable Built'!V:V,'Dispatchable Built'!$A:$A,Comparison_CDP1,'Dispatchable Built'!$B:$B,IF($B$141="NEM","*",$B$141),'Dispatchable Built'!$C:$C,$H151)-SUMIFS('Dispatchable Built'!V:V,'Dispatchable Built'!$A:$A,Comparison_CDP2,'Dispatchable Built'!$B:$B,IF($B$141="NEM","*",$B$141),'Dispatchable Built'!$C:$C,$H151))+(SUMIFS('Dispatchable Retired'!V:V,'Dispatchable Retired'!$A:$A,Comparison_CDP1,'Dispatchable Retired'!$B:$B,IF($B$141="NEM","*",$B$141),'Dispatchable Retired'!$C:$C,$H151)-SUMIFS('Dispatchable Retired'!V:V,'Dispatchable Retired'!$A:$A,Comparison_CDP2,'Dispatchable Retired'!$B:$B,IF($B$141="NEM","*",$B$141),'Dispatchable Retired'!$C:$C,$H151))</f>
        <v>228.87580197000034</v>
      </c>
      <c r="AB151" s="5">
        <f>(SUMIFS('Dispatchable Built'!W:W,'Dispatchable Built'!$A:$A,Comparison_CDP1,'Dispatchable Built'!$B:$B,IF($B$141="NEM","*",$B$141),'Dispatchable Built'!$C:$C,$H151)-SUMIFS('Dispatchable Built'!W:W,'Dispatchable Built'!$A:$A,Comparison_CDP2,'Dispatchable Built'!$B:$B,IF($B$141="NEM","*",$B$141),'Dispatchable Built'!$C:$C,$H151))+(SUMIFS('Dispatchable Retired'!W:W,'Dispatchable Retired'!$A:$A,Comparison_CDP1,'Dispatchable Retired'!$B:$B,IF($B$141="NEM","*",$B$141),'Dispatchable Retired'!$C:$C,$H151)-SUMIFS('Dispatchable Retired'!W:W,'Dispatchable Retired'!$A:$A,Comparison_CDP2,'Dispatchable Retired'!$B:$B,IF($B$141="NEM","*",$B$141),'Dispatchable Retired'!$C:$C,$H151))</f>
        <v>228.87580036999998</v>
      </c>
      <c r="AC151" s="5">
        <f>(SUMIFS('Dispatchable Built'!X:X,'Dispatchable Built'!$A:$A,Comparison_CDP1,'Dispatchable Built'!$B:$B,IF($B$141="NEM","*",$B$141),'Dispatchable Built'!$C:$C,$H151)-SUMIFS('Dispatchable Built'!X:X,'Dispatchable Built'!$A:$A,Comparison_CDP2,'Dispatchable Built'!$B:$B,IF($B$141="NEM","*",$B$141),'Dispatchable Built'!$C:$C,$H151))+(SUMIFS('Dispatchable Retired'!X:X,'Dispatchable Retired'!$A:$A,Comparison_CDP1,'Dispatchable Retired'!$B:$B,IF($B$141="NEM","*",$B$141),'Dispatchable Retired'!$C:$C,$H151)-SUMIFS('Dispatchable Retired'!X:X,'Dispatchable Retired'!$A:$A,Comparison_CDP2,'Dispatchable Retired'!$B:$B,IF($B$141="NEM","*",$B$141),'Dispatchable Retired'!$C:$C,$H151))</f>
        <v>810.89327377000018</v>
      </c>
      <c r="AD151" s="5">
        <f>(SUMIFS('Dispatchable Built'!Y:Y,'Dispatchable Built'!$A:$A,Comparison_CDP1,'Dispatchable Built'!$B:$B,IF($B$141="NEM","*",$B$141),'Dispatchable Built'!$C:$C,$H151)-SUMIFS('Dispatchable Built'!Y:Y,'Dispatchable Built'!$A:$A,Comparison_CDP2,'Dispatchable Built'!$B:$B,IF($B$141="NEM","*",$B$141),'Dispatchable Built'!$C:$C,$H151))+(SUMIFS('Dispatchable Retired'!Y:Y,'Dispatchable Retired'!$A:$A,Comparison_CDP1,'Dispatchable Retired'!$B:$B,IF($B$141="NEM","*",$B$141),'Dispatchable Retired'!$C:$C,$H151)-SUMIFS('Dispatchable Retired'!Y:Y,'Dispatchable Retired'!$A:$A,Comparison_CDP2,'Dispatchable Retired'!$B:$B,IF($B$141="NEM","*",$B$141),'Dispatchable Retired'!$C:$C,$H151))</f>
        <v>810.8932581300005</v>
      </c>
      <c r="AE151" s="5">
        <f>(SUMIFS('Dispatchable Built'!Z:Z,'Dispatchable Built'!$A:$A,Comparison_CDP1,'Dispatchable Built'!$B:$B,IF($B$141="NEM","*",$B$141),'Dispatchable Built'!$C:$C,$H151)-SUMIFS('Dispatchable Built'!Z:Z,'Dispatchable Built'!$A:$A,Comparison_CDP2,'Dispatchable Built'!$B:$B,IF($B$141="NEM","*",$B$141),'Dispatchable Built'!$C:$C,$H151))+(SUMIFS('Dispatchable Retired'!Z:Z,'Dispatchable Retired'!$A:$A,Comparison_CDP1,'Dispatchable Retired'!$B:$B,IF($B$141="NEM","*",$B$141),'Dispatchable Retired'!$C:$C,$H151)-SUMIFS('Dispatchable Retired'!Z:Z,'Dispatchable Retired'!$A:$A,Comparison_CDP2,'Dispatchable Retired'!$B:$B,IF($B$141="NEM","*",$B$141),'Dispatchable Retired'!$C:$C,$H151))</f>
        <v>810.89325062000034</v>
      </c>
      <c r="AF151" s="5">
        <f>(SUMIFS('Dispatchable Built'!AA:AA,'Dispatchable Built'!$A:$A,Comparison_CDP1,'Dispatchable Built'!$B:$B,IF($B$141="NEM","*",$B$141),'Dispatchable Built'!$C:$C,$H151)-SUMIFS('Dispatchable Built'!AA:AA,'Dispatchable Built'!$A:$A,Comparison_CDP2,'Dispatchable Built'!$B:$B,IF($B$141="NEM","*",$B$141),'Dispatchable Built'!$C:$C,$H151))+(SUMIFS('Dispatchable Retired'!AA:AA,'Dispatchable Retired'!$A:$A,Comparison_CDP1,'Dispatchable Retired'!$B:$B,IF($B$141="NEM","*",$B$141),'Dispatchable Retired'!$C:$C,$H151)-SUMIFS('Dispatchable Retired'!AA:AA,'Dispatchable Retired'!$A:$A,Comparison_CDP2,'Dispatchable Retired'!$B:$B,IF($B$141="NEM","*",$B$141),'Dispatchable Retired'!$C:$C,$H151))</f>
        <v>810.89325405000045</v>
      </c>
      <c r="AG151" s="5">
        <f>(SUMIFS('Dispatchable Built'!AB:AB,'Dispatchable Built'!$A:$A,Comparison_CDP1,'Dispatchable Built'!$B:$B,IF($B$141="NEM","*",$B$141),'Dispatchable Built'!$C:$C,$H151)-SUMIFS('Dispatchable Built'!AB:AB,'Dispatchable Built'!$A:$A,Comparison_CDP2,'Dispatchable Built'!$B:$B,IF($B$141="NEM","*",$B$141),'Dispatchable Built'!$C:$C,$H151))+(SUMIFS('Dispatchable Retired'!AB:AB,'Dispatchable Retired'!$A:$A,Comparison_CDP1,'Dispatchable Retired'!$B:$B,IF($B$141="NEM","*",$B$141),'Dispatchable Retired'!$C:$C,$H151)-SUMIFS('Dispatchable Retired'!AB:AB,'Dispatchable Retired'!$A:$A,Comparison_CDP2,'Dispatchable Retired'!$B:$B,IF($B$141="NEM","*",$B$141),'Dispatchable Retired'!$C:$C,$H151))</f>
        <v>810.89324330000045</v>
      </c>
      <c r="AH151" s="5">
        <f>(SUMIFS('Dispatchable Built'!AC:AC,'Dispatchable Built'!$A:$A,Comparison_CDP1,'Dispatchable Built'!$B:$B,IF($B$141="NEM","*",$B$141),'Dispatchable Built'!$C:$C,$H151)-SUMIFS('Dispatchable Built'!AC:AC,'Dispatchable Built'!$A:$A,Comparison_CDP2,'Dispatchable Built'!$B:$B,IF($B$141="NEM","*",$B$141),'Dispatchable Built'!$C:$C,$H151))+(SUMIFS('Dispatchable Retired'!AC:AC,'Dispatchable Retired'!$A:$A,Comparison_CDP1,'Dispatchable Retired'!$B:$B,IF($B$141="NEM","*",$B$141),'Dispatchable Retired'!$C:$C,$H151)-SUMIFS('Dispatchable Retired'!AC:AC,'Dispatchable Retired'!$A:$A,Comparison_CDP2,'Dispatchable Retired'!$B:$B,IF($B$141="NEM","*",$B$141),'Dispatchable Retired'!$C:$C,$H151))</f>
        <v>810.89320750000024</v>
      </c>
      <c r="AI151" s="5">
        <f>(SUMIFS('Dispatchable Built'!AD:AD,'Dispatchable Built'!$A:$A,Comparison_CDP1,'Dispatchable Built'!$B:$B,IF($B$141="NEM","*",$B$141),'Dispatchable Built'!$C:$C,$H151)-SUMIFS('Dispatchable Built'!AD:AD,'Dispatchable Built'!$A:$A,Comparison_CDP2,'Dispatchable Built'!$B:$B,IF($B$141="NEM","*",$B$141),'Dispatchable Built'!$C:$C,$H151))+(SUMIFS('Dispatchable Retired'!AD:AD,'Dispatchable Retired'!$A:$A,Comparison_CDP1,'Dispatchable Retired'!$B:$B,IF($B$141="NEM","*",$B$141),'Dispatchable Retired'!$C:$C,$H151)-SUMIFS('Dispatchable Retired'!AD:AD,'Dispatchable Retired'!$A:$A,Comparison_CDP2,'Dispatchable Retired'!$B:$B,IF($B$141="NEM","*",$B$141),'Dispatchable Retired'!$C:$C,$H151))</f>
        <v>819.3147410800002</v>
      </c>
      <c r="AJ151" s="5">
        <f>(SUMIFS('Dispatchable Built'!AE:AE,'Dispatchable Built'!$A:$A,Comparison_CDP1,'Dispatchable Built'!$B:$B,IF($B$141="NEM","*",$B$141),'Dispatchable Built'!$C:$C,$H151)-SUMIFS('Dispatchable Built'!AE:AE,'Dispatchable Built'!$A:$A,Comparison_CDP2,'Dispatchable Built'!$B:$B,IF($B$141="NEM","*",$B$141),'Dispatchable Built'!$C:$C,$H151))+(SUMIFS('Dispatchable Retired'!AE:AE,'Dispatchable Retired'!$A:$A,Comparison_CDP1,'Dispatchable Retired'!$B:$B,IF($B$141="NEM","*",$B$141),'Dispatchable Retired'!$C:$C,$H151)-SUMIFS('Dispatchable Retired'!AE:AE,'Dispatchable Retired'!$A:$A,Comparison_CDP2,'Dispatchable Retired'!$B:$B,IF($B$141="NEM","*",$B$141),'Dispatchable Retired'!$C:$C,$H151))</f>
        <v>750.46597860000065</v>
      </c>
    </row>
    <row r="152" spans="8:36" ht="15" customHeight="1">
      <c r="H152" s="9" t="s">
        <v>154</v>
      </c>
      <c r="I152" s="5">
        <f>(SUMIFS('Dispatchable Built'!D:D,'Dispatchable Built'!$A:$A,Comparison_CDP1,'Dispatchable Built'!$B:$B,IF($B$141="NEM","*",$B$141),'Dispatchable Built'!$C:$C,$H152)-SUMIFS('Dispatchable Built'!D:D,'Dispatchable Built'!$A:$A,Comparison_CDP2,'Dispatchable Built'!$B:$B,IF($B$141="NEM","*",$B$141),'Dispatchable Built'!$C:$C,$H152))+(SUMIFS('Dispatchable Retired'!D:D,'Dispatchable Retired'!$A:$A,Comparison_CDP1,'Dispatchable Retired'!$B:$B,IF($B$141="NEM","*",$B$141),'Dispatchable Retired'!$C:$C,$H152)-SUMIFS('Dispatchable Retired'!D:D,'Dispatchable Retired'!$A:$A,Comparison_CDP2,'Dispatchable Retired'!$B:$B,IF($B$141="NEM","*",$B$141),'Dispatchable Retired'!$C:$C,$H152))</f>
        <v>-3.0100000000000034E-6</v>
      </c>
      <c r="J152" s="5">
        <f>(SUMIFS('Dispatchable Built'!E:E,'Dispatchable Built'!$A:$A,Comparison_CDP1,'Dispatchable Built'!$B:$B,IF($B$141="NEM","*",$B$141),'Dispatchable Built'!$C:$C,$H152)-SUMIFS('Dispatchable Built'!E:E,'Dispatchable Built'!$A:$A,Comparison_CDP2,'Dispatchable Built'!$B:$B,IF($B$141="NEM","*",$B$141),'Dispatchable Built'!$C:$C,$H152))+(SUMIFS('Dispatchable Retired'!E:E,'Dispatchable Retired'!$A:$A,Comparison_CDP1,'Dispatchable Retired'!$B:$B,IF($B$141="NEM","*",$B$141),'Dispatchable Retired'!$C:$C,$H152)-SUMIFS('Dispatchable Retired'!E:E,'Dispatchable Retired'!$A:$A,Comparison_CDP2,'Dispatchable Retired'!$B:$B,IF($B$141="NEM","*",$B$141),'Dispatchable Retired'!$C:$C,$H152))</f>
        <v>-1.1420000000000002E-5</v>
      </c>
      <c r="K152" s="5">
        <f>(SUMIFS('Dispatchable Built'!F:F,'Dispatchable Built'!$A:$A,Comparison_CDP1,'Dispatchable Built'!$B:$B,IF($B$141="NEM","*",$B$141),'Dispatchable Built'!$C:$C,$H152)-SUMIFS('Dispatchable Built'!F:F,'Dispatchable Built'!$A:$A,Comparison_CDP2,'Dispatchable Built'!$B:$B,IF($B$141="NEM","*",$B$141),'Dispatchable Built'!$C:$C,$H152))+(SUMIFS('Dispatchable Retired'!F:F,'Dispatchable Retired'!$A:$A,Comparison_CDP1,'Dispatchable Retired'!$B:$B,IF($B$141="NEM","*",$B$141),'Dispatchable Retired'!$C:$C,$H152)-SUMIFS('Dispatchable Retired'!F:F,'Dispatchable Retired'!$A:$A,Comparison_CDP2,'Dispatchable Retired'!$B:$B,IF($B$141="NEM","*",$B$141),'Dispatchable Retired'!$C:$C,$H152))</f>
        <v>4.833049999888317E-3</v>
      </c>
      <c r="L152" s="5">
        <f>(SUMIFS('Dispatchable Built'!G:G,'Dispatchable Built'!$A:$A,Comparison_CDP1,'Dispatchable Built'!$B:$B,IF($B$141="NEM","*",$B$141),'Dispatchable Built'!$C:$C,$H152)-SUMIFS('Dispatchable Built'!G:G,'Dispatchable Built'!$A:$A,Comparison_CDP2,'Dispatchable Built'!$B:$B,IF($B$141="NEM","*",$B$141),'Dispatchable Built'!$C:$C,$H152))+(SUMIFS('Dispatchable Retired'!G:G,'Dispatchable Retired'!$A:$A,Comparison_CDP1,'Dispatchable Retired'!$B:$B,IF($B$141="NEM","*",$B$141),'Dispatchable Retired'!$C:$C,$H152)-SUMIFS('Dispatchable Retired'!G:G,'Dispatchable Retired'!$A:$A,Comparison_CDP2,'Dispatchable Retired'!$B:$B,IF($B$141="NEM","*",$B$141),'Dispatchable Retired'!$C:$C,$H152))</f>
        <v>-1801.4247225100003</v>
      </c>
      <c r="M152" s="5">
        <f>(SUMIFS('Dispatchable Built'!H:H,'Dispatchable Built'!$A:$A,Comparison_CDP1,'Dispatchable Built'!$B:$B,IF($B$141="NEM","*",$B$141),'Dispatchable Built'!$C:$C,$H152)-SUMIFS('Dispatchable Built'!H:H,'Dispatchable Built'!$A:$A,Comparison_CDP2,'Dispatchable Built'!$B:$B,IF($B$141="NEM","*",$B$141),'Dispatchable Built'!$C:$C,$H152))+(SUMIFS('Dispatchable Retired'!H:H,'Dispatchable Retired'!$A:$A,Comparison_CDP1,'Dispatchable Retired'!$B:$B,IF($B$141="NEM","*",$B$141),'Dispatchable Retired'!$C:$C,$H152)-SUMIFS('Dispatchable Retired'!H:H,'Dispatchable Retired'!$A:$A,Comparison_CDP2,'Dispatchable Retired'!$B:$B,IF($B$141="NEM","*",$B$141),'Dispatchable Retired'!$C:$C,$H152))</f>
        <v>-2517.3445212399993</v>
      </c>
      <c r="N152" s="5">
        <f>(SUMIFS('Dispatchable Built'!I:I,'Dispatchable Built'!$A:$A,Comparison_CDP1,'Dispatchable Built'!$B:$B,IF($B$141="NEM","*",$B$141),'Dispatchable Built'!$C:$C,$H152)-SUMIFS('Dispatchable Built'!I:I,'Dispatchable Built'!$A:$A,Comparison_CDP2,'Dispatchable Built'!$B:$B,IF($B$141="NEM","*",$B$141),'Dispatchable Built'!$C:$C,$H152))+(SUMIFS('Dispatchable Retired'!I:I,'Dispatchable Retired'!$A:$A,Comparison_CDP1,'Dispatchable Retired'!$B:$B,IF($B$141="NEM","*",$B$141),'Dispatchable Retired'!$C:$C,$H152)-SUMIFS('Dispatchable Retired'!I:I,'Dispatchable Retired'!$A:$A,Comparison_CDP2,'Dispatchable Retired'!$B:$B,IF($B$141="NEM","*",$B$141),'Dispatchable Retired'!$C:$C,$H152))</f>
        <v>-3353.8602357099999</v>
      </c>
      <c r="O152" s="5">
        <f>(SUMIFS('Dispatchable Built'!J:J,'Dispatchable Built'!$A:$A,Comparison_CDP1,'Dispatchable Built'!$B:$B,IF($B$141="NEM","*",$B$141),'Dispatchable Built'!$C:$C,$H152)-SUMIFS('Dispatchable Built'!J:J,'Dispatchable Built'!$A:$A,Comparison_CDP2,'Dispatchable Built'!$B:$B,IF($B$141="NEM","*",$B$141),'Dispatchable Built'!$C:$C,$H152))+(SUMIFS('Dispatchable Retired'!J:J,'Dispatchable Retired'!$A:$A,Comparison_CDP1,'Dispatchable Retired'!$B:$B,IF($B$141="NEM","*",$B$141),'Dispatchable Retired'!$C:$C,$H152)-SUMIFS('Dispatchable Retired'!J:J,'Dispatchable Retired'!$A:$A,Comparison_CDP2,'Dispatchable Retired'!$B:$B,IF($B$141="NEM","*",$B$141),'Dispatchable Retired'!$C:$C,$H152))</f>
        <v>-4751.7575020499999</v>
      </c>
      <c r="P152" s="5">
        <f>(SUMIFS('Dispatchable Built'!K:K,'Dispatchable Built'!$A:$A,Comparison_CDP1,'Dispatchable Built'!$B:$B,IF($B$141="NEM","*",$B$141),'Dispatchable Built'!$C:$C,$H152)-SUMIFS('Dispatchable Built'!K:K,'Dispatchable Built'!$A:$A,Comparison_CDP2,'Dispatchable Built'!$B:$B,IF($B$141="NEM","*",$B$141),'Dispatchable Built'!$C:$C,$H152))+(SUMIFS('Dispatchable Retired'!K:K,'Dispatchable Retired'!$A:$A,Comparison_CDP1,'Dispatchable Retired'!$B:$B,IF($B$141="NEM","*",$B$141),'Dispatchable Retired'!$C:$C,$H152)-SUMIFS('Dispatchable Retired'!K:K,'Dispatchable Retired'!$A:$A,Comparison_CDP2,'Dispatchable Retired'!$B:$B,IF($B$141="NEM","*",$B$141),'Dispatchable Retired'!$C:$C,$H152))</f>
        <v>-3831.9685743299988</v>
      </c>
      <c r="Q152" s="5">
        <f>(SUMIFS('Dispatchable Built'!L:L,'Dispatchable Built'!$A:$A,Comparison_CDP1,'Dispatchable Built'!$B:$B,IF($B$141="NEM","*",$B$141),'Dispatchable Built'!$C:$C,$H152)-SUMIFS('Dispatchable Built'!L:L,'Dispatchable Built'!$A:$A,Comparison_CDP2,'Dispatchable Built'!$B:$B,IF($B$141="NEM","*",$B$141),'Dispatchable Built'!$C:$C,$H152))+(SUMIFS('Dispatchable Retired'!L:L,'Dispatchable Retired'!$A:$A,Comparison_CDP1,'Dispatchable Retired'!$B:$B,IF($B$141="NEM","*",$B$141),'Dispatchable Retired'!$C:$C,$H152)-SUMIFS('Dispatchable Retired'!L:L,'Dispatchable Retired'!$A:$A,Comparison_CDP2,'Dispatchable Retired'!$B:$B,IF($B$141="NEM","*",$B$141),'Dispatchable Retired'!$C:$C,$H152))</f>
        <v>-3831.9685811200002</v>
      </c>
      <c r="R152" s="5">
        <f>(SUMIFS('Dispatchable Built'!M:M,'Dispatchable Built'!$A:$A,Comparison_CDP1,'Dispatchable Built'!$B:$B,IF($B$141="NEM","*",$B$141),'Dispatchable Built'!$C:$C,$H152)-SUMIFS('Dispatchable Built'!M:M,'Dispatchable Built'!$A:$A,Comparison_CDP2,'Dispatchable Built'!$B:$B,IF($B$141="NEM","*",$B$141),'Dispatchable Built'!$C:$C,$H152))+(SUMIFS('Dispatchable Retired'!M:M,'Dispatchable Retired'!$A:$A,Comparison_CDP1,'Dispatchable Retired'!$B:$B,IF($B$141="NEM","*",$B$141),'Dispatchable Retired'!$C:$C,$H152)-SUMIFS('Dispatchable Retired'!M:M,'Dispatchable Retired'!$A:$A,Comparison_CDP2,'Dispatchable Retired'!$B:$B,IF($B$141="NEM","*",$B$141),'Dispatchable Retired'!$C:$C,$H152))</f>
        <v>-3831.9685929399993</v>
      </c>
      <c r="S152" s="5">
        <f>(SUMIFS('Dispatchable Built'!N:N,'Dispatchable Built'!$A:$A,Comparison_CDP1,'Dispatchable Built'!$B:$B,IF($B$141="NEM","*",$B$141),'Dispatchable Built'!$C:$C,$H152)-SUMIFS('Dispatchable Built'!N:N,'Dispatchable Built'!$A:$A,Comparison_CDP2,'Dispatchable Built'!$B:$B,IF($B$141="NEM","*",$B$141),'Dispatchable Built'!$C:$C,$H152))+(SUMIFS('Dispatchable Retired'!N:N,'Dispatchable Retired'!$A:$A,Comparison_CDP1,'Dispatchable Retired'!$B:$B,IF($B$141="NEM","*",$B$141),'Dispatchable Retired'!$C:$C,$H152)-SUMIFS('Dispatchable Retired'!N:N,'Dispatchable Retired'!$A:$A,Comparison_CDP2,'Dispatchable Retired'!$B:$B,IF($B$141="NEM","*",$B$141),'Dispatchable Retired'!$C:$C,$H152))</f>
        <v>-4674.7547229399988</v>
      </c>
      <c r="T152" s="5">
        <f>(SUMIFS('Dispatchable Built'!O:O,'Dispatchable Built'!$A:$A,Comparison_CDP1,'Dispatchable Built'!$B:$B,IF($B$141="NEM","*",$B$141),'Dispatchable Built'!$C:$C,$H152)-SUMIFS('Dispatchable Built'!O:O,'Dispatchable Built'!$A:$A,Comparison_CDP2,'Dispatchable Built'!$B:$B,IF($B$141="NEM","*",$B$141),'Dispatchable Built'!$C:$C,$H152))+(SUMIFS('Dispatchable Retired'!O:O,'Dispatchable Retired'!$A:$A,Comparison_CDP1,'Dispatchable Retired'!$B:$B,IF($B$141="NEM","*",$B$141),'Dispatchable Retired'!$C:$C,$H152)-SUMIFS('Dispatchable Retired'!O:O,'Dispatchable Retired'!$A:$A,Comparison_CDP2,'Dispatchable Retired'!$B:$B,IF($B$141="NEM","*",$B$141),'Dispatchable Retired'!$C:$C,$H152))</f>
        <v>-4674.7547186400006</v>
      </c>
      <c r="U152" s="5">
        <f>(SUMIFS('Dispatchable Built'!P:P,'Dispatchable Built'!$A:$A,Comparison_CDP1,'Dispatchable Built'!$B:$B,IF($B$141="NEM","*",$B$141),'Dispatchable Built'!$C:$C,$H152)-SUMIFS('Dispatchable Built'!P:P,'Dispatchable Built'!$A:$A,Comparison_CDP2,'Dispatchable Built'!$B:$B,IF($B$141="NEM","*",$B$141),'Dispatchable Built'!$C:$C,$H152))+(SUMIFS('Dispatchable Retired'!P:P,'Dispatchable Retired'!$A:$A,Comparison_CDP1,'Dispatchable Retired'!$B:$B,IF($B$141="NEM","*",$B$141),'Dispatchable Retired'!$C:$C,$H152)-SUMIFS('Dispatchable Retired'!P:P,'Dispatchable Retired'!$A:$A,Comparison_CDP2,'Dispatchable Retired'!$B:$B,IF($B$141="NEM","*",$B$141),'Dispatchable Retired'!$C:$C,$H152))</f>
        <v>-4674.7547208100004</v>
      </c>
      <c r="V152" s="5">
        <f>(SUMIFS('Dispatchable Built'!Q:Q,'Dispatchable Built'!$A:$A,Comparison_CDP1,'Dispatchable Built'!$B:$B,IF($B$141="NEM","*",$B$141),'Dispatchable Built'!$C:$C,$H152)-SUMIFS('Dispatchable Built'!Q:Q,'Dispatchable Built'!$A:$A,Comparison_CDP2,'Dispatchable Built'!$B:$B,IF($B$141="NEM","*",$B$141),'Dispatchable Built'!$C:$C,$H152))+(SUMIFS('Dispatchable Retired'!Q:Q,'Dispatchable Retired'!$A:$A,Comparison_CDP1,'Dispatchable Retired'!$B:$B,IF($B$141="NEM","*",$B$141),'Dispatchable Retired'!$C:$C,$H152)-SUMIFS('Dispatchable Retired'!Q:Q,'Dispatchable Retired'!$A:$A,Comparison_CDP2,'Dispatchable Retired'!$B:$B,IF($B$141="NEM","*",$B$141),'Dispatchable Retired'!$C:$C,$H152))</f>
        <v>-4896.7972854499985</v>
      </c>
      <c r="W152" s="5">
        <f>(SUMIFS('Dispatchable Built'!R:R,'Dispatchable Built'!$A:$A,Comparison_CDP1,'Dispatchable Built'!$B:$B,IF($B$141="NEM","*",$B$141),'Dispatchable Built'!$C:$C,$H152)-SUMIFS('Dispatchable Built'!R:R,'Dispatchable Built'!$A:$A,Comparison_CDP2,'Dispatchable Built'!$B:$B,IF($B$141="NEM","*",$B$141),'Dispatchable Built'!$C:$C,$H152))+(SUMIFS('Dispatchable Retired'!R:R,'Dispatchable Retired'!$A:$A,Comparison_CDP1,'Dispatchable Retired'!$B:$B,IF($B$141="NEM","*",$B$141),'Dispatchable Retired'!$C:$C,$H152)-SUMIFS('Dispatchable Retired'!R:R,'Dispatchable Retired'!$A:$A,Comparison_CDP2,'Dispatchable Retired'!$B:$B,IF($B$141="NEM","*",$B$141),'Dispatchable Retired'!$C:$C,$H152))</f>
        <v>-4901.1975769000001</v>
      </c>
      <c r="X152" s="5">
        <f>(SUMIFS('Dispatchable Built'!S:S,'Dispatchable Built'!$A:$A,Comparison_CDP1,'Dispatchable Built'!$B:$B,IF($B$141="NEM","*",$B$141),'Dispatchable Built'!$C:$C,$H152)-SUMIFS('Dispatchable Built'!S:S,'Dispatchable Built'!$A:$A,Comparison_CDP2,'Dispatchable Built'!$B:$B,IF($B$141="NEM","*",$B$141),'Dispatchable Built'!$C:$C,$H152))+(SUMIFS('Dispatchable Retired'!S:S,'Dispatchable Retired'!$A:$A,Comparison_CDP1,'Dispatchable Retired'!$B:$B,IF($B$141="NEM","*",$B$141),'Dispatchable Retired'!$C:$C,$H152)-SUMIFS('Dispatchable Retired'!S:S,'Dispatchable Retired'!$A:$A,Comparison_CDP2,'Dispatchable Retired'!$B:$B,IF($B$141="NEM","*",$B$141),'Dispatchable Retired'!$C:$C,$H152))</f>
        <v>-4252.7937159199992</v>
      </c>
      <c r="Y152" s="5">
        <f>(SUMIFS('Dispatchable Built'!T:T,'Dispatchable Built'!$A:$A,Comparison_CDP1,'Dispatchable Built'!$B:$B,IF($B$141="NEM","*",$B$141),'Dispatchable Built'!$C:$C,$H152)-SUMIFS('Dispatchable Built'!T:T,'Dispatchable Built'!$A:$A,Comparison_CDP2,'Dispatchable Built'!$B:$B,IF($B$141="NEM","*",$B$141),'Dispatchable Built'!$C:$C,$H152))+(SUMIFS('Dispatchable Retired'!T:T,'Dispatchable Retired'!$A:$A,Comparison_CDP1,'Dispatchable Retired'!$B:$B,IF($B$141="NEM","*",$B$141),'Dispatchable Retired'!$C:$C,$H152)-SUMIFS('Dispatchable Retired'!T:T,'Dispatchable Retired'!$A:$A,Comparison_CDP2,'Dispatchable Retired'!$B:$B,IF($B$141="NEM","*",$B$141),'Dispatchable Retired'!$C:$C,$H152))</f>
        <v>-3900.6626016099981</v>
      </c>
      <c r="Z152" s="5">
        <f>(SUMIFS('Dispatchable Built'!U:U,'Dispatchable Built'!$A:$A,Comparison_CDP1,'Dispatchable Built'!$B:$B,IF($B$141="NEM","*",$B$141),'Dispatchable Built'!$C:$C,$H152)-SUMIFS('Dispatchable Built'!U:U,'Dispatchable Built'!$A:$A,Comparison_CDP2,'Dispatchable Built'!$B:$B,IF($B$141="NEM","*",$B$141),'Dispatchable Built'!$C:$C,$H152))+(SUMIFS('Dispatchable Retired'!U:U,'Dispatchable Retired'!$A:$A,Comparison_CDP1,'Dispatchable Retired'!$B:$B,IF($B$141="NEM","*",$B$141),'Dispatchable Retired'!$C:$C,$H152)-SUMIFS('Dispatchable Retired'!U:U,'Dispatchable Retired'!$A:$A,Comparison_CDP2,'Dispatchable Retired'!$B:$B,IF($B$141="NEM","*",$B$141),'Dispatchable Retired'!$C:$C,$H152))</f>
        <v>-3733.5818311199982</v>
      </c>
      <c r="AA152" s="5">
        <f>(SUMIFS('Dispatchable Built'!V:V,'Dispatchable Built'!$A:$A,Comparison_CDP1,'Dispatchable Built'!$B:$B,IF($B$141="NEM","*",$B$141),'Dispatchable Built'!$C:$C,$H152)-SUMIFS('Dispatchable Built'!V:V,'Dispatchable Built'!$A:$A,Comparison_CDP2,'Dispatchable Built'!$B:$B,IF($B$141="NEM","*",$B$141),'Dispatchable Built'!$C:$C,$H152))+(SUMIFS('Dispatchable Retired'!V:V,'Dispatchable Retired'!$A:$A,Comparison_CDP1,'Dispatchable Retired'!$B:$B,IF($B$141="NEM","*",$B$141),'Dispatchable Retired'!$C:$C,$H152)-SUMIFS('Dispatchable Retired'!V:V,'Dispatchable Retired'!$A:$A,Comparison_CDP2,'Dispatchable Retired'!$B:$B,IF($B$141="NEM","*",$B$141),'Dispatchable Retired'!$C:$C,$H152))</f>
        <v>-3804.5153127999984</v>
      </c>
      <c r="AB152" s="5">
        <f>(SUMIFS('Dispatchable Built'!W:W,'Dispatchable Built'!$A:$A,Comparison_CDP1,'Dispatchable Built'!$B:$B,IF($B$141="NEM","*",$B$141),'Dispatchable Built'!$C:$C,$H152)-SUMIFS('Dispatchable Built'!W:W,'Dispatchable Built'!$A:$A,Comparison_CDP2,'Dispatchable Built'!$B:$B,IF($B$141="NEM","*",$B$141),'Dispatchable Built'!$C:$C,$H152))+(SUMIFS('Dispatchable Retired'!W:W,'Dispatchable Retired'!$A:$A,Comparison_CDP1,'Dispatchable Retired'!$B:$B,IF($B$141="NEM","*",$B$141),'Dispatchable Retired'!$C:$C,$H152)-SUMIFS('Dispatchable Retired'!W:W,'Dispatchable Retired'!$A:$A,Comparison_CDP2,'Dispatchable Retired'!$B:$B,IF($B$141="NEM","*",$B$141),'Dispatchable Retired'!$C:$C,$H152))</f>
        <v>-3804.5152978399992</v>
      </c>
      <c r="AC152" s="5">
        <f>(SUMIFS('Dispatchable Built'!X:X,'Dispatchable Built'!$A:$A,Comparison_CDP1,'Dispatchable Built'!$B:$B,IF($B$141="NEM","*",$B$141),'Dispatchable Built'!$C:$C,$H152)-SUMIFS('Dispatchable Built'!X:X,'Dispatchable Built'!$A:$A,Comparison_CDP2,'Dispatchable Built'!$B:$B,IF($B$141="NEM","*",$B$141),'Dispatchable Built'!$C:$C,$H152))+(SUMIFS('Dispatchable Retired'!X:X,'Dispatchable Retired'!$A:$A,Comparison_CDP1,'Dispatchable Retired'!$B:$B,IF($B$141="NEM","*",$B$141),'Dispatchable Retired'!$C:$C,$H152)-SUMIFS('Dispatchable Retired'!X:X,'Dispatchable Retired'!$A:$A,Comparison_CDP2,'Dispatchable Retired'!$B:$B,IF($B$141="NEM","*",$B$141),'Dispatchable Retired'!$C:$C,$H152))</f>
        <v>-3804.5152998599988</v>
      </c>
      <c r="AD152" s="5">
        <f>(SUMIFS('Dispatchable Built'!Y:Y,'Dispatchable Built'!$A:$A,Comparison_CDP1,'Dispatchable Built'!$B:$B,IF($B$141="NEM","*",$B$141),'Dispatchable Built'!$C:$C,$H152)-SUMIFS('Dispatchable Built'!Y:Y,'Dispatchable Built'!$A:$A,Comparison_CDP2,'Dispatchable Built'!$B:$B,IF($B$141="NEM","*",$B$141),'Dispatchable Built'!$C:$C,$H152))+(SUMIFS('Dispatchable Retired'!Y:Y,'Dispatchable Retired'!$A:$A,Comparison_CDP1,'Dispatchable Retired'!$B:$B,IF($B$141="NEM","*",$B$141),'Dispatchable Retired'!$C:$C,$H152)-SUMIFS('Dispatchable Retired'!Y:Y,'Dispatchable Retired'!$A:$A,Comparison_CDP2,'Dispatchable Retired'!$B:$B,IF($B$141="NEM","*",$B$141),'Dispatchable Retired'!$C:$C,$H152))</f>
        <v>-3883.3834766300015</v>
      </c>
      <c r="AE152" s="5">
        <f>(SUMIFS('Dispatchable Built'!Z:Z,'Dispatchable Built'!$A:$A,Comparison_CDP1,'Dispatchable Built'!$B:$B,IF($B$141="NEM","*",$B$141),'Dispatchable Built'!$C:$C,$H152)-SUMIFS('Dispatchable Built'!Z:Z,'Dispatchable Built'!$A:$A,Comparison_CDP2,'Dispatchable Built'!$B:$B,IF($B$141="NEM","*",$B$141),'Dispatchable Built'!$C:$C,$H152))+(SUMIFS('Dispatchable Retired'!Z:Z,'Dispatchable Retired'!$A:$A,Comparison_CDP1,'Dispatchable Retired'!$B:$B,IF($B$141="NEM","*",$B$141),'Dispatchable Retired'!$C:$C,$H152)-SUMIFS('Dispatchable Retired'!Z:Z,'Dispatchable Retired'!$A:$A,Comparison_CDP2,'Dispatchable Retired'!$B:$B,IF($B$141="NEM","*",$B$141),'Dispatchable Retired'!$C:$C,$H152))</f>
        <v>-4000.0721705200031</v>
      </c>
      <c r="AF152" s="5">
        <f>(SUMIFS('Dispatchable Built'!AA:AA,'Dispatchable Built'!$A:$A,Comparison_CDP1,'Dispatchable Built'!$B:$B,IF($B$141="NEM","*",$B$141),'Dispatchable Built'!$C:$C,$H152)-SUMIFS('Dispatchable Built'!AA:AA,'Dispatchable Built'!$A:$A,Comparison_CDP2,'Dispatchable Built'!$B:$B,IF($B$141="NEM","*",$B$141),'Dispatchable Built'!$C:$C,$H152))+(SUMIFS('Dispatchable Retired'!AA:AA,'Dispatchable Retired'!$A:$A,Comparison_CDP1,'Dispatchable Retired'!$B:$B,IF($B$141="NEM","*",$B$141),'Dispatchable Retired'!$C:$C,$H152)-SUMIFS('Dispatchable Retired'!AA:AA,'Dispatchable Retired'!$A:$A,Comparison_CDP2,'Dispatchable Retired'!$B:$B,IF($B$141="NEM","*",$B$141),'Dispatchable Retired'!$C:$C,$H152))</f>
        <v>-2388.0692549300011</v>
      </c>
      <c r="AG152" s="5">
        <f>(SUMIFS('Dispatchable Built'!AB:AB,'Dispatchable Built'!$A:$A,Comparison_CDP1,'Dispatchable Built'!$B:$B,IF($B$141="NEM","*",$B$141),'Dispatchable Built'!$C:$C,$H152)-SUMIFS('Dispatchable Built'!AB:AB,'Dispatchable Built'!$A:$A,Comparison_CDP2,'Dispatchable Built'!$B:$B,IF($B$141="NEM","*",$B$141),'Dispatchable Built'!$C:$C,$H152))+(SUMIFS('Dispatchable Retired'!AB:AB,'Dispatchable Retired'!$A:$A,Comparison_CDP1,'Dispatchable Retired'!$B:$B,IF($B$141="NEM","*",$B$141),'Dispatchable Retired'!$C:$C,$H152)-SUMIFS('Dispatchable Retired'!AB:AB,'Dispatchable Retired'!$A:$A,Comparison_CDP2,'Dispatchable Retired'!$B:$B,IF($B$141="NEM","*",$B$141),'Dispatchable Retired'!$C:$C,$H152))</f>
        <v>-2126.5362348699982</v>
      </c>
      <c r="AH152" s="5">
        <f>(SUMIFS('Dispatchable Built'!AC:AC,'Dispatchable Built'!$A:$A,Comparison_CDP1,'Dispatchable Built'!$B:$B,IF($B$141="NEM","*",$B$141),'Dispatchable Built'!$C:$C,$H152)-SUMIFS('Dispatchable Built'!AC:AC,'Dispatchable Built'!$A:$A,Comparison_CDP2,'Dispatchable Built'!$B:$B,IF($B$141="NEM","*",$B$141),'Dispatchable Built'!$C:$C,$H152))+(SUMIFS('Dispatchable Retired'!AC:AC,'Dispatchable Retired'!$A:$A,Comparison_CDP1,'Dispatchable Retired'!$B:$B,IF($B$141="NEM","*",$B$141),'Dispatchable Retired'!$C:$C,$H152)-SUMIFS('Dispatchable Retired'!AC:AC,'Dispatchable Retired'!$A:$A,Comparison_CDP2,'Dispatchable Retired'!$B:$B,IF($B$141="NEM","*",$B$141),'Dispatchable Retired'!$C:$C,$H152))</f>
        <v>-683.37774364000052</v>
      </c>
      <c r="AI152" s="5">
        <f>(SUMIFS('Dispatchable Built'!AD:AD,'Dispatchable Built'!$A:$A,Comparison_CDP1,'Dispatchable Built'!$B:$B,IF($B$141="NEM","*",$B$141),'Dispatchable Built'!$C:$C,$H152)-SUMIFS('Dispatchable Built'!AD:AD,'Dispatchable Built'!$A:$A,Comparison_CDP2,'Dispatchable Built'!$B:$B,IF($B$141="NEM","*",$B$141),'Dispatchable Built'!$C:$C,$H152))+(SUMIFS('Dispatchable Retired'!AD:AD,'Dispatchable Retired'!$A:$A,Comparison_CDP1,'Dispatchable Retired'!$B:$B,IF($B$141="NEM","*",$B$141),'Dispatchable Retired'!$C:$C,$H152)-SUMIFS('Dispatchable Retired'!AD:AD,'Dispatchable Retired'!$A:$A,Comparison_CDP2,'Dispatchable Retired'!$B:$B,IF($B$141="NEM","*",$B$141),'Dispatchable Retired'!$C:$C,$H152))</f>
        <v>3322.8668995700045</v>
      </c>
      <c r="AJ152" s="5">
        <f>(SUMIFS('Dispatchable Built'!AE:AE,'Dispatchable Built'!$A:$A,Comparison_CDP1,'Dispatchable Built'!$B:$B,IF($B$141="NEM","*",$B$141),'Dispatchable Built'!$C:$C,$H152)-SUMIFS('Dispatchable Built'!AE:AE,'Dispatchable Built'!$A:$A,Comparison_CDP2,'Dispatchable Built'!$B:$B,IF($B$141="NEM","*",$B$141),'Dispatchable Built'!$C:$C,$H152))+(SUMIFS('Dispatchable Retired'!AE:AE,'Dispatchable Retired'!$A:$A,Comparison_CDP1,'Dispatchable Retired'!$B:$B,IF($B$141="NEM","*",$B$141),'Dispatchable Retired'!$C:$C,$H152)-SUMIFS('Dispatchable Retired'!AE:AE,'Dispatchable Retired'!$A:$A,Comparison_CDP2,'Dispatchable Retired'!$B:$B,IF($B$141="NEM","*",$B$141),'Dispatchable Retired'!$C:$C,$H152))</f>
        <v>2283.0450702199996</v>
      </c>
    </row>
    <row r="153" spans="8:36" ht="15" customHeight="1">
      <c r="H153" s="9" t="s">
        <v>155</v>
      </c>
      <c r="I153" s="5">
        <f>(SUMIFS('Dispatchable Built'!D:D,'Dispatchable Built'!$A:$A,Comparison_CDP1,'Dispatchable Built'!$B:$B,IF($B$141="NEM","*",$B$141),'Dispatchable Built'!$C:$C,$H153)-SUMIFS('Dispatchable Built'!D:D,'Dispatchable Built'!$A:$A,Comparison_CDP2,'Dispatchable Built'!$B:$B,IF($B$141="NEM","*",$B$141),'Dispatchable Built'!$C:$C,$H153))+(SUMIFS('Dispatchable Retired'!D:D,'Dispatchable Retired'!$A:$A,Comparison_CDP1,'Dispatchable Retired'!$B:$B,IF($B$141="NEM","*",$B$141),'Dispatchable Retired'!$C:$C,$H153)-SUMIFS('Dispatchable Retired'!D:D,'Dispatchable Retired'!$A:$A,Comparison_CDP2,'Dispatchable Retired'!$B:$B,IF($B$141="NEM","*",$B$141),'Dispatchable Retired'!$C:$C,$H153))</f>
        <v>6.1999998024475644E-7</v>
      </c>
      <c r="J153" s="5">
        <f>(SUMIFS('Dispatchable Built'!E:E,'Dispatchable Built'!$A:$A,Comparison_CDP1,'Dispatchable Built'!$B:$B,IF($B$141="NEM","*",$B$141),'Dispatchable Built'!$C:$C,$H153)-SUMIFS('Dispatchable Built'!E:E,'Dispatchable Built'!$A:$A,Comparison_CDP2,'Dispatchable Built'!$B:$B,IF($B$141="NEM","*",$B$141),'Dispatchable Built'!$C:$C,$H153))+(SUMIFS('Dispatchable Retired'!E:E,'Dispatchable Retired'!$A:$A,Comparison_CDP1,'Dispatchable Retired'!$B:$B,IF($B$141="NEM","*",$B$141),'Dispatchable Retired'!$C:$C,$H153)-SUMIFS('Dispatchable Retired'!E:E,'Dispatchable Retired'!$A:$A,Comparison_CDP2,'Dispatchable Retired'!$B:$B,IF($B$141="NEM","*",$B$141),'Dispatchable Retired'!$C:$C,$H153))</f>
        <v>8.000000661922968E-8</v>
      </c>
      <c r="K153" s="5">
        <f>(SUMIFS('Dispatchable Built'!F:F,'Dispatchable Built'!$A:$A,Comparison_CDP1,'Dispatchable Built'!$B:$B,IF($B$141="NEM","*",$B$141),'Dispatchable Built'!$C:$C,$H153)-SUMIFS('Dispatchable Built'!F:F,'Dispatchable Built'!$A:$A,Comparison_CDP2,'Dispatchable Built'!$B:$B,IF($B$141="NEM","*",$B$141),'Dispatchable Built'!$C:$C,$H153))+(SUMIFS('Dispatchable Retired'!F:F,'Dispatchable Retired'!$A:$A,Comparison_CDP1,'Dispatchable Retired'!$B:$B,IF($B$141="NEM","*",$B$141),'Dispatchable Retired'!$C:$C,$H153)-SUMIFS('Dispatchable Retired'!F:F,'Dispatchable Retired'!$A:$A,Comparison_CDP2,'Dispatchable Retired'!$B:$B,IF($B$141="NEM","*",$B$141),'Dispatchable Retired'!$C:$C,$H153))</f>
        <v>1.9999998812636477E-7</v>
      </c>
      <c r="L153" s="5">
        <f>(SUMIFS('Dispatchable Built'!G:G,'Dispatchable Built'!$A:$A,Comparison_CDP1,'Dispatchable Built'!$B:$B,IF($B$141="NEM","*",$B$141),'Dispatchable Built'!$C:$C,$H153)-SUMIFS('Dispatchable Built'!G:G,'Dispatchable Built'!$A:$A,Comparison_CDP2,'Dispatchable Built'!$B:$B,IF($B$141="NEM","*",$B$141),'Dispatchable Built'!$C:$C,$H153))+(SUMIFS('Dispatchable Retired'!G:G,'Dispatchable Retired'!$A:$A,Comparison_CDP1,'Dispatchable Retired'!$B:$B,IF($B$141="NEM","*",$B$141),'Dispatchable Retired'!$C:$C,$H153)-SUMIFS('Dispatchable Retired'!G:G,'Dispatchable Retired'!$A:$A,Comparison_CDP2,'Dispatchable Retired'!$B:$B,IF($B$141="NEM","*",$B$141),'Dispatchable Retired'!$C:$C,$H153))</f>
        <v>-1.1749999998755811E-5</v>
      </c>
      <c r="M153" s="5">
        <f>(SUMIFS('Dispatchable Built'!H:H,'Dispatchable Built'!$A:$A,Comparison_CDP1,'Dispatchable Built'!$B:$B,IF($B$141="NEM","*",$B$141),'Dispatchable Built'!$C:$C,$H153)-SUMIFS('Dispatchable Built'!H:H,'Dispatchable Built'!$A:$A,Comparison_CDP2,'Dispatchable Built'!$B:$B,IF($B$141="NEM","*",$B$141),'Dispatchable Built'!$C:$C,$H153))+(SUMIFS('Dispatchable Retired'!H:H,'Dispatchable Retired'!$A:$A,Comparison_CDP1,'Dispatchable Retired'!$B:$B,IF($B$141="NEM","*",$B$141),'Dispatchable Retired'!$C:$C,$H153)-SUMIFS('Dispatchable Retired'!H:H,'Dispatchable Retired'!$A:$A,Comparison_CDP2,'Dispatchable Retired'!$B:$B,IF($B$141="NEM","*",$B$141),'Dispatchable Retired'!$C:$C,$H153))</f>
        <v>-1.2450000042463216E-5</v>
      </c>
      <c r="N153" s="5">
        <f>(SUMIFS('Dispatchable Built'!I:I,'Dispatchable Built'!$A:$A,Comparison_CDP1,'Dispatchable Built'!$B:$B,IF($B$141="NEM","*",$B$141),'Dispatchable Built'!$C:$C,$H153)-SUMIFS('Dispatchable Built'!I:I,'Dispatchable Built'!$A:$A,Comparison_CDP2,'Dispatchable Built'!$B:$B,IF($B$141="NEM","*",$B$141),'Dispatchable Built'!$C:$C,$H153))+(SUMIFS('Dispatchable Retired'!I:I,'Dispatchable Retired'!$A:$A,Comparison_CDP1,'Dispatchable Retired'!$B:$B,IF($B$141="NEM","*",$B$141),'Dispatchable Retired'!$C:$C,$H153)-SUMIFS('Dispatchable Retired'!I:I,'Dispatchable Retired'!$A:$A,Comparison_CDP2,'Dispatchable Retired'!$B:$B,IF($B$141="NEM","*",$B$141),'Dispatchable Retired'!$C:$C,$H153))</f>
        <v>3.6799999634240521E-6</v>
      </c>
      <c r="O153" s="5">
        <f>(SUMIFS('Dispatchable Built'!J:J,'Dispatchable Built'!$A:$A,Comparison_CDP1,'Dispatchable Built'!$B:$B,IF($B$141="NEM","*",$B$141),'Dispatchable Built'!$C:$C,$H153)-SUMIFS('Dispatchable Built'!J:J,'Dispatchable Built'!$A:$A,Comparison_CDP2,'Dispatchable Built'!$B:$B,IF($B$141="NEM","*",$B$141),'Dispatchable Built'!$C:$C,$H153))+(SUMIFS('Dispatchable Retired'!J:J,'Dispatchable Retired'!$A:$A,Comparison_CDP1,'Dispatchable Retired'!$B:$B,IF($B$141="NEM","*",$B$141),'Dispatchable Retired'!$C:$C,$H153)-SUMIFS('Dispatchable Retired'!J:J,'Dispatchable Retired'!$A:$A,Comparison_CDP2,'Dispatchable Retired'!$B:$B,IF($B$141="NEM","*",$B$141),'Dispatchable Retired'!$C:$C,$H153))</f>
        <v>3.899999967416079E-6</v>
      </c>
      <c r="P153" s="5">
        <f>(SUMIFS('Dispatchable Built'!K:K,'Dispatchable Built'!$A:$A,Comparison_CDP1,'Dispatchable Built'!$B:$B,IF($B$141="NEM","*",$B$141),'Dispatchable Built'!$C:$C,$H153)-SUMIFS('Dispatchable Built'!K:K,'Dispatchable Built'!$A:$A,Comparison_CDP2,'Dispatchable Built'!$B:$B,IF($B$141="NEM","*",$B$141),'Dispatchable Built'!$C:$C,$H153))+(SUMIFS('Dispatchable Retired'!K:K,'Dispatchable Retired'!$A:$A,Comparison_CDP1,'Dispatchable Retired'!$B:$B,IF($B$141="NEM","*",$B$141),'Dispatchable Retired'!$C:$C,$H153)-SUMIFS('Dispatchable Retired'!K:K,'Dispatchable Retired'!$A:$A,Comparison_CDP2,'Dispatchable Retired'!$B:$B,IF($B$141="NEM","*",$B$141),'Dispatchable Retired'!$C:$C,$H153))</f>
        <v>1.450999997132385E-5</v>
      </c>
      <c r="Q153" s="5">
        <f>(SUMIFS('Dispatchable Built'!L:L,'Dispatchable Built'!$A:$A,Comparison_CDP1,'Dispatchable Built'!$B:$B,IF($B$141="NEM","*",$B$141),'Dispatchable Built'!$C:$C,$H153)-SUMIFS('Dispatchable Built'!L:L,'Dispatchable Built'!$A:$A,Comparison_CDP2,'Dispatchable Built'!$B:$B,IF($B$141="NEM","*",$B$141),'Dispatchable Built'!$C:$C,$H153))+(SUMIFS('Dispatchable Retired'!L:L,'Dispatchable Retired'!$A:$A,Comparison_CDP1,'Dispatchable Retired'!$B:$B,IF($B$141="NEM","*",$B$141),'Dispatchable Retired'!$C:$C,$H153)-SUMIFS('Dispatchable Retired'!L:L,'Dispatchable Retired'!$A:$A,Comparison_CDP2,'Dispatchable Retired'!$B:$B,IF($B$141="NEM","*",$B$141),'Dispatchable Retired'!$C:$C,$H153))</f>
        <v>1.2199999957829277E-5</v>
      </c>
      <c r="R153" s="5">
        <f>(SUMIFS('Dispatchable Built'!M:M,'Dispatchable Built'!$A:$A,Comparison_CDP1,'Dispatchable Built'!$B:$B,IF($B$141="NEM","*",$B$141),'Dispatchable Built'!$C:$C,$H153)-SUMIFS('Dispatchable Built'!M:M,'Dispatchable Built'!$A:$A,Comparison_CDP2,'Dispatchable Built'!$B:$B,IF($B$141="NEM","*",$B$141),'Dispatchable Built'!$C:$C,$H153))+(SUMIFS('Dispatchable Retired'!M:M,'Dispatchable Retired'!$A:$A,Comparison_CDP1,'Dispatchable Retired'!$B:$B,IF($B$141="NEM","*",$B$141),'Dispatchable Retired'!$C:$C,$H153)-SUMIFS('Dispatchable Retired'!M:M,'Dispatchable Retired'!$A:$A,Comparison_CDP2,'Dispatchable Retired'!$B:$B,IF($B$141="NEM","*",$B$141),'Dispatchable Retired'!$C:$C,$H153))</f>
        <v>1.213999996707571E-5</v>
      </c>
      <c r="S153" s="5">
        <f>(SUMIFS('Dispatchable Built'!N:N,'Dispatchable Built'!$A:$A,Comparison_CDP1,'Dispatchable Built'!$B:$B,IF($B$141="NEM","*",$B$141),'Dispatchable Built'!$C:$C,$H153)-SUMIFS('Dispatchable Built'!N:N,'Dispatchable Built'!$A:$A,Comparison_CDP2,'Dispatchable Built'!$B:$B,IF($B$141="NEM","*",$B$141),'Dispatchable Built'!$C:$C,$H153))+(SUMIFS('Dispatchable Retired'!N:N,'Dispatchable Retired'!$A:$A,Comparison_CDP1,'Dispatchable Retired'!$B:$B,IF($B$141="NEM","*",$B$141),'Dispatchable Retired'!$C:$C,$H153)-SUMIFS('Dispatchable Retired'!N:N,'Dispatchable Retired'!$A:$A,Comparison_CDP2,'Dispatchable Retired'!$B:$B,IF($B$141="NEM","*",$B$141),'Dispatchable Retired'!$C:$C,$H153))</f>
        <v>4.5000001591688488E-7</v>
      </c>
      <c r="T153" s="5">
        <f>(SUMIFS('Dispatchable Built'!O:O,'Dispatchable Built'!$A:$A,Comparison_CDP1,'Dispatchable Built'!$B:$B,IF($B$141="NEM","*",$B$141),'Dispatchable Built'!$C:$C,$H153)-SUMIFS('Dispatchable Built'!O:O,'Dispatchable Built'!$A:$A,Comparison_CDP2,'Dispatchable Built'!$B:$B,IF($B$141="NEM","*",$B$141),'Dispatchable Built'!$C:$C,$H153))+(SUMIFS('Dispatchable Retired'!O:O,'Dispatchable Retired'!$A:$A,Comparison_CDP1,'Dispatchable Retired'!$B:$B,IF($B$141="NEM","*",$B$141),'Dispatchable Retired'!$C:$C,$H153)-SUMIFS('Dispatchable Retired'!O:O,'Dispatchable Retired'!$A:$A,Comparison_CDP2,'Dispatchable Retired'!$B:$B,IF($B$141="NEM","*",$B$141),'Dispatchable Retired'!$C:$C,$H153))</f>
        <v>-7.6499999295265297E-6</v>
      </c>
      <c r="U153" s="5">
        <f>(SUMIFS('Dispatchable Built'!P:P,'Dispatchable Built'!$A:$A,Comparison_CDP1,'Dispatchable Built'!$B:$B,IF($B$141="NEM","*",$B$141),'Dispatchable Built'!$C:$C,$H153)-SUMIFS('Dispatchable Built'!P:P,'Dispatchable Built'!$A:$A,Comparison_CDP2,'Dispatchable Built'!$B:$B,IF($B$141="NEM","*",$B$141),'Dispatchable Built'!$C:$C,$H153))+(SUMIFS('Dispatchable Retired'!P:P,'Dispatchable Retired'!$A:$A,Comparison_CDP1,'Dispatchable Retired'!$B:$B,IF($B$141="NEM","*",$B$141),'Dispatchable Retired'!$C:$C,$H153)-SUMIFS('Dispatchable Retired'!P:P,'Dispatchable Retired'!$A:$A,Comparison_CDP2,'Dispatchable Retired'!$B:$B,IF($B$141="NEM","*",$B$141),'Dispatchable Retired'!$C:$C,$H153))</f>
        <v>-7.6599999374593608E-6</v>
      </c>
      <c r="V153" s="5">
        <f>(SUMIFS('Dispatchable Built'!Q:Q,'Dispatchable Built'!$A:$A,Comparison_CDP1,'Dispatchable Built'!$B:$B,IF($B$141="NEM","*",$B$141),'Dispatchable Built'!$C:$C,$H153)-SUMIFS('Dispatchable Built'!Q:Q,'Dispatchable Built'!$A:$A,Comparison_CDP2,'Dispatchable Built'!$B:$B,IF($B$141="NEM","*",$B$141),'Dispatchable Built'!$C:$C,$H153))+(SUMIFS('Dispatchable Retired'!Q:Q,'Dispatchable Retired'!$A:$A,Comparison_CDP1,'Dispatchable Retired'!$B:$B,IF($B$141="NEM","*",$B$141),'Dispatchable Retired'!$C:$C,$H153)-SUMIFS('Dispatchable Retired'!Q:Q,'Dispatchable Retired'!$A:$A,Comparison_CDP2,'Dispatchable Retired'!$B:$B,IF($B$141="NEM","*",$B$141),'Dispatchable Retired'!$C:$C,$H153))</f>
        <v>-1.0009999982685258E-5</v>
      </c>
      <c r="W153" s="5">
        <f>(SUMIFS('Dispatchable Built'!R:R,'Dispatchable Built'!$A:$A,Comparison_CDP1,'Dispatchable Built'!$B:$B,IF($B$141="NEM","*",$B$141),'Dispatchable Built'!$C:$C,$H153)-SUMIFS('Dispatchable Built'!R:R,'Dispatchable Built'!$A:$A,Comparison_CDP2,'Dispatchable Built'!$B:$B,IF($B$141="NEM","*",$B$141),'Dispatchable Built'!$C:$C,$H153))+(SUMIFS('Dispatchable Retired'!R:R,'Dispatchable Retired'!$A:$A,Comparison_CDP1,'Dispatchable Retired'!$B:$B,IF($B$141="NEM","*",$B$141),'Dispatchable Retired'!$C:$C,$H153)-SUMIFS('Dispatchable Retired'!R:R,'Dispatchable Retired'!$A:$A,Comparison_CDP2,'Dispatchable Retired'!$B:$B,IF($B$141="NEM","*",$B$141),'Dispatchable Retired'!$C:$C,$H153))</f>
        <v>1.0149999980058055E-5</v>
      </c>
      <c r="X153" s="5">
        <f>(SUMIFS('Dispatchable Built'!S:S,'Dispatchable Built'!$A:$A,Comparison_CDP1,'Dispatchable Built'!$B:$B,IF($B$141="NEM","*",$B$141),'Dispatchable Built'!$C:$C,$H153)-SUMIFS('Dispatchable Built'!S:S,'Dispatchable Built'!$A:$A,Comparison_CDP2,'Dispatchable Built'!$B:$B,IF($B$141="NEM","*",$B$141),'Dispatchable Built'!$C:$C,$H153))+(SUMIFS('Dispatchable Retired'!S:S,'Dispatchable Retired'!$A:$A,Comparison_CDP1,'Dispatchable Retired'!$B:$B,IF($B$141="NEM","*",$B$141),'Dispatchable Retired'!$C:$C,$H153)-SUMIFS('Dispatchable Retired'!S:S,'Dispatchable Retired'!$A:$A,Comparison_CDP2,'Dispatchable Retired'!$B:$B,IF($B$141="NEM","*",$B$141),'Dispatchable Retired'!$C:$C,$H153))</f>
        <v>1.703999998881045E-5</v>
      </c>
      <c r="Y153" s="5">
        <f>(SUMIFS('Dispatchable Built'!T:T,'Dispatchable Built'!$A:$A,Comparison_CDP1,'Dispatchable Built'!$B:$B,IF($B$141="NEM","*",$B$141),'Dispatchable Built'!$C:$C,$H153)-SUMIFS('Dispatchable Built'!T:T,'Dispatchable Built'!$A:$A,Comparison_CDP2,'Dispatchable Built'!$B:$B,IF($B$141="NEM","*",$B$141),'Dispatchable Built'!$C:$C,$H153))+(SUMIFS('Dispatchable Retired'!T:T,'Dispatchable Retired'!$A:$A,Comparison_CDP1,'Dispatchable Retired'!$B:$B,IF($B$141="NEM","*",$B$141),'Dispatchable Retired'!$C:$C,$H153)-SUMIFS('Dispatchable Retired'!T:T,'Dispatchable Retired'!$A:$A,Comparison_CDP2,'Dispatchable Retired'!$B:$B,IF($B$141="NEM","*",$B$141),'Dispatchable Retired'!$C:$C,$H153))</f>
        <v>2.8459999953156512E-5</v>
      </c>
      <c r="Z153" s="5">
        <f>(SUMIFS('Dispatchable Built'!U:U,'Dispatchable Built'!$A:$A,Comparison_CDP1,'Dispatchable Built'!$B:$B,IF($B$141="NEM","*",$B$141),'Dispatchable Built'!$C:$C,$H153)-SUMIFS('Dispatchable Built'!U:U,'Dispatchable Built'!$A:$A,Comparison_CDP2,'Dispatchable Built'!$B:$B,IF($B$141="NEM","*",$B$141),'Dispatchable Built'!$C:$C,$H153))+(SUMIFS('Dispatchable Retired'!U:U,'Dispatchable Retired'!$A:$A,Comparison_CDP1,'Dispatchable Retired'!$B:$B,IF($B$141="NEM","*",$B$141),'Dispatchable Retired'!$C:$C,$H153)-SUMIFS('Dispatchable Retired'!U:U,'Dispatchable Retired'!$A:$A,Comparison_CDP2,'Dispatchable Retired'!$B:$B,IF($B$141="NEM","*",$B$141),'Dispatchable Retired'!$C:$C,$H153))</f>
        <v>3.8209999956961838E-5</v>
      </c>
      <c r="AA153" s="5">
        <f>(SUMIFS('Dispatchable Built'!V:V,'Dispatchable Built'!$A:$A,Comparison_CDP1,'Dispatchable Built'!$B:$B,IF($B$141="NEM","*",$B$141),'Dispatchable Built'!$C:$C,$H153)-SUMIFS('Dispatchable Built'!V:V,'Dispatchable Built'!$A:$A,Comparison_CDP2,'Dispatchable Built'!$B:$B,IF($B$141="NEM","*",$B$141),'Dispatchable Built'!$C:$C,$H153))+(SUMIFS('Dispatchable Retired'!V:V,'Dispatchable Retired'!$A:$A,Comparison_CDP1,'Dispatchable Retired'!$B:$B,IF($B$141="NEM","*",$B$141),'Dispatchable Retired'!$C:$C,$H153)-SUMIFS('Dispatchable Retired'!V:V,'Dispatchable Retired'!$A:$A,Comparison_CDP2,'Dispatchable Retired'!$B:$B,IF($B$141="NEM","*",$B$141),'Dispatchable Retired'!$C:$C,$H153))</f>
        <v>6.3709999949423946E-5</v>
      </c>
      <c r="AB153" s="5">
        <f>(SUMIFS('Dispatchable Built'!W:W,'Dispatchable Built'!$A:$A,Comparison_CDP1,'Dispatchable Built'!$B:$B,IF($B$141="NEM","*",$B$141),'Dispatchable Built'!$C:$C,$H153)-SUMIFS('Dispatchable Built'!W:W,'Dispatchable Built'!$A:$A,Comparison_CDP2,'Dispatchable Built'!$B:$B,IF($B$141="NEM","*",$B$141),'Dispatchable Built'!$C:$C,$H153))+(SUMIFS('Dispatchable Retired'!W:W,'Dispatchable Retired'!$A:$A,Comparison_CDP1,'Dispatchable Retired'!$B:$B,IF($B$141="NEM","*",$B$141),'Dispatchable Retired'!$C:$C,$H153)-SUMIFS('Dispatchable Retired'!W:W,'Dispatchable Retired'!$A:$A,Comparison_CDP2,'Dispatchable Retired'!$B:$B,IF($B$141="NEM","*",$B$141),'Dispatchable Retired'!$C:$C,$H153))</f>
        <v>6.3949999912438216E-5</v>
      </c>
      <c r="AC153" s="5">
        <f>(SUMIFS('Dispatchable Built'!X:X,'Dispatchable Built'!$A:$A,Comparison_CDP1,'Dispatchable Built'!$B:$B,IF($B$141="NEM","*",$B$141),'Dispatchable Built'!$C:$C,$H153)-SUMIFS('Dispatchable Built'!X:X,'Dispatchable Built'!$A:$A,Comparison_CDP2,'Dispatchable Built'!$B:$B,IF($B$141="NEM","*",$B$141),'Dispatchable Built'!$C:$C,$H153))+(SUMIFS('Dispatchable Retired'!X:X,'Dispatchable Retired'!$A:$A,Comparison_CDP1,'Dispatchable Retired'!$B:$B,IF($B$141="NEM","*",$B$141),'Dispatchable Retired'!$C:$C,$H153)-SUMIFS('Dispatchable Retired'!X:X,'Dispatchable Retired'!$A:$A,Comparison_CDP2,'Dispatchable Retired'!$B:$B,IF($B$141="NEM","*",$B$141),'Dispatchable Retired'!$C:$C,$H153))</f>
        <v>6.046000002335461E-5</v>
      </c>
      <c r="AD153" s="5">
        <f>(SUMIFS('Dispatchable Built'!Y:Y,'Dispatchable Built'!$A:$A,Comparison_CDP1,'Dispatchable Built'!$B:$B,IF($B$141="NEM","*",$B$141),'Dispatchable Built'!$C:$C,$H153)-SUMIFS('Dispatchable Built'!Y:Y,'Dispatchable Built'!$A:$A,Comparison_CDP2,'Dispatchable Built'!$B:$B,IF($B$141="NEM","*",$B$141),'Dispatchable Built'!$C:$C,$H153))+(SUMIFS('Dispatchable Retired'!Y:Y,'Dispatchable Retired'!$A:$A,Comparison_CDP1,'Dispatchable Retired'!$B:$B,IF($B$141="NEM","*",$B$141),'Dispatchable Retired'!$C:$C,$H153)-SUMIFS('Dispatchable Retired'!Y:Y,'Dispatchable Retired'!$A:$A,Comparison_CDP2,'Dispatchable Retired'!$B:$B,IF($B$141="NEM","*",$B$141),'Dispatchable Retired'!$C:$C,$H153))</f>
        <v>1.2324000003083313E-4</v>
      </c>
      <c r="AE153" s="5">
        <f>(SUMIFS('Dispatchable Built'!Z:Z,'Dispatchable Built'!$A:$A,Comparison_CDP1,'Dispatchable Built'!$B:$B,IF($B$141="NEM","*",$B$141),'Dispatchable Built'!$C:$C,$H153)-SUMIFS('Dispatchable Built'!Z:Z,'Dispatchable Built'!$A:$A,Comparison_CDP2,'Dispatchable Built'!$B:$B,IF($B$141="NEM","*",$B$141),'Dispatchable Built'!$C:$C,$H153))+(SUMIFS('Dispatchable Retired'!Z:Z,'Dispatchable Retired'!$A:$A,Comparison_CDP1,'Dispatchable Retired'!$B:$B,IF($B$141="NEM","*",$B$141),'Dispatchable Retired'!$C:$C,$H153)-SUMIFS('Dispatchable Retired'!Z:Z,'Dispatchable Retired'!$A:$A,Comparison_CDP2,'Dispatchable Retired'!$B:$B,IF($B$141="NEM","*",$B$141),'Dispatchable Retired'!$C:$C,$H153))</f>
        <v>1.9973000000028662E-4</v>
      </c>
      <c r="AF153" s="5">
        <f>(SUMIFS('Dispatchable Built'!AA:AA,'Dispatchable Built'!$A:$A,Comparison_CDP1,'Dispatchable Built'!$B:$B,IF($B$141="NEM","*",$B$141),'Dispatchable Built'!$C:$C,$H153)-SUMIFS('Dispatchable Built'!AA:AA,'Dispatchable Built'!$A:$A,Comparison_CDP2,'Dispatchable Built'!$B:$B,IF($B$141="NEM","*",$B$141),'Dispatchable Built'!$C:$C,$H153))+(SUMIFS('Dispatchable Retired'!AA:AA,'Dispatchable Retired'!$A:$A,Comparison_CDP1,'Dispatchable Retired'!$B:$B,IF($B$141="NEM","*",$B$141),'Dispatchable Retired'!$C:$C,$H153)-SUMIFS('Dispatchable Retired'!AA:AA,'Dispatchable Retired'!$A:$A,Comparison_CDP2,'Dispatchable Retired'!$B:$B,IF($B$141="NEM","*",$B$141),'Dispatchable Retired'!$C:$C,$H153))</f>
        <v>2.0414000000101851E-4</v>
      </c>
      <c r="AG153" s="5">
        <f>(SUMIFS('Dispatchable Built'!AB:AB,'Dispatchable Built'!$A:$A,Comparison_CDP1,'Dispatchable Built'!$B:$B,IF($B$141="NEM","*",$B$141),'Dispatchable Built'!$C:$C,$H153)-SUMIFS('Dispatchable Built'!AB:AB,'Dispatchable Built'!$A:$A,Comparison_CDP2,'Dispatchable Built'!$B:$B,IF($B$141="NEM","*",$B$141),'Dispatchable Built'!$C:$C,$H153))+(SUMIFS('Dispatchable Retired'!AB:AB,'Dispatchable Retired'!$A:$A,Comparison_CDP1,'Dispatchable Retired'!$B:$B,IF($B$141="NEM","*",$B$141),'Dispatchable Retired'!$C:$C,$H153)-SUMIFS('Dispatchable Retired'!AB:AB,'Dispatchable Retired'!$A:$A,Comparison_CDP2,'Dispatchable Retired'!$B:$B,IF($B$141="NEM","*",$B$141),'Dispatchable Retired'!$C:$C,$H153))</f>
        <v>1.979400000191589E-4</v>
      </c>
      <c r="AH153" s="5">
        <f>(SUMIFS('Dispatchable Built'!AC:AC,'Dispatchable Built'!$A:$A,Comparison_CDP1,'Dispatchable Built'!$B:$B,IF($B$141="NEM","*",$B$141),'Dispatchable Built'!$C:$C,$H153)-SUMIFS('Dispatchable Built'!AC:AC,'Dispatchable Built'!$A:$A,Comparison_CDP2,'Dispatchable Built'!$B:$B,IF($B$141="NEM","*",$B$141),'Dispatchable Built'!$C:$C,$H153))+(SUMIFS('Dispatchable Retired'!AC:AC,'Dispatchable Retired'!$A:$A,Comparison_CDP1,'Dispatchable Retired'!$B:$B,IF($B$141="NEM","*",$B$141),'Dispatchable Retired'!$C:$C,$H153)-SUMIFS('Dispatchable Retired'!AC:AC,'Dispatchable Retired'!$A:$A,Comparison_CDP2,'Dispatchable Retired'!$B:$B,IF($B$141="NEM","*",$B$141),'Dispatchable Retired'!$C:$C,$H153))</f>
        <v>2.7449999993045537E-4</v>
      </c>
      <c r="AI153" s="5">
        <f>(SUMIFS('Dispatchable Built'!AD:AD,'Dispatchable Built'!$A:$A,Comparison_CDP1,'Dispatchable Built'!$B:$B,IF($B$141="NEM","*",$B$141),'Dispatchable Built'!$C:$C,$H153)-SUMIFS('Dispatchable Built'!AD:AD,'Dispatchable Built'!$A:$A,Comparison_CDP2,'Dispatchable Built'!$B:$B,IF($B$141="NEM","*",$B$141),'Dispatchable Built'!$C:$C,$H153))+(SUMIFS('Dispatchable Retired'!AD:AD,'Dispatchable Retired'!$A:$A,Comparison_CDP1,'Dispatchable Retired'!$B:$B,IF($B$141="NEM","*",$B$141),'Dispatchable Retired'!$C:$C,$H153)-SUMIFS('Dispatchable Retired'!AD:AD,'Dispatchable Retired'!$A:$A,Comparison_CDP2,'Dispatchable Retired'!$B:$B,IF($B$141="NEM","*",$B$141),'Dispatchable Retired'!$C:$C,$H153))</f>
        <v>3.2628000007939306E-4</v>
      </c>
      <c r="AJ153" s="5">
        <f>(SUMIFS('Dispatchable Built'!AE:AE,'Dispatchable Built'!$A:$A,Comparison_CDP1,'Dispatchable Built'!$B:$B,IF($B$141="NEM","*",$B$141),'Dispatchable Built'!$C:$C,$H153)-SUMIFS('Dispatchable Built'!AE:AE,'Dispatchable Built'!$A:$A,Comparison_CDP2,'Dispatchable Built'!$B:$B,IF($B$141="NEM","*",$B$141),'Dispatchable Built'!$C:$C,$H153))+(SUMIFS('Dispatchable Retired'!AE:AE,'Dispatchable Retired'!$A:$A,Comparison_CDP1,'Dispatchable Retired'!$B:$B,IF($B$141="NEM","*",$B$141),'Dispatchable Retired'!$C:$C,$H153)-SUMIFS('Dispatchable Retired'!AE:AE,'Dispatchable Retired'!$A:$A,Comparison_CDP2,'Dispatchable Retired'!$B:$B,IF($B$141="NEM","*",$B$141),'Dispatchable Retired'!$C:$C,$H153))</f>
        <v>3.5819000004089219E-4</v>
      </c>
    </row>
    <row r="154" spans="8:36" ht="15" customHeight="1">
      <c r="H154" s="9" t="s">
        <v>146</v>
      </c>
      <c r="I154" s="5">
        <f>(SUMIFS('Dispatchable Built'!D:D,'Dispatchable Built'!$A:$A,Comparison_CDP1,'Dispatchable Built'!$B:$B,IF($B$141="NEM","*",$B$141),'Dispatchable Built'!$C:$C,$H154)-SUMIFS('Dispatchable Built'!D:D,'Dispatchable Built'!$A:$A,Comparison_CDP2,'Dispatchable Built'!$B:$B,IF($B$141="NEM","*",$B$141),'Dispatchable Built'!$C:$C,$H154))+(SUMIFS('Dispatchable Retired'!D:D,'Dispatchable Retired'!$A:$A,Comparison_CDP1,'Dispatchable Retired'!$B:$B,IF($B$141="NEM","*",$B$141),'Dispatchable Retired'!$C:$C,$H154)-SUMIFS('Dispatchable Retired'!D:D,'Dispatchable Retired'!$A:$A,Comparison_CDP2,'Dispatchable Retired'!$B:$B,IF($B$141="NEM","*",$B$141),'Dispatchable Retired'!$C:$C,$H154))</f>
        <v>0</v>
      </c>
      <c r="J154" s="5">
        <f>(SUMIFS('Dispatchable Built'!E:E,'Dispatchable Built'!$A:$A,Comparison_CDP1,'Dispatchable Built'!$B:$B,IF($B$141="NEM","*",$B$141),'Dispatchable Built'!$C:$C,$H154)-SUMIFS('Dispatchable Built'!E:E,'Dispatchable Built'!$A:$A,Comparison_CDP2,'Dispatchable Built'!$B:$B,IF($B$141="NEM","*",$B$141),'Dispatchable Built'!$C:$C,$H154))+(SUMIFS('Dispatchable Retired'!E:E,'Dispatchable Retired'!$A:$A,Comparison_CDP1,'Dispatchable Retired'!$B:$B,IF($B$141="NEM","*",$B$141),'Dispatchable Retired'!$C:$C,$H154)-SUMIFS('Dispatchable Retired'!E:E,'Dispatchable Retired'!$A:$A,Comparison_CDP2,'Dispatchable Retired'!$B:$B,IF($B$141="NEM","*",$B$141),'Dispatchable Retired'!$C:$C,$H154))</f>
        <v>0</v>
      </c>
      <c r="K154" s="5">
        <f>(SUMIFS('Dispatchable Built'!F:F,'Dispatchable Built'!$A:$A,Comparison_CDP1,'Dispatchable Built'!$B:$B,IF($B$141="NEM","*",$B$141),'Dispatchable Built'!$C:$C,$H154)-SUMIFS('Dispatchable Built'!F:F,'Dispatchable Built'!$A:$A,Comparison_CDP2,'Dispatchable Built'!$B:$B,IF($B$141="NEM","*",$B$141),'Dispatchable Built'!$C:$C,$H154))+(SUMIFS('Dispatchable Retired'!F:F,'Dispatchable Retired'!$A:$A,Comparison_CDP1,'Dispatchable Retired'!$B:$B,IF($B$141="NEM","*",$B$141),'Dispatchable Retired'!$C:$C,$H154)-SUMIFS('Dispatchable Retired'!F:F,'Dispatchable Retired'!$A:$A,Comparison_CDP2,'Dispatchable Retired'!$B:$B,IF($B$141="NEM","*",$B$141),'Dispatchable Retired'!$C:$C,$H154))</f>
        <v>0</v>
      </c>
      <c r="L154" s="5">
        <f>(SUMIFS('Dispatchable Built'!G:G,'Dispatchable Built'!$A:$A,Comparison_CDP1,'Dispatchable Built'!$B:$B,IF($B$141="NEM","*",$B$141),'Dispatchable Built'!$C:$C,$H154)-SUMIFS('Dispatchable Built'!G:G,'Dispatchable Built'!$A:$A,Comparison_CDP2,'Dispatchable Built'!$B:$B,IF($B$141="NEM","*",$B$141),'Dispatchable Built'!$C:$C,$H154))+(SUMIFS('Dispatchable Retired'!G:G,'Dispatchable Retired'!$A:$A,Comparison_CDP1,'Dispatchable Retired'!$B:$B,IF($B$141="NEM","*",$B$141),'Dispatchable Retired'!$C:$C,$H154)-SUMIFS('Dispatchable Retired'!G:G,'Dispatchable Retired'!$A:$A,Comparison_CDP2,'Dispatchable Retired'!$B:$B,IF($B$141="NEM","*",$B$141),'Dispatchable Retired'!$C:$C,$H154))</f>
        <v>0</v>
      </c>
      <c r="M154" s="5">
        <f>(SUMIFS('Dispatchable Built'!H:H,'Dispatchable Built'!$A:$A,Comparison_CDP1,'Dispatchable Built'!$B:$B,IF($B$141="NEM","*",$B$141),'Dispatchable Built'!$C:$C,$H154)-SUMIFS('Dispatchable Built'!H:H,'Dispatchable Built'!$A:$A,Comparison_CDP2,'Dispatchable Built'!$B:$B,IF($B$141="NEM","*",$B$141),'Dispatchable Built'!$C:$C,$H154))+(SUMIFS('Dispatchable Retired'!H:H,'Dispatchable Retired'!$A:$A,Comparison_CDP1,'Dispatchable Retired'!$B:$B,IF($B$141="NEM","*",$B$141),'Dispatchable Retired'!$C:$C,$H154)-SUMIFS('Dispatchable Retired'!H:H,'Dispatchable Retired'!$A:$A,Comparison_CDP2,'Dispatchable Retired'!$B:$B,IF($B$141="NEM","*",$B$141),'Dispatchable Retired'!$C:$C,$H154))</f>
        <v>0</v>
      </c>
      <c r="N154" s="5">
        <f>(SUMIFS('Dispatchable Built'!I:I,'Dispatchable Built'!$A:$A,Comparison_CDP1,'Dispatchable Built'!$B:$B,IF($B$141="NEM","*",$B$141),'Dispatchable Built'!$C:$C,$H154)-SUMIFS('Dispatchable Built'!I:I,'Dispatchable Built'!$A:$A,Comparison_CDP2,'Dispatchable Built'!$B:$B,IF($B$141="NEM","*",$B$141),'Dispatchable Built'!$C:$C,$H154))+(SUMIFS('Dispatchable Retired'!I:I,'Dispatchable Retired'!$A:$A,Comparison_CDP1,'Dispatchable Retired'!$B:$B,IF($B$141="NEM","*",$B$141),'Dispatchable Retired'!$C:$C,$H154)-SUMIFS('Dispatchable Retired'!I:I,'Dispatchable Retired'!$A:$A,Comparison_CDP2,'Dispatchable Retired'!$B:$B,IF($B$141="NEM","*",$B$141),'Dispatchable Retired'!$C:$C,$H154))</f>
        <v>0</v>
      </c>
      <c r="O154" s="5">
        <f>(SUMIFS('Dispatchable Built'!J:J,'Dispatchable Built'!$A:$A,Comparison_CDP1,'Dispatchable Built'!$B:$B,IF($B$141="NEM","*",$B$141),'Dispatchable Built'!$C:$C,$H154)-SUMIFS('Dispatchable Built'!J:J,'Dispatchable Built'!$A:$A,Comparison_CDP2,'Dispatchable Built'!$B:$B,IF($B$141="NEM","*",$B$141),'Dispatchable Built'!$C:$C,$H154))+(SUMIFS('Dispatchable Retired'!J:J,'Dispatchable Retired'!$A:$A,Comparison_CDP1,'Dispatchable Retired'!$B:$B,IF($B$141="NEM","*",$B$141),'Dispatchable Retired'!$C:$C,$H154)-SUMIFS('Dispatchable Retired'!J:J,'Dispatchable Retired'!$A:$A,Comparison_CDP2,'Dispatchable Retired'!$B:$B,IF($B$141="NEM","*",$B$141),'Dispatchable Retired'!$C:$C,$H154))</f>
        <v>0</v>
      </c>
      <c r="P154" s="5">
        <f>(SUMIFS('Dispatchable Built'!K:K,'Dispatchable Built'!$A:$A,Comparison_CDP1,'Dispatchable Built'!$B:$B,IF($B$141="NEM","*",$B$141),'Dispatchable Built'!$C:$C,$H154)-SUMIFS('Dispatchable Built'!K:K,'Dispatchable Built'!$A:$A,Comparison_CDP2,'Dispatchable Built'!$B:$B,IF($B$141="NEM","*",$B$141),'Dispatchable Built'!$C:$C,$H154))+(SUMIFS('Dispatchable Retired'!K:K,'Dispatchable Retired'!$A:$A,Comparison_CDP1,'Dispatchable Retired'!$B:$B,IF($B$141="NEM","*",$B$141),'Dispatchable Retired'!$C:$C,$H154)-SUMIFS('Dispatchable Retired'!K:K,'Dispatchable Retired'!$A:$A,Comparison_CDP2,'Dispatchable Retired'!$B:$B,IF($B$141="NEM","*",$B$141),'Dispatchable Retired'!$C:$C,$H154))</f>
        <v>0</v>
      </c>
      <c r="Q154" s="5">
        <f>(SUMIFS('Dispatchable Built'!L:L,'Dispatchable Built'!$A:$A,Comparison_CDP1,'Dispatchable Built'!$B:$B,IF($B$141="NEM","*",$B$141),'Dispatchable Built'!$C:$C,$H154)-SUMIFS('Dispatchable Built'!L:L,'Dispatchable Built'!$A:$A,Comparison_CDP2,'Dispatchable Built'!$B:$B,IF($B$141="NEM","*",$B$141),'Dispatchable Built'!$C:$C,$H154))+(SUMIFS('Dispatchable Retired'!L:L,'Dispatchable Retired'!$A:$A,Comparison_CDP1,'Dispatchable Retired'!$B:$B,IF($B$141="NEM","*",$B$141),'Dispatchable Retired'!$C:$C,$H154)-SUMIFS('Dispatchable Retired'!L:L,'Dispatchable Retired'!$A:$A,Comparison_CDP2,'Dispatchable Retired'!$B:$B,IF($B$141="NEM","*",$B$141),'Dispatchable Retired'!$C:$C,$H154))</f>
        <v>0</v>
      </c>
      <c r="R154" s="5">
        <f>(SUMIFS('Dispatchable Built'!M:M,'Dispatchable Built'!$A:$A,Comparison_CDP1,'Dispatchable Built'!$B:$B,IF($B$141="NEM","*",$B$141),'Dispatchable Built'!$C:$C,$H154)-SUMIFS('Dispatchable Built'!M:M,'Dispatchable Built'!$A:$A,Comparison_CDP2,'Dispatchable Built'!$B:$B,IF($B$141="NEM","*",$B$141),'Dispatchable Built'!$C:$C,$H154))+(SUMIFS('Dispatchable Retired'!M:M,'Dispatchable Retired'!$A:$A,Comparison_CDP1,'Dispatchable Retired'!$B:$B,IF($B$141="NEM","*",$B$141),'Dispatchable Retired'!$C:$C,$H154)-SUMIFS('Dispatchable Retired'!M:M,'Dispatchable Retired'!$A:$A,Comparison_CDP2,'Dispatchable Retired'!$B:$B,IF($B$141="NEM","*",$B$141),'Dispatchable Retired'!$C:$C,$H154))</f>
        <v>0</v>
      </c>
      <c r="S154" s="5">
        <f>(SUMIFS('Dispatchable Built'!N:N,'Dispatchable Built'!$A:$A,Comparison_CDP1,'Dispatchable Built'!$B:$B,IF($B$141="NEM","*",$B$141),'Dispatchable Built'!$C:$C,$H154)-SUMIFS('Dispatchable Built'!N:N,'Dispatchable Built'!$A:$A,Comparison_CDP2,'Dispatchable Built'!$B:$B,IF($B$141="NEM","*",$B$141),'Dispatchable Built'!$C:$C,$H154))+(SUMIFS('Dispatchable Retired'!N:N,'Dispatchable Retired'!$A:$A,Comparison_CDP1,'Dispatchable Retired'!$B:$B,IF($B$141="NEM","*",$B$141),'Dispatchable Retired'!$C:$C,$H154)-SUMIFS('Dispatchable Retired'!N:N,'Dispatchable Retired'!$A:$A,Comparison_CDP2,'Dispatchable Retired'!$B:$B,IF($B$141="NEM","*",$B$141),'Dispatchable Retired'!$C:$C,$H154))</f>
        <v>0</v>
      </c>
      <c r="T154" s="5">
        <f>(SUMIFS('Dispatchable Built'!O:O,'Dispatchable Built'!$A:$A,Comparison_CDP1,'Dispatchable Built'!$B:$B,IF($B$141="NEM","*",$B$141),'Dispatchable Built'!$C:$C,$H154)-SUMIFS('Dispatchable Built'!O:O,'Dispatchable Built'!$A:$A,Comparison_CDP2,'Dispatchable Built'!$B:$B,IF($B$141="NEM","*",$B$141),'Dispatchable Built'!$C:$C,$H154))+(SUMIFS('Dispatchable Retired'!O:O,'Dispatchable Retired'!$A:$A,Comparison_CDP1,'Dispatchable Retired'!$B:$B,IF($B$141="NEM","*",$B$141),'Dispatchable Retired'!$C:$C,$H154)-SUMIFS('Dispatchable Retired'!O:O,'Dispatchable Retired'!$A:$A,Comparison_CDP2,'Dispatchable Retired'!$B:$B,IF($B$141="NEM","*",$B$141),'Dispatchable Retired'!$C:$C,$H154))</f>
        <v>0</v>
      </c>
      <c r="U154" s="5">
        <f>(SUMIFS('Dispatchable Built'!P:P,'Dispatchable Built'!$A:$A,Comparison_CDP1,'Dispatchable Built'!$B:$B,IF($B$141="NEM","*",$B$141),'Dispatchable Built'!$C:$C,$H154)-SUMIFS('Dispatchable Built'!P:P,'Dispatchable Built'!$A:$A,Comparison_CDP2,'Dispatchable Built'!$B:$B,IF($B$141="NEM","*",$B$141),'Dispatchable Built'!$C:$C,$H154))+(SUMIFS('Dispatchable Retired'!P:P,'Dispatchable Retired'!$A:$A,Comparison_CDP1,'Dispatchable Retired'!$B:$B,IF($B$141="NEM","*",$B$141),'Dispatchable Retired'!$C:$C,$H154)-SUMIFS('Dispatchable Retired'!P:P,'Dispatchable Retired'!$A:$A,Comparison_CDP2,'Dispatchable Retired'!$B:$B,IF($B$141="NEM","*",$B$141),'Dispatchable Retired'!$C:$C,$H154))</f>
        <v>0</v>
      </c>
      <c r="V154" s="5">
        <f>(SUMIFS('Dispatchable Built'!Q:Q,'Dispatchable Built'!$A:$A,Comparison_CDP1,'Dispatchable Built'!$B:$B,IF($B$141="NEM","*",$B$141),'Dispatchable Built'!$C:$C,$H154)-SUMIFS('Dispatchable Built'!Q:Q,'Dispatchable Built'!$A:$A,Comparison_CDP2,'Dispatchable Built'!$B:$B,IF($B$141="NEM","*",$B$141),'Dispatchable Built'!$C:$C,$H154))+(SUMIFS('Dispatchable Retired'!Q:Q,'Dispatchable Retired'!$A:$A,Comparison_CDP1,'Dispatchable Retired'!$B:$B,IF($B$141="NEM","*",$B$141),'Dispatchable Retired'!$C:$C,$H154)-SUMIFS('Dispatchable Retired'!Q:Q,'Dispatchable Retired'!$A:$A,Comparison_CDP2,'Dispatchable Retired'!$B:$B,IF($B$141="NEM","*",$B$141),'Dispatchable Retired'!$C:$C,$H154))</f>
        <v>0</v>
      </c>
      <c r="W154" s="5">
        <f>(SUMIFS('Dispatchable Built'!R:R,'Dispatchable Built'!$A:$A,Comparison_CDP1,'Dispatchable Built'!$B:$B,IF($B$141="NEM","*",$B$141),'Dispatchable Built'!$C:$C,$H154)-SUMIFS('Dispatchable Built'!R:R,'Dispatchable Built'!$A:$A,Comparison_CDP2,'Dispatchable Built'!$B:$B,IF($B$141="NEM","*",$B$141),'Dispatchable Built'!$C:$C,$H154))+(SUMIFS('Dispatchable Retired'!R:R,'Dispatchable Retired'!$A:$A,Comparison_CDP1,'Dispatchable Retired'!$B:$B,IF($B$141="NEM","*",$B$141),'Dispatchable Retired'!$C:$C,$H154)-SUMIFS('Dispatchable Retired'!R:R,'Dispatchable Retired'!$A:$A,Comparison_CDP2,'Dispatchable Retired'!$B:$B,IF($B$141="NEM","*",$B$141),'Dispatchable Retired'!$C:$C,$H154))</f>
        <v>0</v>
      </c>
      <c r="X154" s="5">
        <f>(SUMIFS('Dispatchable Built'!S:S,'Dispatchable Built'!$A:$A,Comparison_CDP1,'Dispatchable Built'!$B:$B,IF($B$141="NEM","*",$B$141),'Dispatchable Built'!$C:$C,$H154)-SUMIFS('Dispatchable Built'!S:S,'Dispatchable Built'!$A:$A,Comparison_CDP2,'Dispatchable Built'!$B:$B,IF($B$141="NEM","*",$B$141),'Dispatchable Built'!$C:$C,$H154))+(SUMIFS('Dispatchable Retired'!S:S,'Dispatchable Retired'!$A:$A,Comparison_CDP1,'Dispatchable Retired'!$B:$B,IF($B$141="NEM","*",$B$141),'Dispatchable Retired'!$C:$C,$H154)-SUMIFS('Dispatchable Retired'!S:S,'Dispatchable Retired'!$A:$A,Comparison_CDP2,'Dispatchable Retired'!$B:$B,IF($B$141="NEM","*",$B$141),'Dispatchable Retired'!$C:$C,$H154))</f>
        <v>0</v>
      </c>
      <c r="Y154" s="5">
        <f>(SUMIFS('Dispatchable Built'!T:T,'Dispatchable Built'!$A:$A,Comparison_CDP1,'Dispatchable Built'!$B:$B,IF($B$141="NEM","*",$B$141),'Dispatchable Built'!$C:$C,$H154)-SUMIFS('Dispatchable Built'!T:T,'Dispatchable Built'!$A:$A,Comparison_CDP2,'Dispatchable Built'!$B:$B,IF($B$141="NEM","*",$B$141),'Dispatchable Built'!$C:$C,$H154))+(SUMIFS('Dispatchable Retired'!T:T,'Dispatchable Retired'!$A:$A,Comparison_CDP1,'Dispatchable Retired'!$B:$B,IF($B$141="NEM","*",$B$141),'Dispatchable Retired'!$C:$C,$H154)-SUMIFS('Dispatchable Retired'!T:T,'Dispatchable Retired'!$A:$A,Comparison_CDP2,'Dispatchable Retired'!$B:$B,IF($B$141="NEM","*",$B$141),'Dispatchable Retired'!$C:$C,$H154))</f>
        <v>0</v>
      </c>
      <c r="Z154" s="5">
        <f>(SUMIFS('Dispatchable Built'!U:U,'Dispatchable Built'!$A:$A,Comparison_CDP1,'Dispatchable Built'!$B:$B,IF($B$141="NEM","*",$B$141),'Dispatchable Built'!$C:$C,$H154)-SUMIFS('Dispatchable Built'!U:U,'Dispatchable Built'!$A:$A,Comparison_CDP2,'Dispatchable Built'!$B:$B,IF($B$141="NEM","*",$B$141),'Dispatchable Built'!$C:$C,$H154))+(SUMIFS('Dispatchable Retired'!U:U,'Dispatchable Retired'!$A:$A,Comparison_CDP1,'Dispatchable Retired'!$B:$B,IF($B$141="NEM","*",$B$141),'Dispatchable Retired'!$C:$C,$H154)-SUMIFS('Dispatchable Retired'!U:U,'Dispatchable Retired'!$A:$A,Comparison_CDP2,'Dispatchable Retired'!$B:$B,IF($B$141="NEM","*",$B$141),'Dispatchable Retired'!$C:$C,$H154))</f>
        <v>0</v>
      </c>
      <c r="AA154" s="5">
        <f>(SUMIFS('Dispatchable Built'!V:V,'Dispatchable Built'!$A:$A,Comparison_CDP1,'Dispatchable Built'!$B:$B,IF($B$141="NEM","*",$B$141),'Dispatchable Built'!$C:$C,$H154)-SUMIFS('Dispatchable Built'!V:V,'Dispatchable Built'!$A:$A,Comparison_CDP2,'Dispatchable Built'!$B:$B,IF($B$141="NEM","*",$B$141),'Dispatchable Built'!$C:$C,$H154))+(SUMIFS('Dispatchable Retired'!V:V,'Dispatchable Retired'!$A:$A,Comparison_CDP1,'Dispatchable Retired'!$B:$B,IF($B$141="NEM","*",$B$141),'Dispatchable Retired'!$C:$C,$H154)-SUMIFS('Dispatchable Retired'!V:V,'Dispatchable Retired'!$A:$A,Comparison_CDP2,'Dispatchable Retired'!$B:$B,IF($B$141="NEM","*",$B$141),'Dispatchable Retired'!$C:$C,$H154))</f>
        <v>0</v>
      </c>
      <c r="AB154" s="5">
        <f>(SUMIFS('Dispatchable Built'!W:W,'Dispatchable Built'!$A:$A,Comparison_CDP1,'Dispatchable Built'!$B:$B,IF($B$141="NEM","*",$B$141),'Dispatchable Built'!$C:$C,$H154)-SUMIFS('Dispatchable Built'!W:W,'Dispatchable Built'!$A:$A,Comparison_CDP2,'Dispatchable Built'!$B:$B,IF($B$141="NEM","*",$B$141),'Dispatchable Built'!$C:$C,$H154))+(SUMIFS('Dispatchable Retired'!W:W,'Dispatchable Retired'!$A:$A,Comparison_CDP1,'Dispatchable Retired'!$B:$B,IF($B$141="NEM","*",$B$141),'Dispatchable Retired'!$C:$C,$H154)-SUMIFS('Dispatchable Retired'!W:W,'Dispatchable Retired'!$A:$A,Comparison_CDP2,'Dispatchable Retired'!$B:$B,IF($B$141="NEM","*",$B$141),'Dispatchable Retired'!$C:$C,$H154))</f>
        <v>0</v>
      </c>
      <c r="AC154" s="5">
        <f>(SUMIFS('Dispatchable Built'!X:X,'Dispatchable Built'!$A:$A,Comparison_CDP1,'Dispatchable Built'!$B:$B,IF($B$141="NEM","*",$B$141),'Dispatchable Built'!$C:$C,$H154)-SUMIFS('Dispatchable Built'!X:X,'Dispatchable Built'!$A:$A,Comparison_CDP2,'Dispatchable Built'!$B:$B,IF($B$141="NEM","*",$B$141),'Dispatchable Built'!$C:$C,$H154))+(SUMIFS('Dispatchable Retired'!X:X,'Dispatchable Retired'!$A:$A,Comparison_CDP1,'Dispatchable Retired'!$B:$B,IF($B$141="NEM","*",$B$141),'Dispatchable Retired'!$C:$C,$H154)-SUMIFS('Dispatchable Retired'!X:X,'Dispatchable Retired'!$A:$A,Comparison_CDP2,'Dispatchable Retired'!$B:$B,IF($B$141="NEM","*",$B$141),'Dispatchable Retired'!$C:$C,$H154))</f>
        <v>0</v>
      </c>
      <c r="AD154" s="5">
        <f>(SUMIFS('Dispatchable Built'!Y:Y,'Dispatchable Built'!$A:$A,Comparison_CDP1,'Dispatchable Built'!$B:$B,IF($B$141="NEM","*",$B$141),'Dispatchable Built'!$C:$C,$H154)-SUMIFS('Dispatchable Built'!Y:Y,'Dispatchable Built'!$A:$A,Comparison_CDP2,'Dispatchable Built'!$B:$B,IF($B$141="NEM","*",$B$141),'Dispatchable Built'!$C:$C,$H154))+(SUMIFS('Dispatchable Retired'!Y:Y,'Dispatchable Retired'!$A:$A,Comparison_CDP1,'Dispatchable Retired'!$B:$B,IF($B$141="NEM","*",$B$141),'Dispatchable Retired'!$C:$C,$H154)-SUMIFS('Dispatchable Retired'!Y:Y,'Dispatchable Retired'!$A:$A,Comparison_CDP2,'Dispatchable Retired'!$B:$B,IF($B$141="NEM","*",$B$141),'Dispatchable Retired'!$C:$C,$H154))</f>
        <v>0</v>
      </c>
      <c r="AE154" s="5">
        <f>(SUMIFS('Dispatchable Built'!Z:Z,'Dispatchable Built'!$A:$A,Comparison_CDP1,'Dispatchable Built'!$B:$B,IF($B$141="NEM","*",$B$141),'Dispatchable Built'!$C:$C,$H154)-SUMIFS('Dispatchable Built'!Z:Z,'Dispatchable Built'!$A:$A,Comparison_CDP2,'Dispatchable Built'!$B:$B,IF($B$141="NEM","*",$B$141),'Dispatchable Built'!$C:$C,$H154))+(SUMIFS('Dispatchable Retired'!Z:Z,'Dispatchable Retired'!$A:$A,Comparison_CDP1,'Dispatchable Retired'!$B:$B,IF($B$141="NEM","*",$B$141),'Dispatchable Retired'!$C:$C,$H154)-SUMIFS('Dispatchable Retired'!Z:Z,'Dispatchable Retired'!$A:$A,Comparison_CDP2,'Dispatchable Retired'!$B:$B,IF($B$141="NEM","*",$B$141),'Dispatchable Retired'!$C:$C,$H154))</f>
        <v>0</v>
      </c>
      <c r="AF154" s="5">
        <f>(SUMIFS('Dispatchable Built'!AA:AA,'Dispatchable Built'!$A:$A,Comparison_CDP1,'Dispatchable Built'!$B:$B,IF($B$141="NEM","*",$B$141),'Dispatchable Built'!$C:$C,$H154)-SUMIFS('Dispatchable Built'!AA:AA,'Dispatchable Built'!$A:$A,Comparison_CDP2,'Dispatchable Built'!$B:$B,IF($B$141="NEM","*",$B$141),'Dispatchable Built'!$C:$C,$H154))+(SUMIFS('Dispatchable Retired'!AA:AA,'Dispatchable Retired'!$A:$A,Comparison_CDP1,'Dispatchable Retired'!$B:$B,IF($B$141="NEM","*",$B$141),'Dispatchable Retired'!$C:$C,$H154)-SUMIFS('Dispatchable Retired'!AA:AA,'Dispatchable Retired'!$A:$A,Comparison_CDP2,'Dispatchable Retired'!$B:$B,IF($B$141="NEM","*",$B$141),'Dispatchable Retired'!$C:$C,$H154))</f>
        <v>0</v>
      </c>
      <c r="AG154" s="5">
        <f>(SUMIFS('Dispatchable Built'!AB:AB,'Dispatchable Built'!$A:$A,Comparison_CDP1,'Dispatchable Built'!$B:$B,IF($B$141="NEM","*",$B$141),'Dispatchable Built'!$C:$C,$H154)-SUMIFS('Dispatchable Built'!AB:AB,'Dispatchable Built'!$A:$A,Comparison_CDP2,'Dispatchable Built'!$B:$B,IF($B$141="NEM","*",$B$141),'Dispatchable Built'!$C:$C,$H154))+(SUMIFS('Dispatchable Retired'!AB:AB,'Dispatchable Retired'!$A:$A,Comparison_CDP1,'Dispatchable Retired'!$B:$B,IF($B$141="NEM","*",$B$141),'Dispatchable Retired'!$C:$C,$H154)-SUMIFS('Dispatchable Retired'!AB:AB,'Dispatchable Retired'!$A:$A,Comparison_CDP2,'Dispatchable Retired'!$B:$B,IF($B$141="NEM","*",$B$141),'Dispatchable Retired'!$C:$C,$H154))</f>
        <v>0</v>
      </c>
      <c r="AH154" s="5">
        <f>(SUMIFS('Dispatchable Built'!AC:AC,'Dispatchable Built'!$A:$A,Comparison_CDP1,'Dispatchable Built'!$B:$B,IF($B$141="NEM","*",$B$141),'Dispatchable Built'!$C:$C,$H154)-SUMIFS('Dispatchable Built'!AC:AC,'Dispatchable Built'!$A:$A,Comparison_CDP2,'Dispatchable Built'!$B:$B,IF($B$141="NEM","*",$B$141),'Dispatchable Built'!$C:$C,$H154))+(SUMIFS('Dispatchable Retired'!AC:AC,'Dispatchable Retired'!$A:$A,Comparison_CDP1,'Dispatchable Retired'!$B:$B,IF($B$141="NEM","*",$B$141),'Dispatchable Retired'!$C:$C,$H154)-SUMIFS('Dispatchable Retired'!AC:AC,'Dispatchable Retired'!$A:$A,Comparison_CDP2,'Dispatchable Retired'!$B:$B,IF($B$141="NEM","*",$B$141),'Dispatchable Retired'!$C:$C,$H154))</f>
        <v>0</v>
      </c>
      <c r="AI154" s="5">
        <f>(SUMIFS('Dispatchable Built'!AD:AD,'Dispatchable Built'!$A:$A,Comparison_CDP1,'Dispatchable Built'!$B:$B,IF($B$141="NEM","*",$B$141),'Dispatchable Built'!$C:$C,$H154)-SUMIFS('Dispatchable Built'!AD:AD,'Dispatchable Built'!$A:$A,Comparison_CDP2,'Dispatchable Built'!$B:$B,IF($B$141="NEM","*",$B$141),'Dispatchable Built'!$C:$C,$H154))+(SUMIFS('Dispatchable Retired'!AD:AD,'Dispatchable Retired'!$A:$A,Comparison_CDP1,'Dispatchable Retired'!$B:$B,IF($B$141="NEM","*",$B$141),'Dispatchable Retired'!$C:$C,$H154)-SUMIFS('Dispatchable Retired'!AD:AD,'Dispatchable Retired'!$A:$A,Comparison_CDP2,'Dispatchable Retired'!$B:$B,IF($B$141="NEM","*",$B$141),'Dispatchable Retired'!$C:$C,$H154))</f>
        <v>0</v>
      </c>
      <c r="AJ154" s="5">
        <f>(SUMIFS('Dispatchable Built'!AE:AE,'Dispatchable Built'!$A:$A,Comparison_CDP1,'Dispatchable Built'!$B:$B,IF($B$141="NEM","*",$B$141),'Dispatchable Built'!$C:$C,$H154)-SUMIFS('Dispatchable Built'!AE:AE,'Dispatchable Built'!$A:$A,Comparison_CDP2,'Dispatchable Built'!$B:$B,IF($B$141="NEM","*",$B$141),'Dispatchable Built'!$C:$C,$H154))+(SUMIFS('Dispatchable Retired'!AE:AE,'Dispatchable Retired'!$A:$A,Comparison_CDP1,'Dispatchable Retired'!$B:$B,IF($B$141="NEM","*",$B$141),'Dispatchable Retired'!$C:$C,$H154)-SUMIFS('Dispatchable Retired'!AE:AE,'Dispatchable Retired'!$A:$A,Comparison_CDP2,'Dispatchable Retired'!$B:$B,IF($B$141="NEM","*",$B$141),'Dispatchable Retired'!$C:$C,$H154))</f>
        <v>0</v>
      </c>
    </row>
    <row r="155" spans="8:36" ht="15" customHeight="1">
      <c r="H155" s="9" t="s">
        <v>138</v>
      </c>
      <c r="I155" s="5">
        <f>(SUMIFS('Dispatchable Built'!D:D,'Dispatchable Built'!$A:$A,Comparison_CDP1,'Dispatchable Built'!$B:$B,IF($B$141="NEM","*",$B$141),'Dispatchable Built'!$C:$C,$H155)-SUMIFS('Dispatchable Built'!D:D,'Dispatchable Built'!$A:$A,Comparison_CDP2,'Dispatchable Built'!$B:$B,IF($B$141="NEM","*",$B$141),'Dispatchable Built'!$C:$C,$H155))+(SUMIFS('Dispatchable Retired'!D:D,'Dispatchable Retired'!$A:$A,Comparison_CDP1,'Dispatchable Retired'!$B:$B,IF($B$141="NEM","*",$B$141),'Dispatchable Retired'!$C:$C,$H155)-SUMIFS('Dispatchable Retired'!D:D,'Dispatchable Retired'!$A:$A,Comparison_CDP2,'Dispatchable Retired'!$B:$B,IF($B$141="NEM","*",$B$141),'Dispatchable Retired'!$C:$C,$H155))</f>
        <v>0</v>
      </c>
      <c r="J155" s="5">
        <f>(SUMIFS('Dispatchable Built'!E:E,'Dispatchable Built'!$A:$A,Comparison_CDP1,'Dispatchable Built'!$B:$B,IF($B$141="NEM","*",$B$141),'Dispatchable Built'!$C:$C,$H155)-SUMIFS('Dispatchable Built'!E:E,'Dispatchable Built'!$A:$A,Comparison_CDP2,'Dispatchable Built'!$B:$B,IF($B$141="NEM","*",$B$141),'Dispatchable Built'!$C:$C,$H155))+(SUMIFS('Dispatchable Retired'!E:E,'Dispatchable Retired'!$A:$A,Comparison_CDP1,'Dispatchable Retired'!$B:$B,IF($B$141="NEM","*",$B$141),'Dispatchable Retired'!$C:$C,$H155)-SUMIFS('Dispatchable Retired'!E:E,'Dispatchable Retired'!$A:$A,Comparison_CDP2,'Dispatchable Retired'!$B:$B,IF($B$141="NEM","*",$B$141),'Dispatchable Retired'!$C:$C,$H155))</f>
        <v>0</v>
      </c>
      <c r="K155" s="5">
        <f>(SUMIFS('Dispatchable Built'!F:F,'Dispatchable Built'!$A:$A,Comparison_CDP1,'Dispatchable Built'!$B:$B,IF($B$141="NEM","*",$B$141),'Dispatchable Built'!$C:$C,$H155)-SUMIFS('Dispatchable Built'!F:F,'Dispatchable Built'!$A:$A,Comparison_CDP2,'Dispatchable Built'!$B:$B,IF($B$141="NEM","*",$B$141),'Dispatchable Built'!$C:$C,$H155))+(SUMIFS('Dispatchable Retired'!F:F,'Dispatchable Retired'!$A:$A,Comparison_CDP1,'Dispatchable Retired'!$B:$B,IF($B$141="NEM","*",$B$141),'Dispatchable Retired'!$C:$C,$H155)-SUMIFS('Dispatchable Retired'!F:F,'Dispatchable Retired'!$A:$A,Comparison_CDP2,'Dispatchable Retired'!$B:$B,IF($B$141="NEM","*",$B$141),'Dispatchable Retired'!$C:$C,$H155))</f>
        <v>0</v>
      </c>
      <c r="L155" s="5">
        <f>(SUMIFS('Dispatchable Built'!G:G,'Dispatchable Built'!$A:$A,Comparison_CDP1,'Dispatchable Built'!$B:$B,IF($B$141="NEM","*",$B$141),'Dispatchable Built'!$C:$C,$H155)-SUMIFS('Dispatchable Built'!G:G,'Dispatchable Built'!$A:$A,Comparison_CDP2,'Dispatchable Built'!$B:$B,IF($B$141="NEM","*",$B$141),'Dispatchable Built'!$C:$C,$H155))+(SUMIFS('Dispatchable Retired'!G:G,'Dispatchable Retired'!$A:$A,Comparison_CDP1,'Dispatchable Retired'!$B:$B,IF($B$141="NEM","*",$B$141),'Dispatchable Retired'!$C:$C,$H155)-SUMIFS('Dispatchable Retired'!G:G,'Dispatchable Retired'!$A:$A,Comparison_CDP2,'Dispatchable Retired'!$B:$B,IF($B$141="NEM","*",$B$141),'Dispatchable Retired'!$C:$C,$H155))</f>
        <v>0</v>
      </c>
      <c r="M155" s="5">
        <f>(SUMIFS('Dispatchable Built'!H:H,'Dispatchable Built'!$A:$A,Comparison_CDP1,'Dispatchable Built'!$B:$B,IF($B$141="NEM","*",$B$141),'Dispatchable Built'!$C:$C,$H155)-SUMIFS('Dispatchable Built'!H:H,'Dispatchable Built'!$A:$A,Comparison_CDP2,'Dispatchable Built'!$B:$B,IF($B$141="NEM","*",$B$141),'Dispatchable Built'!$C:$C,$H155))+(SUMIFS('Dispatchable Retired'!H:H,'Dispatchable Retired'!$A:$A,Comparison_CDP1,'Dispatchable Retired'!$B:$B,IF($B$141="NEM","*",$B$141),'Dispatchable Retired'!$C:$C,$H155)-SUMIFS('Dispatchable Retired'!H:H,'Dispatchable Retired'!$A:$A,Comparison_CDP2,'Dispatchable Retired'!$B:$B,IF($B$141="NEM","*",$B$141),'Dispatchable Retired'!$C:$C,$H155))</f>
        <v>0</v>
      </c>
      <c r="N155" s="5">
        <f>(SUMIFS('Dispatchable Built'!I:I,'Dispatchable Built'!$A:$A,Comparison_CDP1,'Dispatchable Built'!$B:$B,IF($B$141="NEM","*",$B$141),'Dispatchable Built'!$C:$C,$H155)-SUMIFS('Dispatchable Built'!I:I,'Dispatchable Built'!$A:$A,Comparison_CDP2,'Dispatchable Built'!$B:$B,IF($B$141="NEM","*",$B$141),'Dispatchable Built'!$C:$C,$H155))+(SUMIFS('Dispatchable Retired'!I:I,'Dispatchable Retired'!$A:$A,Comparison_CDP1,'Dispatchable Retired'!$B:$B,IF($B$141="NEM","*",$B$141),'Dispatchable Retired'!$C:$C,$H155)-SUMIFS('Dispatchable Retired'!I:I,'Dispatchable Retired'!$A:$A,Comparison_CDP2,'Dispatchable Retired'!$B:$B,IF($B$141="NEM","*",$B$141),'Dispatchable Retired'!$C:$C,$H155))</f>
        <v>0</v>
      </c>
      <c r="O155" s="5">
        <f>(SUMIFS('Dispatchable Built'!J:J,'Dispatchable Built'!$A:$A,Comparison_CDP1,'Dispatchable Built'!$B:$B,IF($B$141="NEM","*",$B$141),'Dispatchable Built'!$C:$C,$H155)-SUMIFS('Dispatchable Built'!J:J,'Dispatchable Built'!$A:$A,Comparison_CDP2,'Dispatchable Built'!$B:$B,IF($B$141="NEM","*",$B$141),'Dispatchable Built'!$C:$C,$H155))+(SUMIFS('Dispatchable Retired'!J:J,'Dispatchable Retired'!$A:$A,Comparison_CDP1,'Dispatchable Retired'!$B:$B,IF($B$141="NEM","*",$B$141),'Dispatchable Retired'!$C:$C,$H155)-SUMIFS('Dispatchable Retired'!J:J,'Dispatchable Retired'!$A:$A,Comparison_CDP2,'Dispatchable Retired'!$B:$B,IF($B$141="NEM","*",$B$141),'Dispatchable Retired'!$C:$C,$H155))</f>
        <v>0</v>
      </c>
      <c r="P155" s="5">
        <f>(SUMIFS('Dispatchable Built'!K:K,'Dispatchable Built'!$A:$A,Comparison_CDP1,'Dispatchable Built'!$B:$B,IF($B$141="NEM","*",$B$141),'Dispatchable Built'!$C:$C,$H155)-SUMIFS('Dispatchable Built'!K:K,'Dispatchable Built'!$A:$A,Comparison_CDP2,'Dispatchable Built'!$B:$B,IF($B$141="NEM","*",$B$141),'Dispatchable Built'!$C:$C,$H155))+(SUMIFS('Dispatchable Retired'!K:K,'Dispatchable Retired'!$A:$A,Comparison_CDP1,'Dispatchable Retired'!$B:$B,IF($B$141="NEM","*",$B$141),'Dispatchable Retired'!$C:$C,$H155)-SUMIFS('Dispatchable Retired'!K:K,'Dispatchable Retired'!$A:$A,Comparison_CDP2,'Dispatchable Retired'!$B:$B,IF($B$141="NEM","*",$B$141),'Dispatchable Retired'!$C:$C,$H155))</f>
        <v>0</v>
      </c>
      <c r="Q155" s="5">
        <f>(SUMIFS('Dispatchable Built'!L:L,'Dispatchable Built'!$A:$A,Comparison_CDP1,'Dispatchable Built'!$B:$B,IF($B$141="NEM","*",$B$141),'Dispatchable Built'!$C:$C,$H155)-SUMIFS('Dispatchable Built'!L:L,'Dispatchable Built'!$A:$A,Comparison_CDP2,'Dispatchable Built'!$B:$B,IF($B$141="NEM","*",$B$141),'Dispatchable Built'!$C:$C,$H155))+(SUMIFS('Dispatchable Retired'!L:L,'Dispatchable Retired'!$A:$A,Comparison_CDP1,'Dispatchable Retired'!$B:$B,IF($B$141="NEM","*",$B$141),'Dispatchable Retired'!$C:$C,$H155)-SUMIFS('Dispatchable Retired'!L:L,'Dispatchable Retired'!$A:$A,Comparison_CDP2,'Dispatchable Retired'!$B:$B,IF($B$141="NEM","*",$B$141),'Dispatchable Retired'!$C:$C,$H155))</f>
        <v>0</v>
      </c>
      <c r="R155" s="5">
        <f>(SUMIFS('Dispatchable Built'!M:M,'Dispatchable Built'!$A:$A,Comparison_CDP1,'Dispatchable Built'!$B:$B,IF($B$141="NEM","*",$B$141),'Dispatchable Built'!$C:$C,$H155)-SUMIFS('Dispatchable Built'!M:M,'Dispatchable Built'!$A:$A,Comparison_CDP2,'Dispatchable Built'!$B:$B,IF($B$141="NEM","*",$B$141),'Dispatchable Built'!$C:$C,$H155))+(SUMIFS('Dispatchable Retired'!M:M,'Dispatchable Retired'!$A:$A,Comparison_CDP1,'Dispatchable Retired'!$B:$B,IF($B$141="NEM","*",$B$141),'Dispatchable Retired'!$C:$C,$H155)-SUMIFS('Dispatchable Retired'!M:M,'Dispatchable Retired'!$A:$A,Comparison_CDP2,'Dispatchable Retired'!$B:$B,IF($B$141="NEM","*",$B$141),'Dispatchable Retired'!$C:$C,$H155))</f>
        <v>0</v>
      </c>
      <c r="S155" s="5">
        <f>(SUMIFS('Dispatchable Built'!N:N,'Dispatchable Built'!$A:$A,Comparison_CDP1,'Dispatchable Built'!$B:$B,IF($B$141="NEM","*",$B$141),'Dispatchable Built'!$C:$C,$H155)-SUMIFS('Dispatchable Built'!N:N,'Dispatchable Built'!$A:$A,Comparison_CDP2,'Dispatchable Built'!$B:$B,IF($B$141="NEM","*",$B$141),'Dispatchable Built'!$C:$C,$H155))+(SUMIFS('Dispatchable Retired'!N:N,'Dispatchable Retired'!$A:$A,Comparison_CDP1,'Dispatchable Retired'!$B:$B,IF($B$141="NEM","*",$B$141),'Dispatchable Retired'!$C:$C,$H155)-SUMIFS('Dispatchable Retired'!N:N,'Dispatchable Retired'!$A:$A,Comparison_CDP2,'Dispatchable Retired'!$B:$B,IF($B$141="NEM","*",$B$141),'Dispatchable Retired'!$C:$C,$H155))</f>
        <v>0</v>
      </c>
      <c r="T155" s="5">
        <f>(SUMIFS('Dispatchable Built'!O:O,'Dispatchable Built'!$A:$A,Comparison_CDP1,'Dispatchable Built'!$B:$B,IF($B$141="NEM","*",$B$141),'Dispatchable Built'!$C:$C,$H155)-SUMIFS('Dispatchable Built'!O:O,'Dispatchable Built'!$A:$A,Comparison_CDP2,'Dispatchable Built'!$B:$B,IF($B$141="NEM","*",$B$141),'Dispatchable Built'!$C:$C,$H155))+(SUMIFS('Dispatchable Retired'!O:O,'Dispatchable Retired'!$A:$A,Comparison_CDP1,'Dispatchable Retired'!$B:$B,IF($B$141="NEM","*",$B$141),'Dispatchable Retired'!$C:$C,$H155)-SUMIFS('Dispatchable Retired'!O:O,'Dispatchable Retired'!$A:$A,Comparison_CDP2,'Dispatchable Retired'!$B:$B,IF($B$141="NEM","*",$B$141),'Dispatchable Retired'!$C:$C,$H155))</f>
        <v>0</v>
      </c>
      <c r="U155" s="5">
        <f>(SUMIFS('Dispatchable Built'!P:P,'Dispatchable Built'!$A:$A,Comparison_CDP1,'Dispatchable Built'!$B:$B,IF($B$141="NEM","*",$B$141),'Dispatchable Built'!$C:$C,$H155)-SUMIFS('Dispatchable Built'!P:P,'Dispatchable Built'!$A:$A,Comparison_CDP2,'Dispatchable Built'!$B:$B,IF($B$141="NEM","*",$B$141),'Dispatchable Built'!$C:$C,$H155))+(SUMIFS('Dispatchable Retired'!P:P,'Dispatchable Retired'!$A:$A,Comparison_CDP1,'Dispatchable Retired'!$B:$B,IF($B$141="NEM","*",$B$141),'Dispatchable Retired'!$C:$C,$H155)-SUMIFS('Dispatchable Retired'!P:P,'Dispatchable Retired'!$A:$A,Comparison_CDP2,'Dispatchable Retired'!$B:$B,IF($B$141="NEM","*",$B$141),'Dispatchable Retired'!$C:$C,$H155))</f>
        <v>0</v>
      </c>
      <c r="V155" s="5">
        <f>(SUMIFS('Dispatchable Built'!Q:Q,'Dispatchable Built'!$A:$A,Comparison_CDP1,'Dispatchable Built'!$B:$B,IF($B$141="NEM","*",$B$141),'Dispatchable Built'!$C:$C,$H155)-SUMIFS('Dispatchable Built'!Q:Q,'Dispatchable Built'!$A:$A,Comparison_CDP2,'Dispatchable Built'!$B:$B,IF($B$141="NEM","*",$B$141),'Dispatchable Built'!$C:$C,$H155))+(SUMIFS('Dispatchable Retired'!Q:Q,'Dispatchable Retired'!$A:$A,Comparison_CDP1,'Dispatchable Retired'!$B:$B,IF($B$141="NEM","*",$B$141),'Dispatchable Retired'!$C:$C,$H155)-SUMIFS('Dispatchable Retired'!Q:Q,'Dispatchable Retired'!$A:$A,Comparison_CDP2,'Dispatchable Retired'!$B:$B,IF($B$141="NEM","*",$B$141),'Dispatchable Retired'!$C:$C,$H155))</f>
        <v>0</v>
      </c>
      <c r="W155" s="5">
        <f>(SUMIFS('Dispatchable Built'!R:R,'Dispatchable Built'!$A:$A,Comparison_CDP1,'Dispatchable Built'!$B:$B,IF($B$141="NEM","*",$B$141),'Dispatchable Built'!$C:$C,$H155)-SUMIFS('Dispatchable Built'!R:R,'Dispatchable Built'!$A:$A,Comparison_CDP2,'Dispatchable Built'!$B:$B,IF($B$141="NEM","*",$B$141),'Dispatchable Built'!$C:$C,$H155))+(SUMIFS('Dispatchable Retired'!R:R,'Dispatchable Retired'!$A:$A,Comparison_CDP1,'Dispatchable Retired'!$B:$B,IF($B$141="NEM","*",$B$141),'Dispatchable Retired'!$C:$C,$H155)-SUMIFS('Dispatchable Retired'!R:R,'Dispatchable Retired'!$A:$A,Comparison_CDP2,'Dispatchable Retired'!$B:$B,IF($B$141="NEM","*",$B$141),'Dispatchable Retired'!$C:$C,$H155))</f>
        <v>0</v>
      </c>
      <c r="X155" s="5">
        <f>(SUMIFS('Dispatchable Built'!S:S,'Dispatchable Built'!$A:$A,Comparison_CDP1,'Dispatchable Built'!$B:$B,IF($B$141="NEM","*",$B$141),'Dispatchable Built'!$C:$C,$H155)-SUMIFS('Dispatchable Built'!S:S,'Dispatchable Built'!$A:$A,Comparison_CDP2,'Dispatchable Built'!$B:$B,IF($B$141="NEM","*",$B$141),'Dispatchable Built'!$C:$C,$H155))+(SUMIFS('Dispatchable Retired'!S:S,'Dispatchable Retired'!$A:$A,Comparison_CDP1,'Dispatchable Retired'!$B:$B,IF($B$141="NEM","*",$B$141),'Dispatchable Retired'!$C:$C,$H155)-SUMIFS('Dispatchable Retired'!S:S,'Dispatchable Retired'!$A:$A,Comparison_CDP2,'Dispatchable Retired'!$B:$B,IF($B$141="NEM","*",$B$141),'Dispatchable Retired'!$C:$C,$H155))</f>
        <v>0</v>
      </c>
      <c r="Y155" s="5">
        <f>(SUMIFS('Dispatchable Built'!T:T,'Dispatchable Built'!$A:$A,Comparison_CDP1,'Dispatchable Built'!$B:$B,IF($B$141="NEM","*",$B$141),'Dispatchable Built'!$C:$C,$H155)-SUMIFS('Dispatchable Built'!T:T,'Dispatchable Built'!$A:$A,Comparison_CDP2,'Dispatchable Built'!$B:$B,IF($B$141="NEM","*",$B$141),'Dispatchable Built'!$C:$C,$H155))+(SUMIFS('Dispatchable Retired'!T:T,'Dispatchable Retired'!$A:$A,Comparison_CDP1,'Dispatchable Retired'!$B:$B,IF($B$141="NEM","*",$B$141),'Dispatchable Retired'!$C:$C,$H155)-SUMIFS('Dispatchable Retired'!T:T,'Dispatchable Retired'!$A:$A,Comparison_CDP2,'Dispatchable Retired'!$B:$B,IF($B$141="NEM","*",$B$141),'Dispatchable Retired'!$C:$C,$H155))</f>
        <v>0</v>
      </c>
      <c r="Z155" s="5">
        <f>(SUMIFS('Dispatchable Built'!U:U,'Dispatchable Built'!$A:$A,Comparison_CDP1,'Dispatchable Built'!$B:$B,IF($B$141="NEM","*",$B$141),'Dispatchable Built'!$C:$C,$H155)-SUMIFS('Dispatchable Built'!U:U,'Dispatchable Built'!$A:$A,Comparison_CDP2,'Dispatchable Built'!$B:$B,IF($B$141="NEM","*",$B$141),'Dispatchable Built'!$C:$C,$H155))+(SUMIFS('Dispatchable Retired'!U:U,'Dispatchable Retired'!$A:$A,Comparison_CDP1,'Dispatchable Retired'!$B:$B,IF($B$141="NEM","*",$B$141),'Dispatchable Retired'!$C:$C,$H155)-SUMIFS('Dispatchable Retired'!U:U,'Dispatchable Retired'!$A:$A,Comparison_CDP2,'Dispatchable Retired'!$B:$B,IF($B$141="NEM","*",$B$141),'Dispatchable Retired'!$C:$C,$H155))</f>
        <v>0</v>
      </c>
      <c r="AA155" s="5">
        <f>(SUMIFS('Dispatchable Built'!V:V,'Dispatchable Built'!$A:$A,Comparison_CDP1,'Dispatchable Built'!$B:$B,IF($B$141="NEM","*",$B$141),'Dispatchable Built'!$C:$C,$H155)-SUMIFS('Dispatchable Built'!V:V,'Dispatchable Built'!$A:$A,Comparison_CDP2,'Dispatchable Built'!$B:$B,IF($B$141="NEM","*",$B$141),'Dispatchable Built'!$C:$C,$H155))+(SUMIFS('Dispatchable Retired'!V:V,'Dispatchable Retired'!$A:$A,Comparison_CDP1,'Dispatchable Retired'!$B:$B,IF($B$141="NEM","*",$B$141),'Dispatchable Retired'!$C:$C,$H155)-SUMIFS('Dispatchable Retired'!V:V,'Dispatchable Retired'!$A:$A,Comparison_CDP2,'Dispatchable Retired'!$B:$B,IF($B$141="NEM","*",$B$141),'Dispatchable Retired'!$C:$C,$H155))</f>
        <v>0</v>
      </c>
      <c r="AB155" s="5">
        <f>(SUMIFS('Dispatchable Built'!W:W,'Dispatchable Built'!$A:$A,Comparison_CDP1,'Dispatchable Built'!$B:$B,IF($B$141="NEM","*",$B$141),'Dispatchable Built'!$C:$C,$H155)-SUMIFS('Dispatchable Built'!W:W,'Dispatchable Built'!$A:$A,Comparison_CDP2,'Dispatchable Built'!$B:$B,IF($B$141="NEM","*",$B$141),'Dispatchable Built'!$C:$C,$H155))+(SUMIFS('Dispatchable Retired'!W:W,'Dispatchable Retired'!$A:$A,Comparison_CDP1,'Dispatchable Retired'!$B:$B,IF($B$141="NEM","*",$B$141),'Dispatchable Retired'!$C:$C,$H155)-SUMIFS('Dispatchable Retired'!W:W,'Dispatchable Retired'!$A:$A,Comparison_CDP2,'Dispatchable Retired'!$B:$B,IF($B$141="NEM","*",$B$141),'Dispatchable Retired'!$C:$C,$H155))</f>
        <v>0</v>
      </c>
      <c r="AC155" s="5">
        <f>(SUMIFS('Dispatchable Built'!X:X,'Dispatchable Built'!$A:$A,Comparison_CDP1,'Dispatchable Built'!$B:$B,IF($B$141="NEM","*",$B$141),'Dispatchable Built'!$C:$C,$H155)-SUMIFS('Dispatchable Built'!X:X,'Dispatchable Built'!$A:$A,Comparison_CDP2,'Dispatchable Built'!$B:$B,IF($B$141="NEM","*",$B$141),'Dispatchable Built'!$C:$C,$H155))+(SUMIFS('Dispatchable Retired'!X:X,'Dispatchable Retired'!$A:$A,Comparison_CDP1,'Dispatchable Retired'!$B:$B,IF($B$141="NEM","*",$B$141),'Dispatchable Retired'!$C:$C,$H155)-SUMIFS('Dispatchable Retired'!X:X,'Dispatchable Retired'!$A:$A,Comparison_CDP2,'Dispatchable Retired'!$B:$B,IF($B$141="NEM","*",$B$141),'Dispatchable Retired'!$C:$C,$H155))</f>
        <v>0</v>
      </c>
      <c r="AD155" s="5">
        <f>(SUMIFS('Dispatchable Built'!Y:Y,'Dispatchable Built'!$A:$A,Comparison_CDP1,'Dispatchable Built'!$B:$B,IF($B$141="NEM","*",$B$141),'Dispatchable Built'!$C:$C,$H155)-SUMIFS('Dispatchable Built'!Y:Y,'Dispatchable Built'!$A:$A,Comparison_CDP2,'Dispatchable Built'!$B:$B,IF($B$141="NEM","*",$B$141),'Dispatchable Built'!$C:$C,$H155))+(SUMIFS('Dispatchable Retired'!Y:Y,'Dispatchable Retired'!$A:$A,Comparison_CDP1,'Dispatchable Retired'!$B:$B,IF($B$141="NEM","*",$B$141),'Dispatchable Retired'!$C:$C,$H155)-SUMIFS('Dispatchable Retired'!Y:Y,'Dispatchable Retired'!$A:$A,Comparison_CDP2,'Dispatchable Retired'!$B:$B,IF($B$141="NEM","*",$B$141),'Dispatchable Retired'!$C:$C,$H155))</f>
        <v>0</v>
      </c>
      <c r="AE155" s="5">
        <f>(SUMIFS('Dispatchable Built'!Z:Z,'Dispatchable Built'!$A:$A,Comparison_CDP1,'Dispatchable Built'!$B:$B,IF($B$141="NEM","*",$B$141),'Dispatchable Built'!$C:$C,$H155)-SUMIFS('Dispatchable Built'!Z:Z,'Dispatchable Built'!$A:$A,Comparison_CDP2,'Dispatchable Built'!$B:$B,IF($B$141="NEM","*",$B$141),'Dispatchable Built'!$C:$C,$H155))+(SUMIFS('Dispatchable Retired'!Z:Z,'Dispatchable Retired'!$A:$A,Comparison_CDP1,'Dispatchable Retired'!$B:$B,IF($B$141="NEM","*",$B$141),'Dispatchable Retired'!$C:$C,$H155)-SUMIFS('Dispatchable Retired'!Z:Z,'Dispatchable Retired'!$A:$A,Comparison_CDP2,'Dispatchable Retired'!$B:$B,IF($B$141="NEM","*",$B$141),'Dispatchable Retired'!$C:$C,$H155))</f>
        <v>0</v>
      </c>
      <c r="AF155" s="5">
        <f>(SUMIFS('Dispatchable Built'!AA:AA,'Dispatchable Built'!$A:$A,Comparison_CDP1,'Dispatchable Built'!$B:$B,IF($B$141="NEM","*",$B$141),'Dispatchable Built'!$C:$C,$H155)-SUMIFS('Dispatchable Built'!AA:AA,'Dispatchable Built'!$A:$A,Comparison_CDP2,'Dispatchable Built'!$B:$B,IF($B$141="NEM","*",$B$141),'Dispatchable Built'!$C:$C,$H155))+(SUMIFS('Dispatchable Retired'!AA:AA,'Dispatchable Retired'!$A:$A,Comparison_CDP1,'Dispatchable Retired'!$B:$B,IF($B$141="NEM","*",$B$141),'Dispatchable Retired'!$C:$C,$H155)-SUMIFS('Dispatchable Retired'!AA:AA,'Dispatchable Retired'!$A:$A,Comparison_CDP2,'Dispatchable Retired'!$B:$B,IF($B$141="NEM","*",$B$141),'Dispatchable Retired'!$C:$C,$H155))</f>
        <v>0</v>
      </c>
      <c r="AG155" s="5">
        <f>(SUMIFS('Dispatchable Built'!AB:AB,'Dispatchable Built'!$A:$A,Comparison_CDP1,'Dispatchable Built'!$B:$B,IF($B$141="NEM","*",$B$141),'Dispatchable Built'!$C:$C,$H155)-SUMIFS('Dispatchable Built'!AB:AB,'Dispatchable Built'!$A:$A,Comparison_CDP2,'Dispatchable Built'!$B:$B,IF($B$141="NEM","*",$B$141),'Dispatchable Built'!$C:$C,$H155))+(SUMIFS('Dispatchable Retired'!AB:AB,'Dispatchable Retired'!$A:$A,Comparison_CDP1,'Dispatchable Retired'!$B:$B,IF($B$141="NEM","*",$B$141),'Dispatchable Retired'!$C:$C,$H155)-SUMIFS('Dispatchable Retired'!AB:AB,'Dispatchable Retired'!$A:$A,Comparison_CDP2,'Dispatchable Retired'!$B:$B,IF($B$141="NEM","*",$B$141),'Dispatchable Retired'!$C:$C,$H155))</f>
        <v>0</v>
      </c>
      <c r="AH155" s="5">
        <f>(SUMIFS('Dispatchable Built'!AC:AC,'Dispatchable Built'!$A:$A,Comparison_CDP1,'Dispatchable Built'!$B:$B,IF($B$141="NEM","*",$B$141),'Dispatchable Built'!$C:$C,$H155)-SUMIFS('Dispatchable Built'!AC:AC,'Dispatchable Built'!$A:$A,Comparison_CDP2,'Dispatchable Built'!$B:$B,IF($B$141="NEM","*",$B$141),'Dispatchable Built'!$C:$C,$H155))+(SUMIFS('Dispatchable Retired'!AC:AC,'Dispatchable Retired'!$A:$A,Comparison_CDP1,'Dispatchable Retired'!$B:$B,IF($B$141="NEM","*",$B$141),'Dispatchable Retired'!$C:$C,$H155)-SUMIFS('Dispatchable Retired'!AC:AC,'Dispatchable Retired'!$A:$A,Comparison_CDP2,'Dispatchable Retired'!$B:$B,IF($B$141="NEM","*",$B$141),'Dispatchable Retired'!$C:$C,$H155))</f>
        <v>0</v>
      </c>
      <c r="AI155" s="5">
        <f>(SUMIFS('Dispatchable Built'!AD:AD,'Dispatchable Built'!$A:$A,Comparison_CDP1,'Dispatchable Built'!$B:$B,IF($B$141="NEM","*",$B$141),'Dispatchable Built'!$C:$C,$H155)-SUMIFS('Dispatchable Built'!AD:AD,'Dispatchable Built'!$A:$A,Comparison_CDP2,'Dispatchable Built'!$B:$B,IF($B$141="NEM","*",$B$141),'Dispatchable Built'!$C:$C,$H155))+(SUMIFS('Dispatchable Retired'!AD:AD,'Dispatchable Retired'!$A:$A,Comparison_CDP1,'Dispatchable Retired'!$B:$B,IF($B$141="NEM","*",$B$141),'Dispatchable Retired'!$C:$C,$H155)-SUMIFS('Dispatchable Retired'!AD:AD,'Dispatchable Retired'!$A:$A,Comparison_CDP2,'Dispatchable Retired'!$B:$B,IF($B$141="NEM","*",$B$141),'Dispatchable Retired'!$C:$C,$H155))</f>
        <v>0</v>
      </c>
      <c r="AJ155" s="5">
        <f>(SUMIFS('Dispatchable Built'!AE:AE,'Dispatchable Built'!$A:$A,Comparison_CDP1,'Dispatchable Built'!$B:$B,IF($B$141="NEM","*",$B$141),'Dispatchable Built'!$C:$C,$H155)-SUMIFS('Dispatchable Built'!AE:AE,'Dispatchable Built'!$A:$A,Comparison_CDP2,'Dispatchable Built'!$B:$B,IF($B$141="NEM","*",$B$141),'Dispatchable Built'!$C:$C,$H155))+(SUMIFS('Dispatchable Retired'!AE:AE,'Dispatchable Retired'!$A:$A,Comparison_CDP1,'Dispatchable Retired'!$B:$B,IF($B$141="NEM","*",$B$141),'Dispatchable Retired'!$C:$C,$H155)-SUMIFS('Dispatchable Retired'!AE:AE,'Dispatchable Retired'!$A:$A,Comparison_CDP2,'Dispatchable Retired'!$B:$B,IF($B$141="NEM","*",$B$141),'Dispatchable Retired'!$C:$C,$H155))</f>
        <v>0</v>
      </c>
    </row>
    <row r="158" spans="8:36" ht="15" customHeight="1">
      <c r="H158" s="54"/>
    </row>
    <row r="161" spans="1:37" s="51" customFormat="1" ht="24" customHeight="1" thickBot="1">
      <c r="A161" s="49" t="s">
        <v>188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2" spans="1:37" ht="15" customHeight="1" thickTop="1"/>
    <row r="164" spans="1:37" ht="15" customHeight="1">
      <c r="H164" s="44" t="s">
        <v>161</v>
      </c>
      <c r="I164" s="8" t="s">
        <v>162</v>
      </c>
      <c r="J164" s="8" t="s">
        <v>90</v>
      </c>
      <c r="K164" s="8" t="s">
        <v>91</v>
      </c>
      <c r="L164" s="8" t="s">
        <v>92</v>
      </c>
      <c r="M164" s="8" t="s">
        <v>93</v>
      </c>
      <c r="N164" s="8" t="s">
        <v>94</v>
      </c>
      <c r="O164" s="8" t="s">
        <v>95</v>
      </c>
      <c r="P164" s="8" t="s">
        <v>96</v>
      </c>
      <c r="Q164" s="8" t="s">
        <v>97</v>
      </c>
      <c r="R164" s="8" t="s">
        <v>98</v>
      </c>
      <c r="S164" s="8" t="s">
        <v>99</v>
      </c>
      <c r="T164" s="8" t="s">
        <v>100</v>
      </c>
      <c r="U164" s="8" t="s">
        <v>101</v>
      </c>
      <c r="V164" s="8" t="s">
        <v>102</v>
      </c>
      <c r="W164" s="8" t="s">
        <v>103</v>
      </c>
      <c r="X164" s="8" t="s">
        <v>104</v>
      </c>
      <c r="Y164" s="8" t="s">
        <v>105</v>
      </c>
      <c r="Z164" s="8" t="s">
        <v>106</v>
      </c>
      <c r="AA164" s="8" t="s">
        <v>107</v>
      </c>
      <c r="AB164" s="8" t="s">
        <v>108</v>
      </c>
      <c r="AC164" s="8" t="s">
        <v>109</v>
      </c>
      <c r="AD164" s="8" t="s">
        <v>110</v>
      </c>
      <c r="AE164" s="8" t="s">
        <v>111</v>
      </c>
      <c r="AF164" s="8" t="s">
        <v>112</v>
      </c>
      <c r="AG164" s="8" t="s">
        <v>113</v>
      </c>
      <c r="AH164" s="8" t="s">
        <v>114</v>
      </c>
      <c r="AI164" s="8" t="s">
        <v>115</v>
      </c>
      <c r="AJ164" s="8" t="s">
        <v>116</v>
      </c>
      <c r="AK164" s="8" t="s">
        <v>117</v>
      </c>
    </row>
    <row r="165" spans="1:37" ht="15" customHeight="1">
      <c r="H165" s="10" t="str">
        <f>Comparison_CDP1</f>
        <v>CDP2</v>
      </c>
      <c r="I165" s="5">
        <f>SUM(J165:AK165)</f>
        <v>890.77107199281829</v>
      </c>
      <c r="J165" s="5">
        <f>SUMIFS(Emissions!D:D,Emissions!$A:$A,$H165)</f>
        <v>122.51081992387959</v>
      </c>
      <c r="K165" s="5">
        <f>SUMIFS(Emissions!E:E,Emissions!$A:$A,$H165)</f>
        <v>107.46941843229359</v>
      </c>
      <c r="L165" s="5">
        <f>SUMIFS(Emissions!F:F,Emissions!$A:$A,$H165)</f>
        <v>97.515803716673005</v>
      </c>
      <c r="M165" s="5">
        <f>SUMIFS(Emissions!G:G,Emissions!$A:$A,$H165)</f>
        <v>89.356833588352373</v>
      </c>
      <c r="N165" s="5">
        <f>SUMIFS(Emissions!H:H,Emissions!$A:$A,$H165)</f>
        <v>77.214984476982337</v>
      </c>
      <c r="O165" s="5">
        <f>SUMIFS(Emissions!I:I,Emissions!$A:$A,$H165)</f>
        <v>61.648092101503018</v>
      </c>
      <c r="P165" s="5">
        <f>SUMIFS(Emissions!J:J,Emissions!$A:$A,$H165)</f>
        <v>48.107866608337467</v>
      </c>
      <c r="Q165" s="5">
        <f>SUMIFS(Emissions!K:K,Emissions!$A:$A,$H165)</f>
        <v>39.495570265681202</v>
      </c>
      <c r="R165" s="5">
        <f>SUMIFS(Emissions!L:L,Emissions!$A:$A,$H165)</f>
        <v>40.105662686885061</v>
      </c>
      <c r="S165" s="5">
        <f>SUMIFS(Emissions!M:M,Emissions!$A:$A,$H165)</f>
        <v>29.201478153835481</v>
      </c>
      <c r="T165" s="5">
        <f>SUMIFS(Emissions!N:N,Emissions!$A:$A,$H165)</f>
        <v>18.991748208317279</v>
      </c>
      <c r="U165" s="5">
        <f>SUMIFS(Emissions!O:O,Emissions!$A:$A,$H165)</f>
        <v>20.33668025079448</v>
      </c>
      <c r="V165" s="5">
        <f>SUMIFS(Emissions!P:P,Emissions!$A:$A,$H165)</f>
        <v>19.47894603608351</v>
      </c>
      <c r="W165" s="5">
        <f>SUMIFS(Emissions!Q:Q,Emissions!$A:$A,$H165)</f>
        <v>18.380049694643109</v>
      </c>
      <c r="X165" s="5">
        <f>SUMIFS(Emissions!R:R,Emissions!$A:$A,$H165)</f>
        <v>16.746293741590179</v>
      </c>
      <c r="Y165" s="5">
        <f>SUMIFS(Emissions!S:S,Emissions!$A:$A,$H165)</f>
        <v>18.10636212399314</v>
      </c>
      <c r="Z165" s="5">
        <f>SUMIFS(Emissions!T:T,Emissions!$A:$A,$H165)</f>
        <v>8.7614881675455525</v>
      </c>
      <c r="AA165" s="5">
        <f>SUMIFS(Emissions!U:U,Emissions!$A:$A,$H165)</f>
        <v>6.7623543764381644</v>
      </c>
      <c r="AB165" s="5">
        <f>SUMIFS(Emissions!V:V,Emissions!$A:$A,$H165)</f>
        <v>6.92832921787332</v>
      </c>
      <c r="AC165" s="5">
        <f>SUMIFS(Emissions!W:W,Emissions!$A:$A,$H165)</f>
        <v>5.1873066381986037</v>
      </c>
      <c r="AD165" s="5">
        <f>SUMIFS(Emissions!X:X,Emissions!$A:$A,$H165)</f>
        <v>4.4080822372512456</v>
      </c>
      <c r="AE165" s="5">
        <f>SUMIFS(Emissions!Y:Y,Emissions!$A:$A,$H165)</f>
        <v>3.8450144233961652</v>
      </c>
      <c r="AF165" s="5">
        <f>SUMIFS(Emissions!Z:Z,Emissions!$A:$A,$H165)</f>
        <v>4.7856202022006764</v>
      </c>
      <c r="AG165" s="5">
        <f>SUMIFS(Emissions!AA:AA,Emissions!$A:$A,$H165)</f>
        <v>4.9463087751130912</v>
      </c>
      <c r="AH165" s="5">
        <f>SUMIFS(Emissions!AB:AB,Emissions!$A:$A,$H165)</f>
        <v>4.2524167401607729</v>
      </c>
      <c r="AI165" s="5">
        <f>SUMIFS(Emissions!AC:AC,Emissions!$A:$A,$H165)</f>
        <v>4.9195118355502903</v>
      </c>
      <c r="AJ165" s="5">
        <f>SUMIFS(Emissions!AD:AD,Emissions!$A:$A,$H165)</f>
        <v>6.8078675744967976</v>
      </c>
      <c r="AK165" s="5">
        <f>SUMIFS(Emissions!AE:AE,Emissions!$A:$A,$H165)</f>
        <v>4.5001617947489629</v>
      </c>
    </row>
    <row r="166" spans="1:37" ht="15" customHeight="1">
      <c r="H166" s="10" t="str">
        <f>Comparison_CDP2</f>
        <v>Counterfactual</v>
      </c>
      <c r="I166" s="5">
        <f>SUM(J166:AK166)</f>
        <v>890.77107390643425</v>
      </c>
      <c r="J166" s="5">
        <f>SUMIFS(Emissions!D:D,Emissions!$A:$A,$H166)</f>
        <v>111.0819822384973</v>
      </c>
      <c r="K166" s="5">
        <f>SUMIFS(Emissions!E:E,Emissions!$A:$A,$H166)</f>
        <v>94.949571353558284</v>
      </c>
      <c r="L166" s="5">
        <f>SUMIFS(Emissions!F:F,Emissions!$A:$A,$H166)</f>
        <v>83.163522395259861</v>
      </c>
      <c r="M166" s="5">
        <f>SUMIFS(Emissions!G:G,Emissions!$A:$A,$H166)</f>
        <v>63.195717722988377</v>
      </c>
      <c r="N166" s="5">
        <f>SUMIFS(Emissions!H:H,Emissions!$A:$A,$H166)</f>
        <v>61.413507688583991</v>
      </c>
      <c r="O166" s="5">
        <f>SUMIFS(Emissions!I:I,Emissions!$A:$A,$H166)</f>
        <v>47.468172510332053</v>
      </c>
      <c r="P166" s="5">
        <f>SUMIFS(Emissions!J:J,Emissions!$A:$A,$H166)</f>
        <v>27.200554895683311</v>
      </c>
      <c r="Q166" s="5">
        <f>SUMIFS(Emissions!K:K,Emissions!$A:$A,$H166)</f>
        <v>25.414121773787091</v>
      </c>
      <c r="R166" s="5">
        <f>SUMIFS(Emissions!L:L,Emissions!$A:$A,$H166)</f>
        <v>25.790112643809241</v>
      </c>
      <c r="S166" s="5">
        <f>SUMIFS(Emissions!M:M,Emissions!$A:$A,$H166)</f>
        <v>26.32370252998038</v>
      </c>
      <c r="T166" s="5">
        <f>SUMIFS(Emissions!N:N,Emissions!$A:$A,$H166)</f>
        <v>18.17147790069188</v>
      </c>
      <c r="U166" s="5">
        <f>SUMIFS(Emissions!O:O,Emissions!$A:$A,$H166)</f>
        <v>15.894492440350311</v>
      </c>
      <c r="V166" s="5">
        <f>SUMIFS(Emissions!P:P,Emissions!$A:$A,$H166)</f>
        <v>16.153630600041591</v>
      </c>
      <c r="W166" s="5">
        <f>SUMIFS(Emissions!Q:Q,Emissions!$A:$A,$H166)</f>
        <v>17.262169624074151</v>
      </c>
      <c r="X166" s="5">
        <f>SUMIFS(Emissions!R:R,Emissions!$A:$A,$H166)</f>
        <v>17.35745119709048</v>
      </c>
      <c r="Y166" s="5">
        <f>SUMIFS(Emissions!S:S,Emissions!$A:$A,$H166)</f>
        <v>20.09030305197728</v>
      </c>
      <c r="Z166" s="5">
        <f>SUMIFS(Emissions!T:T,Emissions!$A:$A,$H166)</f>
        <v>13.21135438512774</v>
      </c>
      <c r="AA166" s="5">
        <f>SUMIFS(Emissions!U:U,Emissions!$A:$A,$H166)</f>
        <v>14.159920264275</v>
      </c>
      <c r="AB166" s="5">
        <f>SUMIFS(Emissions!V:V,Emissions!$A:$A,$H166)</f>
        <v>15.403374514969929</v>
      </c>
      <c r="AC166" s="5">
        <f>SUMIFS(Emissions!W:W,Emissions!$A:$A,$H166)</f>
        <v>21.72706169904723</v>
      </c>
      <c r="AD166" s="5">
        <f>SUMIFS(Emissions!X:X,Emissions!$A:$A,$H166)</f>
        <v>21.121245140623181</v>
      </c>
      <c r="AE166" s="5">
        <f>SUMIFS(Emissions!Y:Y,Emissions!$A:$A,$H166)</f>
        <v>18.28313092729357</v>
      </c>
      <c r="AF166" s="5">
        <f>SUMIFS(Emissions!Z:Z,Emissions!$A:$A,$H166)</f>
        <v>19.77170369613215</v>
      </c>
      <c r="AG166" s="5">
        <f>SUMIFS(Emissions!AA:AA,Emissions!$A:$A,$H166)</f>
        <v>19.69179336514069</v>
      </c>
      <c r="AH166" s="5">
        <f>SUMIFS(Emissions!AB:AB,Emissions!$A:$A,$H166)</f>
        <v>19.999999972633159</v>
      </c>
      <c r="AI166" s="5">
        <f>SUMIFS(Emissions!AC:AC,Emissions!$A:$A,$H166)</f>
        <v>19.999999972565611</v>
      </c>
      <c r="AJ166" s="5">
        <f>SUMIFS(Emissions!AD:AD,Emissions!$A:$A,$H166)</f>
        <v>19.71856463297739</v>
      </c>
      <c r="AK166" s="5">
        <f>SUMIFS(Emissions!AE:AE,Emissions!$A:$A,$H166)</f>
        <v>16.75243476894298</v>
      </c>
    </row>
    <row r="167" spans="1:37" ht="15" customHeight="1">
      <c r="I167" s="23"/>
      <c r="AC167" s="23"/>
    </row>
    <row r="170" spans="1:37" ht="15" customHeight="1">
      <c r="P170" s="22"/>
      <c r="Q170" s="22"/>
    </row>
    <row r="171" spans="1:37" ht="15" customHeight="1">
      <c r="J171" s="24"/>
      <c r="L171" s="24"/>
      <c r="P171" s="22"/>
      <c r="Q171" s="22"/>
    </row>
    <row r="172" spans="1:37" ht="15" customHeight="1">
      <c r="P172" s="22"/>
      <c r="Q172" s="22"/>
    </row>
    <row r="173" spans="1:37" ht="15" customHeight="1">
      <c r="K173" s="24"/>
      <c r="P173" s="22"/>
    </row>
    <row r="174" spans="1:37" ht="15" customHeight="1">
      <c r="P174" s="22"/>
    </row>
    <row r="175" spans="1:37" ht="15" customHeight="1">
      <c r="P175" s="22"/>
    </row>
    <row r="176" spans="1:37" ht="15" customHeight="1">
      <c r="P176" s="22"/>
    </row>
    <row r="177" spans="1:36" ht="15" customHeight="1">
      <c r="P177" s="22"/>
    </row>
    <row r="178" spans="1:36" s="51" customFormat="1" ht="24" customHeight="1" thickBot="1">
      <c r="A178" s="49" t="str">
        <f>B179&amp;" differences in imports and exports by year"</f>
        <v>NSW differences in imports and exports by year</v>
      </c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</row>
    <row r="179" spans="1:36" ht="15" customHeight="1" thickTop="1">
      <c r="A179" s="11" t="s">
        <v>127</v>
      </c>
      <c r="B179" s="21" t="s">
        <v>163</v>
      </c>
    </row>
    <row r="181" spans="1:36" ht="15" customHeight="1">
      <c r="H181" s="44" t="s">
        <v>164</v>
      </c>
      <c r="I181" s="8" t="s">
        <v>90</v>
      </c>
      <c r="J181" s="8" t="s">
        <v>91</v>
      </c>
      <c r="K181" s="8" t="s">
        <v>92</v>
      </c>
      <c r="L181" s="8" t="s">
        <v>93</v>
      </c>
      <c r="M181" s="8" t="s">
        <v>94</v>
      </c>
      <c r="N181" s="8" t="s">
        <v>95</v>
      </c>
      <c r="O181" s="8" t="s">
        <v>96</v>
      </c>
      <c r="P181" s="8" t="s">
        <v>97</v>
      </c>
      <c r="Q181" s="8" t="s">
        <v>98</v>
      </c>
      <c r="R181" s="8" t="s">
        <v>99</v>
      </c>
      <c r="S181" s="8" t="s">
        <v>100</v>
      </c>
      <c r="T181" s="8" t="s">
        <v>101</v>
      </c>
      <c r="U181" s="8" t="s">
        <v>102</v>
      </c>
      <c r="V181" s="8" t="s">
        <v>103</v>
      </c>
      <c r="W181" s="8" t="s">
        <v>104</v>
      </c>
      <c r="X181" s="8" t="s">
        <v>105</v>
      </c>
      <c r="Y181" s="8" t="s">
        <v>106</v>
      </c>
      <c r="Z181" s="8" t="s">
        <v>107</v>
      </c>
      <c r="AA181" s="8" t="s">
        <v>108</v>
      </c>
      <c r="AB181" s="8" t="s">
        <v>109</v>
      </c>
      <c r="AC181" s="8" t="s">
        <v>110</v>
      </c>
      <c r="AD181" s="8" t="s">
        <v>111</v>
      </c>
      <c r="AE181" s="8" t="s">
        <v>112</v>
      </c>
      <c r="AF181" s="8" t="s">
        <v>113</v>
      </c>
      <c r="AG181" s="8" t="s">
        <v>114</v>
      </c>
      <c r="AH181" s="8" t="s">
        <v>115</v>
      </c>
      <c r="AI181" s="8" t="s">
        <v>116</v>
      </c>
      <c r="AJ181" s="8" t="s">
        <v>117</v>
      </c>
    </row>
    <row r="182" spans="1:36" ht="15" customHeight="1">
      <c r="H182" s="25" t="s">
        <v>165</v>
      </c>
      <c r="I182" s="5">
        <f>SUMIFS('Imports and Exports'!D:D,'Imports and Exports'!$A:$A,Comparison_CDP1,'Imports and Exports'!$B:$B,$B$179,'Imports and Exports'!$C:$C,$H182)-SUMIFS('Imports and Exports'!D:D,'Imports and Exports'!$A:$A,Comparison_CDP2,'Imports and Exports'!$B:$B,$B$179,'Imports and Exports'!$C:$C,$H182)</f>
        <v>1624.1338043235503</v>
      </c>
      <c r="J182" s="5">
        <f>SUMIFS('Imports and Exports'!E:E,'Imports and Exports'!$A:$A,Comparison_CDP1,'Imports and Exports'!$B:$B,$B$179,'Imports and Exports'!$C:$C,$H182)-SUMIFS('Imports and Exports'!E:E,'Imports and Exports'!$A:$A,Comparison_CDP2,'Imports and Exports'!$B:$B,$B$179,'Imports and Exports'!$C:$C,$H182)</f>
        <v>1314.7978362827926</v>
      </c>
      <c r="K182" s="5">
        <f>SUMIFS('Imports and Exports'!F:F,'Imports and Exports'!$A:$A,Comparison_CDP1,'Imports and Exports'!$B:$B,$B$179,'Imports and Exports'!$C:$C,$H182)-SUMIFS('Imports and Exports'!F:F,'Imports and Exports'!$A:$A,Comparison_CDP2,'Imports and Exports'!$B:$B,$B$179,'Imports and Exports'!$C:$C,$H182)</f>
        <v>823.50448053145101</v>
      </c>
      <c r="L182" s="5">
        <f>SUMIFS('Imports and Exports'!G:G,'Imports and Exports'!$A:$A,Comparison_CDP1,'Imports and Exports'!$B:$B,$B$179,'Imports and Exports'!$C:$C,$H182)-SUMIFS('Imports and Exports'!G:G,'Imports and Exports'!$A:$A,Comparison_CDP2,'Imports and Exports'!$B:$B,$B$179,'Imports and Exports'!$C:$C,$H182)</f>
        <v>136.48892916954537</v>
      </c>
      <c r="M182" s="5">
        <f>SUMIFS('Imports and Exports'!H:H,'Imports and Exports'!$A:$A,Comparison_CDP1,'Imports and Exports'!$B:$B,$B$179,'Imports and Exports'!$C:$C,$H182)-SUMIFS('Imports and Exports'!H:H,'Imports and Exports'!$A:$A,Comparison_CDP2,'Imports and Exports'!$B:$B,$B$179,'Imports and Exports'!$C:$C,$H182)</f>
        <v>115.93690096620321</v>
      </c>
      <c r="N182" s="5">
        <f>SUMIFS('Imports and Exports'!I:I,'Imports and Exports'!$A:$A,Comparison_CDP1,'Imports and Exports'!$B:$B,$B$179,'Imports and Exports'!$C:$C,$H182)-SUMIFS('Imports and Exports'!I:I,'Imports and Exports'!$A:$A,Comparison_CDP2,'Imports and Exports'!$B:$B,$B$179,'Imports and Exports'!$C:$C,$H182)</f>
        <v>-978.23118629399232</v>
      </c>
      <c r="O182" s="5">
        <f>SUMIFS('Imports and Exports'!J:J,'Imports and Exports'!$A:$A,Comparison_CDP1,'Imports and Exports'!$B:$B,$B$179,'Imports and Exports'!$C:$C,$H182)-SUMIFS('Imports and Exports'!J:J,'Imports and Exports'!$A:$A,Comparison_CDP2,'Imports and Exports'!$B:$B,$B$179,'Imports and Exports'!$C:$C,$H182)</f>
        <v>867.12749799949142</v>
      </c>
      <c r="P182" s="5">
        <f>SUMIFS('Imports and Exports'!K:K,'Imports and Exports'!$A:$A,Comparison_CDP1,'Imports and Exports'!$B:$B,$B$179,'Imports and Exports'!$C:$C,$H182)-SUMIFS('Imports and Exports'!K:K,'Imports and Exports'!$A:$A,Comparison_CDP2,'Imports and Exports'!$B:$B,$B$179,'Imports and Exports'!$C:$C,$H182)</f>
        <v>766.10919548670518</v>
      </c>
      <c r="Q182" s="5">
        <f>SUMIFS('Imports and Exports'!L:L,'Imports and Exports'!$A:$A,Comparison_CDP1,'Imports and Exports'!$B:$B,$B$179,'Imports and Exports'!$C:$C,$H182)-SUMIFS('Imports and Exports'!L:L,'Imports and Exports'!$A:$A,Comparison_CDP2,'Imports and Exports'!$B:$B,$B$179,'Imports and Exports'!$C:$C,$H182)</f>
        <v>2762.1675724361867</v>
      </c>
      <c r="R182" s="5">
        <f>SUMIFS('Imports and Exports'!M:M,'Imports and Exports'!$A:$A,Comparison_CDP1,'Imports and Exports'!$B:$B,$B$179,'Imports and Exports'!$C:$C,$H182)-SUMIFS('Imports and Exports'!M:M,'Imports and Exports'!$A:$A,Comparison_CDP2,'Imports and Exports'!$B:$B,$B$179,'Imports and Exports'!$C:$C,$H182)</f>
        <v>2697.4311325237422</v>
      </c>
      <c r="S182" s="5">
        <f>SUMIFS('Imports and Exports'!N:N,'Imports and Exports'!$A:$A,Comparison_CDP1,'Imports and Exports'!$B:$B,$B$179,'Imports and Exports'!$C:$C,$H182)-SUMIFS('Imports and Exports'!N:N,'Imports and Exports'!$A:$A,Comparison_CDP2,'Imports and Exports'!$B:$B,$B$179,'Imports and Exports'!$C:$C,$H182)</f>
        <v>6210.8455674939478</v>
      </c>
      <c r="T182" s="5">
        <f>SUMIFS('Imports and Exports'!O:O,'Imports and Exports'!$A:$A,Comparison_CDP1,'Imports and Exports'!$B:$B,$B$179,'Imports and Exports'!$C:$C,$H182)-SUMIFS('Imports and Exports'!O:O,'Imports and Exports'!$A:$A,Comparison_CDP2,'Imports and Exports'!$B:$B,$B$179,'Imports and Exports'!$C:$C,$H182)</f>
        <v>5295.2022632030439</v>
      </c>
      <c r="U182" s="5">
        <f>SUMIFS('Imports and Exports'!P:P,'Imports and Exports'!$A:$A,Comparison_CDP1,'Imports and Exports'!$B:$B,$B$179,'Imports and Exports'!$C:$C,$H182)-SUMIFS('Imports and Exports'!P:P,'Imports and Exports'!$A:$A,Comparison_CDP2,'Imports and Exports'!$B:$B,$B$179,'Imports and Exports'!$C:$C,$H182)</f>
        <v>6538.0767401435987</v>
      </c>
      <c r="V182" s="5">
        <f>SUMIFS('Imports and Exports'!Q:Q,'Imports and Exports'!$A:$A,Comparison_CDP1,'Imports and Exports'!$B:$B,$B$179,'Imports and Exports'!$C:$C,$H182)-SUMIFS('Imports and Exports'!Q:Q,'Imports and Exports'!$A:$A,Comparison_CDP2,'Imports and Exports'!$B:$B,$B$179,'Imports and Exports'!$C:$C,$H182)</f>
        <v>3666.4819678138883</v>
      </c>
      <c r="W182" s="5">
        <f>SUMIFS('Imports and Exports'!R:R,'Imports and Exports'!$A:$A,Comparison_CDP1,'Imports and Exports'!$B:$B,$B$179,'Imports and Exports'!$C:$C,$H182)-SUMIFS('Imports and Exports'!R:R,'Imports and Exports'!$A:$A,Comparison_CDP2,'Imports and Exports'!$B:$B,$B$179,'Imports and Exports'!$C:$C,$H182)</f>
        <v>5367.0692344857825</v>
      </c>
      <c r="X182" s="5">
        <f>SUMIFS('Imports and Exports'!S:S,'Imports and Exports'!$A:$A,Comparison_CDP1,'Imports and Exports'!$B:$B,$B$179,'Imports and Exports'!$C:$C,$H182)-SUMIFS('Imports and Exports'!S:S,'Imports and Exports'!$A:$A,Comparison_CDP2,'Imports and Exports'!$B:$B,$B$179,'Imports and Exports'!$C:$C,$H182)</f>
        <v>5865.6275462173789</v>
      </c>
      <c r="Y182" s="5">
        <f>SUMIFS('Imports and Exports'!T:T,'Imports and Exports'!$A:$A,Comparison_CDP1,'Imports and Exports'!$B:$B,$B$179,'Imports and Exports'!$C:$C,$H182)-SUMIFS('Imports and Exports'!T:T,'Imports and Exports'!$A:$A,Comparison_CDP2,'Imports and Exports'!$B:$B,$B$179,'Imports and Exports'!$C:$C,$H182)</f>
        <v>7022.7098136257664</v>
      </c>
      <c r="Z182" s="5">
        <f>SUMIFS('Imports and Exports'!U:U,'Imports and Exports'!$A:$A,Comparison_CDP1,'Imports and Exports'!$B:$B,$B$179,'Imports and Exports'!$C:$C,$H182)-SUMIFS('Imports and Exports'!U:U,'Imports and Exports'!$A:$A,Comparison_CDP2,'Imports and Exports'!$B:$B,$B$179,'Imports and Exports'!$C:$C,$H182)</f>
        <v>5723.0773927476403</v>
      </c>
      <c r="AA182" s="5">
        <f>SUMIFS('Imports and Exports'!V:V,'Imports and Exports'!$A:$A,Comparison_CDP1,'Imports and Exports'!$B:$B,$B$179,'Imports and Exports'!$C:$C,$H182)-SUMIFS('Imports and Exports'!V:V,'Imports and Exports'!$A:$A,Comparison_CDP2,'Imports and Exports'!$B:$B,$B$179,'Imports and Exports'!$C:$C,$H182)</f>
        <v>5346.0781054779845</v>
      </c>
      <c r="AB182" s="5">
        <f>SUMIFS('Imports and Exports'!W:W,'Imports and Exports'!$A:$A,Comparison_CDP1,'Imports and Exports'!$B:$B,$B$179,'Imports and Exports'!$C:$C,$H182)-SUMIFS('Imports and Exports'!W:W,'Imports and Exports'!$A:$A,Comparison_CDP2,'Imports and Exports'!$B:$B,$B$179,'Imports and Exports'!$C:$C,$H182)</f>
        <v>6914.2424512229509</v>
      </c>
      <c r="AC182" s="5">
        <f>SUMIFS('Imports and Exports'!X:X,'Imports and Exports'!$A:$A,Comparison_CDP1,'Imports and Exports'!$B:$B,$B$179,'Imports and Exports'!$C:$C,$H182)-SUMIFS('Imports and Exports'!X:X,'Imports and Exports'!$A:$A,Comparison_CDP2,'Imports and Exports'!$B:$B,$B$179,'Imports and Exports'!$C:$C,$H182)</f>
        <v>9372.3366101489537</v>
      </c>
      <c r="AD182" s="5">
        <f>SUMIFS('Imports and Exports'!Y:Y,'Imports and Exports'!$A:$A,Comparison_CDP1,'Imports and Exports'!$B:$B,$B$179,'Imports and Exports'!$C:$C,$H182)-SUMIFS('Imports and Exports'!Y:Y,'Imports and Exports'!$A:$A,Comparison_CDP2,'Imports and Exports'!$B:$B,$B$179,'Imports and Exports'!$C:$C,$H182)</f>
        <v>8874.2737720265741</v>
      </c>
      <c r="AE182" s="5">
        <f>SUMIFS('Imports and Exports'!Z:Z,'Imports and Exports'!$A:$A,Comparison_CDP1,'Imports and Exports'!$B:$B,$B$179,'Imports and Exports'!$C:$C,$H182)-SUMIFS('Imports and Exports'!Z:Z,'Imports and Exports'!$A:$A,Comparison_CDP2,'Imports and Exports'!$B:$B,$B$179,'Imports and Exports'!$C:$C,$H182)</f>
        <v>9477.7521430680736</v>
      </c>
      <c r="AF182" s="5">
        <f>SUMIFS('Imports and Exports'!AA:AA,'Imports and Exports'!$A:$A,Comparison_CDP1,'Imports and Exports'!$B:$B,$B$179,'Imports and Exports'!$C:$C,$H182)-SUMIFS('Imports and Exports'!AA:AA,'Imports and Exports'!$A:$A,Comparison_CDP2,'Imports and Exports'!$B:$B,$B$179,'Imports and Exports'!$C:$C,$H182)</f>
        <v>7187.2686101903146</v>
      </c>
      <c r="AG182" s="5">
        <f>SUMIFS('Imports and Exports'!AB:AB,'Imports and Exports'!$A:$A,Comparison_CDP1,'Imports and Exports'!$B:$B,$B$179,'Imports and Exports'!$C:$C,$H182)-SUMIFS('Imports and Exports'!AB:AB,'Imports and Exports'!$A:$A,Comparison_CDP2,'Imports and Exports'!$B:$B,$B$179,'Imports and Exports'!$C:$C,$H182)</f>
        <v>8374.7551151556545</v>
      </c>
      <c r="AH182" s="5">
        <f>SUMIFS('Imports and Exports'!AC:AC,'Imports and Exports'!$A:$A,Comparison_CDP1,'Imports and Exports'!$B:$B,$B$179,'Imports and Exports'!$C:$C,$H182)-SUMIFS('Imports and Exports'!AC:AC,'Imports and Exports'!$A:$A,Comparison_CDP2,'Imports and Exports'!$B:$B,$B$179,'Imports and Exports'!$C:$C,$H182)</f>
        <v>6787.4421855189239</v>
      </c>
      <c r="AI182" s="5">
        <f>SUMIFS('Imports and Exports'!AD:AD,'Imports and Exports'!$A:$A,Comparison_CDP1,'Imports and Exports'!$B:$B,$B$179,'Imports and Exports'!$C:$C,$H182)-SUMIFS('Imports and Exports'!AD:AD,'Imports and Exports'!$A:$A,Comparison_CDP2,'Imports and Exports'!$B:$B,$B$179,'Imports and Exports'!$C:$C,$H182)</f>
        <v>5744.4640768562467</v>
      </c>
      <c r="AJ182" s="5">
        <f>SUMIFS('Imports and Exports'!AE:AE,'Imports and Exports'!$A:$A,Comparison_CDP1,'Imports and Exports'!$B:$B,$B$179,'Imports and Exports'!$C:$C,$H182)-SUMIFS('Imports and Exports'!AE:AE,'Imports and Exports'!$A:$A,Comparison_CDP2,'Imports and Exports'!$B:$B,$B$179,'Imports and Exports'!$C:$C,$H182)</f>
        <v>6165.1708665033348</v>
      </c>
    </row>
    <row r="183" spans="1:36" ht="15" customHeight="1">
      <c r="H183" s="25" t="s">
        <v>166</v>
      </c>
      <c r="I183" s="5">
        <f>SUMIFS('Imports and Exports'!D:D,'Imports and Exports'!$A:$A,Comparison_CDP1,'Imports and Exports'!$B:$B,$B$179,'Imports and Exports'!$C:$C,$H183)-SUMIFS('Imports and Exports'!D:D,'Imports and Exports'!$A:$A,Comparison_CDP2,'Imports and Exports'!$B:$B,$B$179,'Imports and Exports'!$C:$C,$H183)</f>
        <v>2233.3657952646531</v>
      </c>
      <c r="J183" s="5">
        <f>SUMIFS('Imports and Exports'!E:E,'Imports and Exports'!$A:$A,Comparison_CDP1,'Imports and Exports'!$B:$B,$B$179,'Imports and Exports'!$C:$C,$H183)-SUMIFS('Imports and Exports'!E:E,'Imports and Exports'!$A:$A,Comparison_CDP2,'Imports and Exports'!$B:$B,$B$179,'Imports and Exports'!$C:$C,$H183)</f>
        <v>1472.0381684707461</v>
      </c>
      <c r="K183" s="5">
        <f>SUMIFS('Imports and Exports'!F:F,'Imports and Exports'!$A:$A,Comparison_CDP1,'Imports and Exports'!$B:$B,$B$179,'Imports and Exports'!$C:$C,$H183)-SUMIFS('Imports and Exports'!F:F,'Imports and Exports'!$A:$A,Comparison_CDP2,'Imports and Exports'!$B:$B,$B$179,'Imports and Exports'!$C:$C,$H183)</f>
        <v>1002.9095769114865</v>
      </c>
      <c r="L183" s="5">
        <f>SUMIFS('Imports and Exports'!G:G,'Imports and Exports'!$A:$A,Comparison_CDP1,'Imports and Exports'!$B:$B,$B$179,'Imports and Exports'!$C:$C,$H183)-SUMIFS('Imports and Exports'!G:G,'Imports and Exports'!$A:$A,Comparison_CDP2,'Imports and Exports'!$B:$B,$B$179,'Imports and Exports'!$C:$C,$H183)</f>
        <v>502.56182336444635</v>
      </c>
      <c r="M183" s="5">
        <f>SUMIFS('Imports and Exports'!H:H,'Imports and Exports'!$A:$A,Comparison_CDP1,'Imports and Exports'!$B:$B,$B$179,'Imports and Exports'!$C:$C,$H183)-SUMIFS('Imports and Exports'!H:H,'Imports and Exports'!$A:$A,Comparison_CDP2,'Imports and Exports'!$B:$B,$B$179,'Imports and Exports'!$C:$C,$H183)</f>
        <v>-450.17862863833943</v>
      </c>
      <c r="N183" s="5">
        <f>SUMIFS('Imports and Exports'!I:I,'Imports and Exports'!$A:$A,Comparison_CDP1,'Imports and Exports'!$B:$B,$B$179,'Imports and Exports'!$C:$C,$H183)-SUMIFS('Imports and Exports'!I:I,'Imports and Exports'!$A:$A,Comparison_CDP2,'Imports and Exports'!$B:$B,$B$179,'Imports and Exports'!$C:$C,$H183)</f>
        <v>-1307.6590744674422</v>
      </c>
      <c r="O183" s="5">
        <f>SUMIFS('Imports and Exports'!J:J,'Imports and Exports'!$A:$A,Comparison_CDP1,'Imports and Exports'!$B:$B,$B$179,'Imports and Exports'!$C:$C,$H183)-SUMIFS('Imports and Exports'!J:J,'Imports and Exports'!$A:$A,Comparison_CDP2,'Imports and Exports'!$B:$B,$B$179,'Imports and Exports'!$C:$C,$H183)</f>
        <v>206.63657682999565</v>
      </c>
      <c r="P183" s="5">
        <f>SUMIFS('Imports and Exports'!K:K,'Imports and Exports'!$A:$A,Comparison_CDP1,'Imports and Exports'!$B:$B,$B$179,'Imports and Exports'!$C:$C,$H183)-SUMIFS('Imports and Exports'!K:K,'Imports and Exports'!$A:$A,Comparison_CDP2,'Imports and Exports'!$B:$B,$B$179,'Imports and Exports'!$C:$C,$H183)</f>
        <v>-461.44856312862157</v>
      </c>
      <c r="Q183" s="5">
        <f>SUMIFS('Imports and Exports'!L:L,'Imports and Exports'!$A:$A,Comparison_CDP1,'Imports and Exports'!$B:$B,$B$179,'Imports and Exports'!$C:$C,$H183)-SUMIFS('Imports and Exports'!L:L,'Imports and Exports'!$A:$A,Comparison_CDP2,'Imports and Exports'!$B:$B,$B$179,'Imports and Exports'!$C:$C,$H183)</f>
        <v>-3307.0542720299854</v>
      </c>
      <c r="R183" s="5">
        <f>SUMIFS('Imports and Exports'!M:M,'Imports and Exports'!$A:$A,Comparison_CDP1,'Imports and Exports'!$B:$B,$B$179,'Imports and Exports'!$C:$C,$H183)-SUMIFS('Imports and Exports'!M:M,'Imports and Exports'!$A:$A,Comparison_CDP2,'Imports and Exports'!$B:$B,$B$179,'Imports and Exports'!$C:$C,$H183)</f>
        <v>-6782.9847580955029</v>
      </c>
      <c r="S183" s="5">
        <f>SUMIFS('Imports and Exports'!N:N,'Imports and Exports'!$A:$A,Comparison_CDP1,'Imports and Exports'!$B:$B,$B$179,'Imports and Exports'!$C:$C,$H183)-SUMIFS('Imports and Exports'!N:N,'Imports and Exports'!$A:$A,Comparison_CDP2,'Imports and Exports'!$B:$B,$B$179,'Imports and Exports'!$C:$C,$H183)</f>
        <v>-4777.6655147618039</v>
      </c>
      <c r="T183" s="5">
        <f>SUMIFS('Imports and Exports'!O:O,'Imports and Exports'!$A:$A,Comparison_CDP1,'Imports and Exports'!$B:$B,$B$179,'Imports and Exports'!$C:$C,$H183)-SUMIFS('Imports and Exports'!O:O,'Imports and Exports'!$A:$A,Comparison_CDP2,'Imports and Exports'!$B:$B,$B$179,'Imports and Exports'!$C:$C,$H183)</f>
        <v>-6399.1900802686132</v>
      </c>
      <c r="U183" s="5">
        <f>SUMIFS('Imports and Exports'!P:P,'Imports and Exports'!$A:$A,Comparison_CDP1,'Imports and Exports'!$B:$B,$B$179,'Imports and Exports'!$C:$C,$H183)-SUMIFS('Imports and Exports'!P:P,'Imports and Exports'!$A:$A,Comparison_CDP2,'Imports and Exports'!$B:$B,$B$179,'Imports and Exports'!$C:$C,$H183)</f>
        <v>-5351.4175045460252</v>
      </c>
      <c r="V183" s="5">
        <f>SUMIFS('Imports and Exports'!Q:Q,'Imports and Exports'!$A:$A,Comparison_CDP1,'Imports and Exports'!$B:$B,$B$179,'Imports and Exports'!$C:$C,$H183)-SUMIFS('Imports and Exports'!Q:Q,'Imports and Exports'!$A:$A,Comparison_CDP2,'Imports and Exports'!$B:$B,$B$179,'Imports and Exports'!$C:$C,$H183)</f>
        <v>-9028.4192676996554</v>
      </c>
      <c r="W183" s="5">
        <f>SUMIFS('Imports and Exports'!R:R,'Imports and Exports'!$A:$A,Comparison_CDP1,'Imports and Exports'!$B:$B,$B$179,'Imports and Exports'!$C:$C,$H183)-SUMIFS('Imports and Exports'!R:R,'Imports and Exports'!$A:$A,Comparison_CDP2,'Imports and Exports'!$B:$B,$B$179,'Imports and Exports'!$C:$C,$H183)</f>
        <v>-7386.7536945493139</v>
      </c>
      <c r="X183" s="5">
        <f>SUMIFS('Imports and Exports'!S:S,'Imports and Exports'!$A:$A,Comparison_CDP1,'Imports and Exports'!$B:$B,$B$179,'Imports and Exports'!$C:$C,$H183)-SUMIFS('Imports and Exports'!S:S,'Imports and Exports'!$A:$A,Comparison_CDP2,'Imports and Exports'!$B:$B,$B$179,'Imports and Exports'!$C:$C,$H183)</f>
        <v>-8384.2774637568928</v>
      </c>
      <c r="Y183" s="5">
        <f>SUMIFS('Imports and Exports'!T:T,'Imports and Exports'!$A:$A,Comparison_CDP1,'Imports and Exports'!$B:$B,$B$179,'Imports and Exports'!$C:$C,$H183)-SUMIFS('Imports and Exports'!T:T,'Imports and Exports'!$A:$A,Comparison_CDP2,'Imports and Exports'!$B:$B,$B$179,'Imports and Exports'!$C:$C,$H183)</f>
        <v>-7700.8727705512083</v>
      </c>
      <c r="Z183" s="5">
        <f>SUMIFS('Imports and Exports'!U:U,'Imports and Exports'!$A:$A,Comparison_CDP1,'Imports and Exports'!$B:$B,$B$179,'Imports and Exports'!$C:$C,$H183)-SUMIFS('Imports and Exports'!U:U,'Imports and Exports'!$A:$A,Comparison_CDP2,'Imports and Exports'!$B:$B,$B$179,'Imports and Exports'!$C:$C,$H183)</f>
        <v>-8989.3835278821316</v>
      </c>
      <c r="AA183" s="5">
        <f>SUMIFS('Imports and Exports'!V:V,'Imports and Exports'!$A:$A,Comparison_CDP1,'Imports and Exports'!$B:$B,$B$179,'Imports and Exports'!$C:$C,$H183)-SUMIFS('Imports and Exports'!V:V,'Imports and Exports'!$A:$A,Comparison_CDP2,'Imports and Exports'!$B:$B,$B$179,'Imports and Exports'!$C:$C,$H183)</f>
        <v>-9002.8786070271672</v>
      </c>
      <c r="AB183" s="5">
        <f>SUMIFS('Imports and Exports'!W:W,'Imports and Exports'!$A:$A,Comparison_CDP1,'Imports and Exports'!$B:$B,$B$179,'Imports and Exports'!$C:$C,$H183)-SUMIFS('Imports and Exports'!W:W,'Imports and Exports'!$A:$A,Comparison_CDP2,'Imports and Exports'!$B:$B,$B$179,'Imports and Exports'!$C:$C,$H183)</f>
        <v>-9879.1894995292714</v>
      </c>
      <c r="AC183" s="5">
        <f>SUMIFS('Imports and Exports'!X:X,'Imports and Exports'!$A:$A,Comparison_CDP1,'Imports and Exports'!$B:$B,$B$179,'Imports and Exports'!$C:$C,$H183)-SUMIFS('Imports and Exports'!X:X,'Imports and Exports'!$A:$A,Comparison_CDP2,'Imports and Exports'!$B:$B,$B$179,'Imports and Exports'!$C:$C,$H183)</f>
        <v>-7213.3605578408751</v>
      </c>
      <c r="AD183" s="5">
        <f>SUMIFS('Imports and Exports'!Y:Y,'Imports and Exports'!$A:$A,Comparison_CDP1,'Imports and Exports'!$B:$B,$B$179,'Imports and Exports'!$C:$C,$H183)-SUMIFS('Imports and Exports'!Y:Y,'Imports and Exports'!$A:$A,Comparison_CDP2,'Imports and Exports'!$B:$B,$B$179,'Imports and Exports'!$C:$C,$H183)</f>
        <v>-7197.7654979991657</v>
      </c>
      <c r="AE183" s="5">
        <f>SUMIFS('Imports and Exports'!Z:Z,'Imports and Exports'!$A:$A,Comparison_CDP1,'Imports and Exports'!$B:$B,$B$179,'Imports and Exports'!$C:$C,$H183)-SUMIFS('Imports and Exports'!Z:Z,'Imports and Exports'!$A:$A,Comparison_CDP2,'Imports and Exports'!$B:$B,$B$179,'Imports and Exports'!$C:$C,$H183)</f>
        <v>-7259.8363357458347</v>
      </c>
      <c r="AF183" s="5">
        <f>SUMIFS('Imports and Exports'!AA:AA,'Imports and Exports'!$A:$A,Comparison_CDP1,'Imports and Exports'!$B:$B,$B$179,'Imports and Exports'!$C:$C,$H183)-SUMIFS('Imports and Exports'!AA:AA,'Imports and Exports'!$A:$A,Comparison_CDP2,'Imports and Exports'!$B:$B,$B$179,'Imports and Exports'!$C:$C,$H183)</f>
        <v>-8488.9186783832265</v>
      </c>
      <c r="AG183" s="5">
        <f>SUMIFS('Imports and Exports'!AB:AB,'Imports and Exports'!$A:$A,Comparison_CDP1,'Imports and Exports'!$B:$B,$B$179,'Imports and Exports'!$C:$C,$H183)-SUMIFS('Imports and Exports'!AB:AB,'Imports and Exports'!$A:$A,Comparison_CDP2,'Imports and Exports'!$B:$B,$B$179,'Imports and Exports'!$C:$C,$H183)</f>
        <v>-9115.6022515729564</v>
      </c>
      <c r="AH183" s="5">
        <f>SUMIFS('Imports and Exports'!AC:AC,'Imports and Exports'!$A:$A,Comparison_CDP1,'Imports and Exports'!$B:$B,$B$179,'Imports and Exports'!$C:$C,$H183)-SUMIFS('Imports and Exports'!AC:AC,'Imports and Exports'!$A:$A,Comparison_CDP2,'Imports and Exports'!$B:$B,$B$179,'Imports and Exports'!$C:$C,$H183)</f>
        <v>-8057.9135876902074</v>
      </c>
      <c r="AI183" s="5">
        <f>SUMIFS('Imports and Exports'!AD:AD,'Imports and Exports'!$A:$A,Comparison_CDP1,'Imports and Exports'!$B:$B,$B$179,'Imports and Exports'!$C:$C,$H183)-SUMIFS('Imports and Exports'!AD:AD,'Imports and Exports'!$A:$A,Comparison_CDP2,'Imports and Exports'!$B:$B,$B$179,'Imports and Exports'!$C:$C,$H183)</f>
        <v>-7320.907562956485</v>
      </c>
      <c r="AJ183" s="5">
        <f>SUMIFS('Imports and Exports'!AE:AE,'Imports and Exports'!$A:$A,Comparison_CDP1,'Imports and Exports'!$B:$B,$B$179,'Imports and Exports'!$C:$C,$H183)-SUMIFS('Imports and Exports'!AE:AE,'Imports and Exports'!$A:$A,Comparison_CDP2,'Imports and Exports'!$B:$B,$B$179,'Imports and Exports'!$C:$C,$H183)</f>
        <v>-8840.1328411032628</v>
      </c>
    </row>
    <row r="184" spans="1:36" ht="15" customHeight="1">
      <c r="H184" s="25" t="s">
        <v>189</v>
      </c>
      <c r="I184" s="5">
        <f t="shared" ref="I184:AJ184" si="3">I182+I183</f>
        <v>3857.4995995882036</v>
      </c>
      <c r="J184" s="5">
        <f t="shared" si="3"/>
        <v>2786.8360047535389</v>
      </c>
      <c r="K184" s="5">
        <f t="shared" si="3"/>
        <v>1826.4140574429375</v>
      </c>
      <c r="L184" s="5">
        <f t="shared" si="3"/>
        <v>639.05075253399173</v>
      </c>
      <c r="M184" s="5">
        <f t="shared" si="3"/>
        <v>-334.24172767213622</v>
      </c>
      <c r="N184" s="5">
        <f t="shared" si="3"/>
        <v>-2285.8902607614345</v>
      </c>
      <c r="O184" s="5">
        <f t="shared" si="3"/>
        <v>1073.7640748294871</v>
      </c>
      <c r="P184" s="5">
        <f t="shared" si="3"/>
        <v>304.6606323580836</v>
      </c>
      <c r="Q184" s="5">
        <f t="shared" si="3"/>
        <v>-544.88669959379877</v>
      </c>
      <c r="R184" s="5">
        <f t="shared" si="3"/>
        <v>-4085.5536255717607</v>
      </c>
      <c r="S184" s="5">
        <f t="shared" si="3"/>
        <v>1433.1800527321438</v>
      </c>
      <c r="T184" s="5">
        <f t="shared" si="3"/>
        <v>-1103.9878170655693</v>
      </c>
      <c r="U184" s="5">
        <f t="shared" si="3"/>
        <v>1186.6592355975736</v>
      </c>
      <c r="V184" s="5">
        <f t="shared" si="3"/>
        <v>-5361.9372998857671</v>
      </c>
      <c r="W184" s="5">
        <f t="shared" si="3"/>
        <v>-2019.6844600635313</v>
      </c>
      <c r="X184" s="5">
        <f t="shared" si="3"/>
        <v>-2518.6499175395138</v>
      </c>
      <c r="Y184" s="5">
        <f t="shared" si="3"/>
        <v>-678.1629569254419</v>
      </c>
      <c r="Z184" s="5">
        <f t="shared" si="3"/>
        <v>-3266.3061351344913</v>
      </c>
      <c r="AA184" s="5">
        <f t="shared" si="3"/>
        <v>-3656.8005015491826</v>
      </c>
      <c r="AB184" s="5">
        <f t="shared" si="3"/>
        <v>-2964.9470483063205</v>
      </c>
      <c r="AC184" s="5">
        <f t="shared" si="3"/>
        <v>2158.9760523080786</v>
      </c>
      <c r="AD184" s="5">
        <f t="shared" si="3"/>
        <v>1676.5082740274083</v>
      </c>
      <c r="AE184" s="5">
        <f t="shared" si="3"/>
        <v>2217.9158073222388</v>
      </c>
      <c r="AF184" s="5">
        <f t="shared" si="3"/>
        <v>-1301.6500681929119</v>
      </c>
      <c r="AG184" s="5">
        <f t="shared" si="3"/>
        <v>-740.84713641730195</v>
      </c>
      <c r="AH184" s="5">
        <f t="shared" si="3"/>
        <v>-1270.4714021712834</v>
      </c>
      <c r="AI184" s="5">
        <f t="shared" si="3"/>
        <v>-1576.4434861002383</v>
      </c>
      <c r="AJ184" s="5">
        <f t="shared" si="3"/>
        <v>-2674.961974599928</v>
      </c>
    </row>
    <row r="195" spans="1:30" s="51" customFormat="1" ht="24" customHeight="1" thickBot="1">
      <c r="A195" s="49" t="s">
        <v>170</v>
      </c>
      <c r="B195" s="47"/>
      <c r="C195" s="47"/>
      <c r="D195" s="47"/>
      <c r="E195" s="47"/>
      <c r="F195" s="47"/>
      <c r="G195" s="47"/>
      <c r="H195" s="47"/>
      <c r="I195" s="50"/>
      <c r="J195" s="47"/>
      <c r="K195" s="47"/>
      <c r="L195" s="47"/>
      <c r="M195" s="47"/>
      <c r="N195" s="47"/>
      <c r="O195" s="47"/>
      <c r="P195" s="47"/>
      <c r="Q195" s="47"/>
      <c r="R195" s="50"/>
      <c r="S195" s="47"/>
      <c r="T195" s="47"/>
      <c r="U195" s="47"/>
      <c r="V195" s="47"/>
      <c r="W195" s="47"/>
      <c r="X195" s="47"/>
      <c r="Y195" s="47"/>
      <c r="Z195" s="47"/>
      <c r="AA195" s="47"/>
      <c r="AB195" s="50"/>
      <c r="AC195" s="47"/>
      <c r="AD195" s="47"/>
    </row>
    <row r="196" spans="1:30" ht="15" customHeight="1" thickTop="1"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</row>
    <row r="197" spans="1:30" ht="15" customHeight="1">
      <c r="H197" s="8" t="s">
        <v>171</v>
      </c>
      <c r="I197" s="8" t="str">
        <f>Comparison_CDP1</f>
        <v>CDP2</v>
      </c>
      <c r="J197" s="8" t="str">
        <f>Comparison_CDP2</f>
        <v>Counterfactual</v>
      </c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</row>
    <row r="198" spans="1:30" ht="15" customHeight="1">
      <c r="H198" s="9" t="s">
        <v>50</v>
      </c>
      <c r="I198" s="5" t="str">
        <f>INDEX('Flow path augmentations'!$B$4:$O$18,MATCH($H198,'Flow path augmentations'!$A$4:$A$18,0),MATCH(I$197,'Flow path augmentations'!$B$3:$O$3,0))</f>
        <v>2030-31</v>
      </c>
      <c r="J198" s="5" t="str">
        <f>INDEX('Flow path augmentations'!$B$4:$O$18,MATCH($H198,'Flow path augmentations'!$A$4:$A$18,0),MATCH(J$197,'Flow path augmentations'!$B$3:$O$3,0))</f>
        <v>-</v>
      </c>
    </row>
    <row r="199" spans="1:30" ht="15" customHeight="1">
      <c r="H199" s="9" t="s">
        <v>173</v>
      </c>
      <c r="I199" s="5" t="str">
        <f>INDEX('Flow path augmentations'!$B$4:$O$18,MATCH($H199,'Flow path augmentations'!$A$4:$A$18,0),MATCH(I$197,'Flow path augmentations'!$B$3:$O$3,0))</f>
        <v>2028-29</v>
      </c>
      <c r="J199" s="5" t="str">
        <f>INDEX('Flow path augmentations'!$B$4:$O$18,MATCH($H199,'Flow path augmentations'!$A$4:$A$18,0),MATCH(J$197,'Flow path augmentations'!$B$3:$O$3,0))</f>
        <v>-</v>
      </c>
    </row>
    <row r="200" spans="1:30" ht="15" customHeight="1">
      <c r="H200" s="9" t="s">
        <v>174</v>
      </c>
      <c r="I200" s="5" t="str">
        <f>INDEX('Flow path augmentations'!$B$4:$O$18,MATCH($H200,'Flow path augmentations'!$A$4:$A$18,0),MATCH(I$197,'Flow path augmentations'!$B$3:$O$3,0))</f>
        <v>2038-39</v>
      </c>
      <c r="J200" s="5" t="str">
        <f>INDEX('Flow path augmentations'!$B$4:$O$18,MATCH($H200,'Flow path augmentations'!$A$4:$A$18,0),MATCH(J$197,'Flow path augmentations'!$B$3:$O$3,0))</f>
        <v>-</v>
      </c>
    </row>
    <row r="201" spans="1:30" ht="15" customHeight="1">
      <c r="H201" s="9" t="s">
        <v>175</v>
      </c>
      <c r="I201" s="5" t="str">
        <f>INDEX('Flow path augmentations'!$B$4:$O$18,MATCH($H201,'Flow path augmentations'!$A$4:$A$18,0),MATCH(I$197,'Flow path augmentations'!$B$3:$O$3,0))</f>
        <v>2032-33</v>
      </c>
      <c r="J201" s="5" t="str">
        <f>INDEX('Flow path augmentations'!$B$4:$O$18,MATCH($H201,'Flow path augmentations'!$A$4:$A$18,0),MATCH(J$197,'Flow path augmentations'!$B$3:$O$3,0))</f>
        <v>-</v>
      </c>
    </row>
    <row r="202" spans="1:30" ht="15" customHeight="1">
      <c r="H202" s="9" t="s">
        <v>176</v>
      </c>
      <c r="I202" s="5" t="str">
        <f>INDEX('Flow path augmentations'!$B$4:$O$18,MATCH($H202,'Flow path augmentations'!$A$4:$A$18,0),MATCH(I$197,'Flow path augmentations'!$B$3:$O$3,0))</f>
        <v>-</v>
      </c>
      <c r="J202" s="5" t="str">
        <f>INDEX('Flow path augmentations'!$B$4:$O$18,MATCH($H202,'Flow path augmentations'!$A$4:$A$18,0),MATCH(J$197,'Flow path augmentations'!$B$3:$O$3,0))</f>
        <v>-</v>
      </c>
    </row>
    <row r="203" spans="1:30" ht="15" customHeight="1">
      <c r="H203" s="9" t="s">
        <v>45</v>
      </c>
      <c r="I203" s="5" t="str">
        <f>INDEX('Flow path augmentations'!$B$4:$O$18,MATCH($H203,'Flow path augmentations'!$A$4:$A$18,0),MATCH(I$197,'Flow path augmentations'!$B$3:$O$3,0))</f>
        <v>2027-28</v>
      </c>
      <c r="J203" s="5" t="str">
        <f>INDEX('Flow path augmentations'!$B$4:$O$18,MATCH($H203,'Flow path augmentations'!$A$4:$A$18,0),MATCH(J$197,'Flow path augmentations'!$B$3:$O$3,0))</f>
        <v>-</v>
      </c>
    </row>
    <row r="204" spans="1:30" ht="15" customHeight="1">
      <c r="H204" s="9" t="s">
        <v>177</v>
      </c>
      <c r="I204" s="5" t="str">
        <f>INDEX('Flow path augmentations'!$B$4:$O$18,MATCH($H204,'Flow path augmentations'!$A$4:$A$18,0),MATCH(I$197,'Flow path augmentations'!$B$3:$O$3,0))</f>
        <v>2035-36</v>
      </c>
      <c r="J204" s="5" t="str">
        <f>INDEX('Flow path augmentations'!$B$4:$O$18,MATCH($H204,'Flow path augmentations'!$A$4:$A$18,0),MATCH(J$197,'Flow path augmentations'!$B$3:$O$3,0))</f>
        <v>-</v>
      </c>
    </row>
    <row r="205" spans="1:30" ht="15" customHeight="1">
      <c r="H205" s="9" t="s">
        <v>178</v>
      </c>
      <c r="I205" s="5" t="str">
        <f>INDEX('Flow path augmentations'!$B$4:$O$18,MATCH($H205,'Flow path augmentations'!$A$4:$A$18,0),MATCH(I$197,'Flow path augmentations'!$B$3:$O$3,0))</f>
        <v>-</v>
      </c>
      <c r="J205" s="5" t="str">
        <f>INDEX('Flow path augmentations'!$B$4:$O$18,MATCH($H205,'Flow path augmentations'!$A$4:$A$18,0),MATCH(J$197,'Flow path augmentations'!$B$3:$O$3,0))</f>
        <v>-</v>
      </c>
    </row>
    <row r="206" spans="1:30" ht="15" customHeight="1">
      <c r="H206" s="9" t="s">
        <v>46</v>
      </c>
      <c r="I206" s="5" t="str">
        <f>INDEX('Flow path augmentations'!$B$4:$O$18,MATCH($H206,'Flow path augmentations'!$A$4:$A$18,0),MATCH(I$197,'Flow path augmentations'!$B$3:$O$3,0))</f>
        <v>2027-28</v>
      </c>
      <c r="J206" s="5" t="str">
        <f>INDEX('Flow path augmentations'!$B$4:$O$18,MATCH($H206,'Flow path augmentations'!$A$4:$A$18,0),MATCH(J$197,'Flow path augmentations'!$B$3:$O$3,0))</f>
        <v>-</v>
      </c>
    </row>
    <row r="207" spans="1:30" ht="15" customHeight="1">
      <c r="H207" s="9" t="s">
        <v>49</v>
      </c>
      <c r="I207" s="5" t="str">
        <f>INDEX('Flow path augmentations'!$B$4:$O$18,MATCH($H207,'Flow path augmentations'!$A$4:$A$18,0),MATCH(I$197,'Flow path augmentations'!$B$3:$O$3,0))</f>
        <v>2028-29</v>
      </c>
      <c r="J207" s="5" t="str">
        <f>INDEX('Flow path augmentations'!$B$4:$O$18,MATCH($H207,'Flow path augmentations'!$A$4:$A$18,0),MATCH(J$197,'Flow path augmentations'!$B$3:$O$3,0))</f>
        <v>-</v>
      </c>
    </row>
    <row r="208" spans="1:30" ht="15" customHeight="1">
      <c r="H208" s="9" t="s">
        <v>179</v>
      </c>
      <c r="I208" s="5" t="str">
        <f>INDEX('Flow path augmentations'!$B$4:$O$18,MATCH($H208,'Flow path augmentations'!$A$4:$A$18,0),MATCH(I$197,'Flow path augmentations'!$B$3:$O$3,0))</f>
        <v>2031-32</v>
      </c>
      <c r="J208" s="5" t="str">
        <f>INDEX('Flow path augmentations'!$B$4:$O$18,MATCH($H208,'Flow path augmentations'!$A$4:$A$18,0),MATCH(J$197,'Flow path augmentations'!$B$3:$O$3,0))</f>
        <v>-</v>
      </c>
    </row>
    <row r="209" spans="8:10" ht="15" customHeight="1">
      <c r="H209" s="9" t="s">
        <v>180</v>
      </c>
      <c r="I209" s="5" t="str">
        <f>INDEX('Flow path augmentations'!$B$4:$O$18,MATCH($H209,'Flow path augmentations'!$A$4:$A$18,0),MATCH(I$197,'Flow path augmentations'!$B$3:$O$3,0))</f>
        <v>-</v>
      </c>
      <c r="J209" s="5" t="str">
        <f>INDEX('Flow path augmentations'!$B$4:$O$18,MATCH($H209,'Flow path augmentations'!$A$4:$A$18,0),MATCH(J$197,'Flow path augmentations'!$B$3:$O$3,0))</f>
        <v>-</v>
      </c>
    </row>
    <row r="210" spans="8:10" ht="15" customHeight="1">
      <c r="H210" s="9" t="s">
        <v>181</v>
      </c>
      <c r="I210" s="5" t="str">
        <f>INDEX('Flow path augmentations'!$B$4:$O$18,MATCH($H210,'Flow path augmentations'!$A$4:$A$18,0),MATCH(I$197,'Flow path augmentations'!$B$3:$O$3,0))</f>
        <v>2029-30</v>
      </c>
      <c r="J210" s="5" t="str">
        <f>INDEX('Flow path augmentations'!$B$4:$O$18,MATCH($H210,'Flow path augmentations'!$A$4:$A$18,0),MATCH(J$197,'Flow path augmentations'!$B$3:$O$3,0))</f>
        <v>-</v>
      </c>
    </row>
    <row r="211" spans="8:10" ht="15" customHeight="1">
      <c r="H211" s="9" t="s">
        <v>182</v>
      </c>
      <c r="I211" s="5" t="str">
        <f>INDEX('Flow path augmentations'!$B$4:$O$18,MATCH($H211,'Flow path augmentations'!$A$4:$A$18,0),MATCH(I$197,'Flow path augmentations'!$B$3:$O$3,0))</f>
        <v>2031-32</v>
      </c>
      <c r="J211" s="5" t="str">
        <f>INDEX('Flow path augmentations'!$B$4:$O$18,MATCH($H211,'Flow path augmentations'!$A$4:$A$18,0),MATCH(J$197,'Flow path augmentations'!$B$3:$O$3,0))</f>
        <v>-</v>
      </c>
    </row>
    <row r="212" spans="8:10" ht="15" customHeight="1">
      <c r="H212" s="9" t="s">
        <v>183</v>
      </c>
      <c r="I212" s="5" t="str">
        <f>INDEX('Flow path augmentations'!$B$4:$O$18,MATCH($H212,'Flow path augmentations'!$A$4:$A$18,0),MATCH(I$197,'Flow path augmentations'!$B$3:$O$3,0))</f>
        <v>-</v>
      </c>
      <c r="J212" s="5" t="str">
        <f>INDEX('Flow path augmentations'!$B$4:$O$18,MATCH($H212,'Flow path augmentations'!$A$4:$A$18,0),MATCH(J$197,'Flow path augmentations'!$B$3:$O$3,0))</f>
        <v>-</v>
      </c>
    </row>
  </sheetData>
  <dataValidations count="3">
    <dataValidation type="list" showInputMessage="1" showErrorMessage="1" sqref="B30 B53 B80 B108 B125 B141" xr:uid="{00000000-0002-0000-0400-000000000000}">
      <formula1>"NEM,NSW,QLD,VIC,SA,TAS"</formula1>
    </dataValidation>
    <dataValidation type="list" showInputMessage="1" showErrorMessage="1" sqref="B8:B9" xr:uid="{00000000-0002-0000-0400-000001000000}">
      <formula1>AvailableCDPs</formula1>
    </dataValidation>
    <dataValidation type="list" showInputMessage="1" showErrorMessage="1" sqref="B179" xr:uid="{00000000-0002-0000-0400-000002000000}">
      <formula1>"NSW,QLD,VIC,SA,TAS"</formula1>
    </dataValidation>
  </dataValidations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tabColor theme="7"/>
  </sheetPr>
  <dimension ref="A1:A18"/>
  <sheetViews>
    <sheetView zoomScaleNormal="100" workbookViewId="0"/>
  </sheetViews>
  <sheetFormatPr baseColWidth="10" defaultColWidth="8.83203125" defaultRowHeight="14"/>
  <cols>
    <col min="1" max="1" width="33.5" bestFit="1" customWidth="1"/>
  </cols>
  <sheetData>
    <row r="1" spans="1:1" ht="17.25" customHeight="1" thickBot="1">
      <c r="A1" s="1" t="s">
        <v>190</v>
      </c>
    </row>
    <row r="2" spans="1:1" ht="15" customHeight="1" thickTop="1">
      <c r="A2" s="12"/>
    </row>
    <row r="3" spans="1:1">
      <c r="A3" s="57" t="s">
        <v>191</v>
      </c>
    </row>
    <row r="4" spans="1:1">
      <c r="A4" s="56" t="s">
        <v>54</v>
      </c>
    </row>
    <row r="5" spans="1:1">
      <c r="A5" s="56" t="s">
        <v>60</v>
      </c>
    </row>
    <row r="6" spans="1:1">
      <c r="A6" s="56" t="s">
        <v>62</v>
      </c>
    </row>
    <row r="7" spans="1:1">
      <c r="A7" s="56" t="s">
        <v>66</v>
      </c>
    </row>
    <row r="8" spans="1:1">
      <c r="A8" s="56" t="s">
        <v>68</v>
      </c>
    </row>
    <row r="9" spans="1:1">
      <c r="A9" s="56" t="s">
        <v>70</v>
      </c>
    </row>
    <row r="10" spans="1:1">
      <c r="A10" s="56" t="s">
        <v>73</v>
      </c>
    </row>
    <row r="11" spans="1:1">
      <c r="A11" s="56" t="s">
        <v>75</v>
      </c>
    </row>
    <row r="12" spans="1:1">
      <c r="A12" s="56" t="s">
        <v>77</v>
      </c>
    </row>
    <row r="13" spans="1:1">
      <c r="A13" s="56" t="s">
        <v>80</v>
      </c>
    </row>
    <row r="14" spans="1:1">
      <c r="A14" s="56"/>
    </row>
    <row r="15" spans="1:1">
      <c r="A15" s="56"/>
    </row>
    <row r="16" spans="1:1">
      <c r="A16" s="56"/>
    </row>
    <row r="17" spans="1:1">
      <c r="A17" s="56"/>
    </row>
    <row r="18" spans="1:1">
      <c r="A18" s="56"/>
    </row>
  </sheetData>
  <pageMargins left="0.7" right="0.7" top="0.75" bottom="0.75" header="0.3" footer="0.3"/>
  <pageSetup paperSize="9" orientation="portrait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3">
    <tabColor theme="7"/>
  </sheetPr>
  <dimension ref="A1:AF782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5" style="6" customWidth="1"/>
    <col min="4" max="4" width="22.33203125" style="6" customWidth="1"/>
    <col min="5" max="32" width="9.5" style="6" customWidth="1"/>
    <col min="33" max="33" width="9" style="6" customWidth="1"/>
    <col min="34" max="16384" width="9" style="6"/>
  </cols>
  <sheetData>
    <row r="1" spans="1:32" s="15" customFormat="1" ht="23.25" customHeight="1" thickBot="1">
      <c r="A1" s="1" t="s">
        <v>192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32" s="7" customFormat="1" ht="15" customHeight="1" thickTop="1">
      <c r="A2" s="12" t="s">
        <v>193</v>
      </c>
      <c r="C2" s="12"/>
      <c r="D2" s="12"/>
    </row>
    <row r="3" spans="1:32">
      <c r="A3" s="57" t="s">
        <v>191</v>
      </c>
      <c r="B3" s="57" t="s">
        <v>194</v>
      </c>
      <c r="C3" s="57" t="s">
        <v>195</v>
      </c>
      <c r="D3" s="57" t="s">
        <v>196</v>
      </c>
      <c r="E3" s="57">
        <v>2024</v>
      </c>
      <c r="F3" s="57">
        <v>2025</v>
      </c>
      <c r="G3" s="57">
        <v>2026</v>
      </c>
      <c r="H3" s="57">
        <v>2027</v>
      </c>
      <c r="I3" s="57">
        <v>2028</v>
      </c>
      <c r="J3" s="57">
        <v>2029</v>
      </c>
      <c r="K3" s="57">
        <v>2030</v>
      </c>
      <c r="L3" s="57">
        <v>2031</v>
      </c>
      <c r="M3" s="57">
        <v>2032</v>
      </c>
      <c r="N3" s="57">
        <v>2033</v>
      </c>
      <c r="O3" s="57">
        <v>2034</v>
      </c>
      <c r="P3" s="57">
        <v>2035</v>
      </c>
      <c r="Q3" s="57">
        <v>2036</v>
      </c>
      <c r="R3" s="57">
        <v>2037</v>
      </c>
      <c r="S3" s="57">
        <v>2038</v>
      </c>
      <c r="T3" s="57">
        <v>2039</v>
      </c>
      <c r="U3" s="57">
        <v>2040</v>
      </c>
      <c r="V3" s="57">
        <v>2041</v>
      </c>
      <c r="W3" s="57">
        <v>2042</v>
      </c>
      <c r="X3" s="57">
        <v>2043</v>
      </c>
      <c r="Y3" s="57">
        <v>2044</v>
      </c>
      <c r="Z3" s="57">
        <v>2045</v>
      </c>
      <c r="AA3" s="57">
        <v>2046</v>
      </c>
      <c r="AB3" s="57">
        <v>2047</v>
      </c>
      <c r="AC3" s="57">
        <v>2048</v>
      </c>
      <c r="AD3" s="57">
        <v>2049</v>
      </c>
      <c r="AE3" s="57">
        <v>2050</v>
      </c>
      <c r="AF3" s="57">
        <v>2051</v>
      </c>
    </row>
    <row r="4" spans="1:32">
      <c r="A4" s="56" t="s">
        <v>54</v>
      </c>
      <c r="B4" s="56" t="s">
        <v>163</v>
      </c>
      <c r="C4" s="56" t="s">
        <v>130</v>
      </c>
      <c r="D4" s="5">
        <v>8330</v>
      </c>
      <c r="E4" s="5">
        <v>8330</v>
      </c>
      <c r="F4" s="5">
        <v>8330</v>
      </c>
      <c r="G4" s="5">
        <v>5450</v>
      </c>
      <c r="H4" s="5">
        <v>5450</v>
      </c>
      <c r="I4" s="5">
        <v>4130</v>
      </c>
      <c r="J4" s="5">
        <v>3445</v>
      </c>
      <c r="K4" s="5">
        <v>2760</v>
      </c>
      <c r="L4" s="5">
        <v>2760</v>
      </c>
      <c r="M4" s="5">
        <v>2760</v>
      </c>
      <c r="N4" s="5">
        <v>2760</v>
      </c>
      <c r="O4" s="5">
        <v>1390</v>
      </c>
      <c r="P4" s="5">
        <v>1390</v>
      </c>
      <c r="Q4" s="5">
        <v>1390</v>
      </c>
      <c r="R4" s="5">
        <v>1390</v>
      </c>
      <c r="S4" s="5">
        <v>1390</v>
      </c>
      <c r="T4" s="5">
        <v>1390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</row>
    <row r="5" spans="1:32">
      <c r="A5" s="56" t="s">
        <v>54</v>
      </c>
      <c r="B5" s="56" t="s">
        <v>163</v>
      </c>
      <c r="C5" s="56" t="s">
        <v>132</v>
      </c>
      <c r="D5" s="5">
        <v>124</v>
      </c>
      <c r="E5" s="5">
        <v>440</v>
      </c>
      <c r="F5" s="5">
        <v>440</v>
      </c>
      <c r="G5" s="5">
        <v>440</v>
      </c>
      <c r="H5" s="5">
        <v>440</v>
      </c>
      <c r="I5" s="5">
        <v>440</v>
      </c>
      <c r="J5" s="5">
        <v>440</v>
      </c>
      <c r="K5" s="5">
        <v>440</v>
      </c>
      <c r="L5" s="5">
        <v>440</v>
      </c>
      <c r="M5" s="5">
        <v>440</v>
      </c>
      <c r="N5" s="5">
        <v>440</v>
      </c>
      <c r="O5" s="5">
        <v>440</v>
      </c>
      <c r="P5" s="5">
        <v>440</v>
      </c>
      <c r="Q5" s="5">
        <v>440</v>
      </c>
      <c r="R5" s="5">
        <v>440</v>
      </c>
      <c r="S5" s="5">
        <v>440</v>
      </c>
      <c r="T5" s="5">
        <v>440</v>
      </c>
      <c r="U5" s="5">
        <v>440</v>
      </c>
      <c r="V5" s="5">
        <v>440</v>
      </c>
      <c r="W5" s="5">
        <v>440</v>
      </c>
      <c r="X5" s="5">
        <v>440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</row>
    <row r="6" spans="1:32">
      <c r="A6" s="56" t="s">
        <v>54</v>
      </c>
      <c r="B6" s="56" t="s">
        <v>163</v>
      </c>
      <c r="C6" s="56" t="s">
        <v>133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</row>
    <row r="7" spans="1:32">
      <c r="A7" s="56" t="s">
        <v>54</v>
      </c>
      <c r="B7" s="56" t="s">
        <v>163</v>
      </c>
      <c r="C7" s="56" t="s">
        <v>134</v>
      </c>
      <c r="D7" s="5">
        <v>2638.9989999999998</v>
      </c>
      <c r="E7" s="5">
        <v>2638.9989999999998</v>
      </c>
      <c r="F7" s="5">
        <v>2638.9990036300001</v>
      </c>
      <c r="G7" s="5">
        <v>2638.9990036300001</v>
      </c>
      <c r="H7" s="5">
        <v>2638.9990036300001</v>
      </c>
      <c r="I7" s="5">
        <v>2638.9990036300001</v>
      </c>
      <c r="J7" s="5">
        <v>2638.9990036300001</v>
      </c>
      <c r="K7" s="5">
        <v>2638.9990036300001</v>
      </c>
      <c r="L7" s="5">
        <v>2638.9990041199999</v>
      </c>
      <c r="M7" s="5">
        <v>2638.9990041199999</v>
      </c>
      <c r="N7" s="5">
        <v>2638.9990041199999</v>
      </c>
      <c r="O7" s="5">
        <v>2638.9990041199999</v>
      </c>
      <c r="P7" s="5">
        <v>2638.9990046100002</v>
      </c>
      <c r="Q7" s="5">
        <v>2638.9990046100002</v>
      </c>
      <c r="R7" s="5">
        <v>2638.9990155</v>
      </c>
      <c r="S7" s="5">
        <v>2638.9990087299998</v>
      </c>
      <c r="T7" s="5">
        <v>2638.9990123600001</v>
      </c>
      <c r="U7" s="5">
        <v>2638.9990196200001</v>
      </c>
      <c r="V7" s="5">
        <v>2638.9990196200001</v>
      </c>
      <c r="W7" s="5">
        <v>2638.9990227600001</v>
      </c>
      <c r="X7" s="5">
        <v>2638.9991025300001</v>
      </c>
      <c r="Y7" s="5">
        <v>5037.9276838899996</v>
      </c>
      <c r="Z7" s="5">
        <v>4188.9286593899997</v>
      </c>
      <c r="AA7" s="5">
        <v>4188.9286707699994</v>
      </c>
      <c r="AB7" s="5">
        <v>4188.9286816599997</v>
      </c>
      <c r="AC7" s="5">
        <v>4188.9286935300006</v>
      </c>
      <c r="AD7" s="5">
        <v>4188.9287034400004</v>
      </c>
      <c r="AE7" s="5">
        <v>4188.92875482</v>
      </c>
      <c r="AF7" s="5">
        <v>4188.92875482</v>
      </c>
    </row>
    <row r="8" spans="1:32">
      <c r="A8" s="56" t="s">
        <v>54</v>
      </c>
      <c r="B8" s="56" t="s">
        <v>163</v>
      </c>
      <c r="C8" s="56" t="s">
        <v>135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</row>
    <row r="9" spans="1:32">
      <c r="A9" s="56" t="s">
        <v>54</v>
      </c>
      <c r="B9" s="56" t="s">
        <v>163</v>
      </c>
      <c r="C9" s="56" t="s">
        <v>136</v>
      </c>
      <c r="D9" s="5">
        <v>2285</v>
      </c>
      <c r="E9" s="5">
        <v>2285</v>
      </c>
      <c r="F9" s="5">
        <v>2285</v>
      </c>
      <c r="G9" s="5">
        <v>2285</v>
      </c>
      <c r="H9" s="5">
        <v>2285</v>
      </c>
      <c r="I9" s="5">
        <v>2285</v>
      </c>
      <c r="J9" s="5">
        <v>2285</v>
      </c>
      <c r="K9" s="5">
        <v>2285</v>
      </c>
      <c r="L9" s="5">
        <v>2285</v>
      </c>
      <c r="M9" s="5">
        <v>2285</v>
      </c>
      <c r="N9" s="5">
        <v>2285</v>
      </c>
      <c r="O9" s="5">
        <v>2285</v>
      </c>
      <c r="P9" s="5">
        <v>2285</v>
      </c>
      <c r="Q9" s="5">
        <v>2285</v>
      </c>
      <c r="R9" s="5">
        <v>2285</v>
      </c>
      <c r="S9" s="5">
        <v>2285</v>
      </c>
      <c r="T9" s="5">
        <v>2285</v>
      </c>
      <c r="U9" s="5">
        <v>2285</v>
      </c>
      <c r="V9" s="5">
        <v>2285</v>
      </c>
      <c r="W9" s="5">
        <v>2285</v>
      </c>
      <c r="X9" s="5">
        <v>2285</v>
      </c>
      <c r="Y9" s="5">
        <v>2285</v>
      </c>
      <c r="Z9" s="5">
        <v>2285</v>
      </c>
      <c r="AA9" s="5">
        <v>2285</v>
      </c>
      <c r="AB9" s="5">
        <v>2285</v>
      </c>
      <c r="AC9" s="5">
        <v>2285</v>
      </c>
      <c r="AD9" s="5">
        <v>2285</v>
      </c>
      <c r="AE9" s="5">
        <v>2285</v>
      </c>
      <c r="AF9" s="5">
        <v>2285</v>
      </c>
    </row>
    <row r="10" spans="1:32">
      <c r="A10" s="56" t="s">
        <v>54</v>
      </c>
      <c r="B10" s="56" t="s">
        <v>163</v>
      </c>
      <c r="C10" s="56" t="s">
        <v>137</v>
      </c>
      <c r="D10" s="5">
        <v>290</v>
      </c>
      <c r="E10" s="5">
        <v>290.00000978000003</v>
      </c>
      <c r="F10" s="5">
        <v>290.00001434000001</v>
      </c>
      <c r="G10" s="5">
        <v>1570.00326946</v>
      </c>
      <c r="H10" s="5">
        <v>2930.00326946</v>
      </c>
      <c r="I10" s="5">
        <v>3855.0011483399999</v>
      </c>
      <c r="J10" s="5">
        <v>4254.8691188100001</v>
      </c>
      <c r="K10" s="5">
        <v>4329.9816177399998</v>
      </c>
      <c r="L10" s="5">
        <v>4329.9816226399998</v>
      </c>
      <c r="M10" s="5">
        <v>4329.9816270000001</v>
      </c>
      <c r="N10" s="5">
        <v>4329.9816397899986</v>
      </c>
      <c r="O10" s="5">
        <v>4329.9816672300003</v>
      </c>
      <c r="P10" s="5">
        <v>4329.9818694599999</v>
      </c>
      <c r="Q10" s="5">
        <v>4329.9818694699998</v>
      </c>
      <c r="R10" s="5">
        <v>4536.1551068199997</v>
      </c>
      <c r="S10" s="5">
        <v>4829.9820215</v>
      </c>
      <c r="T10" s="5">
        <v>4829.98203302</v>
      </c>
      <c r="U10" s="5">
        <v>4931.0448646000004</v>
      </c>
      <c r="V10" s="5">
        <v>4931.0448650899998</v>
      </c>
      <c r="W10" s="5">
        <v>4931.04486516</v>
      </c>
      <c r="X10" s="5">
        <v>4931.0448651900006</v>
      </c>
      <c r="Y10" s="5">
        <v>5329.9816106999997</v>
      </c>
      <c r="Z10" s="5">
        <v>5329.9816466599996</v>
      </c>
      <c r="AA10" s="5">
        <v>4729.9784070799997</v>
      </c>
      <c r="AB10" s="5">
        <v>4729.9784323000003</v>
      </c>
      <c r="AC10" s="5">
        <v>3804.9806766699999</v>
      </c>
      <c r="AD10" s="5">
        <v>3428.17929632</v>
      </c>
      <c r="AE10" s="5">
        <v>3745.2126608200001</v>
      </c>
      <c r="AF10" s="5">
        <v>3745.2126608399999</v>
      </c>
    </row>
    <row r="11" spans="1:32">
      <c r="A11" s="56" t="s">
        <v>54</v>
      </c>
      <c r="B11" s="56" t="s">
        <v>163</v>
      </c>
      <c r="C11" s="56" t="s">
        <v>138</v>
      </c>
      <c r="D11" s="5">
        <v>10.614000000000001</v>
      </c>
      <c r="E11" s="5">
        <v>97.194999999999993</v>
      </c>
      <c r="F11" s="5">
        <v>193.89099999999999</v>
      </c>
      <c r="G11" s="5">
        <v>321.46699999999998</v>
      </c>
      <c r="H11" s="5">
        <v>477.30799999999999</v>
      </c>
      <c r="I11" s="5">
        <v>663.93899998999996</v>
      </c>
      <c r="J11" s="5">
        <v>884.26200001000007</v>
      </c>
      <c r="K11" s="5">
        <v>1223.617</v>
      </c>
      <c r="L11" s="5">
        <v>1527.53344593</v>
      </c>
      <c r="M11" s="5">
        <v>1867.2025770400001</v>
      </c>
      <c r="N11" s="5">
        <v>2268.2680231300001</v>
      </c>
      <c r="O11" s="5">
        <v>2758.8330898200002</v>
      </c>
      <c r="P11" s="5">
        <v>3293.1551549400001</v>
      </c>
      <c r="Q11" s="5">
        <v>3837.9824765799999</v>
      </c>
      <c r="R11" s="5">
        <v>4410.34305305</v>
      </c>
      <c r="S11" s="5">
        <v>4966.7253137600001</v>
      </c>
      <c r="T11" s="5">
        <v>5527.4248461200004</v>
      </c>
      <c r="U11" s="5">
        <v>5974.0516751499999</v>
      </c>
      <c r="V11" s="5">
        <v>6409.6953179900001</v>
      </c>
      <c r="W11" s="5">
        <v>6810.2277216000002</v>
      </c>
      <c r="X11" s="5">
        <v>7236.07853574</v>
      </c>
      <c r="Y11" s="5">
        <v>7670.42398976</v>
      </c>
      <c r="Z11" s="5">
        <v>8130.8809619000003</v>
      </c>
      <c r="AA11" s="5">
        <v>8598.1680176999998</v>
      </c>
      <c r="AB11" s="5">
        <v>9095.4546502699995</v>
      </c>
      <c r="AC11" s="5">
        <v>9598.0447687700016</v>
      </c>
      <c r="AD11" s="5">
        <v>10130.098615360001</v>
      </c>
      <c r="AE11" s="5">
        <v>10669.6482607</v>
      </c>
      <c r="AF11" s="5">
        <v>10697.643870080001</v>
      </c>
    </row>
    <row r="12" spans="1:32">
      <c r="A12" s="56" t="s">
        <v>54</v>
      </c>
      <c r="B12" s="56" t="s">
        <v>163</v>
      </c>
      <c r="C12" s="56" t="s">
        <v>139</v>
      </c>
      <c r="D12" s="5">
        <v>169.471</v>
      </c>
      <c r="E12" s="5">
        <v>551.87700000000007</v>
      </c>
      <c r="F12" s="5">
        <v>804.322</v>
      </c>
      <c r="G12" s="5">
        <v>1024.308</v>
      </c>
      <c r="H12" s="5">
        <v>1210.452</v>
      </c>
      <c r="I12" s="5">
        <v>1364.306</v>
      </c>
      <c r="J12" s="5">
        <v>1497.826</v>
      </c>
      <c r="K12" s="5">
        <v>1724.8409999999999</v>
      </c>
      <c r="L12" s="5">
        <v>2042.145</v>
      </c>
      <c r="M12" s="5">
        <v>2372.98</v>
      </c>
      <c r="N12" s="5">
        <v>2728.3529999999992</v>
      </c>
      <c r="O12" s="5">
        <v>3161.3960000000002</v>
      </c>
      <c r="P12" s="5">
        <v>3582.5970000000002</v>
      </c>
      <c r="Q12" s="5">
        <v>3974.6349999999989</v>
      </c>
      <c r="R12" s="5">
        <v>4331.67</v>
      </c>
      <c r="S12" s="5">
        <v>4638.5140000000019</v>
      </c>
      <c r="T12" s="5">
        <v>4887.0350000000008</v>
      </c>
      <c r="U12" s="5">
        <v>5003.3400000000011</v>
      </c>
      <c r="V12" s="5">
        <v>5060.8829999999998</v>
      </c>
      <c r="W12" s="5">
        <v>5077.6240000000007</v>
      </c>
      <c r="X12" s="5">
        <v>5077.9980000000014</v>
      </c>
      <c r="Y12" s="5">
        <v>5080.4420000000009</v>
      </c>
      <c r="Z12" s="5">
        <v>5067.9909999999991</v>
      </c>
      <c r="AA12" s="5">
        <v>5058.1019999999999</v>
      </c>
      <c r="AB12" s="5">
        <v>5033.2700000000013</v>
      </c>
      <c r="AC12" s="5">
        <v>5011.559000000002</v>
      </c>
      <c r="AD12" s="5">
        <v>4974.7829999999994</v>
      </c>
      <c r="AE12" s="5">
        <v>4941.0389999999989</v>
      </c>
      <c r="AF12" s="5">
        <v>4941.0389999999989</v>
      </c>
    </row>
    <row r="13" spans="1:32">
      <c r="A13" s="56" t="s">
        <v>54</v>
      </c>
      <c r="B13" s="56" t="s">
        <v>163</v>
      </c>
      <c r="C13" s="56" t="s">
        <v>140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</row>
    <row r="14" spans="1:32">
      <c r="A14" s="56" t="s">
        <v>54</v>
      </c>
      <c r="B14" s="56" t="s">
        <v>163</v>
      </c>
      <c r="C14" s="56" t="s">
        <v>141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</row>
    <row r="15" spans="1:32">
      <c r="A15" s="56" t="s">
        <v>54</v>
      </c>
      <c r="B15" s="56" t="s">
        <v>163</v>
      </c>
      <c r="C15" s="56" t="s">
        <v>142</v>
      </c>
      <c r="D15" s="5">
        <v>2206.8420000000001</v>
      </c>
      <c r="E15" s="5">
        <v>3179.15494223</v>
      </c>
      <c r="F15" s="5">
        <v>3565.2549432000001</v>
      </c>
      <c r="G15" s="5">
        <v>5074.8897308300002</v>
      </c>
      <c r="H15" s="5">
        <v>5440.6802445699996</v>
      </c>
      <c r="I15" s="5">
        <v>8847.6486836299991</v>
      </c>
      <c r="J15" s="5">
        <v>9761.0518014799964</v>
      </c>
      <c r="K15" s="5">
        <v>10346.39860611</v>
      </c>
      <c r="L15" s="5">
        <v>11153.657090680001</v>
      </c>
      <c r="M15" s="5">
        <v>11486.958583240001</v>
      </c>
      <c r="N15" s="5">
        <v>12174.35744231</v>
      </c>
      <c r="O15" s="5">
        <v>12706.735322480001</v>
      </c>
      <c r="P15" s="5">
        <v>13153.89182094</v>
      </c>
      <c r="Q15" s="5">
        <v>13540.694121459999</v>
      </c>
      <c r="R15" s="5">
        <v>15687.18840381</v>
      </c>
      <c r="S15" s="5">
        <v>15766.933935540001</v>
      </c>
      <c r="T15" s="5">
        <v>15860.66444805</v>
      </c>
      <c r="U15" s="5">
        <v>15860.664450280001</v>
      </c>
      <c r="V15" s="5">
        <v>16640.58704445</v>
      </c>
      <c r="W15" s="5">
        <v>16807.477300030001</v>
      </c>
      <c r="X15" s="5">
        <v>17487.411964759998</v>
      </c>
      <c r="Y15" s="5">
        <v>17585.06280684</v>
      </c>
      <c r="Z15" s="5">
        <v>17585.062861890001</v>
      </c>
      <c r="AA15" s="5">
        <v>18267.807653849999</v>
      </c>
      <c r="AB15" s="5">
        <v>20682.828800439998</v>
      </c>
      <c r="AC15" s="5">
        <v>20682.828801489999</v>
      </c>
      <c r="AD15" s="5">
        <v>21646.901590549998</v>
      </c>
      <c r="AE15" s="5">
        <v>22955.436245379991</v>
      </c>
      <c r="AF15" s="5">
        <v>22711.636246180002</v>
      </c>
    </row>
    <row r="16" spans="1:32">
      <c r="A16" s="56" t="s">
        <v>54</v>
      </c>
      <c r="B16" s="56" t="s">
        <v>163</v>
      </c>
      <c r="C16" s="56" t="s">
        <v>143</v>
      </c>
      <c r="D16" s="5">
        <v>4099.375</v>
      </c>
      <c r="E16" s="5">
        <v>4099.3750191500003</v>
      </c>
      <c r="F16" s="5">
        <v>4099.375019430001</v>
      </c>
      <c r="G16" s="5">
        <v>4099.3750613400007</v>
      </c>
      <c r="H16" s="5">
        <v>4571.0550293200004</v>
      </c>
      <c r="I16" s="5">
        <v>4704.7657280799986</v>
      </c>
      <c r="J16" s="5">
        <v>6512.1991119199993</v>
      </c>
      <c r="K16" s="5">
        <v>7184.2877634199986</v>
      </c>
      <c r="L16" s="5">
        <v>7197.2970543800002</v>
      </c>
      <c r="M16" s="5">
        <v>7794.9455696099994</v>
      </c>
      <c r="N16" s="5">
        <v>8244.9430485499979</v>
      </c>
      <c r="O16" s="5">
        <v>8244.9430487099999</v>
      </c>
      <c r="P16" s="5">
        <v>8846.8966100799989</v>
      </c>
      <c r="Q16" s="5">
        <v>8846.8966102699997</v>
      </c>
      <c r="R16" s="5">
        <v>10123.02226691</v>
      </c>
      <c r="S16" s="5">
        <v>10482.752357740001</v>
      </c>
      <c r="T16" s="5">
        <v>11817.789071269999</v>
      </c>
      <c r="U16" s="5">
        <v>11817.789073219999</v>
      </c>
      <c r="V16" s="5">
        <v>13778.56850503</v>
      </c>
      <c r="W16" s="5">
        <v>15535.97426103</v>
      </c>
      <c r="X16" s="5">
        <v>17501.419825329998</v>
      </c>
      <c r="Y16" s="5">
        <v>18038.176431429991</v>
      </c>
      <c r="Z16" s="5">
        <v>18038.797203729999</v>
      </c>
      <c r="AA16" s="5">
        <v>19384.224329100001</v>
      </c>
      <c r="AB16" s="5">
        <v>20460.135229359999</v>
      </c>
      <c r="AC16" s="5">
        <v>20889.4276068</v>
      </c>
      <c r="AD16" s="5">
        <v>22699.335228960001</v>
      </c>
      <c r="AE16" s="5">
        <v>23642.177127179999</v>
      </c>
      <c r="AF16" s="5">
        <v>23097.169127829991</v>
      </c>
    </row>
    <row r="17" spans="1:32">
      <c r="A17" s="56" t="s">
        <v>54</v>
      </c>
      <c r="B17" s="56" t="s">
        <v>163</v>
      </c>
      <c r="C17" s="56" t="s">
        <v>144</v>
      </c>
      <c r="D17" s="5">
        <v>5183.7329108689109</v>
      </c>
      <c r="E17" s="5">
        <v>6922.7277668999996</v>
      </c>
      <c r="F17" s="5">
        <v>7729.2309365999999</v>
      </c>
      <c r="G17" s="5">
        <v>8520.6213362999988</v>
      </c>
      <c r="H17" s="5">
        <v>9270.9160045999997</v>
      </c>
      <c r="I17" s="5">
        <v>9991.0547650000008</v>
      </c>
      <c r="J17" s="5">
        <v>10709.473653999999</v>
      </c>
      <c r="K17" s="5">
        <v>11436.443144000001</v>
      </c>
      <c r="L17" s="5">
        <v>12170.029343</v>
      </c>
      <c r="M17" s="5">
        <v>12901.81018</v>
      </c>
      <c r="N17" s="5">
        <v>13643.271858</v>
      </c>
      <c r="O17" s="5">
        <v>14388.326986</v>
      </c>
      <c r="P17" s="5">
        <v>15121.253220000001</v>
      </c>
      <c r="Q17" s="5">
        <v>15810.109125000001</v>
      </c>
      <c r="R17" s="5">
        <v>16449.242824000001</v>
      </c>
      <c r="S17" s="5">
        <v>17061.910985999999</v>
      </c>
      <c r="T17" s="5">
        <v>17667.5949</v>
      </c>
      <c r="U17" s="5">
        <v>18262.588393999999</v>
      </c>
      <c r="V17" s="5">
        <v>18847.510651000001</v>
      </c>
      <c r="W17" s="5">
        <v>19429.670222000001</v>
      </c>
      <c r="X17" s="5">
        <v>20006.011485999999</v>
      </c>
      <c r="Y17" s="5">
        <v>20581.860403999999</v>
      </c>
      <c r="Z17" s="5">
        <v>21155.920246999998</v>
      </c>
      <c r="AA17" s="5">
        <v>21714.391952999998</v>
      </c>
      <c r="AB17" s="5">
        <v>22270.012771000002</v>
      </c>
      <c r="AC17" s="5">
        <v>22818.172102</v>
      </c>
      <c r="AD17" s="5">
        <v>23366.900722999999</v>
      </c>
      <c r="AE17" s="5">
        <v>23907.736964</v>
      </c>
      <c r="AF17" s="5">
        <v>23907.736964</v>
      </c>
    </row>
    <row r="18" spans="1:32">
      <c r="A18" s="56" t="s">
        <v>54</v>
      </c>
      <c r="B18" s="56" t="s">
        <v>163</v>
      </c>
      <c r="C18" s="56" t="s">
        <v>146</v>
      </c>
      <c r="D18" s="5">
        <v>308.44499999999999</v>
      </c>
      <c r="E18" s="5">
        <v>369.39093185040088</v>
      </c>
      <c r="F18" s="5">
        <v>401.20167709448492</v>
      </c>
      <c r="G18" s="5">
        <v>576.86130721057987</v>
      </c>
      <c r="H18" s="5">
        <v>792.71299566794801</v>
      </c>
      <c r="I18" s="5">
        <v>907.98473965987205</v>
      </c>
      <c r="J18" s="5">
        <v>1035.939493329927</v>
      </c>
      <c r="K18" s="5">
        <v>1094.4036724012281</v>
      </c>
      <c r="L18" s="5">
        <v>1158.52460636193</v>
      </c>
      <c r="M18" s="5">
        <v>1235.4642027231239</v>
      </c>
      <c r="N18" s="5">
        <v>1309.265231790647</v>
      </c>
      <c r="O18" s="5">
        <v>1387.0296033203249</v>
      </c>
      <c r="P18" s="5">
        <v>1463.187045625481</v>
      </c>
      <c r="Q18" s="5">
        <v>1544.99860314386</v>
      </c>
      <c r="R18" s="5">
        <v>1613.8245577482101</v>
      </c>
      <c r="S18" s="5">
        <v>1713.474001271592</v>
      </c>
      <c r="T18" s="5">
        <v>1788.1465500986551</v>
      </c>
      <c r="U18" s="5">
        <v>1895.5895899369609</v>
      </c>
      <c r="V18" s="5">
        <v>1919.7335279571751</v>
      </c>
      <c r="W18" s="5">
        <v>1921.356835954211</v>
      </c>
      <c r="X18" s="5">
        <v>1934.806591304123</v>
      </c>
      <c r="Y18" s="5">
        <v>1976.882021626129</v>
      </c>
      <c r="Z18" s="5">
        <v>1984.1465423349</v>
      </c>
      <c r="AA18" s="5">
        <v>2026.1747477096551</v>
      </c>
      <c r="AB18" s="5">
        <v>2060.7353038131969</v>
      </c>
      <c r="AC18" s="5">
        <v>2084.1001607951098</v>
      </c>
      <c r="AD18" s="5">
        <v>2098.586655222322</v>
      </c>
      <c r="AE18" s="5">
        <v>2127.8305377951751</v>
      </c>
      <c r="AF18" s="5">
        <v>2127.8305377951751</v>
      </c>
    </row>
    <row r="20" spans="1:32">
      <c r="A20" s="56" t="s">
        <v>54</v>
      </c>
      <c r="B20" s="56" t="s">
        <v>197</v>
      </c>
      <c r="C20" s="56" t="s">
        <v>130</v>
      </c>
      <c r="D20" s="5">
        <v>8126</v>
      </c>
      <c r="E20" s="5">
        <v>8126</v>
      </c>
      <c r="F20" s="5">
        <v>8126</v>
      </c>
      <c r="G20" s="5">
        <v>7426</v>
      </c>
      <c r="H20" s="5">
        <v>6726</v>
      </c>
      <c r="I20" s="5">
        <v>6026</v>
      </c>
      <c r="J20" s="5">
        <v>4832</v>
      </c>
      <c r="K20" s="5">
        <v>4552</v>
      </c>
      <c r="L20" s="5">
        <v>3152</v>
      </c>
      <c r="M20" s="5">
        <v>3152</v>
      </c>
      <c r="N20" s="5">
        <v>2422</v>
      </c>
      <c r="O20" s="5">
        <v>1692</v>
      </c>
      <c r="P20" s="5">
        <v>1692</v>
      </c>
      <c r="Q20" s="5">
        <v>1692</v>
      </c>
      <c r="R20" s="5">
        <v>1692</v>
      </c>
      <c r="S20" s="5">
        <v>1692</v>
      </c>
      <c r="T20" s="5">
        <v>1692</v>
      </c>
      <c r="U20" s="5">
        <v>852</v>
      </c>
      <c r="V20" s="5">
        <v>426</v>
      </c>
      <c r="W20" s="5">
        <v>426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</row>
    <row r="21" spans="1:32">
      <c r="A21" s="56" t="s">
        <v>54</v>
      </c>
      <c r="B21" s="56" t="s">
        <v>197</v>
      </c>
      <c r="C21" s="56" t="s">
        <v>132</v>
      </c>
      <c r="D21" s="5">
        <v>1597.89999999</v>
      </c>
      <c r="E21" s="5">
        <v>1597.89999999</v>
      </c>
      <c r="F21" s="5">
        <v>1597.89999999</v>
      </c>
      <c r="G21" s="5">
        <v>1597.89999999</v>
      </c>
      <c r="H21" s="5">
        <v>1597.89999999</v>
      </c>
      <c r="I21" s="5">
        <v>1597.89999999</v>
      </c>
      <c r="J21" s="5">
        <v>1597.89999999</v>
      </c>
      <c r="K21" s="5">
        <v>1597.89999999</v>
      </c>
      <c r="L21" s="5">
        <v>1597.89999999</v>
      </c>
      <c r="M21" s="5">
        <v>1597.89999999</v>
      </c>
      <c r="N21" s="5">
        <v>1597.89999999</v>
      </c>
      <c r="O21" s="5">
        <v>1597.89999999</v>
      </c>
      <c r="P21" s="5">
        <v>1597.89999999</v>
      </c>
      <c r="Q21" s="5">
        <v>1597.89999999</v>
      </c>
      <c r="R21" s="5">
        <v>1212.89999999</v>
      </c>
      <c r="S21" s="5">
        <v>1212.89999999</v>
      </c>
      <c r="T21" s="5">
        <v>1212.89999999</v>
      </c>
      <c r="U21" s="5">
        <v>1068.5</v>
      </c>
      <c r="V21" s="5">
        <v>1068.5</v>
      </c>
      <c r="W21" s="5">
        <v>1068.5</v>
      </c>
      <c r="X21" s="5">
        <v>1068.5</v>
      </c>
      <c r="Y21" s="5">
        <v>1068.5</v>
      </c>
      <c r="Z21" s="5">
        <v>1068.5</v>
      </c>
      <c r="AA21" s="5">
        <v>244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</row>
    <row r="22" spans="1:32">
      <c r="A22" s="56" t="s">
        <v>54</v>
      </c>
      <c r="B22" s="56" t="s">
        <v>197</v>
      </c>
      <c r="C22" s="56" t="s">
        <v>133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</row>
    <row r="23" spans="1:32">
      <c r="A23" s="56" t="s">
        <v>54</v>
      </c>
      <c r="B23" s="56" t="s">
        <v>197</v>
      </c>
      <c r="C23" s="56" t="s">
        <v>134</v>
      </c>
      <c r="D23" s="5">
        <v>1954.5000000099999</v>
      </c>
      <c r="E23" s="5">
        <v>1954.5000000099999</v>
      </c>
      <c r="F23" s="5">
        <v>1954.5000036399999</v>
      </c>
      <c r="G23" s="5">
        <v>1954.5000036399999</v>
      </c>
      <c r="H23" s="5">
        <v>1954.5000036399999</v>
      </c>
      <c r="I23" s="5">
        <v>1954.5000036399999</v>
      </c>
      <c r="J23" s="5">
        <v>1954.5000067799999</v>
      </c>
      <c r="K23" s="5">
        <v>1954.5000067799999</v>
      </c>
      <c r="L23" s="5">
        <v>1954.5000113900001</v>
      </c>
      <c r="M23" s="5">
        <v>1954.5000113900001</v>
      </c>
      <c r="N23" s="5">
        <v>1954.5000113900001</v>
      </c>
      <c r="O23" s="5">
        <v>1662.5000113799999</v>
      </c>
      <c r="P23" s="5">
        <v>1545.50001501</v>
      </c>
      <c r="Q23" s="5">
        <v>1545.50001501</v>
      </c>
      <c r="R23" s="5">
        <v>1545.5000244299999</v>
      </c>
      <c r="S23" s="5">
        <v>1545.5000097100001</v>
      </c>
      <c r="T23" s="5">
        <v>1545.5000128500001</v>
      </c>
      <c r="U23" s="5">
        <v>1545.5000201099999</v>
      </c>
      <c r="V23" s="5">
        <v>1545.50002737</v>
      </c>
      <c r="W23" s="5">
        <v>1545.50002786</v>
      </c>
      <c r="X23" s="5">
        <v>1545.50006102</v>
      </c>
      <c r="Y23" s="5">
        <v>1545.50006102</v>
      </c>
      <c r="Z23" s="5">
        <v>1414.00002864</v>
      </c>
      <c r="AA23" s="5">
        <v>3008.9478007299999</v>
      </c>
      <c r="AB23" s="5">
        <v>2459.9478007299999</v>
      </c>
      <c r="AC23" s="5">
        <v>2459.9478007299999</v>
      </c>
      <c r="AD23" s="5">
        <v>2459.9478007299999</v>
      </c>
      <c r="AE23" s="5">
        <v>1940.9478007299999</v>
      </c>
      <c r="AF23" s="5">
        <v>1594.9478007299999</v>
      </c>
    </row>
    <row r="24" spans="1:32">
      <c r="A24" s="56" t="s">
        <v>54</v>
      </c>
      <c r="B24" s="56" t="s">
        <v>197</v>
      </c>
      <c r="C24" s="56" t="s">
        <v>135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</row>
    <row r="25" spans="1:32">
      <c r="A25" s="56" t="s">
        <v>54</v>
      </c>
      <c r="B25" s="56" t="s">
        <v>197</v>
      </c>
      <c r="C25" s="56" t="s">
        <v>136</v>
      </c>
      <c r="D25" s="5">
        <v>152.4</v>
      </c>
      <c r="E25" s="5">
        <v>152.4</v>
      </c>
      <c r="F25" s="5">
        <v>152.4</v>
      </c>
      <c r="G25" s="5">
        <v>152.4</v>
      </c>
      <c r="H25" s="5">
        <v>152.4</v>
      </c>
      <c r="I25" s="5">
        <v>152.4</v>
      </c>
      <c r="J25" s="5">
        <v>152.4</v>
      </c>
      <c r="K25" s="5">
        <v>152.4</v>
      </c>
      <c r="L25" s="5">
        <v>152.4</v>
      </c>
      <c r="M25" s="5">
        <v>152.4</v>
      </c>
      <c r="N25" s="5">
        <v>152.4</v>
      </c>
      <c r="O25" s="5">
        <v>152.4</v>
      </c>
      <c r="P25" s="5">
        <v>152.4</v>
      </c>
      <c r="Q25" s="5">
        <v>152.4</v>
      </c>
      <c r="R25" s="5">
        <v>152.4</v>
      </c>
      <c r="S25" s="5">
        <v>66</v>
      </c>
      <c r="T25" s="5">
        <v>66</v>
      </c>
      <c r="U25" s="5">
        <v>66</v>
      </c>
      <c r="V25" s="5">
        <v>66</v>
      </c>
      <c r="W25" s="5">
        <v>66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</row>
    <row r="26" spans="1:32">
      <c r="A26" s="56" t="s">
        <v>54</v>
      </c>
      <c r="B26" s="56" t="s">
        <v>197</v>
      </c>
      <c r="C26" s="56" t="s">
        <v>137</v>
      </c>
      <c r="D26" s="5">
        <v>670</v>
      </c>
      <c r="E26" s="5">
        <v>670.00001778000001</v>
      </c>
      <c r="F26" s="5">
        <v>670.00002493</v>
      </c>
      <c r="G26" s="5">
        <v>920.00002947999997</v>
      </c>
      <c r="H26" s="5">
        <v>920.00003730999993</v>
      </c>
      <c r="I26" s="5">
        <v>920.00004756999999</v>
      </c>
      <c r="J26" s="5">
        <v>1006.28963174</v>
      </c>
      <c r="K26" s="5">
        <v>1006.2897079000001</v>
      </c>
      <c r="L26" s="5">
        <v>1948.4555948100001</v>
      </c>
      <c r="M26" s="5">
        <v>1948.4555948100001</v>
      </c>
      <c r="N26" s="5">
        <v>1948.4555948100001</v>
      </c>
      <c r="O26" s="5">
        <v>2195.7702375600002</v>
      </c>
      <c r="P26" s="5">
        <v>2277.6376729899998</v>
      </c>
      <c r="Q26" s="5">
        <v>2277.6376730000002</v>
      </c>
      <c r="R26" s="5">
        <v>2925.12453719</v>
      </c>
      <c r="S26" s="5">
        <v>3076.06337171</v>
      </c>
      <c r="T26" s="5">
        <v>3982.5887056699999</v>
      </c>
      <c r="U26" s="5">
        <v>5203.8812037999996</v>
      </c>
      <c r="V26" s="5">
        <v>5377.0173551600001</v>
      </c>
      <c r="W26" s="5">
        <v>5937.8959582999996</v>
      </c>
      <c r="X26" s="5">
        <v>5937.8959586100009</v>
      </c>
      <c r="Y26" s="5">
        <v>5937.8959450100001</v>
      </c>
      <c r="Z26" s="5">
        <v>5937.8960117799998</v>
      </c>
      <c r="AA26" s="5">
        <v>5937.8960964099997</v>
      </c>
      <c r="AB26" s="5">
        <v>5937.8960889</v>
      </c>
      <c r="AC26" s="5">
        <v>5937.8960788600007</v>
      </c>
      <c r="AD26" s="5">
        <v>6873.1716233099996</v>
      </c>
      <c r="AE26" s="5">
        <v>8386.0000510099999</v>
      </c>
      <c r="AF26" s="5">
        <v>7669.8290866999996</v>
      </c>
    </row>
    <row r="27" spans="1:32">
      <c r="A27" s="56" t="s">
        <v>54</v>
      </c>
      <c r="B27" s="56" t="s">
        <v>197</v>
      </c>
      <c r="C27" s="56" t="s">
        <v>138</v>
      </c>
      <c r="D27" s="5">
        <v>6.7799999999999994</v>
      </c>
      <c r="E27" s="5">
        <v>70.646999989999998</v>
      </c>
      <c r="F27" s="5">
        <v>151.97900000999999</v>
      </c>
      <c r="G27" s="5">
        <v>266.90499999999997</v>
      </c>
      <c r="H27" s="5">
        <v>406.553</v>
      </c>
      <c r="I27" s="5">
        <v>573.36900000000003</v>
      </c>
      <c r="J27" s="5">
        <v>775.00299999999993</v>
      </c>
      <c r="K27" s="5">
        <v>1088.9509999899999</v>
      </c>
      <c r="L27" s="5">
        <v>1371.98571666</v>
      </c>
      <c r="M27" s="5">
        <v>1640.71045082</v>
      </c>
      <c r="N27" s="5">
        <v>1958.65946534</v>
      </c>
      <c r="O27" s="5">
        <v>2346.43592605</v>
      </c>
      <c r="P27" s="5">
        <v>2772.1156823900001</v>
      </c>
      <c r="Q27" s="5">
        <v>3213.9407025800001</v>
      </c>
      <c r="R27" s="5">
        <v>3671.8742637700002</v>
      </c>
      <c r="S27" s="5">
        <v>4123.79592779</v>
      </c>
      <c r="T27" s="5">
        <v>4584.0053343299996</v>
      </c>
      <c r="U27" s="5">
        <v>4939.9521028400004</v>
      </c>
      <c r="V27" s="5">
        <v>5281.9022712400001</v>
      </c>
      <c r="W27" s="5">
        <v>5586.6117931799999</v>
      </c>
      <c r="X27" s="5">
        <v>5909.90588656</v>
      </c>
      <c r="Y27" s="5">
        <v>6239.44197334</v>
      </c>
      <c r="Z27" s="5">
        <v>6583.140128510001</v>
      </c>
      <c r="AA27" s="5">
        <v>6931.3414566599986</v>
      </c>
      <c r="AB27" s="5">
        <v>7298.8976921399999</v>
      </c>
      <c r="AC27" s="5">
        <v>7670.4133017300001</v>
      </c>
      <c r="AD27" s="5">
        <v>8065.6271149200002</v>
      </c>
      <c r="AE27" s="5">
        <v>8460.9043175100014</v>
      </c>
      <c r="AF27" s="5">
        <v>8477.9553716600003</v>
      </c>
    </row>
    <row r="28" spans="1:32">
      <c r="A28" s="56" t="s">
        <v>54</v>
      </c>
      <c r="B28" s="56" t="s">
        <v>197</v>
      </c>
      <c r="C28" s="56" t="s">
        <v>139</v>
      </c>
      <c r="D28" s="5">
        <v>99.957999999999998</v>
      </c>
      <c r="E28" s="5">
        <v>394.57299999999998</v>
      </c>
      <c r="F28" s="5">
        <v>630.91099999999994</v>
      </c>
      <c r="G28" s="5">
        <v>861.1690000000001</v>
      </c>
      <c r="H28" s="5">
        <v>1044.5999999999999</v>
      </c>
      <c r="I28" s="5">
        <v>1202.9010000000001</v>
      </c>
      <c r="J28" s="5">
        <v>1345.9849999999999</v>
      </c>
      <c r="K28" s="5">
        <v>1584.4369999999999</v>
      </c>
      <c r="L28" s="5">
        <v>1898.5050000000001</v>
      </c>
      <c r="M28" s="5">
        <v>2160.37</v>
      </c>
      <c r="N28" s="5">
        <v>2444.34</v>
      </c>
      <c r="O28" s="5">
        <v>2791.527</v>
      </c>
      <c r="P28" s="5">
        <v>3133.6959999999999</v>
      </c>
      <c r="Q28" s="5">
        <v>3465.114</v>
      </c>
      <c r="R28" s="5">
        <v>3761.0080000000012</v>
      </c>
      <c r="S28" s="5">
        <v>4025.8090000000002</v>
      </c>
      <c r="T28" s="5">
        <v>4247.8820000000014</v>
      </c>
      <c r="U28" s="5">
        <v>4350.5150000000003</v>
      </c>
      <c r="V28" s="5">
        <v>4399.7440000000006</v>
      </c>
      <c r="W28" s="5">
        <v>4410.491</v>
      </c>
      <c r="X28" s="5">
        <v>4406.2350000000006</v>
      </c>
      <c r="Y28" s="5">
        <v>4406.755000000001</v>
      </c>
      <c r="Z28" s="5">
        <v>4388.9480000000012</v>
      </c>
      <c r="AA28" s="5">
        <v>4375.9829999999993</v>
      </c>
      <c r="AB28" s="5">
        <v>4347.2200000000012</v>
      </c>
      <c r="AC28" s="5">
        <v>4324.1239999999998</v>
      </c>
      <c r="AD28" s="5">
        <v>4288.7089999999998</v>
      </c>
      <c r="AE28" s="5">
        <v>4255.2830000000004</v>
      </c>
      <c r="AF28" s="5">
        <v>4255.2830000000004</v>
      </c>
    </row>
    <row r="29" spans="1:32">
      <c r="A29" s="56" t="s">
        <v>54</v>
      </c>
      <c r="B29" s="56" t="s">
        <v>197</v>
      </c>
      <c r="C29" s="56" t="s">
        <v>140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</row>
    <row r="30" spans="1:32">
      <c r="A30" s="56" t="s">
        <v>54</v>
      </c>
      <c r="B30" s="56" t="s">
        <v>197</v>
      </c>
      <c r="C30" s="56" t="s">
        <v>141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</row>
    <row r="31" spans="1:32">
      <c r="A31" s="56" t="s">
        <v>54</v>
      </c>
      <c r="B31" s="56" t="s">
        <v>197</v>
      </c>
      <c r="C31" s="56" t="s">
        <v>142</v>
      </c>
      <c r="D31" s="5">
        <v>986.42900000000009</v>
      </c>
      <c r="E31" s="5">
        <v>1286.4290000000001</v>
      </c>
      <c r="F31" s="5">
        <v>3541.17528846</v>
      </c>
      <c r="G31" s="5">
        <v>4086.1640580600001</v>
      </c>
      <c r="H31" s="5">
        <v>4917.9540438900003</v>
      </c>
      <c r="I31" s="5">
        <v>5957.1791469999989</v>
      </c>
      <c r="J31" s="5">
        <v>7322.0667505100009</v>
      </c>
      <c r="K31" s="5">
        <v>8175.6958253900002</v>
      </c>
      <c r="L31" s="5">
        <v>9489.9782734500004</v>
      </c>
      <c r="M31" s="5">
        <v>9496.5005972700001</v>
      </c>
      <c r="N31" s="5">
        <v>10290.95052531</v>
      </c>
      <c r="O31" s="5">
        <v>11590.567787600001</v>
      </c>
      <c r="P31" s="5">
        <v>11597.544370989999</v>
      </c>
      <c r="Q31" s="5">
        <v>11597.544371010001</v>
      </c>
      <c r="R31" s="5">
        <v>11898.850612669999</v>
      </c>
      <c r="S31" s="5">
        <v>12996.533046930001</v>
      </c>
      <c r="T31" s="5">
        <v>13445.937005850001</v>
      </c>
      <c r="U31" s="5">
        <v>13762.49846742</v>
      </c>
      <c r="V31" s="5">
        <v>14011.329100679999</v>
      </c>
      <c r="W31" s="5">
        <v>14590.94639039</v>
      </c>
      <c r="X31" s="5">
        <v>18982.732025059999</v>
      </c>
      <c r="Y31" s="5">
        <v>20147.533906519999</v>
      </c>
      <c r="Z31" s="5">
        <v>19707.558907099999</v>
      </c>
      <c r="AA31" s="5">
        <v>20084.36154754</v>
      </c>
      <c r="AB31" s="5">
        <v>20051.502898390001</v>
      </c>
      <c r="AC31" s="5">
        <v>20509.703416230001</v>
      </c>
      <c r="AD31" s="5">
        <v>23011.750808820001</v>
      </c>
      <c r="AE31" s="5">
        <v>23281.56437529</v>
      </c>
      <c r="AF31" s="5">
        <v>23296.66604032</v>
      </c>
    </row>
    <row r="32" spans="1:32">
      <c r="A32" s="56" t="s">
        <v>54</v>
      </c>
      <c r="B32" s="56" t="s">
        <v>197</v>
      </c>
      <c r="C32" s="56" t="s">
        <v>143</v>
      </c>
      <c r="D32" s="5">
        <v>2826.4169999999999</v>
      </c>
      <c r="E32" s="5">
        <v>2826.4169999999999</v>
      </c>
      <c r="F32" s="5">
        <v>3193.6570146099998</v>
      </c>
      <c r="G32" s="5">
        <v>3193.657032529999</v>
      </c>
      <c r="H32" s="5">
        <v>3193.6570750199999</v>
      </c>
      <c r="I32" s="5">
        <v>3249.1509793199989</v>
      </c>
      <c r="J32" s="5">
        <v>3509.5391814200002</v>
      </c>
      <c r="K32" s="5">
        <v>3509.5391816000001</v>
      </c>
      <c r="L32" s="5">
        <v>4864.4002405800011</v>
      </c>
      <c r="M32" s="5">
        <v>4864.4002406500003</v>
      </c>
      <c r="N32" s="5">
        <v>5871.9216106500016</v>
      </c>
      <c r="O32" s="5">
        <v>6432.6978973400019</v>
      </c>
      <c r="P32" s="5">
        <v>6781.7980283300021</v>
      </c>
      <c r="Q32" s="5">
        <v>6785.8792390000017</v>
      </c>
      <c r="R32" s="5">
        <v>8178.309164610002</v>
      </c>
      <c r="S32" s="5">
        <v>9634.4602908299985</v>
      </c>
      <c r="T32" s="5">
        <v>10848.82708302</v>
      </c>
      <c r="U32" s="5">
        <v>14598.20427174</v>
      </c>
      <c r="V32" s="5">
        <v>15030.55783177</v>
      </c>
      <c r="W32" s="5">
        <v>17259.538963970001</v>
      </c>
      <c r="X32" s="5">
        <v>19175.197814520001</v>
      </c>
      <c r="Y32" s="5">
        <v>20690.562115730001</v>
      </c>
      <c r="Z32" s="5">
        <v>20545.10213132</v>
      </c>
      <c r="AA32" s="5">
        <v>21858.479262429999</v>
      </c>
      <c r="AB32" s="5">
        <v>22756.970806820002</v>
      </c>
      <c r="AC32" s="5">
        <v>22202.871217479998</v>
      </c>
      <c r="AD32" s="5">
        <v>26253.149447979999</v>
      </c>
      <c r="AE32" s="5">
        <v>27863.740074789999</v>
      </c>
      <c r="AF32" s="5">
        <v>27837.740074960009</v>
      </c>
    </row>
    <row r="33" spans="1:32">
      <c r="A33" s="56" t="s">
        <v>54</v>
      </c>
      <c r="B33" s="56" t="s">
        <v>197</v>
      </c>
      <c r="C33" s="56" t="s">
        <v>144</v>
      </c>
      <c r="D33" s="5">
        <v>4941.9001342461061</v>
      </c>
      <c r="E33" s="5">
        <v>6248.8361014900001</v>
      </c>
      <c r="F33" s="5">
        <v>6947.0674198200004</v>
      </c>
      <c r="G33" s="5">
        <v>7675.3939258</v>
      </c>
      <c r="H33" s="5">
        <v>8329.1378256999997</v>
      </c>
      <c r="I33" s="5">
        <v>8959.7591496999994</v>
      </c>
      <c r="J33" s="5">
        <v>9601.5013985000005</v>
      </c>
      <c r="K33" s="5">
        <v>10257.520646700001</v>
      </c>
      <c r="L33" s="5">
        <v>10923.916328200001</v>
      </c>
      <c r="M33" s="5">
        <v>11482.732244500001</v>
      </c>
      <c r="N33" s="5">
        <v>12062.705751699999</v>
      </c>
      <c r="O33" s="5">
        <v>12645.1129052</v>
      </c>
      <c r="P33" s="5">
        <v>13200.5423206</v>
      </c>
      <c r="Q33" s="5">
        <v>13720.012152699999</v>
      </c>
      <c r="R33" s="5">
        <v>14196.9812162</v>
      </c>
      <c r="S33" s="5">
        <v>14666.617491200001</v>
      </c>
      <c r="T33" s="5">
        <v>15133.803684799999</v>
      </c>
      <c r="U33" s="5">
        <v>15601.3470727</v>
      </c>
      <c r="V33" s="5">
        <v>16059.6919616</v>
      </c>
      <c r="W33" s="5">
        <v>16507.785058699999</v>
      </c>
      <c r="X33" s="5">
        <v>16936.909008300001</v>
      </c>
      <c r="Y33" s="5">
        <v>17361.480721600001</v>
      </c>
      <c r="Z33" s="5">
        <v>17759.720203699999</v>
      </c>
      <c r="AA33" s="5">
        <v>18151.232939900001</v>
      </c>
      <c r="AB33" s="5">
        <v>18530.020143400001</v>
      </c>
      <c r="AC33" s="5">
        <v>18907.339474199998</v>
      </c>
      <c r="AD33" s="5">
        <v>19284.631764999998</v>
      </c>
      <c r="AE33" s="5">
        <v>19645.508336700001</v>
      </c>
      <c r="AF33" s="5">
        <v>19645.508336700001</v>
      </c>
    </row>
    <row r="34" spans="1:32">
      <c r="A34" s="56" t="s">
        <v>54</v>
      </c>
      <c r="B34" s="56" t="s">
        <v>197</v>
      </c>
      <c r="C34" s="56" t="s">
        <v>146</v>
      </c>
      <c r="D34" s="5">
        <v>104.0258438925494</v>
      </c>
      <c r="E34" s="5">
        <v>161.99786598880249</v>
      </c>
      <c r="F34" s="5">
        <v>191.46830324972581</v>
      </c>
      <c r="G34" s="5">
        <v>225.09824392779649</v>
      </c>
      <c r="H34" s="5">
        <v>258.63973482131013</v>
      </c>
      <c r="I34" s="5">
        <v>291.18647211344938</v>
      </c>
      <c r="J34" s="5">
        <v>322.36591115174548</v>
      </c>
      <c r="K34" s="5">
        <v>358.16807552288361</v>
      </c>
      <c r="L34" s="5">
        <v>394.25951740561271</v>
      </c>
      <c r="M34" s="5">
        <v>432.739184708214</v>
      </c>
      <c r="N34" s="5">
        <v>465.98982874266909</v>
      </c>
      <c r="O34" s="5">
        <v>506.6496860148136</v>
      </c>
      <c r="P34" s="5">
        <v>546.14191682219518</v>
      </c>
      <c r="Q34" s="5">
        <v>590.03126476948034</v>
      </c>
      <c r="R34" s="5">
        <v>631.38657345178081</v>
      </c>
      <c r="S34" s="5">
        <v>670.10021357927531</v>
      </c>
      <c r="T34" s="5">
        <v>716.46747212967216</v>
      </c>
      <c r="U34" s="5">
        <v>764.0842727762282</v>
      </c>
      <c r="V34" s="5">
        <v>809.4467247588691</v>
      </c>
      <c r="W34" s="5">
        <v>853.92802896883563</v>
      </c>
      <c r="X34" s="5">
        <v>902.05765206870797</v>
      </c>
      <c r="Y34" s="5">
        <v>953.57494727116568</v>
      </c>
      <c r="Z34" s="5">
        <v>1003.305020177015</v>
      </c>
      <c r="AA34" s="5">
        <v>1049.48690328873</v>
      </c>
      <c r="AB34" s="5">
        <v>1107.8725198936891</v>
      </c>
      <c r="AC34" s="5">
        <v>1163.541571599204</v>
      </c>
      <c r="AD34" s="5">
        <v>1220.9092941995359</v>
      </c>
      <c r="AE34" s="5">
        <v>1278.7236252166219</v>
      </c>
      <c r="AF34" s="5">
        <v>1278.7236252166219</v>
      </c>
    </row>
    <row r="36" spans="1:32">
      <c r="A36" s="56" t="s">
        <v>54</v>
      </c>
      <c r="B36" s="56" t="s">
        <v>198</v>
      </c>
      <c r="C36" s="56" t="s">
        <v>131</v>
      </c>
      <c r="D36" s="5">
        <v>4820</v>
      </c>
      <c r="E36" s="5">
        <v>4820</v>
      </c>
      <c r="F36" s="5">
        <v>4820</v>
      </c>
      <c r="G36" s="5">
        <v>4135</v>
      </c>
      <c r="H36" s="5">
        <v>3385</v>
      </c>
      <c r="I36" s="5">
        <v>3385</v>
      </c>
      <c r="J36" s="5">
        <v>2825</v>
      </c>
      <c r="K36" s="5">
        <v>1720</v>
      </c>
      <c r="L36" s="5">
        <v>1160</v>
      </c>
      <c r="M36" s="5">
        <v>1160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</row>
    <row r="37" spans="1:32">
      <c r="A37" s="56" t="s">
        <v>54</v>
      </c>
      <c r="B37" s="56" t="s">
        <v>198</v>
      </c>
      <c r="C37" s="56" t="s">
        <v>132</v>
      </c>
      <c r="D37" s="5">
        <v>500</v>
      </c>
      <c r="E37" s="5">
        <v>500</v>
      </c>
      <c r="F37" s="5">
        <v>500</v>
      </c>
      <c r="G37" s="5">
        <v>500</v>
      </c>
      <c r="H37" s="5">
        <v>500</v>
      </c>
      <c r="I37" s="5">
        <v>500</v>
      </c>
      <c r="J37" s="5">
        <v>500</v>
      </c>
      <c r="K37" s="5">
        <v>500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</row>
    <row r="38" spans="1:32">
      <c r="A38" s="56" t="s">
        <v>54</v>
      </c>
      <c r="B38" s="56" t="s">
        <v>198</v>
      </c>
      <c r="C38" s="56" t="s">
        <v>133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</row>
    <row r="39" spans="1:32">
      <c r="A39" s="56" t="s">
        <v>54</v>
      </c>
      <c r="B39" s="56" t="s">
        <v>198</v>
      </c>
      <c r="C39" s="56" t="s">
        <v>134</v>
      </c>
      <c r="D39" s="5">
        <v>1900</v>
      </c>
      <c r="E39" s="5">
        <v>1900</v>
      </c>
      <c r="F39" s="5">
        <v>1900.00000363</v>
      </c>
      <c r="G39" s="5">
        <v>1900.00000363</v>
      </c>
      <c r="H39" s="5">
        <v>1900.00000363</v>
      </c>
      <c r="I39" s="5">
        <v>1900.00000363</v>
      </c>
      <c r="J39" s="5">
        <v>1900.00000363</v>
      </c>
      <c r="K39" s="5">
        <v>1900.00000363</v>
      </c>
      <c r="L39" s="5">
        <v>1900.0000082399999</v>
      </c>
      <c r="M39" s="5">
        <v>1900.0000082399999</v>
      </c>
      <c r="N39" s="5">
        <v>1900.0000082399999</v>
      </c>
      <c r="O39" s="5">
        <v>1730.0000082399999</v>
      </c>
      <c r="P39" s="5">
        <v>1730.0000082399999</v>
      </c>
      <c r="Q39" s="5">
        <v>1730.0000082399999</v>
      </c>
      <c r="R39" s="5">
        <v>1885.7869050199999</v>
      </c>
      <c r="S39" s="5">
        <v>1885.7868996300001</v>
      </c>
      <c r="T39" s="5">
        <v>1885.78690375</v>
      </c>
      <c r="U39" s="5">
        <v>2305.4031902000002</v>
      </c>
      <c r="V39" s="5">
        <v>2305.4031902000002</v>
      </c>
      <c r="W39" s="5">
        <v>2305.4031902000002</v>
      </c>
      <c r="X39" s="5">
        <v>2399.5273215500001</v>
      </c>
      <c r="Y39" s="5">
        <v>2399.5273215500001</v>
      </c>
      <c r="Z39" s="5">
        <v>2399.5273240000001</v>
      </c>
      <c r="AA39" s="5">
        <v>2399.5273334200001</v>
      </c>
      <c r="AB39" s="5">
        <v>2399.5273423499998</v>
      </c>
      <c r="AC39" s="5">
        <v>1815.52735422</v>
      </c>
      <c r="AD39" s="5">
        <v>1815.5273651099999</v>
      </c>
      <c r="AE39" s="5">
        <v>3025.4069137900001</v>
      </c>
      <c r="AF39" s="5">
        <v>3230.5224363900002</v>
      </c>
    </row>
    <row r="40" spans="1:32">
      <c r="A40" s="56" t="s">
        <v>54</v>
      </c>
      <c r="B40" s="56" t="s">
        <v>198</v>
      </c>
      <c r="C40" s="56" t="s">
        <v>135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</row>
    <row r="41" spans="1:32">
      <c r="A41" s="56" t="s">
        <v>54</v>
      </c>
      <c r="B41" s="56" t="s">
        <v>198</v>
      </c>
      <c r="C41" s="56" t="s">
        <v>136</v>
      </c>
      <c r="D41" s="5">
        <v>2204.0200000599998</v>
      </c>
      <c r="E41" s="5">
        <v>2204.0200000599998</v>
      </c>
      <c r="F41" s="5">
        <v>2204.0200000599998</v>
      </c>
      <c r="G41" s="5">
        <v>2204.0200000599998</v>
      </c>
      <c r="H41" s="5">
        <v>2204.0200000599998</v>
      </c>
      <c r="I41" s="5">
        <v>2204.0200000599998</v>
      </c>
      <c r="J41" s="5">
        <v>2204.0200000599998</v>
      </c>
      <c r="K41" s="5">
        <v>2204.0200000599998</v>
      </c>
      <c r="L41" s="5">
        <v>2204.0200000599998</v>
      </c>
      <c r="M41" s="5">
        <v>2204.0200000599998</v>
      </c>
      <c r="N41" s="5">
        <v>2204.0200000599998</v>
      </c>
      <c r="O41" s="5">
        <v>2204.0200000599998</v>
      </c>
      <c r="P41" s="5">
        <v>2204.0200000599998</v>
      </c>
      <c r="Q41" s="5">
        <v>2204.0200000599998</v>
      </c>
      <c r="R41" s="5">
        <v>2204.0200000599998</v>
      </c>
      <c r="S41" s="5">
        <v>2204.0200000599998</v>
      </c>
      <c r="T41" s="5">
        <v>2204.0200000599998</v>
      </c>
      <c r="U41" s="5">
        <v>2204.0200000599998</v>
      </c>
      <c r="V41" s="5">
        <v>2204.0200000599998</v>
      </c>
      <c r="W41" s="5">
        <v>2204.0200000599998</v>
      </c>
      <c r="X41" s="5">
        <v>2204.0200000599998</v>
      </c>
      <c r="Y41" s="5">
        <v>2204.0200000599998</v>
      </c>
      <c r="Z41" s="5">
        <v>2204.0200000599998</v>
      </c>
      <c r="AA41" s="5">
        <v>2204.0200000599998</v>
      </c>
      <c r="AB41" s="5">
        <v>2204.0200000599998</v>
      </c>
      <c r="AC41" s="5">
        <v>2204.0200000599998</v>
      </c>
      <c r="AD41" s="5">
        <v>2204.0200000599998</v>
      </c>
      <c r="AE41" s="5">
        <v>2204.0200000599998</v>
      </c>
      <c r="AF41" s="5">
        <v>2204.0200000599998</v>
      </c>
    </row>
    <row r="42" spans="1:32">
      <c r="A42" s="56" t="s">
        <v>54</v>
      </c>
      <c r="B42" s="56" t="s">
        <v>198</v>
      </c>
      <c r="C42" s="56" t="s">
        <v>137</v>
      </c>
      <c r="D42" s="5">
        <v>125.23</v>
      </c>
      <c r="E42" s="5">
        <v>125.23000244000001</v>
      </c>
      <c r="F42" s="5">
        <v>124.13000344</v>
      </c>
      <c r="G42" s="5">
        <v>124.13000425</v>
      </c>
      <c r="H42" s="5">
        <v>124.13000624999999</v>
      </c>
      <c r="I42" s="5">
        <v>125.23001015</v>
      </c>
      <c r="J42" s="5">
        <v>124.13003319000001</v>
      </c>
      <c r="K42" s="5">
        <v>124.13007406</v>
      </c>
      <c r="L42" s="5">
        <v>710.32238795000001</v>
      </c>
      <c r="M42" s="5">
        <v>710.32238795000001</v>
      </c>
      <c r="N42" s="5">
        <v>961.42238795000003</v>
      </c>
      <c r="O42" s="5">
        <v>960.32238795000001</v>
      </c>
      <c r="P42" s="5">
        <v>961.42238795000003</v>
      </c>
      <c r="Q42" s="5">
        <v>960.32238795000001</v>
      </c>
      <c r="R42" s="5">
        <v>961.42244142999994</v>
      </c>
      <c r="S42" s="5">
        <v>961.42245889000003</v>
      </c>
      <c r="T42" s="5">
        <v>961.42245891000005</v>
      </c>
      <c r="U42" s="5">
        <v>1464.2083199000001</v>
      </c>
      <c r="V42" s="5">
        <v>1464.2083199000001</v>
      </c>
      <c r="W42" s="5">
        <v>1464.2083199000001</v>
      </c>
      <c r="X42" s="5">
        <v>1464.2083199000001</v>
      </c>
      <c r="Y42" s="5">
        <v>1647.2890384299999</v>
      </c>
      <c r="Z42" s="5">
        <v>1647.28904132</v>
      </c>
      <c r="AA42" s="5">
        <v>1647.2890422200001</v>
      </c>
      <c r="AB42" s="5">
        <v>1647.28904369</v>
      </c>
      <c r="AC42" s="5">
        <v>1647.2890398899999</v>
      </c>
      <c r="AD42" s="5">
        <v>1647.2890315699999</v>
      </c>
      <c r="AE42" s="5">
        <v>1647.2890157899999</v>
      </c>
      <c r="AF42" s="5">
        <v>1061.0970323500001</v>
      </c>
    </row>
    <row r="43" spans="1:32">
      <c r="A43" s="56" t="s">
        <v>54</v>
      </c>
      <c r="B43" s="56" t="s">
        <v>198</v>
      </c>
      <c r="C43" s="56" t="s">
        <v>138</v>
      </c>
      <c r="D43" s="5">
        <v>5.2480000000000002</v>
      </c>
      <c r="E43" s="5">
        <v>55.805</v>
      </c>
      <c r="F43" s="5">
        <v>137.178</v>
      </c>
      <c r="G43" s="5">
        <v>254.75700000000001</v>
      </c>
      <c r="H43" s="5">
        <v>407.74700000000001</v>
      </c>
      <c r="I43" s="5">
        <v>597.26199999999994</v>
      </c>
      <c r="J43" s="5">
        <v>772.55799999999999</v>
      </c>
      <c r="K43" s="5">
        <v>1024.9490000000001</v>
      </c>
      <c r="L43" s="5">
        <v>1239.8924565899999</v>
      </c>
      <c r="M43" s="5">
        <v>1442.2730291800001</v>
      </c>
      <c r="N43" s="5">
        <v>1672.4216107699999</v>
      </c>
      <c r="O43" s="5">
        <v>1972.3109051700001</v>
      </c>
      <c r="P43" s="5">
        <v>2322.3100700999998</v>
      </c>
      <c r="Q43" s="5">
        <v>2689.1722191600002</v>
      </c>
      <c r="R43" s="5">
        <v>3083.3483508300001</v>
      </c>
      <c r="S43" s="5">
        <v>3503.3183958999998</v>
      </c>
      <c r="T43" s="5">
        <v>3907.2658795100001</v>
      </c>
      <c r="U43" s="5">
        <v>4248.3119133199998</v>
      </c>
      <c r="V43" s="5">
        <v>4594.1342578200001</v>
      </c>
      <c r="W43" s="5">
        <v>4922.3785791</v>
      </c>
      <c r="X43" s="5">
        <v>5240.6725199799994</v>
      </c>
      <c r="Y43" s="5">
        <v>5568.3839228100014</v>
      </c>
      <c r="Z43" s="5">
        <v>5914.7133059999996</v>
      </c>
      <c r="AA43" s="5">
        <v>6268.9471736599999</v>
      </c>
      <c r="AB43" s="5">
        <v>6645.9519552000002</v>
      </c>
      <c r="AC43" s="5">
        <v>7030.0935544499998</v>
      </c>
      <c r="AD43" s="5">
        <v>7438.2922817500003</v>
      </c>
      <c r="AE43" s="5">
        <v>7855.3622635800002</v>
      </c>
      <c r="AF43" s="5">
        <v>7884.0703673100006</v>
      </c>
    </row>
    <row r="44" spans="1:32">
      <c r="A44" s="56" t="s">
        <v>54</v>
      </c>
      <c r="B44" s="56" t="s">
        <v>198</v>
      </c>
      <c r="C44" s="56" t="s">
        <v>139</v>
      </c>
      <c r="D44" s="5">
        <v>96.903999999999996</v>
      </c>
      <c r="E44" s="5">
        <v>332.36599999999999</v>
      </c>
      <c r="F44" s="5">
        <v>592.89299999999992</v>
      </c>
      <c r="G44" s="5">
        <v>841.02199999999993</v>
      </c>
      <c r="H44" s="5">
        <v>1068.623</v>
      </c>
      <c r="I44" s="5">
        <v>1263.973</v>
      </c>
      <c r="J44" s="5">
        <v>1337.973</v>
      </c>
      <c r="K44" s="5">
        <v>1465.9970000000001</v>
      </c>
      <c r="L44" s="5">
        <v>1677.258</v>
      </c>
      <c r="M44" s="5">
        <v>1844.193</v>
      </c>
      <c r="N44" s="5">
        <v>2011.6679999999999</v>
      </c>
      <c r="O44" s="5">
        <v>2249.2469999999998</v>
      </c>
      <c r="P44" s="5">
        <v>2505.0830000000001</v>
      </c>
      <c r="Q44" s="5">
        <v>2754.9569999999999</v>
      </c>
      <c r="R44" s="5">
        <v>2990.1660000000002</v>
      </c>
      <c r="S44" s="5">
        <v>3229.36</v>
      </c>
      <c r="T44" s="5">
        <v>3404.1</v>
      </c>
      <c r="U44" s="5">
        <v>3500.9479999999999</v>
      </c>
      <c r="V44" s="5">
        <v>3565.601999999999</v>
      </c>
      <c r="W44" s="5">
        <v>3605.174</v>
      </c>
      <c r="X44" s="5">
        <v>3604.6750000000002</v>
      </c>
      <c r="Y44" s="5">
        <v>3607.498</v>
      </c>
      <c r="Z44" s="5">
        <v>3598.4209999999998</v>
      </c>
      <c r="AA44" s="5">
        <v>3592.6410000000001</v>
      </c>
      <c r="AB44" s="5">
        <v>3576.025000000001</v>
      </c>
      <c r="AC44" s="5">
        <v>3563.2330000000011</v>
      </c>
      <c r="AD44" s="5">
        <v>3540.764000000001</v>
      </c>
      <c r="AE44" s="5">
        <v>3521.5800000000008</v>
      </c>
      <c r="AF44" s="5">
        <v>3521.5800000000008</v>
      </c>
    </row>
    <row r="45" spans="1:32">
      <c r="A45" s="56" t="s">
        <v>54</v>
      </c>
      <c r="B45" s="56" t="s">
        <v>198</v>
      </c>
      <c r="C45" s="56" t="s">
        <v>140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</row>
    <row r="46" spans="1:32">
      <c r="A46" s="56" t="s">
        <v>54</v>
      </c>
      <c r="B46" s="56" t="s">
        <v>198</v>
      </c>
      <c r="C46" s="56" t="s">
        <v>141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</row>
    <row r="47" spans="1:32">
      <c r="A47" s="56" t="s">
        <v>54</v>
      </c>
      <c r="B47" s="56" t="s">
        <v>198</v>
      </c>
      <c r="C47" s="56" t="s">
        <v>142</v>
      </c>
      <c r="D47" s="5">
        <v>3996.9637999999991</v>
      </c>
      <c r="E47" s="5">
        <v>4154.4637999999986</v>
      </c>
      <c r="F47" s="5">
        <v>4634.925014739998</v>
      </c>
      <c r="G47" s="5">
        <v>4697.2914706699976</v>
      </c>
      <c r="H47" s="5">
        <v>5498.3589513399984</v>
      </c>
      <c r="I47" s="5">
        <v>5498.3589514799978</v>
      </c>
      <c r="J47" s="5">
        <v>5850.2310284799996</v>
      </c>
      <c r="K47" s="5">
        <v>6685.5883394599987</v>
      </c>
      <c r="L47" s="5">
        <v>7373.3121024599986</v>
      </c>
      <c r="M47" s="5">
        <v>8145.4685296799989</v>
      </c>
      <c r="N47" s="5">
        <v>8244.5698567099989</v>
      </c>
      <c r="O47" s="5">
        <v>9916.5742442399987</v>
      </c>
      <c r="P47" s="5">
        <v>10053.33627009</v>
      </c>
      <c r="Q47" s="5">
        <v>10053.33627009</v>
      </c>
      <c r="R47" s="5">
        <v>10053.336270260001</v>
      </c>
      <c r="S47" s="5">
        <v>10834.285851680001</v>
      </c>
      <c r="T47" s="5">
        <v>10633.381052029999</v>
      </c>
      <c r="U47" s="5">
        <v>10441.38105238</v>
      </c>
      <c r="V47" s="5">
        <v>10167.26490217</v>
      </c>
      <c r="W47" s="5">
        <v>10675.060142890001</v>
      </c>
      <c r="X47" s="5">
        <v>12365.57782932</v>
      </c>
      <c r="Y47" s="5">
        <v>12202.67624189</v>
      </c>
      <c r="Z47" s="5">
        <v>11890.676249960001</v>
      </c>
      <c r="AA47" s="5">
        <v>12772.344385730001</v>
      </c>
      <c r="AB47" s="5">
        <v>12772.344386749999</v>
      </c>
      <c r="AC47" s="5">
        <v>13269.847689030001</v>
      </c>
      <c r="AD47" s="5">
        <v>13241.147689289999</v>
      </c>
      <c r="AE47" s="5">
        <v>12503.09768936</v>
      </c>
      <c r="AF47" s="5">
        <v>12269.601889420001</v>
      </c>
    </row>
    <row r="48" spans="1:32">
      <c r="A48" s="56" t="s">
        <v>54</v>
      </c>
      <c r="B48" s="56" t="s">
        <v>198</v>
      </c>
      <c r="C48" s="56" t="s">
        <v>143</v>
      </c>
      <c r="D48" s="5">
        <v>1001.801</v>
      </c>
      <c r="E48" s="5">
        <v>1001.801</v>
      </c>
      <c r="F48" s="5">
        <v>1001.80101009</v>
      </c>
      <c r="G48" s="5">
        <v>1001.80101602</v>
      </c>
      <c r="H48" s="5">
        <v>1001.801017</v>
      </c>
      <c r="I48" s="5">
        <v>1001.8010177800001</v>
      </c>
      <c r="J48" s="5">
        <v>1001.80102213</v>
      </c>
      <c r="K48" s="5">
        <v>1001.80103279</v>
      </c>
      <c r="L48" s="5">
        <v>1001.80105501</v>
      </c>
      <c r="M48" s="5">
        <v>1348.5158707099999</v>
      </c>
      <c r="N48" s="5">
        <v>2438.5533703900001</v>
      </c>
      <c r="O48" s="5">
        <v>2438.5533709599999</v>
      </c>
      <c r="P48" s="5">
        <v>2438.5533733100001</v>
      </c>
      <c r="Q48" s="5">
        <v>2438.55337332</v>
      </c>
      <c r="R48" s="5">
        <v>2611.8017366200002</v>
      </c>
      <c r="S48" s="5">
        <v>2611.8017507300001</v>
      </c>
      <c r="T48" s="5">
        <v>3218.9328683899998</v>
      </c>
      <c r="U48" s="5">
        <v>3618.9328657299998</v>
      </c>
      <c r="V48" s="5">
        <v>3618.932866659999</v>
      </c>
      <c r="W48" s="5">
        <v>3618.9333904800001</v>
      </c>
      <c r="X48" s="5">
        <v>5620.8433313100013</v>
      </c>
      <c r="Y48" s="5">
        <v>5926.6975660400003</v>
      </c>
      <c r="Z48" s="5">
        <v>5819.1775674</v>
      </c>
      <c r="AA48" s="5">
        <v>6006.4894305100006</v>
      </c>
      <c r="AB48" s="5">
        <v>6006.4894306699998</v>
      </c>
      <c r="AC48" s="5">
        <v>6887.7490989200014</v>
      </c>
      <c r="AD48" s="5">
        <v>7746.994637490001</v>
      </c>
      <c r="AE48" s="5">
        <v>11583.28494743</v>
      </c>
      <c r="AF48" s="5">
        <v>11502.28494757</v>
      </c>
    </row>
    <row r="49" spans="1:32">
      <c r="A49" s="56" t="s">
        <v>54</v>
      </c>
      <c r="B49" s="56" t="s">
        <v>198</v>
      </c>
      <c r="C49" s="56" t="s">
        <v>144</v>
      </c>
      <c r="D49" s="5">
        <v>3806.24689193529</v>
      </c>
      <c r="E49" s="5">
        <v>5088.0472</v>
      </c>
      <c r="F49" s="5">
        <v>5784.8093250000002</v>
      </c>
      <c r="G49" s="5">
        <v>6517.8103440000004</v>
      </c>
      <c r="H49" s="5">
        <v>7244.8401610000001</v>
      </c>
      <c r="I49" s="5">
        <v>7972.8585709999998</v>
      </c>
      <c r="J49" s="5">
        <v>8440.0360309999996</v>
      </c>
      <c r="K49" s="5">
        <v>8899.9999270000008</v>
      </c>
      <c r="L49" s="5">
        <v>9361.2525440000009</v>
      </c>
      <c r="M49" s="5">
        <v>9753.4850409999999</v>
      </c>
      <c r="N49" s="5">
        <v>10152.426670000001</v>
      </c>
      <c r="O49" s="5">
        <v>10554.62428</v>
      </c>
      <c r="P49" s="5">
        <v>10955.70694</v>
      </c>
      <c r="Q49" s="5">
        <v>11336.68842</v>
      </c>
      <c r="R49" s="5">
        <v>11697.80062</v>
      </c>
      <c r="S49" s="5">
        <v>12064.38422</v>
      </c>
      <c r="T49" s="5">
        <v>12436.89834</v>
      </c>
      <c r="U49" s="5">
        <v>12822.63852</v>
      </c>
      <c r="V49" s="5">
        <v>13216.117759999999</v>
      </c>
      <c r="W49" s="5">
        <v>13604.843650000001</v>
      </c>
      <c r="X49" s="5">
        <v>13986.46614</v>
      </c>
      <c r="Y49" s="5">
        <v>14369.49575</v>
      </c>
      <c r="Z49" s="5">
        <v>14748.63263</v>
      </c>
      <c r="AA49" s="5">
        <v>15123.685030000001</v>
      </c>
      <c r="AB49" s="5">
        <v>15496.26215</v>
      </c>
      <c r="AC49" s="5">
        <v>15868.39431</v>
      </c>
      <c r="AD49" s="5">
        <v>16240.828009999999</v>
      </c>
      <c r="AE49" s="5">
        <v>16611.247749999999</v>
      </c>
      <c r="AF49" s="5">
        <v>16611.247749999999</v>
      </c>
    </row>
    <row r="50" spans="1:32">
      <c r="A50" s="56" t="s">
        <v>54</v>
      </c>
      <c r="B50" s="56" t="s">
        <v>198</v>
      </c>
      <c r="C50" s="56" t="s">
        <v>146</v>
      </c>
      <c r="D50" s="5">
        <v>212.22</v>
      </c>
      <c r="E50" s="5">
        <v>262.53089701323012</v>
      </c>
      <c r="F50" s="5">
        <v>286.89216791639211</v>
      </c>
      <c r="G50" s="5">
        <v>306.24293791028572</v>
      </c>
      <c r="H50" s="5">
        <v>331.37623999512891</v>
      </c>
      <c r="I50" s="5">
        <v>356.42603854408918</v>
      </c>
      <c r="J50" s="5">
        <v>383.35014067922668</v>
      </c>
      <c r="K50" s="5">
        <v>409.5837831839122</v>
      </c>
      <c r="L50" s="5">
        <v>439.43192182945239</v>
      </c>
      <c r="M50" s="5">
        <v>475.96488994034291</v>
      </c>
      <c r="N50" s="5">
        <v>508.43473430141188</v>
      </c>
      <c r="O50" s="5">
        <v>541.23604308404265</v>
      </c>
      <c r="P50" s="5">
        <v>578.63505623677122</v>
      </c>
      <c r="Q50" s="5">
        <v>618.71614175884224</v>
      </c>
      <c r="R50" s="5">
        <v>654.65709016142648</v>
      </c>
      <c r="S50" s="5">
        <v>693.08512955553772</v>
      </c>
      <c r="T50" s="5">
        <v>733.47782319953512</v>
      </c>
      <c r="U50" s="5">
        <v>768.31639660692213</v>
      </c>
      <c r="V50" s="5">
        <v>806.47336646580243</v>
      </c>
      <c r="W50" s="5">
        <v>848.85269598333525</v>
      </c>
      <c r="X50" s="5">
        <v>891.20808318125114</v>
      </c>
      <c r="Y50" s="5">
        <v>935.44242172798658</v>
      </c>
      <c r="Z50" s="5">
        <v>975.13522471196688</v>
      </c>
      <c r="AA50" s="5">
        <v>1015.864034935722</v>
      </c>
      <c r="AB50" s="5">
        <v>1057.023725987335</v>
      </c>
      <c r="AC50" s="5">
        <v>1109.787117739304</v>
      </c>
      <c r="AD50" s="5">
        <v>1152.0556532416799</v>
      </c>
      <c r="AE50" s="5">
        <v>1209.4663968616269</v>
      </c>
      <c r="AF50" s="5">
        <v>1209.4663968616269</v>
      </c>
    </row>
    <row r="52" spans="1:32">
      <c r="A52" s="56" t="s">
        <v>54</v>
      </c>
      <c r="B52" s="56" t="s">
        <v>199</v>
      </c>
      <c r="C52" s="56" t="s">
        <v>132</v>
      </c>
      <c r="D52" s="5">
        <v>1328.9999999900001</v>
      </c>
      <c r="E52" s="5">
        <v>1328.9999999900001</v>
      </c>
      <c r="F52" s="5">
        <v>1328.9999999900001</v>
      </c>
      <c r="G52" s="5">
        <v>1328.9999999900001</v>
      </c>
      <c r="H52" s="5">
        <v>1328.9999999900001</v>
      </c>
      <c r="I52" s="5">
        <v>1328.9999999900001</v>
      </c>
      <c r="J52" s="5">
        <v>1328.9999999900001</v>
      </c>
      <c r="K52" s="5">
        <v>1328.9999999900001</v>
      </c>
      <c r="L52" s="5">
        <v>1328.9999999900001</v>
      </c>
      <c r="M52" s="5">
        <v>1328.9999999900001</v>
      </c>
      <c r="N52" s="5">
        <v>1328.9999999900001</v>
      </c>
      <c r="O52" s="5">
        <v>1328.9999999900001</v>
      </c>
      <c r="P52" s="5">
        <v>1328.9999999900001</v>
      </c>
      <c r="Q52" s="5">
        <v>528.99999998999999</v>
      </c>
      <c r="R52" s="5">
        <v>528.99999998999999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</row>
    <row r="53" spans="1:32">
      <c r="A53" s="56" t="s">
        <v>54</v>
      </c>
      <c r="B53" s="56" t="s">
        <v>199</v>
      </c>
      <c r="C53" s="56" t="s">
        <v>133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</row>
    <row r="54" spans="1:32">
      <c r="A54" s="56" t="s">
        <v>54</v>
      </c>
      <c r="B54" s="56" t="s">
        <v>199</v>
      </c>
      <c r="C54" s="56" t="s">
        <v>134</v>
      </c>
      <c r="D54" s="5">
        <v>1583.8600000399999</v>
      </c>
      <c r="E54" s="5">
        <v>1583.8600000399999</v>
      </c>
      <c r="F54" s="5">
        <v>1583.8600026900001</v>
      </c>
      <c r="G54" s="5">
        <v>1583.8600026900001</v>
      </c>
      <c r="H54" s="5">
        <v>1583.8600026900001</v>
      </c>
      <c r="I54" s="5">
        <v>1583.8600026900001</v>
      </c>
      <c r="J54" s="5">
        <v>1583.8600026900001</v>
      </c>
      <c r="K54" s="5">
        <v>1583.8600026900001</v>
      </c>
      <c r="L54" s="5">
        <v>1201.36000534</v>
      </c>
      <c r="M54" s="5">
        <v>1201.36000534</v>
      </c>
      <c r="N54" s="5">
        <v>961.70000530000004</v>
      </c>
      <c r="O54" s="5">
        <v>961.70000530000004</v>
      </c>
      <c r="P54" s="5">
        <v>961.70000530000004</v>
      </c>
      <c r="Q54" s="5">
        <v>881.70000530000004</v>
      </c>
      <c r="R54" s="5">
        <v>881.70001060000004</v>
      </c>
      <c r="S54" s="5">
        <v>881.70000530000004</v>
      </c>
      <c r="T54" s="5">
        <v>881.70001060000004</v>
      </c>
      <c r="U54" s="5">
        <v>881.70006890000002</v>
      </c>
      <c r="V54" s="5">
        <v>881.70006890000002</v>
      </c>
      <c r="W54" s="5">
        <v>881.70006890000002</v>
      </c>
      <c r="X54" s="5">
        <v>881.70006890000002</v>
      </c>
      <c r="Y54" s="5">
        <v>881.7001537000001</v>
      </c>
      <c r="Z54" s="5">
        <v>703.44592465000005</v>
      </c>
      <c r="AA54" s="5">
        <v>580.24592465000001</v>
      </c>
      <c r="AB54" s="5">
        <v>426.24592465000001</v>
      </c>
      <c r="AC54" s="5">
        <v>426.24592465000001</v>
      </c>
      <c r="AD54" s="5">
        <v>426.24592465000001</v>
      </c>
      <c r="AE54" s="5">
        <v>426.24592465000001</v>
      </c>
      <c r="AF54" s="5">
        <v>389.04592465000002</v>
      </c>
    </row>
    <row r="55" spans="1:32">
      <c r="A55" s="56" t="s">
        <v>54</v>
      </c>
      <c r="B55" s="56" t="s">
        <v>199</v>
      </c>
      <c r="C55" s="56" t="s">
        <v>135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</row>
    <row r="56" spans="1:32">
      <c r="A56" s="56" t="s">
        <v>54</v>
      </c>
      <c r="B56" s="56" t="s">
        <v>199</v>
      </c>
      <c r="C56" s="56" t="s">
        <v>136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</row>
    <row r="57" spans="1:32">
      <c r="A57" s="56" t="s">
        <v>54</v>
      </c>
      <c r="B57" s="56" t="s">
        <v>199</v>
      </c>
      <c r="C57" s="56" t="s">
        <v>137</v>
      </c>
      <c r="D57" s="5">
        <v>205.33</v>
      </c>
      <c r="E57" s="5">
        <v>473.33000275000001</v>
      </c>
      <c r="F57" s="5">
        <v>473.33000433000001</v>
      </c>
      <c r="G57" s="5">
        <v>473.33000450999998</v>
      </c>
      <c r="H57" s="5">
        <v>473.33000671999997</v>
      </c>
      <c r="I57" s="5">
        <v>473.33001067999999</v>
      </c>
      <c r="J57" s="5">
        <v>473.33002304000013</v>
      </c>
      <c r="K57" s="5">
        <v>473.33006281000002</v>
      </c>
      <c r="L57" s="5">
        <v>473.33030573999997</v>
      </c>
      <c r="M57" s="5">
        <v>473.33030573999997</v>
      </c>
      <c r="N57" s="5">
        <v>473.33030573999997</v>
      </c>
      <c r="O57" s="5">
        <v>473.33030573999997</v>
      </c>
      <c r="P57" s="5">
        <v>473.33030573999997</v>
      </c>
      <c r="Q57" s="5">
        <v>473.33030573999997</v>
      </c>
      <c r="R57" s="5">
        <v>473.33030577</v>
      </c>
      <c r="S57" s="5">
        <v>473.33034977000011</v>
      </c>
      <c r="T57" s="5">
        <v>530.67371952000008</v>
      </c>
      <c r="U57" s="5">
        <v>781.09515522000004</v>
      </c>
      <c r="V57" s="5">
        <v>781.09515523000005</v>
      </c>
      <c r="W57" s="5">
        <v>781.09515525000006</v>
      </c>
      <c r="X57" s="5">
        <v>781.09515527000008</v>
      </c>
      <c r="Y57" s="5">
        <v>781.09515271000009</v>
      </c>
      <c r="Z57" s="5">
        <v>783.19517392</v>
      </c>
      <c r="AA57" s="5">
        <v>781.09517392999999</v>
      </c>
      <c r="AB57" s="5">
        <v>781.09517177000009</v>
      </c>
      <c r="AC57" s="5">
        <v>781.09516787000007</v>
      </c>
      <c r="AD57" s="5">
        <v>781.09516877999999</v>
      </c>
      <c r="AE57" s="5">
        <v>1484.46817829</v>
      </c>
      <c r="AF57" s="5">
        <v>1484.4679401200001</v>
      </c>
    </row>
    <row r="58" spans="1:32">
      <c r="A58" s="56" t="s">
        <v>54</v>
      </c>
      <c r="B58" s="56" t="s">
        <v>199</v>
      </c>
      <c r="C58" s="56" t="s">
        <v>138</v>
      </c>
      <c r="D58" s="5">
        <v>28.706</v>
      </c>
      <c r="E58" s="5">
        <v>88.617000000000004</v>
      </c>
      <c r="F58" s="5">
        <v>126.926</v>
      </c>
      <c r="G58" s="5">
        <v>170.24600000000001</v>
      </c>
      <c r="H58" s="5">
        <v>214.273</v>
      </c>
      <c r="I58" s="5">
        <v>262.03500000000003</v>
      </c>
      <c r="J58" s="5">
        <v>314.13299999999998</v>
      </c>
      <c r="K58" s="5">
        <v>396.51799999999997</v>
      </c>
      <c r="L58" s="5">
        <v>481.68032892000002</v>
      </c>
      <c r="M58" s="5">
        <v>576.47358365999992</v>
      </c>
      <c r="N58" s="5">
        <v>691.38815980000004</v>
      </c>
      <c r="O58" s="5">
        <v>822.10936463999997</v>
      </c>
      <c r="P58" s="5">
        <v>961.61198901</v>
      </c>
      <c r="Q58" s="5">
        <v>1103.1650907600001</v>
      </c>
      <c r="R58" s="5">
        <v>1249.61828021</v>
      </c>
      <c r="S58" s="5">
        <v>1391.3790371299999</v>
      </c>
      <c r="T58" s="5">
        <v>1535.89589978</v>
      </c>
      <c r="U58" s="5">
        <v>1649.0204429800001</v>
      </c>
      <c r="V58" s="5">
        <v>1760.91952014</v>
      </c>
      <c r="W58" s="5">
        <v>1865.4012426700001</v>
      </c>
      <c r="X58" s="5">
        <v>1977.5530478600001</v>
      </c>
      <c r="Y58" s="5">
        <v>2093.06887766</v>
      </c>
      <c r="Z58" s="5">
        <v>2215.7033560599998</v>
      </c>
      <c r="AA58" s="5">
        <v>2340.0392231800001</v>
      </c>
      <c r="AB58" s="5">
        <v>2472.04279529</v>
      </c>
      <c r="AC58" s="5">
        <v>2605.8008546900001</v>
      </c>
      <c r="AD58" s="5">
        <v>2746.9221040100001</v>
      </c>
      <c r="AE58" s="5">
        <v>2891.3831629699998</v>
      </c>
      <c r="AF58" s="5">
        <v>2899.8263167599998</v>
      </c>
    </row>
    <row r="59" spans="1:32">
      <c r="A59" s="56" t="s">
        <v>54</v>
      </c>
      <c r="B59" s="56" t="s">
        <v>199</v>
      </c>
      <c r="C59" s="56" t="s">
        <v>139</v>
      </c>
      <c r="D59" s="5">
        <v>85.381</v>
      </c>
      <c r="E59" s="5">
        <v>212.58099999999999</v>
      </c>
      <c r="F59" s="5">
        <v>276.14400000000001</v>
      </c>
      <c r="G59" s="5">
        <v>335.75400000000002</v>
      </c>
      <c r="H59" s="5">
        <v>385.71199999999999</v>
      </c>
      <c r="I59" s="5">
        <v>430.43700000000001</v>
      </c>
      <c r="J59" s="5">
        <v>473.61900000000003</v>
      </c>
      <c r="K59" s="5">
        <v>550.52099999999996</v>
      </c>
      <c r="L59" s="5">
        <v>637.23300000000006</v>
      </c>
      <c r="M59" s="5">
        <v>727.39999999999986</v>
      </c>
      <c r="N59" s="5">
        <v>829.16200000000003</v>
      </c>
      <c r="O59" s="5">
        <v>941.16499999999996</v>
      </c>
      <c r="P59" s="5">
        <v>1047.02</v>
      </c>
      <c r="Q59" s="5">
        <v>1145.7470000000001</v>
      </c>
      <c r="R59" s="5">
        <v>1232.7439999999999</v>
      </c>
      <c r="S59" s="5">
        <v>1306.8889999999999</v>
      </c>
      <c r="T59" s="5">
        <v>1367.354</v>
      </c>
      <c r="U59" s="5">
        <v>1391.8330000000001</v>
      </c>
      <c r="V59" s="5">
        <v>1402.348</v>
      </c>
      <c r="W59" s="5">
        <v>1404.4880000000001</v>
      </c>
      <c r="X59" s="5">
        <v>1403.319</v>
      </c>
      <c r="Y59" s="5">
        <v>1403.71</v>
      </c>
      <c r="Z59" s="5">
        <v>1400.492</v>
      </c>
      <c r="AA59" s="5">
        <v>1398.4079999999999</v>
      </c>
      <c r="AB59" s="5">
        <v>1392.55</v>
      </c>
      <c r="AC59" s="5">
        <v>1387.998</v>
      </c>
      <c r="AD59" s="5">
        <v>1379.539</v>
      </c>
      <c r="AE59" s="5">
        <v>1372.646999999999</v>
      </c>
      <c r="AF59" s="5">
        <v>1372.646999999999</v>
      </c>
    </row>
    <row r="60" spans="1:32">
      <c r="A60" s="56" t="s">
        <v>54</v>
      </c>
      <c r="B60" s="56" t="s">
        <v>199</v>
      </c>
      <c r="C60" s="56" t="s">
        <v>140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</row>
    <row r="61" spans="1:32">
      <c r="A61" s="56" t="s">
        <v>54</v>
      </c>
      <c r="B61" s="56" t="s">
        <v>199</v>
      </c>
      <c r="C61" s="56" t="s">
        <v>141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</row>
    <row r="62" spans="1:32">
      <c r="A62" s="56" t="s">
        <v>54</v>
      </c>
      <c r="B62" s="56" t="s">
        <v>199</v>
      </c>
      <c r="C62" s="56" t="s">
        <v>142</v>
      </c>
      <c r="D62" s="5">
        <v>2341.585</v>
      </c>
      <c r="E62" s="5">
        <v>2341.585</v>
      </c>
      <c r="F62" s="5">
        <v>2597.847018030001</v>
      </c>
      <c r="G62" s="5">
        <v>3467.0767111700002</v>
      </c>
      <c r="H62" s="5">
        <v>3511.265350690001</v>
      </c>
      <c r="I62" s="5">
        <v>3478.265350730001</v>
      </c>
      <c r="J62" s="5">
        <v>4219.80084747</v>
      </c>
      <c r="K62" s="5">
        <v>4259.3947915999997</v>
      </c>
      <c r="L62" s="5">
        <v>4341.7987818399988</v>
      </c>
      <c r="M62" s="5">
        <v>4341.7987824299989</v>
      </c>
      <c r="N62" s="5">
        <v>4341.7989168899994</v>
      </c>
      <c r="O62" s="5">
        <v>4795.23100342</v>
      </c>
      <c r="P62" s="5">
        <v>4831.4582087099989</v>
      </c>
      <c r="Q62" s="5">
        <v>4679.5582087099983</v>
      </c>
      <c r="R62" s="5">
        <v>4676.1921525300004</v>
      </c>
      <c r="S62" s="5">
        <v>5132.8711615900002</v>
      </c>
      <c r="T62" s="5">
        <v>4986.0163639999992</v>
      </c>
      <c r="U62" s="5">
        <v>5588.3175929099989</v>
      </c>
      <c r="V62" s="5">
        <v>5589.2431473800007</v>
      </c>
      <c r="W62" s="5">
        <v>6188.1969071800013</v>
      </c>
      <c r="X62" s="5">
        <v>6559.5111895100008</v>
      </c>
      <c r="Y62" s="5">
        <v>7504.6751593400004</v>
      </c>
      <c r="Z62" s="5">
        <v>7723.29259963</v>
      </c>
      <c r="AA62" s="5">
        <v>7380.0926007099997</v>
      </c>
      <c r="AB62" s="5">
        <v>7526.7963847000001</v>
      </c>
      <c r="AC62" s="5">
        <v>7849.5440254700006</v>
      </c>
      <c r="AD62" s="5">
        <v>8807.7558118900015</v>
      </c>
      <c r="AE62" s="5">
        <v>8816.4947266800009</v>
      </c>
      <c r="AF62" s="5">
        <v>8816.4947267700009</v>
      </c>
    </row>
    <row r="63" spans="1:32">
      <c r="A63" s="56" t="s">
        <v>54</v>
      </c>
      <c r="B63" s="56" t="s">
        <v>199</v>
      </c>
      <c r="C63" s="56" t="s">
        <v>143</v>
      </c>
      <c r="D63" s="5">
        <v>508.6798</v>
      </c>
      <c r="E63" s="5">
        <v>508.6798</v>
      </c>
      <c r="F63" s="5">
        <v>508.67980886999999</v>
      </c>
      <c r="G63" s="5">
        <v>508.67982264000011</v>
      </c>
      <c r="H63" s="5">
        <v>508.67982792999999</v>
      </c>
      <c r="I63" s="5">
        <v>508.67982970999998</v>
      </c>
      <c r="J63" s="5">
        <v>508.67982991000002</v>
      </c>
      <c r="K63" s="5">
        <v>508.67983871000001</v>
      </c>
      <c r="L63" s="5">
        <v>508.67988750000001</v>
      </c>
      <c r="M63" s="5">
        <v>502.55188800000002</v>
      </c>
      <c r="N63" s="5">
        <v>637.73232683999993</v>
      </c>
      <c r="O63" s="5">
        <v>637.73232690999998</v>
      </c>
      <c r="P63" s="5">
        <v>637.73233056000004</v>
      </c>
      <c r="Q63" s="5">
        <v>637.73233057000004</v>
      </c>
      <c r="R63" s="5">
        <v>637.73238061000006</v>
      </c>
      <c r="S63" s="5">
        <v>1027.02362356</v>
      </c>
      <c r="T63" s="5">
        <v>2256.5863699900001</v>
      </c>
      <c r="U63" s="5">
        <v>2256.5863701100002</v>
      </c>
      <c r="V63" s="5">
        <v>2256.5863702900001</v>
      </c>
      <c r="W63" s="5">
        <v>2370.63366881</v>
      </c>
      <c r="X63" s="5">
        <v>2618.9937277099998</v>
      </c>
      <c r="Y63" s="5">
        <v>4200.55445831</v>
      </c>
      <c r="Z63" s="5">
        <v>4101.7396718099999</v>
      </c>
      <c r="AA63" s="5">
        <v>4164.6429163600014</v>
      </c>
      <c r="AB63" s="5">
        <v>4164.6429166799999</v>
      </c>
      <c r="AC63" s="5">
        <v>4382.19567757</v>
      </c>
      <c r="AD63" s="5">
        <v>5302.06847397</v>
      </c>
      <c r="AE63" s="5">
        <v>7161.1106529200006</v>
      </c>
      <c r="AF63" s="5">
        <v>7161.1106529999997</v>
      </c>
    </row>
    <row r="64" spans="1:32">
      <c r="A64" s="56" t="s">
        <v>54</v>
      </c>
      <c r="B64" s="56" t="s">
        <v>199</v>
      </c>
      <c r="C64" s="56" t="s">
        <v>144</v>
      </c>
      <c r="D64" s="5">
        <v>2172.0617382899268</v>
      </c>
      <c r="E64" s="5">
        <v>2721.0735749999999</v>
      </c>
      <c r="F64" s="5">
        <v>2952.403581</v>
      </c>
      <c r="G64" s="5">
        <v>3178.2290309999998</v>
      </c>
      <c r="H64" s="5">
        <v>3380.0179929999999</v>
      </c>
      <c r="I64" s="5">
        <v>3575.1143489999999</v>
      </c>
      <c r="J64" s="5">
        <v>3766.8021600000002</v>
      </c>
      <c r="K64" s="5">
        <v>3959.2366339999999</v>
      </c>
      <c r="L64" s="5">
        <v>4151.5980010000003</v>
      </c>
      <c r="M64" s="5">
        <v>4345.6835899999996</v>
      </c>
      <c r="N64" s="5">
        <v>4540.7188319999996</v>
      </c>
      <c r="O64" s="5">
        <v>4737.6384609999996</v>
      </c>
      <c r="P64" s="5">
        <v>4929.8700749999998</v>
      </c>
      <c r="Q64" s="5">
        <v>5109.2392879999998</v>
      </c>
      <c r="R64" s="5">
        <v>5277.1928520000001</v>
      </c>
      <c r="S64" s="5">
        <v>5434.8307649999997</v>
      </c>
      <c r="T64" s="5">
        <v>5590.0871619999998</v>
      </c>
      <c r="U64" s="5">
        <v>5742.5080559999997</v>
      </c>
      <c r="V64" s="5">
        <v>5893.320127</v>
      </c>
      <c r="W64" s="5">
        <v>6037.7310100000004</v>
      </c>
      <c r="X64" s="5">
        <v>6182.4339900000004</v>
      </c>
      <c r="Y64" s="5">
        <v>6327.0782099999997</v>
      </c>
      <c r="Z64" s="5">
        <v>6470.3066090000002</v>
      </c>
      <c r="AA64" s="5">
        <v>6608.7162909999997</v>
      </c>
      <c r="AB64" s="5">
        <v>6745.5179099999996</v>
      </c>
      <c r="AC64" s="5">
        <v>6879.6508469999999</v>
      </c>
      <c r="AD64" s="5">
        <v>7013.3702149999999</v>
      </c>
      <c r="AE64" s="5">
        <v>7145.403088</v>
      </c>
      <c r="AF64" s="5">
        <v>7145.403088</v>
      </c>
    </row>
    <row r="65" spans="1:32">
      <c r="A65" s="56" t="s">
        <v>54</v>
      </c>
      <c r="B65" s="56" t="s">
        <v>199</v>
      </c>
      <c r="C65" s="56" t="s">
        <v>146</v>
      </c>
      <c r="D65" s="5">
        <v>32.945</v>
      </c>
      <c r="E65" s="5">
        <v>51.3468171022447</v>
      </c>
      <c r="F65" s="5">
        <v>60.475616287234153</v>
      </c>
      <c r="G65" s="5">
        <v>69.435968306868318</v>
      </c>
      <c r="H65" s="5">
        <v>79.731214920674219</v>
      </c>
      <c r="I65" s="5">
        <v>89.65636617264758</v>
      </c>
      <c r="J65" s="5">
        <v>100.0900075894934</v>
      </c>
      <c r="K65" s="5">
        <v>109.35258923402441</v>
      </c>
      <c r="L65" s="5">
        <v>119.9076414971601</v>
      </c>
      <c r="M65" s="5">
        <v>131.68297553579731</v>
      </c>
      <c r="N65" s="5">
        <v>143.36175212847749</v>
      </c>
      <c r="O65" s="5">
        <v>155.19526679076719</v>
      </c>
      <c r="P65" s="5">
        <v>168.68795157509771</v>
      </c>
      <c r="Q65" s="5">
        <v>182.4880221429361</v>
      </c>
      <c r="R65" s="5">
        <v>196.6118008600595</v>
      </c>
      <c r="S65" s="5">
        <v>210.96402053230989</v>
      </c>
      <c r="T65" s="5">
        <v>225.0955008096827</v>
      </c>
      <c r="U65" s="5">
        <v>241.27924393484031</v>
      </c>
      <c r="V65" s="5">
        <v>254.81949985958329</v>
      </c>
      <c r="W65" s="5">
        <v>272.24206109125532</v>
      </c>
      <c r="X65" s="5">
        <v>288.20608702265457</v>
      </c>
      <c r="Y65" s="5">
        <v>302.72755656703458</v>
      </c>
      <c r="Z65" s="5">
        <v>319.61615552557191</v>
      </c>
      <c r="AA65" s="5">
        <v>332.70310413018677</v>
      </c>
      <c r="AB65" s="5">
        <v>352.03597962425772</v>
      </c>
      <c r="AC65" s="5">
        <v>370.49600873845242</v>
      </c>
      <c r="AD65" s="5">
        <v>391.19109068505531</v>
      </c>
      <c r="AE65" s="5">
        <v>408.48449574350849</v>
      </c>
      <c r="AF65" s="5">
        <v>408.48449574350849</v>
      </c>
    </row>
    <row r="67" spans="1:32">
      <c r="A67" s="56" t="s">
        <v>54</v>
      </c>
      <c r="B67" s="56" t="s">
        <v>200</v>
      </c>
      <c r="C67" s="56" t="s">
        <v>132</v>
      </c>
      <c r="D67" s="5">
        <v>208</v>
      </c>
      <c r="E67" s="5">
        <v>208</v>
      </c>
      <c r="F67" s="5">
        <v>208</v>
      </c>
      <c r="G67" s="5">
        <v>208</v>
      </c>
      <c r="H67" s="5">
        <v>208</v>
      </c>
      <c r="I67" s="5">
        <v>208</v>
      </c>
      <c r="J67" s="5">
        <v>208</v>
      </c>
      <c r="K67" s="5">
        <v>208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</row>
    <row r="68" spans="1:32">
      <c r="A68" s="56" t="s">
        <v>54</v>
      </c>
      <c r="B68" s="56" t="s">
        <v>200</v>
      </c>
      <c r="C68" s="56" t="s">
        <v>133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</row>
    <row r="69" spans="1:32">
      <c r="A69" s="56" t="s">
        <v>54</v>
      </c>
      <c r="B69" s="56" t="s">
        <v>200</v>
      </c>
      <c r="C69" s="56" t="s">
        <v>134</v>
      </c>
      <c r="D69" s="5">
        <v>178</v>
      </c>
      <c r="E69" s="5">
        <v>178</v>
      </c>
      <c r="F69" s="5">
        <v>178</v>
      </c>
      <c r="G69" s="5">
        <v>178</v>
      </c>
      <c r="H69" s="5">
        <v>178</v>
      </c>
      <c r="I69" s="5">
        <v>178</v>
      </c>
      <c r="J69" s="5">
        <v>178</v>
      </c>
      <c r="K69" s="5">
        <v>178</v>
      </c>
      <c r="L69" s="5">
        <v>178.00000265</v>
      </c>
      <c r="M69" s="5">
        <v>178.00000265</v>
      </c>
      <c r="N69" s="5">
        <v>178.00000265</v>
      </c>
      <c r="O69" s="5">
        <v>178.00000265</v>
      </c>
      <c r="P69" s="5">
        <v>178.00000265</v>
      </c>
      <c r="Q69" s="5">
        <v>178.00000265</v>
      </c>
      <c r="R69" s="5">
        <v>178.0000106</v>
      </c>
      <c r="S69" s="5">
        <v>178.0000053</v>
      </c>
      <c r="T69" s="5">
        <v>178.00000795</v>
      </c>
      <c r="U69" s="5">
        <v>178.0000106</v>
      </c>
      <c r="V69" s="5">
        <v>58.000013250000002</v>
      </c>
      <c r="W69" s="5">
        <v>58.000015900000001</v>
      </c>
      <c r="X69" s="5">
        <v>58.000023849999998</v>
      </c>
      <c r="Y69" s="5">
        <v>58.000023849999998</v>
      </c>
      <c r="Z69" s="5">
        <v>58.000010600000003</v>
      </c>
      <c r="AA69" s="5">
        <v>58.000021199999999</v>
      </c>
      <c r="AB69" s="5">
        <v>58.000029150000003</v>
      </c>
      <c r="AC69" s="5">
        <v>58.000039749999999</v>
      </c>
      <c r="AD69" s="5">
        <v>58.000047700000003</v>
      </c>
      <c r="AE69" s="5">
        <v>58.000063599999997</v>
      </c>
      <c r="AF69" s="5">
        <v>7.6849999999999998E-5</v>
      </c>
    </row>
    <row r="70" spans="1:32">
      <c r="A70" s="56" t="s">
        <v>54</v>
      </c>
      <c r="B70" s="56" t="s">
        <v>200</v>
      </c>
      <c r="C70" s="56" t="s">
        <v>135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</row>
    <row r="71" spans="1:32">
      <c r="A71" s="56" t="s">
        <v>54</v>
      </c>
      <c r="B71" s="56" t="s">
        <v>200</v>
      </c>
      <c r="C71" s="56" t="s">
        <v>136</v>
      </c>
      <c r="D71" s="5">
        <v>2176.7000000100002</v>
      </c>
      <c r="E71" s="5">
        <v>2176.7000000100002</v>
      </c>
      <c r="F71" s="5">
        <v>2176.7000000100002</v>
      </c>
      <c r="G71" s="5">
        <v>2176.7000000100002</v>
      </c>
      <c r="H71" s="5">
        <v>2176.7000000100002</v>
      </c>
      <c r="I71" s="5">
        <v>2176.7000000100002</v>
      </c>
      <c r="J71" s="5">
        <v>2176.7000000100002</v>
      </c>
      <c r="K71" s="5">
        <v>2566.7000000100002</v>
      </c>
      <c r="L71" s="5">
        <v>2566.7000000100002</v>
      </c>
      <c r="M71" s="5">
        <v>2566.7000000100002</v>
      </c>
      <c r="N71" s="5">
        <v>2566.7000000100002</v>
      </c>
      <c r="O71" s="5">
        <v>2566.7000000100002</v>
      </c>
      <c r="P71" s="5">
        <v>2566.7000000100002</v>
      </c>
      <c r="Q71" s="5">
        <v>2566.7000000100002</v>
      </c>
      <c r="R71" s="5">
        <v>2566.7000000100002</v>
      </c>
      <c r="S71" s="5">
        <v>2566.7000000100002</v>
      </c>
      <c r="T71" s="5">
        <v>2566.7000000100002</v>
      </c>
      <c r="U71" s="5">
        <v>2566.7000000100002</v>
      </c>
      <c r="V71" s="5">
        <v>2566.7000000100002</v>
      </c>
      <c r="W71" s="5">
        <v>2566.7000000100002</v>
      </c>
      <c r="X71" s="5">
        <v>2566.7000000100002</v>
      </c>
      <c r="Y71" s="5">
        <v>2566.7000000100002</v>
      </c>
      <c r="Z71" s="5">
        <v>2566.7000000100002</v>
      </c>
      <c r="AA71" s="5">
        <v>2566.7000000100002</v>
      </c>
      <c r="AB71" s="5">
        <v>2566.7000000100002</v>
      </c>
      <c r="AC71" s="5">
        <v>2566.7000000100002</v>
      </c>
      <c r="AD71" s="5">
        <v>2566.7000000100002</v>
      </c>
      <c r="AE71" s="5">
        <v>2566.7000000100002</v>
      </c>
      <c r="AF71" s="5">
        <v>2566.7000000100002</v>
      </c>
    </row>
    <row r="72" spans="1:32">
      <c r="A72" s="56" t="s">
        <v>54</v>
      </c>
      <c r="B72" s="56" t="s">
        <v>200</v>
      </c>
      <c r="C72" s="56" t="s">
        <v>137</v>
      </c>
      <c r="D72" s="5">
        <v>0</v>
      </c>
      <c r="E72" s="5">
        <v>3.4699999999999998E-6</v>
      </c>
      <c r="F72" s="5">
        <v>4.5199999999999999E-6</v>
      </c>
      <c r="G72" s="5">
        <v>5.5899999999999998E-6</v>
      </c>
      <c r="H72" s="5">
        <v>6.55E-6</v>
      </c>
      <c r="I72" s="5">
        <v>7.61E-6</v>
      </c>
      <c r="J72" s="5">
        <v>2.1970000000000001E-5</v>
      </c>
      <c r="K72" s="5">
        <v>6.1450000000000003E-5</v>
      </c>
      <c r="L72" s="5">
        <v>7.0879999999999999E-5</v>
      </c>
      <c r="M72" s="5">
        <v>8.6730000000000005E-5</v>
      </c>
      <c r="N72" s="5">
        <v>1.9309000000000001E-4</v>
      </c>
      <c r="O72" s="5">
        <v>2.1074000000000001E-4</v>
      </c>
      <c r="P72" s="5">
        <v>37.483284750000003</v>
      </c>
      <c r="Q72" s="5">
        <v>37.483284769999997</v>
      </c>
      <c r="R72" s="5">
        <v>506.61828187999998</v>
      </c>
      <c r="S72" s="5">
        <v>506.61828701000002</v>
      </c>
      <c r="T72" s="5">
        <v>506.61828816000002</v>
      </c>
      <c r="U72" s="5">
        <v>506.61828821</v>
      </c>
      <c r="V72" s="5">
        <v>506.61828959000002</v>
      </c>
      <c r="W72" s="5">
        <v>506.61829420999999</v>
      </c>
      <c r="X72" s="5">
        <v>506.61830931999998</v>
      </c>
      <c r="Y72" s="5">
        <v>506.61830665999997</v>
      </c>
      <c r="Z72" s="5">
        <v>506.61833672</v>
      </c>
      <c r="AA72" s="5">
        <v>506.61835120000001</v>
      </c>
      <c r="AB72" s="5">
        <v>506.61835079000002</v>
      </c>
      <c r="AC72" s="5">
        <v>506.61836786999999</v>
      </c>
      <c r="AD72" s="5">
        <v>506.61837259999999</v>
      </c>
      <c r="AE72" s="5">
        <v>515.03991472000007</v>
      </c>
      <c r="AF72" s="5">
        <v>515.03993327000001</v>
      </c>
    </row>
    <row r="73" spans="1:32">
      <c r="A73" s="56" t="s">
        <v>54</v>
      </c>
      <c r="B73" s="56" t="s">
        <v>200</v>
      </c>
      <c r="C73" s="56" t="s">
        <v>138</v>
      </c>
      <c r="D73" s="5">
        <v>0.56800000000000006</v>
      </c>
      <c r="E73" s="5">
        <v>6.4749999999999996</v>
      </c>
      <c r="F73" s="5">
        <v>13.055999999999999</v>
      </c>
      <c r="G73" s="5">
        <v>22.071000000000002</v>
      </c>
      <c r="H73" s="5">
        <v>33.045999999999999</v>
      </c>
      <c r="I73" s="5">
        <v>46.206000000000003</v>
      </c>
      <c r="J73" s="5">
        <v>61.677</v>
      </c>
      <c r="K73" s="5">
        <v>85.302999999999997</v>
      </c>
      <c r="L73" s="5">
        <v>106.15148554</v>
      </c>
      <c r="M73" s="5">
        <v>128.39884997999999</v>
      </c>
      <c r="N73" s="5">
        <v>155.92226500000001</v>
      </c>
      <c r="O73" s="5">
        <v>187.63005269000001</v>
      </c>
      <c r="P73" s="5">
        <v>223.1006467</v>
      </c>
      <c r="Q73" s="5">
        <v>259.99912260999997</v>
      </c>
      <c r="R73" s="5">
        <v>298.95734677000002</v>
      </c>
      <c r="S73" s="5">
        <v>337.58509092000003</v>
      </c>
      <c r="T73" s="5">
        <v>377.19855520999999</v>
      </c>
      <c r="U73" s="5">
        <v>409.26820767999999</v>
      </c>
      <c r="V73" s="5">
        <v>441.32100571000001</v>
      </c>
      <c r="W73" s="5">
        <v>471.40510606999999</v>
      </c>
      <c r="X73" s="5">
        <v>503.46567236999999</v>
      </c>
      <c r="Y73" s="5">
        <v>536.23109856999997</v>
      </c>
      <c r="Z73" s="5">
        <v>570.92117711000003</v>
      </c>
      <c r="AA73" s="5">
        <v>606.0269333</v>
      </c>
      <c r="AB73" s="5">
        <v>643.19868507000001</v>
      </c>
      <c r="AC73" s="5">
        <v>680.67299238999999</v>
      </c>
      <c r="AD73" s="5">
        <v>720.12988898000003</v>
      </c>
      <c r="AE73" s="5">
        <v>760.10126588000003</v>
      </c>
      <c r="AF73" s="5">
        <v>761.60182925999993</v>
      </c>
    </row>
    <row r="74" spans="1:32">
      <c r="A74" s="56" t="s">
        <v>54</v>
      </c>
      <c r="B74" s="56" t="s">
        <v>200</v>
      </c>
      <c r="C74" s="56" t="s">
        <v>139</v>
      </c>
      <c r="D74" s="5">
        <v>12.042999999999999</v>
      </c>
      <c r="E74" s="5">
        <v>41.377000000000002</v>
      </c>
      <c r="F74" s="5">
        <v>59.671999999999997</v>
      </c>
      <c r="G74" s="5">
        <v>76.56</v>
      </c>
      <c r="H74" s="5">
        <v>90.268000000000001</v>
      </c>
      <c r="I74" s="5">
        <v>101.32</v>
      </c>
      <c r="J74" s="5">
        <v>110.82299999999999</v>
      </c>
      <c r="K74" s="5">
        <v>127.054</v>
      </c>
      <c r="L74" s="5">
        <v>149.11699999999999</v>
      </c>
      <c r="M74" s="5">
        <v>170.46899999999999</v>
      </c>
      <c r="N74" s="5">
        <v>195.083</v>
      </c>
      <c r="O74" s="5">
        <v>222.42099999999999</v>
      </c>
      <c r="P74" s="5">
        <v>249.88900000000001</v>
      </c>
      <c r="Q74" s="5">
        <v>276.29199999999997</v>
      </c>
      <c r="R74" s="5">
        <v>300.41300000000001</v>
      </c>
      <c r="S74" s="5">
        <v>321.84100000000012</v>
      </c>
      <c r="T74" s="5">
        <v>339.84500000000003</v>
      </c>
      <c r="U74" s="5">
        <v>348.76899999999989</v>
      </c>
      <c r="V74" s="5">
        <v>354.13799999999998</v>
      </c>
      <c r="W74" s="5">
        <v>357.02999999999992</v>
      </c>
      <c r="X74" s="5">
        <v>358.66699999999997</v>
      </c>
      <c r="Y74" s="5">
        <v>360.45299999999997</v>
      </c>
      <c r="Z74" s="5">
        <v>360.96400000000011</v>
      </c>
      <c r="AA74" s="5">
        <v>361.55799999999999</v>
      </c>
      <c r="AB74" s="5">
        <v>360.78600000000012</v>
      </c>
      <c r="AC74" s="5">
        <v>360.19799999999998</v>
      </c>
      <c r="AD74" s="5">
        <v>358.24400000000003</v>
      </c>
      <c r="AE74" s="5">
        <v>356.52699999999999</v>
      </c>
      <c r="AF74" s="5">
        <v>356.52699999999999</v>
      </c>
    </row>
    <row r="75" spans="1:32">
      <c r="A75" s="56" t="s">
        <v>54</v>
      </c>
      <c r="B75" s="56" t="s">
        <v>200</v>
      </c>
      <c r="C75" s="56" t="s">
        <v>140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</row>
    <row r="76" spans="1:32">
      <c r="A76" s="56" t="s">
        <v>54</v>
      </c>
      <c r="B76" s="56" t="s">
        <v>200</v>
      </c>
      <c r="C76" s="56" t="s">
        <v>141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</row>
    <row r="77" spans="1:32">
      <c r="A77" s="56" t="s">
        <v>54</v>
      </c>
      <c r="B77" s="56" t="s">
        <v>200</v>
      </c>
      <c r="C77" s="56" t="s">
        <v>142</v>
      </c>
      <c r="D77" s="5">
        <v>563.35</v>
      </c>
      <c r="E77" s="5">
        <v>563.35</v>
      </c>
      <c r="F77" s="5">
        <v>824.74698653999997</v>
      </c>
      <c r="G77" s="5">
        <v>1093.24294906</v>
      </c>
      <c r="H77" s="5">
        <v>1093.24294906</v>
      </c>
      <c r="I77" s="5">
        <v>1093.24294906</v>
      </c>
      <c r="J77" s="5">
        <v>1181.67992624</v>
      </c>
      <c r="K77" s="5">
        <v>2056.3388831500001</v>
      </c>
      <c r="L77" s="5">
        <v>2056.3388984200001</v>
      </c>
      <c r="M77" s="5">
        <v>3060.3195180799999</v>
      </c>
      <c r="N77" s="5">
        <v>3060.3195180799999</v>
      </c>
      <c r="O77" s="5">
        <v>3060.3195180799999</v>
      </c>
      <c r="P77" s="5">
        <v>3060.3195180799999</v>
      </c>
      <c r="Q77" s="5">
        <v>3060.3195180799999</v>
      </c>
      <c r="R77" s="5">
        <v>3060.3195180799999</v>
      </c>
      <c r="S77" s="5">
        <v>3060.3195194899999</v>
      </c>
      <c r="T77" s="5">
        <v>3060.3195202100001</v>
      </c>
      <c r="U77" s="5">
        <v>3060.3195202500001</v>
      </c>
      <c r="V77" s="5">
        <v>3060.3195203</v>
      </c>
      <c r="W77" s="5">
        <v>3060.3195203499999</v>
      </c>
      <c r="X77" s="5">
        <v>3060.3195271200002</v>
      </c>
      <c r="Y77" s="5">
        <v>3060.3195271200002</v>
      </c>
      <c r="Z77" s="5">
        <v>2916.31953041</v>
      </c>
      <c r="AA77" s="5">
        <v>2916.3195433800001</v>
      </c>
      <c r="AB77" s="5">
        <v>2916.3195433800001</v>
      </c>
      <c r="AC77" s="5">
        <v>2916.3195434300001</v>
      </c>
      <c r="AD77" s="5">
        <v>2916.3195434700001</v>
      </c>
      <c r="AE77" s="5">
        <v>2916.3195488199999</v>
      </c>
      <c r="AF77" s="5">
        <v>2608.5695489099999</v>
      </c>
    </row>
    <row r="78" spans="1:32">
      <c r="A78" s="56" t="s">
        <v>54</v>
      </c>
      <c r="B78" s="56" t="s">
        <v>200</v>
      </c>
      <c r="C78" s="56" t="s">
        <v>143</v>
      </c>
      <c r="D78" s="5">
        <v>0</v>
      </c>
      <c r="E78" s="5">
        <v>0</v>
      </c>
      <c r="F78" s="5">
        <v>2.2699999999999999E-6</v>
      </c>
      <c r="G78" s="5">
        <v>6.0599999999999996E-6</v>
      </c>
      <c r="H78" s="5">
        <v>6.0800000000000002E-6</v>
      </c>
      <c r="I78" s="5">
        <v>6.0800000000000002E-6</v>
      </c>
      <c r="J78" s="5">
        <v>7.2799999999999998E-6</v>
      </c>
      <c r="K78" s="5">
        <v>7.2799999999999998E-6</v>
      </c>
      <c r="L78" s="5">
        <v>8.1999999999999994E-6</v>
      </c>
      <c r="M78" s="5">
        <v>9.2299999999999997E-6</v>
      </c>
      <c r="N78" s="5">
        <v>9.3100000000000006E-6</v>
      </c>
      <c r="O78" s="5">
        <v>9.3300000000000005E-6</v>
      </c>
      <c r="P78" s="5">
        <v>9.3500000000000003E-6</v>
      </c>
      <c r="Q78" s="5">
        <v>9.3500000000000003E-6</v>
      </c>
      <c r="R78" s="5">
        <v>1.006E-5</v>
      </c>
      <c r="S78" s="5">
        <v>1.1209999999999999E-5</v>
      </c>
      <c r="T78" s="5">
        <v>1.207E-5</v>
      </c>
      <c r="U78" s="5">
        <v>1.208E-5</v>
      </c>
      <c r="V78" s="5">
        <v>1.2089999999999999E-5</v>
      </c>
      <c r="W78" s="5">
        <v>1.2109999999999999E-5</v>
      </c>
      <c r="X78" s="5">
        <v>2.2160000000000001E-5</v>
      </c>
      <c r="Y78" s="5">
        <v>2.2169999999999999E-5</v>
      </c>
      <c r="Z78" s="5">
        <v>2.5210000000000001E-5</v>
      </c>
      <c r="AA78" s="5">
        <v>3.6959999999999998E-5</v>
      </c>
      <c r="AB78" s="5">
        <v>3.697E-5</v>
      </c>
      <c r="AC78" s="5">
        <v>3.6999999999999998E-5</v>
      </c>
      <c r="AD78" s="5">
        <v>3.7020000000000001E-5</v>
      </c>
      <c r="AE78" s="5">
        <v>4.1879999999999999E-5</v>
      </c>
      <c r="AF78" s="5">
        <v>4.1909999999999997E-5</v>
      </c>
    </row>
    <row r="79" spans="1:32">
      <c r="A79" s="56" t="s">
        <v>54</v>
      </c>
      <c r="B79" s="56" t="s">
        <v>200</v>
      </c>
      <c r="C79" s="56" t="s">
        <v>144</v>
      </c>
      <c r="D79" s="5">
        <v>239.28267546029011</v>
      </c>
      <c r="E79" s="5">
        <v>324.63525479999998</v>
      </c>
      <c r="F79" s="5">
        <v>370.27628629999998</v>
      </c>
      <c r="G79" s="5">
        <v>415.8855686</v>
      </c>
      <c r="H79" s="5">
        <v>458.15357799999998</v>
      </c>
      <c r="I79" s="5">
        <v>498.54425140000001</v>
      </c>
      <c r="J79" s="5">
        <v>538.36053570000001</v>
      </c>
      <c r="K79" s="5">
        <v>578.22823059999996</v>
      </c>
      <c r="L79" s="5">
        <v>618.34489389999999</v>
      </c>
      <c r="M79" s="5">
        <v>655.54868350000004</v>
      </c>
      <c r="N79" s="5">
        <v>693.03536770000005</v>
      </c>
      <c r="O79" s="5">
        <v>730.46708269999999</v>
      </c>
      <c r="P79" s="5">
        <v>766.54549199999997</v>
      </c>
      <c r="Q79" s="5">
        <v>800.59975480000003</v>
      </c>
      <c r="R79" s="5">
        <v>834.47133410000004</v>
      </c>
      <c r="S79" s="5">
        <v>868.86343959999999</v>
      </c>
      <c r="T79" s="5">
        <v>903.81882940000003</v>
      </c>
      <c r="U79" s="5">
        <v>939.32665059999999</v>
      </c>
      <c r="V79" s="5">
        <v>975.06592409999996</v>
      </c>
      <c r="W79" s="5">
        <v>1010.499114</v>
      </c>
      <c r="X79" s="5">
        <v>1045.9641240000001</v>
      </c>
      <c r="Y79" s="5">
        <v>1081.7334719999999</v>
      </c>
      <c r="Z79" s="5">
        <v>1117.5659969999999</v>
      </c>
      <c r="AA79" s="5">
        <v>1152.113881</v>
      </c>
      <c r="AB79" s="5">
        <v>1185.8688910000001</v>
      </c>
      <c r="AC79" s="5">
        <v>1218.858964</v>
      </c>
      <c r="AD79" s="5">
        <v>1251.111259</v>
      </c>
      <c r="AE79" s="5">
        <v>1282.6985219999999</v>
      </c>
      <c r="AF79" s="5">
        <v>1282.6985219999999</v>
      </c>
    </row>
    <row r="80" spans="1:32">
      <c r="A80" s="56" t="s">
        <v>54</v>
      </c>
      <c r="B80" s="56" t="s">
        <v>200</v>
      </c>
      <c r="C80" s="56" t="s">
        <v>146</v>
      </c>
      <c r="D80" s="5">
        <v>26.35</v>
      </c>
      <c r="E80" s="5">
        <v>29.505856484418729</v>
      </c>
      <c r="F80" s="5">
        <v>31.137711161303251</v>
      </c>
      <c r="G80" s="5">
        <v>32.789438702459002</v>
      </c>
      <c r="H80" s="5">
        <v>34.222897204737521</v>
      </c>
      <c r="I80" s="5">
        <v>35.395180256913342</v>
      </c>
      <c r="J80" s="5">
        <v>36.645742204328307</v>
      </c>
      <c r="K80" s="5">
        <v>37.841941571326423</v>
      </c>
      <c r="L80" s="5">
        <v>38.889922437358948</v>
      </c>
      <c r="M80" s="5">
        <v>40.491435108167813</v>
      </c>
      <c r="N80" s="5">
        <v>41.565116110825613</v>
      </c>
      <c r="O80" s="5">
        <v>42.611093897271729</v>
      </c>
      <c r="P80" s="5">
        <v>43.572010223587228</v>
      </c>
      <c r="Q80" s="5">
        <v>44.796668227317447</v>
      </c>
      <c r="R80" s="5">
        <v>46.170154430448761</v>
      </c>
      <c r="S80" s="5">
        <v>47.352318090822124</v>
      </c>
      <c r="T80" s="5">
        <v>48.502129736820791</v>
      </c>
      <c r="U80" s="5">
        <v>49.732734499022953</v>
      </c>
      <c r="V80" s="5">
        <v>50.80523665317039</v>
      </c>
      <c r="W80" s="5">
        <v>51.923655809923112</v>
      </c>
      <c r="X80" s="5">
        <v>53.010254923104348</v>
      </c>
      <c r="Y80" s="5">
        <v>54.171518981185883</v>
      </c>
      <c r="Z80" s="5">
        <v>55.539966999491568</v>
      </c>
      <c r="AA80" s="5">
        <v>57.205175013101197</v>
      </c>
      <c r="AB80" s="5">
        <v>59.25457055259055</v>
      </c>
      <c r="AC80" s="5">
        <v>61.501928397831684</v>
      </c>
      <c r="AD80" s="5">
        <v>63.511296475828992</v>
      </c>
      <c r="AE80" s="5">
        <v>65.949087031677308</v>
      </c>
      <c r="AF80" s="5">
        <v>65.949087031677308</v>
      </c>
    </row>
    <row r="82" spans="1:32">
      <c r="A82" s="56" t="s">
        <v>60</v>
      </c>
      <c r="B82" s="56" t="s">
        <v>163</v>
      </c>
      <c r="C82" s="56" t="s">
        <v>130</v>
      </c>
      <c r="D82" s="5">
        <v>8330</v>
      </c>
      <c r="E82" s="5">
        <v>8330</v>
      </c>
      <c r="F82" s="5">
        <v>8330</v>
      </c>
      <c r="G82" s="5">
        <v>5450</v>
      </c>
      <c r="H82" s="5">
        <v>5450</v>
      </c>
      <c r="I82" s="5">
        <v>4130</v>
      </c>
      <c r="J82" s="5">
        <v>3445</v>
      </c>
      <c r="K82" s="5">
        <v>2760</v>
      </c>
      <c r="L82" s="5">
        <v>2760</v>
      </c>
      <c r="M82" s="5">
        <v>2760</v>
      </c>
      <c r="N82" s="5">
        <v>2760</v>
      </c>
      <c r="O82" s="5">
        <v>1390</v>
      </c>
      <c r="P82" s="5">
        <v>1390</v>
      </c>
      <c r="Q82" s="5">
        <v>1390</v>
      </c>
      <c r="R82" s="5">
        <v>1390</v>
      </c>
      <c r="S82" s="5">
        <v>1390</v>
      </c>
      <c r="T82" s="5">
        <v>1390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</row>
    <row r="83" spans="1:32">
      <c r="A83" s="56" t="s">
        <v>60</v>
      </c>
      <c r="B83" s="56" t="s">
        <v>163</v>
      </c>
      <c r="C83" s="56" t="s">
        <v>132</v>
      </c>
      <c r="D83" s="5">
        <v>124</v>
      </c>
      <c r="E83" s="5">
        <v>440</v>
      </c>
      <c r="F83" s="5">
        <v>440</v>
      </c>
      <c r="G83" s="5">
        <v>440</v>
      </c>
      <c r="H83" s="5">
        <v>440</v>
      </c>
      <c r="I83" s="5">
        <v>440</v>
      </c>
      <c r="J83" s="5">
        <v>440</v>
      </c>
      <c r="K83" s="5">
        <v>440</v>
      </c>
      <c r="L83" s="5">
        <v>440</v>
      </c>
      <c r="M83" s="5">
        <v>440</v>
      </c>
      <c r="N83" s="5">
        <v>440</v>
      </c>
      <c r="O83" s="5">
        <v>440</v>
      </c>
      <c r="P83" s="5">
        <v>440</v>
      </c>
      <c r="Q83" s="5">
        <v>440</v>
      </c>
      <c r="R83" s="5">
        <v>440</v>
      </c>
      <c r="S83" s="5">
        <v>440</v>
      </c>
      <c r="T83" s="5">
        <v>440</v>
      </c>
      <c r="U83" s="5">
        <v>440</v>
      </c>
      <c r="V83" s="5">
        <v>440</v>
      </c>
      <c r="W83" s="5">
        <v>440</v>
      </c>
      <c r="X83" s="5">
        <v>440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</row>
    <row r="84" spans="1:32">
      <c r="A84" s="56" t="s">
        <v>60</v>
      </c>
      <c r="B84" s="56" t="s">
        <v>163</v>
      </c>
      <c r="C84" s="56" t="s">
        <v>133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</row>
    <row r="85" spans="1:32">
      <c r="A85" s="56" t="s">
        <v>60</v>
      </c>
      <c r="B85" s="56" t="s">
        <v>163</v>
      </c>
      <c r="C85" s="56" t="s">
        <v>134</v>
      </c>
      <c r="D85" s="5">
        <v>2638.9989999999998</v>
      </c>
      <c r="E85" s="5">
        <v>2638.9989999999998</v>
      </c>
      <c r="F85" s="5">
        <v>2638.9990036300001</v>
      </c>
      <c r="G85" s="5">
        <v>2638.9990036300001</v>
      </c>
      <c r="H85" s="5">
        <v>2638.9990036300001</v>
      </c>
      <c r="I85" s="5">
        <v>2638.9990036300001</v>
      </c>
      <c r="J85" s="5">
        <v>2638.9990036300001</v>
      </c>
      <c r="K85" s="5">
        <v>2638.9990036300001</v>
      </c>
      <c r="L85" s="5">
        <v>2638.9990041199999</v>
      </c>
      <c r="M85" s="5">
        <v>2638.9990072599999</v>
      </c>
      <c r="N85" s="5">
        <v>2638.9990103999999</v>
      </c>
      <c r="O85" s="5">
        <v>2638.9990108900001</v>
      </c>
      <c r="P85" s="5">
        <v>2638.9990140300001</v>
      </c>
      <c r="Q85" s="5">
        <v>2638.9990145199999</v>
      </c>
      <c r="R85" s="5">
        <v>2638.99902806</v>
      </c>
      <c r="S85" s="5">
        <v>2638.9990092200001</v>
      </c>
      <c r="T85" s="5">
        <v>2638.9990128499999</v>
      </c>
      <c r="U85" s="5">
        <v>2638.9990201099999</v>
      </c>
      <c r="V85" s="5">
        <v>2638.9990201099999</v>
      </c>
      <c r="W85" s="5">
        <v>2638.9990232499999</v>
      </c>
      <c r="X85" s="5">
        <v>2638.9990887899999</v>
      </c>
      <c r="Y85" s="5">
        <v>5039.105772500001</v>
      </c>
      <c r="Z85" s="5">
        <v>4190.1067435900004</v>
      </c>
      <c r="AA85" s="5">
        <v>4190.1067481999999</v>
      </c>
      <c r="AB85" s="5">
        <v>4190.1067528099993</v>
      </c>
      <c r="AC85" s="5">
        <v>4190.1067579099999</v>
      </c>
      <c r="AD85" s="5">
        <v>4190.1067615399998</v>
      </c>
      <c r="AE85" s="5">
        <v>4190.1067935000001</v>
      </c>
      <c r="AF85" s="5">
        <v>4190.1067935000001</v>
      </c>
    </row>
    <row r="86" spans="1:32">
      <c r="A86" s="56" t="s">
        <v>60</v>
      </c>
      <c r="B86" s="56" t="s">
        <v>163</v>
      </c>
      <c r="C86" s="56" t="s">
        <v>135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</row>
    <row r="87" spans="1:32">
      <c r="A87" s="56" t="s">
        <v>60</v>
      </c>
      <c r="B87" s="56" t="s">
        <v>163</v>
      </c>
      <c r="C87" s="56" t="s">
        <v>136</v>
      </c>
      <c r="D87" s="5">
        <v>2285</v>
      </c>
      <c r="E87" s="5">
        <v>2285</v>
      </c>
      <c r="F87" s="5">
        <v>2285</v>
      </c>
      <c r="G87" s="5">
        <v>2285</v>
      </c>
      <c r="H87" s="5">
        <v>2285</v>
      </c>
      <c r="I87" s="5">
        <v>2285</v>
      </c>
      <c r="J87" s="5">
        <v>2285</v>
      </c>
      <c r="K87" s="5">
        <v>2285</v>
      </c>
      <c r="L87" s="5">
        <v>2285</v>
      </c>
      <c r="M87" s="5">
        <v>2285</v>
      </c>
      <c r="N87" s="5">
        <v>2285</v>
      </c>
      <c r="O87" s="5">
        <v>2285</v>
      </c>
      <c r="P87" s="5">
        <v>2285</v>
      </c>
      <c r="Q87" s="5">
        <v>2285</v>
      </c>
      <c r="R87" s="5">
        <v>2285</v>
      </c>
      <c r="S87" s="5">
        <v>2285</v>
      </c>
      <c r="T87" s="5">
        <v>2285</v>
      </c>
      <c r="U87" s="5">
        <v>2285</v>
      </c>
      <c r="V87" s="5">
        <v>2285</v>
      </c>
      <c r="W87" s="5">
        <v>2285</v>
      </c>
      <c r="X87" s="5">
        <v>2285</v>
      </c>
      <c r="Y87" s="5">
        <v>2285</v>
      </c>
      <c r="Z87" s="5">
        <v>2285</v>
      </c>
      <c r="AA87" s="5">
        <v>2285</v>
      </c>
      <c r="AB87" s="5">
        <v>2285</v>
      </c>
      <c r="AC87" s="5">
        <v>2285</v>
      </c>
      <c r="AD87" s="5">
        <v>2285</v>
      </c>
      <c r="AE87" s="5">
        <v>2285</v>
      </c>
      <c r="AF87" s="5">
        <v>2285</v>
      </c>
    </row>
    <row r="88" spans="1:32">
      <c r="A88" s="56" t="s">
        <v>60</v>
      </c>
      <c r="B88" s="56" t="s">
        <v>163</v>
      </c>
      <c r="C88" s="56" t="s">
        <v>137</v>
      </c>
      <c r="D88" s="5">
        <v>290</v>
      </c>
      <c r="E88" s="5">
        <v>290.00000978000003</v>
      </c>
      <c r="F88" s="5">
        <v>290.00001434000001</v>
      </c>
      <c r="G88" s="5">
        <v>1570.00326946</v>
      </c>
      <c r="H88" s="5">
        <v>2930.00326946</v>
      </c>
      <c r="I88" s="5">
        <v>3855.0011483399999</v>
      </c>
      <c r="J88" s="5">
        <v>4254.8691188100001</v>
      </c>
      <c r="K88" s="5">
        <v>4329.9816177399998</v>
      </c>
      <c r="L88" s="5">
        <v>4329.98162546</v>
      </c>
      <c r="M88" s="5">
        <v>4329.9816256699996</v>
      </c>
      <c r="N88" s="5">
        <v>4329.9816325699994</v>
      </c>
      <c r="O88" s="5">
        <v>4329.9816625799986</v>
      </c>
      <c r="P88" s="5">
        <v>4329.9817406900002</v>
      </c>
      <c r="Q88" s="5">
        <v>4329.981740700001</v>
      </c>
      <c r="R88" s="5">
        <v>4553.7904754399997</v>
      </c>
      <c r="S88" s="5">
        <v>4829.9821581400001</v>
      </c>
      <c r="T88" s="5">
        <v>4829.98216314</v>
      </c>
      <c r="U88" s="5">
        <v>4935.1628435900002</v>
      </c>
      <c r="V88" s="5">
        <v>4935.1628444999997</v>
      </c>
      <c r="W88" s="5">
        <v>4935.1628446000004</v>
      </c>
      <c r="X88" s="5">
        <v>4935.1628446300001</v>
      </c>
      <c r="Y88" s="5">
        <v>5329.9816596700002</v>
      </c>
      <c r="Z88" s="5">
        <v>5329.9816819500002</v>
      </c>
      <c r="AA88" s="5">
        <v>4729.9784410699986</v>
      </c>
      <c r="AB88" s="5">
        <v>4729.9784466900001</v>
      </c>
      <c r="AC88" s="5">
        <v>3804.9806596200001</v>
      </c>
      <c r="AD88" s="5">
        <v>3426.4009127700001</v>
      </c>
      <c r="AE88" s="5">
        <v>3750.6979558500002</v>
      </c>
      <c r="AF88" s="5">
        <v>3750.6979557300001</v>
      </c>
    </row>
    <row r="89" spans="1:32">
      <c r="A89" s="56" t="s">
        <v>60</v>
      </c>
      <c r="B89" s="56" t="s">
        <v>163</v>
      </c>
      <c r="C89" s="56" t="s">
        <v>138</v>
      </c>
      <c r="D89" s="5">
        <v>10.614000000000001</v>
      </c>
      <c r="E89" s="5">
        <v>97.194999999999993</v>
      </c>
      <c r="F89" s="5">
        <v>193.89099999999999</v>
      </c>
      <c r="G89" s="5">
        <v>321.46699999999998</v>
      </c>
      <c r="H89" s="5">
        <v>477.30799999999999</v>
      </c>
      <c r="I89" s="5">
        <v>663.93899998999996</v>
      </c>
      <c r="J89" s="5">
        <v>884.26200001000007</v>
      </c>
      <c r="K89" s="5">
        <v>1223.617</v>
      </c>
      <c r="L89" s="5">
        <v>1527.53344593</v>
      </c>
      <c r="M89" s="5">
        <v>1867.2025770400001</v>
      </c>
      <c r="N89" s="5">
        <v>2268.2680231300001</v>
      </c>
      <c r="O89" s="5">
        <v>2758.8330898200002</v>
      </c>
      <c r="P89" s="5">
        <v>3293.1551549400001</v>
      </c>
      <c r="Q89" s="5">
        <v>3837.9824765799999</v>
      </c>
      <c r="R89" s="5">
        <v>4410.34305305</v>
      </c>
      <c r="S89" s="5">
        <v>4966.7253137600001</v>
      </c>
      <c r="T89" s="5">
        <v>5527.4248461200004</v>
      </c>
      <c r="U89" s="5">
        <v>5974.0516751499999</v>
      </c>
      <c r="V89" s="5">
        <v>6409.6953179900001</v>
      </c>
      <c r="W89" s="5">
        <v>6810.2277216000002</v>
      </c>
      <c r="X89" s="5">
        <v>7236.07853574</v>
      </c>
      <c r="Y89" s="5">
        <v>7670.42398976</v>
      </c>
      <c r="Z89" s="5">
        <v>8130.8809619000003</v>
      </c>
      <c r="AA89" s="5">
        <v>8598.1680176999998</v>
      </c>
      <c r="AB89" s="5">
        <v>9095.4546502699995</v>
      </c>
      <c r="AC89" s="5">
        <v>9598.0447687700016</v>
      </c>
      <c r="AD89" s="5">
        <v>10130.098615360001</v>
      </c>
      <c r="AE89" s="5">
        <v>10669.6482607</v>
      </c>
      <c r="AF89" s="5">
        <v>10697.643870080001</v>
      </c>
    </row>
    <row r="90" spans="1:32">
      <c r="A90" s="56" t="s">
        <v>60</v>
      </c>
      <c r="B90" s="56" t="s">
        <v>163</v>
      </c>
      <c r="C90" s="56" t="s">
        <v>139</v>
      </c>
      <c r="D90" s="5">
        <v>169.471</v>
      </c>
      <c r="E90" s="5">
        <v>551.87700000000007</v>
      </c>
      <c r="F90" s="5">
        <v>804.322</v>
      </c>
      <c r="G90" s="5">
        <v>1024.308</v>
      </c>
      <c r="H90" s="5">
        <v>1210.452</v>
      </c>
      <c r="I90" s="5">
        <v>1364.306</v>
      </c>
      <c r="J90" s="5">
        <v>1497.826</v>
      </c>
      <c r="K90" s="5">
        <v>1724.8409999999999</v>
      </c>
      <c r="L90" s="5">
        <v>2042.145</v>
      </c>
      <c r="M90" s="5">
        <v>2372.98</v>
      </c>
      <c r="N90" s="5">
        <v>2728.3529999999992</v>
      </c>
      <c r="O90" s="5">
        <v>3161.3960000000002</v>
      </c>
      <c r="P90" s="5">
        <v>3582.5970000000002</v>
      </c>
      <c r="Q90" s="5">
        <v>3974.6349999999989</v>
      </c>
      <c r="R90" s="5">
        <v>4331.67</v>
      </c>
      <c r="S90" s="5">
        <v>4638.5140000000019</v>
      </c>
      <c r="T90" s="5">
        <v>4887.0350000000008</v>
      </c>
      <c r="U90" s="5">
        <v>5003.3400000000011</v>
      </c>
      <c r="V90" s="5">
        <v>5060.8829999999998</v>
      </c>
      <c r="W90" s="5">
        <v>5077.6240000000007</v>
      </c>
      <c r="X90" s="5">
        <v>5077.9980000000014</v>
      </c>
      <c r="Y90" s="5">
        <v>5080.4420000000009</v>
      </c>
      <c r="Z90" s="5">
        <v>5067.9909999999991</v>
      </c>
      <c r="AA90" s="5">
        <v>5058.1019999999999</v>
      </c>
      <c r="AB90" s="5">
        <v>5033.2700000000013</v>
      </c>
      <c r="AC90" s="5">
        <v>5011.559000000002</v>
      </c>
      <c r="AD90" s="5">
        <v>4974.7829999999994</v>
      </c>
      <c r="AE90" s="5">
        <v>4941.0389999999989</v>
      </c>
      <c r="AF90" s="5">
        <v>4941.0389999999989</v>
      </c>
    </row>
    <row r="91" spans="1:32">
      <c r="A91" s="56" t="s">
        <v>60</v>
      </c>
      <c r="B91" s="56" t="s">
        <v>163</v>
      </c>
      <c r="C91" s="56" t="s">
        <v>140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</row>
    <row r="92" spans="1:32">
      <c r="A92" s="56" t="s">
        <v>60</v>
      </c>
      <c r="B92" s="56" t="s">
        <v>163</v>
      </c>
      <c r="C92" s="56" t="s">
        <v>141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</row>
    <row r="93" spans="1:32">
      <c r="A93" s="56" t="s">
        <v>60</v>
      </c>
      <c r="B93" s="56" t="s">
        <v>163</v>
      </c>
      <c r="C93" s="56" t="s">
        <v>142</v>
      </c>
      <c r="D93" s="5">
        <v>2206.8420000000001</v>
      </c>
      <c r="E93" s="5">
        <v>3179.15494223</v>
      </c>
      <c r="F93" s="5">
        <v>3565.2549432000001</v>
      </c>
      <c r="G93" s="5">
        <v>5074.8897308300002</v>
      </c>
      <c r="H93" s="5">
        <v>5440.6802445699996</v>
      </c>
      <c r="I93" s="5">
        <v>8847.6486836299991</v>
      </c>
      <c r="J93" s="5">
        <v>9761.0518014799964</v>
      </c>
      <c r="K93" s="5">
        <v>10346.39860611</v>
      </c>
      <c r="L93" s="5">
        <v>11127.230206689999</v>
      </c>
      <c r="M93" s="5">
        <v>11445.935371109999</v>
      </c>
      <c r="N93" s="5">
        <v>11927.41997685</v>
      </c>
      <c r="O93" s="5">
        <v>12505.56269223</v>
      </c>
      <c r="P93" s="5">
        <v>12977.43773677</v>
      </c>
      <c r="Q93" s="5">
        <v>13326.981180799999</v>
      </c>
      <c r="R93" s="5">
        <v>15535.157456200001</v>
      </c>
      <c r="S93" s="5">
        <v>15615.05344294</v>
      </c>
      <c r="T93" s="5">
        <v>15693.006675049999</v>
      </c>
      <c r="U93" s="5">
        <v>15693.006677040001</v>
      </c>
      <c r="V93" s="5">
        <v>16648.485114219999</v>
      </c>
      <c r="W93" s="5">
        <v>16806.80165356</v>
      </c>
      <c r="X93" s="5">
        <v>17466.428401990001</v>
      </c>
      <c r="Y93" s="5">
        <v>17584.774004669998</v>
      </c>
      <c r="Z93" s="5">
        <v>17584.774095299988</v>
      </c>
      <c r="AA93" s="5">
        <v>18268.947908689988</v>
      </c>
      <c r="AB93" s="5">
        <v>20703.767318720002</v>
      </c>
      <c r="AC93" s="5">
        <v>20703.76731929</v>
      </c>
      <c r="AD93" s="5">
        <v>21646.360719489989</v>
      </c>
      <c r="AE93" s="5">
        <v>22942.391386399999</v>
      </c>
      <c r="AF93" s="5">
        <v>22698.591386699991</v>
      </c>
    </row>
    <row r="94" spans="1:32">
      <c r="A94" s="56" t="s">
        <v>60</v>
      </c>
      <c r="B94" s="56" t="s">
        <v>163</v>
      </c>
      <c r="C94" s="56" t="s">
        <v>143</v>
      </c>
      <c r="D94" s="5">
        <v>4099.375</v>
      </c>
      <c r="E94" s="5">
        <v>4099.3750191500003</v>
      </c>
      <c r="F94" s="5">
        <v>4099.375019430001</v>
      </c>
      <c r="G94" s="5">
        <v>4099.3750613400007</v>
      </c>
      <c r="H94" s="5">
        <v>4571.0550293200004</v>
      </c>
      <c r="I94" s="5">
        <v>4704.7657280799986</v>
      </c>
      <c r="J94" s="5">
        <v>6512.1991119199993</v>
      </c>
      <c r="K94" s="5">
        <v>7184.2877634199986</v>
      </c>
      <c r="L94" s="5">
        <v>7199.432282929999</v>
      </c>
      <c r="M94" s="5">
        <v>7399.2336796899999</v>
      </c>
      <c r="N94" s="5">
        <v>8388.0301608799982</v>
      </c>
      <c r="O94" s="5">
        <v>8388.0301610699989</v>
      </c>
      <c r="P94" s="5">
        <v>8993.0141483400002</v>
      </c>
      <c r="Q94" s="5">
        <v>8993.0141486200009</v>
      </c>
      <c r="R94" s="5">
        <v>10247.159366710001</v>
      </c>
      <c r="S94" s="5">
        <v>10544.08295652</v>
      </c>
      <c r="T94" s="5">
        <v>11984.64007834</v>
      </c>
      <c r="U94" s="5">
        <v>11984.64008487</v>
      </c>
      <c r="V94" s="5">
        <v>13806.739445740001</v>
      </c>
      <c r="W94" s="5">
        <v>15534.463103169999</v>
      </c>
      <c r="X94" s="5">
        <v>17501.364848099991</v>
      </c>
      <c r="Y94" s="5">
        <v>18026.37684158</v>
      </c>
      <c r="Z94" s="5">
        <v>18026.376856350002</v>
      </c>
      <c r="AA94" s="5">
        <v>19421.9610354</v>
      </c>
      <c r="AB94" s="5">
        <v>20461.759917449999</v>
      </c>
      <c r="AC94" s="5">
        <v>20888.01510543</v>
      </c>
      <c r="AD94" s="5">
        <v>22699.285225939999</v>
      </c>
      <c r="AE94" s="5">
        <v>23640.19861978</v>
      </c>
      <c r="AF94" s="5">
        <v>23095.190620029989</v>
      </c>
    </row>
    <row r="95" spans="1:32">
      <c r="A95" s="56" t="s">
        <v>60</v>
      </c>
      <c r="B95" s="56" t="s">
        <v>163</v>
      </c>
      <c r="C95" s="56" t="s">
        <v>144</v>
      </c>
      <c r="D95" s="5">
        <v>5183.7329108689109</v>
      </c>
      <c r="E95" s="5">
        <v>6922.7277668999996</v>
      </c>
      <c r="F95" s="5">
        <v>7729.2309365999999</v>
      </c>
      <c r="G95" s="5">
        <v>8520.6213362999988</v>
      </c>
      <c r="H95" s="5">
        <v>9270.9160045999997</v>
      </c>
      <c r="I95" s="5">
        <v>9991.0547650000008</v>
      </c>
      <c r="J95" s="5">
        <v>10709.473653999999</v>
      </c>
      <c r="K95" s="5">
        <v>11436.443144000001</v>
      </c>
      <c r="L95" s="5">
        <v>12170.029343</v>
      </c>
      <c r="M95" s="5">
        <v>12901.81018</v>
      </c>
      <c r="N95" s="5">
        <v>13643.271858</v>
      </c>
      <c r="O95" s="5">
        <v>14388.326986</v>
      </c>
      <c r="P95" s="5">
        <v>15121.253220000001</v>
      </c>
      <c r="Q95" s="5">
        <v>15810.109125000001</v>
      </c>
      <c r="R95" s="5">
        <v>16449.242824000001</v>
      </c>
      <c r="S95" s="5">
        <v>17061.910985999999</v>
      </c>
      <c r="T95" s="5">
        <v>17667.5949</v>
      </c>
      <c r="U95" s="5">
        <v>18262.588393999999</v>
      </c>
      <c r="V95" s="5">
        <v>18847.510651000001</v>
      </c>
      <c r="W95" s="5">
        <v>19429.670222000001</v>
      </c>
      <c r="X95" s="5">
        <v>20006.011485999999</v>
      </c>
      <c r="Y95" s="5">
        <v>20581.860403999999</v>
      </c>
      <c r="Z95" s="5">
        <v>21155.920246999998</v>
      </c>
      <c r="AA95" s="5">
        <v>21714.391952999998</v>
      </c>
      <c r="AB95" s="5">
        <v>22270.012771000002</v>
      </c>
      <c r="AC95" s="5">
        <v>22818.172102</v>
      </c>
      <c r="AD95" s="5">
        <v>23366.900722999999</v>
      </c>
      <c r="AE95" s="5">
        <v>23907.736964</v>
      </c>
      <c r="AF95" s="5">
        <v>23907.736964</v>
      </c>
    </row>
    <row r="96" spans="1:32">
      <c r="A96" s="56" t="s">
        <v>60</v>
      </c>
      <c r="B96" s="56" t="s">
        <v>163</v>
      </c>
      <c r="C96" s="56" t="s">
        <v>146</v>
      </c>
      <c r="D96" s="5">
        <v>308.44499999999999</v>
      </c>
      <c r="E96" s="5">
        <v>369.39093185040088</v>
      </c>
      <c r="F96" s="5">
        <v>401.20167709448492</v>
      </c>
      <c r="G96" s="5">
        <v>576.86130721057987</v>
      </c>
      <c r="H96" s="5">
        <v>792.71299566794801</v>
      </c>
      <c r="I96" s="5">
        <v>907.98473965987205</v>
      </c>
      <c r="J96" s="5">
        <v>1035.939493329927</v>
      </c>
      <c r="K96" s="5">
        <v>1094.4036724012281</v>
      </c>
      <c r="L96" s="5">
        <v>1158.52460636193</v>
      </c>
      <c r="M96" s="5">
        <v>1235.4642027231239</v>
      </c>
      <c r="N96" s="5">
        <v>1309.265231790647</v>
      </c>
      <c r="O96" s="5">
        <v>1387.0296033203249</v>
      </c>
      <c r="P96" s="5">
        <v>1463.187045625481</v>
      </c>
      <c r="Q96" s="5">
        <v>1544.99860314386</v>
      </c>
      <c r="R96" s="5">
        <v>1613.8245577482101</v>
      </c>
      <c r="S96" s="5">
        <v>1713.474001271592</v>
      </c>
      <c r="T96" s="5">
        <v>1788.1465500986551</v>
      </c>
      <c r="U96" s="5">
        <v>1895.5895899369609</v>
      </c>
      <c r="V96" s="5">
        <v>1919.7335279571751</v>
      </c>
      <c r="W96" s="5">
        <v>1921.356835954211</v>
      </c>
      <c r="X96" s="5">
        <v>1934.806591304123</v>
      </c>
      <c r="Y96" s="5">
        <v>1976.882021626129</v>
      </c>
      <c r="Z96" s="5">
        <v>1984.1465423349</v>
      </c>
      <c r="AA96" s="5">
        <v>2026.1747477096551</v>
      </c>
      <c r="AB96" s="5">
        <v>2060.7353038131969</v>
      </c>
      <c r="AC96" s="5">
        <v>2084.1001607951098</v>
      </c>
      <c r="AD96" s="5">
        <v>2098.586655222322</v>
      </c>
      <c r="AE96" s="5">
        <v>2127.8305377951751</v>
      </c>
      <c r="AF96" s="5">
        <v>2127.8305377951751</v>
      </c>
    </row>
    <row r="98" spans="1:32">
      <c r="A98" s="56" t="s">
        <v>60</v>
      </c>
      <c r="B98" s="56" t="s">
        <v>197</v>
      </c>
      <c r="C98" s="56" t="s">
        <v>130</v>
      </c>
      <c r="D98" s="5">
        <v>8126</v>
      </c>
      <c r="E98" s="5">
        <v>8126</v>
      </c>
      <c r="F98" s="5">
        <v>8126</v>
      </c>
      <c r="G98" s="5">
        <v>7426</v>
      </c>
      <c r="H98" s="5">
        <v>6726</v>
      </c>
      <c r="I98" s="5">
        <v>6026</v>
      </c>
      <c r="J98" s="5">
        <v>4832</v>
      </c>
      <c r="K98" s="5">
        <v>4552</v>
      </c>
      <c r="L98" s="5">
        <v>3152</v>
      </c>
      <c r="M98" s="5">
        <v>3152</v>
      </c>
      <c r="N98" s="5">
        <v>2422</v>
      </c>
      <c r="O98" s="5">
        <v>1692</v>
      </c>
      <c r="P98" s="5">
        <v>1692</v>
      </c>
      <c r="Q98" s="5">
        <v>1692</v>
      </c>
      <c r="R98" s="5">
        <v>1692</v>
      </c>
      <c r="S98" s="5">
        <v>1692</v>
      </c>
      <c r="T98" s="5">
        <v>1692</v>
      </c>
      <c r="U98" s="5">
        <v>852</v>
      </c>
      <c r="V98" s="5">
        <v>426</v>
      </c>
      <c r="W98" s="5">
        <v>426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</row>
    <row r="99" spans="1:32">
      <c r="A99" s="56" t="s">
        <v>60</v>
      </c>
      <c r="B99" s="56" t="s">
        <v>197</v>
      </c>
      <c r="C99" s="56" t="s">
        <v>132</v>
      </c>
      <c r="D99" s="5">
        <v>1597.89999999</v>
      </c>
      <c r="E99" s="5">
        <v>1597.89999999</v>
      </c>
      <c r="F99" s="5">
        <v>1597.89999999</v>
      </c>
      <c r="G99" s="5">
        <v>1597.89999999</v>
      </c>
      <c r="H99" s="5">
        <v>1597.89999999</v>
      </c>
      <c r="I99" s="5">
        <v>1597.89999999</v>
      </c>
      <c r="J99" s="5">
        <v>1597.89999999</v>
      </c>
      <c r="K99" s="5">
        <v>1597.89999999</v>
      </c>
      <c r="L99" s="5">
        <v>1597.89999999</v>
      </c>
      <c r="M99" s="5">
        <v>1597.89999999</v>
      </c>
      <c r="N99" s="5">
        <v>1597.89999999</v>
      </c>
      <c r="O99" s="5">
        <v>1597.89999999</v>
      </c>
      <c r="P99" s="5">
        <v>1597.89999999</v>
      </c>
      <c r="Q99" s="5">
        <v>1597.89999999</v>
      </c>
      <c r="R99" s="5">
        <v>1212.89999999</v>
      </c>
      <c r="S99" s="5">
        <v>1212.89999999</v>
      </c>
      <c r="T99" s="5">
        <v>1212.89999999</v>
      </c>
      <c r="U99" s="5">
        <v>1068.5</v>
      </c>
      <c r="V99" s="5">
        <v>1068.5</v>
      </c>
      <c r="W99" s="5">
        <v>1068.5</v>
      </c>
      <c r="X99" s="5">
        <v>1068.5</v>
      </c>
      <c r="Y99" s="5">
        <v>1068.5</v>
      </c>
      <c r="Z99" s="5">
        <v>1068.5</v>
      </c>
      <c r="AA99" s="5">
        <v>244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</row>
    <row r="100" spans="1:32">
      <c r="A100" s="56" t="s">
        <v>60</v>
      </c>
      <c r="B100" s="56" t="s">
        <v>197</v>
      </c>
      <c r="C100" s="56" t="s">
        <v>133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</row>
    <row r="101" spans="1:32">
      <c r="A101" s="56" t="s">
        <v>60</v>
      </c>
      <c r="B101" s="56" t="s">
        <v>197</v>
      </c>
      <c r="C101" s="56" t="s">
        <v>134</v>
      </c>
      <c r="D101" s="5">
        <v>1954.5000000099999</v>
      </c>
      <c r="E101" s="5">
        <v>1954.5000000099999</v>
      </c>
      <c r="F101" s="5">
        <v>1954.5000036399999</v>
      </c>
      <c r="G101" s="5">
        <v>1954.5000036399999</v>
      </c>
      <c r="H101" s="5">
        <v>1954.5000036399999</v>
      </c>
      <c r="I101" s="5">
        <v>1954.5000036399999</v>
      </c>
      <c r="J101" s="5">
        <v>1954.5000067799999</v>
      </c>
      <c r="K101" s="5">
        <v>1954.5000067799999</v>
      </c>
      <c r="L101" s="5">
        <v>1954.5000118800001</v>
      </c>
      <c r="M101" s="5">
        <v>1954.5000118800001</v>
      </c>
      <c r="N101" s="5">
        <v>1954.5000118800001</v>
      </c>
      <c r="O101" s="5">
        <v>1662.50001236</v>
      </c>
      <c r="P101" s="5">
        <v>1545.5000164800001</v>
      </c>
      <c r="Q101" s="5">
        <v>1545.5000164800001</v>
      </c>
      <c r="R101" s="5">
        <v>1545.5000259000001</v>
      </c>
      <c r="S101" s="5">
        <v>1545.5000101999999</v>
      </c>
      <c r="T101" s="5">
        <v>1545.5000133399999</v>
      </c>
      <c r="U101" s="5">
        <v>1545.5000206</v>
      </c>
      <c r="V101" s="5">
        <v>1545.50002786</v>
      </c>
      <c r="W101" s="5">
        <v>1545.5000283500001</v>
      </c>
      <c r="X101" s="5">
        <v>1545.5000588600001</v>
      </c>
      <c r="Y101" s="5">
        <v>1545.5000588600001</v>
      </c>
      <c r="Z101" s="5">
        <v>1414.0000225599999</v>
      </c>
      <c r="AA101" s="5">
        <v>3015.2473098199998</v>
      </c>
      <c r="AB101" s="5">
        <v>2466.2473098199998</v>
      </c>
      <c r="AC101" s="5">
        <v>2466.2473098199998</v>
      </c>
      <c r="AD101" s="5">
        <v>2466.2473098199998</v>
      </c>
      <c r="AE101" s="5">
        <v>1947.2473098200001</v>
      </c>
      <c r="AF101" s="5">
        <v>1601.2473098200001</v>
      </c>
    </row>
    <row r="102" spans="1:32">
      <c r="A102" s="56" t="s">
        <v>60</v>
      </c>
      <c r="B102" s="56" t="s">
        <v>197</v>
      </c>
      <c r="C102" s="56" t="s">
        <v>135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</row>
    <row r="103" spans="1:32">
      <c r="A103" s="56" t="s">
        <v>60</v>
      </c>
      <c r="B103" s="56" t="s">
        <v>197</v>
      </c>
      <c r="C103" s="56" t="s">
        <v>136</v>
      </c>
      <c r="D103" s="5">
        <v>152.4</v>
      </c>
      <c r="E103" s="5">
        <v>152.4</v>
      </c>
      <c r="F103" s="5">
        <v>152.4</v>
      </c>
      <c r="G103" s="5">
        <v>152.4</v>
      </c>
      <c r="H103" s="5">
        <v>152.4</v>
      </c>
      <c r="I103" s="5">
        <v>152.4</v>
      </c>
      <c r="J103" s="5">
        <v>152.4</v>
      </c>
      <c r="K103" s="5">
        <v>152.4</v>
      </c>
      <c r="L103" s="5">
        <v>152.4</v>
      </c>
      <c r="M103" s="5">
        <v>152.4</v>
      </c>
      <c r="N103" s="5">
        <v>152.4</v>
      </c>
      <c r="O103" s="5">
        <v>152.4</v>
      </c>
      <c r="P103" s="5">
        <v>152.4</v>
      </c>
      <c r="Q103" s="5">
        <v>152.4</v>
      </c>
      <c r="R103" s="5">
        <v>152.4</v>
      </c>
      <c r="S103" s="5">
        <v>66</v>
      </c>
      <c r="T103" s="5">
        <v>66</v>
      </c>
      <c r="U103" s="5">
        <v>66</v>
      </c>
      <c r="V103" s="5">
        <v>66</v>
      </c>
      <c r="W103" s="5">
        <v>66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</row>
    <row r="104" spans="1:32">
      <c r="A104" s="56" t="s">
        <v>60</v>
      </c>
      <c r="B104" s="56" t="s">
        <v>197</v>
      </c>
      <c r="C104" s="56" t="s">
        <v>137</v>
      </c>
      <c r="D104" s="5">
        <v>670</v>
      </c>
      <c r="E104" s="5">
        <v>670.00001778000001</v>
      </c>
      <c r="F104" s="5">
        <v>670.00002493</v>
      </c>
      <c r="G104" s="5">
        <v>920.00002947999997</v>
      </c>
      <c r="H104" s="5">
        <v>920.00003730999993</v>
      </c>
      <c r="I104" s="5">
        <v>920.00004756999999</v>
      </c>
      <c r="J104" s="5">
        <v>1006.28963174</v>
      </c>
      <c r="K104" s="5">
        <v>1006.2897079000001</v>
      </c>
      <c r="L104" s="5">
        <v>1951.3200226500001</v>
      </c>
      <c r="M104" s="5">
        <v>1951.3200226500001</v>
      </c>
      <c r="N104" s="5">
        <v>1951.3200226500001</v>
      </c>
      <c r="O104" s="5">
        <v>2202.19455608</v>
      </c>
      <c r="P104" s="5">
        <v>2283.0713637600002</v>
      </c>
      <c r="Q104" s="5">
        <v>2283.0713637700001</v>
      </c>
      <c r="R104" s="5">
        <v>2921.5579223999998</v>
      </c>
      <c r="S104" s="5">
        <v>3107.84654224</v>
      </c>
      <c r="T104" s="5">
        <v>4024.8539312100002</v>
      </c>
      <c r="U104" s="5">
        <v>5239.4088987300001</v>
      </c>
      <c r="V104" s="5">
        <v>5388.1437836599998</v>
      </c>
      <c r="W104" s="5">
        <v>5932.7347459299999</v>
      </c>
      <c r="X104" s="5">
        <v>5932.7347462499993</v>
      </c>
      <c r="Y104" s="5">
        <v>5932.7347326099998</v>
      </c>
      <c r="Z104" s="5">
        <v>5932.7347454699993</v>
      </c>
      <c r="AA104" s="5">
        <v>5932.7348173400014</v>
      </c>
      <c r="AB104" s="5">
        <v>5932.7348096700007</v>
      </c>
      <c r="AC104" s="5">
        <v>5932.7347995399996</v>
      </c>
      <c r="AD104" s="5">
        <v>6872.3171964399999</v>
      </c>
      <c r="AE104" s="5">
        <v>8367.8003468099996</v>
      </c>
      <c r="AF104" s="5">
        <v>7643.8264598899996</v>
      </c>
    </row>
    <row r="105" spans="1:32">
      <c r="A105" s="56" t="s">
        <v>60</v>
      </c>
      <c r="B105" s="56" t="s">
        <v>197</v>
      </c>
      <c r="C105" s="56" t="s">
        <v>138</v>
      </c>
      <c r="D105" s="5">
        <v>6.7799999999999994</v>
      </c>
      <c r="E105" s="5">
        <v>70.646999989999998</v>
      </c>
      <c r="F105" s="5">
        <v>151.97900000999999</v>
      </c>
      <c r="G105" s="5">
        <v>266.90499999999997</v>
      </c>
      <c r="H105" s="5">
        <v>406.553</v>
      </c>
      <c r="I105" s="5">
        <v>573.36900000000003</v>
      </c>
      <c r="J105" s="5">
        <v>775.00299999999993</v>
      </c>
      <c r="K105" s="5">
        <v>1088.9509999899999</v>
      </c>
      <c r="L105" s="5">
        <v>1371.98571666</v>
      </c>
      <c r="M105" s="5">
        <v>1640.71045082</v>
      </c>
      <c r="N105" s="5">
        <v>1958.65946534</v>
      </c>
      <c r="O105" s="5">
        <v>2346.43592605</v>
      </c>
      <c r="P105" s="5">
        <v>2772.1156823900001</v>
      </c>
      <c r="Q105" s="5">
        <v>3213.9407025800001</v>
      </c>
      <c r="R105" s="5">
        <v>3671.8742637700002</v>
      </c>
      <c r="S105" s="5">
        <v>4123.79592779</v>
      </c>
      <c r="T105" s="5">
        <v>4584.0053343299996</v>
      </c>
      <c r="U105" s="5">
        <v>4939.9521028400004</v>
      </c>
      <c r="V105" s="5">
        <v>5281.9022712400001</v>
      </c>
      <c r="W105" s="5">
        <v>5586.6117931799999</v>
      </c>
      <c r="X105" s="5">
        <v>5909.90588656</v>
      </c>
      <c r="Y105" s="5">
        <v>6239.44197334</v>
      </c>
      <c r="Z105" s="5">
        <v>6583.140128510001</v>
      </c>
      <c r="AA105" s="5">
        <v>6931.3414566599986</v>
      </c>
      <c r="AB105" s="5">
        <v>7298.8976921399999</v>
      </c>
      <c r="AC105" s="5">
        <v>7670.4133017300001</v>
      </c>
      <c r="AD105" s="5">
        <v>8065.6271149200002</v>
      </c>
      <c r="AE105" s="5">
        <v>8460.9043175100014</v>
      </c>
      <c r="AF105" s="5">
        <v>8477.9553716600003</v>
      </c>
    </row>
    <row r="106" spans="1:32">
      <c r="A106" s="56" t="s">
        <v>60</v>
      </c>
      <c r="B106" s="56" t="s">
        <v>197</v>
      </c>
      <c r="C106" s="56" t="s">
        <v>139</v>
      </c>
      <c r="D106" s="5">
        <v>99.957999999999998</v>
      </c>
      <c r="E106" s="5">
        <v>394.57299999999998</v>
      </c>
      <c r="F106" s="5">
        <v>630.91099999999994</v>
      </c>
      <c r="G106" s="5">
        <v>861.1690000000001</v>
      </c>
      <c r="H106" s="5">
        <v>1044.5999999999999</v>
      </c>
      <c r="I106" s="5">
        <v>1202.9010000000001</v>
      </c>
      <c r="J106" s="5">
        <v>1345.9849999999999</v>
      </c>
      <c r="K106" s="5">
        <v>1584.4369999999999</v>
      </c>
      <c r="L106" s="5">
        <v>1898.5050000000001</v>
      </c>
      <c r="M106" s="5">
        <v>2160.37</v>
      </c>
      <c r="N106" s="5">
        <v>2444.34</v>
      </c>
      <c r="O106" s="5">
        <v>2791.527</v>
      </c>
      <c r="P106" s="5">
        <v>3133.6959999999999</v>
      </c>
      <c r="Q106" s="5">
        <v>3465.114</v>
      </c>
      <c r="R106" s="5">
        <v>3761.0080000000012</v>
      </c>
      <c r="S106" s="5">
        <v>4025.8090000000002</v>
      </c>
      <c r="T106" s="5">
        <v>4247.8820000000014</v>
      </c>
      <c r="U106" s="5">
        <v>4350.5150000000003</v>
      </c>
      <c r="V106" s="5">
        <v>4399.7440000000006</v>
      </c>
      <c r="W106" s="5">
        <v>4410.491</v>
      </c>
      <c r="X106" s="5">
        <v>4406.2350000000006</v>
      </c>
      <c r="Y106" s="5">
        <v>4406.755000000001</v>
      </c>
      <c r="Z106" s="5">
        <v>4388.9480000000012</v>
      </c>
      <c r="AA106" s="5">
        <v>4375.9829999999993</v>
      </c>
      <c r="AB106" s="5">
        <v>4347.2200000000012</v>
      </c>
      <c r="AC106" s="5">
        <v>4324.1239999999998</v>
      </c>
      <c r="AD106" s="5">
        <v>4288.7089999999998</v>
      </c>
      <c r="AE106" s="5">
        <v>4255.2830000000004</v>
      </c>
      <c r="AF106" s="5">
        <v>4255.2830000000004</v>
      </c>
    </row>
    <row r="107" spans="1:32">
      <c r="A107" s="56" t="s">
        <v>60</v>
      </c>
      <c r="B107" s="56" t="s">
        <v>197</v>
      </c>
      <c r="C107" s="56" t="s">
        <v>140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</row>
    <row r="108" spans="1:32">
      <c r="A108" s="56" t="s">
        <v>60</v>
      </c>
      <c r="B108" s="56" t="s">
        <v>197</v>
      </c>
      <c r="C108" s="56" t="s">
        <v>141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</row>
    <row r="109" spans="1:32">
      <c r="A109" s="56" t="s">
        <v>60</v>
      </c>
      <c r="B109" s="56" t="s">
        <v>197</v>
      </c>
      <c r="C109" s="56" t="s">
        <v>142</v>
      </c>
      <c r="D109" s="5">
        <v>986.42900000000009</v>
      </c>
      <c r="E109" s="5">
        <v>1286.4290000000001</v>
      </c>
      <c r="F109" s="5">
        <v>3541.17528846</v>
      </c>
      <c r="G109" s="5">
        <v>4086.1640580600001</v>
      </c>
      <c r="H109" s="5">
        <v>4917.9540438900003</v>
      </c>
      <c r="I109" s="5">
        <v>5957.1791469999989</v>
      </c>
      <c r="J109" s="5">
        <v>7322.0667505100009</v>
      </c>
      <c r="K109" s="5">
        <v>8175.6958253900002</v>
      </c>
      <c r="L109" s="5">
        <v>9470.5238609099997</v>
      </c>
      <c r="M109" s="5">
        <v>9474.6705929400014</v>
      </c>
      <c r="N109" s="5">
        <v>10304.1612043</v>
      </c>
      <c r="O109" s="5">
        <v>11562.126674949999</v>
      </c>
      <c r="P109" s="5">
        <v>11569.812694460001</v>
      </c>
      <c r="Q109" s="5">
        <v>11569.812694480001</v>
      </c>
      <c r="R109" s="5">
        <v>11923.22503138</v>
      </c>
      <c r="S109" s="5">
        <v>12993.78800341</v>
      </c>
      <c r="T109" s="5">
        <v>13443.97371778</v>
      </c>
      <c r="U109" s="5">
        <v>13758.89958693</v>
      </c>
      <c r="V109" s="5">
        <v>13995.048690809999</v>
      </c>
      <c r="W109" s="5">
        <v>14609.94276892</v>
      </c>
      <c r="X109" s="5">
        <v>18993.134104059998</v>
      </c>
      <c r="Y109" s="5">
        <v>20151.348756610001</v>
      </c>
      <c r="Z109" s="5">
        <v>19711.37375681</v>
      </c>
      <c r="AA109" s="5">
        <v>20075.146609740001</v>
      </c>
      <c r="AB109" s="5">
        <v>20042.458528120002</v>
      </c>
      <c r="AC109" s="5">
        <v>20502.939493829999</v>
      </c>
      <c r="AD109" s="5">
        <v>23012.352723079999</v>
      </c>
      <c r="AE109" s="5">
        <v>23301.89300362</v>
      </c>
      <c r="AF109" s="5">
        <v>23317.083715320001</v>
      </c>
    </row>
    <row r="110" spans="1:32">
      <c r="A110" s="56" t="s">
        <v>60</v>
      </c>
      <c r="B110" s="56" t="s">
        <v>197</v>
      </c>
      <c r="C110" s="56" t="s">
        <v>143</v>
      </c>
      <c r="D110" s="5">
        <v>2826.4169999999999</v>
      </c>
      <c r="E110" s="5">
        <v>2826.4169999999999</v>
      </c>
      <c r="F110" s="5">
        <v>3193.6570146099998</v>
      </c>
      <c r="G110" s="5">
        <v>3193.657032529999</v>
      </c>
      <c r="H110" s="5">
        <v>3193.6570750199999</v>
      </c>
      <c r="I110" s="5">
        <v>3249.1509793199989</v>
      </c>
      <c r="J110" s="5">
        <v>3509.5391814200002</v>
      </c>
      <c r="K110" s="5">
        <v>3509.5391816000001</v>
      </c>
      <c r="L110" s="5">
        <v>4920.5520464300007</v>
      </c>
      <c r="M110" s="5">
        <v>4920.5520465200007</v>
      </c>
      <c r="N110" s="5">
        <v>5912.903426740002</v>
      </c>
      <c r="O110" s="5">
        <v>6422.232050380002</v>
      </c>
      <c r="P110" s="5">
        <v>6829.6680192000022</v>
      </c>
      <c r="Q110" s="5">
        <v>6833.7564907800024</v>
      </c>
      <c r="R110" s="5">
        <v>8169.1304858900012</v>
      </c>
      <c r="S110" s="5">
        <v>9672.9876211299998</v>
      </c>
      <c r="T110" s="5">
        <v>10901.45304188</v>
      </c>
      <c r="U110" s="5">
        <v>14641.56084781</v>
      </c>
      <c r="V110" s="5">
        <v>15058.05211611</v>
      </c>
      <c r="W110" s="5">
        <v>17259.67895279</v>
      </c>
      <c r="X110" s="5">
        <v>19180.955222370001</v>
      </c>
      <c r="Y110" s="5">
        <v>20696.652735690001</v>
      </c>
      <c r="Z110" s="5">
        <v>20551.19275192</v>
      </c>
      <c r="AA110" s="5">
        <v>21848.63838661</v>
      </c>
      <c r="AB110" s="5">
        <v>22754.523572300001</v>
      </c>
      <c r="AC110" s="5">
        <v>22204.316428819999</v>
      </c>
      <c r="AD110" s="5">
        <v>26259.36686097</v>
      </c>
      <c r="AE110" s="5">
        <v>27852.252213349999</v>
      </c>
      <c r="AF110" s="5">
        <v>27826.25221346</v>
      </c>
    </row>
    <row r="111" spans="1:32">
      <c r="A111" s="56" t="s">
        <v>60</v>
      </c>
      <c r="B111" s="56" t="s">
        <v>197</v>
      </c>
      <c r="C111" s="56" t="s">
        <v>144</v>
      </c>
      <c r="D111" s="5">
        <v>4941.9001342461061</v>
      </c>
      <c r="E111" s="5">
        <v>6248.8361014900001</v>
      </c>
      <c r="F111" s="5">
        <v>6947.0674198200004</v>
      </c>
      <c r="G111" s="5">
        <v>7675.3939258</v>
      </c>
      <c r="H111" s="5">
        <v>8329.1378256999997</v>
      </c>
      <c r="I111" s="5">
        <v>8959.7591496999994</v>
      </c>
      <c r="J111" s="5">
        <v>9601.5013985000005</v>
      </c>
      <c r="K111" s="5">
        <v>10257.520646700001</v>
      </c>
      <c r="L111" s="5">
        <v>10923.916328200001</v>
      </c>
      <c r="M111" s="5">
        <v>11482.732244500001</v>
      </c>
      <c r="N111" s="5">
        <v>12062.705751699999</v>
      </c>
      <c r="O111" s="5">
        <v>12645.1129052</v>
      </c>
      <c r="P111" s="5">
        <v>13200.5423206</v>
      </c>
      <c r="Q111" s="5">
        <v>13720.012152699999</v>
      </c>
      <c r="R111" s="5">
        <v>14196.9812162</v>
      </c>
      <c r="S111" s="5">
        <v>14666.617491200001</v>
      </c>
      <c r="T111" s="5">
        <v>15133.803684799999</v>
      </c>
      <c r="U111" s="5">
        <v>15601.3470727</v>
      </c>
      <c r="V111" s="5">
        <v>16059.6919616</v>
      </c>
      <c r="W111" s="5">
        <v>16507.785058699999</v>
      </c>
      <c r="X111" s="5">
        <v>16936.909008300001</v>
      </c>
      <c r="Y111" s="5">
        <v>17361.480721600001</v>
      </c>
      <c r="Z111" s="5">
        <v>17759.720203699999</v>
      </c>
      <c r="AA111" s="5">
        <v>18151.232939900001</v>
      </c>
      <c r="AB111" s="5">
        <v>18530.020143400001</v>
      </c>
      <c r="AC111" s="5">
        <v>18907.339474199998</v>
      </c>
      <c r="AD111" s="5">
        <v>19284.631764999998</v>
      </c>
      <c r="AE111" s="5">
        <v>19645.508336700001</v>
      </c>
      <c r="AF111" s="5">
        <v>19645.508336700001</v>
      </c>
    </row>
    <row r="112" spans="1:32">
      <c r="A112" s="56" t="s">
        <v>60</v>
      </c>
      <c r="B112" s="56" t="s">
        <v>197</v>
      </c>
      <c r="C112" s="56" t="s">
        <v>146</v>
      </c>
      <c r="D112" s="5">
        <v>104.0258438925494</v>
      </c>
      <c r="E112" s="5">
        <v>161.99786598880249</v>
      </c>
      <c r="F112" s="5">
        <v>191.46830324972581</v>
      </c>
      <c r="G112" s="5">
        <v>225.09824392779649</v>
      </c>
      <c r="H112" s="5">
        <v>258.63973482131013</v>
      </c>
      <c r="I112" s="5">
        <v>291.18647211344938</v>
      </c>
      <c r="J112" s="5">
        <v>322.36591115174548</v>
      </c>
      <c r="K112" s="5">
        <v>358.16807552288361</v>
      </c>
      <c r="L112" s="5">
        <v>394.25951740561271</v>
      </c>
      <c r="M112" s="5">
        <v>432.739184708214</v>
      </c>
      <c r="N112" s="5">
        <v>465.98982874266909</v>
      </c>
      <c r="O112" s="5">
        <v>506.6496860148136</v>
      </c>
      <c r="P112" s="5">
        <v>546.14191682219518</v>
      </c>
      <c r="Q112" s="5">
        <v>590.03126476948034</v>
      </c>
      <c r="R112" s="5">
        <v>631.38657345178081</v>
      </c>
      <c r="S112" s="5">
        <v>670.10021357927531</v>
      </c>
      <c r="T112" s="5">
        <v>716.46747212967216</v>
      </c>
      <c r="U112" s="5">
        <v>764.0842727762282</v>
      </c>
      <c r="V112" s="5">
        <v>809.4467247588691</v>
      </c>
      <c r="W112" s="5">
        <v>853.92802896883563</v>
      </c>
      <c r="X112" s="5">
        <v>902.05765206870797</v>
      </c>
      <c r="Y112" s="5">
        <v>953.57494727116568</v>
      </c>
      <c r="Z112" s="5">
        <v>1003.305020177015</v>
      </c>
      <c r="AA112" s="5">
        <v>1049.48690328873</v>
      </c>
      <c r="AB112" s="5">
        <v>1107.8725198936891</v>
      </c>
      <c r="AC112" s="5">
        <v>1163.541571599204</v>
      </c>
      <c r="AD112" s="5">
        <v>1220.9092941995359</v>
      </c>
      <c r="AE112" s="5">
        <v>1278.7236252166219</v>
      </c>
      <c r="AF112" s="5">
        <v>1278.7236252166219</v>
      </c>
    </row>
    <row r="114" spans="1:32">
      <c r="A114" s="56" t="s">
        <v>60</v>
      </c>
      <c r="B114" s="56" t="s">
        <v>198</v>
      </c>
      <c r="C114" s="56" t="s">
        <v>131</v>
      </c>
      <c r="D114" s="5">
        <v>4820</v>
      </c>
      <c r="E114" s="5">
        <v>4820</v>
      </c>
      <c r="F114" s="5">
        <v>4820</v>
      </c>
      <c r="G114" s="5">
        <v>4135</v>
      </c>
      <c r="H114" s="5">
        <v>3385</v>
      </c>
      <c r="I114" s="5">
        <v>3385</v>
      </c>
      <c r="J114" s="5">
        <v>2825</v>
      </c>
      <c r="K114" s="5">
        <v>1720</v>
      </c>
      <c r="L114" s="5">
        <v>1160</v>
      </c>
      <c r="M114" s="5">
        <v>1160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</row>
    <row r="115" spans="1:32">
      <c r="A115" s="56" t="s">
        <v>60</v>
      </c>
      <c r="B115" s="56" t="s">
        <v>198</v>
      </c>
      <c r="C115" s="56" t="s">
        <v>132</v>
      </c>
      <c r="D115" s="5">
        <v>500</v>
      </c>
      <c r="E115" s="5">
        <v>500</v>
      </c>
      <c r="F115" s="5">
        <v>500</v>
      </c>
      <c r="G115" s="5">
        <v>500</v>
      </c>
      <c r="H115" s="5">
        <v>500</v>
      </c>
      <c r="I115" s="5">
        <v>500</v>
      </c>
      <c r="J115" s="5">
        <v>500</v>
      </c>
      <c r="K115" s="5">
        <v>500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</row>
    <row r="116" spans="1:32">
      <c r="A116" s="56" t="s">
        <v>60</v>
      </c>
      <c r="B116" s="56" t="s">
        <v>198</v>
      </c>
      <c r="C116" s="56" t="s">
        <v>133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</row>
    <row r="117" spans="1:32">
      <c r="A117" s="56" t="s">
        <v>60</v>
      </c>
      <c r="B117" s="56" t="s">
        <v>198</v>
      </c>
      <c r="C117" s="56" t="s">
        <v>134</v>
      </c>
      <c r="D117" s="5">
        <v>1900</v>
      </c>
      <c r="E117" s="5">
        <v>1900</v>
      </c>
      <c r="F117" s="5">
        <v>1900.00000363</v>
      </c>
      <c r="G117" s="5">
        <v>1900.00000363</v>
      </c>
      <c r="H117" s="5">
        <v>1900.00000363</v>
      </c>
      <c r="I117" s="5">
        <v>1900.00000363</v>
      </c>
      <c r="J117" s="5">
        <v>1900.00000363</v>
      </c>
      <c r="K117" s="5">
        <v>1900.00000363</v>
      </c>
      <c r="L117" s="5">
        <v>1900.0000145199999</v>
      </c>
      <c r="M117" s="5">
        <v>1900.0000145199999</v>
      </c>
      <c r="N117" s="5">
        <v>1900.0000145199999</v>
      </c>
      <c r="O117" s="5">
        <v>1730.0000145199999</v>
      </c>
      <c r="P117" s="5">
        <v>1730.0000145199999</v>
      </c>
      <c r="Q117" s="5">
        <v>1730.0000145199999</v>
      </c>
      <c r="R117" s="5">
        <v>1881.7096805799999</v>
      </c>
      <c r="S117" s="5">
        <v>1881.7096732299999</v>
      </c>
      <c r="T117" s="5">
        <v>1881.70967735</v>
      </c>
      <c r="U117" s="5">
        <v>2299.7810677799998</v>
      </c>
      <c r="V117" s="5">
        <v>2299.7810677799998</v>
      </c>
      <c r="W117" s="5">
        <v>2299.7810677799998</v>
      </c>
      <c r="X117" s="5">
        <v>2401.7473689600001</v>
      </c>
      <c r="Y117" s="5">
        <v>2401.7473689600001</v>
      </c>
      <c r="Z117" s="5">
        <v>2401.74737043</v>
      </c>
      <c r="AA117" s="5">
        <v>2401.74737357</v>
      </c>
      <c r="AB117" s="5">
        <v>2401.74737671</v>
      </c>
      <c r="AC117" s="5">
        <v>1817.7473832799999</v>
      </c>
      <c r="AD117" s="5">
        <v>1817.7473859300001</v>
      </c>
      <c r="AE117" s="5">
        <v>3023.1895478400002</v>
      </c>
      <c r="AF117" s="5">
        <v>3227.94226424</v>
      </c>
    </row>
    <row r="118" spans="1:32">
      <c r="A118" s="56" t="s">
        <v>60</v>
      </c>
      <c r="B118" s="56" t="s">
        <v>198</v>
      </c>
      <c r="C118" s="56" t="s">
        <v>135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</row>
    <row r="119" spans="1:32">
      <c r="A119" s="56" t="s">
        <v>60</v>
      </c>
      <c r="B119" s="56" t="s">
        <v>198</v>
      </c>
      <c r="C119" s="56" t="s">
        <v>136</v>
      </c>
      <c r="D119" s="5">
        <v>2204.0200000599998</v>
      </c>
      <c r="E119" s="5">
        <v>2204.0200000599998</v>
      </c>
      <c r="F119" s="5">
        <v>2204.0200000599998</v>
      </c>
      <c r="G119" s="5">
        <v>2204.0200000599998</v>
      </c>
      <c r="H119" s="5">
        <v>2204.0200000599998</v>
      </c>
      <c r="I119" s="5">
        <v>2204.0200000599998</v>
      </c>
      <c r="J119" s="5">
        <v>2204.0200000599998</v>
      </c>
      <c r="K119" s="5">
        <v>2204.0200000599998</v>
      </c>
      <c r="L119" s="5">
        <v>2204.0200000599998</v>
      </c>
      <c r="M119" s="5">
        <v>2204.0200000599998</v>
      </c>
      <c r="N119" s="5">
        <v>2204.0200000599998</v>
      </c>
      <c r="O119" s="5">
        <v>2204.0200000599998</v>
      </c>
      <c r="P119" s="5">
        <v>2204.0200000599998</v>
      </c>
      <c r="Q119" s="5">
        <v>2204.0200000599998</v>
      </c>
      <c r="R119" s="5">
        <v>2204.0200000599998</v>
      </c>
      <c r="S119" s="5">
        <v>2204.0200000599998</v>
      </c>
      <c r="T119" s="5">
        <v>2204.0200000599998</v>
      </c>
      <c r="U119" s="5">
        <v>2204.0200000599998</v>
      </c>
      <c r="V119" s="5">
        <v>2204.0200000599998</v>
      </c>
      <c r="W119" s="5">
        <v>2204.0200000599998</v>
      </c>
      <c r="X119" s="5">
        <v>2204.0200000599998</v>
      </c>
      <c r="Y119" s="5">
        <v>2204.0200000599998</v>
      </c>
      <c r="Z119" s="5">
        <v>2204.0200000599998</v>
      </c>
      <c r="AA119" s="5">
        <v>2204.0200000599998</v>
      </c>
      <c r="AB119" s="5">
        <v>2204.0200000599998</v>
      </c>
      <c r="AC119" s="5">
        <v>2204.0200000599998</v>
      </c>
      <c r="AD119" s="5">
        <v>2204.0200000599998</v>
      </c>
      <c r="AE119" s="5">
        <v>2204.0200000599998</v>
      </c>
      <c r="AF119" s="5">
        <v>2204.0200000599998</v>
      </c>
    </row>
    <row r="120" spans="1:32">
      <c r="A120" s="56" t="s">
        <v>60</v>
      </c>
      <c r="B120" s="56" t="s">
        <v>198</v>
      </c>
      <c r="C120" s="56" t="s">
        <v>137</v>
      </c>
      <c r="D120" s="5">
        <v>125.23</v>
      </c>
      <c r="E120" s="5">
        <v>125.23000244000001</v>
      </c>
      <c r="F120" s="5">
        <v>124.13000344</v>
      </c>
      <c r="G120" s="5">
        <v>124.13000425</v>
      </c>
      <c r="H120" s="5">
        <v>124.13000624999999</v>
      </c>
      <c r="I120" s="5">
        <v>125.23001015</v>
      </c>
      <c r="J120" s="5">
        <v>124.13003319000001</v>
      </c>
      <c r="K120" s="5">
        <v>124.13007406</v>
      </c>
      <c r="L120" s="5">
        <v>714.33552674999999</v>
      </c>
      <c r="M120" s="5">
        <v>714.33552674999999</v>
      </c>
      <c r="N120" s="5">
        <v>965.43552675000001</v>
      </c>
      <c r="O120" s="5">
        <v>964.33552674999999</v>
      </c>
      <c r="P120" s="5">
        <v>965.43552675000001</v>
      </c>
      <c r="Q120" s="5">
        <v>964.33552674999999</v>
      </c>
      <c r="R120" s="5">
        <v>965.43557715999998</v>
      </c>
      <c r="S120" s="5">
        <v>965.43560441</v>
      </c>
      <c r="T120" s="5">
        <v>965.43560443000001</v>
      </c>
      <c r="U120" s="5">
        <v>1474.1853312600001</v>
      </c>
      <c r="V120" s="5">
        <v>1474.1853312600001</v>
      </c>
      <c r="W120" s="5">
        <v>1474.1853312600001</v>
      </c>
      <c r="X120" s="5">
        <v>1474.1853312600001</v>
      </c>
      <c r="Y120" s="5">
        <v>1648.8786805100001</v>
      </c>
      <c r="Z120" s="5">
        <v>1648.8786805699999</v>
      </c>
      <c r="AA120" s="5">
        <v>1648.8786800400001</v>
      </c>
      <c r="AB120" s="5">
        <v>1648.8786831699999</v>
      </c>
      <c r="AC120" s="5">
        <v>1648.87867929</v>
      </c>
      <c r="AD120" s="5">
        <v>1648.8786706799999</v>
      </c>
      <c r="AE120" s="5">
        <v>1648.8786475700001</v>
      </c>
      <c r="AF120" s="5">
        <v>1058.6734641800001</v>
      </c>
    </row>
    <row r="121" spans="1:32">
      <c r="A121" s="56" t="s">
        <v>60</v>
      </c>
      <c r="B121" s="56" t="s">
        <v>198</v>
      </c>
      <c r="C121" s="56" t="s">
        <v>138</v>
      </c>
      <c r="D121" s="5">
        <v>5.2480000000000002</v>
      </c>
      <c r="E121" s="5">
        <v>55.805</v>
      </c>
      <c r="F121" s="5">
        <v>137.178</v>
      </c>
      <c r="G121" s="5">
        <v>254.75700000000001</v>
      </c>
      <c r="H121" s="5">
        <v>407.74700000000001</v>
      </c>
      <c r="I121" s="5">
        <v>597.26199999999994</v>
      </c>
      <c r="J121" s="5">
        <v>772.55799999999999</v>
      </c>
      <c r="K121" s="5">
        <v>1024.9490000000001</v>
      </c>
      <c r="L121" s="5">
        <v>1239.8924565899999</v>
      </c>
      <c r="M121" s="5">
        <v>1442.2730291800001</v>
      </c>
      <c r="N121" s="5">
        <v>1672.4216107699999</v>
      </c>
      <c r="O121" s="5">
        <v>1972.3109051700001</v>
      </c>
      <c r="P121" s="5">
        <v>2322.3100700999998</v>
      </c>
      <c r="Q121" s="5">
        <v>2689.1722191600002</v>
      </c>
      <c r="R121" s="5">
        <v>3083.3483508300001</v>
      </c>
      <c r="S121" s="5">
        <v>3503.3183958999998</v>
      </c>
      <c r="T121" s="5">
        <v>3907.2658795100001</v>
      </c>
      <c r="U121" s="5">
        <v>4248.3119133199998</v>
      </c>
      <c r="V121" s="5">
        <v>4594.1342578200001</v>
      </c>
      <c r="W121" s="5">
        <v>4922.3785791</v>
      </c>
      <c r="X121" s="5">
        <v>5240.6725199799994</v>
      </c>
      <c r="Y121" s="5">
        <v>5568.3839228100014</v>
      </c>
      <c r="Z121" s="5">
        <v>5914.7133059999996</v>
      </c>
      <c r="AA121" s="5">
        <v>6268.9471736599999</v>
      </c>
      <c r="AB121" s="5">
        <v>6645.9519552000002</v>
      </c>
      <c r="AC121" s="5">
        <v>7030.0935544499998</v>
      </c>
      <c r="AD121" s="5">
        <v>7438.2922817500003</v>
      </c>
      <c r="AE121" s="5">
        <v>7855.3622635800002</v>
      </c>
      <c r="AF121" s="5">
        <v>7884.0703673100006</v>
      </c>
    </row>
    <row r="122" spans="1:32">
      <c r="A122" s="56" t="s">
        <v>60</v>
      </c>
      <c r="B122" s="56" t="s">
        <v>198</v>
      </c>
      <c r="C122" s="56" t="s">
        <v>139</v>
      </c>
      <c r="D122" s="5">
        <v>96.903999999999996</v>
      </c>
      <c r="E122" s="5">
        <v>332.36599999999999</v>
      </c>
      <c r="F122" s="5">
        <v>592.89299999999992</v>
      </c>
      <c r="G122" s="5">
        <v>841.02199999999993</v>
      </c>
      <c r="H122" s="5">
        <v>1068.623</v>
      </c>
      <c r="I122" s="5">
        <v>1263.973</v>
      </c>
      <c r="J122" s="5">
        <v>1337.973</v>
      </c>
      <c r="K122" s="5">
        <v>1465.9970000000001</v>
      </c>
      <c r="L122" s="5">
        <v>1677.258</v>
      </c>
      <c r="M122" s="5">
        <v>1844.193</v>
      </c>
      <c r="N122" s="5">
        <v>2011.6679999999999</v>
      </c>
      <c r="O122" s="5">
        <v>2249.2469999999998</v>
      </c>
      <c r="P122" s="5">
        <v>2505.0830000000001</v>
      </c>
      <c r="Q122" s="5">
        <v>2754.9569999999999</v>
      </c>
      <c r="R122" s="5">
        <v>2990.1660000000002</v>
      </c>
      <c r="S122" s="5">
        <v>3229.36</v>
      </c>
      <c r="T122" s="5">
        <v>3404.1</v>
      </c>
      <c r="U122" s="5">
        <v>3500.9479999999999</v>
      </c>
      <c r="V122" s="5">
        <v>3565.601999999999</v>
      </c>
      <c r="W122" s="5">
        <v>3605.174</v>
      </c>
      <c r="X122" s="5">
        <v>3604.6750000000002</v>
      </c>
      <c r="Y122" s="5">
        <v>3607.498</v>
      </c>
      <c r="Z122" s="5">
        <v>3598.4209999999998</v>
      </c>
      <c r="AA122" s="5">
        <v>3592.6410000000001</v>
      </c>
      <c r="AB122" s="5">
        <v>3576.025000000001</v>
      </c>
      <c r="AC122" s="5">
        <v>3563.2330000000011</v>
      </c>
      <c r="AD122" s="5">
        <v>3540.764000000001</v>
      </c>
      <c r="AE122" s="5">
        <v>3521.5800000000008</v>
      </c>
      <c r="AF122" s="5">
        <v>3521.5800000000008</v>
      </c>
    </row>
    <row r="123" spans="1:32">
      <c r="A123" s="56" t="s">
        <v>60</v>
      </c>
      <c r="B123" s="56" t="s">
        <v>198</v>
      </c>
      <c r="C123" s="56" t="s">
        <v>140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</row>
    <row r="124" spans="1:32">
      <c r="A124" s="56" t="s">
        <v>60</v>
      </c>
      <c r="B124" s="56" t="s">
        <v>198</v>
      </c>
      <c r="C124" s="56" t="s">
        <v>141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</row>
    <row r="125" spans="1:32">
      <c r="A125" s="56" t="s">
        <v>60</v>
      </c>
      <c r="B125" s="56" t="s">
        <v>198</v>
      </c>
      <c r="C125" s="56" t="s">
        <v>142</v>
      </c>
      <c r="D125" s="5">
        <v>3996.9637999999991</v>
      </c>
      <c r="E125" s="5">
        <v>4154.4637999999986</v>
      </c>
      <c r="F125" s="5">
        <v>4634.925014739998</v>
      </c>
      <c r="G125" s="5">
        <v>4697.2914706699976</v>
      </c>
      <c r="H125" s="5">
        <v>5498.3589513399984</v>
      </c>
      <c r="I125" s="5">
        <v>5498.3589514799978</v>
      </c>
      <c r="J125" s="5">
        <v>5850.2310284799996</v>
      </c>
      <c r="K125" s="5">
        <v>6685.5883394599987</v>
      </c>
      <c r="L125" s="5">
        <v>7546.6666329499976</v>
      </c>
      <c r="M125" s="5">
        <v>8436.7969803100004</v>
      </c>
      <c r="N125" s="5">
        <v>8458.7505004399991</v>
      </c>
      <c r="O125" s="5">
        <v>10029.56577763</v>
      </c>
      <c r="P125" s="5">
        <v>10029.565803900001</v>
      </c>
      <c r="Q125" s="5">
        <v>10029.56580391</v>
      </c>
      <c r="R125" s="5">
        <v>10029.565804260001</v>
      </c>
      <c r="S125" s="5">
        <v>10875.063430939999</v>
      </c>
      <c r="T125" s="5">
        <v>10633.9536926</v>
      </c>
      <c r="U125" s="5">
        <v>10441.9536935</v>
      </c>
      <c r="V125" s="5">
        <v>10167.81499261</v>
      </c>
      <c r="W125" s="5">
        <v>10690.06237994</v>
      </c>
      <c r="X125" s="5">
        <v>12377.02129239</v>
      </c>
      <c r="Y125" s="5">
        <v>12212.567495269999</v>
      </c>
      <c r="Z125" s="5">
        <v>11900.56750236</v>
      </c>
      <c r="AA125" s="5">
        <v>12786.94370091</v>
      </c>
      <c r="AB125" s="5">
        <v>12786.94370138</v>
      </c>
      <c r="AC125" s="5">
        <v>13269.84773653</v>
      </c>
      <c r="AD125" s="5">
        <v>13241.14773667</v>
      </c>
      <c r="AE125" s="5">
        <v>12503.09773671</v>
      </c>
      <c r="AF125" s="5">
        <v>12269.60193674</v>
      </c>
    </row>
    <row r="126" spans="1:32">
      <c r="A126" s="56" t="s">
        <v>60</v>
      </c>
      <c r="B126" s="56" t="s">
        <v>198</v>
      </c>
      <c r="C126" s="56" t="s">
        <v>143</v>
      </c>
      <c r="D126" s="5">
        <v>1001.801</v>
      </c>
      <c r="E126" s="5">
        <v>1001.801</v>
      </c>
      <c r="F126" s="5">
        <v>1001.80101009</v>
      </c>
      <c r="G126" s="5">
        <v>1001.80101602</v>
      </c>
      <c r="H126" s="5">
        <v>1001.801017</v>
      </c>
      <c r="I126" s="5">
        <v>1001.8010177800001</v>
      </c>
      <c r="J126" s="5">
        <v>1001.80102213</v>
      </c>
      <c r="K126" s="5">
        <v>1001.80103279</v>
      </c>
      <c r="L126" s="5">
        <v>1001.80107059</v>
      </c>
      <c r="M126" s="5">
        <v>1001.8011015</v>
      </c>
      <c r="N126" s="5">
        <v>2441.1076314100001</v>
      </c>
      <c r="O126" s="5">
        <v>2441.1076314400002</v>
      </c>
      <c r="P126" s="5">
        <v>2441.1076322600002</v>
      </c>
      <c r="Q126" s="5">
        <v>2441.1076322700001</v>
      </c>
      <c r="R126" s="5">
        <v>2611.7643003200001</v>
      </c>
      <c r="S126" s="5">
        <v>2611.7643146400001</v>
      </c>
      <c r="T126" s="5">
        <v>3225.7435023500002</v>
      </c>
      <c r="U126" s="5">
        <v>3625.7434988300001</v>
      </c>
      <c r="V126" s="5">
        <v>3625.7434995799999</v>
      </c>
      <c r="W126" s="5">
        <v>3625.7440015100001</v>
      </c>
      <c r="X126" s="5">
        <v>5650.46623258</v>
      </c>
      <c r="Y126" s="5">
        <v>5941.7315754299998</v>
      </c>
      <c r="Z126" s="5">
        <v>5834.2115758899999</v>
      </c>
      <c r="AA126" s="5">
        <v>6022.446350950001</v>
      </c>
      <c r="AB126" s="5">
        <v>6022.4463510699998</v>
      </c>
      <c r="AC126" s="5">
        <v>6896.5363012300004</v>
      </c>
      <c r="AD126" s="5">
        <v>7749.8162789599992</v>
      </c>
      <c r="AE126" s="5">
        <v>11586.553177260001</v>
      </c>
      <c r="AF126" s="5">
        <v>11505.553177350001</v>
      </c>
    </row>
    <row r="127" spans="1:32">
      <c r="A127" s="56" t="s">
        <v>60</v>
      </c>
      <c r="B127" s="56" t="s">
        <v>198</v>
      </c>
      <c r="C127" s="56" t="s">
        <v>144</v>
      </c>
      <c r="D127" s="5">
        <v>3806.24689193529</v>
      </c>
      <c r="E127" s="5">
        <v>5088.0472</v>
      </c>
      <c r="F127" s="5">
        <v>5784.8093250000002</v>
      </c>
      <c r="G127" s="5">
        <v>6517.8103440000004</v>
      </c>
      <c r="H127" s="5">
        <v>7244.8401610000001</v>
      </c>
      <c r="I127" s="5">
        <v>7972.8585709999998</v>
      </c>
      <c r="J127" s="5">
        <v>8440.0360309999996</v>
      </c>
      <c r="K127" s="5">
        <v>8899.9999270000008</v>
      </c>
      <c r="L127" s="5">
        <v>9361.2525440000009</v>
      </c>
      <c r="M127" s="5">
        <v>9753.4850409999999</v>
      </c>
      <c r="N127" s="5">
        <v>10152.426670000001</v>
      </c>
      <c r="O127" s="5">
        <v>10554.62428</v>
      </c>
      <c r="P127" s="5">
        <v>10955.70694</v>
      </c>
      <c r="Q127" s="5">
        <v>11336.68842</v>
      </c>
      <c r="R127" s="5">
        <v>11697.80062</v>
      </c>
      <c r="S127" s="5">
        <v>12064.38422</v>
      </c>
      <c r="T127" s="5">
        <v>12436.89834</v>
      </c>
      <c r="U127" s="5">
        <v>12822.63852</v>
      </c>
      <c r="V127" s="5">
        <v>13216.117759999999</v>
      </c>
      <c r="W127" s="5">
        <v>13604.843650000001</v>
      </c>
      <c r="X127" s="5">
        <v>13986.46614</v>
      </c>
      <c r="Y127" s="5">
        <v>14369.49575</v>
      </c>
      <c r="Z127" s="5">
        <v>14748.63263</v>
      </c>
      <c r="AA127" s="5">
        <v>15123.685030000001</v>
      </c>
      <c r="AB127" s="5">
        <v>15496.26215</v>
      </c>
      <c r="AC127" s="5">
        <v>15868.39431</v>
      </c>
      <c r="AD127" s="5">
        <v>16240.828009999999</v>
      </c>
      <c r="AE127" s="5">
        <v>16611.247749999999</v>
      </c>
      <c r="AF127" s="5">
        <v>16611.247749999999</v>
      </c>
    </row>
    <row r="128" spans="1:32">
      <c r="A128" s="56" t="s">
        <v>60</v>
      </c>
      <c r="B128" s="56" t="s">
        <v>198</v>
      </c>
      <c r="C128" s="56" t="s">
        <v>146</v>
      </c>
      <c r="D128" s="5">
        <v>212.22</v>
      </c>
      <c r="E128" s="5">
        <v>262.53089701323012</v>
      </c>
      <c r="F128" s="5">
        <v>286.89216791639211</v>
      </c>
      <c r="G128" s="5">
        <v>306.24293791028572</v>
      </c>
      <c r="H128" s="5">
        <v>331.37623999512891</v>
      </c>
      <c r="I128" s="5">
        <v>356.42603854408918</v>
      </c>
      <c r="J128" s="5">
        <v>383.35014067922668</v>
      </c>
      <c r="K128" s="5">
        <v>409.5837831839122</v>
      </c>
      <c r="L128" s="5">
        <v>439.43192182945239</v>
      </c>
      <c r="M128" s="5">
        <v>475.96488994034291</v>
      </c>
      <c r="N128" s="5">
        <v>508.43473430141188</v>
      </c>
      <c r="O128" s="5">
        <v>541.23604308404265</v>
      </c>
      <c r="P128" s="5">
        <v>578.63505623677122</v>
      </c>
      <c r="Q128" s="5">
        <v>618.71614175884224</v>
      </c>
      <c r="R128" s="5">
        <v>654.65709016142648</v>
      </c>
      <c r="S128" s="5">
        <v>693.08512955553772</v>
      </c>
      <c r="T128" s="5">
        <v>733.47782319953512</v>
      </c>
      <c r="U128" s="5">
        <v>768.31639660692213</v>
      </c>
      <c r="V128" s="5">
        <v>806.47336646580243</v>
      </c>
      <c r="W128" s="5">
        <v>848.85269598333525</v>
      </c>
      <c r="X128" s="5">
        <v>891.20808318125114</v>
      </c>
      <c r="Y128" s="5">
        <v>935.44242172798658</v>
      </c>
      <c r="Z128" s="5">
        <v>975.13522471196688</v>
      </c>
      <c r="AA128" s="5">
        <v>1015.864034935722</v>
      </c>
      <c r="AB128" s="5">
        <v>1057.023725987335</v>
      </c>
      <c r="AC128" s="5">
        <v>1109.787117739304</v>
      </c>
      <c r="AD128" s="5">
        <v>1152.0556532416799</v>
      </c>
      <c r="AE128" s="5">
        <v>1209.4663968616269</v>
      </c>
      <c r="AF128" s="5">
        <v>1209.4663968616269</v>
      </c>
    </row>
    <row r="130" spans="1:32">
      <c r="A130" s="56" t="s">
        <v>60</v>
      </c>
      <c r="B130" s="56" t="s">
        <v>199</v>
      </c>
      <c r="C130" s="56" t="s">
        <v>132</v>
      </c>
      <c r="D130" s="5">
        <v>1328.9999999900001</v>
      </c>
      <c r="E130" s="5">
        <v>1328.9999999900001</v>
      </c>
      <c r="F130" s="5">
        <v>1328.9999999900001</v>
      </c>
      <c r="G130" s="5">
        <v>1328.9999999900001</v>
      </c>
      <c r="H130" s="5">
        <v>1328.9999999900001</v>
      </c>
      <c r="I130" s="5">
        <v>1328.9999999900001</v>
      </c>
      <c r="J130" s="5">
        <v>1328.9999999900001</v>
      </c>
      <c r="K130" s="5">
        <v>1328.9999999900001</v>
      </c>
      <c r="L130" s="5">
        <v>1328.9999999900001</v>
      </c>
      <c r="M130" s="5">
        <v>1328.9999999900001</v>
      </c>
      <c r="N130" s="5">
        <v>1328.9999999900001</v>
      </c>
      <c r="O130" s="5">
        <v>1328.9999999900001</v>
      </c>
      <c r="P130" s="5">
        <v>1328.9999999900001</v>
      </c>
      <c r="Q130" s="5">
        <v>528.99999998999999</v>
      </c>
      <c r="R130" s="5">
        <v>528.99999998999999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</row>
    <row r="131" spans="1:32">
      <c r="A131" s="56" t="s">
        <v>60</v>
      </c>
      <c r="B131" s="56" t="s">
        <v>199</v>
      </c>
      <c r="C131" s="56" t="s">
        <v>133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</row>
    <row r="132" spans="1:32">
      <c r="A132" s="56" t="s">
        <v>60</v>
      </c>
      <c r="B132" s="56" t="s">
        <v>199</v>
      </c>
      <c r="C132" s="56" t="s">
        <v>134</v>
      </c>
      <c r="D132" s="5">
        <v>1583.8600000399999</v>
      </c>
      <c r="E132" s="5">
        <v>1583.8600000399999</v>
      </c>
      <c r="F132" s="5">
        <v>1583.8600026900001</v>
      </c>
      <c r="G132" s="5">
        <v>1583.8600026900001</v>
      </c>
      <c r="H132" s="5">
        <v>1583.8600026900001</v>
      </c>
      <c r="I132" s="5">
        <v>1583.8600026900001</v>
      </c>
      <c r="J132" s="5">
        <v>1583.8600026900001</v>
      </c>
      <c r="K132" s="5">
        <v>1583.8600026900001</v>
      </c>
      <c r="L132" s="5">
        <v>1201.36000534</v>
      </c>
      <c r="M132" s="5">
        <v>1201.36000534</v>
      </c>
      <c r="N132" s="5">
        <v>961.70000530000004</v>
      </c>
      <c r="O132" s="5">
        <v>961.70000530000004</v>
      </c>
      <c r="P132" s="5">
        <v>961.7000079500001</v>
      </c>
      <c r="Q132" s="5">
        <v>881.70001060000004</v>
      </c>
      <c r="R132" s="5">
        <v>881.7000185500001</v>
      </c>
      <c r="S132" s="5">
        <v>881.70000530000004</v>
      </c>
      <c r="T132" s="5">
        <v>881.7000079500001</v>
      </c>
      <c r="U132" s="5">
        <v>881.70006360000002</v>
      </c>
      <c r="V132" s="5">
        <v>881.70006360000002</v>
      </c>
      <c r="W132" s="5">
        <v>881.70006360000002</v>
      </c>
      <c r="X132" s="5">
        <v>881.70006360000002</v>
      </c>
      <c r="Y132" s="5">
        <v>881.70015635000004</v>
      </c>
      <c r="Z132" s="5">
        <v>702.96377040000004</v>
      </c>
      <c r="AA132" s="5">
        <v>579.7637704</v>
      </c>
      <c r="AB132" s="5">
        <v>425.7637704</v>
      </c>
      <c r="AC132" s="5">
        <v>425.7637704</v>
      </c>
      <c r="AD132" s="5">
        <v>425.7637704</v>
      </c>
      <c r="AE132" s="5">
        <v>425.7637704</v>
      </c>
      <c r="AF132" s="5">
        <v>388.56377040000001</v>
      </c>
    </row>
    <row r="133" spans="1:32">
      <c r="A133" s="56" t="s">
        <v>60</v>
      </c>
      <c r="B133" s="56" t="s">
        <v>199</v>
      </c>
      <c r="C133" s="56" t="s">
        <v>135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</row>
    <row r="134" spans="1:32">
      <c r="A134" s="56" t="s">
        <v>60</v>
      </c>
      <c r="B134" s="56" t="s">
        <v>199</v>
      </c>
      <c r="C134" s="56" t="s">
        <v>136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</row>
    <row r="135" spans="1:32">
      <c r="A135" s="56" t="s">
        <v>60</v>
      </c>
      <c r="B135" s="56" t="s">
        <v>199</v>
      </c>
      <c r="C135" s="56" t="s">
        <v>137</v>
      </c>
      <c r="D135" s="5">
        <v>205.33</v>
      </c>
      <c r="E135" s="5">
        <v>473.33000275000001</v>
      </c>
      <c r="F135" s="5">
        <v>473.33000433000001</v>
      </c>
      <c r="G135" s="5">
        <v>473.33000450999998</v>
      </c>
      <c r="H135" s="5">
        <v>473.33000671999997</v>
      </c>
      <c r="I135" s="5">
        <v>473.33001067999999</v>
      </c>
      <c r="J135" s="5">
        <v>473.33002304000013</v>
      </c>
      <c r="K135" s="5">
        <v>473.33006281000002</v>
      </c>
      <c r="L135" s="5">
        <v>473.33007671000001</v>
      </c>
      <c r="M135" s="5">
        <v>473.33007671000001</v>
      </c>
      <c r="N135" s="5">
        <v>473.33007671000001</v>
      </c>
      <c r="O135" s="5">
        <v>473.33007671000001</v>
      </c>
      <c r="P135" s="5">
        <v>473.33007693000002</v>
      </c>
      <c r="Q135" s="5">
        <v>473.33007696999999</v>
      </c>
      <c r="R135" s="5">
        <v>473.33008236000001</v>
      </c>
      <c r="S135" s="5">
        <v>473.33010770999999</v>
      </c>
      <c r="T135" s="5">
        <v>537.50153380000006</v>
      </c>
      <c r="U135" s="5">
        <v>777.23578622000002</v>
      </c>
      <c r="V135" s="5">
        <v>777.23578623000003</v>
      </c>
      <c r="W135" s="5">
        <v>777.23578625000005</v>
      </c>
      <c r="X135" s="5">
        <v>777.23578627000006</v>
      </c>
      <c r="Y135" s="5">
        <v>777.23578373000009</v>
      </c>
      <c r="Z135" s="5">
        <v>779.33578971000009</v>
      </c>
      <c r="AA135" s="5">
        <v>777.23578958999997</v>
      </c>
      <c r="AB135" s="5">
        <v>777.23578739999994</v>
      </c>
      <c r="AC135" s="5">
        <v>777.23578347</v>
      </c>
      <c r="AD135" s="5">
        <v>777.23578207000003</v>
      </c>
      <c r="AE135" s="5">
        <v>1482.5748182299999</v>
      </c>
      <c r="AF135" s="5">
        <v>1482.5748069799999</v>
      </c>
    </row>
    <row r="136" spans="1:32">
      <c r="A136" s="56" t="s">
        <v>60</v>
      </c>
      <c r="B136" s="56" t="s">
        <v>199</v>
      </c>
      <c r="C136" s="56" t="s">
        <v>138</v>
      </c>
      <c r="D136" s="5">
        <v>28.706</v>
      </c>
      <c r="E136" s="5">
        <v>88.617000000000004</v>
      </c>
      <c r="F136" s="5">
        <v>126.926</v>
      </c>
      <c r="G136" s="5">
        <v>170.24600000000001</v>
      </c>
      <c r="H136" s="5">
        <v>214.273</v>
      </c>
      <c r="I136" s="5">
        <v>262.03500000000003</v>
      </c>
      <c r="J136" s="5">
        <v>314.13299999999998</v>
      </c>
      <c r="K136" s="5">
        <v>396.51799999999997</v>
      </c>
      <c r="L136" s="5">
        <v>481.68032892000002</v>
      </c>
      <c r="M136" s="5">
        <v>576.47358365999992</v>
      </c>
      <c r="N136" s="5">
        <v>691.38815980000004</v>
      </c>
      <c r="O136" s="5">
        <v>822.10936463999997</v>
      </c>
      <c r="P136" s="5">
        <v>961.61198901</v>
      </c>
      <c r="Q136" s="5">
        <v>1103.1650907600001</v>
      </c>
      <c r="R136" s="5">
        <v>1249.61828021</v>
      </c>
      <c r="S136" s="5">
        <v>1391.3790371299999</v>
      </c>
      <c r="T136" s="5">
        <v>1535.89589978</v>
      </c>
      <c r="U136" s="5">
        <v>1649.0204429800001</v>
      </c>
      <c r="V136" s="5">
        <v>1760.91952014</v>
      </c>
      <c r="W136" s="5">
        <v>1865.4012426700001</v>
      </c>
      <c r="X136" s="5">
        <v>1977.5530478600001</v>
      </c>
      <c r="Y136" s="5">
        <v>2093.06887766</v>
      </c>
      <c r="Z136" s="5">
        <v>2215.7033560599998</v>
      </c>
      <c r="AA136" s="5">
        <v>2340.0392231800001</v>
      </c>
      <c r="AB136" s="5">
        <v>2472.04279529</v>
      </c>
      <c r="AC136" s="5">
        <v>2605.8008546900001</v>
      </c>
      <c r="AD136" s="5">
        <v>2746.9221040100001</v>
      </c>
      <c r="AE136" s="5">
        <v>2891.3831629699998</v>
      </c>
      <c r="AF136" s="5">
        <v>2899.8263167599998</v>
      </c>
    </row>
    <row r="137" spans="1:32">
      <c r="A137" s="56" t="s">
        <v>60</v>
      </c>
      <c r="B137" s="56" t="s">
        <v>199</v>
      </c>
      <c r="C137" s="56" t="s">
        <v>139</v>
      </c>
      <c r="D137" s="5">
        <v>85.381</v>
      </c>
      <c r="E137" s="5">
        <v>212.58099999999999</v>
      </c>
      <c r="F137" s="5">
        <v>276.14400000000001</v>
      </c>
      <c r="G137" s="5">
        <v>335.75400000000002</v>
      </c>
      <c r="H137" s="5">
        <v>385.71199999999999</v>
      </c>
      <c r="I137" s="5">
        <v>430.43700000000001</v>
      </c>
      <c r="J137" s="5">
        <v>473.61900000000003</v>
      </c>
      <c r="K137" s="5">
        <v>550.52099999999996</v>
      </c>
      <c r="L137" s="5">
        <v>637.23300000000006</v>
      </c>
      <c r="M137" s="5">
        <v>727.39999999999986</v>
      </c>
      <c r="N137" s="5">
        <v>829.16200000000003</v>
      </c>
      <c r="O137" s="5">
        <v>941.16499999999996</v>
      </c>
      <c r="P137" s="5">
        <v>1047.02</v>
      </c>
      <c r="Q137" s="5">
        <v>1145.7470000000001</v>
      </c>
      <c r="R137" s="5">
        <v>1232.7439999999999</v>
      </c>
      <c r="S137" s="5">
        <v>1306.8889999999999</v>
      </c>
      <c r="T137" s="5">
        <v>1367.354</v>
      </c>
      <c r="U137" s="5">
        <v>1391.8330000000001</v>
      </c>
      <c r="V137" s="5">
        <v>1402.348</v>
      </c>
      <c r="W137" s="5">
        <v>1404.4880000000001</v>
      </c>
      <c r="X137" s="5">
        <v>1403.319</v>
      </c>
      <c r="Y137" s="5">
        <v>1403.71</v>
      </c>
      <c r="Z137" s="5">
        <v>1400.492</v>
      </c>
      <c r="AA137" s="5">
        <v>1398.4079999999999</v>
      </c>
      <c r="AB137" s="5">
        <v>1392.55</v>
      </c>
      <c r="AC137" s="5">
        <v>1387.998</v>
      </c>
      <c r="AD137" s="5">
        <v>1379.539</v>
      </c>
      <c r="AE137" s="5">
        <v>1372.646999999999</v>
      </c>
      <c r="AF137" s="5">
        <v>1372.646999999999</v>
      </c>
    </row>
    <row r="138" spans="1:32">
      <c r="A138" s="56" t="s">
        <v>60</v>
      </c>
      <c r="B138" s="56" t="s">
        <v>199</v>
      </c>
      <c r="C138" s="56" t="s">
        <v>140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</row>
    <row r="139" spans="1:32">
      <c r="A139" s="56" t="s">
        <v>60</v>
      </c>
      <c r="B139" s="56" t="s">
        <v>199</v>
      </c>
      <c r="C139" s="56" t="s">
        <v>141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</row>
    <row r="140" spans="1:32">
      <c r="A140" s="56" t="s">
        <v>60</v>
      </c>
      <c r="B140" s="56" t="s">
        <v>199</v>
      </c>
      <c r="C140" s="56" t="s">
        <v>142</v>
      </c>
      <c r="D140" s="5">
        <v>2341.585</v>
      </c>
      <c r="E140" s="5">
        <v>2341.585</v>
      </c>
      <c r="F140" s="5">
        <v>2597.847018030001</v>
      </c>
      <c r="G140" s="5">
        <v>3467.0767111700002</v>
      </c>
      <c r="H140" s="5">
        <v>3511.265350690001</v>
      </c>
      <c r="I140" s="5">
        <v>3478.265350730001</v>
      </c>
      <c r="J140" s="5">
        <v>4219.80084747</v>
      </c>
      <c r="K140" s="5">
        <v>4259.3947915999997</v>
      </c>
      <c r="L140" s="5">
        <v>4277.0014667699988</v>
      </c>
      <c r="M140" s="5">
        <v>4277.0014873699993</v>
      </c>
      <c r="N140" s="5">
        <v>4277.0016465500003</v>
      </c>
      <c r="O140" s="5">
        <v>4718.9435764700002</v>
      </c>
      <c r="P140" s="5">
        <v>4799.0701061499994</v>
      </c>
      <c r="Q140" s="5">
        <v>4647.1701061699996</v>
      </c>
      <c r="R140" s="5">
        <v>4701.7981240599993</v>
      </c>
      <c r="S140" s="5">
        <v>5166.1690114399998</v>
      </c>
      <c r="T140" s="5">
        <v>5019.9613462099987</v>
      </c>
      <c r="U140" s="5">
        <v>5592.5779202599988</v>
      </c>
      <c r="V140" s="5">
        <v>5593.4988821200004</v>
      </c>
      <c r="W140" s="5">
        <v>6175.733498659999</v>
      </c>
      <c r="X140" s="5">
        <v>6550.9922399799998</v>
      </c>
      <c r="Y140" s="5">
        <v>7500.4293960500008</v>
      </c>
      <c r="Z140" s="5">
        <v>7722.5197061299996</v>
      </c>
      <c r="AA140" s="5">
        <v>7379.319706610001</v>
      </c>
      <c r="AB140" s="5">
        <v>7530.2601788499996</v>
      </c>
      <c r="AC140" s="5">
        <v>7853.5153914000002</v>
      </c>
      <c r="AD140" s="5">
        <v>8807.9898403099996</v>
      </c>
      <c r="AE140" s="5">
        <v>8815.4457077200004</v>
      </c>
      <c r="AF140" s="5">
        <v>8815.4457078000014</v>
      </c>
    </row>
    <row r="141" spans="1:32">
      <c r="A141" s="56" t="s">
        <v>60</v>
      </c>
      <c r="B141" s="56" t="s">
        <v>199</v>
      </c>
      <c r="C141" s="56" t="s">
        <v>143</v>
      </c>
      <c r="D141" s="5">
        <v>508.6798</v>
      </c>
      <c r="E141" s="5">
        <v>508.6798</v>
      </c>
      <c r="F141" s="5">
        <v>508.67980886999999</v>
      </c>
      <c r="G141" s="5">
        <v>508.67982264000011</v>
      </c>
      <c r="H141" s="5">
        <v>508.67982792999999</v>
      </c>
      <c r="I141" s="5">
        <v>508.67982970999998</v>
      </c>
      <c r="J141" s="5">
        <v>508.67982991000002</v>
      </c>
      <c r="K141" s="5">
        <v>508.67983871000001</v>
      </c>
      <c r="L141" s="5">
        <v>508.68004300000001</v>
      </c>
      <c r="M141" s="5">
        <v>502.55209117999999</v>
      </c>
      <c r="N141" s="5">
        <v>663.07239574000005</v>
      </c>
      <c r="O141" s="5">
        <v>663.07239578999997</v>
      </c>
      <c r="P141" s="5">
        <v>663.07239807000008</v>
      </c>
      <c r="Q141" s="5">
        <v>663.07239807999997</v>
      </c>
      <c r="R141" s="5">
        <v>663.07243159999996</v>
      </c>
      <c r="S141" s="5">
        <v>1027.0244791699999</v>
      </c>
      <c r="T141" s="5">
        <v>2248.4362946800002</v>
      </c>
      <c r="U141" s="5">
        <v>2248.4362947999998</v>
      </c>
      <c r="V141" s="5">
        <v>2248.4362950499999</v>
      </c>
      <c r="W141" s="5">
        <v>2371.0989177800002</v>
      </c>
      <c r="X141" s="5">
        <v>2621.8087424800001</v>
      </c>
      <c r="Y141" s="5">
        <v>4197.5104576099993</v>
      </c>
      <c r="Z141" s="5">
        <v>4115.1230720800004</v>
      </c>
      <c r="AA141" s="5">
        <v>4161.9273577399999</v>
      </c>
      <c r="AB141" s="5">
        <v>4161.9273579700002</v>
      </c>
      <c r="AC141" s="5">
        <v>4396.8572720500006</v>
      </c>
      <c r="AD141" s="5">
        <v>5296.5583222200003</v>
      </c>
      <c r="AE141" s="5">
        <v>7157.0142288700008</v>
      </c>
      <c r="AF141" s="5">
        <v>7157.0142289099986</v>
      </c>
    </row>
    <row r="142" spans="1:32">
      <c r="A142" s="56" t="s">
        <v>60</v>
      </c>
      <c r="B142" s="56" t="s">
        <v>199</v>
      </c>
      <c r="C142" s="56" t="s">
        <v>144</v>
      </c>
      <c r="D142" s="5">
        <v>2172.0617382899268</v>
      </c>
      <c r="E142" s="5">
        <v>2721.0735749999999</v>
      </c>
      <c r="F142" s="5">
        <v>2952.403581</v>
      </c>
      <c r="G142" s="5">
        <v>3178.2290309999998</v>
      </c>
      <c r="H142" s="5">
        <v>3380.0179929999999</v>
      </c>
      <c r="I142" s="5">
        <v>3575.1143489999999</v>
      </c>
      <c r="J142" s="5">
        <v>3766.8021600000002</v>
      </c>
      <c r="K142" s="5">
        <v>3959.2366339999999</v>
      </c>
      <c r="L142" s="5">
        <v>4151.5980010000003</v>
      </c>
      <c r="M142" s="5">
        <v>4345.6835899999996</v>
      </c>
      <c r="N142" s="5">
        <v>4540.7188319999996</v>
      </c>
      <c r="O142" s="5">
        <v>4737.6384609999996</v>
      </c>
      <c r="P142" s="5">
        <v>4929.8700749999998</v>
      </c>
      <c r="Q142" s="5">
        <v>5109.2392879999998</v>
      </c>
      <c r="R142" s="5">
        <v>5277.1928520000001</v>
      </c>
      <c r="S142" s="5">
        <v>5434.8307649999997</v>
      </c>
      <c r="T142" s="5">
        <v>5590.0871619999998</v>
      </c>
      <c r="U142" s="5">
        <v>5742.5080559999997</v>
      </c>
      <c r="V142" s="5">
        <v>5893.320127</v>
      </c>
      <c r="W142" s="5">
        <v>6037.7310100000004</v>
      </c>
      <c r="X142" s="5">
        <v>6182.4339900000004</v>
      </c>
      <c r="Y142" s="5">
        <v>6327.0782099999997</v>
      </c>
      <c r="Z142" s="5">
        <v>6470.3066090000002</v>
      </c>
      <c r="AA142" s="5">
        <v>6608.7162909999997</v>
      </c>
      <c r="AB142" s="5">
        <v>6745.5179099999996</v>
      </c>
      <c r="AC142" s="5">
        <v>6879.6508469999999</v>
      </c>
      <c r="AD142" s="5">
        <v>7013.3702149999999</v>
      </c>
      <c r="AE142" s="5">
        <v>7145.403088</v>
      </c>
      <c r="AF142" s="5">
        <v>7145.403088</v>
      </c>
    </row>
    <row r="143" spans="1:32">
      <c r="A143" s="56" t="s">
        <v>60</v>
      </c>
      <c r="B143" s="56" t="s">
        <v>199</v>
      </c>
      <c r="C143" s="56" t="s">
        <v>146</v>
      </c>
      <c r="D143" s="5">
        <v>32.945</v>
      </c>
      <c r="E143" s="5">
        <v>51.3468171022447</v>
      </c>
      <c r="F143" s="5">
        <v>60.475616287234153</v>
      </c>
      <c r="G143" s="5">
        <v>69.435968306868318</v>
      </c>
      <c r="H143" s="5">
        <v>79.731214920674219</v>
      </c>
      <c r="I143" s="5">
        <v>89.65636617264758</v>
      </c>
      <c r="J143" s="5">
        <v>100.0900075894934</v>
      </c>
      <c r="K143" s="5">
        <v>109.35258923402441</v>
      </c>
      <c r="L143" s="5">
        <v>119.9076414971601</v>
      </c>
      <c r="M143" s="5">
        <v>131.68297553579731</v>
      </c>
      <c r="N143" s="5">
        <v>143.36175212847749</v>
      </c>
      <c r="O143" s="5">
        <v>155.19526679076719</v>
      </c>
      <c r="P143" s="5">
        <v>168.68795157509771</v>
      </c>
      <c r="Q143" s="5">
        <v>182.4880221429361</v>
      </c>
      <c r="R143" s="5">
        <v>196.6118008600595</v>
      </c>
      <c r="S143" s="5">
        <v>210.96402053230989</v>
      </c>
      <c r="T143" s="5">
        <v>225.0955008096827</v>
      </c>
      <c r="U143" s="5">
        <v>241.27924393484031</v>
      </c>
      <c r="V143" s="5">
        <v>254.81949985958329</v>
      </c>
      <c r="W143" s="5">
        <v>272.24206109125532</v>
      </c>
      <c r="X143" s="5">
        <v>288.20608702265457</v>
      </c>
      <c r="Y143" s="5">
        <v>302.72755656703458</v>
      </c>
      <c r="Z143" s="5">
        <v>319.61615552557191</v>
      </c>
      <c r="AA143" s="5">
        <v>332.70310413018677</v>
      </c>
      <c r="AB143" s="5">
        <v>352.03597962425772</v>
      </c>
      <c r="AC143" s="5">
        <v>370.49600873845242</v>
      </c>
      <c r="AD143" s="5">
        <v>391.19109068505531</v>
      </c>
      <c r="AE143" s="5">
        <v>408.48449574350849</v>
      </c>
      <c r="AF143" s="5">
        <v>408.48449574350849</v>
      </c>
    </row>
    <row r="145" spans="1:32">
      <c r="A145" s="56" t="s">
        <v>60</v>
      </c>
      <c r="B145" s="56" t="s">
        <v>200</v>
      </c>
      <c r="C145" s="56" t="s">
        <v>132</v>
      </c>
      <c r="D145" s="5">
        <v>208</v>
      </c>
      <c r="E145" s="5">
        <v>208</v>
      </c>
      <c r="F145" s="5">
        <v>208</v>
      </c>
      <c r="G145" s="5">
        <v>208</v>
      </c>
      <c r="H145" s="5">
        <v>208</v>
      </c>
      <c r="I145" s="5">
        <v>208</v>
      </c>
      <c r="J145" s="5">
        <v>208</v>
      </c>
      <c r="K145" s="5">
        <v>208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</row>
    <row r="146" spans="1:32">
      <c r="A146" s="56" t="s">
        <v>60</v>
      </c>
      <c r="B146" s="56" t="s">
        <v>200</v>
      </c>
      <c r="C146" s="56" t="s">
        <v>133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</row>
    <row r="147" spans="1:32">
      <c r="A147" s="56" t="s">
        <v>60</v>
      </c>
      <c r="B147" s="56" t="s">
        <v>200</v>
      </c>
      <c r="C147" s="56" t="s">
        <v>134</v>
      </c>
      <c r="D147" s="5">
        <v>178</v>
      </c>
      <c r="E147" s="5">
        <v>178</v>
      </c>
      <c r="F147" s="5">
        <v>178</v>
      </c>
      <c r="G147" s="5">
        <v>178</v>
      </c>
      <c r="H147" s="5">
        <v>178</v>
      </c>
      <c r="I147" s="5">
        <v>178</v>
      </c>
      <c r="J147" s="5">
        <v>178</v>
      </c>
      <c r="K147" s="5">
        <v>178</v>
      </c>
      <c r="L147" s="5">
        <v>178.00000265</v>
      </c>
      <c r="M147" s="5">
        <v>178.00000795</v>
      </c>
      <c r="N147" s="5">
        <v>178.00000795</v>
      </c>
      <c r="O147" s="5">
        <v>178.00000795</v>
      </c>
      <c r="P147" s="5">
        <v>178.00000795</v>
      </c>
      <c r="Q147" s="5">
        <v>178.00000795</v>
      </c>
      <c r="R147" s="5">
        <v>178.00001589999999</v>
      </c>
      <c r="S147" s="5">
        <v>178.0000053</v>
      </c>
      <c r="T147" s="5">
        <v>178.00000795</v>
      </c>
      <c r="U147" s="5">
        <v>178.0000106</v>
      </c>
      <c r="V147" s="5">
        <v>58.000013250000002</v>
      </c>
      <c r="W147" s="5">
        <v>58.000015900000001</v>
      </c>
      <c r="X147" s="5">
        <v>58.000023849999998</v>
      </c>
      <c r="Y147" s="5">
        <v>58.000023849999998</v>
      </c>
      <c r="Z147" s="5">
        <v>58.000007949999997</v>
      </c>
      <c r="AA147" s="5">
        <v>58.000013250000002</v>
      </c>
      <c r="AB147" s="5">
        <v>58.000015900000001</v>
      </c>
      <c r="AC147" s="5">
        <v>58.000021199999999</v>
      </c>
      <c r="AD147" s="5">
        <v>58.000023849999998</v>
      </c>
      <c r="AE147" s="5">
        <v>58.000031800000002</v>
      </c>
      <c r="AF147" s="5">
        <v>3.7100000000000001E-5</v>
      </c>
    </row>
    <row r="148" spans="1:32">
      <c r="A148" s="56" t="s">
        <v>60</v>
      </c>
      <c r="B148" s="56" t="s">
        <v>200</v>
      </c>
      <c r="C148" s="56" t="s">
        <v>135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</row>
    <row r="149" spans="1:32">
      <c r="A149" s="56" t="s">
        <v>60</v>
      </c>
      <c r="B149" s="56" t="s">
        <v>200</v>
      </c>
      <c r="C149" s="56" t="s">
        <v>136</v>
      </c>
      <c r="D149" s="5">
        <v>2176.7000000100002</v>
      </c>
      <c r="E149" s="5">
        <v>2176.7000000100002</v>
      </c>
      <c r="F149" s="5">
        <v>2176.7000000100002</v>
      </c>
      <c r="G149" s="5">
        <v>2176.7000000100002</v>
      </c>
      <c r="H149" s="5">
        <v>2176.7000000100002</v>
      </c>
      <c r="I149" s="5">
        <v>2176.7000000100002</v>
      </c>
      <c r="J149" s="5">
        <v>2176.7000000100002</v>
      </c>
      <c r="K149" s="5">
        <v>2566.7000000100002</v>
      </c>
      <c r="L149" s="5">
        <v>2566.7000000100002</v>
      </c>
      <c r="M149" s="5">
        <v>2566.7000000100002</v>
      </c>
      <c r="N149" s="5">
        <v>2566.7000000100002</v>
      </c>
      <c r="O149" s="5">
        <v>2566.7000000100002</v>
      </c>
      <c r="P149" s="5">
        <v>2566.7000000100002</v>
      </c>
      <c r="Q149" s="5">
        <v>2566.7000000100002</v>
      </c>
      <c r="R149" s="5">
        <v>2566.7000000100002</v>
      </c>
      <c r="S149" s="5">
        <v>2566.7000000100002</v>
      </c>
      <c r="T149" s="5">
        <v>2566.7000000100002</v>
      </c>
      <c r="U149" s="5">
        <v>2566.7000000100002</v>
      </c>
      <c r="V149" s="5">
        <v>2566.7000000100002</v>
      </c>
      <c r="W149" s="5">
        <v>2566.7000000100002</v>
      </c>
      <c r="X149" s="5">
        <v>2566.7000000100002</v>
      </c>
      <c r="Y149" s="5">
        <v>2566.7000000100002</v>
      </c>
      <c r="Z149" s="5">
        <v>2566.7000000100002</v>
      </c>
      <c r="AA149" s="5">
        <v>2566.7000000100002</v>
      </c>
      <c r="AB149" s="5">
        <v>2566.7000000100002</v>
      </c>
      <c r="AC149" s="5">
        <v>2566.7000000100002</v>
      </c>
      <c r="AD149" s="5">
        <v>2566.7000000100002</v>
      </c>
      <c r="AE149" s="5">
        <v>2566.7000000100002</v>
      </c>
      <c r="AF149" s="5">
        <v>2566.7000000100002</v>
      </c>
    </row>
    <row r="150" spans="1:32">
      <c r="A150" s="56" t="s">
        <v>60</v>
      </c>
      <c r="B150" s="56" t="s">
        <v>200</v>
      </c>
      <c r="C150" s="56" t="s">
        <v>137</v>
      </c>
      <c r="D150" s="5">
        <v>0</v>
      </c>
      <c r="E150" s="5">
        <v>3.4699999999999998E-6</v>
      </c>
      <c r="F150" s="5">
        <v>4.5199999999999999E-6</v>
      </c>
      <c r="G150" s="5">
        <v>5.5899999999999998E-6</v>
      </c>
      <c r="H150" s="5">
        <v>6.55E-6</v>
      </c>
      <c r="I150" s="5">
        <v>7.61E-6</v>
      </c>
      <c r="J150" s="5">
        <v>2.1970000000000001E-5</v>
      </c>
      <c r="K150" s="5">
        <v>6.1450000000000003E-5</v>
      </c>
      <c r="L150" s="5">
        <v>7.0789999999999991E-5</v>
      </c>
      <c r="M150" s="5">
        <v>434.59175390000001</v>
      </c>
      <c r="N150" s="5">
        <v>434.59175390000001</v>
      </c>
      <c r="O150" s="5">
        <v>434.59175390000001</v>
      </c>
      <c r="P150" s="5">
        <v>434.59175390000001</v>
      </c>
      <c r="Q150" s="5">
        <v>434.59175390000001</v>
      </c>
      <c r="R150" s="5">
        <v>507.23554546000003</v>
      </c>
      <c r="S150" s="5">
        <v>507.23555013999999</v>
      </c>
      <c r="T150" s="5">
        <v>507.23555133000002</v>
      </c>
      <c r="U150" s="5">
        <v>507.23555148000003</v>
      </c>
      <c r="V150" s="5">
        <v>507.23555490000001</v>
      </c>
      <c r="W150" s="5">
        <v>507.23555517</v>
      </c>
      <c r="X150" s="5">
        <v>507.23557297000002</v>
      </c>
      <c r="Y150" s="5">
        <v>507.23556993</v>
      </c>
      <c r="Z150" s="5">
        <v>507.23557775</v>
      </c>
      <c r="AA150" s="5">
        <v>507.23558721000012</v>
      </c>
      <c r="AB150" s="5">
        <v>507.23558684000011</v>
      </c>
      <c r="AC150" s="5">
        <v>507.23559961000001</v>
      </c>
      <c r="AD150" s="5">
        <v>507.23560313000002</v>
      </c>
      <c r="AE150" s="5">
        <v>536.18722903999992</v>
      </c>
      <c r="AF150" s="5">
        <v>536.18724665000002</v>
      </c>
    </row>
    <row r="151" spans="1:32">
      <c r="A151" s="56" t="s">
        <v>60</v>
      </c>
      <c r="B151" s="56" t="s">
        <v>200</v>
      </c>
      <c r="C151" s="56" t="s">
        <v>138</v>
      </c>
      <c r="D151" s="5">
        <v>0.56800000000000006</v>
      </c>
      <c r="E151" s="5">
        <v>6.4749999999999996</v>
      </c>
      <c r="F151" s="5">
        <v>13.055999999999999</v>
      </c>
      <c r="G151" s="5">
        <v>22.071000000000002</v>
      </c>
      <c r="H151" s="5">
        <v>33.045999999999999</v>
      </c>
      <c r="I151" s="5">
        <v>46.206000000000003</v>
      </c>
      <c r="J151" s="5">
        <v>61.677</v>
      </c>
      <c r="K151" s="5">
        <v>85.302999999999997</v>
      </c>
      <c r="L151" s="5">
        <v>106.15148554</v>
      </c>
      <c r="M151" s="5">
        <v>128.39884997999999</v>
      </c>
      <c r="N151" s="5">
        <v>155.92226500000001</v>
      </c>
      <c r="O151" s="5">
        <v>187.63005269000001</v>
      </c>
      <c r="P151" s="5">
        <v>223.1006467</v>
      </c>
      <c r="Q151" s="5">
        <v>259.99912260999997</v>
      </c>
      <c r="R151" s="5">
        <v>298.95734677000002</v>
      </c>
      <c r="S151" s="5">
        <v>337.58509092000003</v>
      </c>
      <c r="T151" s="5">
        <v>377.19855520999999</v>
      </c>
      <c r="U151" s="5">
        <v>409.26820767999999</v>
      </c>
      <c r="V151" s="5">
        <v>441.32100571000001</v>
      </c>
      <c r="W151" s="5">
        <v>471.40510606999999</v>
      </c>
      <c r="X151" s="5">
        <v>503.46567236999999</v>
      </c>
      <c r="Y151" s="5">
        <v>536.23109856999997</v>
      </c>
      <c r="Z151" s="5">
        <v>570.92117711000003</v>
      </c>
      <c r="AA151" s="5">
        <v>606.0269333</v>
      </c>
      <c r="AB151" s="5">
        <v>643.19868507000001</v>
      </c>
      <c r="AC151" s="5">
        <v>680.67299238999999</v>
      </c>
      <c r="AD151" s="5">
        <v>720.12988898000003</v>
      </c>
      <c r="AE151" s="5">
        <v>760.10126588000003</v>
      </c>
      <c r="AF151" s="5">
        <v>761.60182925999993</v>
      </c>
    </row>
    <row r="152" spans="1:32">
      <c r="A152" s="56" t="s">
        <v>60</v>
      </c>
      <c r="B152" s="56" t="s">
        <v>200</v>
      </c>
      <c r="C152" s="56" t="s">
        <v>139</v>
      </c>
      <c r="D152" s="5">
        <v>12.042999999999999</v>
      </c>
      <c r="E152" s="5">
        <v>41.377000000000002</v>
      </c>
      <c r="F152" s="5">
        <v>59.671999999999997</v>
      </c>
      <c r="G152" s="5">
        <v>76.56</v>
      </c>
      <c r="H152" s="5">
        <v>90.268000000000001</v>
      </c>
      <c r="I152" s="5">
        <v>101.32</v>
      </c>
      <c r="J152" s="5">
        <v>110.82299999999999</v>
      </c>
      <c r="K152" s="5">
        <v>127.054</v>
      </c>
      <c r="L152" s="5">
        <v>149.11699999999999</v>
      </c>
      <c r="M152" s="5">
        <v>170.46899999999999</v>
      </c>
      <c r="N152" s="5">
        <v>195.083</v>
      </c>
      <c r="O152" s="5">
        <v>222.42099999999999</v>
      </c>
      <c r="P152" s="5">
        <v>249.88900000000001</v>
      </c>
      <c r="Q152" s="5">
        <v>276.29199999999997</v>
      </c>
      <c r="R152" s="5">
        <v>300.41300000000001</v>
      </c>
      <c r="S152" s="5">
        <v>321.84100000000012</v>
      </c>
      <c r="T152" s="5">
        <v>339.84500000000003</v>
      </c>
      <c r="U152" s="5">
        <v>348.76899999999989</v>
      </c>
      <c r="V152" s="5">
        <v>354.13799999999998</v>
      </c>
      <c r="W152" s="5">
        <v>357.02999999999992</v>
      </c>
      <c r="X152" s="5">
        <v>358.66699999999997</v>
      </c>
      <c r="Y152" s="5">
        <v>360.45299999999997</v>
      </c>
      <c r="Z152" s="5">
        <v>360.96400000000011</v>
      </c>
      <c r="AA152" s="5">
        <v>361.55799999999999</v>
      </c>
      <c r="AB152" s="5">
        <v>360.78600000000012</v>
      </c>
      <c r="AC152" s="5">
        <v>360.19799999999998</v>
      </c>
      <c r="AD152" s="5">
        <v>358.24400000000003</v>
      </c>
      <c r="AE152" s="5">
        <v>356.52699999999999</v>
      </c>
      <c r="AF152" s="5">
        <v>356.52699999999999</v>
      </c>
    </row>
    <row r="153" spans="1:32">
      <c r="A153" s="56" t="s">
        <v>60</v>
      </c>
      <c r="B153" s="56" t="s">
        <v>200</v>
      </c>
      <c r="C153" s="56" t="s">
        <v>140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</row>
    <row r="154" spans="1:32">
      <c r="A154" s="56" t="s">
        <v>60</v>
      </c>
      <c r="B154" s="56" t="s">
        <v>200</v>
      </c>
      <c r="C154" s="56" t="s">
        <v>141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</row>
    <row r="155" spans="1:32">
      <c r="A155" s="56" t="s">
        <v>60</v>
      </c>
      <c r="B155" s="56" t="s">
        <v>200</v>
      </c>
      <c r="C155" s="56" t="s">
        <v>142</v>
      </c>
      <c r="D155" s="5">
        <v>563.35</v>
      </c>
      <c r="E155" s="5">
        <v>563.35</v>
      </c>
      <c r="F155" s="5">
        <v>824.74698653999997</v>
      </c>
      <c r="G155" s="5">
        <v>1093.24294906</v>
      </c>
      <c r="H155" s="5">
        <v>1093.24294906</v>
      </c>
      <c r="I155" s="5">
        <v>1093.24294906</v>
      </c>
      <c r="J155" s="5">
        <v>1181.67992624</v>
      </c>
      <c r="K155" s="5">
        <v>2056.3388831500001</v>
      </c>
      <c r="L155" s="5">
        <v>2056.3388928999998</v>
      </c>
      <c r="M155" s="5">
        <v>3054.3589985499998</v>
      </c>
      <c r="N155" s="5">
        <v>3054.3589985499998</v>
      </c>
      <c r="O155" s="5">
        <v>3054.3589985499998</v>
      </c>
      <c r="P155" s="5">
        <v>3054.3589985499998</v>
      </c>
      <c r="Q155" s="5">
        <v>3054.3589985499998</v>
      </c>
      <c r="R155" s="5">
        <v>3054.35899857</v>
      </c>
      <c r="S155" s="5">
        <v>3054.35899918</v>
      </c>
      <c r="T155" s="5">
        <v>3054.35900068</v>
      </c>
      <c r="U155" s="5">
        <v>3054.3590006999998</v>
      </c>
      <c r="V155" s="5">
        <v>3054.3590007500011</v>
      </c>
      <c r="W155" s="5">
        <v>3054.35900081</v>
      </c>
      <c r="X155" s="5">
        <v>3054.3590113</v>
      </c>
      <c r="Y155" s="5">
        <v>3054.3590113</v>
      </c>
      <c r="Z155" s="5">
        <v>2910.3590128400001</v>
      </c>
      <c r="AA155" s="5">
        <v>2910.359023890001</v>
      </c>
      <c r="AB155" s="5">
        <v>2910.359023890001</v>
      </c>
      <c r="AC155" s="5">
        <v>2910.3590239</v>
      </c>
      <c r="AD155" s="5">
        <v>2910.3590239099999</v>
      </c>
      <c r="AE155" s="5">
        <v>2910.35903233</v>
      </c>
      <c r="AF155" s="5">
        <v>2602.6090323499998</v>
      </c>
    </row>
    <row r="156" spans="1:32">
      <c r="A156" s="56" t="s">
        <v>60</v>
      </c>
      <c r="B156" s="56" t="s">
        <v>200</v>
      </c>
      <c r="C156" s="56" t="s">
        <v>143</v>
      </c>
      <c r="D156" s="5">
        <v>0</v>
      </c>
      <c r="E156" s="5">
        <v>0</v>
      </c>
      <c r="F156" s="5">
        <v>2.2699999999999999E-6</v>
      </c>
      <c r="G156" s="5">
        <v>6.0599999999999996E-6</v>
      </c>
      <c r="H156" s="5">
        <v>6.0800000000000002E-6</v>
      </c>
      <c r="I156" s="5">
        <v>6.0800000000000002E-6</v>
      </c>
      <c r="J156" s="5">
        <v>7.2799999999999998E-6</v>
      </c>
      <c r="K156" s="5">
        <v>7.2799999999999998E-6</v>
      </c>
      <c r="L156" s="5">
        <v>8.0900000000000005E-6</v>
      </c>
      <c r="M156" s="5">
        <v>9.2499999999999995E-6</v>
      </c>
      <c r="N156" s="5">
        <v>9.2499999999999995E-6</v>
      </c>
      <c r="O156" s="5">
        <v>9.2499999999999995E-6</v>
      </c>
      <c r="P156" s="5">
        <v>9.2499999999999995E-6</v>
      </c>
      <c r="Q156" s="5">
        <v>9.2499999999999995E-6</v>
      </c>
      <c r="R156" s="5">
        <v>9.3000000000000007E-6</v>
      </c>
      <c r="S156" s="5">
        <v>1.029E-5</v>
      </c>
      <c r="T156" s="5">
        <v>1.146E-5</v>
      </c>
      <c r="U156" s="5">
        <v>1.147E-5</v>
      </c>
      <c r="V156" s="5">
        <v>1.148E-5</v>
      </c>
      <c r="W156" s="5">
        <v>1.149E-5</v>
      </c>
      <c r="X156" s="5">
        <v>2.4130000000000001E-5</v>
      </c>
      <c r="Y156" s="5">
        <v>2.4139999999999999E-5</v>
      </c>
      <c r="Z156" s="5">
        <v>2.8410000000000001E-5</v>
      </c>
      <c r="AA156" s="5">
        <v>3.2270000000000001E-5</v>
      </c>
      <c r="AB156" s="5">
        <v>3.2280000000000003E-5</v>
      </c>
      <c r="AC156" s="5">
        <v>3.2289999999999997E-5</v>
      </c>
      <c r="AD156" s="5">
        <v>3.2299999999999999E-5</v>
      </c>
      <c r="AE156" s="5">
        <v>3.2419999999999998E-5</v>
      </c>
      <c r="AF156" s="5">
        <v>3.2440000000000001E-5</v>
      </c>
    </row>
    <row r="157" spans="1:32">
      <c r="A157" s="56" t="s">
        <v>60</v>
      </c>
      <c r="B157" s="56" t="s">
        <v>200</v>
      </c>
      <c r="C157" s="56" t="s">
        <v>144</v>
      </c>
      <c r="D157" s="5">
        <v>239.28267546029011</v>
      </c>
      <c r="E157" s="5">
        <v>324.63525479999998</v>
      </c>
      <c r="F157" s="5">
        <v>370.27628629999998</v>
      </c>
      <c r="G157" s="5">
        <v>415.8855686</v>
      </c>
      <c r="H157" s="5">
        <v>458.15357799999998</v>
      </c>
      <c r="I157" s="5">
        <v>498.54425140000001</v>
      </c>
      <c r="J157" s="5">
        <v>538.36053570000001</v>
      </c>
      <c r="K157" s="5">
        <v>578.22823059999996</v>
      </c>
      <c r="L157" s="5">
        <v>618.34489389999999</v>
      </c>
      <c r="M157" s="5">
        <v>655.54868350000004</v>
      </c>
      <c r="N157" s="5">
        <v>693.03536770000005</v>
      </c>
      <c r="O157" s="5">
        <v>730.46708269999999</v>
      </c>
      <c r="P157" s="5">
        <v>766.54549199999997</v>
      </c>
      <c r="Q157" s="5">
        <v>800.59975480000003</v>
      </c>
      <c r="R157" s="5">
        <v>834.47133410000004</v>
      </c>
      <c r="S157" s="5">
        <v>868.86343959999999</v>
      </c>
      <c r="T157" s="5">
        <v>903.81882940000003</v>
      </c>
      <c r="U157" s="5">
        <v>939.32665059999999</v>
      </c>
      <c r="V157" s="5">
        <v>975.06592409999996</v>
      </c>
      <c r="W157" s="5">
        <v>1010.499114</v>
      </c>
      <c r="X157" s="5">
        <v>1045.9641240000001</v>
      </c>
      <c r="Y157" s="5">
        <v>1081.7334719999999</v>
      </c>
      <c r="Z157" s="5">
        <v>1117.5659969999999</v>
      </c>
      <c r="AA157" s="5">
        <v>1152.113881</v>
      </c>
      <c r="AB157" s="5">
        <v>1185.8688910000001</v>
      </c>
      <c r="AC157" s="5">
        <v>1218.858964</v>
      </c>
      <c r="AD157" s="5">
        <v>1251.111259</v>
      </c>
      <c r="AE157" s="5">
        <v>1282.6985219999999</v>
      </c>
      <c r="AF157" s="5">
        <v>1282.6985219999999</v>
      </c>
    </row>
    <row r="158" spans="1:32">
      <c r="A158" s="56" t="s">
        <v>60</v>
      </c>
      <c r="B158" s="56" t="s">
        <v>200</v>
      </c>
      <c r="C158" s="56" t="s">
        <v>146</v>
      </c>
      <c r="D158" s="5">
        <v>26.35</v>
      </c>
      <c r="E158" s="5">
        <v>29.505856484418729</v>
      </c>
      <c r="F158" s="5">
        <v>31.137711161303251</v>
      </c>
      <c r="G158" s="5">
        <v>32.789438702459002</v>
      </c>
      <c r="H158" s="5">
        <v>34.222897204737521</v>
      </c>
      <c r="I158" s="5">
        <v>35.395180256913342</v>
      </c>
      <c r="J158" s="5">
        <v>36.645742204328307</v>
      </c>
      <c r="K158" s="5">
        <v>37.841941571326423</v>
      </c>
      <c r="L158" s="5">
        <v>38.889922437358948</v>
      </c>
      <c r="M158" s="5">
        <v>40.491435108167813</v>
      </c>
      <c r="N158" s="5">
        <v>41.565116110825613</v>
      </c>
      <c r="O158" s="5">
        <v>42.611093897271729</v>
      </c>
      <c r="P158" s="5">
        <v>43.572010223587228</v>
      </c>
      <c r="Q158" s="5">
        <v>44.796668227317447</v>
      </c>
      <c r="R158" s="5">
        <v>46.170154430448761</v>
      </c>
      <c r="S158" s="5">
        <v>47.352318090822124</v>
      </c>
      <c r="T158" s="5">
        <v>48.502129736820791</v>
      </c>
      <c r="U158" s="5">
        <v>49.732734499022953</v>
      </c>
      <c r="V158" s="5">
        <v>50.80523665317039</v>
      </c>
      <c r="W158" s="5">
        <v>51.923655809923112</v>
      </c>
      <c r="X158" s="5">
        <v>53.010254923104348</v>
      </c>
      <c r="Y158" s="5">
        <v>54.171518981185883</v>
      </c>
      <c r="Z158" s="5">
        <v>55.539966999491568</v>
      </c>
      <c r="AA158" s="5">
        <v>57.205175013101197</v>
      </c>
      <c r="AB158" s="5">
        <v>59.25457055259055</v>
      </c>
      <c r="AC158" s="5">
        <v>61.501928397831684</v>
      </c>
      <c r="AD158" s="5">
        <v>63.511296475828992</v>
      </c>
      <c r="AE158" s="5">
        <v>65.949087031677308</v>
      </c>
      <c r="AF158" s="5">
        <v>65.949087031677308</v>
      </c>
    </row>
    <row r="160" spans="1:32">
      <c r="A160" s="56" t="s">
        <v>62</v>
      </c>
      <c r="B160" s="56" t="s">
        <v>163</v>
      </c>
      <c r="C160" s="56" t="s">
        <v>130</v>
      </c>
      <c r="D160" s="5">
        <v>8330</v>
      </c>
      <c r="E160" s="5">
        <v>8330</v>
      </c>
      <c r="F160" s="5">
        <v>8330</v>
      </c>
      <c r="G160" s="5">
        <v>5450</v>
      </c>
      <c r="H160" s="5">
        <v>5450</v>
      </c>
      <c r="I160" s="5">
        <v>4130</v>
      </c>
      <c r="J160" s="5">
        <v>3445</v>
      </c>
      <c r="K160" s="5">
        <v>2760</v>
      </c>
      <c r="L160" s="5">
        <v>2760</v>
      </c>
      <c r="M160" s="5">
        <v>2760</v>
      </c>
      <c r="N160" s="5">
        <v>2760</v>
      </c>
      <c r="O160" s="5">
        <v>1390</v>
      </c>
      <c r="P160" s="5">
        <v>1390</v>
      </c>
      <c r="Q160" s="5">
        <v>1390</v>
      </c>
      <c r="R160" s="5">
        <v>1390</v>
      </c>
      <c r="S160" s="5">
        <v>1390</v>
      </c>
      <c r="T160" s="5">
        <v>1390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</row>
    <row r="161" spans="1:32">
      <c r="A161" s="56" t="s">
        <v>62</v>
      </c>
      <c r="B161" s="56" t="s">
        <v>163</v>
      </c>
      <c r="C161" s="56" t="s">
        <v>132</v>
      </c>
      <c r="D161" s="5">
        <v>124</v>
      </c>
      <c r="E161" s="5">
        <v>440</v>
      </c>
      <c r="F161" s="5">
        <v>440</v>
      </c>
      <c r="G161" s="5">
        <v>440</v>
      </c>
      <c r="H161" s="5">
        <v>440</v>
      </c>
      <c r="I161" s="5">
        <v>440</v>
      </c>
      <c r="J161" s="5">
        <v>440</v>
      </c>
      <c r="K161" s="5">
        <v>440</v>
      </c>
      <c r="L161" s="5">
        <v>440</v>
      </c>
      <c r="M161" s="5">
        <v>440</v>
      </c>
      <c r="N161" s="5">
        <v>440</v>
      </c>
      <c r="O161" s="5">
        <v>440</v>
      </c>
      <c r="P161" s="5">
        <v>440</v>
      </c>
      <c r="Q161" s="5">
        <v>440</v>
      </c>
      <c r="R161" s="5">
        <v>440</v>
      </c>
      <c r="S161" s="5">
        <v>440</v>
      </c>
      <c r="T161" s="5">
        <v>440</v>
      </c>
      <c r="U161" s="5">
        <v>440</v>
      </c>
      <c r="V161" s="5">
        <v>440</v>
      </c>
      <c r="W161" s="5">
        <v>440</v>
      </c>
      <c r="X161" s="5">
        <v>440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</row>
    <row r="162" spans="1:32">
      <c r="A162" s="56" t="s">
        <v>62</v>
      </c>
      <c r="B162" s="56" t="s">
        <v>163</v>
      </c>
      <c r="C162" s="56" t="s">
        <v>133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</row>
    <row r="163" spans="1:32">
      <c r="A163" s="56" t="s">
        <v>62</v>
      </c>
      <c r="B163" s="56" t="s">
        <v>163</v>
      </c>
      <c r="C163" s="56" t="s">
        <v>134</v>
      </c>
      <c r="D163" s="5">
        <v>2638.9989999999998</v>
      </c>
      <c r="E163" s="5">
        <v>2638.9989999999998</v>
      </c>
      <c r="F163" s="5">
        <v>2638.9990036300001</v>
      </c>
      <c r="G163" s="5">
        <v>2638.9990036300001</v>
      </c>
      <c r="H163" s="5">
        <v>2638.9990036300001</v>
      </c>
      <c r="I163" s="5">
        <v>2638.9990036300001</v>
      </c>
      <c r="J163" s="5">
        <v>2638.9990036300001</v>
      </c>
      <c r="K163" s="5">
        <v>2638.9990036300001</v>
      </c>
      <c r="L163" s="5">
        <v>2638.9990046100002</v>
      </c>
      <c r="M163" s="5">
        <v>2638.9990051</v>
      </c>
      <c r="N163" s="5">
        <v>2638.99900824</v>
      </c>
      <c r="O163" s="5">
        <v>2638.99900824</v>
      </c>
      <c r="P163" s="5">
        <v>2638.99901138</v>
      </c>
      <c r="Q163" s="5">
        <v>2638.9990145199999</v>
      </c>
      <c r="R163" s="5">
        <v>2638.99902492</v>
      </c>
      <c r="S163" s="5">
        <v>2638.9990097099999</v>
      </c>
      <c r="T163" s="5">
        <v>2638.9990201099999</v>
      </c>
      <c r="U163" s="5">
        <v>2638.9990346300001</v>
      </c>
      <c r="V163" s="5">
        <v>2638.9990435599998</v>
      </c>
      <c r="W163" s="5">
        <v>2638.9990529800002</v>
      </c>
      <c r="X163" s="5">
        <v>2638.9991967300002</v>
      </c>
      <c r="Y163" s="5">
        <v>5054.0609027099999</v>
      </c>
      <c r="Z163" s="5">
        <v>4205.0619032000004</v>
      </c>
      <c r="AA163" s="5">
        <v>4205.0619068300002</v>
      </c>
      <c r="AB163" s="5">
        <v>4205.06191046</v>
      </c>
      <c r="AC163" s="5">
        <v>4205.0619155599998</v>
      </c>
      <c r="AD163" s="5">
        <v>4205.0619186999993</v>
      </c>
      <c r="AE163" s="5">
        <v>4205.06192861</v>
      </c>
      <c r="AF163" s="5">
        <v>4205.06192861</v>
      </c>
    </row>
    <row r="164" spans="1:32">
      <c r="A164" s="56" t="s">
        <v>62</v>
      </c>
      <c r="B164" s="56" t="s">
        <v>163</v>
      </c>
      <c r="C164" s="56" t="s">
        <v>135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</row>
    <row r="165" spans="1:32">
      <c r="A165" s="56" t="s">
        <v>62</v>
      </c>
      <c r="B165" s="56" t="s">
        <v>163</v>
      </c>
      <c r="C165" s="56" t="s">
        <v>136</v>
      </c>
      <c r="D165" s="5">
        <v>2285</v>
      </c>
      <c r="E165" s="5">
        <v>2285</v>
      </c>
      <c r="F165" s="5">
        <v>2285</v>
      </c>
      <c r="G165" s="5">
        <v>2285</v>
      </c>
      <c r="H165" s="5">
        <v>2285</v>
      </c>
      <c r="I165" s="5">
        <v>2285</v>
      </c>
      <c r="J165" s="5">
        <v>2285</v>
      </c>
      <c r="K165" s="5">
        <v>2285</v>
      </c>
      <c r="L165" s="5">
        <v>2285</v>
      </c>
      <c r="M165" s="5">
        <v>2285</v>
      </c>
      <c r="N165" s="5">
        <v>2285</v>
      </c>
      <c r="O165" s="5">
        <v>2285</v>
      </c>
      <c r="P165" s="5">
        <v>2285</v>
      </c>
      <c r="Q165" s="5">
        <v>2285</v>
      </c>
      <c r="R165" s="5">
        <v>2285</v>
      </c>
      <c r="S165" s="5">
        <v>2285</v>
      </c>
      <c r="T165" s="5">
        <v>2285</v>
      </c>
      <c r="U165" s="5">
        <v>2285</v>
      </c>
      <c r="V165" s="5">
        <v>2285</v>
      </c>
      <c r="W165" s="5">
        <v>2285</v>
      </c>
      <c r="X165" s="5">
        <v>2285</v>
      </c>
      <c r="Y165" s="5">
        <v>2285</v>
      </c>
      <c r="Z165" s="5">
        <v>2285</v>
      </c>
      <c r="AA165" s="5">
        <v>2285</v>
      </c>
      <c r="AB165" s="5">
        <v>2285</v>
      </c>
      <c r="AC165" s="5">
        <v>2285</v>
      </c>
      <c r="AD165" s="5">
        <v>2285</v>
      </c>
      <c r="AE165" s="5">
        <v>2285</v>
      </c>
      <c r="AF165" s="5">
        <v>2285</v>
      </c>
    </row>
    <row r="166" spans="1:32">
      <c r="A166" s="56" t="s">
        <v>62</v>
      </c>
      <c r="B166" s="56" t="s">
        <v>163</v>
      </c>
      <c r="C166" s="56" t="s">
        <v>137</v>
      </c>
      <c r="D166" s="5">
        <v>290</v>
      </c>
      <c r="E166" s="5">
        <v>290.00001087999999</v>
      </c>
      <c r="F166" s="5">
        <v>290.00001598</v>
      </c>
      <c r="G166" s="5">
        <v>1570.0002129899999</v>
      </c>
      <c r="H166" s="5">
        <v>2930.0002129899999</v>
      </c>
      <c r="I166" s="5">
        <v>3854.9456573399998</v>
      </c>
      <c r="J166" s="5">
        <v>4254.9999003599996</v>
      </c>
      <c r="K166" s="5">
        <v>4330.0005118900008</v>
      </c>
      <c r="L166" s="5">
        <v>4330.00052177</v>
      </c>
      <c r="M166" s="5">
        <v>4330.0005221200008</v>
      </c>
      <c r="N166" s="5">
        <v>4330.0006347099998</v>
      </c>
      <c r="O166" s="5">
        <v>4330.0006364799992</v>
      </c>
      <c r="P166" s="5">
        <v>4414.0598524100014</v>
      </c>
      <c r="Q166" s="5">
        <v>4414.0598536100006</v>
      </c>
      <c r="R166" s="5">
        <v>4474.4677900000006</v>
      </c>
      <c r="S166" s="5">
        <v>4830.0010404499999</v>
      </c>
      <c r="T166" s="5">
        <v>4830.0010470900006</v>
      </c>
      <c r="U166" s="5">
        <v>4930.7922656199999</v>
      </c>
      <c r="V166" s="5">
        <v>4930.7922666100003</v>
      </c>
      <c r="W166" s="5">
        <v>4930.7922668000001</v>
      </c>
      <c r="X166" s="5">
        <v>4930.7922668699994</v>
      </c>
      <c r="Y166" s="5">
        <v>5330.0004776699998</v>
      </c>
      <c r="Z166" s="5">
        <v>5330.0004809599995</v>
      </c>
      <c r="AA166" s="5">
        <v>4730.0002887000001</v>
      </c>
      <c r="AB166" s="5">
        <v>4730.0003257099997</v>
      </c>
      <c r="AC166" s="5">
        <v>3805.0549821099999</v>
      </c>
      <c r="AD166" s="5">
        <v>3420.0473615599999</v>
      </c>
      <c r="AE166" s="5">
        <v>3730.1419879099999</v>
      </c>
      <c r="AF166" s="5">
        <v>3730.1419878000002</v>
      </c>
    </row>
    <row r="167" spans="1:32">
      <c r="A167" s="56" t="s">
        <v>62</v>
      </c>
      <c r="B167" s="56" t="s">
        <v>163</v>
      </c>
      <c r="C167" s="56" t="s">
        <v>138</v>
      </c>
      <c r="D167" s="5">
        <v>10.614000000000001</v>
      </c>
      <c r="E167" s="5">
        <v>97.194999999999993</v>
      </c>
      <c r="F167" s="5">
        <v>193.89099999999999</v>
      </c>
      <c r="G167" s="5">
        <v>321.46699999999998</v>
      </c>
      <c r="H167" s="5">
        <v>477.30799999999999</v>
      </c>
      <c r="I167" s="5">
        <v>663.93899998999996</v>
      </c>
      <c r="J167" s="5">
        <v>884.26200001000007</v>
      </c>
      <c r="K167" s="5">
        <v>1223.617</v>
      </c>
      <c r="L167" s="5">
        <v>1527.53344593</v>
      </c>
      <c r="M167" s="5">
        <v>1867.2025770400001</v>
      </c>
      <c r="N167" s="5">
        <v>2268.2680231300001</v>
      </c>
      <c r="O167" s="5">
        <v>2758.8330898200002</v>
      </c>
      <c r="P167" s="5">
        <v>3293.1551549400001</v>
      </c>
      <c r="Q167" s="5">
        <v>3837.9824765799999</v>
      </c>
      <c r="R167" s="5">
        <v>4410.34305305</v>
      </c>
      <c r="S167" s="5">
        <v>4966.7253137600001</v>
      </c>
      <c r="T167" s="5">
        <v>5527.4248461200004</v>
      </c>
      <c r="U167" s="5">
        <v>5974.0516751499999</v>
      </c>
      <c r="V167" s="5">
        <v>6409.6953179900001</v>
      </c>
      <c r="W167" s="5">
        <v>6810.2277216000002</v>
      </c>
      <c r="X167" s="5">
        <v>7236.07853574</v>
      </c>
      <c r="Y167" s="5">
        <v>7670.42398976</v>
      </c>
      <c r="Z167" s="5">
        <v>8130.8809619000003</v>
      </c>
      <c r="AA167" s="5">
        <v>8598.1680176999998</v>
      </c>
      <c r="AB167" s="5">
        <v>9095.4546502699995</v>
      </c>
      <c r="AC167" s="5">
        <v>9598.0447687700016</v>
      </c>
      <c r="AD167" s="5">
        <v>10130.098615360001</v>
      </c>
      <c r="AE167" s="5">
        <v>10669.6482607</v>
      </c>
      <c r="AF167" s="5">
        <v>10697.643870080001</v>
      </c>
    </row>
    <row r="168" spans="1:32">
      <c r="A168" s="56" t="s">
        <v>62</v>
      </c>
      <c r="B168" s="56" t="s">
        <v>163</v>
      </c>
      <c r="C168" s="56" t="s">
        <v>139</v>
      </c>
      <c r="D168" s="5">
        <v>169.471</v>
      </c>
      <c r="E168" s="5">
        <v>551.87700000000007</v>
      </c>
      <c r="F168" s="5">
        <v>804.322</v>
      </c>
      <c r="G168" s="5">
        <v>1024.308</v>
      </c>
      <c r="H168" s="5">
        <v>1210.452</v>
      </c>
      <c r="I168" s="5">
        <v>1364.306</v>
      </c>
      <c r="J168" s="5">
        <v>1497.826</v>
      </c>
      <c r="K168" s="5">
        <v>1724.8409999999999</v>
      </c>
      <c r="L168" s="5">
        <v>2042.145</v>
      </c>
      <c r="M168" s="5">
        <v>2372.98</v>
      </c>
      <c r="N168" s="5">
        <v>2728.3529999999992</v>
      </c>
      <c r="O168" s="5">
        <v>3161.3960000000002</v>
      </c>
      <c r="P168" s="5">
        <v>3582.5970000000002</v>
      </c>
      <c r="Q168" s="5">
        <v>3974.6349999999989</v>
      </c>
      <c r="R168" s="5">
        <v>4331.67</v>
      </c>
      <c r="S168" s="5">
        <v>4638.5140000000019</v>
      </c>
      <c r="T168" s="5">
        <v>4887.0350000000008</v>
      </c>
      <c r="U168" s="5">
        <v>5003.3400000000011</v>
      </c>
      <c r="V168" s="5">
        <v>5060.8829999999998</v>
      </c>
      <c r="W168" s="5">
        <v>5077.6240000000007</v>
      </c>
      <c r="X168" s="5">
        <v>5077.9980000000014</v>
      </c>
      <c r="Y168" s="5">
        <v>5080.4420000000009</v>
      </c>
      <c r="Z168" s="5">
        <v>5067.9909999999991</v>
      </c>
      <c r="AA168" s="5">
        <v>5058.1019999999999</v>
      </c>
      <c r="AB168" s="5">
        <v>5033.2700000000013</v>
      </c>
      <c r="AC168" s="5">
        <v>5011.559000000002</v>
      </c>
      <c r="AD168" s="5">
        <v>4974.7829999999994</v>
      </c>
      <c r="AE168" s="5">
        <v>4941.0389999999989</v>
      </c>
      <c r="AF168" s="5">
        <v>4941.0389999999989</v>
      </c>
    </row>
    <row r="169" spans="1:32">
      <c r="A169" s="56" t="s">
        <v>62</v>
      </c>
      <c r="B169" s="56" t="s">
        <v>163</v>
      </c>
      <c r="C169" s="56" t="s">
        <v>140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</row>
    <row r="170" spans="1:32">
      <c r="A170" s="56" t="s">
        <v>62</v>
      </c>
      <c r="B170" s="56" t="s">
        <v>163</v>
      </c>
      <c r="C170" s="56" t="s">
        <v>141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</row>
    <row r="171" spans="1:32">
      <c r="A171" s="56" t="s">
        <v>62</v>
      </c>
      <c r="B171" s="56" t="s">
        <v>163</v>
      </c>
      <c r="C171" s="56" t="s">
        <v>142</v>
      </c>
      <c r="D171" s="5">
        <v>2206.842000000001</v>
      </c>
      <c r="E171" s="5">
        <v>3255.3053752699998</v>
      </c>
      <c r="F171" s="5">
        <v>3641.4053763699999</v>
      </c>
      <c r="G171" s="5">
        <v>5102.2877693500004</v>
      </c>
      <c r="H171" s="5">
        <v>5477.6618842600001</v>
      </c>
      <c r="I171" s="5">
        <v>8884.0688443499985</v>
      </c>
      <c r="J171" s="5">
        <v>9752.2850149799979</v>
      </c>
      <c r="K171" s="5">
        <v>10353.13903316</v>
      </c>
      <c r="L171" s="5">
        <v>11242.86409646</v>
      </c>
      <c r="M171" s="5">
        <v>11919.88479039</v>
      </c>
      <c r="N171" s="5">
        <v>12465.21412637</v>
      </c>
      <c r="O171" s="5">
        <v>12828.396269729999</v>
      </c>
      <c r="P171" s="5">
        <v>13418.03561789</v>
      </c>
      <c r="Q171" s="5">
        <v>13776.12543267</v>
      </c>
      <c r="R171" s="5">
        <v>15817.238226990001</v>
      </c>
      <c r="S171" s="5">
        <v>15846.0935728</v>
      </c>
      <c r="T171" s="5">
        <v>15980.15711926</v>
      </c>
      <c r="U171" s="5">
        <v>15980.15712249</v>
      </c>
      <c r="V171" s="5">
        <v>16655.76765197</v>
      </c>
      <c r="W171" s="5">
        <v>16809.039540310001</v>
      </c>
      <c r="X171" s="5">
        <v>17500.790807670001</v>
      </c>
      <c r="Y171" s="5">
        <v>17576.26854162</v>
      </c>
      <c r="Z171" s="5">
        <v>17576.26858597</v>
      </c>
      <c r="AA171" s="5">
        <v>18289.479692649998</v>
      </c>
      <c r="AB171" s="5">
        <v>20729.40626394</v>
      </c>
      <c r="AC171" s="5">
        <v>20729.406264730002</v>
      </c>
      <c r="AD171" s="5">
        <v>21647.240918439998</v>
      </c>
      <c r="AE171" s="5">
        <v>22949.68861623</v>
      </c>
      <c r="AF171" s="5">
        <v>22705.888616529999</v>
      </c>
    </row>
    <row r="172" spans="1:32">
      <c r="A172" s="56" t="s">
        <v>62</v>
      </c>
      <c r="B172" s="56" t="s">
        <v>163</v>
      </c>
      <c r="C172" s="56" t="s">
        <v>143</v>
      </c>
      <c r="D172" s="5">
        <v>4099.3750000000009</v>
      </c>
      <c r="E172" s="5">
        <v>4099.3750211700008</v>
      </c>
      <c r="F172" s="5">
        <v>4099.375021490001</v>
      </c>
      <c r="G172" s="5">
        <v>4099.3750703000014</v>
      </c>
      <c r="H172" s="5">
        <v>4566.1600698700004</v>
      </c>
      <c r="I172" s="5">
        <v>4625.8952224799996</v>
      </c>
      <c r="J172" s="5">
        <v>6383.1136361399986</v>
      </c>
      <c r="K172" s="5">
        <v>7177.7379461399996</v>
      </c>
      <c r="L172" s="5">
        <v>7185.1407115599986</v>
      </c>
      <c r="M172" s="5">
        <v>7792.1893474300005</v>
      </c>
      <c r="N172" s="5">
        <v>8167.0347233599996</v>
      </c>
      <c r="O172" s="5">
        <v>8167.0347239599996</v>
      </c>
      <c r="P172" s="5">
        <v>8875.0100162899998</v>
      </c>
      <c r="Q172" s="5">
        <v>8875.010016459999</v>
      </c>
      <c r="R172" s="5">
        <v>10133.924605869999</v>
      </c>
      <c r="S172" s="5">
        <v>10435.919712229999</v>
      </c>
      <c r="T172" s="5">
        <v>11740.646043930001</v>
      </c>
      <c r="U172" s="5">
        <v>11740.646044929999</v>
      </c>
      <c r="V172" s="5">
        <v>13793.48066825</v>
      </c>
      <c r="W172" s="5">
        <v>15553.826451430001</v>
      </c>
      <c r="X172" s="5">
        <v>17510.1352247</v>
      </c>
      <c r="Y172" s="5">
        <v>17968.93133671</v>
      </c>
      <c r="Z172" s="5">
        <v>17968.931374020001</v>
      </c>
      <c r="AA172" s="5">
        <v>19430.933901420001</v>
      </c>
      <c r="AB172" s="5">
        <v>20471.046244339999</v>
      </c>
      <c r="AC172" s="5">
        <v>20875.696667389999</v>
      </c>
      <c r="AD172" s="5">
        <v>22709.028115870002</v>
      </c>
      <c r="AE172" s="5">
        <v>23623.23419757</v>
      </c>
      <c r="AF172" s="5">
        <v>23078.22619782</v>
      </c>
    </row>
    <row r="173" spans="1:32">
      <c r="A173" s="56" t="s">
        <v>62</v>
      </c>
      <c r="B173" s="56" t="s">
        <v>163</v>
      </c>
      <c r="C173" s="56" t="s">
        <v>144</v>
      </c>
      <c r="D173" s="5">
        <v>5183.7329108689109</v>
      </c>
      <c r="E173" s="5">
        <v>6922.7277668999996</v>
      </c>
      <c r="F173" s="5">
        <v>7729.2309365999999</v>
      </c>
      <c r="G173" s="5">
        <v>8520.6213362999988</v>
      </c>
      <c r="H173" s="5">
        <v>9270.9160045999997</v>
      </c>
      <c r="I173" s="5">
        <v>9991.0547650000008</v>
      </c>
      <c r="J173" s="5">
        <v>10709.473653999999</v>
      </c>
      <c r="K173" s="5">
        <v>11436.443144000001</v>
      </c>
      <c r="L173" s="5">
        <v>12170.029343</v>
      </c>
      <c r="M173" s="5">
        <v>12901.81018</v>
      </c>
      <c r="N173" s="5">
        <v>13643.271858</v>
      </c>
      <c r="O173" s="5">
        <v>14388.326986</v>
      </c>
      <c r="P173" s="5">
        <v>15121.253220000001</v>
      </c>
      <c r="Q173" s="5">
        <v>15810.109125000001</v>
      </c>
      <c r="R173" s="5">
        <v>16449.242824000001</v>
      </c>
      <c r="S173" s="5">
        <v>17061.910985999999</v>
      </c>
      <c r="T173" s="5">
        <v>17667.5949</v>
      </c>
      <c r="U173" s="5">
        <v>18262.588393999999</v>
      </c>
      <c r="V173" s="5">
        <v>18847.510651000001</v>
      </c>
      <c r="W173" s="5">
        <v>19429.670222000001</v>
      </c>
      <c r="X173" s="5">
        <v>20006.011485999999</v>
      </c>
      <c r="Y173" s="5">
        <v>20581.860403999999</v>
      </c>
      <c r="Z173" s="5">
        <v>21155.920246999998</v>
      </c>
      <c r="AA173" s="5">
        <v>21714.391952999998</v>
      </c>
      <c r="AB173" s="5">
        <v>22270.012771000002</v>
      </c>
      <c r="AC173" s="5">
        <v>22818.172102</v>
      </c>
      <c r="AD173" s="5">
        <v>23366.900722999999</v>
      </c>
      <c r="AE173" s="5">
        <v>23907.736964</v>
      </c>
      <c r="AF173" s="5">
        <v>23907.736964</v>
      </c>
    </row>
    <row r="174" spans="1:32">
      <c r="A174" s="56" t="s">
        <v>62</v>
      </c>
      <c r="B174" s="56" t="s">
        <v>163</v>
      </c>
      <c r="C174" s="56" t="s">
        <v>146</v>
      </c>
      <c r="D174" s="5">
        <v>308.44499999999999</v>
      </c>
      <c r="E174" s="5">
        <v>369.39093185040088</v>
      </c>
      <c r="F174" s="5">
        <v>401.20167709448492</v>
      </c>
      <c r="G174" s="5">
        <v>576.86130721057987</v>
      </c>
      <c r="H174" s="5">
        <v>792.71299566794801</v>
      </c>
      <c r="I174" s="5">
        <v>907.98473965987205</v>
      </c>
      <c r="J174" s="5">
        <v>1035.939493329927</v>
      </c>
      <c r="K174" s="5">
        <v>1094.4036724012281</v>
      </c>
      <c r="L174" s="5">
        <v>1158.52460636193</v>
      </c>
      <c r="M174" s="5">
        <v>1235.4642027231239</v>
      </c>
      <c r="N174" s="5">
        <v>1309.265231790647</v>
      </c>
      <c r="O174" s="5">
        <v>1387.0296033203249</v>
      </c>
      <c r="P174" s="5">
        <v>1463.187045625481</v>
      </c>
      <c r="Q174" s="5">
        <v>1544.99860314386</v>
      </c>
      <c r="R174" s="5">
        <v>1613.8245577482101</v>
      </c>
      <c r="S174" s="5">
        <v>1713.474001271592</v>
      </c>
      <c r="T174" s="5">
        <v>1788.1465500986551</v>
      </c>
      <c r="U174" s="5">
        <v>1895.5895899369609</v>
      </c>
      <c r="V174" s="5">
        <v>1919.7335279571751</v>
      </c>
      <c r="W174" s="5">
        <v>1921.356835954211</v>
      </c>
      <c r="X174" s="5">
        <v>1934.806591304123</v>
      </c>
      <c r="Y174" s="5">
        <v>1976.882021626129</v>
      </c>
      <c r="Z174" s="5">
        <v>1984.1465423349</v>
      </c>
      <c r="AA174" s="5">
        <v>2026.1747477096551</v>
      </c>
      <c r="AB174" s="5">
        <v>2060.7353038131969</v>
      </c>
      <c r="AC174" s="5">
        <v>2084.1001607951098</v>
      </c>
      <c r="AD174" s="5">
        <v>2098.586655222322</v>
      </c>
      <c r="AE174" s="5">
        <v>2127.8305377951751</v>
      </c>
      <c r="AF174" s="5">
        <v>2127.8305377951751</v>
      </c>
    </row>
    <row r="176" spans="1:32">
      <c r="A176" s="56" t="s">
        <v>62</v>
      </c>
      <c r="B176" s="56" t="s">
        <v>197</v>
      </c>
      <c r="C176" s="56" t="s">
        <v>130</v>
      </c>
      <c r="D176" s="5">
        <v>8126</v>
      </c>
      <c r="E176" s="5">
        <v>8126</v>
      </c>
      <c r="F176" s="5">
        <v>8126</v>
      </c>
      <c r="G176" s="5">
        <v>7426</v>
      </c>
      <c r="H176" s="5">
        <v>6726</v>
      </c>
      <c r="I176" s="5">
        <v>6026</v>
      </c>
      <c r="J176" s="5">
        <v>4832</v>
      </c>
      <c r="K176" s="5">
        <v>4552</v>
      </c>
      <c r="L176" s="5">
        <v>3152</v>
      </c>
      <c r="M176" s="5">
        <v>3152</v>
      </c>
      <c r="N176" s="5">
        <v>2422</v>
      </c>
      <c r="O176" s="5">
        <v>1692</v>
      </c>
      <c r="P176" s="5">
        <v>1692</v>
      </c>
      <c r="Q176" s="5">
        <v>1692</v>
      </c>
      <c r="R176" s="5">
        <v>1692</v>
      </c>
      <c r="S176" s="5">
        <v>1692</v>
      </c>
      <c r="T176" s="5">
        <v>1692</v>
      </c>
      <c r="U176" s="5">
        <v>852</v>
      </c>
      <c r="V176" s="5">
        <v>426</v>
      </c>
      <c r="W176" s="5">
        <v>426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</row>
    <row r="177" spans="1:32">
      <c r="A177" s="56" t="s">
        <v>62</v>
      </c>
      <c r="B177" s="56" t="s">
        <v>197</v>
      </c>
      <c r="C177" s="56" t="s">
        <v>132</v>
      </c>
      <c r="D177" s="5">
        <v>1597.89999999</v>
      </c>
      <c r="E177" s="5">
        <v>1597.89999999</v>
      </c>
      <c r="F177" s="5">
        <v>1597.89999999</v>
      </c>
      <c r="G177" s="5">
        <v>1597.89999999</v>
      </c>
      <c r="H177" s="5">
        <v>1597.89999999</v>
      </c>
      <c r="I177" s="5">
        <v>1597.89999999</v>
      </c>
      <c r="J177" s="5">
        <v>1597.89999999</v>
      </c>
      <c r="K177" s="5">
        <v>1597.89999999</v>
      </c>
      <c r="L177" s="5">
        <v>1597.89999999</v>
      </c>
      <c r="M177" s="5">
        <v>1597.89999999</v>
      </c>
      <c r="N177" s="5">
        <v>1597.89999999</v>
      </c>
      <c r="O177" s="5">
        <v>1597.89999999</v>
      </c>
      <c r="P177" s="5">
        <v>1597.89999999</v>
      </c>
      <c r="Q177" s="5">
        <v>1597.89999999</v>
      </c>
      <c r="R177" s="5">
        <v>1212.89999999</v>
      </c>
      <c r="S177" s="5">
        <v>1212.89999999</v>
      </c>
      <c r="T177" s="5">
        <v>1212.89999999</v>
      </c>
      <c r="U177" s="5">
        <v>1068.5</v>
      </c>
      <c r="V177" s="5">
        <v>1068.5</v>
      </c>
      <c r="W177" s="5">
        <v>1068.5</v>
      </c>
      <c r="X177" s="5">
        <v>1068.5</v>
      </c>
      <c r="Y177" s="5">
        <v>1068.5</v>
      </c>
      <c r="Z177" s="5">
        <v>1068.5</v>
      </c>
      <c r="AA177" s="5">
        <v>244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</row>
    <row r="178" spans="1:32">
      <c r="A178" s="56" t="s">
        <v>62</v>
      </c>
      <c r="B178" s="56" t="s">
        <v>197</v>
      </c>
      <c r="C178" s="56" t="s">
        <v>133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</row>
    <row r="179" spans="1:32">
      <c r="A179" s="56" t="s">
        <v>62</v>
      </c>
      <c r="B179" s="56" t="s">
        <v>197</v>
      </c>
      <c r="C179" s="56" t="s">
        <v>134</v>
      </c>
      <c r="D179" s="5">
        <v>1954.5000000099999</v>
      </c>
      <c r="E179" s="5">
        <v>1954.5000000099999</v>
      </c>
      <c r="F179" s="5">
        <v>1954.5000036399999</v>
      </c>
      <c r="G179" s="5">
        <v>1954.5000036399999</v>
      </c>
      <c r="H179" s="5">
        <v>1954.5000036399999</v>
      </c>
      <c r="I179" s="5">
        <v>1954.5000036399999</v>
      </c>
      <c r="J179" s="5">
        <v>1954.5000067799999</v>
      </c>
      <c r="K179" s="5">
        <v>1954.5000067799999</v>
      </c>
      <c r="L179" s="5">
        <v>1954.5000118800001</v>
      </c>
      <c r="M179" s="5">
        <v>1954.5000118800001</v>
      </c>
      <c r="N179" s="5">
        <v>1954.5000118800001</v>
      </c>
      <c r="O179" s="5">
        <v>1662.5000155</v>
      </c>
      <c r="P179" s="5">
        <v>1545.5000191300001</v>
      </c>
      <c r="Q179" s="5">
        <v>1545.5000191300001</v>
      </c>
      <c r="R179" s="5">
        <v>1545.5000259000001</v>
      </c>
      <c r="S179" s="5">
        <v>1545.5000133399999</v>
      </c>
      <c r="T179" s="5">
        <v>1545.5000232499999</v>
      </c>
      <c r="U179" s="5">
        <v>1545.50003728</v>
      </c>
      <c r="V179" s="5">
        <v>1545.5000544500001</v>
      </c>
      <c r="W179" s="5">
        <v>1545.5000638700001</v>
      </c>
      <c r="X179" s="5">
        <v>1545.5001178299999</v>
      </c>
      <c r="Y179" s="5">
        <v>1545.5001178299999</v>
      </c>
      <c r="Z179" s="5">
        <v>1414.0000189299999</v>
      </c>
      <c r="AA179" s="5">
        <v>3005.5386614899999</v>
      </c>
      <c r="AB179" s="5">
        <v>2456.5386614899999</v>
      </c>
      <c r="AC179" s="5">
        <v>2456.5386614899999</v>
      </c>
      <c r="AD179" s="5">
        <v>2456.5386614899999</v>
      </c>
      <c r="AE179" s="5">
        <v>1937.5386614900001</v>
      </c>
      <c r="AF179" s="5">
        <v>1591.5386614900001</v>
      </c>
    </row>
    <row r="180" spans="1:32">
      <c r="A180" s="56" t="s">
        <v>62</v>
      </c>
      <c r="B180" s="56" t="s">
        <v>197</v>
      </c>
      <c r="C180" s="56" t="s">
        <v>135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</row>
    <row r="181" spans="1:32">
      <c r="A181" s="56" t="s">
        <v>62</v>
      </c>
      <c r="B181" s="56" t="s">
        <v>197</v>
      </c>
      <c r="C181" s="56" t="s">
        <v>136</v>
      </c>
      <c r="D181" s="5">
        <v>152.4</v>
      </c>
      <c r="E181" s="5">
        <v>152.4</v>
      </c>
      <c r="F181" s="5">
        <v>152.4</v>
      </c>
      <c r="G181" s="5">
        <v>152.4</v>
      </c>
      <c r="H181" s="5">
        <v>152.4</v>
      </c>
      <c r="I181" s="5">
        <v>152.4</v>
      </c>
      <c r="J181" s="5">
        <v>152.4</v>
      </c>
      <c r="K181" s="5">
        <v>152.4</v>
      </c>
      <c r="L181" s="5">
        <v>152.4</v>
      </c>
      <c r="M181" s="5">
        <v>152.4</v>
      </c>
      <c r="N181" s="5">
        <v>152.4</v>
      </c>
      <c r="O181" s="5">
        <v>152.4</v>
      </c>
      <c r="P181" s="5">
        <v>152.4</v>
      </c>
      <c r="Q181" s="5">
        <v>152.4</v>
      </c>
      <c r="R181" s="5">
        <v>152.4</v>
      </c>
      <c r="S181" s="5">
        <v>66</v>
      </c>
      <c r="T181" s="5">
        <v>66</v>
      </c>
      <c r="U181" s="5">
        <v>66</v>
      </c>
      <c r="V181" s="5">
        <v>66</v>
      </c>
      <c r="W181" s="5">
        <v>66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</row>
    <row r="182" spans="1:32">
      <c r="A182" s="56" t="s">
        <v>62</v>
      </c>
      <c r="B182" s="56" t="s">
        <v>197</v>
      </c>
      <c r="C182" s="56" t="s">
        <v>137</v>
      </c>
      <c r="D182" s="5">
        <v>670</v>
      </c>
      <c r="E182" s="5">
        <v>670.00001978</v>
      </c>
      <c r="F182" s="5">
        <v>670.00002778999999</v>
      </c>
      <c r="G182" s="5">
        <v>920.00003278999998</v>
      </c>
      <c r="H182" s="5">
        <v>920.00004149999995</v>
      </c>
      <c r="I182" s="5">
        <v>920.00005310999995</v>
      </c>
      <c r="J182" s="5">
        <v>1008.0314167400001</v>
      </c>
      <c r="K182" s="5">
        <v>1014.8102702899999</v>
      </c>
      <c r="L182" s="5">
        <v>1919.29330282</v>
      </c>
      <c r="M182" s="5">
        <v>1919.29330282</v>
      </c>
      <c r="N182" s="5">
        <v>1919.29330282</v>
      </c>
      <c r="O182" s="5">
        <v>2191.7649932600002</v>
      </c>
      <c r="P182" s="5">
        <v>2217.2632095600002</v>
      </c>
      <c r="Q182" s="5">
        <v>2217.2632096799998</v>
      </c>
      <c r="R182" s="5">
        <v>2836.76147601</v>
      </c>
      <c r="S182" s="5">
        <v>3013.7369425100001</v>
      </c>
      <c r="T182" s="5">
        <v>3981.6357633799998</v>
      </c>
      <c r="U182" s="5">
        <v>5194.3490566500004</v>
      </c>
      <c r="V182" s="5">
        <v>5366.8345774699992</v>
      </c>
      <c r="W182" s="5">
        <v>5933.70044194</v>
      </c>
      <c r="X182" s="5">
        <v>5933.7004424400002</v>
      </c>
      <c r="Y182" s="5">
        <v>5933.7004263299996</v>
      </c>
      <c r="Z182" s="5">
        <v>5933.7004238</v>
      </c>
      <c r="AA182" s="5">
        <v>5933.7004510400002</v>
      </c>
      <c r="AB182" s="5">
        <v>5933.7004424900006</v>
      </c>
      <c r="AC182" s="5">
        <v>5933.7004310100001</v>
      </c>
      <c r="AD182" s="5">
        <v>6851.8636660599996</v>
      </c>
      <c r="AE182" s="5">
        <v>8391.7134262300006</v>
      </c>
      <c r="AF182" s="5">
        <v>7763.0763536500008</v>
      </c>
    </row>
    <row r="183" spans="1:32">
      <c r="A183" s="56" t="s">
        <v>62</v>
      </c>
      <c r="B183" s="56" t="s">
        <v>197</v>
      </c>
      <c r="C183" s="56" t="s">
        <v>138</v>
      </c>
      <c r="D183" s="5">
        <v>6.7799999999999994</v>
      </c>
      <c r="E183" s="5">
        <v>70.646999989999998</v>
      </c>
      <c r="F183" s="5">
        <v>151.97900000999999</v>
      </c>
      <c r="G183" s="5">
        <v>266.90499999999997</v>
      </c>
      <c r="H183" s="5">
        <v>406.553</v>
      </c>
      <c r="I183" s="5">
        <v>573.36900000000003</v>
      </c>
      <c r="J183" s="5">
        <v>775.00299999999993</v>
      </c>
      <c r="K183" s="5">
        <v>1088.9509999899999</v>
      </c>
      <c r="L183" s="5">
        <v>1371.98571666</v>
      </c>
      <c r="M183" s="5">
        <v>1640.71045082</v>
      </c>
      <c r="N183" s="5">
        <v>1958.65946534</v>
      </c>
      <c r="O183" s="5">
        <v>2346.43592605</v>
      </c>
      <c r="P183" s="5">
        <v>2772.1156823900001</v>
      </c>
      <c r="Q183" s="5">
        <v>3213.9407025800001</v>
      </c>
      <c r="R183" s="5">
        <v>3671.8742637700002</v>
      </c>
      <c r="S183" s="5">
        <v>4123.79592779</v>
      </c>
      <c r="T183" s="5">
        <v>4584.0053343299996</v>
      </c>
      <c r="U183" s="5">
        <v>4939.9521028400004</v>
      </c>
      <c r="V183" s="5">
        <v>5281.9022712400001</v>
      </c>
      <c r="W183" s="5">
        <v>5586.6117931799999</v>
      </c>
      <c r="X183" s="5">
        <v>5909.90588656</v>
      </c>
      <c r="Y183" s="5">
        <v>6239.44197334</v>
      </c>
      <c r="Z183" s="5">
        <v>6583.140128510001</v>
      </c>
      <c r="AA183" s="5">
        <v>6931.3414566599986</v>
      </c>
      <c r="AB183" s="5">
        <v>7298.8976921399999</v>
      </c>
      <c r="AC183" s="5">
        <v>7670.4133017300001</v>
      </c>
      <c r="AD183" s="5">
        <v>8065.6271149200002</v>
      </c>
      <c r="AE183" s="5">
        <v>8460.9043175100014</v>
      </c>
      <c r="AF183" s="5">
        <v>8477.9553716600003</v>
      </c>
    </row>
    <row r="184" spans="1:32">
      <c r="A184" s="56" t="s">
        <v>62</v>
      </c>
      <c r="B184" s="56" t="s">
        <v>197</v>
      </c>
      <c r="C184" s="56" t="s">
        <v>139</v>
      </c>
      <c r="D184" s="5">
        <v>99.957999999999998</v>
      </c>
      <c r="E184" s="5">
        <v>394.57299999999998</v>
      </c>
      <c r="F184" s="5">
        <v>630.91099999999994</v>
      </c>
      <c r="G184" s="5">
        <v>861.1690000000001</v>
      </c>
      <c r="H184" s="5">
        <v>1044.5999999999999</v>
      </c>
      <c r="I184" s="5">
        <v>1202.9010000000001</v>
      </c>
      <c r="J184" s="5">
        <v>1345.9849999999999</v>
      </c>
      <c r="K184" s="5">
        <v>1584.4369999999999</v>
      </c>
      <c r="L184" s="5">
        <v>1898.5050000000001</v>
      </c>
      <c r="M184" s="5">
        <v>2160.37</v>
      </c>
      <c r="N184" s="5">
        <v>2444.34</v>
      </c>
      <c r="O184" s="5">
        <v>2791.527</v>
      </c>
      <c r="P184" s="5">
        <v>3133.6959999999999</v>
      </c>
      <c r="Q184" s="5">
        <v>3465.114</v>
      </c>
      <c r="R184" s="5">
        <v>3761.0080000000012</v>
      </c>
      <c r="S184" s="5">
        <v>4025.8090000000002</v>
      </c>
      <c r="T184" s="5">
        <v>4247.8820000000014</v>
      </c>
      <c r="U184" s="5">
        <v>4350.5150000000003</v>
      </c>
      <c r="V184" s="5">
        <v>4399.7440000000006</v>
      </c>
      <c r="W184" s="5">
        <v>4410.491</v>
      </c>
      <c r="X184" s="5">
        <v>4406.2350000000006</v>
      </c>
      <c r="Y184" s="5">
        <v>4406.755000000001</v>
      </c>
      <c r="Z184" s="5">
        <v>4388.9480000000012</v>
      </c>
      <c r="AA184" s="5">
        <v>4375.9829999999993</v>
      </c>
      <c r="AB184" s="5">
        <v>4347.2200000000012</v>
      </c>
      <c r="AC184" s="5">
        <v>4324.1239999999998</v>
      </c>
      <c r="AD184" s="5">
        <v>4288.7089999999998</v>
      </c>
      <c r="AE184" s="5">
        <v>4255.2830000000004</v>
      </c>
      <c r="AF184" s="5">
        <v>4255.2830000000004</v>
      </c>
    </row>
    <row r="185" spans="1:32">
      <c r="A185" s="56" t="s">
        <v>62</v>
      </c>
      <c r="B185" s="56" t="s">
        <v>197</v>
      </c>
      <c r="C185" s="56" t="s">
        <v>140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</row>
    <row r="186" spans="1:32">
      <c r="A186" s="56" t="s">
        <v>62</v>
      </c>
      <c r="B186" s="56" t="s">
        <v>197</v>
      </c>
      <c r="C186" s="56" t="s">
        <v>141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</row>
    <row r="187" spans="1:32">
      <c r="A187" s="56" t="s">
        <v>62</v>
      </c>
      <c r="B187" s="56" t="s">
        <v>197</v>
      </c>
      <c r="C187" s="56" t="s">
        <v>142</v>
      </c>
      <c r="D187" s="5">
        <v>986.42900000000009</v>
      </c>
      <c r="E187" s="5">
        <v>1286.4290000000001</v>
      </c>
      <c r="F187" s="5">
        <v>3561.226585129999</v>
      </c>
      <c r="G187" s="5">
        <v>4086.1640662999998</v>
      </c>
      <c r="H187" s="5">
        <v>4952.2038315500004</v>
      </c>
      <c r="I187" s="5">
        <v>5978.8370722400005</v>
      </c>
      <c r="J187" s="5">
        <v>7312.7543393899996</v>
      </c>
      <c r="K187" s="5">
        <v>8135.5567039799998</v>
      </c>
      <c r="L187" s="5">
        <v>9628.4735516000019</v>
      </c>
      <c r="M187" s="5">
        <v>9633.6605417300016</v>
      </c>
      <c r="N187" s="5">
        <v>10550.38858676</v>
      </c>
      <c r="O187" s="5">
        <v>11632.2031207</v>
      </c>
      <c r="P187" s="5">
        <v>11638.812759779999</v>
      </c>
      <c r="Q187" s="5">
        <v>11638.81275981</v>
      </c>
      <c r="R187" s="5">
        <v>12087.867777719999</v>
      </c>
      <c r="S187" s="5">
        <v>13015.196398149999</v>
      </c>
      <c r="T187" s="5">
        <v>13431.481789560001</v>
      </c>
      <c r="U187" s="5">
        <v>13756.901882329999</v>
      </c>
      <c r="V187" s="5">
        <v>14008.36269442</v>
      </c>
      <c r="W187" s="5">
        <v>14573.120776829999</v>
      </c>
      <c r="X187" s="5">
        <v>18994.58108543</v>
      </c>
      <c r="Y187" s="5">
        <v>20151.57453419</v>
      </c>
      <c r="Z187" s="5">
        <v>19711.5995344</v>
      </c>
      <c r="AA187" s="5">
        <v>20068.839197500001</v>
      </c>
      <c r="AB187" s="5">
        <v>20036.219803380001</v>
      </c>
      <c r="AC187" s="5">
        <v>20590.234134859998</v>
      </c>
      <c r="AD187" s="5">
        <v>23013.912685259991</v>
      </c>
      <c r="AE187" s="5">
        <v>23215.225447059998</v>
      </c>
      <c r="AF187" s="5">
        <v>23227.099466690001</v>
      </c>
    </row>
    <row r="188" spans="1:32">
      <c r="A188" s="56" t="s">
        <v>62</v>
      </c>
      <c r="B188" s="56" t="s">
        <v>197</v>
      </c>
      <c r="C188" s="56" t="s">
        <v>143</v>
      </c>
      <c r="D188" s="5">
        <v>2826.4169999999999</v>
      </c>
      <c r="E188" s="5">
        <v>2826.4169999999999</v>
      </c>
      <c r="F188" s="5">
        <v>3193.6570161499999</v>
      </c>
      <c r="G188" s="5">
        <v>3193.65703674</v>
      </c>
      <c r="H188" s="5">
        <v>3193.6570850600001</v>
      </c>
      <c r="I188" s="5">
        <v>3230.086410410001</v>
      </c>
      <c r="J188" s="5">
        <v>3521.8732787899999</v>
      </c>
      <c r="K188" s="5">
        <v>3521.8732789799992</v>
      </c>
      <c r="L188" s="5">
        <v>4812.3519849800005</v>
      </c>
      <c r="M188" s="5">
        <v>4812.3519850900002</v>
      </c>
      <c r="N188" s="5">
        <v>5722.1692182200013</v>
      </c>
      <c r="O188" s="5">
        <v>6398.1903349400018</v>
      </c>
      <c r="P188" s="5">
        <v>6747.5651326000016</v>
      </c>
      <c r="Q188" s="5">
        <v>6750.1848999500016</v>
      </c>
      <c r="R188" s="5">
        <v>8120.8209629600015</v>
      </c>
      <c r="S188" s="5">
        <v>9567.3065647299991</v>
      </c>
      <c r="T188" s="5">
        <v>10839.308593109999</v>
      </c>
      <c r="U188" s="5">
        <v>14579.65306921</v>
      </c>
      <c r="V188" s="5">
        <v>15009.85378091</v>
      </c>
      <c r="W188" s="5">
        <v>17235.958987639999</v>
      </c>
      <c r="X188" s="5">
        <v>19170.9550375</v>
      </c>
      <c r="Y188" s="5">
        <v>20682.514273389999</v>
      </c>
      <c r="Z188" s="5">
        <v>20537.0542809</v>
      </c>
      <c r="AA188" s="5">
        <v>21848.046527310002</v>
      </c>
      <c r="AB188" s="5">
        <v>22767.93107536</v>
      </c>
      <c r="AC188" s="5">
        <v>22227.717554430001</v>
      </c>
      <c r="AD188" s="5">
        <v>26251.5258579</v>
      </c>
      <c r="AE188" s="5">
        <v>27838.811974439999</v>
      </c>
      <c r="AF188" s="5">
        <v>27812.811974550001</v>
      </c>
    </row>
    <row r="189" spans="1:32">
      <c r="A189" s="56" t="s">
        <v>62</v>
      </c>
      <c r="B189" s="56" t="s">
        <v>197</v>
      </c>
      <c r="C189" s="56" t="s">
        <v>144</v>
      </c>
      <c r="D189" s="5">
        <v>4941.9001342461061</v>
      </c>
      <c r="E189" s="5">
        <v>6248.8361014900001</v>
      </c>
      <c r="F189" s="5">
        <v>6947.0674198200004</v>
      </c>
      <c r="G189" s="5">
        <v>7675.3939258</v>
      </c>
      <c r="H189" s="5">
        <v>8329.1378256999997</v>
      </c>
      <c r="I189" s="5">
        <v>8959.7591496999994</v>
      </c>
      <c r="J189" s="5">
        <v>9601.5013985000005</v>
      </c>
      <c r="K189" s="5">
        <v>10257.520646700001</v>
      </c>
      <c r="L189" s="5">
        <v>10923.916328200001</v>
      </c>
      <c r="M189" s="5">
        <v>11482.732244500001</v>
      </c>
      <c r="N189" s="5">
        <v>12062.705751699999</v>
      </c>
      <c r="O189" s="5">
        <v>12645.1129052</v>
      </c>
      <c r="P189" s="5">
        <v>13200.5423206</v>
      </c>
      <c r="Q189" s="5">
        <v>13720.012152699999</v>
      </c>
      <c r="R189" s="5">
        <v>14196.9812162</v>
      </c>
      <c r="S189" s="5">
        <v>14666.617491200001</v>
      </c>
      <c r="T189" s="5">
        <v>15133.803684799999</v>
      </c>
      <c r="U189" s="5">
        <v>15601.3470727</v>
      </c>
      <c r="V189" s="5">
        <v>16059.6919616</v>
      </c>
      <c r="W189" s="5">
        <v>16507.785058699999</v>
      </c>
      <c r="X189" s="5">
        <v>16936.909008300001</v>
      </c>
      <c r="Y189" s="5">
        <v>17361.480721600001</v>
      </c>
      <c r="Z189" s="5">
        <v>17759.720203699999</v>
      </c>
      <c r="AA189" s="5">
        <v>18151.232939900001</v>
      </c>
      <c r="AB189" s="5">
        <v>18530.020143400001</v>
      </c>
      <c r="AC189" s="5">
        <v>18907.339474199998</v>
      </c>
      <c r="AD189" s="5">
        <v>19284.631764999998</v>
      </c>
      <c r="AE189" s="5">
        <v>19645.508336700001</v>
      </c>
      <c r="AF189" s="5">
        <v>19645.508336700001</v>
      </c>
    </row>
    <row r="190" spans="1:32">
      <c r="A190" s="56" t="s">
        <v>62</v>
      </c>
      <c r="B190" s="56" t="s">
        <v>197</v>
      </c>
      <c r="C190" s="56" t="s">
        <v>146</v>
      </c>
      <c r="D190" s="5">
        <v>104.0258438925494</v>
      </c>
      <c r="E190" s="5">
        <v>161.99786598880249</v>
      </c>
      <c r="F190" s="5">
        <v>191.46830324972581</v>
      </c>
      <c r="G190" s="5">
        <v>225.09824392779649</v>
      </c>
      <c r="H190" s="5">
        <v>258.63973482131013</v>
      </c>
      <c r="I190" s="5">
        <v>291.18647211344938</v>
      </c>
      <c r="J190" s="5">
        <v>322.36591115174548</v>
      </c>
      <c r="K190" s="5">
        <v>358.16807552288361</v>
      </c>
      <c r="L190" s="5">
        <v>394.25951740561271</v>
      </c>
      <c r="M190" s="5">
        <v>432.739184708214</v>
      </c>
      <c r="N190" s="5">
        <v>465.98982874266909</v>
      </c>
      <c r="O190" s="5">
        <v>506.6496860148136</v>
      </c>
      <c r="P190" s="5">
        <v>546.14191682219518</v>
      </c>
      <c r="Q190" s="5">
        <v>590.03126476948034</v>
      </c>
      <c r="R190" s="5">
        <v>631.38657345178081</v>
      </c>
      <c r="S190" s="5">
        <v>670.10021357927531</v>
      </c>
      <c r="T190" s="5">
        <v>716.46747212967216</v>
      </c>
      <c r="U190" s="5">
        <v>764.0842727762282</v>
      </c>
      <c r="V190" s="5">
        <v>809.4467247588691</v>
      </c>
      <c r="W190" s="5">
        <v>853.92802896883563</v>
      </c>
      <c r="X190" s="5">
        <v>902.05765206870797</v>
      </c>
      <c r="Y190" s="5">
        <v>953.57494727116568</v>
      </c>
      <c r="Z190" s="5">
        <v>1003.305020177015</v>
      </c>
      <c r="AA190" s="5">
        <v>1049.48690328873</v>
      </c>
      <c r="AB190" s="5">
        <v>1107.8725198936891</v>
      </c>
      <c r="AC190" s="5">
        <v>1163.541571599204</v>
      </c>
      <c r="AD190" s="5">
        <v>1220.9092941995359</v>
      </c>
      <c r="AE190" s="5">
        <v>1278.7236252166219</v>
      </c>
      <c r="AF190" s="5">
        <v>1278.7236252166219</v>
      </c>
    </row>
    <row r="192" spans="1:32">
      <c r="A192" s="56" t="s">
        <v>62</v>
      </c>
      <c r="B192" s="56" t="s">
        <v>198</v>
      </c>
      <c r="C192" s="56" t="s">
        <v>131</v>
      </c>
      <c r="D192" s="5">
        <v>4820</v>
      </c>
      <c r="E192" s="5">
        <v>4820</v>
      </c>
      <c r="F192" s="5">
        <v>4820</v>
      </c>
      <c r="G192" s="5">
        <v>4135</v>
      </c>
      <c r="H192" s="5">
        <v>3385</v>
      </c>
      <c r="I192" s="5">
        <v>3385</v>
      </c>
      <c r="J192" s="5">
        <v>2825</v>
      </c>
      <c r="K192" s="5">
        <v>1720</v>
      </c>
      <c r="L192" s="5">
        <v>1160</v>
      </c>
      <c r="M192" s="5">
        <v>1160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</row>
    <row r="193" spans="1:32">
      <c r="A193" s="56" t="s">
        <v>62</v>
      </c>
      <c r="B193" s="56" t="s">
        <v>198</v>
      </c>
      <c r="C193" s="56" t="s">
        <v>132</v>
      </c>
      <c r="D193" s="5">
        <v>500</v>
      </c>
      <c r="E193" s="5">
        <v>500</v>
      </c>
      <c r="F193" s="5">
        <v>500</v>
      </c>
      <c r="G193" s="5">
        <v>500</v>
      </c>
      <c r="H193" s="5">
        <v>500</v>
      </c>
      <c r="I193" s="5">
        <v>500</v>
      </c>
      <c r="J193" s="5">
        <v>500</v>
      </c>
      <c r="K193" s="5">
        <v>500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</row>
    <row r="194" spans="1:32">
      <c r="A194" s="56" t="s">
        <v>62</v>
      </c>
      <c r="B194" s="56" t="s">
        <v>198</v>
      </c>
      <c r="C194" s="56" t="s">
        <v>133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</row>
    <row r="195" spans="1:32">
      <c r="A195" s="56" t="s">
        <v>62</v>
      </c>
      <c r="B195" s="56" t="s">
        <v>198</v>
      </c>
      <c r="C195" s="56" t="s">
        <v>134</v>
      </c>
      <c r="D195" s="5">
        <v>1900</v>
      </c>
      <c r="E195" s="5">
        <v>1900</v>
      </c>
      <c r="F195" s="5">
        <v>1900.00000363</v>
      </c>
      <c r="G195" s="5">
        <v>1900.00000363</v>
      </c>
      <c r="H195" s="5">
        <v>1900.00000363</v>
      </c>
      <c r="I195" s="5">
        <v>1900.00000363</v>
      </c>
      <c r="J195" s="5">
        <v>1900.00000363</v>
      </c>
      <c r="K195" s="5">
        <v>1900.00000363</v>
      </c>
      <c r="L195" s="5">
        <v>1900.0000046099999</v>
      </c>
      <c r="M195" s="5">
        <v>1900.0000051</v>
      </c>
      <c r="N195" s="5">
        <v>1900.0000082399999</v>
      </c>
      <c r="O195" s="5">
        <v>1730.0000082399999</v>
      </c>
      <c r="P195" s="5">
        <v>1730.0000113799999</v>
      </c>
      <c r="Q195" s="5">
        <v>1730.0000145199999</v>
      </c>
      <c r="R195" s="5">
        <v>1930.22853902</v>
      </c>
      <c r="S195" s="5">
        <v>1930.22853216</v>
      </c>
      <c r="T195" s="5">
        <v>1930.2285425600001</v>
      </c>
      <c r="U195" s="5">
        <v>2311.3793590800001</v>
      </c>
      <c r="V195" s="5">
        <v>2311.3793590800001</v>
      </c>
      <c r="W195" s="5">
        <v>2311.3793590800001</v>
      </c>
      <c r="X195" s="5">
        <v>2382.8322717599999</v>
      </c>
      <c r="Y195" s="5">
        <v>2382.8322717599999</v>
      </c>
      <c r="Z195" s="5">
        <v>2382.83227274</v>
      </c>
      <c r="AA195" s="5">
        <v>2382.8322768600001</v>
      </c>
      <c r="AB195" s="5">
        <v>2382.8322795099998</v>
      </c>
      <c r="AC195" s="5">
        <v>1798.8322841199999</v>
      </c>
      <c r="AD195" s="5">
        <v>1798.8322867700001</v>
      </c>
      <c r="AE195" s="5">
        <v>3067.0983078300001</v>
      </c>
      <c r="AF195" s="5">
        <v>3219.69012023</v>
      </c>
    </row>
    <row r="196" spans="1:32">
      <c r="A196" s="56" t="s">
        <v>62</v>
      </c>
      <c r="B196" s="56" t="s">
        <v>198</v>
      </c>
      <c r="C196" s="56" t="s">
        <v>135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</row>
    <row r="197" spans="1:32">
      <c r="A197" s="56" t="s">
        <v>62</v>
      </c>
      <c r="B197" s="56" t="s">
        <v>198</v>
      </c>
      <c r="C197" s="56" t="s">
        <v>136</v>
      </c>
      <c r="D197" s="5">
        <v>2204.0200000599998</v>
      </c>
      <c r="E197" s="5">
        <v>2204.0200000599998</v>
      </c>
      <c r="F197" s="5">
        <v>2204.0200000599998</v>
      </c>
      <c r="G197" s="5">
        <v>2204.0200000599998</v>
      </c>
      <c r="H197" s="5">
        <v>2204.0200000599998</v>
      </c>
      <c r="I197" s="5">
        <v>2204.0200000599998</v>
      </c>
      <c r="J197" s="5">
        <v>2204.0200000599998</v>
      </c>
      <c r="K197" s="5">
        <v>2204.0200000599998</v>
      </c>
      <c r="L197" s="5">
        <v>2204.0200000599998</v>
      </c>
      <c r="M197" s="5">
        <v>2204.0200000599998</v>
      </c>
      <c r="N197" s="5">
        <v>2204.0200000599998</v>
      </c>
      <c r="O197" s="5">
        <v>2204.0200000599998</v>
      </c>
      <c r="P197" s="5">
        <v>2204.0200000599998</v>
      </c>
      <c r="Q197" s="5">
        <v>2204.0200000599998</v>
      </c>
      <c r="R197" s="5">
        <v>2204.0200000599998</v>
      </c>
      <c r="S197" s="5">
        <v>2204.0200000599998</v>
      </c>
      <c r="T197" s="5">
        <v>2204.0200000599998</v>
      </c>
      <c r="U197" s="5">
        <v>2204.0200000599998</v>
      </c>
      <c r="V197" s="5">
        <v>2204.0200000599998</v>
      </c>
      <c r="W197" s="5">
        <v>2204.0200000599998</v>
      </c>
      <c r="X197" s="5">
        <v>2204.0200000599998</v>
      </c>
      <c r="Y197" s="5">
        <v>2204.0200000599998</v>
      </c>
      <c r="Z197" s="5">
        <v>2204.0200000599998</v>
      </c>
      <c r="AA197" s="5">
        <v>2204.0200000599998</v>
      </c>
      <c r="AB197" s="5">
        <v>2204.0200000599998</v>
      </c>
      <c r="AC197" s="5">
        <v>2204.0200000599998</v>
      </c>
      <c r="AD197" s="5">
        <v>2204.0200000599998</v>
      </c>
      <c r="AE197" s="5">
        <v>2204.0200000599998</v>
      </c>
      <c r="AF197" s="5">
        <v>2204.0200000599998</v>
      </c>
    </row>
    <row r="198" spans="1:32">
      <c r="A198" s="56" t="s">
        <v>62</v>
      </c>
      <c r="B198" s="56" t="s">
        <v>198</v>
      </c>
      <c r="C198" s="56" t="s">
        <v>137</v>
      </c>
      <c r="D198" s="5">
        <v>125.23</v>
      </c>
      <c r="E198" s="5">
        <v>125.23000272</v>
      </c>
      <c r="F198" s="5">
        <v>124.13000383000001</v>
      </c>
      <c r="G198" s="5">
        <v>124.13000474</v>
      </c>
      <c r="H198" s="5">
        <v>124.13000698</v>
      </c>
      <c r="I198" s="5">
        <v>125.23001241999999</v>
      </c>
      <c r="J198" s="5">
        <v>124.1300432</v>
      </c>
      <c r="K198" s="5">
        <v>497.38395054</v>
      </c>
      <c r="L198" s="5">
        <v>497.38395358999998</v>
      </c>
      <c r="M198" s="5">
        <v>497.38395358999998</v>
      </c>
      <c r="N198" s="5">
        <v>748.48395489999996</v>
      </c>
      <c r="O198" s="5">
        <v>747.38395494999997</v>
      </c>
      <c r="P198" s="5">
        <v>748.48395778999998</v>
      </c>
      <c r="Q198" s="5">
        <v>747.38395966999997</v>
      </c>
      <c r="R198" s="5">
        <v>917.67723436000006</v>
      </c>
      <c r="S198" s="5">
        <v>917.67724689000011</v>
      </c>
      <c r="T198" s="5">
        <v>917.67724691000012</v>
      </c>
      <c r="U198" s="5">
        <v>1424.3283415999999</v>
      </c>
      <c r="V198" s="5">
        <v>1424.3283416100001</v>
      </c>
      <c r="W198" s="5">
        <v>1424.3283416300001</v>
      </c>
      <c r="X198" s="5">
        <v>1424.32834164</v>
      </c>
      <c r="Y198" s="5">
        <v>1607.34935544</v>
      </c>
      <c r="Z198" s="5">
        <v>1607.3493544299999</v>
      </c>
      <c r="AA198" s="5">
        <v>1607.3493535600001</v>
      </c>
      <c r="AB198" s="5">
        <v>1607.3493513599999</v>
      </c>
      <c r="AC198" s="5">
        <v>1607.34934593</v>
      </c>
      <c r="AD198" s="5">
        <v>1607.3493306099999</v>
      </c>
      <c r="AE198" s="5">
        <v>1234.09558453</v>
      </c>
      <c r="AF198" s="5">
        <v>1234.0955845799999</v>
      </c>
    </row>
    <row r="199" spans="1:32">
      <c r="A199" s="56" t="s">
        <v>62</v>
      </c>
      <c r="B199" s="56" t="s">
        <v>198</v>
      </c>
      <c r="C199" s="56" t="s">
        <v>138</v>
      </c>
      <c r="D199" s="5">
        <v>5.2480000000000002</v>
      </c>
      <c r="E199" s="5">
        <v>55.805</v>
      </c>
      <c r="F199" s="5">
        <v>137.178</v>
      </c>
      <c r="G199" s="5">
        <v>254.75700000000001</v>
      </c>
      <c r="H199" s="5">
        <v>407.74700000000001</v>
      </c>
      <c r="I199" s="5">
        <v>597.26199999999994</v>
      </c>
      <c r="J199" s="5">
        <v>772.55799999999999</v>
      </c>
      <c r="K199" s="5">
        <v>1024.9490000000001</v>
      </c>
      <c r="L199" s="5">
        <v>1239.8924565899999</v>
      </c>
      <c r="M199" s="5">
        <v>1442.2730291800001</v>
      </c>
      <c r="N199" s="5">
        <v>1672.4216107699999</v>
      </c>
      <c r="O199" s="5">
        <v>1972.3109051700001</v>
      </c>
      <c r="P199" s="5">
        <v>2322.3100700999998</v>
      </c>
      <c r="Q199" s="5">
        <v>2689.1722191600002</v>
      </c>
      <c r="R199" s="5">
        <v>3083.3483508300001</v>
      </c>
      <c r="S199" s="5">
        <v>3503.3183958999998</v>
      </c>
      <c r="T199" s="5">
        <v>3907.2658795100001</v>
      </c>
      <c r="U199" s="5">
        <v>4248.3119133199998</v>
      </c>
      <c r="V199" s="5">
        <v>4594.1342578200001</v>
      </c>
      <c r="W199" s="5">
        <v>4922.3785791</v>
      </c>
      <c r="X199" s="5">
        <v>5240.6725199799994</v>
      </c>
      <c r="Y199" s="5">
        <v>5568.3839228100014</v>
      </c>
      <c r="Z199" s="5">
        <v>5914.7133059999996</v>
      </c>
      <c r="AA199" s="5">
        <v>6268.9471736599999</v>
      </c>
      <c r="AB199" s="5">
        <v>6645.9519552000002</v>
      </c>
      <c r="AC199" s="5">
        <v>7030.0935544499998</v>
      </c>
      <c r="AD199" s="5">
        <v>7438.2922817500003</v>
      </c>
      <c r="AE199" s="5">
        <v>7855.3622635800002</v>
      </c>
      <c r="AF199" s="5">
        <v>7884.0703673100006</v>
      </c>
    </row>
    <row r="200" spans="1:32">
      <c r="A200" s="56" t="s">
        <v>62</v>
      </c>
      <c r="B200" s="56" t="s">
        <v>198</v>
      </c>
      <c r="C200" s="56" t="s">
        <v>139</v>
      </c>
      <c r="D200" s="5">
        <v>96.903999999999996</v>
      </c>
      <c r="E200" s="5">
        <v>332.36599999999999</v>
      </c>
      <c r="F200" s="5">
        <v>592.89299999999992</v>
      </c>
      <c r="G200" s="5">
        <v>841.02199999999993</v>
      </c>
      <c r="H200" s="5">
        <v>1068.623</v>
      </c>
      <c r="I200" s="5">
        <v>1263.973</v>
      </c>
      <c r="J200" s="5">
        <v>1337.973</v>
      </c>
      <c r="K200" s="5">
        <v>1465.9970000000001</v>
      </c>
      <c r="L200" s="5">
        <v>1677.258</v>
      </c>
      <c r="M200" s="5">
        <v>1844.193</v>
      </c>
      <c r="N200" s="5">
        <v>2011.6679999999999</v>
      </c>
      <c r="O200" s="5">
        <v>2249.2469999999998</v>
      </c>
      <c r="P200" s="5">
        <v>2505.0830000000001</v>
      </c>
      <c r="Q200" s="5">
        <v>2754.9569999999999</v>
      </c>
      <c r="R200" s="5">
        <v>2990.1660000000002</v>
      </c>
      <c r="S200" s="5">
        <v>3229.36</v>
      </c>
      <c r="T200" s="5">
        <v>3404.1</v>
      </c>
      <c r="U200" s="5">
        <v>3500.9479999999999</v>
      </c>
      <c r="V200" s="5">
        <v>3565.601999999999</v>
      </c>
      <c r="W200" s="5">
        <v>3605.174</v>
      </c>
      <c r="X200" s="5">
        <v>3604.6750000000002</v>
      </c>
      <c r="Y200" s="5">
        <v>3607.498</v>
      </c>
      <c r="Z200" s="5">
        <v>3598.4209999999998</v>
      </c>
      <c r="AA200" s="5">
        <v>3592.6410000000001</v>
      </c>
      <c r="AB200" s="5">
        <v>3576.025000000001</v>
      </c>
      <c r="AC200" s="5">
        <v>3563.2330000000011</v>
      </c>
      <c r="AD200" s="5">
        <v>3540.764000000001</v>
      </c>
      <c r="AE200" s="5">
        <v>3521.5800000000008</v>
      </c>
      <c r="AF200" s="5">
        <v>3521.5800000000008</v>
      </c>
    </row>
    <row r="201" spans="1:32">
      <c r="A201" s="56" t="s">
        <v>62</v>
      </c>
      <c r="B201" s="56" t="s">
        <v>198</v>
      </c>
      <c r="C201" s="56" t="s">
        <v>140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</row>
    <row r="202" spans="1:32">
      <c r="A202" s="56" t="s">
        <v>62</v>
      </c>
      <c r="B202" s="56" t="s">
        <v>198</v>
      </c>
      <c r="C202" s="56" t="s">
        <v>141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</row>
    <row r="203" spans="1:32">
      <c r="A203" s="56" t="s">
        <v>62</v>
      </c>
      <c r="B203" s="56" t="s">
        <v>198</v>
      </c>
      <c r="C203" s="56" t="s">
        <v>142</v>
      </c>
      <c r="D203" s="5">
        <v>3996.9637999999991</v>
      </c>
      <c r="E203" s="5">
        <v>4154.4637999999986</v>
      </c>
      <c r="F203" s="5">
        <v>4634.9250151299993</v>
      </c>
      <c r="G203" s="5">
        <v>4697.2914712499987</v>
      </c>
      <c r="H203" s="5">
        <v>5503.1888300399987</v>
      </c>
      <c r="I203" s="5">
        <v>5503.1888302199986</v>
      </c>
      <c r="J203" s="5">
        <v>5965.3406530399998</v>
      </c>
      <c r="K203" s="5">
        <v>7584.2097635899991</v>
      </c>
      <c r="L203" s="5">
        <v>8380.9044405299992</v>
      </c>
      <c r="M203" s="5">
        <v>8649.2673344799987</v>
      </c>
      <c r="N203" s="5">
        <v>8818.2359209799979</v>
      </c>
      <c r="O203" s="5">
        <v>10199.949596959999</v>
      </c>
      <c r="P203" s="5">
        <v>10199.949648649999</v>
      </c>
      <c r="Q203" s="5">
        <v>10199.949648649999</v>
      </c>
      <c r="R203" s="5">
        <v>10199.949648870001</v>
      </c>
      <c r="S203" s="5">
        <v>10826.444647759999</v>
      </c>
      <c r="T203" s="5">
        <v>10628.814397689999</v>
      </c>
      <c r="U203" s="5">
        <v>10436.8143992</v>
      </c>
      <c r="V203" s="5">
        <v>10162.804734920001</v>
      </c>
      <c r="W203" s="5">
        <v>10692.67966122</v>
      </c>
      <c r="X203" s="5">
        <v>12456.758222709999</v>
      </c>
      <c r="Y203" s="5">
        <v>12253.91578911</v>
      </c>
      <c r="Z203" s="5">
        <v>11941.915815550001</v>
      </c>
      <c r="AA203" s="5">
        <v>12868.709110989999</v>
      </c>
      <c r="AB203" s="5">
        <v>12868.709111300001</v>
      </c>
      <c r="AC203" s="5">
        <v>13269.84774153</v>
      </c>
      <c r="AD203" s="5">
        <v>13241.14774162</v>
      </c>
      <c r="AE203" s="5">
        <v>12503.097741650001</v>
      </c>
      <c r="AF203" s="5">
        <v>12269.601941680001</v>
      </c>
    </row>
    <row r="204" spans="1:32">
      <c r="A204" s="56" t="s">
        <v>62</v>
      </c>
      <c r="B204" s="56" t="s">
        <v>198</v>
      </c>
      <c r="C204" s="56" t="s">
        <v>143</v>
      </c>
      <c r="D204" s="5">
        <v>1001.801</v>
      </c>
      <c r="E204" s="5">
        <v>1001.801</v>
      </c>
      <c r="F204" s="5">
        <v>1001.8010111999999</v>
      </c>
      <c r="G204" s="5">
        <v>1001.80101769</v>
      </c>
      <c r="H204" s="5">
        <v>1001.80101875</v>
      </c>
      <c r="I204" s="5">
        <v>1001.80101942</v>
      </c>
      <c r="J204" s="5">
        <v>1001.80102356</v>
      </c>
      <c r="K204" s="5">
        <v>1001.80104263</v>
      </c>
      <c r="L204" s="5">
        <v>1001.80106655</v>
      </c>
      <c r="M204" s="5">
        <v>1496.4194755000001</v>
      </c>
      <c r="N204" s="5">
        <v>2439.39556429</v>
      </c>
      <c r="O204" s="5">
        <v>2439.3955643900008</v>
      </c>
      <c r="P204" s="5">
        <v>2439.3955677600002</v>
      </c>
      <c r="Q204" s="5">
        <v>2439.3955677700001</v>
      </c>
      <c r="R204" s="5">
        <v>2656.63027788</v>
      </c>
      <c r="S204" s="5">
        <v>2656.6303045999998</v>
      </c>
      <c r="T204" s="5">
        <v>3218.0716597700002</v>
      </c>
      <c r="U204" s="5">
        <v>3618.0716628499999</v>
      </c>
      <c r="V204" s="5">
        <v>3618.0716637700002</v>
      </c>
      <c r="W204" s="5">
        <v>3618.072223359999</v>
      </c>
      <c r="X204" s="5">
        <v>5724.1470529100006</v>
      </c>
      <c r="Y204" s="5">
        <v>6030.0870598700003</v>
      </c>
      <c r="Z204" s="5">
        <v>5922.5670603500012</v>
      </c>
      <c r="AA204" s="5">
        <v>6106.5728957700003</v>
      </c>
      <c r="AB204" s="5">
        <v>6106.5728958799991</v>
      </c>
      <c r="AC204" s="5">
        <v>7740.7736678100009</v>
      </c>
      <c r="AD204" s="5">
        <v>7748.6064344799997</v>
      </c>
      <c r="AE204" s="5">
        <v>11454.80657678</v>
      </c>
      <c r="AF204" s="5">
        <v>11373.80657687</v>
      </c>
    </row>
    <row r="205" spans="1:32">
      <c r="A205" s="56" t="s">
        <v>62</v>
      </c>
      <c r="B205" s="56" t="s">
        <v>198</v>
      </c>
      <c r="C205" s="56" t="s">
        <v>144</v>
      </c>
      <c r="D205" s="5">
        <v>3806.24689193529</v>
      </c>
      <c r="E205" s="5">
        <v>5088.0472</v>
      </c>
      <c r="F205" s="5">
        <v>5784.8093250000002</v>
      </c>
      <c r="G205" s="5">
        <v>6517.8103440000004</v>
      </c>
      <c r="H205" s="5">
        <v>7244.8401610000001</v>
      </c>
      <c r="I205" s="5">
        <v>7972.8585709999998</v>
      </c>
      <c r="J205" s="5">
        <v>8440.0360309999996</v>
      </c>
      <c r="K205" s="5">
        <v>8899.9999270000008</v>
      </c>
      <c r="L205" s="5">
        <v>9361.2525440000009</v>
      </c>
      <c r="M205" s="5">
        <v>9753.4850409999999</v>
      </c>
      <c r="N205" s="5">
        <v>10152.426670000001</v>
      </c>
      <c r="O205" s="5">
        <v>10554.62428</v>
      </c>
      <c r="P205" s="5">
        <v>10955.70694</v>
      </c>
      <c r="Q205" s="5">
        <v>11336.68842</v>
      </c>
      <c r="R205" s="5">
        <v>11697.80062</v>
      </c>
      <c r="S205" s="5">
        <v>12064.38422</v>
      </c>
      <c r="T205" s="5">
        <v>12436.89834</v>
      </c>
      <c r="U205" s="5">
        <v>12822.63852</v>
      </c>
      <c r="V205" s="5">
        <v>13216.117759999999</v>
      </c>
      <c r="W205" s="5">
        <v>13604.843650000001</v>
      </c>
      <c r="X205" s="5">
        <v>13986.46614</v>
      </c>
      <c r="Y205" s="5">
        <v>14369.49575</v>
      </c>
      <c r="Z205" s="5">
        <v>14748.63263</v>
      </c>
      <c r="AA205" s="5">
        <v>15123.685030000001</v>
      </c>
      <c r="AB205" s="5">
        <v>15496.26215</v>
      </c>
      <c r="AC205" s="5">
        <v>15868.39431</v>
      </c>
      <c r="AD205" s="5">
        <v>16240.828009999999</v>
      </c>
      <c r="AE205" s="5">
        <v>16611.247749999999</v>
      </c>
      <c r="AF205" s="5">
        <v>16611.247749999999</v>
      </c>
    </row>
    <row r="206" spans="1:32">
      <c r="A206" s="56" t="s">
        <v>62</v>
      </c>
      <c r="B206" s="56" t="s">
        <v>198</v>
      </c>
      <c r="C206" s="56" t="s">
        <v>146</v>
      </c>
      <c r="D206" s="5">
        <v>212.22</v>
      </c>
      <c r="E206" s="5">
        <v>262.53089701323012</v>
      </c>
      <c r="F206" s="5">
        <v>286.89216791639211</v>
      </c>
      <c r="G206" s="5">
        <v>306.24293791028572</v>
      </c>
      <c r="H206" s="5">
        <v>331.37623999512891</v>
      </c>
      <c r="I206" s="5">
        <v>356.42603854408918</v>
      </c>
      <c r="J206" s="5">
        <v>383.35014067922668</v>
      </c>
      <c r="K206" s="5">
        <v>409.5837831839122</v>
      </c>
      <c r="L206" s="5">
        <v>439.43192182945239</v>
      </c>
      <c r="M206" s="5">
        <v>475.96488994034291</v>
      </c>
      <c r="N206" s="5">
        <v>508.43473430141188</v>
      </c>
      <c r="O206" s="5">
        <v>541.23604308404265</v>
      </c>
      <c r="P206" s="5">
        <v>578.63505623677122</v>
      </c>
      <c r="Q206" s="5">
        <v>618.71614175884224</v>
      </c>
      <c r="R206" s="5">
        <v>654.65709016142648</v>
      </c>
      <c r="S206" s="5">
        <v>693.08512955553772</v>
      </c>
      <c r="T206" s="5">
        <v>733.47782319953512</v>
      </c>
      <c r="U206" s="5">
        <v>768.31639660692213</v>
      </c>
      <c r="V206" s="5">
        <v>806.47336646580243</v>
      </c>
      <c r="W206" s="5">
        <v>848.85269598333525</v>
      </c>
      <c r="X206" s="5">
        <v>891.20808318125114</v>
      </c>
      <c r="Y206" s="5">
        <v>935.44242172798658</v>
      </c>
      <c r="Z206" s="5">
        <v>975.13522471196688</v>
      </c>
      <c r="AA206" s="5">
        <v>1015.864034935722</v>
      </c>
      <c r="AB206" s="5">
        <v>1057.023725987335</v>
      </c>
      <c r="AC206" s="5">
        <v>1109.787117739304</v>
      </c>
      <c r="AD206" s="5">
        <v>1152.0556532416799</v>
      </c>
      <c r="AE206" s="5">
        <v>1209.4663968616269</v>
      </c>
      <c r="AF206" s="5">
        <v>1209.4663968616269</v>
      </c>
    </row>
    <row r="208" spans="1:32">
      <c r="A208" s="56" t="s">
        <v>62</v>
      </c>
      <c r="B208" s="56" t="s">
        <v>199</v>
      </c>
      <c r="C208" s="56" t="s">
        <v>132</v>
      </c>
      <c r="D208" s="5">
        <v>1328.9999999900001</v>
      </c>
      <c r="E208" s="5">
        <v>1328.9999999900001</v>
      </c>
      <c r="F208" s="5">
        <v>1328.9999999900001</v>
      </c>
      <c r="G208" s="5">
        <v>1328.9999999900001</v>
      </c>
      <c r="H208" s="5">
        <v>1328.9999999900001</v>
      </c>
      <c r="I208" s="5">
        <v>1328.9999999900001</v>
      </c>
      <c r="J208" s="5">
        <v>1328.9999999900001</v>
      </c>
      <c r="K208" s="5">
        <v>1328.9999999900001</v>
      </c>
      <c r="L208" s="5">
        <v>1328.9999999900001</v>
      </c>
      <c r="M208" s="5">
        <v>1328.9999999900001</v>
      </c>
      <c r="N208" s="5">
        <v>1328.9999999900001</v>
      </c>
      <c r="O208" s="5">
        <v>1328.9999999900001</v>
      </c>
      <c r="P208" s="5">
        <v>1328.9999999900001</v>
      </c>
      <c r="Q208" s="5">
        <v>528.99999998999999</v>
      </c>
      <c r="R208" s="5">
        <v>528.99999998999999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</row>
    <row r="209" spans="1:32">
      <c r="A209" s="56" t="s">
        <v>62</v>
      </c>
      <c r="B209" s="56" t="s">
        <v>199</v>
      </c>
      <c r="C209" s="56" t="s">
        <v>133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</row>
    <row r="210" spans="1:32">
      <c r="A210" s="56" t="s">
        <v>62</v>
      </c>
      <c r="B210" s="56" t="s">
        <v>199</v>
      </c>
      <c r="C210" s="56" t="s">
        <v>134</v>
      </c>
      <c r="D210" s="5">
        <v>1583.8600000399999</v>
      </c>
      <c r="E210" s="5">
        <v>1583.8600000399999</v>
      </c>
      <c r="F210" s="5">
        <v>1583.8600026900001</v>
      </c>
      <c r="G210" s="5">
        <v>1583.8600026900001</v>
      </c>
      <c r="H210" s="5">
        <v>1583.8600026900001</v>
      </c>
      <c r="I210" s="5">
        <v>1583.8600026900001</v>
      </c>
      <c r="J210" s="5">
        <v>1583.8600026900001</v>
      </c>
      <c r="K210" s="5">
        <v>1583.8600026900001</v>
      </c>
      <c r="L210" s="5">
        <v>1201.3600026900001</v>
      </c>
      <c r="M210" s="5">
        <v>1201.3600026900001</v>
      </c>
      <c r="N210" s="5">
        <v>961.70000530000004</v>
      </c>
      <c r="O210" s="5">
        <v>961.70000530000004</v>
      </c>
      <c r="P210" s="5">
        <v>961.7000079500001</v>
      </c>
      <c r="Q210" s="5">
        <v>881.70001060000004</v>
      </c>
      <c r="R210" s="5">
        <v>881.70001590000004</v>
      </c>
      <c r="S210" s="5">
        <v>881.7000079500001</v>
      </c>
      <c r="T210" s="5">
        <v>881.7000185500001</v>
      </c>
      <c r="U210" s="5">
        <v>881.70011395000006</v>
      </c>
      <c r="V210" s="5">
        <v>881.70011395000006</v>
      </c>
      <c r="W210" s="5">
        <v>881.70011395000006</v>
      </c>
      <c r="X210" s="5">
        <v>881.70011395000006</v>
      </c>
      <c r="Y210" s="5">
        <v>881.70024115000001</v>
      </c>
      <c r="Z210" s="5">
        <v>702.32420085000001</v>
      </c>
      <c r="AA210" s="5">
        <v>579.12420084999997</v>
      </c>
      <c r="AB210" s="5">
        <v>425.12420085000002</v>
      </c>
      <c r="AC210" s="5">
        <v>425.12420085000002</v>
      </c>
      <c r="AD210" s="5">
        <v>425.12420085000002</v>
      </c>
      <c r="AE210" s="5">
        <v>425.12420085000002</v>
      </c>
      <c r="AF210" s="5">
        <v>387.92420084999998</v>
      </c>
    </row>
    <row r="211" spans="1:32">
      <c r="A211" s="56" t="s">
        <v>62</v>
      </c>
      <c r="B211" s="56" t="s">
        <v>199</v>
      </c>
      <c r="C211" s="56" t="s">
        <v>135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</row>
    <row r="212" spans="1:32">
      <c r="A212" s="56" t="s">
        <v>62</v>
      </c>
      <c r="B212" s="56" t="s">
        <v>199</v>
      </c>
      <c r="C212" s="56" t="s">
        <v>136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</row>
    <row r="213" spans="1:32">
      <c r="A213" s="56" t="s">
        <v>62</v>
      </c>
      <c r="B213" s="56" t="s">
        <v>199</v>
      </c>
      <c r="C213" s="56" t="s">
        <v>137</v>
      </c>
      <c r="D213" s="5">
        <v>205.33</v>
      </c>
      <c r="E213" s="5">
        <v>473.33000306999998</v>
      </c>
      <c r="F213" s="5">
        <v>473.33000482</v>
      </c>
      <c r="G213" s="5">
        <v>473.33000501999999</v>
      </c>
      <c r="H213" s="5">
        <v>473.33000749000001</v>
      </c>
      <c r="I213" s="5">
        <v>473.33001263</v>
      </c>
      <c r="J213" s="5">
        <v>473.33002871000002</v>
      </c>
      <c r="K213" s="5">
        <v>473.33007932999999</v>
      </c>
      <c r="L213" s="5">
        <v>473.330082</v>
      </c>
      <c r="M213" s="5">
        <v>473.33008448999999</v>
      </c>
      <c r="N213" s="5">
        <v>473.33008619999998</v>
      </c>
      <c r="O213" s="5">
        <v>473.33009749000001</v>
      </c>
      <c r="P213" s="5">
        <v>473.33010653000002</v>
      </c>
      <c r="Q213" s="5">
        <v>473.33010689000002</v>
      </c>
      <c r="R213" s="5">
        <v>473.33012399</v>
      </c>
      <c r="S213" s="5">
        <v>473.33013648000002</v>
      </c>
      <c r="T213" s="5">
        <v>530.79508212000007</v>
      </c>
      <c r="U213" s="5">
        <v>785.13142173999995</v>
      </c>
      <c r="V213" s="5">
        <v>785.13142176999997</v>
      </c>
      <c r="W213" s="5">
        <v>785.13142178999999</v>
      </c>
      <c r="X213" s="5">
        <v>785.13142181000001</v>
      </c>
      <c r="Y213" s="5">
        <v>785.13141894</v>
      </c>
      <c r="Z213" s="5">
        <v>787.23141931999999</v>
      </c>
      <c r="AA213" s="5">
        <v>785.13141914000005</v>
      </c>
      <c r="AB213" s="5">
        <v>785.13141671000005</v>
      </c>
      <c r="AC213" s="5">
        <v>785.13141159999998</v>
      </c>
      <c r="AD213" s="5">
        <v>785.13140960999999</v>
      </c>
      <c r="AE213" s="5">
        <v>1465.2110561500001</v>
      </c>
      <c r="AF213" s="5">
        <v>1465.21105513</v>
      </c>
    </row>
    <row r="214" spans="1:32">
      <c r="A214" s="56" t="s">
        <v>62</v>
      </c>
      <c r="B214" s="56" t="s">
        <v>199</v>
      </c>
      <c r="C214" s="56" t="s">
        <v>138</v>
      </c>
      <c r="D214" s="5">
        <v>28.706</v>
      </c>
      <c r="E214" s="5">
        <v>88.617000000000004</v>
      </c>
      <c r="F214" s="5">
        <v>126.926</v>
      </c>
      <c r="G214" s="5">
        <v>170.24600000000001</v>
      </c>
      <c r="H214" s="5">
        <v>214.273</v>
      </c>
      <c r="I214" s="5">
        <v>262.03500000000003</v>
      </c>
      <c r="J214" s="5">
        <v>314.13299999999998</v>
      </c>
      <c r="K214" s="5">
        <v>396.51799999999997</v>
      </c>
      <c r="L214" s="5">
        <v>481.68032892000002</v>
      </c>
      <c r="M214" s="5">
        <v>576.47358365999992</v>
      </c>
      <c r="N214" s="5">
        <v>691.38815980000004</v>
      </c>
      <c r="O214" s="5">
        <v>822.10936463999997</v>
      </c>
      <c r="P214" s="5">
        <v>961.61198901</v>
      </c>
      <c r="Q214" s="5">
        <v>1103.1650907600001</v>
      </c>
      <c r="R214" s="5">
        <v>1249.61828021</v>
      </c>
      <c r="S214" s="5">
        <v>1391.3790371299999</v>
      </c>
      <c r="T214" s="5">
        <v>1535.89589978</v>
      </c>
      <c r="U214" s="5">
        <v>1649.0204429800001</v>
      </c>
      <c r="V214" s="5">
        <v>1760.91952014</v>
      </c>
      <c r="W214" s="5">
        <v>1865.4012426700001</v>
      </c>
      <c r="X214" s="5">
        <v>1977.5530478600001</v>
      </c>
      <c r="Y214" s="5">
        <v>2093.06887766</v>
      </c>
      <c r="Z214" s="5">
        <v>2215.7033560599998</v>
      </c>
      <c r="AA214" s="5">
        <v>2340.0392231800001</v>
      </c>
      <c r="AB214" s="5">
        <v>2472.04279529</v>
      </c>
      <c r="AC214" s="5">
        <v>2605.8008546900001</v>
      </c>
      <c r="AD214" s="5">
        <v>2746.9221040100001</v>
      </c>
      <c r="AE214" s="5">
        <v>2891.3831629699998</v>
      </c>
      <c r="AF214" s="5">
        <v>2899.8263167599998</v>
      </c>
    </row>
    <row r="215" spans="1:32">
      <c r="A215" s="56" t="s">
        <v>62</v>
      </c>
      <c r="B215" s="56" t="s">
        <v>199</v>
      </c>
      <c r="C215" s="56" t="s">
        <v>139</v>
      </c>
      <c r="D215" s="5">
        <v>85.381</v>
      </c>
      <c r="E215" s="5">
        <v>212.58099999999999</v>
      </c>
      <c r="F215" s="5">
        <v>276.14400000000001</v>
      </c>
      <c r="G215" s="5">
        <v>335.75400000000002</v>
      </c>
      <c r="H215" s="5">
        <v>385.71199999999999</v>
      </c>
      <c r="I215" s="5">
        <v>430.43700000000001</v>
      </c>
      <c r="J215" s="5">
        <v>473.61900000000003</v>
      </c>
      <c r="K215" s="5">
        <v>550.52099999999996</v>
      </c>
      <c r="L215" s="5">
        <v>637.23300000000006</v>
      </c>
      <c r="M215" s="5">
        <v>727.39999999999986</v>
      </c>
      <c r="N215" s="5">
        <v>829.16200000000003</v>
      </c>
      <c r="O215" s="5">
        <v>941.16499999999996</v>
      </c>
      <c r="P215" s="5">
        <v>1047.02</v>
      </c>
      <c r="Q215" s="5">
        <v>1145.7470000000001</v>
      </c>
      <c r="R215" s="5">
        <v>1232.7439999999999</v>
      </c>
      <c r="S215" s="5">
        <v>1306.8889999999999</v>
      </c>
      <c r="T215" s="5">
        <v>1367.354</v>
      </c>
      <c r="U215" s="5">
        <v>1391.8330000000001</v>
      </c>
      <c r="V215" s="5">
        <v>1402.348</v>
      </c>
      <c r="W215" s="5">
        <v>1404.4880000000001</v>
      </c>
      <c r="X215" s="5">
        <v>1403.319</v>
      </c>
      <c r="Y215" s="5">
        <v>1403.71</v>
      </c>
      <c r="Z215" s="5">
        <v>1400.492</v>
      </c>
      <c r="AA215" s="5">
        <v>1398.4079999999999</v>
      </c>
      <c r="AB215" s="5">
        <v>1392.55</v>
      </c>
      <c r="AC215" s="5">
        <v>1387.998</v>
      </c>
      <c r="AD215" s="5">
        <v>1379.539</v>
      </c>
      <c r="AE215" s="5">
        <v>1372.646999999999</v>
      </c>
      <c r="AF215" s="5">
        <v>1372.646999999999</v>
      </c>
    </row>
    <row r="216" spans="1:32">
      <c r="A216" s="56" t="s">
        <v>62</v>
      </c>
      <c r="B216" s="56" t="s">
        <v>199</v>
      </c>
      <c r="C216" s="56" t="s">
        <v>140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</row>
    <row r="217" spans="1:32">
      <c r="A217" s="56" t="s">
        <v>62</v>
      </c>
      <c r="B217" s="56" t="s">
        <v>199</v>
      </c>
      <c r="C217" s="56" t="s">
        <v>141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</row>
    <row r="218" spans="1:32">
      <c r="A218" s="56" t="s">
        <v>62</v>
      </c>
      <c r="B218" s="56" t="s">
        <v>199</v>
      </c>
      <c r="C218" s="56" t="s">
        <v>142</v>
      </c>
      <c r="D218" s="5">
        <v>2341.585</v>
      </c>
      <c r="E218" s="5">
        <v>2341.585</v>
      </c>
      <c r="F218" s="5">
        <v>2603.53841152</v>
      </c>
      <c r="G218" s="5">
        <v>3472.4334839399999</v>
      </c>
      <c r="H218" s="5">
        <v>3499.1487054999989</v>
      </c>
      <c r="I218" s="5">
        <v>3466.1487055500002</v>
      </c>
      <c r="J218" s="5">
        <v>4164.9959115900001</v>
      </c>
      <c r="K218" s="5">
        <v>4310.8546068499991</v>
      </c>
      <c r="L218" s="5">
        <v>4379.5669455099996</v>
      </c>
      <c r="M218" s="5">
        <v>4387.8833533500001</v>
      </c>
      <c r="N218" s="5">
        <v>4467.61101272</v>
      </c>
      <c r="O218" s="5">
        <v>4784.7290843299998</v>
      </c>
      <c r="P218" s="5">
        <v>4863.3285714599997</v>
      </c>
      <c r="Q218" s="5">
        <v>4711.4285714799998</v>
      </c>
      <c r="R218" s="5">
        <v>4709.11439023</v>
      </c>
      <c r="S218" s="5">
        <v>5107.1454727699993</v>
      </c>
      <c r="T218" s="5">
        <v>4958.5876016700004</v>
      </c>
      <c r="U218" s="5">
        <v>5585.8859433800008</v>
      </c>
      <c r="V218" s="5">
        <v>5589.160225319999</v>
      </c>
      <c r="W218" s="5">
        <v>6194.2786532399996</v>
      </c>
      <c r="X218" s="5">
        <v>6558.6222593300008</v>
      </c>
      <c r="Y218" s="5">
        <v>7488.2850056799998</v>
      </c>
      <c r="Z218" s="5">
        <v>7710.7750205499997</v>
      </c>
      <c r="AA218" s="5">
        <v>7367.5750210099995</v>
      </c>
      <c r="AB218" s="5">
        <v>7563.2256652900014</v>
      </c>
      <c r="AC218" s="5">
        <v>7890.0362723300004</v>
      </c>
      <c r="AD218" s="5">
        <v>8814.3152629000015</v>
      </c>
      <c r="AE218" s="5">
        <v>8820.0997629599988</v>
      </c>
      <c r="AF218" s="5">
        <v>8820.0997630300008</v>
      </c>
    </row>
    <row r="219" spans="1:32">
      <c r="A219" s="56" t="s">
        <v>62</v>
      </c>
      <c r="B219" s="56" t="s">
        <v>199</v>
      </c>
      <c r="C219" s="56" t="s">
        <v>143</v>
      </c>
      <c r="D219" s="5">
        <v>508.6798</v>
      </c>
      <c r="E219" s="5">
        <v>508.6798</v>
      </c>
      <c r="F219" s="5">
        <v>508.67980985000003</v>
      </c>
      <c r="G219" s="5">
        <v>508.67982549999999</v>
      </c>
      <c r="H219" s="5">
        <v>508.67983063000003</v>
      </c>
      <c r="I219" s="5">
        <v>508.67983149000003</v>
      </c>
      <c r="J219" s="5">
        <v>508.67983185999998</v>
      </c>
      <c r="K219" s="5">
        <v>508.67984903000001</v>
      </c>
      <c r="L219" s="5">
        <v>508.67988564000001</v>
      </c>
      <c r="M219" s="5">
        <v>502.55190443999999</v>
      </c>
      <c r="N219" s="5">
        <v>658.57954633000008</v>
      </c>
      <c r="O219" s="5">
        <v>658.57954639000002</v>
      </c>
      <c r="P219" s="5">
        <v>658.57955551999999</v>
      </c>
      <c r="Q219" s="5">
        <v>658.57955554</v>
      </c>
      <c r="R219" s="5">
        <v>658.57965483999999</v>
      </c>
      <c r="S219" s="5">
        <v>1016.6653387699999</v>
      </c>
      <c r="T219" s="5">
        <v>2257.0406460499999</v>
      </c>
      <c r="U219" s="5">
        <v>2257.0406462000001</v>
      </c>
      <c r="V219" s="5">
        <v>2257.0406467299999</v>
      </c>
      <c r="W219" s="5">
        <v>2373.4142495999999</v>
      </c>
      <c r="X219" s="5">
        <v>2624.890815289999</v>
      </c>
      <c r="Y219" s="5">
        <v>4210.8943225899993</v>
      </c>
      <c r="Z219" s="5">
        <v>4117.3395238700004</v>
      </c>
      <c r="AA219" s="5">
        <v>4195.0062259300003</v>
      </c>
      <c r="AB219" s="5">
        <v>4195.0062261700004</v>
      </c>
      <c r="AC219" s="5">
        <v>4339.2571091999998</v>
      </c>
      <c r="AD219" s="5">
        <v>5313.2436124899996</v>
      </c>
      <c r="AE219" s="5">
        <v>7133.4208614099998</v>
      </c>
      <c r="AF219" s="5">
        <v>7133.4208614499994</v>
      </c>
    </row>
    <row r="220" spans="1:32">
      <c r="A220" s="56" t="s">
        <v>62</v>
      </c>
      <c r="B220" s="56" t="s">
        <v>199</v>
      </c>
      <c r="C220" s="56" t="s">
        <v>144</v>
      </c>
      <c r="D220" s="5">
        <v>2172.0617382899268</v>
      </c>
      <c r="E220" s="5">
        <v>2721.0735749999999</v>
      </c>
      <c r="F220" s="5">
        <v>2952.403581</v>
      </c>
      <c r="G220" s="5">
        <v>3178.2290309999998</v>
      </c>
      <c r="H220" s="5">
        <v>3380.0179929999999</v>
      </c>
      <c r="I220" s="5">
        <v>3575.1143489999999</v>
      </c>
      <c r="J220" s="5">
        <v>3766.8021600000002</v>
      </c>
      <c r="K220" s="5">
        <v>3959.2366339999999</v>
      </c>
      <c r="L220" s="5">
        <v>4151.5980010000003</v>
      </c>
      <c r="M220" s="5">
        <v>4345.6835899999996</v>
      </c>
      <c r="N220" s="5">
        <v>4540.7188319999996</v>
      </c>
      <c r="O220" s="5">
        <v>4737.6384609999996</v>
      </c>
      <c r="P220" s="5">
        <v>4929.8700749999998</v>
      </c>
      <c r="Q220" s="5">
        <v>5109.2392879999998</v>
      </c>
      <c r="R220" s="5">
        <v>5277.1928520000001</v>
      </c>
      <c r="S220" s="5">
        <v>5434.8307649999997</v>
      </c>
      <c r="T220" s="5">
        <v>5590.0871619999998</v>
      </c>
      <c r="U220" s="5">
        <v>5742.5080559999997</v>
      </c>
      <c r="V220" s="5">
        <v>5893.320127</v>
      </c>
      <c r="W220" s="5">
        <v>6037.7310100000004</v>
      </c>
      <c r="X220" s="5">
        <v>6182.4339900000004</v>
      </c>
      <c r="Y220" s="5">
        <v>6327.0782099999997</v>
      </c>
      <c r="Z220" s="5">
        <v>6470.3066090000002</v>
      </c>
      <c r="AA220" s="5">
        <v>6608.7162909999997</v>
      </c>
      <c r="AB220" s="5">
        <v>6745.5179099999996</v>
      </c>
      <c r="AC220" s="5">
        <v>6879.6508469999999</v>
      </c>
      <c r="AD220" s="5">
        <v>7013.3702149999999</v>
      </c>
      <c r="AE220" s="5">
        <v>7145.403088</v>
      </c>
      <c r="AF220" s="5">
        <v>7145.403088</v>
      </c>
    </row>
    <row r="221" spans="1:32">
      <c r="A221" s="56" t="s">
        <v>62</v>
      </c>
      <c r="B221" s="56" t="s">
        <v>199</v>
      </c>
      <c r="C221" s="56" t="s">
        <v>146</v>
      </c>
      <c r="D221" s="5">
        <v>32.945</v>
      </c>
      <c r="E221" s="5">
        <v>51.3468171022447</v>
      </c>
      <c r="F221" s="5">
        <v>60.475616287234153</v>
      </c>
      <c r="G221" s="5">
        <v>69.435968306868318</v>
      </c>
      <c r="H221" s="5">
        <v>79.731214920674219</v>
      </c>
      <c r="I221" s="5">
        <v>89.65636617264758</v>
      </c>
      <c r="J221" s="5">
        <v>100.0900075894934</v>
      </c>
      <c r="K221" s="5">
        <v>109.35258923402441</v>
      </c>
      <c r="L221" s="5">
        <v>119.9076414971601</v>
      </c>
      <c r="M221" s="5">
        <v>131.68297553579731</v>
      </c>
      <c r="N221" s="5">
        <v>143.36175212847749</v>
      </c>
      <c r="O221" s="5">
        <v>155.19526679076719</v>
      </c>
      <c r="P221" s="5">
        <v>168.68795157509771</v>
      </c>
      <c r="Q221" s="5">
        <v>182.4880221429361</v>
      </c>
      <c r="R221" s="5">
        <v>196.6118008600595</v>
      </c>
      <c r="S221" s="5">
        <v>210.96402053230989</v>
      </c>
      <c r="T221" s="5">
        <v>225.0955008096827</v>
      </c>
      <c r="U221" s="5">
        <v>241.27924393484031</v>
      </c>
      <c r="V221" s="5">
        <v>254.81949985958329</v>
      </c>
      <c r="W221" s="5">
        <v>272.24206109125532</v>
      </c>
      <c r="X221" s="5">
        <v>288.20608702265457</v>
      </c>
      <c r="Y221" s="5">
        <v>302.72755656703458</v>
      </c>
      <c r="Z221" s="5">
        <v>319.61615552557191</v>
      </c>
      <c r="AA221" s="5">
        <v>332.70310413018677</v>
      </c>
      <c r="AB221" s="5">
        <v>352.03597962425772</v>
      </c>
      <c r="AC221" s="5">
        <v>370.49600873845242</v>
      </c>
      <c r="AD221" s="5">
        <v>391.19109068505531</v>
      </c>
      <c r="AE221" s="5">
        <v>408.48449574350849</v>
      </c>
      <c r="AF221" s="5">
        <v>408.48449574350849</v>
      </c>
    </row>
    <row r="223" spans="1:32">
      <c r="A223" s="56" t="s">
        <v>62</v>
      </c>
      <c r="B223" s="56" t="s">
        <v>200</v>
      </c>
      <c r="C223" s="56" t="s">
        <v>132</v>
      </c>
      <c r="D223" s="5">
        <v>208</v>
      </c>
      <c r="E223" s="5">
        <v>208</v>
      </c>
      <c r="F223" s="5">
        <v>208</v>
      </c>
      <c r="G223" s="5">
        <v>208</v>
      </c>
      <c r="H223" s="5">
        <v>208</v>
      </c>
      <c r="I223" s="5">
        <v>208</v>
      </c>
      <c r="J223" s="5">
        <v>208</v>
      </c>
      <c r="K223" s="5">
        <v>208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</row>
    <row r="224" spans="1:32">
      <c r="A224" s="56" t="s">
        <v>62</v>
      </c>
      <c r="B224" s="56" t="s">
        <v>200</v>
      </c>
      <c r="C224" s="56" t="s">
        <v>133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</row>
    <row r="225" spans="1:32">
      <c r="A225" s="56" t="s">
        <v>62</v>
      </c>
      <c r="B225" s="56" t="s">
        <v>200</v>
      </c>
      <c r="C225" s="56" t="s">
        <v>134</v>
      </c>
      <c r="D225" s="5">
        <v>178</v>
      </c>
      <c r="E225" s="5">
        <v>178</v>
      </c>
      <c r="F225" s="5">
        <v>178.00000265</v>
      </c>
      <c r="G225" s="5">
        <v>178.00000265</v>
      </c>
      <c r="H225" s="5">
        <v>178.00000265</v>
      </c>
      <c r="I225" s="5">
        <v>178.00000265</v>
      </c>
      <c r="J225" s="5">
        <v>178.00000265</v>
      </c>
      <c r="K225" s="5">
        <v>178.00000265</v>
      </c>
      <c r="L225" s="5">
        <v>178.00000265</v>
      </c>
      <c r="M225" s="5">
        <v>178.00000265</v>
      </c>
      <c r="N225" s="5">
        <v>178.00000265</v>
      </c>
      <c r="O225" s="5">
        <v>178.00000265</v>
      </c>
      <c r="P225" s="5">
        <v>178.0000053</v>
      </c>
      <c r="Q225" s="5">
        <v>178.00000795</v>
      </c>
      <c r="R225" s="5">
        <v>178.00001324999999</v>
      </c>
      <c r="S225" s="5">
        <v>178.0000053</v>
      </c>
      <c r="T225" s="5">
        <v>178.00001324999999</v>
      </c>
      <c r="U225" s="5">
        <v>178.00002119999999</v>
      </c>
      <c r="V225" s="5">
        <v>58.000029150000003</v>
      </c>
      <c r="W225" s="5">
        <v>58.0000371</v>
      </c>
      <c r="X225" s="5">
        <v>58.00005565</v>
      </c>
      <c r="Y225" s="5">
        <v>58.00005565</v>
      </c>
      <c r="Z225" s="5">
        <v>58.000007949999997</v>
      </c>
      <c r="AA225" s="5">
        <v>58.000013250000002</v>
      </c>
      <c r="AB225" s="5">
        <v>58.000015900000001</v>
      </c>
      <c r="AC225" s="5">
        <v>58.000021199999999</v>
      </c>
      <c r="AD225" s="5">
        <v>58.000023849999998</v>
      </c>
      <c r="AE225" s="5">
        <v>58.000031800000002</v>
      </c>
      <c r="AF225" s="5">
        <v>3.7100000000000001E-5</v>
      </c>
    </row>
    <row r="226" spans="1:32">
      <c r="A226" s="56" t="s">
        <v>62</v>
      </c>
      <c r="B226" s="56" t="s">
        <v>200</v>
      </c>
      <c r="C226" s="56" t="s">
        <v>135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</row>
    <row r="227" spans="1:32">
      <c r="A227" s="56" t="s">
        <v>62</v>
      </c>
      <c r="B227" s="56" t="s">
        <v>200</v>
      </c>
      <c r="C227" s="56" t="s">
        <v>136</v>
      </c>
      <c r="D227" s="5">
        <v>2176.7000000100002</v>
      </c>
      <c r="E227" s="5">
        <v>2176.7000000100002</v>
      </c>
      <c r="F227" s="5">
        <v>2176.7000000100002</v>
      </c>
      <c r="G227" s="5">
        <v>2176.7000000100002</v>
      </c>
      <c r="H227" s="5">
        <v>2176.7000000100002</v>
      </c>
      <c r="I227" s="5">
        <v>2176.7000000100002</v>
      </c>
      <c r="J227" s="5">
        <v>2176.7000000100002</v>
      </c>
      <c r="K227" s="5">
        <v>2176.7000000100002</v>
      </c>
      <c r="L227" s="5">
        <v>2176.7000000100002</v>
      </c>
      <c r="M227" s="5">
        <v>2566.7000000100002</v>
      </c>
      <c r="N227" s="5">
        <v>2566.7000000100002</v>
      </c>
      <c r="O227" s="5">
        <v>2566.7000000100002</v>
      </c>
      <c r="P227" s="5">
        <v>2566.7000000100002</v>
      </c>
      <c r="Q227" s="5">
        <v>2566.7000000100002</v>
      </c>
      <c r="R227" s="5">
        <v>2566.7000000100002</v>
      </c>
      <c r="S227" s="5">
        <v>2566.7000000100002</v>
      </c>
      <c r="T227" s="5">
        <v>2566.7000000100002</v>
      </c>
      <c r="U227" s="5">
        <v>2566.7000000100002</v>
      </c>
      <c r="V227" s="5">
        <v>2566.7000000100002</v>
      </c>
      <c r="W227" s="5">
        <v>2566.7000000100002</v>
      </c>
      <c r="X227" s="5">
        <v>2566.7000000100002</v>
      </c>
      <c r="Y227" s="5">
        <v>2566.7000000100002</v>
      </c>
      <c r="Z227" s="5">
        <v>2566.7000000100002</v>
      </c>
      <c r="AA227" s="5">
        <v>2566.7000000100002</v>
      </c>
      <c r="AB227" s="5">
        <v>2566.7000000100002</v>
      </c>
      <c r="AC227" s="5">
        <v>2566.7000000100002</v>
      </c>
      <c r="AD227" s="5">
        <v>2566.7000000100002</v>
      </c>
      <c r="AE227" s="5">
        <v>2566.7000000100002</v>
      </c>
      <c r="AF227" s="5">
        <v>2566.7000000100002</v>
      </c>
    </row>
    <row r="228" spans="1:32">
      <c r="A228" s="56" t="s">
        <v>62</v>
      </c>
      <c r="B228" s="56" t="s">
        <v>200</v>
      </c>
      <c r="C228" s="56" t="s">
        <v>137</v>
      </c>
      <c r="D228" s="5">
        <v>0</v>
      </c>
      <c r="E228" s="5">
        <v>3.8600000000000003E-6</v>
      </c>
      <c r="F228" s="5">
        <v>5.0300000000000001E-6</v>
      </c>
      <c r="G228" s="5">
        <v>6.2199999999999997E-6</v>
      </c>
      <c r="H228" s="5">
        <v>7.2599999999999999E-6</v>
      </c>
      <c r="I228" s="5">
        <v>8.2500000000000006E-6</v>
      </c>
      <c r="J228" s="5">
        <v>2.3300000000000001E-5</v>
      </c>
      <c r="K228" s="5">
        <v>2.6869999999999999E-5</v>
      </c>
      <c r="L228" s="5">
        <v>3.1949999999999997E-5</v>
      </c>
      <c r="M228" s="5">
        <v>6.5300000000000002E-5</v>
      </c>
      <c r="N228" s="5">
        <v>6.5319999999999991E-5</v>
      </c>
      <c r="O228" s="5">
        <v>6.0053999999999999E-4</v>
      </c>
      <c r="P228" s="5">
        <v>164.94917960999999</v>
      </c>
      <c r="Q228" s="5">
        <v>164.9491797</v>
      </c>
      <c r="R228" s="5">
        <v>519.95074983999996</v>
      </c>
      <c r="S228" s="5">
        <v>519.95075104</v>
      </c>
      <c r="T228" s="5">
        <v>519.95075729000007</v>
      </c>
      <c r="U228" s="5">
        <v>519.95075825000004</v>
      </c>
      <c r="V228" s="5">
        <v>519.95076030999996</v>
      </c>
      <c r="W228" s="5">
        <v>519.95076629000005</v>
      </c>
      <c r="X228" s="5">
        <v>519.95078664000005</v>
      </c>
      <c r="Y228" s="5">
        <v>519.95078297999999</v>
      </c>
      <c r="Z228" s="5">
        <v>519.9507896099999</v>
      </c>
      <c r="AA228" s="5">
        <v>519.9507906</v>
      </c>
      <c r="AB228" s="5">
        <v>519.95078965999994</v>
      </c>
      <c r="AC228" s="5">
        <v>519.95079016</v>
      </c>
      <c r="AD228" s="5">
        <v>519.95079267000006</v>
      </c>
      <c r="AE228" s="5">
        <v>519.95080793</v>
      </c>
      <c r="AF228" s="5">
        <v>519.95083985000008</v>
      </c>
    </row>
    <row r="229" spans="1:32">
      <c r="A229" s="56" t="s">
        <v>62</v>
      </c>
      <c r="B229" s="56" t="s">
        <v>200</v>
      </c>
      <c r="C229" s="56" t="s">
        <v>138</v>
      </c>
      <c r="D229" s="5">
        <v>0.56800000000000006</v>
      </c>
      <c r="E229" s="5">
        <v>6.4749999999999996</v>
      </c>
      <c r="F229" s="5">
        <v>13.055999999999999</v>
      </c>
      <c r="G229" s="5">
        <v>22.071000000000002</v>
      </c>
      <c r="H229" s="5">
        <v>33.045999999999999</v>
      </c>
      <c r="I229" s="5">
        <v>46.206000000000003</v>
      </c>
      <c r="J229" s="5">
        <v>61.677</v>
      </c>
      <c r="K229" s="5">
        <v>85.302999999999997</v>
      </c>
      <c r="L229" s="5">
        <v>106.15148554</v>
      </c>
      <c r="M229" s="5">
        <v>128.39884997999999</v>
      </c>
      <c r="N229" s="5">
        <v>155.92226500000001</v>
      </c>
      <c r="O229" s="5">
        <v>187.63005269000001</v>
      </c>
      <c r="P229" s="5">
        <v>223.1006467</v>
      </c>
      <c r="Q229" s="5">
        <v>259.99912260999997</v>
      </c>
      <c r="R229" s="5">
        <v>298.95734677000002</v>
      </c>
      <c r="S229" s="5">
        <v>337.58509092000003</v>
      </c>
      <c r="T229" s="5">
        <v>377.19855520999999</v>
      </c>
      <c r="U229" s="5">
        <v>409.26820767999999</v>
      </c>
      <c r="V229" s="5">
        <v>441.32100571000001</v>
      </c>
      <c r="W229" s="5">
        <v>471.40510606999999</v>
      </c>
      <c r="X229" s="5">
        <v>503.46567236999999</v>
      </c>
      <c r="Y229" s="5">
        <v>536.23109856999997</v>
      </c>
      <c r="Z229" s="5">
        <v>570.92117711000003</v>
      </c>
      <c r="AA229" s="5">
        <v>606.0269333</v>
      </c>
      <c r="AB229" s="5">
        <v>643.19868507000001</v>
      </c>
      <c r="AC229" s="5">
        <v>680.67299238999999</v>
      </c>
      <c r="AD229" s="5">
        <v>720.12988898000003</v>
      </c>
      <c r="AE229" s="5">
        <v>760.10126588000003</v>
      </c>
      <c r="AF229" s="5">
        <v>761.60182925999993</v>
      </c>
    </row>
    <row r="230" spans="1:32">
      <c r="A230" s="56" t="s">
        <v>62</v>
      </c>
      <c r="B230" s="56" t="s">
        <v>200</v>
      </c>
      <c r="C230" s="56" t="s">
        <v>139</v>
      </c>
      <c r="D230" s="5">
        <v>12.042999999999999</v>
      </c>
      <c r="E230" s="5">
        <v>41.377000000000002</v>
      </c>
      <c r="F230" s="5">
        <v>59.671999999999997</v>
      </c>
      <c r="G230" s="5">
        <v>76.56</v>
      </c>
      <c r="H230" s="5">
        <v>90.268000000000001</v>
      </c>
      <c r="I230" s="5">
        <v>101.32</v>
      </c>
      <c r="J230" s="5">
        <v>110.82299999999999</v>
      </c>
      <c r="K230" s="5">
        <v>127.054</v>
      </c>
      <c r="L230" s="5">
        <v>149.11699999999999</v>
      </c>
      <c r="M230" s="5">
        <v>170.46899999999999</v>
      </c>
      <c r="N230" s="5">
        <v>195.083</v>
      </c>
      <c r="O230" s="5">
        <v>222.42099999999999</v>
      </c>
      <c r="P230" s="5">
        <v>249.88900000000001</v>
      </c>
      <c r="Q230" s="5">
        <v>276.29199999999997</v>
      </c>
      <c r="R230" s="5">
        <v>300.41300000000001</v>
      </c>
      <c r="S230" s="5">
        <v>321.84100000000012</v>
      </c>
      <c r="T230" s="5">
        <v>339.84500000000003</v>
      </c>
      <c r="U230" s="5">
        <v>348.76899999999989</v>
      </c>
      <c r="V230" s="5">
        <v>354.13799999999998</v>
      </c>
      <c r="W230" s="5">
        <v>357.02999999999992</v>
      </c>
      <c r="X230" s="5">
        <v>358.66699999999997</v>
      </c>
      <c r="Y230" s="5">
        <v>360.45299999999997</v>
      </c>
      <c r="Z230" s="5">
        <v>360.96400000000011</v>
      </c>
      <c r="AA230" s="5">
        <v>361.55799999999999</v>
      </c>
      <c r="AB230" s="5">
        <v>360.78600000000012</v>
      </c>
      <c r="AC230" s="5">
        <v>360.19799999999998</v>
      </c>
      <c r="AD230" s="5">
        <v>358.24400000000003</v>
      </c>
      <c r="AE230" s="5">
        <v>356.52699999999999</v>
      </c>
      <c r="AF230" s="5">
        <v>356.52699999999999</v>
      </c>
    </row>
    <row r="231" spans="1:32">
      <c r="A231" s="56" t="s">
        <v>62</v>
      </c>
      <c r="B231" s="56" t="s">
        <v>200</v>
      </c>
      <c r="C231" s="56" t="s">
        <v>140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</row>
    <row r="232" spans="1:32">
      <c r="A232" s="56" t="s">
        <v>62</v>
      </c>
      <c r="B232" s="56" t="s">
        <v>200</v>
      </c>
      <c r="C232" s="56" t="s">
        <v>141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</row>
    <row r="233" spans="1:32">
      <c r="A233" s="56" t="s">
        <v>62</v>
      </c>
      <c r="B233" s="56" t="s">
        <v>200</v>
      </c>
      <c r="C233" s="56" t="s">
        <v>142</v>
      </c>
      <c r="D233" s="5">
        <v>563.35</v>
      </c>
      <c r="E233" s="5">
        <v>563.35</v>
      </c>
      <c r="F233" s="5">
        <v>823.77262769000004</v>
      </c>
      <c r="G233" s="5">
        <v>1080.9618992400001</v>
      </c>
      <c r="H233" s="5">
        <v>1080.9618992400001</v>
      </c>
      <c r="I233" s="5">
        <v>1080.9618992400001</v>
      </c>
      <c r="J233" s="5">
        <v>1181.67992355</v>
      </c>
      <c r="K233" s="5">
        <v>1306.3888960199999</v>
      </c>
      <c r="L233" s="5">
        <v>1425.8225184299999</v>
      </c>
      <c r="M233" s="5">
        <v>2220.4443666500001</v>
      </c>
      <c r="N233" s="5">
        <v>2220.4443666500001</v>
      </c>
      <c r="O233" s="5">
        <v>2851.3799045000001</v>
      </c>
      <c r="P233" s="5">
        <v>2851.3799045199999</v>
      </c>
      <c r="Q233" s="5">
        <v>2851.3799045199999</v>
      </c>
      <c r="R233" s="5">
        <v>2962.3820805300002</v>
      </c>
      <c r="S233" s="5">
        <v>2962.3820815399999</v>
      </c>
      <c r="T233" s="5">
        <v>2962.3820828399998</v>
      </c>
      <c r="U233" s="5">
        <v>2962.3820829400001</v>
      </c>
      <c r="V233" s="5">
        <v>2962.3820830700001</v>
      </c>
      <c r="W233" s="5">
        <v>2962.3820832400002</v>
      </c>
      <c r="X233" s="5">
        <v>2962.3821104200001</v>
      </c>
      <c r="Y233" s="5">
        <v>2962.3821104200001</v>
      </c>
      <c r="Z233" s="5">
        <v>2818.38211284</v>
      </c>
      <c r="AA233" s="5">
        <v>2818.3821279600002</v>
      </c>
      <c r="AB233" s="5">
        <v>2818.3821279600002</v>
      </c>
      <c r="AC233" s="5">
        <v>2818.3821279700001</v>
      </c>
      <c r="AD233" s="5">
        <v>2818.3821279700001</v>
      </c>
      <c r="AE233" s="5">
        <v>2818.3821302199999</v>
      </c>
      <c r="AF233" s="5">
        <v>2510.63213025</v>
      </c>
    </row>
    <row r="234" spans="1:32">
      <c r="A234" s="56" t="s">
        <v>62</v>
      </c>
      <c r="B234" s="56" t="s">
        <v>200</v>
      </c>
      <c r="C234" s="56" t="s">
        <v>143</v>
      </c>
      <c r="D234" s="5">
        <v>0</v>
      </c>
      <c r="E234" s="5">
        <v>0</v>
      </c>
      <c r="F234" s="5">
        <v>2.52E-6</v>
      </c>
      <c r="G234" s="5">
        <v>5.2100000000000001E-6</v>
      </c>
      <c r="H234" s="5">
        <v>5.22E-6</v>
      </c>
      <c r="I234" s="5">
        <v>5.22E-6</v>
      </c>
      <c r="J234" s="5">
        <v>1.307E-5</v>
      </c>
      <c r="K234" s="5">
        <v>2.26E-5</v>
      </c>
      <c r="L234" s="5">
        <v>2.3750000000000001E-5</v>
      </c>
      <c r="M234" s="5">
        <v>2.3750000000000001E-5</v>
      </c>
      <c r="N234" s="5">
        <v>2.3750000000000001E-5</v>
      </c>
      <c r="O234" s="5">
        <v>2.3859999999999999E-5</v>
      </c>
      <c r="P234" s="5">
        <v>2.3879999999999998E-5</v>
      </c>
      <c r="Q234" s="5">
        <v>2.3879999999999998E-5</v>
      </c>
      <c r="R234" s="5">
        <v>2.5919999999999999E-5</v>
      </c>
      <c r="S234" s="5">
        <v>2.7189999999999999E-5</v>
      </c>
      <c r="T234" s="5">
        <v>2.834E-5</v>
      </c>
      <c r="U234" s="5">
        <v>2.8350000000000001E-5</v>
      </c>
      <c r="V234" s="5">
        <v>2.8370000000000001E-5</v>
      </c>
      <c r="W234" s="5">
        <v>2.8410000000000001E-5</v>
      </c>
      <c r="X234" s="5">
        <v>2.9139999999999999E-5</v>
      </c>
      <c r="Y234" s="5">
        <v>2.915E-5</v>
      </c>
      <c r="Z234" s="5">
        <v>3.0599999999999998E-5</v>
      </c>
      <c r="AA234" s="5">
        <v>3.434E-5</v>
      </c>
      <c r="AB234" s="5">
        <v>3.4350000000000001E-5</v>
      </c>
      <c r="AC234" s="5">
        <v>3.4369999999999998E-5</v>
      </c>
      <c r="AD234" s="5">
        <v>3.4379999999999999E-5</v>
      </c>
      <c r="AE234" s="5">
        <v>3.447E-5</v>
      </c>
      <c r="AF234" s="5">
        <v>3.4489999999999997E-5</v>
      </c>
    </row>
    <row r="235" spans="1:32">
      <c r="A235" s="56" t="s">
        <v>62</v>
      </c>
      <c r="B235" s="56" t="s">
        <v>200</v>
      </c>
      <c r="C235" s="56" t="s">
        <v>144</v>
      </c>
      <c r="D235" s="5">
        <v>239.28267546029011</v>
      </c>
      <c r="E235" s="5">
        <v>324.63525479999998</v>
      </c>
      <c r="F235" s="5">
        <v>370.27628629999998</v>
      </c>
      <c r="G235" s="5">
        <v>415.8855686</v>
      </c>
      <c r="H235" s="5">
        <v>458.15357799999998</v>
      </c>
      <c r="I235" s="5">
        <v>498.54425140000001</v>
      </c>
      <c r="J235" s="5">
        <v>538.36053570000001</v>
      </c>
      <c r="K235" s="5">
        <v>578.22823059999996</v>
      </c>
      <c r="L235" s="5">
        <v>618.34489389999999</v>
      </c>
      <c r="M235" s="5">
        <v>655.54868350000004</v>
      </c>
      <c r="N235" s="5">
        <v>693.03536770000005</v>
      </c>
      <c r="O235" s="5">
        <v>730.46708269999999</v>
      </c>
      <c r="P235" s="5">
        <v>766.54549199999997</v>
      </c>
      <c r="Q235" s="5">
        <v>800.59975480000003</v>
      </c>
      <c r="R235" s="5">
        <v>834.47133410000004</v>
      </c>
      <c r="S235" s="5">
        <v>868.86343959999999</v>
      </c>
      <c r="T235" s="5">
        <v>903.81882940000003</v>
      </c>
      <c r="U235" s="5">
        <v>939.32665059999999</v>
      </c>
      <c r="V235" s="5">
        <v>975.06592409999996</v>
      </c>
      <c r="W235" s="5">
        <v>1010.499114</v>
      </c>
      <c r="X235" s="5">
        <v>1045.9641240000001</v>
      </c>
      <c r="Y235" s="5">
        <v>1081.7334719999999</v>
      </c>
      <c r="Z235" s="5">
        <v>1117.5659969999999</v>
      </c>
      <c r="AA235" s="5">
        <v>1152.113881</v>
      </c>
      <c r="AB235" s="5">
        <v>1185.8688910000001</v>
      </c>
      <c r="AC235" s="5">
        <v>1218.858964</v>
      </c>
      <c r="AD235" s="5">
        <v>1251.111259</v>
      </c>
      <c r="AE235" s="5">
        <v>1282.6985219999999</v>
      </c>
      <c r="AF235" s="5">
        <v>1282.6985219999999</v>
      </c>
    </row>
    <row r="236" spans="1:32">
      <c r="A236" s="56" t="s">
        <v>62</v>
      </c>
      <c r="B236" s="56" t="s">
        <v>200</v>
      </c>
      <c r="C236" s="56" t="s">
        <v>146</v>
      </c>
      <c r="D236" s="5">
        <v>26.35</v>
      </c>
      <c r="E236" s="5">
        <v>29.505856484418729</v>
      </c>
      <c r="F236" s="5">
        <v>31.137711161303251</v>
      </c>
      <c r="G236" s="5">
        <v>32.789438702459002</v>
      </c>
      <c r="H236" s="5">
        <v>34.222897204737521</v>
      </c>
      <c r="I236" s="5">
        <v>35.395180256913342</v>
      </c>
      <c r="J236" s="5">
        <v>36.645742204328307</v>
      </c>
      <c r="K236" s="5">
        <v>37.841941571326423</v>
      </c>
      <c r="L236" s="5">
        <v>38.889922437358948</v>
      </c>
      <c r="M236" s="5">
        <v>40.491435108167813</v>
      </c>
      <c r="N236" s="5">
        <v>41.565116110825613</v>
      </c>
      <c r="O236" s="5">
        <v>42.611093897271729</v>
      </c>
      <c r="P236" s="5">
        <v>43.572010223587228</v>
      </c>
      <c r="Q236" s="5">
        <v>44.796668227317447</v>
      </c>
      <c r="R236" s="5">
        <v>46.170154430448761</v>
      </c>
      <c r="S236" s="5">
        <v>47.352318090822124</v>
      </c>
      <c r="T236" s="5">
        <v>48.502129736820791</v>
      </c>
      <c r="U236" s="5">
        <v>49.732734499022953</v>
      </c>
      <c r="V236" s="5">
        <v>50.80523665317039</v>
      </c>
      <c r="W236" s="5">
        <v>51.923655809923112</v>
      </c>
      <c r="X236" s="5">
        <v>53.010254923104348</v>
      </c>
      <c r="Y236" s="5">
        <v>54.171518981185883</v>
      </c>
      <c r="Z236" s="5">
        <v>55.539966999491568</v>
      </c>
      <c r="AA236" s="5">
        <v>57.205175013101197</v>
      </c>
      <c r="AB236" s="5">
        <v>59.25457055259055</v>
      </c>
      <c r="AC236" s="5">
        <v>61.501928397831684</v>
      </c>
      <c r="AD236" s="5">
        <v>63.511296475828992</v>
      </c>
      <c r="AE236" s="5">
        <v>65.949087031677308</v>
      </c>
      <c r="AF236" s="5">
        <v>65.949087031677308</v>
      </c>
    </row>
    <row r="238" spans="1:32">
      <c r="A238" s="56" t="s">
        <v>66</v>
      </c>
      <c r="B238" s="56" t="s">
        <v>163</v>
      </c>
      <c r="C238" s="56" t="s">
        <v>130</v>
      </c>
      <c r="D238" s="5">
        <v>8330</v>
      </c>
      <c r="E238" s="5">
        <v>8330</v>
      </c>
      <c r="F238" s="5">
        <v>8330</v>
      </c>
      <c r="G238" s="5">
        <v>5450</v>
      </c>
      <c r="H238" s="5">
        <v>5450</v>
      </c>
      <c r="I238" s="5">
        <v>4130</v>
      </c>
      <c r="J238" s="5">
        <v>3445</v>
      </c>
      <c r="K238" s="5">
        <v>2760</v>
      </c>
      <c r="L238" s="5">
        <v>2760</v>
      </c>
      <c r="M238" s="5">
        <v>2760</v>
      </c>
      <c r="N238" s="5">
        <v>2760</v>
      </c>
      <c r="O238" s="5">
        <v>1390</v>
      </c>
      <c r="P238" s="5">
        <v>1390</v>
      </c>
      <c r="Q238" s="5">
        <v>1390</v>
      </c>
      <c r="R238" s="5">
        <v>1390</v>
      </c>
      <c r="S238" s="5">
        <v>1390</v>
      </c>
      <c r="T238" s="5">
        <v>1390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</row>
    <row r="239" spans="1:32">
      <c r="A239" s="56" t="s">
        <v>66</v>
      </c>
      <c r="B239" s="56" t="s">
        <v>163</v>
      </c>
      <c r="C239" s="56" t="s">
        <v>132</v>
      </c>
      <c r="D239" s="5">
        <v>124</v>
      </c>
      <c r="E239" s="5">
        <v>440</v>
      </c>
      <c r="F239" s="5">
        <v>440</v>
      </c>
      <c r="G239" s="5">
        <v>440</v>
      </c>
      <c r="H239" s="5">
        <v>440</v>
      </c>
      <c r="I239" s="5">
        <v>440</v>
      </c>
      <c r="J239" s="5">
        <v>440</v>
      </c>
      <c r="K239" s="5">
        <v>440</v>
      </c>
      <c r="L239" s="5">
        <v>440</v>
      </c>
      <c r="M239" s="5">
        <v>440</v>
      </c>
      <c r="N239" s="5">
        <v>440</v>
      </c>
      <c r="O239" s="5">
        <v>440</v>
      </c>
      <c r="P239" s="5">
        <v>440</v>
      </c>
      <c r="Q239" s="5">
        <v>440</v>
      </c>
      <c r="R239" s="5">
        <v>440</v>
      </c>
      <c r="S239" s="5">
        <v>440</v>
      </c>
      <c r="T239" s="5">
        <v>440</v>
      </c>
      <c r="U239" s="5">
        <v>440</v>
      </c>
      <c r="V239" s="5">
        <v>440</v>
      </c>
      <c r="W239" s="5">
        <v>440</v>
      </c>
      <c r="X239" s="5">
        <v>440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</row>
    <row r="240" spans="1:32">
      <c r="A240" s="56" t="s">
        <v>66</v>
      </c>
      <c r="B240" s="56" t="s">
        <v>163</v>
      </c>
      <c r="C240" s="56" t="s">
        <v>133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</row>
    <row r="241" spans="1:32">
      <c r="A241" s="56" t="s">
        <v>66</v>
      </c>
      <c r="B241" s="56" t="s">
        <v>163</v>
      </c>
      <c r="C241" s="56" t="s">
        <v>134</v>
      </c>
      <c r="D241" s="5">
        <v>2638.9989999999998</v>
      </c>
      <c r="E241" s="5">
        <v>2638.9989999999998</v>
      </c>
      <c r="F241" s="5">
        <v>2638.9990041199999</v>
      </c>
      <c r="G241" s="5">
        <v>2638.9990077500001</v>
      </c>
      <c r="H241" s="5">
        <v>2638.9990077500001</v>
      </c>
      <c r="I241" s="5">
        <v>2638.9990108900001</v>
      </c>
      <c r="J241" s="5">
        <v>2638.9990140300001</v>
      </c>
      <c r="K241" s="5">
        <v>2638.9990171700001</v>
      </c>
      <c r="L241" s="5">
        <v>2638.9990041199999</v>
      </c>
      <c r="M241" s="5">
        <v>2638.9990041199999</v>
      </c>
      <c r="N241" s="5">
        <v>2638.9990041199999</v>
      </c>
      <c r="O241" s="5">
        <v>2638.9990041199999</v>
      </c>
      <c r="P241" s="5">
        <v>2638.9990046100002</v>
      </c>
      <c r="Q241" s="5">
        <v>2638.9990046100002</v>
      </c>
      <c r="R241" s="5">
        <v>2638.9990155</v>
      </c>
      <c r="S241" s="5">
        <v>2638.9990097099999</v>
      </c>
      <c r="T241" s="5">
        <v>2638.99901383</v>
      </c>
      <c r="U241" s="5">
        <v>2638.9990215799999</v>
      </c>
      <c r="V241" s="5">
        <v>2638.99902423</v>
      </c>
      <c r="W241" s="5">
        <v>2638.99902737</v>
      </c>
      <c r="X241" s="5">
        <v>2638.9991211699999</v>
      </c>
      <c r="Y241" s="5">
        <v>5037.8032503799996</v>
      </c>
      <c r="Z241" s="5">
        <v>4188.8042195099997</v>
      </c>
      <c r="AA241" s="5">
        <v>4188.8042371699994</v>
      </c>
      <c r="AB241" s="5">
        <v>4188.8042543399997</v>
      </c>
      <c r="AC241" s="5">
        <v>4188.8042724900006</v>
      </c>
      <c r="AD241" s="5">
        <v>4188.8042881900001</v>
      </c>
      <c r="AE241" s="5">
        <v>4188.8043502599994</v>
      </c>
      <c r="AF241" s="5">
        <v>4188.8043502599994</v>
      </c>
    </row>
    <row r="242" spans="1:32">
      <c r="A242" s="56" t="s">
        <v>66</v>
      </c>
      <c r="B242" s="56" t="s">
        <v>163</v>
      </c>
      <c r="C242" s="56" t="s">
        <v>135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</row>
    <row r="243" spans="1:32">
      <c r="A243" s="56" t="s">
        <v>66</v>
      </c>
      <c r="B243" s="56" t="s">
        <v>163</v>
      </c>
      <c r="C243" s="56" t="s">
        <v>136</v>
      </c>
      <c r="D243" s="5">
        <v>2285</v>
      </c>
      <c r="E243" s="5">
        <v>2285</v>
      </c>
      <c r="F243" s="5">
        <v>2285</v>
      </c>
      <c r="G243" s="5">
        <v>2285</v>
      </c>
      <c r="H243" s="5">
        <v>2285</v>
      </c>
      <c r="I243" s="5">
        <v>2285</v>
      </c>
      <c r="J243" s="5">
        <v>2285</v>
      </c>
      <c r="K243" s="5">
        <v>2285</v>
      </c>
      <c r="L243" s="5">
        <v>2285</v>
      </c>
      <c r="M243" s="5">
        <v>2285</v>
      </c>
      <c r="N243" s="5">
        <v>2285</v>
      </c>
      <c r="O243" s="5">
        <v>2285</v>
      </c>
      <c r="P243" s="5">
        <v>2285</v>
      </c>
      <c r="Q243" s="5">
        <v>2285</v>
      </c>
      <c r="R243" s="5">
        <v>2285</v>
      </c>
      <c r="S243" s="5">
        <v>2285</v>
      </c>
      <c r="T243" s="5">
        <v>2285</v>
      </c>
      <c r="U243" s="5">
        <v>2285</v>
      </c>
      <c r="V243" s="5">
        <v>2285</v>
      </c>
      <c r="W243" s="5">
        <v>2285</v>
      </c>
      <c r="X243" s="5">
        <v>2285</v>
      </c>
      <c r="Y243" s="5">
        <v>2285</v>
      </c>
      <c r="Z243" s="5">
        <v>2285</v>
      </c>
      <c r="AA243" s="5">
        <v>2285</v>
      </c>
      <c r="AB243" s="5">
        <v>2285</v>
      </c>
      <c r="AC243" s="5">
        <v>2285</v>
      </c>
      <c r="AD243" s="5">
        <v>2285</v>
      </c>
      <c r="AE243" s="5">
        <v>2285</v>
      </c>
      <c r="AF243" s="5">
        <v>2285</v>
      </c>
    </row>
    <row r="244" spans="1:32">
      <c r="A244" s="56" t="s">
        <v>66</v>
      </c>
      <c r="B244" s="56" t="s">
        <v>163</v>
      </c>
      <c r="C244" s="56" t="s">
        <v>137</v>
      </c>
      <c r="D244" s="5">
        <v>290</v>
      </c>
      <c r="E244" s="5">
        <v>290.00001702999998</v>
      </c>
      <c r="F244" s="5">
        <v>290.00002489000002</v>
      </c>
      <c r="G244" s="5">
        <v>1569.9994597699999</v>
      </c>
      <c r="H244" s="5">
        <v>2929.9994597700002</v>
      </c>
      <c r="I244" s="5">
        <v>3854.9758494299999</v>
      </c>
      <c r="J244" s="5">
        <v>4254.9961390899998</v>
      </c>
      <c r="K244" s="5">
        <v>4329.9920964700004</v>
      </c>
      <c r="L244" s="5">
        <v>4329.9921006200002</v>
      </c>
      <c r="M244" s="5">
        <v>4329.9921055699997</v>
      </c>
      <c r="N244" s="5">
        <v>4329.9921116799997</v>
      </c>
      <c r="O244" s="5">
        <v>4329.99212816</v>
      </c>
      <c r="P244" s="5">
        <v>4329.9923138699996</v>
      </c>
      <c r="Q244" s="5">
        <v>4329.9923138699996</v>
      </c>
      <c r="R244" s="5">
        <v>4537.8724926899986</v>
      </c>
      <c r="S244" s="5">
        <v>4829.9925887600002</v>
      </c>
      <c r="T244" s="5">
        <v>4829.9926383100001</v>
      </c>
      <c r="U244" s="5">
        <v>4931.1800882799998</v>
      </c>
      <c r="V244" s="5">
        <v>4931.1800898499996</v>
      </c>
      <c r="W244" s="5">
        <v>4931.1800902499999</v>
      </c>
      <c r="X244" s="5">
        <v>4931.1800902899986</v>
      </c>
      <c r="Y244" s="5">
        <v>5329.9921717599991</v>
      </c>
      <c r="Z244" s="5">
        <v>5329.99220453</v>
      </c>
      <c r="AA244" s="5">
        <v>4729.9927924100002</v>
      </c>
      <c r="AB244" s="5">
        <v>4729.9928022599997</v>
      </c>
      <c r="AC244" s="5">
        <v>3805.0164160700001</v>
      </c>
      <c r="AD244" s="5">
        <v>3433.9850914200001</v>
      </c>
      <c r="AE244" s="5">
        <v>3746.9559282199998</v>
      </c>
      <c r="AF244" s="5">
        <v>3746.95592876</v>
      </c>
    </row>
    <row r="245" spans="1:32">
      <c r="A245" s="56" t="s">
        <v>66</v>
      </c>
      <c r="B245" s="56" t="s">
        <v>163</v>
      </c>
      <c r="C245" s="56" t="s">
        <v>138</v>
      </c>
      <c r="D245" s="5">
        <v>10.614000000000001</v>
      </c>
      <c r="E245" s="5">
        <v>97.194999999999993</v>
      </c>
      <c r="F245" s="5">
        <v>193.89099999999999</v>
      </c>
      <c r="G245" s="5">
        <v>321.46699999999998</v>
      </c>
      <c r="H245" s="5">
        <v>477.30799999999999</v>
      </c>
      <c r="I245" s="5">
        <v>663.93899998999996</v>
      </c>
      <c r="J245" s="5">
        <v>884.26200001000007</v>
      </c>
      <c r="K245" s="5">
        <v>1223.617</v>
      </c>
      <c r="L245" s="5">
        <v>1527.53344593</v>
      </c>
      <c r="M245" s="5">
        <v>1867.2025770400001</v>
      </c>
      <c r="N245" s="5">
        <v>2268.2680231300001</v>
      </c>
      <c r="O245" s="5">
        <v>2758.8330898200002</v>
      </c>
      <c r="P245" s="5">
        <v>3293.1551549400001</v>
      </c>
      <c r="Q245" s="5">
        <v>3837.9824765799999</v>
      </c>
      <c r="R245" s="5">
        <v>4410.34305305</v>
      </c>
      <c r="S245" s="5">
        <v>4966.7253137600001</v>
      </c>
      <c r="T245" s="5">
        <v>5527.4248461200004</v>
      </c>
      <c r="U245" s="5">
        <v>5974.0516751499999</v>
      </c>
      <c r="V245" s="5">
        <v>6409.6953179900001</v>
      </c>
      <c r="W245" s="5">
        <v>6810.2277216000002</v>
      </c>
      <c r="X245" s="5">
        <v>7236.07853574</v>
      </c>
      <c r="Y245" s="5">
        <v>7670.42398976</v>
      </c>
      <c r="Z245" s="5">
        <v>8130.8809619000003</v>
      </c>
      <c r="AA245" s="5">
        <v>8598.1680176999998</v>
      </c>
      <c r="AB245" s="5">
        <v>9095.4546502699995</v>
      </c>
      <c r="AC245" s="5">
        <v>9598.0447687700016</v>
      </c>
      <c r="AD245" s="5">
        <v>10130.098615360001</v>
      </c>
      <c r="AE245" s="5">
        <v>10669.6482607</v>
      </c>
      <c r="AF245" s="5">
        <v>10697.643870080001</v>
      </c>
    </row>
    <row r="246" spans="1:32">
      <c r="A246" s="56" t="s">
        <v>66</v>
      </c>
      <c r="B246" s="56" t="s">
        <v>163</v>
      </c>
      <c r="C246" s="56" t="s">
        <v>139</v>
      </c>
      <c r="D246" s="5">
        <v>169.471</v>
      </c>
      <c r="E246" s="5">
        <v>551.87700000000007</v>
      </c>
      <c r="F246" s="5">
        <v>804.322</v>
      </c>
      <c r="G246" s="5">
        <v>1024.308</v>
      </c>
      <c r="H246" s="5">
        <v>1210.452</v>
      </c>
      <c r="I246" s="5">
        <v>1364.306</v>
      </c>
      <c r="J246" s="5">
        <v>1497.826</v>
      </c>
      <c r="K246" s="5">
        <v>1724.8409999999999</v>
      </c>
      <c r="L246" s="5">
        <v>2042.145</v>
      </c>
      <c r="M246" s="5">
        <v>2372.98</v>
      </c>
      <c r="N246" s="5">
        <v>2728.3529999999992</v>
      </c>
      <c r="O246" s="5">
        <v>3161.3960000000002</v>
      </c>
      <c r="P246" s="5">
        <v>3582.5970000000002</v>
      </c>
      <c r="Q246" s="5">
        <v>3974.6349999999989</v>
      </c>
      <c r="R246" s="5">
        <v>4331.67</v>
      </c>
      <c r="S246" s="5">
        <v>4638.5140000000019</v>
      </c>
      <c r="T246" s="5">
        <v>4887.0350000000008</v>
      </c>
      <c r="U246" s="5">
        <v>5003.3400000000011</v>
      </c>
      <c r="V246" s="5">
        <v>5060.8829999999998</v>
      </c>
      <c r="W246" s="5">
        <v>5077.6240000000007</v>
      </c>
      <c r="X246" s="5">
        <v>5077.9980000000014</v>
      </c>
      <c r="Y246" s="5">
        <v>5080.4420000000009</v>
      </c>
      <c r="Z246" s="5">
        <v>5067.9909999999991</v>
      </c>
      <c r="AA246" s="5">
        <v>5058.1019999999999</v>
      </c>
      <c r="AB246" s="5">
        <v>5033.2700000000013</v>
      </c>
      <c r="AC246" s="5">
        <v>5011.559000000002</v>
      </c>
      <c r="AD246" s="5">
        <v>4974.7829999999994</v>
      </c>
      <c r="AE246" s="5">
        <v>4941.0389999999989</v>
      </c>
      <c r="AF246" s="5">
        <v>4941.0389999999989</v>
      </c>
    </row>
    <row r="247" spans="1:32">
      <c r="A247" s="56" t="s">
        <v>66</v>
      </c>
      <c r="B247" s="56" t="s">
        <v>163</v>
      </c>
      <c r="C247" s="56" t="s">
        <v>140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</row>
    <row r="248" spans="1:32">
      <c r="A248" s="56" t="s">
        <v>66</v>
      </c>
      <c r="B248" s="56" t="s">
        <v>163</v>
      </c>
      <c r="C248" s="56" t="s">
        <v>141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</row>
    <row r="249" spans="1:32">
      <c r="A249" s="56" t="s">
        <v>66</v>
      </c>
      <c r="B249" s="56" t="s">
        <v>163</v>
      </c>
      <c r="C249" s="56" t="s">
        <v>142</v>
      </c>
      <c r="D249" s="5">
        <v>2206.842000000001</v>
      </c>
      <c r="E249" s="5">
        <v>2958.2589868</v>
      </c>
      <c r="F249" s="5">
        <v>3344.3589887300009</v>
      </c>
      <c r="G249" s="5">
        <v>5261.1361584099996</v>
      </c>
      <c r="H249" s="5">
        <v>5321.6655235000007</v>
      </c>
      <c r="I249" s="5">
        <v>8751.5407263699981</v>
      </c>
      <c r="J249" s="5">
        <v>9628.7024180199987</v>
      </c>
      <c r="K249" s="5">
        <v>10163.66021959</v>
      </c>
      <c r="L249" s="5">
        <v>11145.452237760001</v>
      </c>
      <c r="M249" s="5">
        <v>11499.94495621</v>
      </c>
      <c r="N249" s="5">
        <v>12180.94990904</v>
      </c>
      <c r="O249" s="5">
        <v>12708.93631341</v>
      </c>
      <c r="P249" s="5">
        <v>13154.59470247</v>
      </c>
      <c r="Q249" s="5">
        <v>13539.96675494</v>
      </c>
      <c r="R249" s="5">
        <v>15676.079257400001</v>
      </c>
      <c r="S249" s="5">
        <v>15766.378584800001</v>
      </c>
      <c r="T249" s="5">
        <v>15860.1091058</v>
      </c>
      <c r="U249" s="5">
        <v>15860.10910842</v>
      </c>
      <c r="V249" s="5">
        <v>16643.736423599999</v>
      </c>
      <c r="W249" s="5">
        <v>16806.301760319999</v>
      </c>
      <c r="X249" s="5">
        <v>17479.24135398</v>
      </c>
      <c r="Y249" s="5">
        <v>17584.026939970001</v>
      </c>
      <c r="Z249" s="5">
        <v>17584.02696427</v>
      </c>
      <c r="AA249" s="5">
        <v>18271.302942440001</v>
      </c>
      <c r="AB249" s="5">
        <v>20685.415016579998</v>
      </c>
      <c r="AC249" s="5">
        <v>20685.415018129999</v>
      </c>
      <c r="AD249" s="5">
        <v>21647.02972215</v>
      </c>
      <c r="AE249" s="5">
        <v>22952.849201230001</v>
      </c>
      <c r="AF249" s="5">
        <v>22709.049202630002</v>
      </c>
    </row>
    <row r="250" spans="1:32">
      <c r="A250" s="56" t="s">
        <v>66</v>
      </c>
      <c r="B250" s="56" t="s">
        <v>163</v>
      </c>
      <c r="C250" s="56" t="s">
        <v>143</v>
      </c>
      <c r="D250" s="5">
        <v>4099.375</v>
      </c>
      <c r="E250" s="5">
        <v>4099.37503234</v>
      </c>
      <c r="F250" s="5">
        <v>4099.3750329200011</v>
      </c>
      <c r="G250" s="5">
        <v>4099.3750919100003</v>
      </c>
      <c r="H250" s="5">
        <v>5123.8908610599992</v>
      </c>
      <c r="I250" s="5">
        <v>5696.6088802499989</v>
      </c>
      <c r="J250" s="5">
        <v>6603.4237019499997</v>
      </c>
      <c r="K250" s="5">
        <v>7202.9905890299988</v>
      </c>
      <c r="L250" s="5">
        <v>7216.1986515699991</v>
      </c>
      <c r="M250" s="5">
        <v>7751.6509267199999</v>
      </c>
      <c r="N250" s="5">
        <v>8211.3105716099999</v>
      </c>
      <c r="O250" s="5">
        <v>8211.3105717899998</v>
      </c>
      <c r="P250" s="5">
        <v>8847.4021598599993</v>
      </c>
      <c r="Q250" s="5">
        <v>8847.402160059999</v>
      </c>
      <c r="R250" s="5">
        <v>10122.663696989999</v>
      </c>
      <c r="S250" s="5">
        <v>10500.258141619999</v>
      </c>
      <c r="T250" s="5">
        <v>11824.42169046</v>
      </c>
      <c r="U250" s="5">
        <v>11824.42170416</v>
      </c>
      <c r="V250" s="5">
        <v>13779.82610726</v>
      </c>
      <c r="W250" s="5">
        <v>15534.340616490001</v>
      </c>
      <c r="X250" s="5">
        <v>17501.108990309989</v>
      </c>
      <c r="Y250" s="5">
        <v>18041.922907789991</v>
      </c>
      <c r="Z250" s="5">
        <v>18055.681866070001</v>
      </c>
      <c r="AA250" s="5">
        <v>19389.645203249998</v>
      </c>
      <c r="AB250" s="5">
        <v>20459.714327599999</v>
      </c>
      <c r="AC250" s="5">
        <v>20888.92959389</v>
      </c>
      <c r="AD250" s="5">
        <v>22702.3333375</v>
      </c>
      <c r="AE250" s="5">
        <v>23643.277174610001</v>
      </c>
      <c r="AF250" s="5">
        <v>23098.269175779998</v>
      </c>
    </row>
    <row r="251" spans="1:32">
      <c r="A251" s="56" t="s">
        <v>66</v>
      </c>
      <c r="B251" s="56" t="s">
        <v>163</v>
      </c>
      <c r="C251" s="56" t="s">
        <v>144</v>
      </c>
      <c r="D251" s="5">
        <v>5183.7329108689109</v>
      </c>
      <c r="E251" s="5">
        <v>6922.7277668999996</v>
      </c>
      <c r="F251" s="5">
        <v>7729.2309365999999</v>
      </c>
      <c r="G251" s="5">
        <v>8520.6213362999988</v>
      </c>
      <c r="H251" s="5">
        <v>9270.9160045999997</v>
      </c>
      <c r="I251" s="5">
        <v>9991.0547650000008</v>
      </c>
      <c r="J251" s="5">
        <v>10709.473653999999</v>
      </c>
      <c r="K251" s="5">
        <v>11436.443144000001</v>
      </c>
      <c r="L251" s="5">
        <v>12170.029343</v>
      </c>
      <c r="M251" s="5">
        <v>12901.81018</v>
      </c>
      <c r="N251" s="5">
        <v>13643.271858</v>
      </c>
      <c r="O251" s="5">
        <v>14388.326986</v>
      </c>
      <c r="P251" s="5">
        <v>15121.253220000001</v>
      </c>
      <c r="Q251" s="5">
        <v>15810.109125000001</v>
      </c>
      <c r="R251" s="5">
        <v>16449.242824000001</v>
      </c>
      <c r="S251" s="5">
        <v>17061.910985999999</v>
      </c>
      <c r="T251" s="5">
        <v>17667.5949</v>
      </c>
      <c r="U251" s="5">
        <v>18262.588393999999</v>
      </c>
      <c r="V251" s="5">
        <v>18847.510651000001</v>
      </c>
      <c r="W251" s="5">
        <v>19429.670222000001</v>
      </c>
      <c r="X251" s="5">
        <v>20006.011485999999</v>
      </c>
      <c r="Y251" s="5">
        <v>20581.860403999999</v>
      </c>
      <c r="Z251" s="5">
        <v>21155.920246999998</v>
      </c>
      <c r="AA251" s="5">
        <v>21714.391952999998</v>
      </c>
      <c r="AB251" s="5">
        <v>22270.012771000002</v>
      </c>
      <c r="AC251" s="5">
        <v>22818.172102</v>
      </c>
      <c r="AD251" s="5">
        <v>23366.900722999999</v>
      </c>
      <c r="AE251" s="5">
        <v>23907.736964</v>
      </c>
      <c r="AF251" s="5">
        <v>23907.736964</v>
      </c>
    </row>
    <row r="252" spans="1:32">
      <c r="A252" s="56" t="s">
        <v>66</v>
      </c>
      <c r="B252" s="56" t="s">
        <v>163</v>
      </c>
      <c r="C252" s="56" t="s">
        <v>146</v>
      </c>
      <c r="D252" s="5">
        <v>308.44499999999999</v>
      </c>
      <c r="E252" s="5">
        <v>369.39093185040088</v>
      </c>
      <c r="F252" s="5">
        <v>401.20167709448492</v>
      </c>
      <c r="G252" s="5">
        <v>576.86130721057987</v>
      </c>
      <c r="H252" s="5">
        <v>792.71299566794801</v>
      </c>
      <c r="I252" s="5">
        <v>907.98473965987205</v>
      </c>
      <c r="J252" s="5">
        <v>1035.939493329927</v>
      </c>
      <c r="K252" s="5">
        <v>1094.4036724012281</v>
      </c>
      <c r="L252" s="5">
        <v>1158.52460636193</v>
      </c>
      <c r="M252" s="5">
        <v>1235.4642027231239</v>
      </c>
      <c r="N252" s="5">
        <v>1309.265231790647</v>
      </c>
      <c r="O252" s="5">
        <v>1387.0296033203249</v>
      </c>
      <c r="P252" s="5">
        <v>1463.187045625481</v>
      </c>
      <c r="Q252" s="5">
        <v>1544.99860314386</v>
      </c>
      <c r="R252" s="5">
        <v>1613.8245577482101</v>
      </c>
      <c r="S252" s="5">
        <v>1713.474001271592</v>
      </c>
      <c r="T252" s="5">
        <v>1788.1465500986551</v>
      </c>
      <c r="U252" s="5">
        <v>1895.5895899369609</v>
      </c>
      <c r="V252" s="5">
        <v>1919.7335279571751</v>
      </c>
      <c r="W252" s="5">
        <v>1921.356835954211</v>
      </c>
      <c r="X252" s="5">
        <v>1934.806591304123</v>
      </c>
      <c r="Y252" s="5">
        <v>1976.882021626129</v>
      </c>
      <c r="Z252" s="5">
        <v>1984.1465423349</v>
      </c>
      <c r="AA252" s="5">
        <v>2026.1747477096551</v>
      </c>
      <c r="AB252" s="5">
        <v>2060.7353038131969</v>
      </c>
      <c r="AC252" s="5">
        <v>2084.1001607951098</v>
      </c>
      <c r="AD252" s="5">
        <v>2098.586655222322</v>
      </c>
      <c r="AE252" s="5">
        <v>2127.8305377951751</v>
      </c>
      <c r="AF252" s="5">
        <v>2127.8305377951751</v>
      </c>
    </row>
    <row r="254" spans="1:32">
      <c r="A254" s="56" t="s">
        <v>66</v>
      </c>
      <c r="B254" s="56" t="s">
        <v>197</v>
      </c>
      <c r="C254" s="56" t="s">
        <v>130</v>
      </c>
      <c r="D254" s="5">
        <v>8126</v>
      </c>
      <c r="E254" s="5">
        <v>8126</v>
      </c>
      <c r="F254" s="5">
        <v>8126</v>
      </c>
      <c r="G254" s="5">
        <v>7426</v>
      </c>
      <c r="H254" s="5">
        <v>6726</v>
      </c>
      <c r="I254" s="5">
        <v>6026</v>
      </c>
      <c r="J254" s="5">
        <v>4832</v>
      </c>
      <c r="K254" s="5">
        <v>4552</v>
      </c>
      <c r="L254" s="5">
        <v>3152</v>
      </c>
      <c r="M254" s="5">
        <v>3152</v>
      </c>
      <c r="N254" s="5">
        <v>2422</v>
      </c>
      <c r="O254" s="5">
        <v>1692</v>
      </c>
      <c r="P254" s="5">
        <v>1692</v>
      </c>
      <c r="Q254" s="5">
        <v>1692</v>
      </c>
      <c r="R254" s="5">
        <v>1692</v>
      </c>
      <c r="S254" s="5">
        <v>1692</v>
      </c>
      <c r="T254" s="5">
        <v>1692</v>
      </c>
      <c r="U254" s="5">
        <v>852</v>
      </c>
      <c r="V254" s="5">
        <v>426</v>
      </c>
      <c r="W254" s="5">
        <v>426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</row>
    <row r="255" spans="1:32">
      <c r="A255" s="56" t="s">
        <v>66</v>
      </c>
      <c r="B255" s="56" t="s">
        <v>197</v>
      </c>
      <c r="C255" s="56" t="s">
        <v>132</v>
      </c>
      <c r="D255" s="5">
        <v>1597.89999999</v>
      </c>
      <c r="E255" s="5">
        <v>1597.89999999</v>
      </c>
      <c r="F255" s="5">
        <v>1597.89999999</v>
      </c>
      <c r="G255" s="5">
        <v>1597.89999999</v>
      </c>
      <c r="H255" s="5">
        <v>1597.89999999</v>
      </c>
      <c r="I255" s="5">
        <v>1597.89999999</v>
      </c>
      <c r="J255" s="5">
        <v>1597.89999999</v>
      </c>
      <c r="K255" s="5">
        <v>1597.89999999</v>
      </c>
      <c r="L255" s="5">
        <v>1597.89999999</v>
      </c>
      <c r="M255" s="5">
        <v>1597.89999999</v>
      </c>
      <c r="N255" s="5">
        <v>1597.89999999</v>
      </c>
      <c r="O255" s="5">
        <v>1597.89999999</v>
      </c>
      <c r="P255" s="5">
        <v>1597.89999999</v>
      </c>
      <c r="Q255" s="5">
        <v>1597.89999999</v>
      </c>
      <c r="R255" s="5">
        <v>1212.89999999</v>
      </c>
      <c r="S255" s="5">
        <v>1212.89999999</v>
      </c>
      <c r="T255" s="5">
        <v>1212.89999999</v>
      </c>
      <c r="U255" s="5">
        <v>1068.5</v>
      </c>
      <c r="V255" s="5">
        <v>1068.5</v>
      </c>
      <c r="W255" s="5">
        <v>1068.5</v>
      </c>
      <c r="X255" s="5">
        <v>1068.5</v>
      </c>
      <c r="Y255" s="5">
        <v>1068.5</v>
      </c>
      <c r="Z255" s="5">
        <v>1068.5</v>
      </c>
      <c r="AA255" s="5">
        <v>244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</row>
    <row r="256" spans="1:32">
      <c r="A256" s="56" t="s">
        <v>66</v>
      </c>
      <c r="B256" s="56" t="s">
        <v>197</v>
      </c>
      <c r="C256" s="56" t="s">
        <v>133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</row>
    <row r="257" spans="1:32">
      <c r="A257" s="56" t="s">
        <v>66</v>
      </c>
      <c r="B257" s="56" t="s">
        <v>197</v>
      </c>
      <c r="C257" s="56" t="s">
        <v>134</v>
      </c>
      <c r="D257" s="5">
        <v>1954.5000000099999</v>
      </c>
      <c r="E257" s="5">
        <v>1954.5000000099999</v>
      </c>
      <c r="F257" s="5">
        <v>1954.50000413</v>
      </c>
      <c r="G257" s="5">
        <v>1954.50000727</v>
      </c>
      <c r="H257" s="5">
        <v>1954.50001041</v>
      </c>
      <c r="I257" s="5">
        <v>1954.5000135499999</v>
      </c>
      <c r="J257" s="5">
        <v>1954.50002032</v>
      </c>
      <c r="K257" s="5">
        <v>1954.50002032</v>
      </c>
      <c r="L257" s="5">
        <v>1954.5000113900001</v>
      </c>
      <c r="M257" s="5">
        <v>1954.5000113900001</v>
      </c>
      <c r="N257" s="5">
        <v>1954.5000113900001</v>
      </c>
      <c r="O257" s="5">
        <v>1662.5000113799999</v>
      </c>
      <c r="P257" s="5">
        <v>1545.50001236</v>
      </c>
      <c r="Q257" s="5">
        <v>1545.50001236</v>
      </c>
      <c r="R257" s="5">
        <v>1545.50002178</v>
      </c>
      <c r="S257" s="5">
        <v>1545.5000133399999</v>
      </c>
      <c r="T257" s="5">
        <v>1545.5000169699999</v>
      </c>
      <c r="U257" s="5">
        <v>1545.5000247200001</v>
      </c>
      <c r="V257" s="5">
        <v>1545.50003247</v>
      </c>
      <c r="W257" s="5">
        <v>1545.5000356099999</v>
      </c>
      <c r="X257" s="5">
        <v>1545.5000760299999</v>
      </c>
      <c r="Y257" s="5">
        <v>1545.5000760299999</v>
      </c>
      <c r="Z257" s="5">
        <v>1414.0000327600001</v>
      </c>
      <c r="AA257" s="5">
        <v>3007.3209577399998</v>
      </c>
      <c r="AB257" s="5">
        <v>2458.3209577399998</v>
      </c>
      <c r="AC257" s="5">
        <v>2458.3209577399998</v>
      </c>
      <c r="AD257" s="5">
        <v>2458.3209577399998</v>
      </c>
      <c r="AE257" s="5">
        <v>1939.32095774</v>
      </c>
      <c r="AF257" s="5">
        <v>1593.32095774</v>
      </c>
    </row>
    <row r="258" spans="1:32">
      <c r="A258" s="56" t="s">
        <v>66</v>
      </c>
      <c r="B258" s="56" t="s">
        <v>197</v>
      </c>
      <c r="C258" s="56" t="s">
        <v>135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</row>
    <row r="259" spans="1:32">
      <c r="A259" s="56" t="s">
        <v>66</v>
      </c>
      <c r="B259" s="56" t="s">
        <v>197</v>
      </c>
      <c r="C259" s="56" t="s">
        <v>136</v>
      </c>
      <c r="D259" s="5">
        <v>152.4</v>
      </c>
      <c r="E259" s="5">
        <v>152.4</v>
      </c>
      <c r="F259" s="5">
        <v>152.4</v>
      </c>
      <c r="G259" s="5">
        <v>152.4</v>
      </c>
      <c r="H259" s="5">
        <v>152.4</v>
      </c>
      <c r="I259" s="5">
        <v>152.4</v>
      </c>
      <c r="J259" s="5">
        <v>152.4</v>
      </c>
      <c r="K259" s="5">
        <v>152.4</v>
      </c>
      <c r="L259" s="5">
        <v>152.4</v>
      </c>
      <c r="M259" s="5">
        <v>152.4</v>
      </c>
      <c r="N259" s="5">
        <v>152.4</v>
      </c>
      <c r="O259" s="5">
        <v>152.4</v>
      </c>
      <c r="P259" s="5">
        <v>152.4</v>
      </c>
      <c r="Q259" s="5">
        <v>152.4</v>
      </c>
      <c r="R259" s="5">
        <v>152.4</v>
      </c>
      <c r="S259" s="5">
        <v>66</v>
      </c>
      <c r="T259" s="5">
        <v>66</v>
      </c>
      <c r="U259" s="5">
        <v>66</v>
      </c>
      <c r="V259" s="5">
        <v>66</v>
      </c>
      <c r="W259" s="5">
        <v>66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</row>
    <row r="260" spans="1:32">
      <c r="A260" s="56" t="s">
        <v>66</v>
      </c>
      <c r="B260" s="56" t="s">
        <v>197</v>
      </c>
      <c r="C260" s="56" t="s">
        <v>137</v>
      </c>
      <c r="D260" s="5">
        <v>670</v>
      </c>
      <c r="E260" s="5">
        <v>670.00003102000005</v>
      </c>
      <c r="F260" s="5">
        <v>670.00004332000003</v>
      </c>
      <c r="G260" s="5">
        <v>920.00005114999999</v>
      </c>
      <c r="H260" s="5">
        <v>920.00006200999997</v>
      </c>
      <c r="I260" s="5">
        <v>920.00007877000007</v>
      </c>
      <c r="J260" s="5">
        <v>1008.96955418</v>
      </c>
      <c r="K260" s="5">
        <v>1008.96976407</v>
      </c>
      <c r="L260" s="5">
        <v>1948.8812650699999</v>
      </c>
      <c r="M260" s="5">
        <v>1948.8812650699999</v>
      </c>
      <c r="N260" s="5">
        <v>1948.8812650699999</v>
      </c>
      <c r="O260" s="5">
        <v>2195.9729386899999</v>
      </c>
      <c r="P260" s="5">
        <v>2278.9131262699998</v>
      </c>
      <c r="Q260" s="5">
        <v>2278.9131262699998</v>
      </c>
      <c r="R260" s="5">
        <v>2924.3079299199999</v>
      </c>
      <c r="S260" s="5">
        <v>3077.4837591199998</v>
      </c>
      <c r="T260" s="5">
        <v>3982.8685141400001</v>
      </c>
      <c r="U260" s="5">
        <v>5208.4737442200003</v>
      </c>
      <c r="V260" s="5">
        <v>5381.4814480300001</v>
      </c>
      <c r="W260" s="5">
        <v>5936.8630979</v>
      </c>
      <c r="X260" s="5">
        <v>5936.8630982799996</v>
      </c>
      <c r="Y260" s="5">
        <v>5936.8630749900003</v>
      </c>
      <c r="Z260" s="5">
        <v>5936.8631389799993</v>
      </c>
      <c r="AA260" s="5">
        <v>5936.8632371900003</v>
      </c>
      <c r="AB260" s="5">
        <v>5936.8632268900001</v>
      </c>
      <c r="AC260" s="5">
        <v>5936.8632104400003</v>
      </c>
      <c r="AD260" s="5">
        <v>6870.4279644300004</v>
      </c>
      <c r="AE260" s="5">
        <v>8383.1980952900012</v>
      </c>
      <c r="AF260" s="5">
        <v>7668.8983976</v>
      </c>
    </row>
    <row r="261" spans="1:32">
      <c r="A261" s="56" t="s">
        <v>66</v>
      </c>
      <c r="B261" s="56" t="s">
        <v>197</v>
      </c>
      <c r="C261" s="56" t="s">
        <v>138</v>
      </c>
      <c r="D261" s="5">
        <v>6.7799999999999994</v>
      </c>
      <c r="E261" s="5">
        <v>70.646999989999998</v>
      </c>
      <c r="F261" s="5">
        <v>151.97900000999999</v>
      </c>
      <c r="G261" s="5">
        <v>266.90499999999997</v>
      </c>
      <c r="H261" s="5">
        <v>406.553</v>
      </c>
      <c r="I261" s="5">
        <v>573.36900000000003</v>
      </c>
      <c r="J261" s="5">
        <v>775.00299999999993</v>
      </c>
      <c r="K261" s="5">
        <v>1088.9509999899999</v>
      </c>
      <c r="L261" s="5">
        <v>1371.98571666</v>
      </c>
      <c r="M261" s="5">
        <v>1640.71045082</v>
      </c>
      <c r="N261" s="5">
        <v>1958.65946534</v>
      </c>
      <c r="O261" s="5">
        <v>2346.43592605</v>
      </c>
      <c r="P261" s="5">
        <v>2772.1156823900001</v>
      </c>
      <c r="Q261" s="5">
        <v>3213.9407025800001</v>
      </c>
      <c r="R261" s="5">
        <v>3671.8742637700002</v>
      </c>
      <c r="S261" s="5">
        <v>4123.79592779</v>
      </c>
      <c r="T261" s="5">
        <v>4584.0053343299996</v>
      </c>
      <c r="U261" s="5">
        <v>4939.9521028400004</v>
      </c>
      <c r="V261" s="5">
        <v>5281.9022712400001</v>
      </c>
      <c r="W261" s="5">
        <v>5586.6117931799999</v>
      </c>
      <c r="X261" s="5">
        <v>5909.90588656</v>
      </c>
      <c r="Y261" s="5">
        <v>6239.44197334</v>
      </c>
      <c r="Z261" s="5">
        <v>6583.140128510001</v>
      </c>
      <c r="AA261" s="5">
        <v>6931.3414566599986</v>
      </c>
      <c r="AB261" s="5">
        <v>7298.8976921399999</v>
      </c>
      <c r="AC261" s="5">
        <v>7670.4133017300001</v>
      </c>
      <c r="AD261" s="5">
        <v>8065.6271149200002</v>
      </c>
      <c r="AE261" s="5">
        <v>8460.9043175100014</v>
      </c>
      <c r="AF261" s="5">
        <v>8477.9553716600003</v>
      </c>
    </row>
    <row r="262" spans="1:32">
      <c r="A262" s="56" t="s">
        <v>66</v>
      </c>
      <c r="B262" s="56" t="s">
        <v>197</v>
      </c>
      <c r="C262" s="56" t="s">
        <v>139</v>
      </c>
      <c r="D262" s="5">
        <v>99.957999999999998</v>
      </c>
      <c r="E262" s="5">
        <v>394.57299999999998</v>
      </c>
      <c r="F262" s="5">
        <v>630.91099999999994</v>
      </c>
      <c r="G262" s="5">
        <v>861.1690000000001</v>
      </c>
      <c r="H262" s="5">
        <v>1044.5999999999999</v>
      </c>
      <c r="I262" s="5">
        <v>1202.9010000000001</v>
      </c>
      <c r="J262" s="5">
        <v>1345.9849999999999</v>
      </c>
      <c r="K262" s="5">
        <v>1584.4369999999999</v>
      </c>
      <c r="L262" s="5">
        <v>1898.5050000000001</v>
      </c>
      <c r="M262" s="5">
        <v>2160.37</v>
      </c>
      <c r="N262" s="5">
        <v>2444.34</v>
      </c>
      <c r="O262" s="5">
        <v>2791.527</v>
      </c>
      <c r="P262" s="5">
        <v>3133.6959999999999</v>
      </c>
      <c r="Q262" s="5">
        <v>3465.114</v>
      </c>
      <c r="R262" s="5">
        <v>3761.0080000000012</v>
      </c>
      <c r="S262" s="5">
        <v>4025.8090000000002</v>
      </c>
      <c r="T262" s="5">
        <v>4247.8820000000014</v>
      </c>
      <c r="U262" s="5">
        <v>4350.5150000000003</v>
      </c>
      <c r="V262" s="5">
        <v>4399.7440000000006</v>
      </c>
      <c r="W262" s="5">
        <v>4410.491</v>
      </c>
      <c r="X262" s="5">
        <v>4406.2350000000006</v>
      </c>
      <c r="Y262" s="5">
        <v>4406.755000000001</v>
      </c>
      <c r="Z262" s="5">
        <v>4388.9480000000012</v>
      </c>
      <c r="AA262" s="5">
        <v>4375.9829999999993</v>
      </c>
      <c r="AB262" s="5">
        <v>4347.2200000000012</v>
      </c>
      <c r="AC262" s="5">
        <v>4324.1239999999998</v>
      </c>
      <c r="AD262" s="5">
        <v>4288.7089999999998</v>
      </c>
      <c r="AE262" s="5">
        <v>4255.2830000000004</v>
      </c>
      <c r="AF262" s="5">
        <v>4255.2830000000004</v>
      </c>
    </row>
    <row r="263" spans="1:32">
      <c r="A263" s="56" t="s">
        <v>66</v>
      </c>
      <c r="B263" s="56" t="s">
        <v>197</v>
      </c>
      <c r="C263" s="56" t="s">
        <v>140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</row>
    <row r="264" spans="1:32">
      <c r="A264" s="56" t="s">
        <v>66</v>
      </c>
      <c r="B264" s="56" t="s">
        <v>197</v>
      </c>
      <c r="C264" s="56" t="s">
        <v>141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</row>
    <row r="265" spans="1:32">
      <c r="A265" s="56" t="s">
        <v>66</v>
      </c>
      <c r="B265" s="56" t="s">
        <v>197</v>
      </c>
      <c r="C265" s="56" t="s">
        <v>142</v>
      </c>
      <c r="D265" s="5">
        <v>986.42900000000009</v>
      </c>
      <c r="E265" s="5">
        <v>1286.4290000000001</v>
      </c>
      <c r="F265" s="5">
        <v>3434.0379641700001</v>
      </c>
      <c r="G265" s="5">
        <v>4086.1640779999998</v>
      </c>
      <c r="H265" s="5">
        <v>4688.7400204100004</v>
      </c>
      <c r="I265" s="5">
        <v>5901.0918539600007</v>
      </c>
      <c r="J265" s="5">
        <v>7309.9562803099989</v>
      </c>
      <c r="K265" s="5">
        <v>8163.5964108800008</v>
      </c>
      <c r="L265" s="5">
        <v>9488.338531899999</v>
      </c>
      <c r="M265" s="5">
        <v>9494.8664466000009</v>
      </c>
      <c r="N265" s="5">
        <v>10288.196869990001</v>
      </c>
      <c r="O265" s="5">
        <v>11588.801567</v>
      </c>
      <c r="P265" s="5">
        <v>11595.517053</v>
      </c>
      <c r="Q265" s="5">
        <v>11595.517053019999</v>
      </c>
      <c r="R265" s="5">
        <v>11900.126213629999</v>
      </c>
      <c r="S265" s="5">
        <v>12994.74193496</v>
      </c>
      <c r="T265" s="5">
        <v>13443.571621999999</v>
      </c>
      <c r="U265" s="5">
        <v>13755.38468748</v>
      </c>
      <c r="V265" s="5">
        <v>14003.10438554</v>
      </c>
      <c r="W265" s="5">
        <v>14595.22274811</v>
      </c>
      <c r="X265" s="5">
        <v>18987.30761476</v>
      </c>
      <c r="Y265" s="5">
        <v>20150.295632680001</v>
      </c>
      <c r="Z265" s="5">
        <v>19710.320633579999</v>
      </c>
      <c r="AA265" s="5">
        <v>20083.92160759</v>
      </c>
      <c r="AB265" s="5">
        <v>20051.06380095</v>
      </c>
      <c r="AC265" s="5">
        <v>20508.797264010002</v>
      </c>
      <c r="AD265" s="5">
        <v>23011.536019399999</v>
      </c>
      <c r="AE265" s="5">
        <v>23282.637246269998</v>
      </c>
      <c r="AF265" s="5">
        <v>23297.386606520002</v>
      </c>
    </row>
    <row r="266" spans="1:32">
      <c r="A266" s="56" t="s">
        <v>66</v>
      </c>
      <c r="B266" s="56" t="s">
        <v>197</v>
      </c>
      <c r="C266" s="56" t="s">
        <v>143</v>
      </c>
      <c r="D266" s="5">
        <v>2826.4169999999999</v>
      </c>
      <c r="E266" s="5">
        <v>2826.4169999999999</v>
      </c>
      <c r="F266" s="5">
        <v>3193.65702487</v>
      </c>
      <c r="G266" s="5">
        <v>3193.6570545599998</v>
      </c>
      <c r="H266" s="5">
        <v>3193.6572793199998</v>
      </c>
      <c r="I266" s="5">
        <v>3269.8428832599998</v>
      </c>
      <c r="J266" s="5">
        <v>3508.834968789999</v>
      </c>
      <c r="K266" s="5">
        <v>3508.8349690599989</v>
      </c>
      <c r="L266" s="5">
        <v>4862.7157690100003</v>
      </c>
      <c r="M266" s="5">
        <v>4862.7157690800004</v>
      </c>
      <c r="N266" s="5">
        <v>5897.8082466900023</v>
      </c>
      <c r="O266" s="5">
        <v>6432.8366189000017</v>
      </c>
      <c r="P266" s="5">
        <v>6781.7513142700018</v>
      </c>
      <c r="Q266" s="5">
        <v>6786.2591995200019</v>
      </c>
      <c r="R266" s="5">
        <v>8175.6126376600023</v>
      </c>
      <c r="S266" s="5">
        <v>9618.9210594499982</v>
      </c>
      <c r="T266" s="5">
        <v>10845.17925005</v>
      </c>
      <c r="U266" s="5">
        <v>14603.359699950001</v>
      </c>
      <c r="V266" s="5">
        <v>15036.051761520001</v>
      </c>
      <c r="W266" s="5">
        <v>17261.356435139998</v>
      </c>
      <c r="X266" s="5">
        <v>19181.005085680001</v>
      </c>
      <c r="Y266" s="5">
        <v>20691.413049629999</v>
      </c>
      <c r="Z266" s="5">
        <v>20545.953056170001</v>
      </c>
      <c r="AA266" s="5">
        <v>21860.168493640002</v>
      </c>
      <c r="AB266" s="5">
        <v>22753.657817179999</v>
      </c>
      <c r="AC266" s="5">
        <v>22195.976251309999</v>
      </c>
      <c r="AD266" s="5">
        <v>26250.53168217</v>
      </c>
      <c r="AE266" s="5">
        <v>27862.85749079</v>
      </c>
      <c r="AF266" s="5">
        <v>27836.857490980001</v>
      </c>
    </row>
    <row r="267" spans="1:32">
      <c r="A267" s="56" t="s">
        <v>66</v>
      </c>
      <c r="B267" s="56" t="s">
        <v>197</v>
      </c>
      <c r="C267" s="56" t="s">
        <v>144</v>
      </c>
      <c r="D267" s="5">
        <v>4941.9001342461061</v>
      </c>
      <c r="E267" s="5">
        <v>6248.8361014900001</v>
      </c>
      <c r="F267" s="5">
        <v>6947.0674198200004</v>
      </c>
      <c r="G267" s="5">
        <v>7675.3939258</v>
      </c>
      <c r="H267" s="5">
        <v>8329.1378256999997</v>
      </c>
      <c r="I267" s="5">
        <v>8959.7591496999994</v>
      </c>
      <c r="J267" s="5">
        <v>9601.5013985000005</v>
      </c>
      <c r="K267" s="5">
        <v>10257.520646700001</v>
      </c>
      <c r="L267" s="5">
        <v>10923.916328200001</v>
      </c>
      <c r="M267" s="5">
        <v>11482.732244500001</v>
      </c>
      <c r="N267" s="5">
        <v>12062.705751699999</v>
      </c>
      <c r="O267" s="5">
        <v>12645.1129052</v>
      </c>
      <c r="P267" s="5">
        <v>13200.5423206</v>
      </c>
      <c r="Q267" s="5">
        <v>13720.012152699999</v>
      </c>
      <c r="R267" s="5">
        <v>14196.9812162</v>
      </c>
      <c r="S267" s="5">
        <v>14666.617491200001</v>
      </c>
      <c r="T267" s="5">
        <v>15133.803684799999</v>
      </c>
      <c r="U267" s="5">
        <v>15601.3470727</v>
      </c>
      <c r="V267" s="5">
        <v>16059.6919616</v>
      </c>
      <c r="W267" s="5">
        <v>16507.785058699999</v>
      </c>
      <c r="X267" s="5">
        <v>16936.909008300001</v>
      </c>
      <c r="Y267" s="5">
        <v>17361.480721600001</v>
      </c>
      <c r="Z267" s="5">
        <v>17759.720203699999</v>
      </c>
      <c r="AA267" s="5">
        <v>18151.232939900001</v>
      </c>
      <c r="AB267" s="5">
        <v>18530.020143400001</v>
      </c>
      <c r="AC267" s="5">
        <v>18907.339474199998</v>
      </c>
      <c r="AD267" s="5">
        <v>19284.631764999998</v>
      </c>
      <c r="AE267" s="5">
        <v>19645.508336700001</v>
      </c>
      <c r="AF267" s="5">
        <v>19645.508336700001</v>
      </c>
    </row>
    <row r="268" spans="1:32">
      <c r="A268" s="56" t="s">
        <v>66</v>
      </c>
      <c r="B268" s="56" t="s">
        <v>197</v>
      </c>
      <c r="C268" s="56" t="s">
        <v>146</v>
      </c>
      <c r="D268" s="5">
        <v>104.0258438925494</v>
      </c>
      <c r="E268" s="5">
        <v>161.99786598880249</v>
      </c>
      <c r="F268" s="5">
        <v>191.46830324972581</v>
      </c>
      <c r="G268" s="5">
        <v>225.09824392779649</v>
      </c>
      <c r="H268" s="5">
        <v>258.63973482131013</v>
      </c>
      <c r="I268" s="5">
        <v>291.18647211344938</v>
      </c>
      <c r="J268" s="5">
        <v>322.36591115174548</v>
      </c>
      <c r="K268" s="5">
        <v>358.16807552288361</v>
      </c>
      <c r="L268" s="5">
        <v>394.25951740561271</v>
      </c>
      <c r="M268" s="5">
        <v>432.739184708214</v>
      </c>
      <c r="N268" s="5">
        <v>465.98982874266909</v>
      </c>
      <c r="O268" s="5">
        <v>506.6496860148136</v>
      </c>
      <c r="P268" s="5">
        <v>546.14191682219518</v>
      </c>
      <c r="Q268" s="5">
        <v>590.03126476948034</v>
      </c>
      <c r="R268" s="5">
        <v>631.38657345178081</v>
      </c>
      <c r="S268" s="5">
        <v>670.10021357927531</v>
      </c>
      <c r="T268" s="5">
        <v>716.46747212967216</v>
      </c>
      <c r="U268" s="5">
        <v>764.0842727762282</v>
      </c>
      <c r="V268" s="5">
        <v>809.4467247588691</v>
      </c>
      <c r="W268" s="5">
        <v>853.92802896883563</v>
      </c>
      <c r="X268" s="5">
        <v>902.05765206870797</v>
      </c>
      <c r="Y268" s="5">
        <v>953.57494727116568</v>
      </c>
      <c r="Z268" s="5">
        <v>1003.305020177015</v>
      </c>
      <c r="AA268" s="5">
        <v>1049.48690328873</v>
      </c>
      <c r="AB268" s="5">
        <v>1107.8725198936891</v>
      </c>
      <c r="AC268" s="5">
        <v>1163.541571599204</v>
      </c>
      <c r="AD268" s="5">
        <v>1220.9092941995359</v>
      </c>
      <c r="AE268" s="5">
        <v>1278.7236252166219</v>
      </c>
      <c r="AF268" s="5">
        <v>1278.7236252166219</v>
      </c>
    </row>
    <row r="270" spans="1:32">
      <c r="A270" s="56" t="s">
        <v>66</v>
      </c>
      <c r="B270" s="56" t="s">
        <v>198</v>
      </c>
      <c r="C270" s="56" t="s">
        <v>131</v>
      </c>
      <c r="D270" s="5">
        <v>4820</v>
      </c>
      <c r="E270" s="5">
        <v>4820</v>
      </c>
      <c r="F270" s="5">
        <v>4820</v>
      </c>
      <c r="G270" s="5">
        <v>4135</v>
      </c>
      <c r="H270" s="5">
        <v>3385</v>
      </c>
      <c r="I270" s="5">
        <v>3385</v>
      </c>
      <c r="J270" s="5">
        <v>2825</v>
      </c>
      <c r="K270" s="5">
        <v>1720</v>
      </c>
      <c r="L270" s="5">
        <v>1160</v>
      </c>
      <c r="M270" s="5">
        <v>1160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</row>
    <row r="271" spans="1:32">
      <c r="A271" s="56" t="s">
        <v>66</v>
      </c>
      <c r="B271" s="56" t="s">
        <v>198</v>
      </c>
      <c r="C271" s="56" t="s">
        <v>132</v>
      </c>
      <c r="D271" s="5">
        <v>500</v>
      </c>
      <c r="E271" s="5">
        <v>500</v>
      </c>
      <c r="F271" s="5">
        <v>500</v>
      </c>
      <c r="G271" s="5">
        <v>500</v>
      </c>
      <c r="H271" s="5">
        <v>500</v>
      </c>
      <c r="I271" s="5">
        <v>500</v>
      </c>
      <c r="J271" s="5">
        <v>500</v>
      </c>
      <c r="K271" s="5">
        <v>500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</row>
    <row r="272" spans="1:32">
      <c r="A272" s="56" t="s">
        <v>66</v>
      </c>
      <c r="B272" s="56" t="s">
        <v>198</v>
      </c>
      <c r="C272" s="56" t="s">
        <v>133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</row>
    <row r="273" spans="1:32">
      <c r="A273" s="56" t="s">
        <v>66</v>
      </c>
      <c r="B273" s="56" t="s">
        <v>198</v>
      </c>
      <c r="C273" s="56" t="s">
        <v>134</v>
      </c>
      <c r="D273" s="5">
        <v>1900</v>
      </c>
      <c r="E273" s="5">
        <v>1900</v>
      </c>
      <c r="F273" s="5">
        <v>1900.0000041200001</v>
      </c>
      <c r="G273" s="5">
        <v>1900.0000072600001</v>
      </c>
      <c r="H273" s="5">
        <v>1900.0000104000001</v>
      </c>
      <c r="I273" s="5">
        <v>1900.0000135400001</v>
      </c>
      <c r="J273" s="5">
        <v>1900.00001668</v>
      </c>
      <c r="K273" s="5">
        <v>1900.00001982</v>
      </c>
      <c r="L273" s="5">
        <v>1900.0000082399999</v>
      </c>
      <c r="M273" s="5">
        <v>1900.0000082399999</v>
      </c>
      <c r="N273" s="5">
        <v>1900.0000082399999</v>
      </c>
      <c r="O273" s="5">
        <v>1730.0000082399999</v>
      </c>
      <c r="P273" s="5">
        <v>1730.0000082399999</v>
      </c>
      <c r="Q273" s="5">
        <v>1730.0000082399999</v>
      </c>
      <c r="R273" s="5">
        <v>1885.5247590700001</v>
      </c>
      <c r="S273" s="5">
        <v>1885.5247546600001</v>
      </c>
      <c r="T273" s="5">
        <v>1885.52475878</v>
      </c>
      <c r="U273" s="5">
        <v>2303.98048793</v>
      </c>
      <c r="V273" s="5">
        <v>2303.98048793</v>
      </c>
      <c r="W273" s="5">
        <v>2303.98048793</v>
      </c>
      <c r="X273" s="5">
        <v>2400.1108871599999</v>
      </c>
      <c r="Y273" s="5">
        <v>2400.1108871599999</v>
      </c>
      <c r="Z273" s="5">
        <v>2400.11088961</v>
      </c>
      <c r="AA273" s="5">
        <v>2400.1109043299998</v>
      </c>
      <c r="AB273" s="5">
        <v>2400.1109200300002</v>
      </c>
      <c r="AC273" s="5">
        <v>1816.1109401399999</v>
      </c>
      <c r="AD273" s="5">
        <v>1816.11095535</v>
      </c>
      <c r="AE273" s="5">
        <v>3024.8582817199999</v>
      </c>
      <c r="AF273" s="5">
        <v>3229.8623506200001</v>
      </c>
    </row>
    <row r="274" spans="1:32">
      <c r="A274" s="56" t="s">
        <v>66</v>
      </c>
      <c r="B274" s="56" t="s">
        <v>198</v>
      </c>
      <c r="C274" s="56" t="s">
        <v>135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</row>
    <row r="275" spans="1:32">
      <c r="A275" s="56" t="s">
        <v>66</v>
      </c>
      <c r="B275" s="56" t="s">
        <v>198</v>
      </c>
      <c r="C275" s="56" t="s">
        <v>136</v>
      </c>
      <c r="D275" s="5">
        <v>2204.0200000599998</v>
      </c>
      <c r="E275" s="5">
        <v>2204.0200000599998</v>
      </c>
      <c r="F275" s="5">
        <v>2204.0200000599998</v>
      </c>
      <c r="G275" s="5">
        <v>2204.0200000599998</v>
      </c>
      <c r="H275" s="5">
        <v>2204.0200000599998</v>
      </c>
      <c r="I275" s="5">
        <v>2204.0200000599998</v>
      </c>
      <c r="J275" s="5">
        <v>2204.0200000599998</v>
      </c>
      <c r="K275" s="5">
        <v>2204.0200000599998</v>
      </c>
      <c r="L275" s="5">
        <v>2204.0200000599998</v>
      </c>
      <c r="M275" s="5">
        <v>2204.0200000599998</v>
      </c>
      <c r="N275" s="5">
        <v>2204.0200000599998</v>
      </c>
      <c r="O275" s="5">
        <v>2204.0200000599998</v>
      </c>
      <c r="P275" s="5">
        <v>2204.0200000599998</v>
      </c>
      <c r="Q275" s="5">
        <v>2204.0200000599998</v>
      </c>
      <c r="R275" s="5">
        <v>2204.0200000599998</v>
      </c>
      <c r="S275" s="5">
        <v>2204.0200000599998</v>
      </c>
      <c r="T275" s="5">
        <v>2204.0200000599998</v>
      </c>
      <c r="U275" s="5">
        <v>2204.0200000599998</v>
      </c>
      <c r="V275" s="5">
        <v>2204.0200000599998</v>
      </c>
      <c r="W275" s="5">
        <v>2204.0200000599998</v>
      </c>
      <c r="X275" s="5">
        <v>2204.0200000599998</v>
      </c>
      <c r="Y275" s="5">
        <v>2204.0200000599998</v>
      </c>
      <c r="Z275" s="5">
        <v>2204.0200000599998</v>
      </c>
      <c r="AA275" s="5">
        <v>2204.0200000599998</v>
      </c>
      <c r="AB275" s="5">
        <v>2204.0200000599998</v>
      </c>
      <c r="AC275" s="5">
        <v>2204.0200000599998</v>
      </c>
      <c r="AD275" s="5">
        <v>2204.0200000599998</v>
      </c>
      <c r="AE275" s="5">
        <v>2204.0200000599998</v>
      </c>
      <c r="AF275" s="5">
        <v>2204.0200000599998</v>
      </c>
    </row>
    <row r="276" spans="1:32">
      <c r="A276" s="56" t="s">
        <v>66</v>
      </c>
      <c r="B276" s="56" t="s">
        <v>198</v>
      </c>
      <c r="C276" s="56" t="s">
        <v>137</v>
      </c>
      <c r="D276" s="5">
        <v>125.23</v>
      </c>
      <c r="E276" s="5">
        <v>125.23000424</v>
      </c>
      <c r="F276" s="5">
        <v>124.13000599</v>
      </c>
      <c r="G276" s="5">
        <v>124.1300074</v>
      </c>
      <c r="H276" s="5">
        <v>124.1300102</v>
      </c>
      <c r="I276" s="5">
        <v>125.23001588</v>
      </c>
      <c r="J276" s="5">
        <v>124.13005456</v>
      </c>
      <c r="K276" s="5">
        <v>124.13011462</v>
      </c>
      <c r="L276" s="5">
        <v>710.58001354999999</v>
      </c>
      <c r="M276" s="5">
        <v>710.58001354999999</v>
      </c>
      <c r="N276" s="5">
        <v>961.68001355000001</v>
      </c>
      <c r="O276" s="5">
        <v>960.58001354999999</v>
      </c>
      <c r="P276" s="5">
        <v>961.68001355000001</v>
      </c>
      <c r="Q276" s="5">
        <v>960.58001354999999</v>
      </c>
      <c r="R276" s="5">
        <v>961.68006821999995</v>
      </c>
      <c r="S276" s="5">
        <v>961.68008710000004</v>
      </c>
      <c r="T276" s="5">
        <v>961.68008712000005</v>
      </c>
      <c r="U276" s="5">
        <v>1466.15328522</v>
      </c>
      <c r="V276" s="5">
        <v>1466.15328522</v>
      </c>
      <c r="W276" s="5">
        <v>1466.15328522</v>
      </c>
      <c r="X276" s="5">
        <v>1466.15328522</v>
      </c>
      <c r="Y276" s="5">
        <v>1648.0054074699999</v>
      </c>
      <c r="Z276" s="5">
        <v>1648.00540912</v>
      </c>
      <c r="AA276" s="5">
        <v>1648.00540955</v>
      </c>
      <c r="AB276" s="5">
        <v>1648.0054132800001</v>
      </c>
      <c r="AC276" s="5">
        <v>1648.0054076599999</v>
      </c>
      <c r="AD276" s="5">
        <v>1648.0053927199999</v>
      </c>
      <c r="AE276" s="5">
        <v>1648.00535519</v>
      </c>
      <c r="AF276" s="5">
        <v>1061.5558168800001</v>
      </c>
    </row>
    <row r="277" spans="1:32">
      <c r="A277" s="56" t="s">
        <v>66</v>
      </c>
      <c r="B277" s="56" t="s">
        <v>198</v>
      </c>
      <c r="C277" s="56" t="s">
        <v>138</v>
      </c>
      <c r="D277" s="5">
        <v>5.2480000000000002</v>
      </c>
      <c r="E277" s="5">
        <v>55.805</v>
      </c>
      <c r="F277" s="5">
        <v>137.178</v>
      </c>
      <c r="G277" s="5">
        <v>254.75700000000001</v>
      </c>
      <c r="H277" s="5">
        <v>407.74700000000001</v>
      </c>
      <c r="I277" s="5">
        <v>597.26199999999994</v>
      </c>
      <c r="J277" s="5">
        <v>772.55799999999999</v>
      </c>
      <c r="K277" s="5">
        <v>1024.9490000000001</v>
      </c>
      <c r="L277" s="5">
        <v>1239.8924565899999</v>
      </c>
      <c r="M277" s="5">
        <v>1442.2730291800001</v>
      </c>
      <c r="N277" s="5">
        <v>1672.4216107699999</v>
      </c>
      <c r="O277" s="5">
        <v>1972.3109051700001</v>
      </c>
      <c r="P277" s="5">
        <v>2322.3100700999998</v>
      </c>
      <c r="Q277" s="5">
        <v>2689.1722191600002</v>
      </c>
      <c r="R277" s="5">
        <v>3083.3483508300001</v>
      </c>
      <c r="S277" s="5">
        <v>3503.3183958999998</v>
      </c>
      <c r="T277" s="5">
        <v>3907.2658795100001</v>
      </c>
      <c r="U277" s="5">
        <v>4248.3119133199998</v>
      </c>
      <c r="V277" s="5">
        <v>4594.1342578200001</v>
      </c>
      <c r="W277" s="5">
        <v>4922.3785791</v>
      </c>
      <c r="X277" s="5">
        <v>5240.6725199799994</v>
      </c>
      <c r="Y277" s="5">
        <v>5568.3839228100014</v>
      </c>
      <c r="Z277" s="5">
        <v>5914.7133059999996</v>
      </c>
      <c r="AA277" s="5">
        <v>6268.9471736599999</v>
      </c>
      <c r="AB277" s="5">
        <v>6645.9519552000002</v>
      </c>
      <c r="AC277" s="5">
        <v>7030.0935544499998</v>
      </c>
      <c r="AD277" s="5">
        <v>7438.2922817500003</v>
      </c>
      <c r="AE277" s="5">
        <v>7855.3622635800002</v>
      </c>
      <c r="AF277" s="5">
        <v>7884.0703673100006</v>
      </c>
    </row>
    <row r="278" spans="1:32">
      <c r="A278" s="56" t="s">
        <v>66</v>
      </c>
      <c r="B278" s="56" t="s">
        <v>198</v>
      </c>
      <c r="C278" s="56" t="s">
        <v>139</v>
      </c>
      <c r="D278" s="5">
        <v>96.903999999999996</v>
      </c>
      <c r="E278" s="5">
        <v>332.36599999999999</v>
      </c>
      <c r="F278" s="5">
        <v>592.89299999999992</v>
      </c>
      <c r="G278" s="5">
        <v>841.02199999999993</v>
      </c>
      <c r="H278" s="5">
        <v>1068.623</v>
      </c>
      <c r="I278" s="5">
        <v>1263.973</v>
      </c>
      <c r="J278" s="5">
        <v>1337.973</v>
      </c>
      <c r="K278" s="5">
        <v>1465.9970000000001</v>
      </c>
      <c r="L278" s="5">
        <v>1677.258</v>
      </c>
      <c r="M278" s="5">
        <v>1844.193</v>
      </c>
      <c r="N278" s="5">
        <v>2011.6679999999999</v>
      </c>
      <c r="O278" s="5">
        <v>2249.2469999999998</v>
      </c>
      <c r="P278" s="5">
        <v>2505.0830000000001</v>
      </c>
      <c r="Q278" s="5">
        <v>2754.9569999999999</v>
      </c>
      <c r="R278" s="5">
        <v>2990.1660000000002</v>
      </c>
      <c r="S278" s="5">
        <v>3229.36</v>
      </c>
      <c r="T278" s="5">
        <v>3404.1</v>
      </c>
      <c r="U278" s="5">
        <v>3500.9479999999999</v>
      </c>
      <c r="V278" s="5">
        <v>3565.601999999999</v>
      </c>
      <c r="W278" s="5">
        <v>3605.174</v>
      </c>
      <c r="X278" s="5">
        <v>3604.6750000000002</v>
      </c>
      <c r="Y278" s="5">
        <v>3607.498</v>
      </c>
      <c r="Z278" s="5">
        <v>3598.4209999999998</v>
      </c>
      <c r="AA278" s="5">
        <v>3592.6410000000001</v>
      </c>
      <c r="AB278" s="5">
        <v>3576.025000000001</v>
      </c>
      <c r="AC278" s="5">
        <v>3563.2330000000011</v>
      </c>
      <c r="AD278" s="5">
        <v>3540.764000000001</v>
      </c>
      <c r="AE278" s="5">
        <v>3521.5800000000008</v>
      </c>
      <c r="AF278" s="5">
        <v>3521.5800000000008</v>
      </c>
    </row>
    <row r="279" spans="1:32">
      <c r="A279" s="56" t="s">
        <v>66</v>
      </c>
      <c r="B279" s="56" t="s">
        <v>198</v>
      </c>
      <c r="C279" s="56" t="s">
        <v>140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</row>
    <row r="280" spans="1:32">
      <c r="A280" s="56" t="s">
        <v>66</v>
      </c>
      <c r="B280" s="56" t="s">
        <v>198</v>
      </c>
      <c r="C280" s="56" t="s">
        <v>141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</row>
    <row r="281" spans="1:32">
      <c r="A281" s="56" t="s">
        <v>66</v>
      </c>
      <c r="B281" s="56" t="s">
        <v>198</v>
      </c>
      <c r="C281" s="56" t="s">
        <v>142</v>
      </c>
      <c r="D281" s="5">
        <v>3996.9637999999991</v>
      </c>
      <c r="E281" s="5">
        <v>4154.4637999999986</v>
      </c>
      <c r="F281" s="5">
        <v>4634.9250142899982</v>
      </c>
      <c r="G281" s="5">
        <v>4697.2914694899991</v>
      </c>
      <c r="H281" s="5">
        <v>5503.2152332299966</v>
      </c>
      <c r="I281" s="5">
        <v>5503.2152336899999</v>
      </c>
      <c r="J281" s="5">
        <v>5835.8805941899973</v>
      </c>
      <c r="K281" s="5">
        <v>6628.6406861499991</v>
      </c>
      <c r="L281" s="5">
        <v>7369.557295749998</v>
      </c>
      <c r="M281" s="5">
        <v>8146.2998688499993</v>
      </c>
      <c r="N281" s="5">
        <v>8245.4123455400004</v>
      </c>
      <c r="O281" s="5">
        <v>9920.5741980500006</v>
      </c>
      <c r="P281" s="5">
        <v>10056.500217749999</v>
      </c>
      <c r="Q281" s="5">
        <v>10056.500217749999</v>
      </c>
      <c r="R281" s="5">
        <v>10056.500217950001</v>
      </c>
      <c r="S281" s="5">
        <v>10834.46885635</v>
      </c>
      <c r="T281" s="5">
        <v>10633.38266911</v>
      </c>
      <c r="U281" s="5">
        <v>10441.382669750001</v>
      </c>
      <c r="V281" s="5">
        <v>10167.268854870001</v>
      </c>
      <c r="W281" s="5">
        <v>10673.231184329999</v>
      </c>
      <c r="X281" s="5">
        <v>12362.92725656</v>
      </c>
      <c r="Y281" s="5">
        <v>12203.09149345</v>
      </c>
      <c r="Z281" s="5">
        <v>11891.09150323</v>
      </c>
      <c r="AA281" s="5">
        <v>12770.35144307</v>
      </c>
      <c r="AB281" s="5">
        <v>12770.35144475</v>
      </c>
      <c r="AC281" s="5">
        <v>13269.847653500001</v>
      </c>
      <c r="AD281" s="5">
        <v>13241.147653829999</v>
      </c>
      <c r="AE281" s="5">
        <v>12503.097653930001</v>
      </c>
      <c r="AF281" s="5">
        <v>12269.60185402</v>
      </c>
    </row>
    <row r="282" spans="1:32">
      <c r="A282" s="56" t="s">
        <v>66</v>
      </c>
      <c r="B282" s="56" t="s">
        <v>198</v>
      </c>
      <c r="C282" s="56" t="s">
        <v>143</v>
      </c>
      <c r="D282" s="5">
        <v>1001.801</v>
      </c>
      <c r="E282" s="5">
        <v>1001.801</v>
      </c>
      <c r="F282" s="5">
        <v>1001.80101654</v>
      </c>
      <c r="G282" s="5">
        <v>1001.8010272</v>
      </c>
      <c r="H282" s="5">
        <v>1001.80102979</v>
      </c>
      <c r="I282" s="5">
        <v>1001.80103133</v>
      </c>
      <c r="J282" s="5">
        <v>1001.8010372</v>
      </c>
      <c r="K282" s="5">
        <v>1001.80105407</v>
      </c>
      <c r="L282" s="5">
        <v>1001.8010716799999</v>
      </c>
      <c r="M282" s="5">
        <v>1355.4115977700001</v>
      </c>
      <c r="N282" s="5">
        <v>2438.46867041</v>
      </c>
      <c r="O282" s="5">
        <v>2438.46867079</v>
      </c>
      <c r="P282" s="5">
        <v>2438.4686725000001</v>
      </c>
      <c r="Q282" s="5">
        <v>2438.46867251</v>
      </c>
      <c r="R282" s="5">
        <v>2611.7929145200001</v>
      </c>
      <c r="S282" s="5">
        <v>2611.7929336299999</v>
      </c>
      <c r="T282" s="5">
        <v>3218.99288617</v>
      </c>
      <c r="U282" s="5">
        <v>3618.9928838699998</v>
      </c>
      <c r="V282" s="5">
        <v>3618.9928849399998</v>
      </c>
      <c r="W282" s="5">
        <v>3618.9934451600002</v>
      </c>
      <c r="X282" s="5">
        <v>5617.8000481500003</v>
      </c>
      <c r="Y282" s="5">
        <v>5923.6526390999998</v>
      </c>
      <c r="Z282" s="5">
        <v>5816.1326411900009</v>
      </c>
      <c r="AA282" s="5">
        <v>5999.8567025499997</v>
      </c>
      <c r="AB282" s="5">
        <v>5999.8567027500012</v>
      </c>
      <c r="AC282" s="5">
        <v>6878.8798997199992</v>
      </c>
      <c r="AD282" s="5">
        <v>7740.9333358000003</v>
      </c>
      <c r="AE282" s="5">
        <v>11581.69170827</v>
      </c>
      <c r="AF282" s="5">
        <v>11500.69170843</v>
      </c>
    </row>
    <row r="283" spans="1:32">
      <c r="A283" s="56" t="s">
        <v>66</v>
      </c>
      <c r="B283" s="56" t="s">
        <v>198</v>
      </c>
      <c r="C283" s="56" t="s">
        <v>144</v>
      </c>
      <c r="D283" s="5">
        <v>3806.24689193529</v>
      </c>
      <c r="E283" s="5">
        <v>5088.0472</v>
      </c>
      <c r="F283" s="5">
        <v>5784.8093250000002</v>
      </c>
      <c r="G283" s="5">
        <v>6517.8103440000004</v>
      </c>
      <c r="H283" s="5">
        <v>7244.8401610000001</v>
      </c>
      <c r="I283" s="5">
        <v>7972.8585709999998</v>
      </c>
      <c r="J283" s="5">
        <v>8440.0360309999996</v>
      </c>
      <c r="K283" s="5">
        <v>8899.9999270000008</v>
      </c>
      <c r="L283" s="5">
        <v>9361.2525440000009</v>
      </c>
      <c r="M283" s="5">
        <v>9753.4850409999999</v>
      </c>
      <c r="N283" s="5">
        <v>10152.426670000001</v>
      </c>
      <c r="O283" s="5">
        <v>10554.62428</v>
      </c>
      <c r="P283" s="5">
        <v>10955.70694</v>
      </c>
      <c r="Q283" s="5">
        <v>11336.68842</v>
      </c>
      <c r="R283" s="5">
        <v>11697.80062</v>
      </c>
      <c r="S283" s="5">
        <v>12064.38422</v>
      </c>
      <c r="T283" s="5">
        <v>12436.89834</v>
      </c>
      <c r="U283" s="5">
        <v>12822.63852</v>
      </c>
      <c r="V283" s="5">
        <v>13216.117759999999</v>
      </c>
      <c r="W283" s="5">
        <v>13604.843650000001</v>
      </c>
      <c r="X283" s="5">
        <v>13986.46614</v>
      </c>
      <c r="Y283" s="5">
        <v>14369.49575</v>
      </c>
      <c r="Z283" s="5">
        <v>14748.63263</v>
      </c>
      <c r="AA283" s="5">
        <v>15123.685030000001</v>
      </c>
      <c r="AB283" s="5">
        <v>15496.26215</v>
      </c>
      <c r="AC283" s="5">
        <v>15868.39431</v>
      </c>
      <c r="AD283" s="5">
        <v>16240.828009999999</v>
      </c>
      <c r="AE283" s="5">
        <v>16611.247749999999</v>
      </c>
      <c r="AF283" s="5">
        <v>16611.247749999999</v>
      </c>
    </row>
    <row r="284" spans="1:32">
      <c r="A284" s="56" t="s">
        <v>66</v>
      </c>
      <c r="B284" s="56" t="s">
        <v>198</v>
      </c>
      <c r="C284" s="56" t="s">
        <v>146</v>
      </c>
      <c r="D284" s="5">
        <v>212.22</v>
      </c>
      <c r="E284" s="5">
        <v>262.53089701323012</v>
      </c>
      <c r="F284" s="5">
        <v>286.89216791639211</v>
      </c>
      <c r="G284" s="5">
        <v>306.24293791028572</v>
      </c>
      <c r="H284" s="5">
        <v>331.37623999512891</v>
      </c>
      <c r="I284" s="5">
        <v>356.42603854408918</v>
      </c>
      <c r="J284" s="5">
        <v>383.35014067922668</v>
      </c>
      <c r="K284" s="5">
        <v>409.5837831839122</v>
      </c>
      <c r="L284" s="5">
        <v>439.43192182945239</v>
      </c>
      <c r="M284" s="5">
        <v>475.96488994034291</v>
      </c>
      <c r="N284" s="5">
        <v>508.43473430141188</v>
      </c>
      <c r="O284" s="5">
        <v>541.23604308404265</v>
      </c>
      <c r="P284" s="5">
        <v>578.63505623677122</v>
      </c>
      <c r="Q284" s="5">
        <v>618.71614175884224</v>
      </c>
      <c r="R284" s="5">
        <v>654.65709016142648</v>
      </c>
      <c r="S284" s="5">
        <v>693.08512955553772</v>
      </c>
      <c r="T284" s="5">
        <v>733.47782319953512</v>
      </c>
      <c r="U284" s="5">
        <v>768.31639660692213</v>
      </c>
      <c r="V284" s="5">
        <v>806.47336646580243</v>
      </c>
      <c r="W284" s="5">
        <v>848.85269598333525</v>
      </c>
      <c r="X284" s="5">
        <v>891.20808318125114</v>
      </c>
      <c r="Y284" s="5">
        <v>935.44242172798658</v>
      </c>
      <c r="Z284" s="5">
        <v>975.13522471196688</v>
      </c>
      <c r="AA284" s="5">
        <v>1015.864034935722</v>
      </c>
      <c r="AB284" s="5">
        <v>1057.023725987335</v>
      </c>
      <c r="AC284" s="5">
        <v>1109.787117739304</v>
      </c>
      <c r="AD284" s="5">
        <v>1152.0556532416799</v>
      </c>
      <c r="AE284" s="5">
        <v>1209.4663968616269</v>
      </c>
      <c r="AF284" s="5">
        <v>1209.4663968616269</v>
      </c>
    </row>
    <row r="286" spans="1:32">
      <c r="A286" s="56" t="s">
        <v>66</v>
      </c>
      <c r="B286" s="56" t="s">
        <v>199</v>
      </c>
      <c r="C286" s="56" t="s">
        <v>132</v>
      </c>
      <c r="D286" s="5">
        <v>1328.9999999900001</v>
      </c>
      <c r="E286" s="5">
        <v>1328.9999999900001</v>
      </c>
      <c r="F286" s="5">
        <v>1328.9999999900001</v>
      </c>
      <c r="G286" s="5">
        <v>1328.9999999900001</v>
      </c>
      <c r="H286" s="5">
        <v>1328.9999999900001</v>
      </c>
      <c r="I286" s="5">
        <v>1328.9999999900001</v>
      </c>
      <c r="J286" s="5">
        <v>1328.9999999900001</v>
      </c>
      <c r="K286" s="5">
        <v>1328.9999999900001</v>
      </c>
      <c r="L286" s="5">
        <v>1328.9999999900001</v>
      </c>
      <c r="M286" s="5">
        <v>1328.9999999900001</v>
      </c>
      <c r="N286" s="5">
        <v>1328.9999999900001</v>
      </c>
      <c r="O286" s="5">
        <v>1328.9999999900001</v>
      </c>
      <c r="P286" s="5">
        <v>1328.9999999900001</v>
      </c>
      <c r="Q286" s="5">
        <v>528.99999998999999</v>
      </c>
      <c r="R286" s="5">
        <v>528.99999998999999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</row>
    <row r="287" spans="1:32">
      <c r="A287" s="56" t="s">
        <v>66</v>
      </c>
      <c r="B287" s="56" t="s">
        <v>199</v>
      </c>
      <c r="C287" s="56" t="s">
        <v>133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</row>
    <row r="288" spans="1:32">
      <c r="A288" s="56" t="s">
        <v>66</v>
      </c>
      <c r="B288" s="56" t="s">
        <v>199</v>
      </c>
      <c r="C288" s="56" t="s">
        <v>134</v>
      </c>
      <c r="D288" s="5">
        <v>1583.8600000399999</v>
      </c>
      <c r="E288" s="5">
        <v>1583.8600000399999</v>
      </c>
      <c r="F288" s="5">
        <v>1583.8600026900001</v>
      </c>
      <c r="G288" s="5">
        <v>1583.86000534</v>
      </c>
      <c r="H288" s="5">
        <v>1583.86000799</v>
      </c>
      <c r="I288" s="5">
        <v>1583.8600106399999</v>
      </c>
      <c r="J288" s="5">
        <v>1583.8600132900001</v>
      </c>
      <c r="K288" s="5">
        <v>1583.86001594</v>
      </c>
      <c r="L288" s="5">
        <v>1201.36000534</v>
      </c>
      <c r="M288" s="5">
        <v>1201.36000534</v>
      </c>
      <c r="N288" s="5">
        <v>961.70000530000004</v>
      </c>
      <c r="O288" s="5">
        <v>961.70000530000004</v>
      </c>
      <c r="P288" s="5">
        <v>961.70000530000004</v>
      </c>
      <c r="Q288" s="5">
        <v>881.70000530000004</v>
      </c>
      <c r="R288" s="5">
        <v>881.70001060000004</v>
      </c>
      <c r="S288" s="5">
        <v>881.70000530000004</v>
      </c>
      <c r="T288" s="5">
        <v>881.70001060000004</v>
      </c>
      <c r="U288" s="5">
        <v>881.70008215000007</v>
      </c>
      <c r="V288" s="5">
        <v>881.70008215000007</v>
      </c>
      <c r="W288" s="5">
        <v>881.70008215000007</v>
      </c>
      <c r="X288" s="5">
        <v>881.70008215000007</v>
      </c>
      <c r="Y288" s="5">
        <v>881.70018550000009</v>
      </c>
      <c r="Z288" s="5">
        <v>703.1932498000001</v>
      </c>
      <c r="AA288" s="5">
        <v>579.99324980000006</v>
      </c>
      <c r="AB288" s="5">
        <v>425.9932498</v>
      </c>
      <c r="AC288" s="5">
        <v>425.9932498</v>
      </c>
      <c r="AD288" s="5">
        <v>425.9932498</v>
      </c>
      <c r="AE288" s="5">
        <v>425.9932498</v>
      </c>
      <c r="AF288" s="5">
        <v>388.79324980000001</v>
      </c>
    </row>
    <row r="289" spans="1:32">
      <c r="A289" s="56" t="s">
        <v>66</v>
      </c>
      <c r="B289" s="56" t="s">
        <v>199</v>
      </c>
      <c r="C289" s="56" t="s">
        <v>135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</row>
    <row r="290" spans="1:32">
      <c r="A290" s="56" t="s">
        <v>66</v>
      </c>
      <c r="B290" s="56" t="s">
        <v>199</v>
      </c>
      <c r="C290" s="56" t="s">
        <v>136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</row>
    <row r="291" spans="1:32">
      <c r="A291" s="56" t="s">
        <v>66</v>
      </c>
      <c r="B291" s="56" t="s">
        <v>199</v>
      </c>
      <c r="C291" s="56" t="s">
        <v>137</v>
      </c>
      <c r="D291" s="5">
        <v>205.33</v>
      </c>
      <c r="E291" s="5">
        <v>473.33000479999998</v>
      </c>
      <c r="F291" s="5">
        <v>473.33000756000001</v>
      </c>
      <c r="G291" s="5">
        <v>473.33000786000002</v>
      </c>
      <c r="H291" s="5">
        <v>473.33001076000011</v>
      </c>
      <c r="I291" s="5">
        <v>473.33001655999999</v>
      </c>
      <c r="J291" s="5">
        <v>473.33003896999998</v>
      </c>
      <c r="K291" s="5">
        <v>473.33010309000002</v>
      </c>
      <c r="L291" s="5">
        <v>473.33031242999999</v>
      </c>
      <c r="M291" s="5">
        <v>473.33031242999999</v>
      </c>
      <c r="N291" s="5">
        <v>473.33031242999999</v>
      </c>
      <c r="O291" s="5">
        <v>473.33031242999999</v>
      </c>
      <c r="P291" s="5">
        <v>473.33031242999999</v>
      </c>
      <c r="Q291" s="5">
        <v>473.33031242999999</v>
      </c>
      <c r="R291" s="5">
        <v>473.33031245000001</v>
      </c>
      <c r="S291" s="5">
        <v>473.33041557000001</v>
      </c>
      <c r="T291" s="5">
        <v>530.94640719000006</v>
      </c>
      <c r="U291" s="5">
        <v>780.67475345000003</v>
      </c>
      <c r="V291" s="5">
        <v>780.67475347000004</v>
      </c>
      <c r="W291" s="5">
        <v>780.67475349000006</v>
      </c>
      <c r="X291" s="5">
        <v>780.67475351000007</v>
      </c>
      <c r="Y291" s="5">
        <v>780.67474894999998</v>
      </c>
      <c r="Z291" s="5">
        <v>782.77476976000003</v>
      </c>
      <c r="AA291" s="5">
        <v>780.67476962000001</v>
      </c>
      <c r="AB291" s="5">
        <v>780.67476685999998</v>
      </c>
      <c r="AC291" s="5">
        <v>780.67476119000003</v>
      </c>
      <c r="AD291" s="5">
        <v>780.67475760000002</v>
      </c>
      <c r="AE291" s="5">
        <v>1484.85984416</v>
      </c>
      <c r="AF291" s="5">
        <v>1484.85963827</v>
      </c>
    </row>
    <row r="292" spans="1:32">
      <c r="A292" s="56" t="s">
        <v>66</v>
      </c>
      <c r="B292" s="56" t="s">
        <v>199</v>
      </c>
      <c r="C292" s="56" t="s">
        <v>138</v>
      </c>
      <c r="D292" s="5">
        <v>28.706</v>
      </c>
      <c r="E292" s="5">
        <v>88.617000000000004</v>
      </c>
      <c r="F292" s="5">
        <v>126.926</v>
      </c>
      <c r="G292" s="5">
        <v>170.24600000000001</v>
      </c>
      <c r="H292" s="5">
        <v>214.273</v>
      </c>
      <c r="I292" s="5">
        <v>262.03500000000003</v>
      </c>
      <c r="J292" s="5">
        <v>314.13299999999998</v>
      </c>
      <c r="K292" s="5">
        <v>396.51799999999997</v>
      </c>
      <c r="L292" s="5">
        <v>481.68032892000002</v>
      </c>
      <c r="M292" s="5">
        <v>576.47358365999992</v>
      </c>
      <c r="N292" s="5">
        <v>691.38815980000004</v>
      </c>
      <c r="O292" s="5">
        <v>822.10936463999997</v>
      </c>
      <c r="P292" s="5">
        <v>961.61198901</v>
      </c>
      <c r="Q292" s="5">
        <v>1103.1650907600001</v>
      </c>
      <c r="R292" s="5">
        <v>1249.61828021</v>
      </c>
      <c r="S292" s="5">
        <v>1391.3790371299999</v>
      </c>
      <c r="T292" s="5">
        <v>1535.89589978</v>
      </c>
      <c r="U292" s="5">
        <v>1649.0204429800001</v>
      </c>
      <c r="V292" s="5">
        <v>1760.91952014</v>
      </c>
      <c r="W292" s="5">
        <v>1865.4012426700001</v>
      </c>
      <c r="X292" s="5">
        <v>1977.5530478600001</v>
      </c>
      <c r="Y292" s="5">
        <v>2093.06887766</v>
      </c>
      <c r="Z292" s="5">
        <v>2215.7033560599998</v>
      </c>
      <c r="AA292" s="5">
        <v>2340.0392231800001</v>
      </c>
      <c r="AB292" s="5">
        <v>2472.04279529</v>
      </c>
      <c r="AC292" s="5">
        <v>2605.8008546900001</v>
      </c>
      <c r="AD292" s="5">
        <v>2746.9221040100001</v>
      </c>
      <c r="AE292" s="5">
        <v>2891.3831629699998</v>
      </c>
      <c r="AF292" s="5">
        <v>2899.8263167599998</v>
      </c>
    </row>
    <row r="293" spans="1:32">
      <c r="A293" s="56" t="s">
        <v>66</v>
      </c>
      <c r="B293" s="56" t="s">
        <v>199</v>
      </c>
      <c r="C293" s="56" t="s">
        <v>139</v>
      </c>
      <c r="D293" s="5">
        <v>85.381</v>
      </c>
      <c r="E293" s="5">
        <v>212.58099999999999</v>
      </c>
      <c r="F293" s="5">
        <v>276.14400000000001</v>
      </c>
      <c r="G293" s="5">
        <v>335.75400000000002</v>
      </c>
      <c r="H293" s="5">
        <v>385.71199999999999</v>
      </c>
      <c r="I293" s="5">
        <v>430.43700000000001</v>
      </c>
      <c r="J293" s="5">
        <v>473.61900000000003</v>
      </c>
      <c r="K293" s="5">
        <v>550.52099999999996</v>
      </c>
      <c r="L293" s="5">
        <v>637.23300000000006</v>
      </c>
      <c r="M293" s="5">
        <v>727.39999999999986</v>
      </c>
      <c r="N293" s="5">
        <v>829.16200000000003</v>
      </c>
      <c r="O293" s="5">
        <v>941.16499999999996</v>
      </c>
      <c r="P293" s="5">
        <v>1047.02</v>
      </c>
      <c r="Q293" s="5">
        <v>1145.7470000000001</v>
      </c>
      <c r="R293" s="5">
        <v>1232.7439999999999</v>
      </c>
      <c r="S293" s="5">
        <v>1306.8889999999999</v>
      </c>
      <c r="T293" s="5">
        <v>1367.354</v>
      </c>
      <c r="U293" s="5">
        <v>1391.8330000000001</v>
      </c>
      <c r="V293" s="5">
        <v>1402.348</v>
      </c>
      <c r="W293" s="5">
        <v>1404.4880000000001</v>
      </c>
      <c r="X293" s="5">
        <v>1403.319</v>
      </c>
      <c r="Y293" s="5">
        <v>1403.71</v>
      </c>
      <c r="Z293" s="5">
        <v>1400.492</v>
      </c>
      <c r="AA293" s="5">
        <v>1398.4079999999999</v>
      </c>
      <c r="AB293" s="5">
        <v>1392.55</v>
      </c>
      <c r="AC293" s="5">
        <v>1387.998</v>
      </c>
      <c r="AD293" s="5">
        <v>1379.539</v>
      </c>
      <c r="AE293" s="5">
        <v>1372.646999999999</v>
      </c>
      <c r="AF293" s="5">
        <v>1372.646999999999</v>
      </c>
    </row>
    <row r="294" spans="1:32">
      <c r="A294" s="56" t="s">
        <v>66</v>
      </c>
      <c r="B294" s="56" t="s">
        <v>199</v>
      </c>
      <c r="C294" s="56" t="s">
        <v>140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</row>
    <row r="295" spans="1:32">
      <c r="A295" s="56" t="s">
        <v>66</v>
      </c>
      <c r="B295" s="56" t="s">
        <v>199</v>
      </c>
      <c r="C295" s="56" t="s">
        <v>141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</row>
    <row r="296" spans="1:32">
      <c r="A296" s="56" t="s">
        <v>66</v>
      </c>
      <c r="B296" s="56" t="s">
        <v>199</v>
      </c>
      <c r="C296" s="56" t="s">
        <v>142</v>
      </c>
      <c r="D296" s="5">
        <v>2341.585</v>
      </c>
      <c r="E296" s="5">
        <v>2341.585</v>
      </c>
      <c r="F296" s="5">
        <v>2581.0627142899998</v>
      </c>
      <c r="G296" s="5">
        <v>3415.1205548600001</v>
      </c>
      <c r="H296" s="5">
        <v>3480.6413028100001</v>
      </c>
      <c r="I296" s="5">
        <v>3447.6413034100001</v>
      </c>
      <c r="J296" s="5">
        <v>4218.5003389199992</v>
      </c>
      <c r="K296" s="5">
        <v>4270.9515528599986</v>
      </c>
      <c r="L296" s="5">
        <v>4345.9783332299994</v>
      </c>
      <c r="M296" s="5">
        <v>4345.9783338599991</v>
      </c>
      <c r="N296" s="5">
        <v>4345.9784020799989</v>
      </c>
      <c r="O296" s="5">
        <v>4795.8304255600005</v>
      </c>
      <c r="P296" s="5">
        <v>4830.3793290499989</v>
      </c>
      <c r="Q296" s="5">
        <v>4678.4793290499993</v>
      </c>
      <c r="R296" s="5">
        <v>4674.9400840499993</v>
      </c>
      <c r="S296" s="5">
        <v>5131.3133038300002</v>
      </c>
      <c r="T296" s="5">
        <v>4984.5093088999993</v>
      </c>
      <c r="U296" s="5">
        <v>5588.4391705199996</v>
      </c>
      <c r="V296" s="5">
        <v>5589.2204323699998</v>
      </c>
      <c r="W296" s="5">
        <v>6186.3954513599983</v>
      </c>
      <c r="X296" s="5">
        <v>6561.5343314999991</v>
      </c>
      <c r="Y296" s="5">
        <v>7502.1051215400003</v>
      </c>
      <c r="Z296" s="5">
        <v>7722.6632832900004</v>
      </c>
      <c r="AA296" s="5">
        <v>7379.4632850500002</v>
      </c>
      <c r="AB296" s="5">
        <v>7533.5814473500004</v>
      </c>
      <c r="AC296" s="5">
        <v>7847.6337316099989</v>
      </c>
      <c r="AD296" s="5">
        <v>8805.4023265699998</v>
      </c>
      <c r="AE296" s="5">
        <v>8816.3618026799995</v>
      </c>
      <c r="AF296" s="5">
        <v>8816.3618027900011</v>
      </c>
    </row>
    <row r="297" spans="1:32">
      <c r="A297" s="56" t="s">
        <v>66</v>
      </c>
      <c r="B297" s="56" t="s">
        <v>199</v>
      </c>
      <c r="C297" s="56" t="s">
        <v>143</v>
      </c>
      <c r="D297" s="5">
        <v>508.6798</v>
      </c>
      <c r="E297" s="5">
        <v>508.6798</v>
      </c>
      <c r="F297" s="5">
        <v>508.67981454</v>
      </c>
      <c r="G297" s="5">
        <v>508.67983581999999</v>
      </c>
      <c r="H297" s="5">
        <v>508.67985013999999</v>
      </c>
      <c r="I297" s="5">
        <v>508.67985270000003</v>
      </c>
      <c r="J297" s="5">
        <v>508.67985284999997</v>
      </c>
      <c r="K297" s="5">
        <v>508.67986452999997</v>
      </c>
      <c r="L297" s="5">
        <v>508.67989985999998</v>
      </c>
      <c r="M297" s="5">
        <v>502.55190040999997</v>
      </c>
      <c r="N297" s="5">
        <v>638.19712468</v>
      </c>
      <c r="O297" s="5">
        <v>638.19712475000006</v>
      </c>
      <c r="P297" s="5">
        <v>638.19712820000007</v>
      </c>
      <c r="Q297" s="5">
        <v>638.19712821000007</v>
      </c>
      <c r="R297" s="5">
        <v>638.19718008999996</v>
      </c>
      <c r="S297" s="5">
        <v>1027.0246633300001</v>
      </c>
      <c r="T297" s="5">
        <v>2256.1529619600001</v>
      </c>
      <c r="U297" s="5">
        <v>2256.1529621</v>
      </c>
      <c r="V297" s="5">
        <v>2256.1529623900001</v>
      </c>
      <c r="W297" s="5">
        <v>2370.70417047</v>
      </c>
      <c r="X297" s="5">
        <v>2621.5296537999998</v>
      </c>
      <c r="Y297" s="5">
        <v>4200.3304588299998</v>
      </c>
      <c r="Z297" s="5">
        <v>4100.52079366</v>
      </c>
      <c r="AA297" s="5">
        <v>4162.84168305</v>
      </c>
      <c r="AB297" s="5">
        <v>4162.8416834199998</v>
      </c>
      <c r="AC297" s="5">
        <v>4388.9606547799985</v>
      </c>
      <c r="AD297" s="5">
        <v>5307.2539064800003</v>
      </c>
      <c r="AE297" s="5">
        <v>7160.7250554700004</v>
      </c>
      <c r="AF297" s="5">
        <v>7160.7250555500004</v>
      </c>
    </row>
    <row r="298" spans="1:32">
      <c r="A298" s="56" t="s">
        <v>66</v>
      </c>
      <c r="B298" s="56" t="s">
        <v>199</v>
      </c>
      <c r="C298" s="56" t="s">
        <v>144</v>
      </c>
      <c r="D298" s="5">
        <v>2172.0617382899268</v>
      </c>
      <c r="E298" s="5">
        <v>2721.0735749999999</v>
      </c>
      <c r="F298" s="5">
        <v>2952.403581</v>
      </c>
      <c r="G298" s="5">
        <v>3178.2290309999998</v>
      </c>
      <c r="H298" s="5">
        <v>3380.0179929999999</v>
      </c>
      <c r="I298" s="5">
        <v>3575.1143489999999</v>
      </c>
      <c r="J298" s="5">
        <v>3766.8021600000002</v>
      </c>
      <c r="K298" s="5">
        <v>3959.2366339999999</v>
      </c>
      <c r="L298" s="5">
        <v>4151.5980010000003</v>
      </c>
      <c r="M298" s="5">
        <v>4345.6835899999996</v>
      </c>
      <c r="N298" s="5">
        <v>4540.7188319999996</v>
      </c>
      <c r="O298" s="5">
        <v>4737.6384609999996</v>
      </c>
      <c r="P298" s="5">
        <v>4929.8700749999998</v>
      </c>
      <c r="Q298" s="5">
        <v>5109.2392879999998</v>
      </c>
      <c r="R298" s="5">
        <v>5277.1928520000001</v>
      </c>
      <c r="S298" s="5">
        <v>5434.8307649999997</v>
      </c>
      <c r="T298" s="5">
        <v>5590.0871619999998</v>
      </c>
      <c r="U298" s="5">
        <v>5742.5080559999997</v>
      </c>
      <c r="V298" s="5">
        <v>5893.320127</v>
      </c>
      <c r="W298" s="5">
        <v>6037.7310100000004</v>
      </c>
      <c r="X298" s="5">
        <v>6182.4339900000004</v>
      </c>
      <c r="Y298" s="5">
        <v>6327.0782099999997</v>
      </c>
      <c r="Z298" s="5">
        <v>6470.3066090000002</v>
      </c>
      <c r="AA298" s="5">
        <v>6608.7162909999997</v>
      </c>
      <c r="AB298" s="5">
        <v>6745.5179099999996</v>
      </c>
      <c r="AC298" s="5">
        <v>6879.6508469999999</v>
      </c>
      <c r="AD298" s="5">
        <v>7013.3702149999999</v>
      </c>
      <c r="AE298" s="5">
        <v>7145.403088</v>
      </c>
      <c r="AF298" s="5">
        <v>7145.403088</v>
      </c>
    </row>
    <row r="299" spans="1:32">
      <c r="A299" s="56" t="s">
        <v>66</v>
      </c>
      <c r="B299" s="56" t="s">
        <v>199</v>
      </c>
      <c r="C299" s="56" t="s">
        <v>146</v>
      </c>
      <c r="D299" s="5">
        <v>32.945</v>
      </c>
      <c r="E299" s="5">
        <v>51.3468171022447</v>
      </c>
      <c r="F299" s="5">
        <v>60.475616287234153</v>
      </c>
      <c r="G299" s="5">
        <v>69.435968306868318</v>
      </c>
      <c r="H299" s="5">
        <v>79.731214920674219</v>
      </c>
      <c r="I299" s="5">
        <v>89.65636617264758</v>
      </c>
      <c r="J299" s="5">
        <v>100.0900075894934</v>
      </c>
      <c r="K299" s="5">
        <v>109.35258923402441</v>
      </c>
      <c r="L299" s="5">
        <v>119.9076414971601</v>
      </c>
      <c r="M299" s="5">
        <v>131.68297553579731</v>
      </c>
      <c r="N299" s="5">
        <v>143.36175212847749</v>
      </c>
      <c r="O299" s="5">
        <v>155.19526679076719</v>
      </c>
      <c r="P299" s="5">
        <v>168.68795157509771</v>
      </c>
      <c r="Q299" s="5">
        <v>182.4880221429361</v>
      </c>
      <c r="R299" s="5">
        <v>196.6118008600595</v>
      </c>
      <c r="S299" s="5">
        <v>210.96402053230989</v>
      </c>
      <c r="T299" s="5">
        <v>225.0955008096827</v>
      </c>
      <c r="U299" s="5">
        <v>241.27924393484031</v>
      </c>
      <c r="V299" s="5">
        <v>254.81949985958329</v>
      </c>
      <c r="W299" s="5">
        <v>272.24206109125532</v>
      </c>
      <c r="X299" s="5">
        <v>288.20608702265457</v>
      </c>
      <c r="Y299" s="5">
        <v>302.72755656703458</v>
      </c>
      <c r="Z299" s="5">
        <v>319.61615552557191</v>
      </c>
      <c r="AA299" s="5">
        <v>332.70310413018677</v>
      </c>
      <c r="AB299" s="5">
        <v>352.03597962425772</v>
      </c>
      <c r="AC299" s="5">
        <v>370.49600873845242</v>
      </c>
      <c r="AD299" s="5">
        <v>391.19109068505531</v>
      </c>
      <c r="AE299" s="5">
        <v>408.48449574350849</v>
      </c>
      <c r="AF299" s="5">
        <v>408.48449574350849</v>
      </c>
    </row>
    <row r="301" spans="1:32">
      <c r="A301" s="56" t="s">
        <v>66</v>
      </c>
      <c r="B301" s="56" t="s">
        <v>200</v>
      </c>
      <c r="C301" s="56" t="s">
        <v>132</v>
      </c>
      <c r="D301" s="5">
        <v>208</v>
      </c>
      <c r="E301" s="5">
        <v>208</v>
      </c>
      <c r="F301" s="5">
        <v>208</v>
      </c>
      <c r="G301" s="5">
        <v>208</v>
      </c>
      <c r="H301" s="5">
        <v>208</v>
      </c>
      <c r="I301" s="5">
        <v>208</v>
      </c>
      <c r="J301" s="5">
        <v>208</v>
      </c>
      <c r="K301" s="5">
        <v>208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</row>
    <row r="302" spans="1:32">
      <c r="A302" s="56" t="s">
        <v>66</v>
      </c>
      <c r="B302" s="56" t="s">
        <v>200</v>
      </c>
      <c r="C302" s="56" t="s">
        <v>133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</row>
    <row r="303" spans="1:32">
      <c r="A303" s="56" t="s">
        <v>66</v>
      </c>
      <c r="B303" s="56" t="s">
        <v>200</v>
      </c>
      <c r="C303" s="56" t="s">
        <v>134</v>
      </c>
      <c r="D303" s="5">
        <v>178</v>
      </c>
      <c r="E303" s="5">
        <v>178</v>
      </c>
      <c r="F303" s="5">
        <v>178.00000265</v>
      </c>
      <c r="G303" s="5">
        <v>178.0000053</v>
      </c>
      <c r="H303" s="5">
        <v>178.00000795</v>
      </c>
      <c r="I303" s="5">
        <v>178.0000106</v>
      </c>
      <c r="J303" s="5">
        <v>178.00001324999999</v>
      </c>
      <c r="K303" s="5">
        <v>178.00001589999999</v>
      </c>
      <c r="L303" s="5">
        <v>178.00000265</v>
      </c>
      <c r="M303" s="5">
        <v>178.00000265</v>
      </c>
      <c r="N303" s="5">
        <v>178.00000265</v>
      </c>
      <c r="O303" s="5">
        <v>178.00000265</v>
      </c>
      <c r="P303" s="5">
        <v>178.00000265</v>
      </c>
      <c r="Q303" s="5">
        <v>178.00000265</v>
      </c>
      <c r="R303" s="5">
        <v>178.0000106</v>
      </c>
      <c r="S303" s="5">
        <v>178.0000053</v>
      </c>
      <c r="T303" s="5">
        <v>178.00000795</v>
      </c>
      <c r="U303" s="5">
        <v>178.0000106</v>
      </c>
      <c r="V303" s="5">
        <v>58.000013250000002</v>
      </c>
      <c r="W303" s="5">
        <v>58.000015900000001</v>
      </c>
      <c r="X303" s="5">
        <v>58.000023849999998</v>
      </c>
      <c r="Y303" s="5">
        <v>58.000023849999998</v>
      </c>
      <c r="Z303" s="5">
        <v>58.000013250000002</v>
      </c>
      <c r="AA303" s="5">
        <v>58.000026499999997</v>
      </c>
      <c r="AB303" s="5">
        <v>58.000039749999999</v>
      </c>
      <c r="AC303" s="5">
        <v>58.00005565</v>
      </c>
      <c r="AD303" s="5">
        <v>58.000066250000003</v>
      </c>
      <c r="AE303" s="5">
        <v>58.000087450000002</v>
      </c>
      <c r="AF303" s="5">
        <v>1.0335E-4</v>
      </c>
    </row>
    <row r="304" spans="1:32">
      <c r="A304" s="56" t="s">
        <v>66</v>
      </c>
      <c r="B304" s="56" t="s">
        <v>200</v>
      </c>
      <c r="C304" s="56" t="s">
        <v>135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</row>
    <row r="305" spans="1:32">
      <c r="A305" s="56" t="s">
        <v>66</v>
      </c>
      <c r="B305" s="56" t="s">
        <v>200</v>
      </c>
      <c r="C305" s="56" t="s">
        <v>136</v>
      </c>
      <c r="D305" s="5">
        <v>2176.7000000100002</v>
      </c>
      <c r="E305" s="5">
        <v>2176.7000000100002</v>
      </c>
      <c r="F305" s="5">
        <v>2176.7000000100002</v>
      </c>
      <c r="G305" s="5">
        <v>2176.7000000100002</v>
      </c>
      <c r="H305" s="5">
        <v>2176.7000000100002</v>
      </c>
      <c r="I305" s="5">
        <v>2176.7000000100002</v>
      </c>
      <c r="J305" s="5">
        <v>2176.7000000100002</v>
      </c>
      <c r="K305" s="5">
        <v>2566.7000000100002</v>
      </c>
      <c r="L305" s="5">
        <v>2566.7000000100002</v>
      </c>
      <c r="M305" s="5">
        <v>2566.7000000100002</v>
      </c>
      <c r="N305" s="5">
        <v>2566.7000000100002</v>
      </c>
      <c r="O305" s="5">
        <v>2566.7000000100002</v>
      </c>
      <c r="P305" s="5">
        <v>2566.7000000100002</v>
      </c>
      <c r="Q305" s="5">
        <v>2566.7000000100002</v>
      </c>
      <c r="R305" s="5">
        <v>2566.7000000100002</v>
      </c>
      <c r="S305" s="5">
        <v>2566.7000000100002</v>
      </c>
      <c r="T305" s="5">
        <v>2566.7000000100002</v>
      </c>
      <c r="U305" s="5">
        <v>2566.7000000100002</v>
      </c>
      <c r="V305" s="5">
        <v>2566.7000000100002</v>
      </c>
      <c r="W305" s="5">
        <v>2566.7000000100002</v>
      </c>
      <c r="X305" s="5">
        <v>2566.7000000100002</v>
      </c>
      <c r="Y305" s="5">
        <v>2566.7000000100002</v>
      </c>
      <c r="Z305" s="5">
        <v>2566.7000000100002</v>
      </c>
      <c r="AA305" s="5">
        <v>2566.7000000100002</v>
      </c>
      <c r="AB305" s="5">
        <v>2566.7000000100002</v>
      </c>
      <c r="AC305" s="5">
        <v>2566.7000000100002</v>
      </c>
      <c r="AD305" s="5">
        <v>2566.7000000100002</v>
      </c>
      <c r="AE305" s="5">
        <v>2566.7000000100002</v>
      </c>
      <c r="AF305" s="5">
        <v>2566.7000000100002</v>
      </c>
    </row>
    <row r="306" spans="1:32">
      <c r="A306" s="56" t="s">
        <v>66</v>
      </c>
      <c r="B306" s="56" t="s">
        <v>200</v>
      </c>
      <c r="C306" s="56" t="s">
        <v>137</v>
      </c>
      <c r="D306" s="5">
        <v>0</v>
      </c>
      <c r="E306" s="5">
        <v>6.0800000000000002E-6</v>
      </c>
      <c r="F306" s="5">
        <v>7.9100000000000005E-6</v>
      </c>
      <c r="G306" s="5">
        <v>9.7799999999999995E-6</v>
      </c>
      <c r="H306" s="5">
        <v>1.1399999999999999E-5</v>
      </c>
      <c r="I306" s="5">
        <v>1.344E-5</v>
      </c>
      <c r="J306" s="5">
        <v>3.9190000000000003E-5</v>
      </c>
      <c r="K306" s="5">
        <v>1.0183000000000001E-4</v>
      </c>
      <c r="L306" s="5">
        <v>1.1163E-4</v>
      </c>
      <c r="M306" s="5">
        <v>1.261E-4</v>
      </c>
      <c r="N306" s="5">
        <v>2.0887E-4</v>
      </c>
      <c r="O306" s="5">
        <v>2.2911000000000001E-4</v>
      </c>
      <c r="P306" s="5">
        <v>36.159974929999997</v>
      </c>
      <c r="Q306" s="5">
        <v>36.159974929999997</v>
      </c>
      <c r="R306" s="5">
        <v>506.53354194999997</v>
      </c>
      <c r="S306" s="5">
        <v>506.53354552000002</v>
      </c>
      <c r="T306" s="5">
        <v>506.53354595000002</v>
      </c>
      <c r="U306" s="5">
        <v>506.53354752000001</v>
      </c>
      <c r="V306" s="5">
        <v>506.53354888000001</v>
      </c>
      <c r="W306" s="5">
        <v>506.53356461999999</v>
      </c>
      <c r="X306" s="5">
        <v>506.53356617999998</v>
      </c>
      <c r="Y306" s="5">
        <v>506.53356023999999</v>
      </c>
      <c r="Z306" s="5">
        <v>506.53359052000002</v>
      </c>
      <c r="AA306" s="5">
        <v>506.53360735000001</v>
      </c>
      <c r="AB306" s="5">
        <v>506.53360672999997</v>
      </c>
      <c r="AC306" s="5">
        <v>506.53362647000012</v>
      </c>
      <c r="AD306" s="5">
        <v>506.53363180000002</v>
      </c>
      <c r="AE306" s="5">
        <v>516.59459979999997</v>
      </c>
      <c r="AF306" s="5">
        <v>516.59462258999997</v>
      </c>
    </row>
    <row r="307" spans="1:32">
      <c r="A307" s="56" t="s">
        <v>66</v>
      </c>
      <c r="B307" s="56" t="s">
        <v>200</v>
      </c>
      <c r="C307" s="56" t="s">
        <v>138</v>
      </c>
      <c r="D307" s="5">
        <v>0.56800000000000006</v>
      </c>
      <c r="E307" s="5">
        <v>6.4749999999999996</v>
      </c>
      <c r="F307" s="5">
        <v>13.055999999999999</v>
      </c>
      <c r="G307" s="5">
        <v>22.071000000000002</v>
      </c>
      <c r="H307" s="5">
        <v>33.045999999999999</v>
      </c>
      <c r="I307" s="5">
        <v>46.206000000000003</v>
      </c>
      <c r="J307" s="5">
        <v>61.677</v>
      </c>
      <c r="K307" s="5">
        <v>85.302999999999997</v>
      </c>
      <c r="L307" s="5">
        <v>106.15148554</v>
      </c>
      <c r="M307" s="5">
        <v>128.39884997999999</v>
      </c>
      <c r="N307" s="5">
        <v>155.92226500000001</v>
      </c>
      <c r="O307" s="5">
        <v>187.63005269000001</v>
      </c>
      <c r="P307" s="5">
        <v>223.1006467</v>
      </c>
      <c r="Q307" s="5">
        <v>259.99912260999997</v>
      </c>
      <c r="R307" s="5">
        <v>298.95734677000002</v>
      </c>
      <c r="S307" s="5">
        <v>337.58509092000003</v>
      </c>
      <c r="T307" s="5">
        <v>377.19855520999999</v>
      </c>
      <c r="U307" s="5">
        <v>409.26820767999999</v>
      </c>
      <c r="V307" s="5">
        <v>441.32100571000001</v>
      </c>
      <c r="W307" s="5">
        <v>471.40510606999999</v>
      </c>
      <c r="X307" s="5">
        <v>503.46567236999999</v>
      </c>
      <c r="Y307" s="5">
        <v>536.23109856999997</v>
      </c>
      <c r="Z307" s="5">
        <v>570.92117711000003</v>
      </c>
      <c r="AA307" s="5">
        <v>606.0269333</v>
      </c>
      <c r="AB307" s="5">
        <v>643.19868507000001</v>
      </c>
      <c r="AC307" s="5">
        <v>680.67299238999999</v>
      </c>
      <c r="AD307" s="5">
        <v>720.12988898000003</v>
      </c>
      <c r="AE307" s="5">
        <v>760.10126588000003</v>
      </c>
      <c r="AF307" s="5">
        <v>761.60182925999993</v>
      </c>
    </row>
    <row r="308" spans="1:32">
      <c r="A308" s="56" t="s">
        <v>66</v>
      </c>
      <c r="B308" s="56" t="s">
        <v>200</v>
      </c>
      <c r="C308" s="56" t="s">
        <v>139</v>
      </c>
      <c r="D308" s="5">
        <v>12.042999999999999</v>
      </c>
      <c r="E308" s="5">
        <v>41.377000000000002</v>
      </c>
      <c r="F308" s="5">
        <v>59.671999999999997</v>
      </c>
      <c r="G308" s="5">
        <v>76.56</v>
      </c>
      <c r="H308" s="5">
        <v>90.268000000000001</v>
      </c>
      <c r="I308" s="5">
        <v>101.32</v>
      </c>
      <c r="J308" s="5">
        <v>110.82299999999999</v>
      </c>
      <c r="K308" s="5">
        <v>127.054</v>
      </c>
      <c r="L308" s="5">
        <v>149.11699999999999</v>
      </c>
      <c r="M308" s="5">
        <v>170.46899999999999</v>
      </c>
      <c r="N308" s="5">
        <v>195.083</v>
      </c>
      <c r="O308" s="5">
        <v>222.42099999999999</v>
      </c>
      <c r="P308" s="5">
        <v>249.88900000000001</v>
      </c>
      <c r="Q308" s="5">
        <v>276.29199999999997</v>
      </c>
      <c r="R308" s="5">
        <v>300.41300000000001</v>
      </c>
      <c r="S308" s="5">
        <v>321.84100000000012</v>
      </c>
      <c r="T308" s="5">
        <v>339.84500000000003</v>
      </c>
      <c r="U308" s="5">
        <v>348.76899999999989</v>
      </c>
      <c r="V308" s="5">
        <v>354.13799999999998</v>
      </c>
      <c r="W308" s="5">
        <v>357.02999999999992</v>
      </c>
      <c r="X308" s="5">
        <v>358.66699999999997</v>
      </c>
      <c r="Y308" s="5">
        <v>360.45299999999997</v>
      </c>
      <c r="Z308" s="5">
        <v>360.96400000000011</v>
      </c>
      <c r="AA308" s="5">
        <v>361.55799999999999</v>
      </c>
      <c r="AB308" s="5">
        <v>360.78600000000012</v>
      </c>
      <c r="AC308" s="5">
        <v>360.19799999999998</v>
      </c>
      <c r="AD308" s="5">
        <v>358.24400000000003</v>
      </c>
      <c r="AE308" s="5">
        <v>356.52699999999999</v>
      </c>
      <c r="AF308" s="5">
        <v>356.52699999999999</v>
      </c>
    </row>
    <row r="309" spans="1:32">
      <c r="A309" s="56" t="s">
        <v>66</v>
      </c>
      <c r="B309" s="56" t="s">
        <v>200</v>
      </c>
      <c r="C309" s="56" t="s">
        <v>140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</row>
    <row r="310" spans="1:32">
      <c r="A310" s="56" t="s">
        <v>66</v>
      </c>
      <c r="B310" s="56" t="s">
        <v>200</v>
      </c>
      <c r="C310" s="56" t="s">
        <v>141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</row>
    <row r="311" spans="1:32">
      <c r="A311" s="56" t="s">
        <v>66</v>
      </c>
      <c r="B311" s="56" t="s">
        <v>200</v>
      </c>
      <c r="C311" s="56" t="s">
        <v>142</v>
      </c>
      <c r="D311" s="5">
        <v>563.35</v>
      </c>
      <c r="E311" s="5">
        <v>563.35</v>
      </c>
      <c r="F311" s="5">
        <v>821.13418964000005</v>
      </c>
      <c r="G311" s="5">
        <v>1096.08904523</v>
      </c>
      <c r="H311" s="5">
        <v>1096.08904523</v>
      </c>
      <c r="I311" s="5">
        <v>1096.08904523</v>
      </c>
      <c r="J311" s="5">
        <v>1181.6799212200001</v>
      </c>
      <c r="K311" s="5">
        <v>2056.11777067</v>
      </c>
      <c r="L311" s="5">
        <v>2056.11778073</v>
      </c>
      <c r="M311" s="5">
        <v>3060.9940167599998</v>
      </c>
      <c r="N311" s="5">
        <v>3060.9940167599998</v>
      </c>
      <c r="O311" s="5">
        <v>3060.9940167599998</v>
      </c>
      <c r="P311" s="5">
        <v>3060.9940167599998</v>
      </c>
      <c r="Q311" s="5">
        <v>3060.9940167599998</v>
      </c>
      <c r="R311" s="5">
        <v>3060.9940167599998</v>
      </c>
      <c r="S311" s="5">
        <v>3060.9940185099999</v>
      </c>
      <c r="T311" s="5">
        <v>3060.9940194000001</v>
      </c>
      <c r="U311" s="5">
        <v>3060.9940194400001</v>
      </c>
      <c r="V311" s="5">
        <v>3060.99401949</v>
      </c>
      <c r="W311" s="5">
        <v>3060.99401954</v>
      </c>
      <c r="X311" s="5">
        <v>3060.9940313100001</v>
      </c>
      <c r="Y311" s="5">
        <v>3060.9940313100001</v>
      </c>
      <c r="Z311" s="5">
        <v>2916.99403536</v>
      </c>
      <c r="AA311" s="5">
        <v>2916.994038620001</v>
      </c>
      <c r="AB311" s="5">
        <v>2916.994038620001</v>
      </c>
      <c r="AC311" s="5">
        <v>2916.9940387199999</v>
      </c>
      <c r="AD311" s="5">
        <v>2916.9940387800002</v>
      </c>
      <c r="AE311" s="5">
        <v>2916.9940736899998</v>
      </c>
      <c r="AF311" s="5">
        <v>2609.2440738199998</v>
      </c>
    </row>
    <row r="312" spans="1:32">
      <c r="A312" s="56" t="s">
        <v>66</v>
      </c>
      <c r="B312" s="56" t="s">
        <v>200</v>
      </c>
      <c r="C312" s="56" t="s">
        <v>143</v>
      </c>
      <c r="D312" s="5">
        <v>0</v>
      </c>
      <c r="E312" s="5">
        <v>0</v>
      </c>
      <c r="F312" s="5">
        <v>3.6100000000000002E-6</v>
      </c>
      <c r="G312" s="5">
        <v>1.0550000000000001E-5</v>
      </c>
      <c r="H312" s="5">
        <v>1.151E-5</v>
      </c>
      <c r="I312" s="5">
        <v>1.151E-5</v>
      </c>
      <c r="J312" s="5">
        <v>1.189E-5</v>
      </c>
      <c r="K312" s="5">
        <v>1.19E-5</v>
      </c>
      <c r="L312" s="5">
        <v>1.289E-5</v>
      </c>
      <c r="M312" s="5">
        <v>1.385E-5</v>
      </c>
      <c r="N312" s="5">
        <v>1.3900000000000001E-5</v>
      </c>
      <c r="O312" s="5">
        <v>1.3910000000000001E-5</v>
      </c>
      <c r="P312" s="5">
        <v>1.393E-5</v>
      </c>
      <c r="Q312" s="5">
        <v>1.393E-5</v>
      </c>
      <c r="R312" s="5">
        <v>1.4780000000000001E-5</v>
      </c>
      <c r="S312" s="5">
        <v>1.6820000000000002E-5</v>
      </c>
      <c r="T312" s="5">
        <v>1.6889999999999999E-5</v>
      </c>
      <c r="U312" s="5">
        <v>1.6909999999999999E-5</v>
      </c>
      <c r="V312" s="5">
        <v>1.702E-5</v>
      </c>
      <c r="W312" s="5">
        <v>1.7159999999999998E-5</v>
      </c>
      <c r="X312" s="5">
        <v>2.7290000000000001E-5</v>
      </c>
      <c r="Y312" s="5">
        <v>2.73E-5</v>
      </c>
      <c r="Z312" s="5">
        <v>2.9410000000000001E-5</v>
      </c>
      <c r="AA312" s="5">
        <v>4.1279999999999998E-5</v>
      </c>
      <c r="AB312" s="5">
        <v>4.1289999999999999E-5</v>
      </c>
      <c r="AC312" s="5">
        <v>4.1319999999999997E-5</v>
      </c>
      <c r="AD312" s="5">
        <v>4.1350000000000002E-5</v>
      </c>
      <c r="AE312" s="5">
        <v>4.7089999999999998E-5</v>
      </c>
      <c r="AF312" s="5">
        <v>4.7120000000000003E-5</v>
      </c>
    </row>
    <row r="313" spans="1:32">
      <c r="A313" s="56" t="s">
        <v>66</v>
      </c>
      <c r="B313" s="56" t="s">
        <v>200</v>
      </c>
      <c r="C313" s="56" t="s">
        <v>144</v>
      </c>
      <c r="D313" s="5">
        <v>239.28267546029011</v>
      </c>
      <c r="E313" s="5">
        <v>324.63525479999998</v>
      </c>
      <c r="F313" s="5">
        <v>370.27628629999998</v>
      </c>
      <c r="G313" s="5">
        <v>415.8855686</v>
      </c>
      <c r="H313" s="5">
        <v>458.15357799999998</v>
      </c>
      <c r="I313" s="5">
        <v>498.54425140000001</v>
      </c>
      <c r="J313" s="5">
        <v>538.36053570000001</v>
      </c>
      <c r="K313" s="5">
        <v>578.22823059999996</v>
      </c>
      <c r="L313" s="5">
        <v>618.34489389999999</v>
      </c>
      <c r="M313" s="5">
        <v>655.54868350000004</v>
      </c>
      <c r="N313" s="5">
        <v>693.03536770000005</v>
      </c>
      <c r="O313" s="5">
        <v>730.46708269999999</v>
      </c>
      <c r="P313" s="5">
        <v>766.54549199999997</v>
      </c>
      <c r="Q313" s="5">
        <v>800.59975480000003</v>
      </c>
      <c r="R313" s="5">
        <v>834.47133410000004</v>
      </c>
      <c r="S313" s="5">
        <v>868.86343959999999</v>
      </c>
      <c r="T313" s="5">
        <v>903.81882940000003</v>
      </c>
      <c r="U313" s="5">
        <v>939.32665059999999</v>
      </c>
      <c r="V313" s="5">
        <v>975.06592409999996</v>
      </c>
      <c r="W313" s="5">
        <v>1010.499114</v>
      </c>
      <c r="X313" s="5">
        <v>1045.9641240000001</v>
      </c>
      <c r="Y313" s="5">
        <v>1081.7334719999999</v>
      </c>
      <c r="Z313" s="5">
        <v>1117.5659969999999</v>
      </c>
      <c r="AA313" s="5">
        <v>1152.113881</v>
      </c>
      <c r="AB313" s="5">
        <v>1185.8688910000001</v>
      </c>
      <c r="AC313" s="5">
        <v>1218.858964</v>
      </c>
      <c r="AD313" s="5">
        <v>1251.111259</v>
      </c>
      <c r="AE313" s="5">
        <v>1282.6985219999999</v>
      </c>
      <c r="AF313" s="5">
        <v>1282.6985219999999</v>
      </c>
    </row>
    <row r="314" spans="1:32">
      <c r="A314" s="56" t="s">
        <v>66</v>
      </c>
      <c r="B314" s="56" t="s">
        <v>200</v>
      </c>
      <c r="C314" s="56" t="s">
        <v>146</v>
      </c>
      <c r="D314" s="5">
        <v>26.35</v>
      </c>
      <c r="E314" s="5">
        <v>29.505856484418729</v>
      </c>
      <c r="F314" s="5">
        <v>31.137711161303251</v>
      </c>
      <c r="G314" s="5">
        <v>32.789438702459002</v>
      </c>
      <c r="H314" s="5">
        <v>34.222897204737521</v>
      </c>
      <c r="I314" s="5">
        <v>35.395180256913342</v>
      </c>
      <c r="J314" s="5">
        <v>36.645742204328307</v>
      </c>
      <c r="K314" s="5">
        <v>37.841941571326423</v>
      </c>
      <c r="L314" s="5">
        <v>38.889922437358948</v>
      </c>
      <c r="M314" s="5">
        <v>40.491435108167813</v>
      </c>
      <c r="N314" s="5">
        <v>41.565116110825613</v>
      </c>
      <c r="O314" s="5">
        <v>42.611093897271729</v>
      </c>
      <c r="P314" s="5">
        <v>43.572010223587228</v>
      </c>
      <c r="Q314" s="5">
        <v>44.796668227317447</v>
      </c>
      <c r="R314" s="5">
        <v>46.170154430448761</v>
      </c>
      <c r="S314" s="5">
        <v>47.352318090822124</v>
      </c>
      <c r="T314" s="5">
        <v>48.502129736820791</v>
      </c>
      <c r="U314" s="5">
        <v>49.732734499022953</v>
      </c>
      <c r="V314" s="5">
        <v>50.80523665317039</v>
      </c>
      <c r="W314" s="5">
        <v>51.923655809923112</v>
      </c>
      <c r="X314" s="5">
        <v>53.010254923104348</v>
      </c>
      <c r="Y314" s="5">
        <v>54.171518981185883</v>
      </c>
      <c r="Z314" s="5">
        <v>55.539966999491568</v>
      </c>
      <c r="AA314" s="5">
        <v>57.205175013101197</v>
      </c>
      <c r="AB314" s="5">
        <v>59.25457055259055</v>
      </c>
      <c r="AC314" s="5">
        <v>61.501928397831684</v>
      </c>
      <c r="AD314" s="5">
        <v>63.511296475828992</v>
      </c>
      <c r="AE314" s="5">
        <v>65.949087031677308</v>
      </c>
      <c r="AF314" s="5">
        <v>65.949087031677308</v>
      </c>
    </row>
    <row r="316" spans="1:32">
      <c r="A316" s="56" t="s">
        <v>68</v>
      </c>
      <c r="B316" s="56" t="s">
        <v>163</v>
      </c>
      <c r="C316" s="56" t="s">
        <v>130</v>
      </c>
      <c r="D316" s="5">
        <v>8330</v>
      </c>
      <c r="E316" s="5">
        <v>8330</v>
      </c>
      <c r="F316" s="5">
        <v>8330</v>
      </c>
      <c r="G316" s="5">
        <v>5450</v>
      </c>
      <c r="H316" s="5">
        <v>5450</v>
      </c>
      <c r="I316" s="5">
        <v>4130</v>
      </c>
      <c r="J316" s="5">
        <v>3445</v>
      </c>
      <c r="K316" s="5">
        <v>2760</v>
      </c>
      <c r="L316" s="5">
        <v>2760</v>
      </c>
      <c r="M316" s="5">
        <v>2760</v>
      </c>
      <c r="N316" s="5">
        <v>2760</v>
      </c>
      <c r="O316" s="5">
        <v>1390</v>
      </c>
      <c r="P316" s="5">
        <v>1390</v>
      </c>
      <c r="Q316" s="5">
        <v>1390</v>
      </c>
      <c r="R316" s="5">
        <v>1390</v>
      </c>
      <c r="S316" s="5">
        <v>1390</v>
      </c>
      <c r="T316" s="5">
        <v>1390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</row>
    <row r="317" spans="1:32">
      <c r="A317" s="56" t="s">
        <v>68</v>
      </c>
      <c r="B317" s="56" t="s">
        <v>163</v>
      </c>
      <c r="C317" s="56" t="s">
        <v>132</v>
      </c>
      <c r="D317" s="5">
        <v>124</v>
      </c>
      <c r="E317" s="5">
        <v>440</v>
      </c>
      <c r="F317" s="5">
        <v>440</v>
      </c>
      <c r="G317" s="5">
        <v>440</v>
      </c>
      <c r="H317" s="5">
        <v>440</v>
      </c>
      <c r="I317" s="5">
        <v>440</v>
      </c>
      <c r="J317" s="5">
        <v>440</v>
      </c>
      <c r="K317" s="5">
        <v>440</v>
      </c>
      <c r="L317" s="5">
        <v>440</v>
      </c>
      <c r="M317" s="5">
        <v>440</v>
      </c>
      <c r="N317" s="5">
        <v>440</v>
      </c>
      <c r="O317" s="5">
        <v>440</v>
      </c>
      <c r="P317" s="5">
        <v>440</v>
      </c>
      <c r="Q317" s="5">
        <v>440</v>
      </c>
      <c r="R317" s="5">
        <v>440</v>
      </c>
      <c r="S317" s="5">
        <v>440</v>
      </c>
      <c r="T317" s="5">
        <v>440</v>
      </c>
      <c r="U317" s="5">
        <v>440</v>
      </c>
      <c r="V317" s="5">
        <v>440</v>
      </c>
      <c r="W317" s="5">
        <v>440</v>
      </c>
      <c r="X317" s="5">
        <v>440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</row>
    <row r="318" spans="1:32">
      <c r="A318" s="56" t="s">
        <v>68</v>
      </c>
      <c r="B318" s="56" t="s">
        <v>163</v>
      </c>
      <c r="C318" s="56" t="s">
        <v>133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</row>
    <row r="319" spans="1:32">
      <c r="A319" s="56" t="s">
        <v>68</v>
      </c>
      <c r="B319" s="56" t="s">
        <v>163</v>
      </c>
      <c r="C319" s="56" t="s">
        <v>134</v>
      </c>
      <c r="D319" s="5">
        <v>2638.9989999999998</v>
      </c>
      <c r="E319" s="5">
        <v>2638.9989999999998</v>
      </c>
      <c r="F319" s="5">
        <v>2638.9990004900001</v>
      </c>
      <c r="G319" s="5">
        <v>2638.9990004900001</v>
      </c>
      <c r="H319" s="5">
        <v>2638.9990004900001</v>
      </c>
      <c r="I319" s="5">
        <v>2638.9990152099999</v>
      </c>
      <c r="J319" s="5">
        <v>2638.9990152099999</v>
      </c>
      <c r="K319" s="5">
        <v>2638.9990152099999</v>
      </c>
      <c r="L319" s="5">
        <v>2638.9990041199999</v>
      </c>
      <c r="M319" s="5">
        <v>2638.9990046100002</v>
      </c>
      <c r="N319" s="5">
        <v>2638.9990051</v>
      </c>
      <c r="O319" s="5">
        <v>2638.9990051</v>
      </c>
      <c r="P319" s="5">
        <v>2638.9990055899998</v>
      </c>
      <c r="Q319" s="5">
        <v>2638.9990055899998</v>
      </c>
      <c r="R319" s="5">
        <v>2638.9990164800001</v>
      </c>
      <c r="S319" s="5">
        <v>2638.9990097099999</v>
      </c>
      <c r="T319" s="5">
        <v>2638.9990196200001</v>
      </c>
      <c r="U319" s="5">
        <v>2638.9990300200002</v>
      </c>
      <c r="V319" s="5">
        <v>2638.99903679</v>
      </c>
      <c r="W319" s="5">
        <v>2638.99904307</v>
      </c>
      <c r="X319" s="5">
        <v>2638.9991400099998</v>
      </c>
      <c r="Y319" s="5">
        <v>5096.3162555100007</v>
      </c>
      <c r="Z319" s="5">
        <v>4247.3172217000001</v>
      </c>
      <c r="AA319" s="5">
        <v>4247.3172393599998</v>
      </c>
      <c r="AB319" s="5">
        <v>4247.3172565300001</v>
      </c>
      <c r="AC319" s="5">
        <v>4247.3172746800001</v>
      </c>
      <c r="AD319" s="5">
        <v>4247.3172903799996</v>
      </c>
      <c r="AE319" s="5">
        <v>4247.3173490200006</v>
      </c>
      <c r="AF319" s="5">
        <v>4247.3173490200006</v>
      </c>
    </row>
    <row r="320" spans="1:32">
      <c r="A320" s="56" t="s">
        <v>68</v>
      </c>
      <c r="B320" s="56" t="s">
        <v>163</v>
      </c>
      <c r="C320" s="56" t="s">
        <v>135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</row>
    <row r="321" spans="1:32">
      <c r="A321" s="56" t="s">
        <v>68</v>
      </c>
      <c r="B321" s="56" t="s">
        <v>163</v>
      </c>
      <c r="C321" s="56" t="s">
        <v>136</v>
      </c>
      <c r="D321" s="5">
        <v>2285</v>
      </c>
      <c r="E321" s="5">
        <v>2285</v>
      </c>
      <c r="F321" s="5">
        <v>2285</v>
      </c>
      <c r="G321" s="5">
        <v>2285</v>
      </c>
      <c r="H321" s="5">
        <v>2285</v>
      </c>
      <c r="I321" s="5">
        <v>2285</v>
      </c>
      <c r="J321" s="5">
        <v>2285</v>
      </c>
      <c r="K321" s="5">
        <v>2285</v>
      </c>
      <c r="L321" s="5">
        <v>2285</v>
      </c>
      <c r="M321" s="5">
        <v>2285</v>
      </c>
      <c r="N321" s="5">
        <v>2285</v>
      </c>
      <c r="O321" s="5">
        <v>2285</v>
      </c>
      <c r="P321" s="5">
        <v>2285</v>
      </c>
      <c r="Q321" s="5">
        <v>2285</v>
      </c>
      <c r="R321" s="5">
        <v>2285</v>
      </c>
      <c r="S321" s="5">
        <v>2285</v>
      </c>
      <c r="T321" s="5">
        <v>2285</v>
      </c>
      <c r="U321" s="5">
        <v>2285</v>
      </c>
      <c r="V321" s="5">
        <v>2285</v>
      </c>
      <c r="W321" s="5">
        <v>2285</v>
      </c>
      <c r="X321" s="5">
        <v>2285</v>
      </c>
      <c r="Y321" s="5">
        <v>2285</v>
      </c>
      <c r="Z321" s="5">
        <v>2285</v>
      </c>
      <c r="AA321" s="5">
        <v>2285</v>
      </c>
      <c r="AB321" s="5">
        <v>2285</v>
      </c>
      <c r="AC321" s="5">
        <v>2285</v>
      </c>
      <c r="AD321" s="5">
        <v>2285</v>
      </c>
      <c r="AE321" s="5">
        <v>2285</v>
      </c>
      <c r="AF321" s="5">
        <v>2285</v>
      </c>
    </row>
    <row r="322" spans="1:32">
      <c r="A322" s="56" t="s">
        <v>68</v>
      </c>
      <c r="B322" s="56" t="s">
        <v>163</v>
      </c>
      <c r="C322" s="56" t="s">
        <v>137</v>
      </c>
      <c r="D322" s="5">
        <v>290</v>
      </c>
      <c r="E322" s="5">
        <v>290.00000670999998</v>
      </c>
      <c r="F322" s="5">
        <v>290.00000990000001</v>
      </c>
      <c r="G322" s="5">
        <v>1569.9880746599999</v>
      </c>
      <c r="H322" s="5">
        <v>2929.9880746600002</v>
      </c>
      <c r="I322" s="5">
        <v>4163.1053610999998</v>
      </c>
      <c r="J322" s="5">
        <v>4379.6729562</v>
      </c>
      <c r="K322" s="5">
        <v>4379.6729562</v>
      </c>
      <c r="L322" s="5">
        <v>4379.6729673999998</v>
      </c>
      <c r="M322" s="5">
        <v>4379.672977799999</v>
      </c>
      <c r="N322" s="5">
        <v>4379.6730321199993</v>
      </c>
      <c r="O322" s="5">
        <v>4379.6730438599998</v>
      </c>
      <c r="P322" s="5">
        <v>4379.6733208099986</v>
      </c>
      <c r="Q322" s="5">
        <v>4379.67332085</v>
      </c>
      <c r="R322" s="5">
        <v>4458.4671666100003</v>
      </c>
      <c r="S322" s="5">
        <v>4879.6732800899999</v>
      </c>
      <c r="T322" s="5">
        <v>4879.6733410999996</v>
      </c>
      <c r="U322" s="5">
        <v>4953.12491391</v>
      </c>
      <c r="V322" s="5">
        <v>4953.1249704099992</v>
      </c>
      <c r="W322" s="5">
        <v>4977.86290018</v>
      </c>
      <c r="X322" s="5">
        <v>4977.8629002500002</v>
      </c>
      <c r="Y322" s="5">
        <v>5379.6733766999996</v>
      </c>
      <c r="Z322" s="5">
        <v>5379.6734427900001</v>
      </c>
      <c r="AA322" s="5">
        <v>4779.6855843100002</v>
      </c>
      <c r="AB322" s="5">
        <v>4779.6856333300002</v>
      </c>
      <c r="AC322" s="5">
        <v>3546.56834815</v>
      </c>
      <c r="AD322" s="5">
        <v>3386.3836091899998</v>
      </c>
      <c r="AE322" s="5">
        <v>3674.1599996800001</v>
      </c>
      <c r="AF322" s="5">
        <v>3674.1599952900001</v>
      </c>
    </row>
    <row r="323" spans="1:32">
      <c r="A323" s="56" t="s">
        <v>68</v>
      </c>
      <c r="B323" s="56" t="s">
        <v>163</v>
      </c>
      <c r="C323" s="56" t="s">
        <v>138</v>
      </c>
      <c r="D323" s="5">
        <v>10.614000000000001</v>
      </c>
      <c r="E323" s="5">
        <v>97.194999999999993</v>
      </c>
      <c r="F323" s="5">
        <v>193.89099999999999</v>
      </c>
      <c r="G323" s="5">
        <v>321.46699999999998</v>
      </c>
      <c r="H323" s="5">
        <v>477.30799999999999</v>
      </c>
      <c r="I323" s="5">
        <v>663.93899998999996</v>
      </c>
      <c r="J323" s="5">
        <v>884.26200001000007</v>
      </c>
      <c r="K323" s="5">
        <v>1223.617</v>
      </c>
      <c r="L323" s="5">
        <v>1527.53344593</v>
      </c>
      <c r="M323" s="5">
        <v>1867.2025770400001</v>
      </c>
      <c r="N323" s="5">
        <v>2268.2680231300001</v>
      </c>
      <c r="O323" s="5">
        <v>2758.8330898200002</v>
      </c>
      <c r="P323" s="5">
        <v>3293.1551549400001</v>
      </c>
      <c r="Q323" s="5">
        <v>3837.9824765799999</v>
      </c>
      <c r="R323" s="5">
        <v>4410.34305305</v>
      </c>
      <c r="S323" s="5">
        <v>4966.7253137600001</v>
      </c>
      <c r="T323" s="5">
        <v>5527.4248461200004</v>
      </c>
      <c r="U323" s="5">
        <v>5974.0516751499999</v>
      </c>
      <c r="V323" s="5">
        <v>6409.6953179900001</v>
      </c>
      <c r="W323" s="5">
        <v>6810.2277216000002</v>
      </c>
      <c r="X323" s="5">
        <v>7236.07853574</v>
      </c>
      <c r="Y323" s="5">
        <v>7670.42398976</v>
      </c>
      <c r="Z323" s="5">
        <v>8130.8809619000003</v>
      </c>
      <c r="AA323" s="5">
        <v>8598.1680176999998</v>
      </c>
      <c r="AB323" s="5">
        <v>9095.4546502699995</v>
      </c>
      <c r="AC323" s="5">
        <v>9598.0447687700016</v>
      </c>
      <c r="AD323" s="5">
        <v>10130.098615360001</v>
      </c>
      <c r="AE323" s="5">
        <v>10669.6482607</v>
      </c>
      <c r="AF323" s="5">
        <v>10697.643870080001</v>
      </c>
    </row>
    <row r="324" spans="1:32">
      <c r="A324" s="56" t="s">
        <v>68</v>
      </c>
      <c r="B324" s="56" t="s">
        <v>163</v>
      </c>
      <c r="C324" s="56" t="s">
        <v>139</v>
      </c>
      <c r="D324" s="5">
        <v>169.471</v>
      </c>
      <c r="E324" s="5">
        <v>551.87700000000007</v>
      </c>
      <c r="F324" s="5">
        <v>804.322</v>
      </c>
      <c r="G324" s="5">
        <v>1024.308</v>
      </c>
      <c r="H324" s="5">
        <v>1210.452</v>
      </c>
      <c r="I324" s="5">
        <v>1364.306</v>
      </c>
      <c r="J324" s="5">
        <v>1497.826</v>
      </c>
      <c r="K324" s="5">
        <v>1724.8409999999999</v>
      </c>
      <c r="L324" s="5">
        <v>2042.145</v>
      </c>
      <c r="M324" s="5">
        <v>2372.98</v>
      </c>
      <c r="N324" s="5">
        <v>2728.3529999999992</v>
      </c>
      <c r="O324" s="5">
        <v>3161.3960000000002</v>
      </c>
      <c r="P324" s="5">
        <v>3582.5970000000002</v>
      </c>
      <c r="Q324" s="5">
        <v>3974.6349999999989</v>
      </c>
      <c r="R324" s="5">
        <v>4331.67</v>
      </c>
      <c r="S324" s="5">
        <v>4638.5140000000019</v>
      </c>
      <c r="T324" s="5">
        <v>4887.0350000000008</v>
      </c>
      <c r="U324" s="5">
        <v>5003.3400000000011</v>
      </c>
      <c r="V324" s="5">
        <v>5060.8829999999998</v>
      </c>
      <c r="W324" s="5">
        <v>5077.6240000000007</v>
      </c>
      <c r="X324" s="5">
        <v>5077.9980000000014</v>
      </c>
      <c r="Y324" s="5">
        <v>5080.4420000000009</v>
      </c>
      <c r="Z324" s="5">
        <v>5067.9909999999991</v>
      </c>
      <c r="AA324" s="5">
        <v>5058.1019999999999</v>
      </c>
      <c r="AB324" s="5">
        <v>5033.2700000000013</v>
      </c>
      <c r="AC324" s="5">
        <v>5011.559000000002</v>
      </c>
      <c r="AD324" s="5">
        <v>4974.7829999999994</v>
      </c>
      <c r="AE324" s="5">
        <v>4941.0389999999989</v>
      </c>
      <c r="AF324" s="5">
        <v>4941.0389999999989</v>
      </c>
    </row>
    <row r="325" spans="1:32">
      <c r="A325" s="56" t="s">
        <v>68</v>
      </c>
      <c r="B325" s="56" t="s">
        <v>163</v>
      </c>
      <c r="C325" s="56" t="s">
        <v>140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</row>
    <row r="326" spans="1:32">
      <c r="A326" s="56" t="s">
        <v>68</v>
      </c>
      <c r="B326" s="56" t="s">
        <v>163</v>
      </c>
      <c r="C326" s="56" t="s">
        <v>141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</row>
    <row r="327" spans="1:32">
      <c r="A327" s="56" t="s">
        <v>68</v>
      </c>
      <c r="B327" s="56" t="s">
        <v>163</v>
      </c>
      <c r="C327" s="56" t="s">
        <v>142</v>
      </c>
      <c r="D327" s="5">
        <v>2206.842000000001</v>
      </c>
      <c r="E327" s="5">
        <v>3417.75462479</v>
      </c>
      <c r="F327" s="5">
        <v>3803.85462542</v>
      </c>
      <c r="G327" s="5">
        <v>5162.812294719999</v>
      </c>
      <c r="H327" s="5">
        <v>6609.9961040199996</v>
      </c>
      <c r="I327" s="5">
        <v>7753.3227707999986</v>
      </c>
      <c r="J327" s="5">
        <v>8265.9004132999999</v>
      </c>
      <c r="K327" s="5">
        <v>11116.200006569999</v>
      </c>
      <c r="L327" s="5">
        <v>11116.20001758</v>
      </c>
      <c r="M327" s="5">
        <v>11536.175893109999</v>
      </c>
      <c r="N327" s="5">
        <v>12098.37059269</v>
      </c>
      <c r="O327" s="5">
        <v>12540.854947669999</v>
      </c>
      <c r="P327" s="5">
        <v>13139.93481966</v>
      </c>
      <c r="Q327" s="5">
        <v>13414.281760960001</v>
      </c>
      <c r="R327" s="5">
        <v>15502.21948908</v>
      </c>
      <c r="S327" s="5">
        <v>15502.219520430001</v>
      </c>
      <c r="T327" s="5">
        <v>15658.297427850001</v>
      </c>
      <c r="U327" s="5">
        <v>15658.29743137</v>
      </c>
      <c r="V327" s="5">
        <v>16550.142133739999</v>
      </c>
      <c r="W327" s="5">
        <v>16767.83360278</v>
      </c>
      <c r="X327" s="5">
        <v>17356.922721129999</v>
      </c>
      <c r="Y327" s="5">
        <v>17508.24555625</v>
      </c>
      <c r="Z327" s="5">
        <v>17508.2456499</v>
      </c>
      <c r="AA327" s="5">
        <v>18448.651447849999</v>
      </c>
      <c r="AB327" s="5">
        <v>20693.2078502</v>
      </c>
      <c r="AC327" s="5">
        <v>20693.20785209</v>
      </c>
      <c r="AD327" s="5">
        <v>21575.534081360009</v>
      </c>
      <c r="AE327" s="5">
        <v>22941.11711128</v>
      </c>
      <c r="AF327" s="5">
        <v>22697.317112519999</v>
      </c>
    </row>
    <row r="328" spans="1:32">
      <c r="A328" s="56" t="s">
        <v>68</v>
      </c>
      <c r="B328" s="56" t="s">
        <v>163</v>
      </c>
      <c r="C328" s="56" t="s">
        <v>143</v>
      </c>
      <c r="D328" s="5">
        <v>4099.375</v>
      </c>
      <c r="E328" s="5">
        <v>4099.3750129600003</v>
      </c>
      <c r="F328" s="5">
        <v>4099.3750131500001</v>
      </c>
      <c r="G328" s="5">
        <v>4099.3750517600001</v>
      </c>
      <c r="H328" s="5">
        <v>4099.3750614600003</v>
      </c>
      <c r="I328" s="5">
        <v>5403.0788384199996</v>
      </c>
      <c r="J328" s="5">
        <v>6919.8790404499987</v>
      </c>
      <c r="K328" s="5">
        <v>7128.2184431899987</v>
      </c>
      <c r="L328" s="5">
        <v>7128.261150809999</v>
      </c>
      <c r="M328" s="5">
        <v>7447.0985053899994</v>
      </c>
      <c r="N328" s="5">
        <v>8426.6032708799994</v>
      </c>
      <c r="O328" s="5">
        <v>8428.1958790399985</v>
      </c>
      <c r="P328" s="5">
        <v>9191.9389979099997</v>
      </c>
      <c r="Q328" s="5">
        <v>9612.3940132299995</v>
      </c>
      <c r="R328" s="5">
        <v>10580.24230261</v>
      </c>
      <c r="S328" s="5">
        <v>11097.22566036</v>
      </c>
      <c r="T328" s="5">
        <v>12323.88691204</v>
      </c>
      <c r="U328" s="5">
        <v>12323.88691284</v>
      </c>
      <c r="V328" s="5">
        <v>13904.117455830001</v>
      </c>
      <c r="W328" s="5">
        <v>15693.98382976</v>
      </c>
      <c r="X328" s="5">
        <v>17546.914663359999</v>
      </c>
      <c r="Y328" s="5">
        <v>18104.43089182999</v>
      </c>
      <c r="Z328" s="5">
        <v>18306.016062260001</v>
      </c>
      <c r="AA328" s="5">
        <v>19305.841365619999</v>
      </c>
      <c r="AB328" s="5">
        <v>20503.63809461</v>
      </c>
      <c r="AC328" s="5">
        <v>20612.348387869992</v>
      </c>
      <c r="AD328" s="5">
        <v>22619.672693179989</v>
      </c>
      <c r="AE328" s="5">
        <v>23626.027949629999</v>
      </c>
      <c r="AF328" s="5">
        <v>23081.019950689999</v>
      </c>
    </row>
    <row r="329" spans="1:32">
      <c r="A329" s="56" t="s">
        <v>68</v>
      </c>
      <c r="B329" s="56" t="s">
        <v>163</v>
      </c>
      <c r="C329" s="56" t="s">
        <v>144</v>
      </c>
      <c r="D329" s="5">
        <v>5183.7329108689109</v>
      </c>
      <c r="E329" s="5">
        <v>6922.7277668999996</v>
      </c>
      <c r="F329" s="5">
        <v>7729.2309365999999</v>
      </c>
      <c r="G329" s="5">
        <v>8520.6213362999988</v>
      </c>
      <c r="H329" s="5">
        <v>9270.9160045999997</v>
      </c>
      <c r="I329" s="5">
        <v>9991.0547650000008</v>
      </c>
      <c r="J329" s="5">
        <v>10709.473653999999</v>
      </c>
      <c r="K329" s="5">
        <v>11436.443144000001</v>
      </c>
      <c r="L329" s="5">
        <v>12170.029343</v>
      </c>
      <c r="M329" s="5">
        <v>12901.81018</v>
      </c>
      <c r="N329" s="5">
        <v>13643.271858</v>
      </c>
      <c r="O329" s="5">
        <v>14388.326986</v>
      </c>
      <c r="P329" s="5">
        <v>15121.253220000001</v>
      </c>
      <c r="Q329" s="5">
        <v>15810.109125000001</v>
      </c>
      <c r="R329" s="5">
        <v>16449.242824000001</v>
      </c>
      <c r="S329" s="5">
        <v>17061.910985999999</v>
      </c>
      <c r="T329" s="5">
        <v>17667.5949</v>
      </c>
      <c r="U329" s="5">
        <v>18262.588393999999</v>
      </c>
      <c r="V329" s="5">
        <v>18847.510651000001</v>
      </c>
      <c r="W329" s="5">
        <v>19429.670222000001</v>
      </c>
      <c r="X329" s="5">
        <v>20006.011485999999</v>
      </c>
      <c r="Y329" s="5">
        <v>20581.860403999999</v>
      </c>
      <c r="Z329" s="5">
        <v>21155.920246999998</v>
      </c>
      <c r="AA329" s="5">
        <v>21714.391952999998</v>
      </c>
      <c r="AB329" s="5">
        <v>22270.012771000002</v>
      </c>
      <c r="AC329" s="5">
        <v>22818.172102</v>
      </c>
      <c r="AD329" s="5">
        <v>23366.900722999999</v>
      </c>
      <c r="AE329" s="5">
        <v>23907.736964</v>
      </c>
      <c r="AF329" s="5">
        <v>23907.736964</v>
      </c>
    </row>
    <row r="330" spans="1:32">
      <c r="A330" s="56" t="s">
        <v>68</v>
      </c>
      <c r="B330" s="56" t="s">
        <v>163</v>
      </c>
      <c r="C330" s="56" t="s">
        <v>146</v>
      </c>
      <c r="D330" s="5">
        <v>308.44499999999999</v>
      </c>
      <c r="E330" s="5">
        <v>369.39093185040088</v>
      </c>
      <c r="F330" s="5">
        <v>401.20167709448492</v>
      </c>
      <c r="G330" s="5">
        <v>576.86130721057987</v>
      </c>
      <c r="H330" s="5">
        <v>792.71299566794801</v>
      </c>
      <c r="I330" s="5">
        <v>907.98473965987205</v>
      </c>
      <c r="J330" s="5">
        <v>1035.939493329927</v>
      </c>
      <c r="K330" s="5">
        <v>1094.4036724012281</v>
      </c>
      <c r="L330" s="5">
        <v>1158.52460636193</v>
      </c>
      <c r="M330" s="5">
        <v>1235.4642027231239</v>
      </c>
      <c r="N330" s="5">
        <v>1309.265231790647</v>
      </c>
      <c r="O330" s="5">
        <v>1387.0296033203249</v>
      </c>
      <c r="P330" s="5">
        <v>1463.187045625481</v>
      </c>
      <c r="Q330" s="5">
        <v>1544.99860314386</v>
      </c>
      <c r="R330" s="5">
        <v>1613.8245577482101</v>
      </c>
      <c r="S330" s="5">
        <v>1713.474001271592</v>
      </c>
      <c r="T330" s="5">
        <v>1788.1465500986551</v>
      </c>
      <c r="U330" s="5">
        <v>1895.5895899369609</v>
      </c>
      <c r="V330" s="5">
        <v>1919.7335279571751</v>
      </c>
      <c r="W330" s="5">
        <v>1921.356835954211</v>
      </c>
      <c r="X330" s="5">
        <v>1934.806591304123</v>
      </c>
      <c r="Y330" s="5">
        <v>1976.882021626129</v>
      </c>
      <c r="Z330" s="5">
        <v>1984.1465423349</v>
      </c>
      <c r="AA330" s="5">
        <v>2026.1747477096551</v>
      </c>
      <c r="AB330" s="5">
        <v>2060.7353038131969</v>
      </c>
      <c r="AC330" s="5">
        <v>2084.1001607951098</v>
      </c>
      <c r="AD330" s="5">
        <v>2098.586655222322</v>
      </c>
      <c r="AE330" s="5">
        <v>2127.8305377951751</v>
      </c>
      <c r="AF330" s="5">
        <v>2127.8305377951751</v>
      </c>
    </row>
    <row r="332" spans="1:32">
      <c r="A332" s="56" t="s">
        <v>68</v>
      </c>
      <c r="B332" s="56" t="s">
        <v>197</v>
      </c>
      <c r="C332" s="56" t="s">
        <v>130</v>
      </c>
      <c r="D332" s="5">
        <v>8126</v>
      </c>
      <c r="E332" s="5">
        <v>8126</v>
      </c>
      <c r="F332" s="5">
        <v>8126</v>
      </c>
      <c r="G332" s="5">
        <v>7426</v>
      </c>
      <c r="H332" s="5">
        <v>6726</v>
      </c>
      <c r="I332" s="5">
        <v>6026</v>
      </c>
      <c r="J332" s="5">
        <v>4832</v>
      </c>
      <c r="K332" s="5">
        <v>4552</v>
      </c>
      <c r="L332" s="5">
        <v>3152</v>
      </c>
      <c r="M332" s="5">
        <v>3152</v>
      </c>
      <c r="N332" s="5">
        <v>2422</v>
      </c>
      <c r="O332" s="5">
        <v>1692</v>
      </c>
      <c r="P332" s="5">
        <v>1692</v>
      </c>
      <c r="Q332" s="5">
        <v>1692</v>
      </c>
      <c r="R332" s="5">
        <v>1692</v>
      </c>
      <c r="S332" s="5">
        <v>1692</v>
      </c>
      <c r="T332" s="5">
        <v>1692</v>
      </c>
      <c r="U332" s="5">
        <v>852</v>
      </c>
      <c r="V332" s="5">
        <v>426</v>
      </c>
      <c r="W332" s="5">
        <v>426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</row>
    <row r="333" spans="1:32">
      <c r="A333" s="56" t="s">
        <v>68</v>
      </c>
      <c r="B333" s="56" t="s">
        <v>197</v>
      </c>
      <c r="C333" s="56" t="s">
        <v>132</v>
      </c>
      <c r="D333" s="5">
        <v>1597.89999999</v>
      </c>
      <c r="E333" s="5">
        <v>1597.89999999</v>
      </c>
      <c r="F333" s="5">
        <v>1597.89999999</v>
      </c>
      <c r="G333" s="5">
        <v>1597.89999999</v>
      </c>
      <c r="H333" s="5">
        <v>1597.89999999</v>
      </c>
      <c r="I333" s="5">
        <v>1597.89999999</v>
      </c>
      <c r="J333" s="5">
        <v>1597.89999999</v>
      </c>
      <c r="K333" s="5">
        <v>1597.89999999</v>
      </c>
      <c r="L333" s="5">
        <v>1597.89999999</v>
      </c>
      <c r="M333" s="5">
        <v>1597.89999999</v>
      </c>
      <c r="N333" s="5">
        <v>1597.89999999</v>
      </c>
      <c r="O333" s="5">
        <v>1597.89999999</v>
      </c>
      <c r="P333" s="5">
        <v>1597.89999999</v>
      </c>
      <c r="Q333" s="5">
        <v>1597.89999999</v>
      </c>
      <c r="R333" s="5">
        <v>1212.89999999</v>
      </c>
      <c r="S333" s="5">
        <v>1212.89999999</v>
      </c>
      <c r="T333" s="5">
        <v>1212.89999999</v>
      </c>
      <c r="U333" s="5">
        <v>1068.5</v>
      </c>
      <c r="V333" s="5">
        <v>1068.5</v>
      </c>
      <c r="W333" s="5">
        <v>1068.5</v>
      </c>
      <c r="X333" s="5">
        <v>1068.5</v>
      </c>
      <c r="Y333" s="5">
        <v>1068.5</v>
      </c>
      <c r="Z333" s="5">
        <v>1068.5</v>
      </c>
      <c r="AA333" s="5">
        <v>244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</row>
    <row r="334" spans="1:32">
      <c r="A334" s="56" t="s">
        <v>68</v>
      </c>
      <c r="B334" s="56" t="s">
        <v>197</v>
      </c>
      <c r="C334" s="56" t="s">
        <v>133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</row>
    <row r="335" spans="1:32">
      <c r="A335" s="56" t="s">
        <v>68</v>
      </c>
      <c r="B335" s="56" t="s">
        <v>197</v>
      </c>
      <c r="C335" s="56" t="s">
        <v>134</v>
      </c>
      <c r="D335" s="5">
        <v>1954.5000000099999</v>
      </c>
      <c r="E335" s="5">
        <v>1954.5000000099999</v>
      </c>
      <c r="F335" s="5">
        <v>1954.5000004999999</v>
      </c>
      <c r="G335" s="5">
        <v>1954.5000004999999</v>
      </c>
      <c r="H335" s="5">
        <v>1954.5000004999999</v>
      </c>
      <c r="I335" s="5">
        <v>1954.5000004999999</v>
      </c>
      <c r="J335" s="5">
        <v>1954.50000099</v>
      </c>
      <c r="K335" s="5">
        <v>1954.50000099</v>
      </c>
      <c r="L335" s="5">
        <v>1954.5000113900001</v>
      </c>
      <c r="M335" s="5">
        <v>1954.5000113900001</v>
      </c>
      <c r="N335" s="5">
        <v>1954.5000113900001</v>
      </c>
      <c r="O335" s="5">
        <v>1662.5000145199999</v>
      </c>
      <c r="P335" s="5">
        <v>1545.5000176599999</v>
      </c>
      <c r="Q335" s="5">
        <v>1545.5000176599999</v>
      </c>
      <c r="R335" s="5">
        <v>1545.5000275699999</v>
      </c>
      <c r="S335" s="5">
        <v>1545.5000133399999</v>
      </c>
      <c r="T335" s="5">
        <v>1545.5000201099999</v>
      </c>
      <c r="U335" s="5">
        <v>1545.500031</v>
      </c>
      <c r="V335" s="5">
        <v>1545.5000450299999</v>
      </c>
      <c r="W335" s="5">
        <v>1545.5000513099999</v>
      </c>
      <c r="X335" s="5">
        <v>1545.5000912400001</v>
      </c>
      <c r="Y335" s="5">
        <v>1545.5000912400001</v>
      </c>
      <c r="Z335" s="5">
        <v>1414.0000332499999</v>
      </c>
      <c r="AA335" s="5">
        <v>2967.70319217</v>
      </c>
      <c r="AB335" s="5">
        <v>2418.70319217</v>
      </c>
      <c r="AC335" s="5">
        <v>2418.70319217</v>
      </c>
      <c r="AD335" s="5">
        <v>2418.70319217</v>
      </c>
      <c r="AE335" s="5">
        <v>1899.70319217</v>
      </c>
      <c r="AF335" s="5">
        <v>1553.70319217</v>
      </c>
    </row>
    <row r="336" spans="1:32">
      <c r="A336" s="56" t="s">
        <v>68</v>
      </c>
      <c r="B336" s="56" t="s">
        <v>197</v>
      </c>
      <c r="C336" s="56" t="s">
        <v>135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</row>
    <row r="337" spans="1:32">
      <c r="A337" s="56" t="s">
        <v>68</v>
      </c>
      <c r="B337" s="56" t="s">
        <v>197</v>
      </c>
      <c r="C337" s="56" t="s">
        <v>136</v>
      </c>
      <c r="D337" s="5">
        <v>152.4</v>
      </c>
      <c r="E337" s="5">
        <v>152.4</v>
      </c>
      <c r="F337" s="5">
        <v>152.4</v>
      </c>
      <c r="G337" s="5">
        <v>152.4</v>
      </c>
      <c r="H337" s="5">
        <v>152.4</v>
      </c>
      <c r="I337" s="5">
        <v>152.4</v>
      </c>
      <c r="J337" s="5">
        <v>152.4</v>
      </c>
      <c r="K337" s="5">
        <v>152.4</v>
      </c>
      <c r="L337" s="5">
        <v>152.4</v>
      </c>
      <c r="M337" s="5">
        <v>152.4</v>
      </c>
      <c r="N337" s="5">
        <v>152.4</v>
      </c>
      <c r="O337" s="5">
        <v>152.4</v>
      </c>
      <c r="P337" s="5">
        <v>152.4</v>
      </c>
      <c r="Q337" s="5">
        <v>152.4</v>
      </c>
      <c r="R337" s="5">
        <v>152.4</v>
      </c>
      <c r="S337" s="5">
        <v>66</v>
      </c>
      <c r="T337" s="5">
        <v>66</v>
      </c>
      <c r="U337" s="5">
        <v>66</v>
      </c>
      <c r="V337" s="5">
        <v>66</v>
      </c>
      <c r="W337" s="5">
        <v>66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</row>
    <row r="338" spans="1:32">
      <c r="A338" s="56" t="s">
        <v>68</v>
      </c>
      <c r="B338" s="56" t="s">
        <v>197</v>
      </c>
      <c r="C338" s="56" t="s">
        <v>137</v>
      </c>
      <c r="D338" s="5">
        <v>670</v>
      </c>
      <c r="E338" s="5">
        <v>670.00001215999998</v>
      </c>
      <c r="F338" s="5">
        <v>670.00001717999999</v>
      </c>
      <c r="G338" s="5">
        <v>920.00002083000004</v>
      </c>
      <c r="H338" s="5">
        <v>920.00002604999997</v>
      </c>
      <c r="I338" s="5">
        <v>920.00003741</v>
      </c>
      <c r="J338" s="5">
        <v>1264.0023861699999</v>
      </c>
      <c r="K338" s="5">
        <v>1264.0023861699999</v>
      </c>
      <c r="L338" s="5">
        <v>1978.0284216699999</v>
      </c>
      <c r="M338" s="5">
        <v>1978.0284216699999</v>
      </c>
      <c r="N338" s="5">
        <v>1978.0284216699999</v>
      </c>
      <c r="O338" s="5">
        <v>2213.9494840000002</v>
      </c>
      <c r="P338" s="5">
        <v>2289.9084724999998</v>
      </c>
      <c r="Q338" s="5">
        <v>2289.90847252</v>
      </c>
      <c r="R338" s="5">
        <v>3035.1868693800002</v>
      </c>
      <c r="S338" s="5">
        <v>3057.3564706000002</v>
      </c>
      <c r="T338" s="5">
        <v>3935.20319359</v>
      </c>
      <c r="U338" s="5">
        <v>5261.6292025800003</v>
      </c>
      <c r="V338" s="5">
        <v>5474.8980682900001</v>
      </c>
      <c r="W338" s="5">
        <v>6042.8482792200002</v>
      </c>
      <c r="X338" s="5">
        <v>6042.8482796999997</v>
      </c>
      <c r="Y338" s="5">
        <v>6042.8482686900006</v>
      </c>
      <c r="Z338" s="5">
        <v>6042.8483419000004</v>
      </c>
      <c r="AA338" s="5">
        <v>6054.1107756299998</v>
      </c>
      <c r="AB338" s="5">
        <v>6054.1107709200014</v>
      </c>
      <c r="AC338" s="5">
        <v>6054.1107598600001</v>
      </c>
      <c r="AD338" s="5">
        <v>6868.0628456000004</v>
      </c>
      <c r="AE338" s="5">
        <v>8265.1030334799998</v>
      </c>
      <c r="AF338" s="5">
        <v>7850.5941369700004</v>
      </c>
    </row>
    <row r="339" spans="1:32">
      <c r="A339" s="56" t="s">
        <v>68</v>
      </c>
      <c r="B339" s="56" t="s">
        <v>197</v>
      </c>
      <c r="C339" s="56" t="s">
        <v>138</v>
      </c>
      <c r="D339" s="5">
        <v>6.7799999999999994</v>
      </c>
      <c r="E339" s="5">
        <v>70.646999989999998</v>
      </c>
      <c r="F339" s="5">
        <v>151.97900000999999</v>
      </c>
      <c r="G339" s="5">
        <v>266.90499999999997</v>
      </c>
      <c r="H339" s="5">
        <v>406.553</v>
      </c>
      <c r="I339" s="5">
        <v>573.36900000000003</v>
      </c>
      <c r="J339" s="5">
        <v>775.00299999999993</v>
      </c>
      <c r="K339" s="5">
        <v>1088.9509999899999</v>
      </c>
      <c r="L339" s="5">
        <v>1371.98571666</v>
      </c>
      <c r="M339" s="5">
        <v>1640.71045082</v>
      </c>
      <c r="N339" s="5">
        <v>1958.65946534</v>
      </c>
      <c r="O339" s="5">
        <v>2346.43592605</v>
      </c>
      <c r="P339" s="5">
        <v>2772.1156823900001</v>
      </c>
      <c r="Q339" s="5">
        <v>3213.9407025800001</v>
      </c>
      <c r="R339" s="5">
        <v>3671.8742637700002</v>
      </c>
      <c r="S339" s="5">
        <v>4123.79592779</v>
      </c>
      <c r="T339" s="5">
        <v>4584.0053343299996</v>
      </c>
      <c r="U339" s="5">
        <v>4939.9521028400004</v>
      </c>
      <c r="V339" s="5">
        <v>5281.9022712400001</v>
      </c>
      <c r="W339" s="5">
        <v>5586.6117931799999</v>
      </c>
      <c r="X339" s="5">
        <v>5909.90588656</v>
      </c>
      <c r="Y339" s="5">
        <v>6239.44197334</v>
      </c>
      <c r="Z339" s="5">
        <v>6583.140128510001</v>
      </c>
      <c r="AA339" s="5">
        <v>6931.3414566599986</v>
      </c>
      <c r="AB339" s="5">
        <v>7298.8976921399999</v>
      </c>
      <c r="AC339" s="5">
        <v>7670.4133017300001</v>
      </c>
      <c r="AD339" s="5">
        <v>8065.6271149200002</v>
      </c>
      <c r="AE339" s="5">
        <v>8460.9043175100014</v>
      </c>
      <c r="AF339" s="5">
        <v>8477.9553716600003</v>
      </c>
    </row>
    <row r="340" spans="1:32">
      <c r="A340" s="56" t="s">
        <v>68</v>
      </c>
      <c r="B340" s="56" t="s">
        <v>197</v>
      </c>
      <c r="C340" s="56" t="s">
        <v>139</v>
      </c>
      <c r="D340" s="5">
        <v>99.957999999999998</v>
      </c>
      <c r="E340" s="5">
        <v>394.57299999999998</v>
      </c>
      <c r="F340" s="5">
        <v>630.91099999999994</v>
      </c>
      <c r="G340" s="5">
        <v>861.1690000000001</v>
      </c>
      <c r="H340" s="5">
        <v>1044.5999999999999</v>
      </c>
      <c r="I340" s="5">
        <v>1202.9010000000001</v>
      </c>
      <c r="J340" s="5">
        <v>1345.9849999999999</v>
      </c>
      <c r="K340" s="5">
        <v>1584.4369999999999</v>
      </c>
      <c r="L340" s="5">
        <v>1898.5050000000001</v>
      </c>
      <c r="M340" s="5">
        <v>2160.37</v>
      </c>
      <c r="N340" s="5">
        <v>2444.34</v>
      </c>
      <c r="O340" s="5">
        <v>2791.527</v>
      </c>
      <c r="P340" s="5">
        <v>3133.6959999999999</v>
      </c>
      <c r="Q340" s="5">
        <v>3465.114</v>
      </c>
      <c r="R340" s="5">
        <v>3761.0080000000012</v>
      </c>
      <c r="S340" s="5">
        <v>4025.8090000000002</v>
      </c>
      <c r="T340" s="5">
        <v>4247.8820000000014</v>
      </c>
      <c r="U340" s="5">
        <v>4350.5150000000003</v>
      </c>
      <c r="V340" s="5">
        <v>4399.7440000000006</v>
      </c>
      <c r="W340" s="5">
        <v>4410.491</v>
      </c>
      <c r="X340" s="5">
        <v>4406.2350000000006</v>
      </c>
      <c r="Y340" s="5">
        <v>4406.755000000001</v>
      </c>
      <c r="Z340" s="5">
        <v>4388.9480000000012</v>
      </c>
      <c r="AA340" s="5">
        <v>4375.9829999999993</v>
      </c>
      <c r="AB340" s="5">
        <v>4347.2200000000012</v>
      </c>
      <c r="AC340" s="5">
        <v>4324.1239999999998</v>
      </c>
      <c r="AD340" s="5">
        <v>4288.7089999999998</v>
      </c>
      <c r="AE340" s="5">
        <v>4255.2830000000004</v>
      </c>
      <c r="AF340" s="5">
        <v>4255.2830000000004</v>
      </c>
    </row>
    <row r="341" spans="1:32">
      <c r="A341" s="56" t="s">
        <v>68</v>
      </c>
      <c r="B341" s="56" t="s">
        <v>197</v>
      </c>
      <c r="C341" s="56" t="s">
        <v>140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</row>
    <row r="342" spans="1:32">
      <c r="A342" s="56" t="s">
        <v>68</v>
      </c>
      <c r="B342" s="56" t="s">
        <v>197</v>
      </c>
      <c r="C342" s="56" t="s">
        <v>141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</row>
    <row r="343" spans="1:32">
      <c r="A343" s="56" t="s">
        <v>68</v>
      </c>
      <c r="B343" s="56" t="s">
        <v>197</v>
      </c>
      <c r="C343" s="56" t="s">
        <v>142</v>
      </c>
      <c r="D343" s="5">
        <v>986.42900000000009</v>
      </c>
      <c r="E343" s="5">
        <v>1286.4290000000001</v>
      </c>
      <c r="F343" s="5">
        <v>3638.878174850001</v>
      </c>
      <c r="G343" s="5">
        <v>4086.1640405100002</v>
      </c>
      <c r="H343" s="5">
        <v>4739.8244412099993</v>
      </c>
      <c r="I343" s="5">
        <v>6096.0648740800007</v>
      </c>
      <c r="J343" s="5">
        <v>7416.5081774</v>
      </c>
      <c r="K343" s="5">
        <v>7638.0016216800004</v>
      </c>
      <c r="L343" s="5">
        <v>9349.922454900001</v>
      </c>
      <c r="M343" s="5">
        <v>9500.1543707399996</v>
      </c>
      <c r="N343" s="5">
        <v>10372.422250760001</v>
      </c>
      <c r="O343" s="5">
        <v>11577.5988014</v>
      </c>
      <c r="P343" s="5">
        <v>11589.728972270001</v>
      </c>
      <c r="Q343" s="5">
        <v>11589.728972299999</v>
      </c>
      <c r="R343" s="5">
        <v>12045.540125539999</v>
      </c>
      <c r="S343" s="5">
        <v>12958.892711439999</v>
      </c>
      <c r="T343" s="5">
        <v>13448.42371746</v>
      </c>
      <c r="U343" s="5">
        <v>13656.33045112</v>
      </c>
      <c r="V343" s="5">
        <v>13899.14530133</v>
      </c>
      <c r="W343" s="5">
        <v>14530.13720239</v>
      </c>
      <c r="X343" s="5">
        <v>18822.12422953</v>
      </c>
      <c r="Y343" s="5">
        <v>20074.725144839998</v>
      </c>
      <c r="Z343" s="5">
        <v>19634.750145819999</v>
      </c>
      <c r="AA343" s="5">
        <v>19889.687311189999</v>
      </c>
      <c r="AB343" s="5">
        <v>19857.73366201</v>
      </c>
      <c r="AC343" s="5">
        <v>20363.674323200001</v>
      </c>
      <c r="AD343" s="5">
        <v>23020.346683259999</v>
      </c>
      <c r="AE343" s="5">
        <v>23293.24746531</v>
      </c>
      <c r="AF343" s="5">
        <v>23293.24746558</v>
      </c>
    </row>
    <row r="344" spans="1:32">
      <c r="A344" s="56" t="s">
        <v>68</v>
      </c>
      <c r="B344" s="56" t="s">
        <v>197</v>
      </c>
      <c r="C344" s="56" t="s">
        <v>143</v>
      </c>
      <c r="D344" s="5">
        <v>2826.4169999999999</v>
      </c>
      <c r="E344" s="5">
        <v>2826.4169999999999</v>
      </c>
      <c r="F344" s="5">
        <v>3193.6570098799998</v>
      </c>
      <c r="G344" s="5">
        <v>3193.65701898</v>
      </c>
      <c r="H344" s="5">
        <v>3193.657037179999</v>
      </c>
      <c r="I344" s="5">
        <v>3227.8170379499988</v>
      </c>
      <c r="J344" s="5">
        <v>3247.15830418</v>
      </c>
      <c r="K344" s="5">
        <v>3600.327325539999</v>
      </c>
      <c r="L344" s="5">
        <v>4912.2913332900007</v>
      </c>
      <c r="M344" s="5">
        <v>4912.2913333700008</v>
      </c>
      <c r="N344" s="5">
        <v>5914.4302946400012</v>
      </c>
      <c r="O344" s="5">
        <v>6448.7456259800019</v>
      </c>
      <c r="P344" s="5">
        <v>6780.7940541300013</v>
      </c>
      <c r="Q344" s="5">
        <v>6799.1581377200009</v>
      </c>
      <c r="R344" s="5">
        <v>8244.6883890500012</v>
      </c>
      <c r="S344" s="5">
        <v>9415.3546967899983</v>
      </c>
      <c r="T344" s="5">
        <v>10616.13010794</v>
      </c>
      <c r="U344" s="5">
        <v>14354.05350081</v>
      </c>
      <c r="V344" s="5">
        <v>15000.514574119999</v>
      </c>
      <c r="W344" s="5">
        <v>17157.84229624</v>
      </c>
      <c r="X344" s="5">
        <v>19182.63975807</v>
      </c>
      <c r="Y344" s="5">
        <v>20741.52505326</v>
      </c>
      <c r="Z344" s="5">
        <v>20596.06505583</v>
      </c>
      <c r="AA344" s="5">
        <v>21745.08600752</v>
      </c>
      <c r="AB344" s="5">
        <v>22778.194015569999</v>
      </c>
      <c r="AC344" s="5">
        <v>22218.081898979999</v>
      </c>
      <c r="AD344" s="5">
        <v>26221.273626499998</v>
      </c>
      <c r="AE344" s="5">
        <v>27791.79578792</v>
      </c>
      <c r="AF344" s="5">
        <v>27765.795788129999</v>
      </c>
    </row>
    <row r="345" spans="1:32">
      <c r="A345" s="56" t="s">
        <v>68</v>
      </c>
      <c r="B345" s="56" t="s">
        <v>197</v>
      </c>
      <c r="C345" s="56" t="s">
        <v>144</v>
      </c>
      <c r="D345" s="5">
        <v>4941.9001342461061</v>
      </c>
      <c r="E345" s="5">
        <v>6248.8361014900001</v>
      </c>
      <c r="F345" s="5">
        <v>6947.0674198200004</v>
      </c>
      <c r="G345" s="5">
        <v>7675.3939258</v>
      </c>
      <c r="H345" s="5">
        <v>8329.1378256999997</v>
      </c>
      <c r="I345" s="5">
        <v>8959.7591496999994</v>
      </c>
      <c r="J345" s="5">
        <v>9601.5013985000005</v>
      </c>
      <c r="K345" s="5">
        <v>10257.520646700001</v>
      </c>
      <c r="L345" s="5">
        <v>10923.916328200001</v>
      </c>
      <c r="M345" s="5">
        <v>11482.732244500001</v>
      </c>
      <c r="N345" s="5">
        <v>12062.705751699999</v>
      </c>
      <c r="O345" s="5">
        <v>12645.1129052</v>
      </c>
      <c r="P345" s="5">
        <v>13200.5423206</v>
      </c>
      <c r="Q345" s="5">
        <v>13720.012152699999</v>
      </c>
      <c r="R345" s="5">
        <v>14196.9812162</v>
      </c>
      <c r="S345" s="5">
        <v>14666.617491200001</v>
      </c>
      <c r="T345" s="5">
        <v>15133.803684799999</v>
      </c>
      <c r="U345" s="5">
        <v>15601.3470727</v>
      </c>
      <c r="V345" s="5">
        <v>16059.6919616</v>
      </c>
      <c r="W345" s="5">
        <v>16507.785058699999</v>
      </c>
      <c r="X345" s="5">
        <v>16936.909008300001</v>
      </c>
      <c r="Y345" s="5">
        <v>17361.480721600001</v>
      </c>
      <c r="Z345" s="5">
        <v>17759.720203699999</v>
      </c>
      <c r="AA345" s="5">
        <v>18151.232939900001</v>
      </c>
      <c r="AB345" s="5">
        <v>18530.020143400001</v>
      </c>
      <c r="AC345" s="5">
        <v>18907.339474199998</v>
      </c>
      <c r="AD345" s="5">
        <v>19284.631764999998</v>
      </c>
      <c r="AE345" s="5">
        <v>19645.508336700001</v>
      </c>
      <c r="AF345" s="5">
        <v>19645.508336700001</v>
      </c>
    </row>
    <row r="346" spans="1:32">
      <c r="A346" s="56" t="s">
        <v>68</v>
      </c>
      <c r="B346" s="56" t="s">
        <v>197</v>
      </c>
      <c r="C346" s="56" t="s">
        <v>146</v>
      </c>
      <c r="D346" s="5">
        <v>104.0258438925494</v>
      </c>
      <c r="E346" s="5">
        <v>161.99786598880249</v>
      </c>
      <c r="F346" s="5">
        <v>191.46830324972581</v>
      </c>
      <c r="G346" s="5">
        <v>225.09824392779649</v>
      </c>
      <c r="H346" s="5">
        <v>258.63973482131013</v>
      </c>
      <c r="I346" s="5">
        <v>291.18647211344938</v>
      </c>
      <c r="J346" s="5">
        <v>322.36591115174548</v>
      </c>
      <c r="K346" s="5">
        <v>358.16807552288361</v>
      </c>
      <c r="L346" s="5">
        <v>394.25951740561271</v>
      </c>
      <c r="M346" s="5">
        <v>432.739184708214</v>
      </c>
      <c r="N346" s="5">
        <v>465.98982874266909</v>
      </c>
      <c r="O346" s="5">
        <v>506.6496860148136</v>
      </c>
      <c r="P346" s="5">
        <v>546.14191682219518</v>
      </c>
      <c r="Q346" s="5">
        <v>590.03126476948034</v>
      </c>
      <c r="R346" s="5">
        <v>631.38657345178081</v>
      </c>
      <c r="S346" s="5">
        <v>670.10021357927531</v>
      </c>
      <c r="T346" s="5">
        <v>716.46747212967216</v>
      </c>
      <c r="U346" s="5">
        <v>764.0842727762282</v>
      </c>
      <c r="V346" s="5">
        <v>809.4467247588691</v>
      </c>
      <c r="W346" s="5">
        <v>853.92802896883563</v>
      </c>
      <c r="X346" s="5">
        <v>902.05765206870797</v>
      </c>
      <c r="Y346" s="5">
        <v>953.57494727116568</v>
      </c>
      <c r="Z346" s="5">
        <v>1003.305020177015</v>
      </c>
      <c r="AA346" s="5">
        <v>1049.48690328873</v>
      </c>
      <c r="AB346" s="5">
        <v>1107.8725198936891</v>
      </c>
      <c r="AC346" s="5">
        <v>1163.541571599204</v>
      </c>
      <c r="AD346" s="5">
        <v>1220.9092941995359</v>
      </c>
      <c r="AE346" s="5">
        <v>1278.7236252166219</v>
      </c>
      <c r="AF346" s="5">
        <v>1278.7236252166219</v>
      </c>
    </row>
    <row r="348" spans="1:32">
      <c r="A348" s="56" t="s">
        <v>68</v>
      </c>
      <c r="B348" s="56" t="s">
        <v>198</v>
      </c>
      <c r="C348" s="56" t="s">
        <v>131</v>
      </c>
      <c r="D348" s="5">
        <v>4820</v>
      </c>
      <c r="E348" s="5">
        <v>4820</v>
      </c>
      <c r="F348" s="5">
        <v>4820</v>
      </c>
      <c r="G348" s="5">
        <v>4135</v>
      </c>
      <c r="H348" s="5">
        <v>3385</v>
      </c>
      <c r="I348" s="5">
        <v>3385</v>
      </c>
      <c r="J348" s="5">
        <v>2825</v>
      </c>
      <c r="K348" s="5">
        <v>1720</v>
      </c>
      <c r="L348" s="5">
        <v>1160</v>
      </c>
      <c r="M348" s="5">
        <v>1160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</row>
    <row r="349" spans="1:32">
      <c r="A349" s="56" t="s">
        <v>68</v>
      </c>
      <c r="B349" s="56" t="s">
        <v>198</v>
      </c>
      <c r="C349" s="56" t="s">
        <v>132</v>
      </c>
      <c r="D349" s="5">
        <v>500</v>
      </c>
      <c r="E349" s="5">
        <v>500</v>
      </c>
      <c r="F349" s="5">
        <v>500</v>
      </c>
      <c r="G349" s="5">
        <v>500</v>
      </c>
      <c r="H349" s="5">
        <v>500</v>
      </c>
      <c r="I349" s="5">
        <v>500</v>
      </c>
      <c r="J349" s="5">
        <v>500</v>
      </c>
      <c r="K349" s="5">
        <v>500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</row>
    <row r="350" spans="1:32">
      <c r="A350" s="56" t="s">
        <v>68</v>
      </c>
      <c r="B350" s="56" t="s">
        <v>198</v>
      </c>
      <c r="C350" s="56" t="s">
        <v>133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</row>
    <row r="351" spans="1:32">
      <c r="A351" s="56" t="s">
        <v>68</v>
      </c>
      <c r="B351" s="56" t="s">
        <v>198</v>
      </c>
      <c r="C351" s="56" t="s">
        <v>134</v>
      </c>
      <c r="D351" s="5">
        <v>1900</v>
      </c>
      <c r="E351" s="5">
        <v>1900</v>
      </c>
      <c r="F351" s="5">
        <v>1900.00000049</v>
      </c>
      <c r="G351" s="5">
        <v>1900.00000049</v>
      </c>
      <c r="H351" s="5">
        <v>1900.00000049</v>
      </c>
      <c r="I351" s="5">
        <v>1900.00000049</v>
      </c>
      <c r="J351" s="5">
        <v>1900.00000049</v>
      </c>
      <c r="K351" s="5">
        <v>1900.00000049</v>
      </c>
      <c r="L351" s="5">
        <v>1900.0000155</v>
      </c>
      <c r="M351" s="5">
        <v>1900.0000155</v>
      </c>
      <c r="N351" s="5">
        <v>1900.0000155</v>
      </c>
      <c r="O351" s="5">
        <v>1730.0000155</v>
      </c>
      <c r="P351" s="5">
        <v>1730.0000155</v>
      </c>
      <c r="Q351" s="5">
        <v>1730.0000155</v>
      </c>
      <c r="R351" s="5">
        <v>1730.00002227</v>
      </c>
      <c r="S351" s="5">
        <v>1730.00000922</v>
      </c>
      <c r="T351" s="5">
        <v>1730.0000191300001</v>
      </c>
      <c r="U351" s="5">
        <v>2368.0518969200002</v>
      </c>
      <c r="V351" s="5">
        <v>2368.0518969200002</v>
      </c>
      <c r="W351" s="5">
        <v>2368.0518969200002</v>
      </c>
      <c r="X351" s="5">
        <v>2454.8094634499998</v>
      </c>
      <c r="Y351" s="5">
        <v>2454.8094634499998</v>
      </c>
      <c r="Z351" s="5">
        <v>2454.80946541</v>
      </c>
      <c r="AA351" s="5">
        <v>2454.8094825799999</v>
      </c>
      <c r="AB351" s="5">
        <v>2454.8094973000002</v>
      </c>
      <c r="AC351" s="5">
        <v>1870.8095198599999</v>
      </c>
      <c r="AD351" s="5">
        <v>1870.80953948</v>
      </c>
      <c r="AE351" s="5">
        <v>3058.7572437399999</v>
      </c>
      <c r="AF351" s="5">
        <v>3356.44206549</v>
      </c>
    </row>
    <row r="352" spans="1:32">
      <c r="A352" s="56" t="s">
        <v>68</v>
      </c>
      <c r="B352" s="56" t="s">
        <v>198</v>
      </c>
      <c r="C352" s="56" t="s">
        <v>135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</row>
    <row r="353" spans="1:32">
      <c r="A353" s="56" t="s">
        <v>68</v>
      </c>
      <c r="B353" s="56" t="s">
        <v>198</v>
      </c>
      <c r="C353" s="56" t="s">
        <v>136</v>
      </c>
      <c r="D353" s="5">
        <v>2204.0200000599998</v>
      </c>
      <c r="E353" s="5">
        <v>2204.0200000599998</v>
      </c>
      <c r="F353" s="5">
        <v>2204.0200000599998</v>
      </c>
      <c r="G353" s="5">
        <v>2204.0200000599998</v>
      </c>
      <c r="H353" s="5">
        <v>2204.0200000599998</v>
      </c>
      <c r="I353" s="5">
        <v>2204.0200000599998</v>
      </c>
      <c r="J353" s="5">
        <v>2204.0200000599998</v>
      </c>
      <c r="K353" s="5">
        <v>2204.0200000599998</v>
      </c>
      <c r="L353" s="5">
        <v>2204.0200000599998</v>
      </c>
      <c r="M353" s="5">
        <v>2204.0200000599998</v>
      </c>
      <c r="N353" s="5">
        <v>2204.0200000599998</v>
      </c>
      <c r="O353" s="5">
        <v>2204.0200000599998</v>
      </c>
      <c r="P353" s="5">
        <v>2204.0200000599998</v>
      </c>
      <c r="Q353" s="5">
        <v>2204.0200000599998</v>
      </c>
      <c r="R353" s="5">
        <v>2204.0200000599998</v>
      </c>
      <c r="S353" s="5">
        <v>2204.0200000599998</v>
      </c>
      <c r="T353" s="5">
        <v>2204.0200000599998</v>
      </c>
      <c r="U353" s="5">
        <v>2204.0200000599998</v>
      </c>
      <c r="V353" s="5">
        <v>2204.0200000599998</v>
      </c>
      <c r="W353" s="5">
        <v>2204.0200000599998</v>
      </c>
      <c r="X353" s="5">
        <v>2204.0200000599998</v>
      </c>
      <c r="Y353" s="5">
        <v>2204.0200000599998</v>
      </c>
      <c r="Z353" s="5">
        <v>2204.0200000599998</v>
      </c>
      <c r="AA353" s="5">
        <v>2204.0200000599998</v>
      </c>
      <c r="AB353" s="5">
        <v>2204.0200000599998</v>
      </c>
      <c r="AC353" s="5">
        <v>2204.0200000599998</v>
      </c>
      <c r="AD353" s="5">
        <v>2204.0200000599998</v>
      </c>
      <c r="AE353" s="5">
        <v>2204.0200000599998</v>
      </c>
      <c r="AF353" s="5">
        <v>2204.0200000599998</v>
      </c>
    </row>
    <row r="354" spans="1:32">
      <c r="A354" s="56" t="s">
        <v>68</v>
      </c>
      <c r="B354" s="56" t="s">
        <v>198</v>
      </c>
      <c r="C354" s="56" t="s">
        <v>137</v>
      </c>
      <c r="D354" s="5">
        <v>125.23</v>
      </c>
      <c r="E354" s="5">
        <v>125.23000166999999</v>
      </c>
      <c r="F354" s="5">
        <v>124.13000236000001</v>
      </c>
      <c r="G354" s="5">
        <v>124.13000286</v>
      </c>
      <c r="H354" s="5">
        <v>124.13000417000001</v>
      </c>
      <c r="I354" s="5">
        <v>125.23000705</v>
      </c>
      <c r="J354" s="5">
        <v>124.13002083000001</v>
      </c>
      <c r="K354" s="5">
        <v>499.2771611</v>
      </c>
      <c r="L354" s="5">
        <v>1450.4980215600001</v>
      </c>
      <c r="M354" s="5">
        <v>1450.4980215600001</v>
      </c>
      <c r="N354" s="5">
        <v>1701.59802156</v>
      </c>
      <c r="O354" s="5">
        <v>1700.4980215600001</v>
      </c>
      <c r="P354" s="5">
        <v>1701.59802156</v>
      </c>
      <c r="Q354" s="5">
        <v>1700.4980215600001</v>
      </c>
      <c r="R354" s="5">
        <v>1701.5980215699999</v>
      </c>
      <c r="S354" s="5">
        <v>1701.5980298300001</v>
      </c>
      <c r="T354" s="5">
        <v>1701.59802986</v>
      </c>
      <c r="U354" s="5">
        <v>1968.28144993</v>
      </c>
      <c r="V354" s="5">
        <v>1968.2814499399999</v>
      </c>
      <c r="W354" s="5">
        <v>1968.28144995</v>
      </c>
      <c r="X354" s="5">
        <v>1968.2814499599999</v>
      </c>
      <c r="Y354" s="5">
        <v>2098.8844752800001</v>
      </c>
      <c r="Z354" s="5">
        <v>2098.8844749700002</v>
      </c>
      <c r="AA354" s="5">
        <v>2098.8844745800002</v>
      </c>
      <c r="AB354" s="5">
        <v>2098.88447339</v>
      </c>
      <c r="AC354" s="5">
        <v>2098.88447056</v>
      </c>
      <c r="AD354" s="5">
        <v>2098.8844646699999</v>
      </c>
      <c r="AE354" s="5">
        <v>1723.73753235</v>
      </c>
      <c r="AF354" s="5">
        <v>772.51714536999998</v>
      </c>
    </row>
    <row r="355" spans="1:32">
      <c r="A355" s="56" t="s">
        <v>68</v>
      </c>
      <c r="B355" s="56" t="s">
        <v>198</v>
      </c>
      <c r="C355" s="56" t="s">
        <v>138</v>
      </c>
      <c r="D355" s="5">
        <v>5.2480000000000002</v>
      </c>
      <c r="E355" s="5">
        <v>55.805</v>
      </c>
      <c r="F355" s="5">
        <v>137.178</v>
      </c>
      <c r="G355" s="5">
        <v>254.75700000000001</v>
      </c>
      <c r="H355" s="5">
        <v>407.74700000000001</v>
      </c>
      <c r="I355" s="5">
        <v>597.26199999999994</v>
      </c>
      <c r="J355" s="5">
        <v>772.55799999999999</v>
      </c>
      <c r="K355" s="5">
        <v>1024.9490000000001</v>
      </c>
      <c r="L355" s="5">
        <v>1239.8924565899999</v>
      </c>
      <c r="M355" s="5">
        <v>1442.2730291800001</v>
      </c>
      <c r="N355" s="5">
        <v>1672.4216107699999</v>
      </c>
      <c r="O355" s="5">
        <v>1972.3109051700001</v>
      </c>
      <c r="P355" s="5">
        <v>2322.3100700999998</v>
      </c>
      <c r="Q355" s="5">
        <v>2689.1722191600002</v>
      </c>
      <c r="R355" s="5">
        <v>3083.3483508300001</v>
      </c>
      <c r="S355" s="5">
        <v>3503.3183958999998</v>
      </c>
      <c r="T355" s="5">
        <v>3907.2658795100001</v>
      </c>
      <c r="U355" s="5">
        <v>4248.3119133199998</v>
      </c>
      <c r="V355" s="5">
        <v>4594.1342578200001</v>
      </c>
      <c r="W355" s="5">
        <v>4922.3785791</v>
      </c>
      <c r="X355" s="5">
        <v>5240.6725199799994</v>
      </c>
      <c r="Y355" s="5">
        <v>5568.3839228100014</v>
      </c>
      <c r="Z355" s="5">
        <v>5914.7133059999996</v>
      </c>
      <c r="AA355" s="5">
        <v>6268.9471736599999</v>
      </c>
      <c r="AB355" s="5">
        <v>6645.9519552000002</v>
      </c>
      <c r="AC355" s="5">
        <v>7030.0935544499998</v>
      </c>
      <c r="AD355" s="5">
        <v>7438.2922817500003</v>
      </c>
      <c r="AE355" s="5">
        <v>7855.3622635800002</v>
      </c>
      <c r="AF355" s="5">
        <v>7884.0703673100006</v>
      </c>
    </row>
    <row r="356" spans="1:32">
      <c r="A356" s="56" t="s">
        <v>68</v>
      </c>
      <c r="B356" s="56" t="s">
        <v>198</v>
      </c>
      <c r="C356" s="56" t="s">
        <v>139</v>
      </c>
      <c r="D356" s="5">
        <v>96.903999999999996</v>
      </c>
      <c r="E356" s="5">
        <v>332.36599999999999</v>
      </c>
      <c r="F356" s="5">
        <v>592.89299999999992</v>
      </c>
      <c r="G356" s="5">
        <v>841.02199999999993</v>
      </c>
      <c r="H356" s="5">
        <v>1068.623</v>
      </c>
      <c r="I356" s="5">
        <v>1263.973</v>
      </c>
      <c r="J356" s="5">
        <v>1337.973</v>
      </c>
      <c r="K356" s="5">
        <v>1465.9970000000001</v>
      </c>
      <c r="L356" s="5">
        <v>1677.258</v>
      </c>
      <c r="M356" s="5">
        <v>1844.193</v>
      </c>
      <c r="N356" s="5">
        <v>2011.6679999999999</v>
      </c>
      <c r="O356" s="5">
        <v>2249.2469999999998</v>
      </c>
      <c r="P356" s="5">
        <v>2505.0830000000001</v>
      </c>
      <c r="Q356" s="5">
        <v>2754.9569999999999</v>
      </c>
      <c r="R356" s="5">
        <v>2990.1660000000002</v>
      </c>
      <c r="S356" s="5">
        <v>3229.36</v>
      </c>
      <c r="T356" s="5">
        <v>3404.1</v>
      </c>
      <c r="U356" s="5">
        <v>3500.9479999999999</v>
      </c>
      <c r="V356" s="5">
        <v>3565.601999999999</v>
      </c>
      <c r="W356" s="5">
        <v>3605.174</v>
      </c>
      <c r="X356" s="5">
        <v>3604.6750000000002</v>
      </c>
      <c r="Y356" s="5">
        <v>3607.498</v>
      </c>
      <c r="Z356" s="5">
        <v>3598.4209999999998</v>
      </c>
      <c r="AA356" s="5">
        <v>3592.6410000000001</v>
      </c>
      <c r="AB356" s="5">
        <v>3576.025000000001</v>
      </c>
      <c r="AC356" s="5">
        <v>3563.2330000000011</v>
      </c>
      <c r="AD356" s="5">
        <v>3540.764000000001</v>
      </c>
      <c r="AE356" s="5">
        <v>3521.5800000000008</v>
      </c>
      <c r="AF356" s="5">
        <v>3521.5800000000008</v>
      </c>
    </row>
    <row r="357" spans="1:32">
      <c r="A357" s="56" t="s">
        <v>68</v>
      </c>
      <c r="B357" s="56" t="s">
        <v>198</v>
      </c>
      <c r="C357" s="56" t="s">
        <v>140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</row>
    <row r="358" spans="1:32">
      <c r="A358" s="56" t="s">
        <v>68</v>
      </c>
      <c r="B358" s="56" t="s">
        <v>198</v>
      </c>
      <c r="C358" s="56" t="s">
        <v>141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</row>
    <row r="359" spans="1:32">
      <c r="A359" s="56" t="s">
        <v>68</v>
      </c>
      <c r="B359" s="56" t="s">
        <v>198</v>
      </c>
      <c r="C359" s="56" t="s">
        <v>142</v>
      </c>
      <c r="D359" s="5">
        <v>3996.9637999999991</v>
      </c>
      <c r="E359" s="5">
        <v>4154.4637999999986</v>
      </c>
      <c r="F359" s="5">
        <v>4634.9250140599988</v>
      </c>
      <c r="G359" s="5">
        <v>4697.2914696499993</v>
      </c>
      <c r="H359" s="5">
        <v>5514.9644874299984</v>
      </c>
      <c r="I359" s="5">
        <v>5514.9649562999984</v>
      </c>
      <c r="J359" s="5">
        <v>6427.0278625899991</v>
      </c>
      <c r="K359" s="5">
        <v>7405.9427109599983</v>
      </c>
      <c r="L359" s="5">
        <v>8334.560889190001</v>
      </c>
      <c r="M359" s="5">
        <v>8886.7512224699985</v>
      </c>
      <c r="N359" s="5">
        <v>8886.7512225199989</v>
      </c>
      <c r="O359" s="5">
        <v>10087.12601573</v>
      </c>
      <c r="P359" s="5">
        <v>10087.12601726</v>
      </c>
      <c r="Q359" s="5">
        <v>10087.12601726</v>
      </c>
      <c r="R359" s="5">
        <v>10087.126017410001</v>
      </c>
      <c r="S359" s="5">
        <v>10826.443417750001</v>
      </c>
      <c r="T359" s="5">
        <v>10585.609964429999</v>
      </c>
      <c r="U359" s="5">
        <v>10393.609964720001</v>
      </c>
      <c r="V359" s="5">
        <v>10113.89462112</v>
      </c>
      <c r="W359" s="5">
        <v>10500.916545010001</v>
      </c>
      <c r="X359" s="5">
        <v>12413.012808179999</v>
      </c>
      <c r="Y359" s="5">
        <v>12170.20766745</v>
      </c>
      <c r="Z359" s="5">
        <v>11858.2076899</v>
      </c>
      <c r="AA359" s="5">
        <v>12838.44748832</v>
      </c>
      <c r="AB359" s="5">
        <v>12838.44748941</v>
      </c>
      <c r="AC359" s="5">
        <v>13269.847652169999</v>
      </c>
      <c r="AD359" s="5">
        <v>13241.147652490001</v>
      </c>
      <c r="AE359" s="5">
        <v>12503.097652590001</v>
      </c>
      <c r="AF359" s="5">
        <v>12269.60185268</v>
      </c>
    </row>
    <row r="360" spans="1:32">
      <c r="A360" s="56" t="s">
        <v>68</v>
      </c>
      <c r="B360" s="56" t="s">
        <v>198</v>
      </c>
      <c r="C360" s="56" t="s">
        <v>143</v>
      </c>
      <c r="D360" s="5">
        <v>1001.801</v>
      </c>
      <c r="E360" s="5">
        <v>1001.801</v>
      </c>
      <c r="F360" s="5">
        <v>1001.80100694</v>
      </c>
      <c r="G360" s="5">
        <v>1001.80101132</v>
      </c>
      <c r="H360" s="5">
        <v>1001.80101196</v>
      </c>
      <c r="I360" s="5">
        <v>1001.80101323</v>
      </c>
      <c r="J360" s="5">
        <v>1001.80101724</v>
      </c>
      <c r="K360" s="5">
        <v>1001.80102542</v>
      </c>
      <c r="L360" s="5">
        <v>1086.68417851</v>
      </c>
      <c r="M360" s="5">
        <v>1086.6841936799999</v>
      </c>
      <c r="N360" s="5">
        <v>2567.7420614799998</v>
      </c>
      <c r="O360" s="5">
        <v>2567.7420615000001</v>
      </c>
      <c r="P360" s="5">
        <v>2567.7420615599999</v>
      </c>
      <c r="Q360" s="5">
        <v>2567.7420615599999</v>
      </c>
      <c r="R360" s="5">
        <v>2842.44397893</v>
      </c>
      <c r="S360" s="5">
        <v>2842.44399488</v>
      </c>
      <c r="T360" s="5">
        <v>3346.46060253</v>
      </c>
      <c r="U360" s="5">
        <v>3746.4605704400001</v>
      </c>
      <c r="V360" s="5">
        <v>3746.4605707400001</v>
      </c>
      <c r="W360" s="5">
        <v>3844.3786566600002</v>
      </c>
      <c r="X360" s="5">
        <v>5704.8797617200007</v>
      </c>
      <c r="Y360" s="5">
        <v>5993.2265512000004</v>
      </c>
      <c r="Z360" s="5">
        <v>5885.7065533900004</v>
      </c>
      <c r="AA360" s="5">
        <v>6077.9199797299998</v>
      </c>
      <c r="AB360" s="5">
        <v>6077.9199798999998</v>
      </c>
      <c r="AC360" s="5">
        <v>7584.1170263800004</v>
      </c>
      <c r="AD360" s="5">
        <v>8253.1323828200002</v>
      </c>
      <c r="AE360" s="5">
        <v>11529.76311743</v>
      </c>
      <c r="AF360" s="5">
        <v>11448.763117590001</v>
      </c>
    </row>
    <row r="361" spans="1:32">
      <c r="A361" s="56" t="s">
        <v>68</v>
      </c>
      <c r="B361" s="56" t="s">
        <v>198</v>
      </c>
      <c r="C361" s="56" t="s">
        <v>144</v>
      </c>
      <c r="D361" s="5">
        <v>3806.24689193529</v>
      </c>
      <c r="E361" s="5">
        <v>5088.0472</v>
      </c>
      <c r="F361" s="5">
        <v>5784.8093250000002</v>
      </c>
      <c r="G361" s="5">
        <v>6517.8103440000004</v>
      </c>
      <c r="H361" s="5">
        <v>7244.8401610000001</v>
      </c>
      <c r="I361" s="5">
        <v>7972.8585709999998</v>
      </c>
      <c r="J361" s="5">
        <v>8440.0360309999996</v>
      </c>
      <c r="K361" s="5">
        <v>8899.9999270000008</v>
      </c>
      <c r="L361" s="5">
        <v>9361.2525440000009</v>
      </c>
      <c r="M361" s="5">
        <v>9753.4850409999999</v>
      </c>
      <c r="N361" s="5">
        <v>10152.426670000001</v>
      </c>
      <c r="O361" s="5">
        <v>10554.62428</v>
      </c>
      <c r="P361" s="5">
        <v>10955.70694</v>
      </c>
      <c r="Q361" s="5">
        <v>11336.68842</v>
      </c>
      <c r="R361" s="5">
        <v>11697.80062</v>
      </c>
      <c r="S361" s="5">
        <v>12064.38422</v>
      </c>
      <c r="T361" s="5">
        <v>12436.89834</v>
      </c>
      <c r="U361" s="5">
        <v>12822.63852</v>
      </c>
      <c r="V361" s="5">
        <v>13216.117759999999</v>
      </c>
      <c r="W361" s="5">
        <v>13604.843650000001</v>
      </c>
      <c r="X361" s="5">
        <v>13986.46614</v>
      </c>
      <c r="Y361" s="5">
        <v>14369.49575</v>
      </c>
      <c r="Z361" s="5">
        <v>14748.63263</v>
      </c>
      <c r="AA361" s="5">
        <v>15123.685030000001</v>
      </c>
      <c r="AB361" s="5">
        <v>15496.26215</v>
      </c>
      <c r="AC361" s="5">
        <v>15868.39431</v>
      </c>
      <c r="AD361" s="5">
        <v>16240.828009999999</v>
      </c>
      <c r="AE361" s="5">
        <v>16611.247749999999</v>
      </c>
      <c r="AF361" s="5">
        <v>16611.247749999999</v>
      </c>
    </row>
    <row r="362" spans="1:32">
      <c r="A362" s="56" t="s">
        <v>68</v>
      </c>
      <c r="B362" s="56" t="s">
        <v>198</v>
      </c>
      <c r="C362" s="56" t="s">
        <v>146</v>
      </c>
      <c r="D362" s="5">
        <v>212.22</v>
      </c>
      <c r="E362" s="5">
        <v>262.53089701323012</v>
      </c>
      <c r="F362" s="5">
        <v>286.89216791639211</v>
      </c>
      <c r="G362" s="5">
        <v>306.24293791028572</v>
      </c>
      <c r="H362" s="5">
        <v>331.37623999512891</v>
      </c>
      <c r="I362" s="5">
        <v>356.42603854408918</v>
      </c>
      <c r="J362" s="5">
        <v>383.35014067922668</v>
      </c>
      <c r="K362" s="5">
        <v>409.5837831839122</v>
      </c>
      <c r="L362" s="5">
        <v>439.43192182945239</v>
      </c>
      <c r="M362" s="5">
        <v>475.96488994034291</v>
      </c>
      <c r="N362" s="5">
        <v>508.43473430141188</v>
      </c>
      <c r="O362" s="5">
        <v>541.23604308404265</v>
      </c>
      <c r="P362" s="5">
        <v>578.63505623677122</v>
      </c>
      <c r="Q362" s="5">
        <v>618.71614175884224</v>
      </c>
      <c r="R362" s="5">
        <v>654.65709016142648</v>
      </c>
      <c r="S362" s="5">
        <v>693.08512955553772</v>
      </c>
      <c r="T362" s="5">
        <v>733.47782319953512</v>
      </c>
      <c r="U362" s="5">
        <v>768.31639660692213</v>
      </c>
      <c r="V362" s="5">
        <v>806.47336646580243</v>
      </c>
      <c r="W362" s="5">
        <v>848.85269598333525</v>
      </c>
      <c r="X362" s="5">
        <v>891.20808318125114</v>
      </c>
      <c r="Y362" s="5">
        <v>935.44242172798658</v>
      </c>
      <c r="Z362" s="5">
        <v>975.13522471196688</v>
      </c>
      <c r="AA362" s="5">
        <v>1015.864034935722</v>
      </c>
      <c r="AB362" s="5">
        <v>1057.023725987335</v>
      </c>
      <c r="AC362" s="5">
        <v>1109.787117739304</v>
      </c>
      <c r="AD362" s="5">
        <v>1152.0556532416799</v>
      </c>
      <c r="AE362" s="5">
        <v>1209.4663968616269</v>
      </c>
      <c r="AF362" s="5">
        <v>1209.4663968616269</v>
      </c>
    </row>
    <row r="364" spans="1:32">
      <c r="A364" s="56" t="s">
        <v>68</v>
      </c>
      <c r="B364" s="56" t="s">
        <v>199</v>
      </c>
      <c r="C364" s="56" t="s">
        <v>132</v>
      </c>
      <c r="D364" s="5">
        <v>1328.9999999900001</v>
      </c>
      <c r="E364" s="5">
        <v>1328.9999999900001</v>
      </c>
      <c r="F364" s="5">
        <v>1328.9999999900001</v>
      </c>
      <c r="G364" s="5">
        <v>1328.9999999900001</v>
      </c>
      <c r="H364" s="5">
        <v>1328.9999999900001</v>
      </c>
      <c r="I364" s="5">
        <v>1328.9999999900001</v>
      </c>
      <c r="J364" s="5">
        <v>1328.9999999900001</v>
      </c>
      <c r="K364" s="5">
        <v>1328.9999999900001</v>
      </c>
      <c r="L364" s="5">
        <v>1328.9999999900001</v>
      </c>
      <c r="M364" s="5">
        <v>1328.9999999900001</v>
      </c>
      <c r="N364" s="5">
        <v>1328.9999999900001</v>
      </c>
      <c r="O364" s="5">
        <v>1328.9999999900001</v>
      </c>
      <c r="P364" s="5">
        <v>1328.9999999900001</v>
      </c>
      <c r="Q364" s="5">
        <v>528.99999998999999</v>
      </c>
      <c r="R364" s="5">
        <v>528.99999998999999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</row>
    <row r="365" spans="1:32">
      <c r="A365" s="56" t="s">
        <v>68</v>
      </c>
      <c r="B365" s="56" t="s">
        <v>199</v>
      </c>
      <c r="C365" s="56" t="s">
        <v>133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</row>
    <row r="366" spans="1:32">
      <c r="A366" s="56" t="s">
        <v>68</v>
      </c>
      <c r="B366" s="56" t="s">
        <v>199</v>
      </c>
      <c r="C366" s="56" t="s">
        <v>134</v>
      </c>
      <c r="D366" s="5">
        <v>1583.8600000399999</v>
      </c>
      <c r="E366" s="5">
        <v>1583.8600000399999</v>
      </c>
      <c r="F366" s="5">
        <v>1583.8600000399999</v>
      </c>
      <c r="G366" s="5">
        <v>1583.8600000399999</v>
      </c>
      <c r="H366" s="5">
        <v>1583.8600000399999</v>
      </c>
      <c r="I366" s="5">
        <v>1583.8600000399999</v>
      </c>
      <c r="J366" s="5">
        <v>1583.8600000399999</v>
      </c>
      <c r="K366" s="5">
        <v>1583.8600000399999</v>
      </c>
      <c r="L366" s="5">
        <v>1201.36000799</v>
      </c>
      <c r="M366" s="5">
        <v>1201.36000799</v>
      </c>
      <c r="N366" s="5">
        <v>961.7000079500001</v>
      </c>
      <c r="O366" s="5">
        <v>961.7000079500001</v>
      </c>
      <c r="P366" s="5">
        <v>961.7000079500001</v>
      </c>
      <c r="Q366" s="5">
        <v>881.7000079500001</v>
      </c>
      <c r="R366" s="5">
        <v>881.70001590000004</v>
      </c>
      <c r="S366" s="5">
        <v>881.70000530000004</v>
      </c>
      <c r="T366" s="5">
        <v>881.7000132500001</v>
      </c>
      <c r="U366" s="5">
        <v>881.70009275000007</v>
      </c>
      <c r="V366" s="5">
        <v>881.70009275000007</v>
      </c>
      <c r="W366" s="5">
        <v>881.70009275000007</v>
      </c>
      <c r="X366" s="5">
        <v>881.70009275000007</v>
      </c>
      <c r="Y366" s="5">
        <v>881.70021200000008</v>
      </c>
      <c r="Z366" s="5">
        <v>718.9075378</v>
      </c>
      <c r="AA366" s="5">
        <v>595.70753779999995</v>
      </c>
      <c r="AB366" s="5">
        <v>441.70753780000001</v>
      </c>
      <c r="AC366" s="5">
        <v>441.70753780000001</v>
      </c>
      <c r="AD366" s="5">
        <v>441.70753780000001</v>
      </c>
      <c r="AE366" s="5">
        <v>441.70753780000001</v>
      </c>
      <c r="AF366" s="5">
        <v>404.50753780000002</v>
      </c>
    </row>
    <row r="367" spans="1:32">
      <c r="A367" s="56" t="s">
        <v>68</v>
      </c>
      <c r="B367" s="56" t="s">
        <v>199</v>
      </c>
      <c r="C367" s="56" t="s">
        <v>135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</row>
    <row r="368" spans="1:32">
      <c r="A368" s="56" t="s">
        <v>68</v>
      </c>
      <c r="B368" s="56" t="s">
        <v>199</v>
      </c>
      <c r="C368" s="56" t="s">
        <v>136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</row>
    <row r="369" spans="1:32">
      <c r="A369" s="56" t="s">
        <v>68</v>
      </c>
      <c r="B369" s="56" t="s">
        <v>199</v>
      </c>
      <c r="C369" s="56" t="s">
        <v>137</v>
      </c>
      <c r="D369" s="5">
        <v>205.33</v>
      </c>
      <c r="E369" s="5">
        <v>473.33000188000011</v>
      </c>
      <c r="F369" s="5">
        <v>473.33000296</v>
      </c>
      <c r="G369" s="5">
        <v>473.33000303</v>
      </c>
      <c r="H369" s="5">
        <v>473.33000440000001</v>
      </c>
      <c r="I369" s="5">
        <v>473.33000718000011</v>
      </c>
      <c r="J369" s="5">
        <v>473.33001517000002</v>
      </c>
      <c r="K369" s="5">
        <v>473.33005243000002</v>
      </c>
      <c r="L369" s="5">
        <v>473.33020800999998</v>
      </c>
      <c r="M369" s="5">
        <v>473.33020800999998</v>
      </c>
      <c r="N369" s="5">
        <v>473.33020800999998</v>
      </c>
      <c r="O369" s="5">
        <v>473.33020800999998</v>
      </c>
      <c r="P369" s="5">
        <v>473.33020800999998</v>
      </c>
      <c r="Q369" s="5">
        <v>473.33020800999998</v>
      </c>
      <c r="R369" s="5">
        <v>473.33020802999999</v>
      </c>
      <c r="S369" s="5">
        <v>473.33023599000012</v>
      </c>
      <c r="T369" s="5">
        <v>473.33044448999999</v>
      </c>
      <c r="U369" s="5">
        <v>700.08571484000004</v>
      </c>
      <c r="V369" s="5">
        <v>700.08571486000005</v>
      </c>
      <c r="W369" s="5">
        <v>700.08571487999995</v>
      </c>
      <c r="X369" s="5">
        <v>700.08571489999997</v>
      </c>
      <c r="Y369" s="5">
        <v>700.08571367999991</v>
      </c>
      <c r="Z369" s="5">
        <v>702.18574123999997</v>
      </c>
      <c r="AA369" s="5">
        <v>700.0857414300001</v>
      </c>
      <c r="AB369" s="5">
        <v>700.08574016000011</v>
      </c>
      <c r="AC369" s="5">
        <v>700.08573751999995</v>
      </c>
      <c r="AD369" s="5">
        <v>700.08574017000001</v>
      </c>
      <c r="AE369" s="5">
        <v>1525.13822998</v>
      </c>
      <c r="AF369" s="5">
        <v>1525.1380830799999</v>
      </c>
    </row>
    <row r="370" spans="1:32">
      <c r="A370" s="56" t="s">
        <v>68</v>
      </c>
      <c r="B370" s="56" t="s">
        <v>199</v>
      </c>
      <c r="C370" s="56" t="s">
        <v>138</v>
      </c>
      <c r="D370" s="5">
        <v>28.706</v>
      </c>
      <c r="E370" s="5">
        <v>88.617000000000004</v>
      </c>
      <c r="F370" s="5">
        <v>126.926</v>
      </c>
      <c r="G370" s="5">
        <v>170.24600000000001</v>
      </c>
      <c r="H370" s="5">
        <v>214.273</v>
      </c>
      <c r="I370" s="5">
        <v>262.03500000000003</v>
      </c>
      <c r="J370" s="5">
        <v>314.13299999999998</v>
      </c>
      <c r="K370" s="5">
        <v>396.51799999999997</v>
      </c>
      <c r="L370" s="5">
        <v>481.68032892000002</v>
      </c>
      <c r="M370" s="5">
        <v>576.47358365999992</v>
      </c>
      <c r="N370" s="5">
        <v>691.38815980000004</v>
      </c>
      <c r="O370" s="5">
        <v>822.10936463999997</v>
      </c>
      <c r="P370" s="5">
        <v>961.61198901</v>
      </c>
      <c r="Q370" s="5">
        <v>1103.1650907600001</v>
      </c>
      <c r="R370" s="5">
        <v>1249.61828021</v>
      </c>
      <c r="S370" s="5">
        <v>1391.3790371299999</v>
      </c>
      <c r="T370" s="5">
        <v>1535.89589978</v>
      </c>
      <c r="U370" s="5">
        <v>1649.0204429800001</v>
      </c>
      <c r="V370" s="5">
        <v>1760.91952014</v>
      </c>
      <c r="W370" s="5">
        <v>1865.4012426700001</v>
      </c>
      <c r="X370" s="5">
        <v>1977.5530478600001</v>
      </c>
      <c r="Y370" s="5">
        <v>2093.06887766</v>
      </c>
      <c r="Z370" s="5">
        <v>2215.7033560599998</v>
      </c>
      <c r="AA370" s="5">
        <v>2340.0392231800001</v>
      </c>
      <c r="AB370" s="5">
        <v>2472.04279529</v>
      </c>
      <c r="AC370" s="5">
        <v>2605.8008546900001</v>
      </c>
      <c r="AD370" s="5">
        <v>2746.9221040100001</v>
      </c>
      <c r="AE370" s="5">
        <v>2891.3831629699998</v>
      </c>
      <c r="AF370" s="5">
        <v>2899.8263167599998</v>
      </c>
    </row>
    <row r="371" spans="1:32">
      <c r="A371" s="56" t="s">
        <v>68</v>
      </c>
      <c r="B371" s="56" t="s">
        <v>199</v>
      </c>
      <c r="C371" s="56" t="s">
        <v>139</v>
      </c>
      <c r="D371" s="5">
        <v>85.381</v>
      </c>
      <c r="E371" s="5">
        <v>212.58099999999999</v>
      </c>
      <c r="F371" s="5">
        <v>276.14400000000001</v>
      </c>
      <c r="G371" s="5">
        <v>335.75400000000002</v>
      </c>
      <c r="H371" s="5">
        <v>385.71199999999999</v>
      </c>
      <c r="I371" s="5">
        <v>430.43700000000001</v>
      </c>
      <c r="J371" s="5">
        <v>473.61900000000003</v>
      </c>
      <c r="K371" s="5">
        <v>550.52099999999996</v>
      </c>
      <c r="L371" s="5">
        <v>637.23300000000006</v>
      </c>
      <c r="M371" s="5">
        <v>727.39999999999986</v>
      </c>
      <c r="N371" s="5">
        <v>829.16200000000003</v>
      </c>
      <c r="O371" s="5">
        <v>941.16499999999996</v>
      </c>
      <c r="P371" s="5">
        <v>1047.02</v>
      </c>
      <c r="Q371" s="5">
        <v>1145.7470000000001</v>
      </c>
      <c r="R371" s="5">
        <v>1232.7439999999999</v>
      </c>
      <c r="S371" s="5">
        <v>1306.8889999999999</v>
      </c>
      <c r="T371" s="5">
        <v>1367.354</v>
      </c>
      <c r="U371" s="5">
        <v>1391.8330000000001</v>
      </c>
      <c r="V371" s="5">
        <v>1402.348</v>
      </c>
      <c r="W371" s="5">
        <v>1404.4880000000001</v>
      </c>
      <c r="X371" s="5">
        <v>1403.319</v>
      </c>
      <c r="Y371" s="5">
        <v>1403.71</v>
      </c>
      <c r="Z371" s="5">
        <v>1400.492</v>
      </c>
      <c r="AA371" s="5">
        <v>1398.4079999999999</v>
      </c>
      <c r="AB371" s="5">
        <v>1392.55</v>
      </c>
      <c r="AC371" s="5">
        <v>1387.998</v>
      </c>
      <c r="AD371" s="5">
        <v>1379.539</v>
      </c>
      <c r="AE371" s="5">
        <v>1372.646999999999</v>
      </c>
      <c r="AF371" s="5">
        <v>1372.646999999999</v>
      </c>
    </row>
    <row r="372" spans="1:32">
      <c r="A372" s="56" t="s">
        <v>68</v>
      </c>
      <c r="B372" s="56" t="s">
        <v>199</v>
      </c>
      <c r="C372" s="56" t="s">
        <v>140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</row>
    <row r="373" spans="1:32">
      <c r="A373" s="56" t="s">
        <v>68</v>
      </c>
      <c r="B373" s="56" t="s">
        <v>199</v>
      </c>
      <c r="C373" s="56" t="s">
        <v>141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</row>
    <row r="374" spans="1:32">
      <c r="A374" s="56" t="s">
        <v>68</v>
      </c>
      <c r="B374" s="56" t="s">
        <v>199</v>
      </c>
      <c r="C374" s="56" t="s">
        <v>142</v>
      </c>
      <c r="D374" s="5">
        <v>2341.585</v>
      </c>
      <c r="E374" s="5">
        <v>2341.585</v>
      </c>
      <c r="F374" s="5">
        <v>2615.6623455399999</v>
      </c>
      <c r="G374" s="5">
        <v>3494.984621730001</v>
      </c>
      <c r="H374" s="5">
        <v>3620.05464265</v>
      </c>
      <c r="I374" s="5">
        <v>3587.05464484</v>
      </c>
      <c r="J374" s="5">
        <v>4299.4120483399993</v>
      </c>
      <c r="K374" s="5">
        <v>4316.1755201399992</v>
      </c>
      <c r="L374" s="5">
        <v>4354.13661297</v>
      </c>
      <c r="M374" s="5">
        <v>4354.1368470500001</v>
      </c>
      <c r="N374" s="5">
        <v>4357.4095478899999</v>
      </c>
      <c r="O374" s="5">
        <v>4685.8438870399996</v>
      </c>
      <c r="P374" s="5">
        <v>4790.1581722199999</v>
      </c>
      <c r="Q374" s="5">
        <v>4638.2581722300001</v>
      </c>
      <c r="R374" s="5">
        <v>4608.20557783</v>
      </c>
      <c r="S374" s="5">
        <v>5055.0517742100001</v>
      </c>
      <c r="T374" s="5">
        <v>4930.9578311799996</v>
      </c>
      <c r="U374" s="5">
        <v>5563.1041377399997</v>
      </c>
      <c r="V374" s="5">
        <v>5556.2630281399997</v>
      </c>
      <c r="W374" s="5">
        <v>6127.3497243600004</v>
      </c>
      <c r="X374" s="5">
        <v>6533.4592324199994</v>
      </c>
      <c r="Y374" s="5">
        <v>7464.8324061400008</v>
      </c>
      <c r="Z374" s="5">
        <v>7703.1614769300004</v>
      </c>
      <c r="AA374" s="5">
        <v>7359.9614787800001</v>
      </c>
      <c r="AB374" s="5">
        <v>7532.5066977099996</v>
      </c>
      <c r="AC374" s="5">
        <v>7888.2614621000012</v>
      </c>
      <c r="AD374" s="5">
        <v>8813.1163092100014</v>
      </c>
      <c r="AE374" s="5">
        <v>8819.4356984799997</v>
      </c>
      <c r="AF374" s="5">
        <v>8819.4356986000003</v>
      </c>
    </row>
    <row r="375" spans="1:32">
      <c r="A375" s="56" t="s">
        <v>68</v>
      </c>
      <c r="B375" s="56" t="s">
        <v>199</v>
      </c>
      <c r="C375" s="56" t="s">
        <v>143</v>
      </c>
      <c r="D375" s="5">
        <v>508.6798</v>
      </c>
      <c r="E375" s="5">
        <v>508.6798</v>
      </c>
      <c r="F375" s="5">
        <v>508.67980612999997</v>
      </c>
      <c r="G375" s="5">
        <v>508.67981716999998</v>
      </c>
      <c r="H375" s="5">
        <v>508.67981861999999</v>
      </c>
      <c r="I375" s="5">
        <v>508.67982741999992</v>
      </c>
      <c r="J375" s="5">
        <v>508.67982747999997</v>
      </c>
      <c r="K375" s="5">
        <v>508.67982805000003</v>
      </c>
      <c r="L375" s="5">
        <v>579.89737952999997</v>
      </c>
      <c r="M375" s="5">
        <v>659.16582208000011</v>
      </c>
      <c r="N375" s="5">
        <v>744.99937453999996</v>
      </c>
      <c r="O375" s="5">
        <v>744.99937459</v>
      </c>
      <c r="P375" s="5">
        <v>744.99937661000001</v>
      </c>
      <c r="Q375" s="5">
        <v>744.99937662000002</v>
      </c>
      <c r="R375" s="5">
        <v>744.99939312000004</v>
      </c>
      <c r="S375" s="5">
        <v>1033.70413317</v>
      </c>
      <c r="T375" s="5">
        <v>2247.0264473699999</v>
      </c>
      <c r="U375" s="5">
        <v>2247.0264475200001</v>
      </c>
      <c r="V375" s="5">
        <v>2247.0264477199999</v>
      </c>
      <c r="W375" s="5">
        <v>2344.8997306400001</v>
      </c>
      <c r="X375" s="5">
        <v>2604.72569273</v>
      </c>
      <c r="Y375" s="5">
        <v>4124.8661596700003</v>
      </c>
      <c r="Z375" s="5">
        <v>4064.2534907600002</v>
      </c>
      <c r="AA375" s="5">
        <v>4095.20697935</v>
      </c>
      <c r="AB375" s="5">
        <v>4095.2069797300001</v>
      </c>
      <c r="AC375" s="5">
        <v>4341.2123381600004</v>
      </c>
      <c r="AD375" s="5">
        <v>5242.6558955899991</v>
      </c>
      <c r="AE375" s="5">
        <v>7197.1094026500004</v>
      </c>
      <c r="AF375" s="5">
        <v>7197.1094027300014</v>
      </c>
    </row>
    <row r="376" spans="1:32">
      <c r="A376" s="56" t="s">
        <v>68</v>
      </c>
      <c r="B376" s="56" t="s">
        <v>199</v>
      </c>
      <c r="C376" s="56" t="s">
        <v>144</v>
      </c>
      <c r="D376" s="5">
        <v>2172.0617382899268</v>
      </c>
      <c r="E376" s="5">
        <v>2721.0735749999999</v>
      </c>
      <c r="F376" s="5">
        <v>2952.403581</v>
      </c>
      <c r="G376" s="5">
        <v>3178.2290309999998</v>
      </c>
      <c r="H376" s="5">
        <v>3380.0179929999999</v>
      </c>
      <c r="I376" s="5">
        <v>3575.1143489999999</v>
      </c>
      <c r="J376" s="5">
        <v>3766.8021600000002</v>
      </c>
      <c r="K376" s="5">
        <v>3959.2366339999999</v>
      </c>
      <c r="L376" s="5">
        <v>4151.5980010000003</v>
      </c>
      <c r="M376" s="5">
        <v>4345.6835899999996</v>
      </c>
      <c r="N376" s="5">
        <v>4540.7188319999996</v>
      </c>
      <c r="O376" s="5">
        <v>4737.6384609999996</v>
      </c>
      <c r="P376" s="5">
        <v>4929.8700749999998</v>
      </c>
      <c r="Q376" s="5">
        <v>5109.2392879999998</v>
      </c>
      <c r="R376" s="5">
        <v>5277.1928520000001</v>
      </c>
      <c r="S376" s="5">
        <v>5434.8307649999997</v>
      </c>
      <c r="T376" s="5">
        <v>5590.0871619999998</v>
      </c>
      <c r="U376" s="5">
        <v>5742.5080559999997</v>
      </c>
      <c r="V376" s="5">
        <v>5893.320127</v>
      </c>
      <c r="W376" s="5">
        <v>6037.7310100000004</v>
      </c>
      <c r="X376" s="5">
        <v>6182.4339900000004</v>
      </c>
      <c r="Y376" s="5">
        <v>6327.0782099999997</v>
      </c>
      <c r="Z376" s="5">
        <v>6470.3066090000002</v>
      </c>
      <c r="AA376" s="5">
        <v>6608.7162909999997</v>
      </c>
      <c r="AB376" s="5">
        <v>6745.5179099999996</v>
      </c>
      <c r="AC376" s="5">
        <v>6879.6508469999999</v>
      </c>
      <c r="AD376" s="5">
        <v>7013.3702149999999</v>
      </c>
      <c r="AE376" s="5">
        <v>7145.403088</v>
      </c>
      <c r="AF376" s="5">
        <v>7145.403088</v>
      </c>
    </row>
    <row r="377" spans="1:32">
      <c r="A377" s="56" t="s">
        <v>68</v>
      </c>
      <c r="B377" s="56" t="s">
        <v>199</v>
      </c>
      <c r="C377" s="56" t="s">
        <v>146</v>
      </c>
      <c r="D377" s="5">
        <v>32.945</v>
      </c>
      <c r="E377" s="5">
        <v>51.3468171022447</v>
      </c>
      <c r="F377" s="5">
        <v>60.475616287234153</v>
      </c>
      <c r="G377" s="5">
        <v>69.435968306868318</v>
      </c>
      <c r="H377" s="5">
        <v>79.731214920674219</v>
      </c>
      <c r="I377" s="5">
        <v>89.65636617264758</v>
      </c>
      <c r="J377" s="5">
        <v>100.0900075894934</v>
      </c>
      <c r="K377" s="5">
        <v>109.35258923402441</v>
      </c>
      <c r="L377" s="5">
        <v>119.9076414971601</v>
      </c>
      <c r="M377" s="5">
        <v>131.68297553579731</v>
      </c>
      <c r="N377" s="5">
        <v>143.36175212847749</v>
      </c>
      <c r="O377" s="5">
        <v>155.19526679076719</v>
      </c>
      <c r="P377" s="5">
        <v>168.68795157509771</v>
      </c>
      <c r="Q377" s="5">
        <v>182.4880221429361</v>
      </c>
      <c r="R377" s="5">
        <v>196.6118008600595</v>
      </c>
      <c r="S377" s="5">
        <v>210.96402053230989</v>
      </c>
      <c r="T377" s="5">
        <v>225.0955008096827</v>
      </c>
      <c r="U377" s="5">
        <v>241.27924393484031</v>
      </c>
      <c r="V377" s="5">
        <v>254.81949985958329</v>
      </c>
      <c r="W377" s="5">
        <v>272.24206109125532</v>
      </c>
      <c r="X377" s="5">
        <v>288.20608702265457</v>
      </c>
      <c r="Y377" s="5">
        <v>302.72755656703458</v>
      </c>
      <c r="Z377" s="5">
        <v>319.61615552557191</v>
      </c>
      <c r="AA377" s="5">
        <v>332.70310413018677</v>
      </c>
      <c r="AB377" s="5">
        <v>352.03597962425772</v>
      </c>
      <c r="AC377" s="5">
        <v>370.49600873845242</v>
      </c>
      <c r="AD377" s="5">
        <v>391.19109068505531</v>
      </c>
      <c r="AE377" s="5">
        <v>408.48449574350849</v>
      </c>
      <c r="AF377" s="5">
        <v>408.48449574350849</v>
      </c>
    </row>
    <row r="379" spans="1:32">
      <c r="A379" s="56" t="s">
        <v>68</v>
      </c>
      <c r="B379" s="56" t="s">
        <v>200</v>
      </c>
      <c r="C379" s="56" t="s">
        <v>132</v>
      </c>
      <c r="D379" s="5">
        <v>208</v>
      </c>
      <c r="E379" s="5">
        <v>208</v>
      </c>
      <c r="F379" s="5">
        <v>208</v>
      </c>
      <c r="G379" s="5">
        <v>208</v>
      </c>
      <c r="H379" s="5">
        <v>208</v>
      </c>
      <c r="I379" s="5">
        <v>208</v>
      </c>
      <c r="J379" s="5">
        <v>208</v>
      </c>
      <c r="K379" s="5">
        <v>208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</row>
    <row r="380" spans="1:32">
      <c r="A380" s="56" t="s">
        <v>68</v>
      </c>
      <c r="B380" s="56" t="s">
        <v>200</v>
      </c>
      <c r="C380" s="56" t="s">
        <v>133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</row>
    <row r="381" spans="1:32">
      <c r="A381" s="56" t="s">
        <v>68</v>
      </c>
      <c r="B381" s="56" t="s">
        <v>200</v>
      </c>
      <c r="C381" s="56" t="s">
        <v>134</v>
      </c>
      <c r="D381" s="5">
        <v>178</v>
      </c>
      <c r="E381" s="5">
        <v>178</v>
      </c>
      <c r="F381" s="5">
        <v>178</v>
      </c>
      <c r="G381" s="5">
        <v>178</v>
      </c>
      <c r="H381" s="5">
        <v>178</v>
      </c>
      <c r="I381" s="5">
        <v>178</v>
      </c>
      <c r="J381" s="5">
        <v>178</v>
      </c>
      <c r="K381" s="5">
        <v>178</v>
      </c>
      <c r="L381" s="5">
        <v>178.00000265</v>
      </c>
      <c r="M381" s="5">
        <v>178.0000053</v>
      </c>
      <c r="N381" s="5">
        <v>178.0000053</v>
      </c>
      <c r="O381" s="5">
        <v>178.0000053</v>
      </c>
      <c r="P381" s="5">
        <v>178.0000053</v>
      </c>
      <c r="Q381" s="5">
        <v>178.0000053</v>
      </c>
      <c r="R381" s="5">
        <v>178.0000106</v>
      </c>
      <c r="S381" s="5">
        <v>178.0000053</v>
      </c>
      <c r="T381" s="5">
        <v>178.0000106</v>
      </c>
      <c r="U381" s="5">
        <v>178.00001854999999</v>
      </c>
      <c r="V381" s="5">
        <v>58.000023849999998</v>
      </c>
      <c r="W381" s="5">
        <v>58.000029150000003</v>
      </c>
      <c r="X381" s="5">
        <v>58.000045049999997</v>
      </c>
      <c r="Y381" s="5">
        <v>58.000045049999997</v>
      </c>
      <c r="Z381" s="5">
        <v>58.000013250000002</v>
      </c>
      <c r="AA381" s="5">
        <v>58.000026499999997</v>
      </c>
      <c r="AB381" s="5">
        <v>58.000039749999999</v>
      </c>
      <c r="AC381" s="5">
        <v>58.00005565</v>
      </c>
      <c r="AD381" s="5">
        <v>58.000066250000003</v>
      </c>
      <c r="AE381" s="5">
        <v>58.000087450000002</v>
      </c>
      <c r="AF381" s="5">
        <v>1.0335E-4</v>
      </c>
    </row>
    <row r="382" spans="1:32">
      <c r="A382" s="56" t="s">
        <v>68</v>
      </c>
      <c r="B382" s="56" t="s">
        <v>200</v>
      </c>
      <c r="C382" s="56" t="s">
        <v>135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</row>
    <row r="383" spans="1:32">
      <c r="A383" s="56" t="s">
        <v>68</v>
      </c>
      <c r="B383" s="56" t="s">
        <v>200</v>
      </c>
      <c r="C383" s="56" t="s">
        <v>136</v>
      </c>
      <c r="D383" s="5">
        <v>2176.7000000100002</v>
      </c>
      <c r="E383" s="5">
        <v>2176.7000000100002</v>
      </c>
      <c r="F383" s="5">
        <v>2176.7000000100002</v>
      </c>
      <c r="G383" s="5">
        <v>2176.7000000100002</v>
      </c>
      <c r="H383" s="5">
        <v>2176.7000000100002</v>
      </c>
      <c r="I383" s="5">
        <v>2176.7000000100002</v>
      </c>
      <c r="J383" s="5">
        <v>2176.7000000100002</v>
      </c>
      <c r="K383" s="5">
        <v>2176.7000000100002</v>
      </c>
      <c r="L383" s="5">
        <v>2176.7000000100002</v>
      </c>
      <c r="M383" s="5">
        <v>2566.7000000100002</v>
      </c>
      <c r="N383" s="5">
        <v>2566.7000000100002</v>
      </c>
      <c r="O383" s="5">
        <v>2566.7000000100002</v>
      </c>
      <c r="P383" s="5">
        <v>2566.7000000100002</v>
      </c>
      <c r="Q383" s="5">
        <v>2566.7000000100002</v>
      </c>
      <c r="R383" s="5">
        <v>2566.7000000100002</v>
      </c>
      <c r="S383" s="5">
        <v>2566.7000000100002</v>
      </c>
      <c r="T383" s="5">
        <v>2566.7000000100002</v>
      </c>
      <c r="U383" s="5">
        <v>2566.7000000100002</v>
      </c>
      <c r="V383" s="5">
        <v>2566.7000000100002</v>
      </c>
      <c r="W383" s="5">
        <v>2566.7000000100002</v>
      </c>
      <c r="X383" s="5">
        <v>2566.7000000100002</v>
      </c>
      <c r="Y383" s="5">
        <v>2566.7000000100002</v>
      </c>
      <c r="Z383" s="5">
        <v>2566.7000000100002</v>
      </c>
      <c r="AA383" s="5">
        <v>2566.7000000100002</v>
      </c>
      <c r="AB383" s="5">
        <v>2566.7000000100002</v>
      </c>
      <c r="AC383" s="5">
        <v>2566.7000000100002</v>
      </c>
      <c r="AD383" s="5">
        <v>2566.7000000100002</v>
      </c>
      <c r="AE383" s="5">
        <v>2566.7000000100002</v>
      </c>
      <c r="AF383" s="5">
        <v>2566.7000000100002</v>
      </c>
    </row>
    <row r="384" spans="1:32">
      <c r="A384" s="56" t="s">
        <v>68</v>
      </c>
      <c r="B384" s="56" t="s">
        <v>200</v>
      </c>
      <c r="C384" s="56" t="s">
        <v>137</v>
      </c>
      <c r="D384" s="5">
        <v>0</v>
      </c>
      <c r="E384" s="5">
        <v>2.3700000000000002E-6</v>
      </c>
      <c r="F384" s="5">
        <v>3.0900000000000001E-6</v>
      </c>
      <c r="G384" s="5">
        <v>3.8099999999999999E-6</v>
      </c>
      <c r="H384" s="5">
        <v>4.4700000000000004E-6</v>
      </c>
      <c r="I384" s="5">
        <v>5.1900000000000003E-6</v>
      </c>
      <c r="J384" s="5">
        <v>1.4980000000000001E-5</v>
      </c>
      <c r="K384" s="5">
        <v>1.632E-5</v>
      </c>
      <c r="L384" s="5">
        <v>2.9459999999999999E-5</v>
      </c>
      <c r="M384" s="5">
        <v>1.3100000000000001E-4</v>
      </c>
      <c r="N384" s="5">
        <v>1.3100000000000001E-4</v>
      </c>
      <c r="O384" s="5">
        <v>1.7291E-4</v>
      </c>
      <c r="P384" s="5">
        <v>7.1257322100000007</v>
      </c>
      <c r="Q384" s="5">
        <v>7.1257322500000004</v>
      </c>
      <c r="R384" s="5">
        <v>395.17661077999998</v>
      </c>
      <c r="S384" s="5">
        <v>395.17661693999997</v>
      </c>
      <c r="T384" s="5">
        <v>395.17662424000002</v>
      </c>
      <c r="U384" s="5">
        <v>395.17662446999998</v>
      </c>
      <c r="V384" s="5">
        <v>395.17662916000012</v>
      </c>
      <c r="W384" s="5">
        <v>395.17663148999998</v>
      </c>
      <c r="X384" s="5">
        <v>395.17665170999999</v>
      </c>
      <c r="Y384" s="5">
        <v>395.17664964000011</v>
      </c>
      <c r="Z384" s="5">
        <v>395.17668314000002</v>
      </c>
      <c r="AA384" s="5">
        <v>395.17670102</v>
      </c>
      <c r="AB384" s="5">
        <v>395.17670100999999</v>
      </c>
      <c r="AC384" s="5">
        <v>395.17672219999997</v>
      </c>
      <c r="AD384" s="5">
        <v>395.17672814999992</v>
      </c>
      <c r="AE384" s="5">
        <v>402.34635593000002</v>
      </c>
      <c r="AF384" s="5">
        <v>455.53136931</v>
      </c>
    </row>
    <row r="385" spans="1:32">
      <c r="A385" s="56" t="s">
        <v>68</v>
      </c>
      <c r="B385" s="56" t="s">
        <v>200</v>
      </c>
      <c r="C385" s="56" t="s">
        <v>138</v>
      </c>
      <c r="D385" s="5">
        <v>0.56800000000000006</v>
      </c>
      <c r="E385" s="5">
        <v>6.4749999999999996</v>
      </c>
      <c r="F385" s="5">
        <v>13.055999999999999</v>
      </c>
      <c r="G385" s="5">
        <v>22.071000000000002</v>
      </c>
      <c r="H385" s="5">
        <v>33.045999999999999</v>
      </c>
      <c r="I385" s="5">
        <v>46.206000000000003</v>
      </c>
      <c r="J385" s="5">
        <v>61.677</v>
      </c>
      <c r="K385" s="5">
        <v>85.302999999999997</v>
      </c>
      <c r="L385" s="5">
        <v>106.15148554</v>
      </c>
      <c r="M385" s="5">
        <v>128.39884997999999</v>
      </c>
      <c r="N385" s="5">
        <v>155.92226500000001</v>
      </c>
      <c r="O385" s="5">
        <v>187.63005269000001</v>
      </c>
      <c r="P385" s="5">
        <v>223.1006467</v>
      </c>
      <c r="Q385" s="5">
        <v>259.99912260999997</v>
      </c>
      <c r="R385" s="5">
        <v>298.95734677000002</v>
      </c>
      <c r="S385" s="5">
        <v>337.58509092000003</v>
      </c>
      <c r="T385" s="5">
        <v>377.19855520999999</v>
      </c>
      <c r="U385" s="5">
        <v>409.26820767999999</v>
      </c>
      <c r="V385" s="5">
        <v>441.32100571000001</v>
      </c>
      <c r="W385" s="5">
        <v>471.40510606999999</v>
      </c>
      <c r="X385" s="5">
        <v>503.46567236999999</v>
      </c>
      <c r="Y385" s="5">
        <v>536.23109856999997</v>
      </c>
      <c r="Z385" s="5">
        <v>570.92117711000003</v>
      </c>
      <c r="AA385" s="5">
        <v>606.0269333</v>
      </c>
      <c r="AB385" s="5">
        <v>643.19868507000001</v>
      </c>
      <c r="AC385" s="5">
        <v>680.67299238999999</v>
      </c>
      <c r="AD385" s="5">
        <v>720.12988898000003</v>
      </c>
      <c r="AE385" s="5">
        <v>760.10126588000003</v>
      </c>
      <c r="AF385" s="5">
        <v>761.60182925999993</v>
      </c>
    </row>
    <row r="386" spans="1:32">
      <c r="A386" s="56" t="s">
        <v>68</v>
      </c>
      <c r="B386" s="56" t="s">
        <v>200</v>
      </c>
      <c r="C386" s="56" t="s">
        <v>139</v>
      </c>
      <c r="D386" s="5">
        <v>12.042999999999999</v>
      </c>
      <c r="E386" s="5">
        <v>41.377000000000002</v>
      </c>
      <c r="F386" s="5">
        <v>59.671999999999997</v>
      </c>
      <c r="G386" s="5">
        <v>76.56</v>
      </c>
      <c r="H386" s="5">
        <v>90.268000000000001</v>
      </c>
      <c r="I386" s="5">
        <v>101.32</v>
      </c>
      <c r="J386" s="5">
        <v>110.82299999999999</v>
      </c>
      <c r="K386" s="5">
        <v>127.054</v>
      </c>
      <c r="L386" s="5">
        <v>149.11699999999999</v>
      </c>
      <c r="M386" s="5">
        <v>170.46899999999999</v>
      </c>
      <c r="N386" s="5">
        <v>195.083</v>
      </c>
      <c r="O386" s="5">
        <v>222.42099999999999</v>
      </c>
      <c r="P386" s="5">
        <v>249.88900000000001</v>
      </c>
      <c r="Q386" s="5">
        <v>276.29199999999997</v>
      </c>
      <c r="R386" s="5">
        <v>300.41300000000001</v>
      </c>
      <c r="S386" s="5">
        <v>321.84100000000012</v>
      </c>
      <c r="T386" s="5">
        <v>339.84500000000003</v>
      </c>
      <c r="U386" s="5">
        <v>348.76899999999989</v>
      </c>
      <c r="V386" s="5">
        <v>354.13799999999998</v>
      </c>
      <c r="W386" s="5">
        <v>357.02999999999992</v>
      </c>
      <c r="X386" s="5">
        <v>358.66699999999997</v>
      </c>
      <c r="Y386" s="5">
        <v>360.45299999999997</v>
      </c>
      <c r="Z386" s="5">
        <v>360.96400000000011</v>
      </c>
      <c r="AA386" s="5">
        <v>361.55799999999999</v>
      </c>
      <c r="AB386" s="5">
        <v>360.78600000000012</v>
      </c>
      <c r="AC386" s="5">
        <v>360.19799999999998</v>
      </c>
      <c r="AD386" s="5">
        <v>358.24400000000003</v>
      </c>
      <c r="AE386" s="5">
        <v>356.52699999999999</v>
      </c>
      <c r="AF386" s="5">
        <v>356.52699999999999</v>
      </c>
    </row>
    <row r="387" spans="1:32">
      <c r="A387" s="56" t="s">
        <v>68</v>
      </c>
      <c r="B387" s="56" t="s">
        <v>200</v>
      </c>
      <c r="C387" s="56" t="s">
        <v>140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</row>
    <row r="388" spans="1:32">
      <c r="A388" s="56" t="s">
        <v>68</v>
      </c>
      <c r="B388" s="56" t="s">
        <v>200</v>
      </c>
      <c r="C388" s="56" t="s">
        <v>141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</row>
    <row r="389" spans="1:32">
      <c r="A389" s="56" t="s">
        <v>68</v>
      </c>
      <c r="B389" s="56" t="s">
        <v>200</v>
      </c>
      <c r="C389" s="56" t="s">
        <v>142</v>
      </c>
      <c r="D389" s="5">
        <v>563.35</v>
      </c>
      <c r="E389" s="5">
        <v>563.35</v>
      </c>
      <c r="F389" s="5">
        <v>820.62333692000004</v>
      </c>
      <c r="G389" s="5">
        <v>1090.10052733</v>
      </c>
      <c r="H389" s="5">
        <v>1090.10052733</v>
      </c>
      <c r="I389" s="5">
        <v>1090.10052733</v>
      </c>
      <c r="J389" s="5">
        <v>1181.6799251800001</v>
      </c>
      <c r="K389" s="5">
        <v>1306.3889005999999</v>
      </c>
      <c r="L389" s="5">
        <v>1425.8225227</v>
      </c>
      <c r="M389" s="5">
        <v>2301.8769384299999</v>
      </c>
      <c r="N389" s="5">
        <v>2301.8769384299999</v>
      </c>
      <c r="O389" s="5">
        <v>2844.6703840099999</v>
      </c>
      <c r="P389" s="5">
        <v>2844.6703840199998</v>
      </c>
      <c r="Q389" s="5">
        <v>2844.6703840199998</v>
      </c>
      <c r="R389" s="5">
        <v>3018.0924346000002</v>
      </c>
      <c r="S389" s="5">
        <v>3018.0924359700002</v>
      </c>
      <c r="T389" s="5">
        <v>3018.09243728</v>
      </c>
      <c r="U389" s="5">
        <v>3018.0924373399998</v>
      </c>
      <c r="V389" s="5">
        <v>3018.0924374199999</v>
      </c>
      <c r="W389" s="5">
        <v>3018.0924375</v>
      </c>
      <c r="X389" s="5">
        <v>3018.0924491300002</v>
      </c>
      <c r="Y389" s="5">
        <v>3018.0924491300002</v>
      </c>
      <c r="Z389" s="5">
        <v>2874.09245452</v>
      </c>
      <c r="AA389" s="5">
        <v>2874.09247246</v>
      </c>
      <c r="AB389" s="5">
        <v>2874.09247246</v>
      </c>
      <c r="AC389" s="5">
        <v>2874.0924725700002</v>
      </c>
      <c r="AD389" s="5">
        <v>2874.0924726500002</v>
      </c>
      <c r="AE389" s="5">
        <v>2874.0924742299999</v>
      </c>
      <c r="AF389" s="5">
        <v>2566.3424743599999</v>
      </c>
    </row>
    <row r="390" spans="1:32">
      <c r="A390" s="56" t="s">
        <v>68</v>
      </c>
      <c r="B390" s="56" t="s">
        <v>200</v>
      </c>
      <c r="C390" s="56" t="s">
        <v>143</v>
      </c>
      <c r="D390" s="5">
        <v>0</v>
      </c>
      <c r="E390" s="5">
        <v>0</v>
      </c>
      <c r="F390" s="5">
        <v>1.5799999999999999E-6</v>
      </c>
      <c r="G390" s="5">
        <v>3.89E-6</v>
      </c>
      <c r="H390" s="5">
        <v>3.8999999999999999E-6</v>
      </c>
      <c r="I390" s="5">
        <v>3.8999999999999999E-6</v>
      </c>
      <c r="J390" s="5">
        <v>9.9199999999999999E-6</v>
      </c>
      <c r="K390" s="5">
        <v>1.306E-5</v>
      </c>
      <c r="L390" s="5">
        <v>1.465E-5</v>
      </c>
      <c r="M390" s="5">
        <v>1.465E-5</v>
      </c>
      <c r="N390" s="5">
        <v>1.465E-5</v>
      </c>
      <c r="O390" s="5">
        <v>1.466E-5</v>
      </c>
      <c r="P390" s="5">
        <v>1.466E-5</v>
      </c>
      <c r="Q390" s="5">
        <v>1.466E-5</v>
      </c>
      <c r="R390" s="5">
        <v>1.825E-5</v>
      </c>
      <c r="S390" s="5">
        <v>1.9029999999999999E-5</v>
      </c>
      <c r="T390" s="5">
        <v>2.1420000000000002E-5</v>
      </c>
      <c r="U390" s="5">
        <v>2.1420000000000002E-5</v>
      </c>
      <c r="V390" s="5">
        <v>2.143E-5</v>
      </c>
      <c r="W390" s="5">
        <v>2.1440000000000001E-5</v>
      </c>
      <c r="X390" s="5">
        <v>2.7840000000000001E-5</v>
      </c>
      <c r="Y390" s="5">
        <v>2.7849999999999999E-5</v>
      </c>
      <c r="Z390" s="5">
        <v>3.2119999999999997E-5</v>
      </c>
      <c r="AA390" s="5">
        <v>5.1900000000000001E-5</v>
      </c>
      <c r="AB390" s="5">
        <v>5.1910000000000003E-5</v>
      </c>
      <c r="AC390" s="5">
        <v>5.1940000000000001E-5</v>
      </c>
      <c r="AD390" s="5">
        <v>5.1959999999999997E-5</v>
      </c>
      <c r="AE390" s="5">
        <v>5.2290000000000002E-5</v>
      </c>
      <c r="AF390" s="5">
        <v>5.2320000000000001E-5</v>
      </c>
    </row>
    <row r="391" spans="1:32">
      <c r="A391" s="56" t="s">
        <v>68</v>
      </c>
      <c r="B391" s="56" t="s">
        <v>200</v>
      </c>
      <c r="C391" s="56" t="s">
        <v>144</v>
      </c>
      <c r="D391" s="5">
        <v>239.28267546029011</v>
      </c>
      <c r="E391" s="5">
        <v>324.63525479999998</v>
      </c>
      <c r="F391" s="5">
        <v>370.27628629999998</v>
      </c>
      <c r="G391" s="5">
        <v>415.8855686</v>
      </c>
      <c r="H391" s="5">
        <v>458.15357799999998</v>
      </c>
      <c r="I391" s="5">
        <v>498.54425140000001</v>
      </c>
      <c r="J391" s="5">
        <v>538.36053570000001</v>
      </c>
      <c r="K391" s="5">
        <v>578.22823059999996</v>
      </c>
      <c r="L391" s="5">
        <v>618.34489389999999</v>
      </c>
      <c r="M391" s="5">
        <v>655.54868350000004</v>
      </c>
      <c r="N391" s="5">
        <v>693.03536770000005</v>
      </c>
      <c r="O391" s="5">
        <v>730.46708269999999</v>
      </c>
      <c r="P391" s="5">
        <v>766.54549199999997</v>
      </c>
      <c r="Q391" s="5">
        <v>800.59975480000003</v>
      </c>
      <c r="R391" s="5">
        <v>834.47133410000004</v>
      </c>
      <c r="S391" s="5">
        <v>868.86343959999999</v>
      </c>
      <c r="T391" s="5">
        <v>903.81882940000003</v>
      </c>
      <c r="U391" s="5">
        <v>939.32665059999999</v>
      </c>
      <c r="V391" s="5">
        <v>975.06592409999996</v>
      </c>
      <c r="W391" s="5">
        <v>1010.499114</v>
      </c>
      <c r="X391" s="5">
        <v>1045.9641240000001</v>
      </c>
      <c r="Y391" s="5">
        <v>1081.7334719999999</v>
      </c>
      <c r="Z391" s="5">
        <v>1117.5659969999999</v>
      </c>
      <c r="AA391" s="5">
        <v>1152.113881</v>
      </c>
      <c r="AB391" s="5">
        <v>1185.8688910000001</v>
      </c>
      <c r="AC391" s="5">
        <v>1218.858964</v>
      </c>
      <c r="AD391" s="5">
        <v>1251.111259</v>
      </c>
      <c r="AE391" s="5">
        <v>1282.6985219999999</v>
      </c>
      <c r="AF391" s="5">
        <v>1282.6985219999999</v>
      </c>
    </row>
    <row r="392" spans="1:32">
      <c r="A392" s="56" t="s">
        <v>68</v>
      </c>
      <c r="B392" s="56" t="s">
        <v>200</v>
      </c>
      <c r="C392" s="56" t="s">
        <v>146</v>
      </c>
      <c r="D392" s="5">
        <v>26.35</v>
      </c>
      <c r="E392" s="5">
        <v>29.505856484418729</v>
      </c>
      <c r="F392" s="5">
        <v>31.137711161303251</v>
      </c>
      <c r="G392" s="5">
        <v>32.789438702459002</v>
      </c>
      <c r="H392" s="5">
        <v>34.222897204737521</v>
      </c>
      <c r="I392" s="5">
        <v>35.395180256913342</v>
      </c>
      <c r="J392" s="5">
        <v>36.645742204328307</v>
      </c>
      <c r="K392" s="5">
        <v>37.841941571326423</v>
      </c>
      <c r="L392" s="5">
        <v>38.889922437358948</v>
      </c>
      <c r="M392" s="5">
        <v>40.491435108167813</v>
      </c>
      <c r="N392" s="5">
        <v>41.565116110825613</v>
      </c>
      <c r="O392" s="5">
        <v>42.611093897271729</v>
      </c>
      <c r="P392" s="5">
        <v>43.572010223587228</v>
      </c>
      <c r="Q392" s="5">
        <v>44.796668227317447</v>
      </c>
      <c r="R392" s="5">
        <v>46.170154430448761</v>
      </c>
      <c r="S392" s="5">
        <v>47.352318090822124</v>
      </c>
      <c r="T392" s="5">
        <v>48.502129736820791</v>
      </c>
      <c r="U392" s="5">
        <v>49.732734499022953</v>
      </c>
      <c r="V392" s="5">
        <v>50.80523665317039</v>
      </c>
      <c r="W392" s="5">
        <v>51.923655809923112</v>
      </c>
      <c r="X392" s="5">
        <v>53.010254923104348</v>
      </c>
      <c r="Y392" s="5">
        <v>54.171518981185883</v>
      </c>
      <c r="Z392" s="5">
        <v>55.539966999491568</v>
      </c>
      <c r="AA392" s="5">
        <v>57.205175013101197</v>
      </c>
      <c r="AB392" s="5">
        <v>59.25457055259055</v>
      </c>
      <c r="AC392" s="5">
        <v>61.501928397831684</v>
      </c>
      <c r="AD392" s="5">
        <v>63.511296475828992</v>
      </c>
      <c r="AE392" s="5">
        <v>65.949087031677308</v>
      </c>
      <c r="AF392" s="5">
        <v>65.949087031677308</v>
      </c>
    </row>
    <row r="394" spans="1:32">
      <c r="A394" s="56" t="s">
        <v>70</v>
      </c>
      <c r="B394" s="56" t="s">
        <v>163</v>
      </c>
      <c r="C394" s="56" t="s">
        <v>130</v>
      </c>
      <c r="D394" s="5">
        <v>8330</v>
      </c>
      <c r="E394" s="5">
        <v>8330</v>
      </c>
      <c r="F394" s="5">
        <v>8330</v>
      </c>
      <c r="G394" s="5">
        <v>5450</v>
      </c>
      <c r="H394" s="5">
        <v>5450</v>
      </c>
      <c r="I394" s="5">
        <v>4130</v>
      </c>
      <c r="J394" s="5">
        <v>3445</v>
      </c>
      <c r="K394" s="5">
        <v>2760</v>
      </c>
      <c r="L394" s="5">
        <v>2760</v>
      </c>
      <c r="M394" s="5">
        <v>2760</v>
      </c>
      <c r="N394" s="5">
        <v>2760</v>
      </c>
      <c r="O394" s="5">
        <v>1390</v>
      </c>
      <c r="P394" s="5">
        <v>1390</v>
      </c>
      <c r="Q394" s="5">
        <v>1390</v>
      </c>
      <c r="R394" s="5">
        <v>1390</v>
      </c>
      <c r="S394" s="5">
        <v>1390</v>
      </c>
      <c r="T394" s="5">
        <v>1390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</row>
    <row r="395" spans="1:32">
      <c r="A395" s="56" t="s">
        <v>70</v>
      </c>
      <c r="B395" s="56" t="s">
        <v>163</v>
      </c>
      <c r="C395" s="56" t="s">
        <v>132</v>
      </c>
      <c r="D395" s="5">
        <v>124</v>
      </c>
      <c r="E395" s="5">
        <v>440</v>
      </c>
      <c r="F395" s="5">
        <v>440</v>
      </c>
      <c r="G395" s="5">
        <v>440</v>
      </c>
      <c r="H395" s="5">
        <v>440</v>
      </c>
      <c r="I395" s="5">
        <v>440</v>
      </c>
      <c r="J395" s="5">
        <v>440</v>
      </c>
      <c r="K395" s="5">
        <v>440</v>
      </c>
      <c r="L395" s="5">
        <v>440</v>
      </c>
      <c r="M395" s="5">
        <v>440</v>
      </c>
      <c r="N395" s="5">
        <v>440</v>
      </c>
      <c r="O395" s="5">
        <v>440</v>
      </c>
      <c r="P395" s="5">
        <v>440</v>
      </c>
      <c r="Q395" s="5">
        <v>440</v>
      </c>
      <c r="R395" s="5">
        <v>440</v>
      </c>
      <c r="S395" s="5">
        <v>440</v>
      </c>
      <c r="T395" s="5">
        <v>440</v>
      </c>
      <c r="U395" s="5">
        <v>440</v>
      </c>
      <c r="V395" s="5">
        <v>440</v>
      </c>
      <c r="W395" s="5">
        <v>440</v>
      </c>
      <c r="X395" s="5">
        <v>440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</row>
    <row r="396" spans="1:32">
      <c r="A396" s="56" t="s">
        <v>70</v>
      </c>
      <c r="B396" s="56" t="s">
        <v>163</v>
      </c>
      <c r="C396" s="56" t="s">
        <v>133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</row>
    <row r="397" spans="1:32">
      <c r="A397" s="56" t="s">
        <v>70</v>
      </c>
      <c r="B397" s="56" t="s">
        <v>163</v>
      </c>
      <c r="C397" s="56" t="s">
        <v>134</v>
      </c>
      <c r="D397" s="5">
        <v>2638.9989999999998</v>
      </c>
      <c r="E397" s="5">
        <v>2638.9989999999998</v>
      </c>
      <c r="F397" s="5">
        <v>2638.9990036300001</v>
      </c>
      <c r="G397" s="5">
        <v>2638.9990036300001</v>
      </c>
      <c r="H397" s="5">
        <v>2638.9990036300001</v>
      </c>
      <c r="I397" s="5">
        <v>2638.9990036300001</v>
      </c>
      <c r="J397" s="5">
        <v>2638.9990036300001</v>
      </c>
      <c r="K397" s="5">
        <v>2638.9990036300001</v>
      </c>
      <c r="L397" s="5">
        <v>2638.9990041199999</v>
      </c>
      <c r="M397" s="5">
        <v>2638.9990041199999</v>
      </c>
      <c r="N397" s="5">
        <v>2638.9990041199999</v>
      </c>
      <c r="O397" s="5">
        <v>2638.9990041199999</v>
      </c>
      <c r="P397" s="5">
        <v>2638.9990046100002</v>
      </c>
      <c r="Q397" s="5">
        <v>2638.9990046100002</v>
      </c>
      <c r="R397" s="5">
        <v>2638.9990155</v>
      </c>
      <c r="S397" s="5">
        <v>2638.9990087299998</v>
      </c>
      <c r="T397" s="5">
        <v>2638.9990123600001</v>
      </c>
      <c r="U397" s="5">
        <v>2638.9990196200001</v>
      </c>
      <c r="V397" s="5">
        <v>2638.9990196200001</v>
      </c>
      <c r="W397" s="5">
        <v>2638.9990227600001</v>
      </c>
      <c r="X397" s="5">
        <v>2638.9991025300001</v>
      </c>
      <c r="Y397" s="5">
        <v>5037.9276838899996</v>
      </c>
      <c r="Z397" s="5">
        <v>4188.9286593899997</v>
      </c>
      <c r="AA397" s="5">
        <v>4188.9286707699994</v>
      </c>
      <c r="AB397" s="5">
        <v>4188.9286816599997</v>
      </c>
      <c r="AC397" s="5">
        <v>4188.9286935300006</v>
      </c>
      <c r="AD397" s="5">
        <v>4188.9287034400004</v>
      </c>
      <c r="AE397" s="5">
        <v>4188.92875482</v>
      </c>
      <c r="AF397" s="5">
        <v>4188.92875482</v>
      </c>
    </row>
    <row r="398" spans="1:32">
      <c r="A398" s="56" t="s">
        <v>70</v>
      </c>
      <c r="B398" s="56" t="s">
        <v>163</v>
      </c>
      <c r="C398" s="56" t="s">
        <v>135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</row>
    <row r="399" spans="1:32">
      <c r="A399" s="56" t="s">
        <v>70</v>
      </c>
      <c r="B399" s="56" t="s">
        <v>163</v>
      </c>
      <c r="C399" s="56" t="s">
        <v>136</v>
      </c>
      <c r="D399" s="5">
        <v>2285</v>
      </c>
      <c r="E399" s="5">
        <v>2285</v>
      </c>
      <c r="F399" s="5">
        <v>2285</v>
      </c>
      <c r="G399" s="5">
        <v>2285</v>
      </c>
      <c r="H399" s="5">
        <v>2285</v>
      </c>
      <c r="I399" s="5">
        <v>2285</v>
      </c>
      <c r="J399" s="5">
        <v>2285</v>
      </c>
      <c r="K399" s="5">
        <v>2285</v>
      </c>
      <c r="L399" s="5">
        <v>2285</v>
      </c>
      <c r="M399" s="5">
        <v>2285</v>
      </c>
      <c r="N399" s="5">
        <v>2285</v>
      </c>
      <c r="O399" s="5">
        <v>2285</v>
      </c>
      <c r="P399" s="5">
        <v>2285</v>
      </c>
      <c r="Q399" s="5">
        <v>2285</v>
      </c>
      <c r="R399" s="5">
        <v>2285</v>
      </c>
      <c r="S399" s="5">
        <v>2285</v>
      </c>
      <c r="T399" s="5">
        <v>2285</v>
      </c>
      <c r="U399" s="5">
        <v>2285</v>
      </c>
      <c r="V399" s="5">
        <v>2285</v>
      </c>
      <c r="W399" s="5">
        <v>2285</v>
      </c>
      <c r="X399" s="5">
        <v>2285</v>
      </c>
      <c r="Y399" s="5">
        <v>2285</v>
      </c>
      <c r="Z399" s="5">
        <v>2285</v>
      </c>
      <c r="AA399" s="5">
        <v>2285</v>
      </c>
      <c r="AB399" s="5">
        <v>2285</v>
      </c>
      <c r="AC399" s="5">
        <v>2285</v>
      </c>
      <c r="AD399" s="5">
        <v>2285</v>
      </c>
      <c r="AE399" s="5">
        <v>2285</v>
      </c>
      <c r="AF399" s="5">
        <v>2285</v>
      </c>
    </row>
    <row r="400" spans="1:32">
      <c r="A400" s="56" t="s">
        <v>70</v>
      </c>
      <c r="B400" s="56" t="s">
        <v>163</v>
      </c>
      <c r="C400" s="56" t="s">
        <v>137</v>
      </c>
      <c r="D400" s="5">
        <v>290</v>
      </c>
      <c r="E400" s="5">
        <v>290.00000978000003</v>
      </c>
      <c r="F400" s="5">
        <v>290.00001434000001</v>
      </c>
      <c r="G400" s="5">
        <v>1570.00326946</v>
      </c>
      <c r="H400" s="5">
        <v>2930.00326946</v>
      </c>
      <c r="I400" s="5">
        <v>3855.0011483399999</v>
      </c>
      <c r="J400" s="5">
        <v>4254.8691188100001</v>
      </c>
      <c r="K400" s="5">
        <v>4329.9816177399998</v>
      </c>
      <c r="L400" s="5">
        <v>4329.9816226399998</v>
      </c>
      <c r="M400" s="5">
        <v>4329.9816270000001</v>
      </c>
      <c r="N400" s="5">
        <v>4329.9816397899986</v>
      </c>
      <c r="O400" s="5">
        <v>4329.9816672300003</v>
      </c>
      <c r="P400" s="5">
        <v>4329.9818694599999</v>
      </c>
      <c r="Q400" s="5">
        <v>4329.9818694699998</v>
      </c>
      <c r="R400" s="5">
        <v>4536.1551068199997</v>
      </c>
      <c r="S400" s="5">
        <v>4829.9820215</v>
      </c>
      <c r="T400" s="5">
        <v>4829.98203302</v>
      </c>
      <c r="U400" s="5">
        <v>4931.0448646000004</v>
      </c>
      <c r="V400" s="5">
        <v>4931.0448650899998</v>
      </c>
      <c r="W400" s="5">
        <v>4931.04486516</v>
      </c>
      <c r="X400" s="5">
        <v>4931.0448651900006</v>
      </c>
      <c r="Y400" s="5">
        <v>5329.9816106999997</v>
      </c>
      <c r="Z400" s="5">
        <v>5329.9816466599996</v>
      </c>
      <c r="AA400" s="5">
        <v>4729.9784070799997</v>
      </c>
      <c r="AB400" s="5">
        <v>4729.9784323000003</v>
      </c>
      <c r="AC400" s="5">
        <v>3804.9806766699999</v>
      </c>
      <c r="AD400" s="5">
        <v>3428.17929632</v>
      </c>
      <c r="AE400" s="5">
        <v>3745.2126608200001</v>
      </c>
      <c r="AF400" s="5">
        <v>3745.2126608399999</v>
      </c>
    </row>
    <row r="401" spans="1:32">
      <c r="A401" s="56" t="s">
        <v>70</v>
      </c>
      <c r="B401" s="56" t="s">
        <v>163</v>
      </c>
      <c r="C401" s="56" t="s">
        <v>138</v>
      </c>
      <c r="D401" s="5">
        <v>10.614000000000001</v>
      </c>
      <c r="E401" s="5">
        <v>97.194999999999993</v>
      </c>
      <c r="F401" s="5">
        <v>193.89099999999999</v>
      </c>
      <c r="G401" s="5">
        <v>321.46699999999998</v>
      </c>
      <c r="H401" s="5">
        <v>477.30799999999999</v>
      </c>
      <c r="I401" s="5">
        <v>663.93899998999996</v>
      </c>
      <c r="J401" s="5">
        <v>884.26200001000007</v>
      </c>
      <c r="K401" s="5">
        <v>1223.617</v>
      </c>
      <c r="L401" s="5">
        <v>1527.53344593</v>
      </c>
      <c r="M401" s="5">
        <v>1867.2025770400001</v>
      </c>
      <c r="N401" s="5">
        <v>2268.2680231300001</v>
      </c>
      <c r="O401" s="5">
        <v>2758.8330898200002</v>
      </c>
      <c r="P401" s="5">
        <v>3293.1551549400001</v>
      </c>
      <c r="Q401" s="5">
        <v>3837.9824765799999</v>
      </c>
      <c r="R401" s="5">
        <v>4410.34305305</v>
      </c>
      <c r="S401" s="5">
        <v>4966.7253137600001</v>
      </c>
      <c r="T401" s="5">
        <v>5527.4248461200004</v>
      </c>
      <c r="U401" s="5">
        <v>5974.0516751499999</v>
      </c>
      <c r="V401" s="5">
        <v>6409.6953179900001</v>
      </c>
      <c r="W401" s="5">
        <v>6810.2277216000002</v>
      </c>
      <c r="X401" s="5">
        <v>7236.07853574</v>
      </c>
      <c r="Y401" s="5">
        <v>7670.42398976</v>
      </c>
      <c r="Z401" s="5">
        <v>8130.8809619000003</v>
      </c>
      <c r="AA401" s="5">
        <v>8598.1680176999998</v>
      </c>
      <c r="AB401" s="5">
        <v>9095.4546502699995</v>
      </c>
      <c r="AC401" s="5">
        <v>9598.0447687700016</v>
      </c>
      <c r="AD401" s="5">
        <v>10130.098615360001</v>
      </c>
      <c r="AE401" s="5">
        <v>10669.6482607</v>
      </c>
      <c r="AF401" s="5">
        <v>10697.643870080001</v>
      </c>
    </row>
    <row r="402" spans="1:32">
      <c r="A402" s="56" t="s">
        <v>70</v>
      </c>
      <c r="B402" s="56" t="s">
        <v>163</v>
      </c>
      <c r="C402" s="56" t="s">
        <v>139</v>
      </c>
      <c r="D402" s="5">
        <v>169.471</v>
      </c>
      <c r="E402" s="5">
        <v>551.87700000000007</v>
      </c>
      <c r="F402" s="5">
        <v>804.322</v>
      </c>
      <c r="G402" s="5">
        <v>1024.308</v>
      </c>
      <c r="H402" s="5">
        <v>1210.452</v>
      </c>
      <c r="I402" s="5">
        <v>1364.306</v>
      </c>
      <c r="J402" s="5">
        <v>1497.826</v>
      </c>
      <c r="K402" s="5">
        <v>1724.8409999999999</v>
      </c>
      <c r="L402" s="5">
        <v>2042.145</v>
      </c>
      <c r="M402" s="5">
        <v>2372.98</v>
      </c>
      <c r="N402" s="5">
        <v>2728.3529999999992</v>
      </c>
      <c r="O402" s="5">
        <v>3161.3960000000002</v>
      </c>
      <c r="P402" s="5">
        <v>3582.5970000000002</v>
      </c>
      <c r="Q402" s="5">
        <v>3974.6349999999989</v>
      </c>
      <c r="R402" s="5">
        <v>4331.67</v>
      </c>
      <c r="S402" s="5">
        <v>4638.5140000000019</v>
      </c>
      <c r="T402" s="5">
        <v>4887.0350000000008</v>
      </c>
      <c r="U402" s="5">
        <v>5003.3400000000011</v>
      </c>
      <c r="V402" s="5">
        <v>5060.8829999999998</v>
      </c>
      <c r="W402" s="5">
        <v>5077.6240000000007</v>
      </c>
      <c r="X402" s="5">
        <v>5077.9980000000014</v>
      </c>
      <c r="Y402" s="5">
        <v>5080.4420000000009</v>
      </c>
      <c r="Z402" s="5">
        <v>5067.9909999999991</v>
      </c>
      <c r="AA402" s="5">
        <v>5058.1019999999999</v>
      </c>
      <c r="AB402" s="5">
        <v>5033.2700000000013</v>
      </c>
      <c r="AC402" s="5">
        <v>5011.559000000002</v>
      </c>
      <c r="AD402" s="5">
        <v>4974.7829999999994</v>
      </c>
      <c r="AE402" s="5">
        <v>4941.0389999999989</v>
      </c>
      <c r="AF402" s="5">
        <v>4941.0389999999989</v>
      </c>
    </row>
    <row r="403" spans="1:32">
      <c r="A403" s="56" t="s">
        <v>70</v>
      </c>
      <c r="B403" s="56" t="s">
        <v>163</v>
      </c>
      <c r="C403" s="56" t="s">
        <v>140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</row>
    <row r="404" spans="1:32">
      <c r="A404" s="56" t="s">
        <v>70</v>
      </c>
      <c r="B404" s="56" t="s">
        <v>163</v>
      </c>
      <c r="C404" s="56" t="s">
        <v>141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</row>
    <row r="405" spans="1:32">
      <c r="A405" s="56" t="s">
        <v>70</v>
      </c>
      <c r="B405" s="56" t="s">
        <v>163</v>
      </c>
      <c r="C405" s="56" t="s">
        <v>142</v>
      </c>
      <c r="D405" s="5">
        <v>2206.8420000000001</v>
      </c>
      <c r="E405" s="5">
        <v>3179.15494223</v>
      </c>
      <c r="F405" s="5">
        <v>3565.2549432000001</v>
      </c>
      <c r="G405" s="5">
        <v>5074.8897308300002</v>
      </c>
      <c r="H405" s="5">
        <v>5440.6802445699996</v>
      </c>
      <c r="I405" s="5">
        <v>8847.6486836299991</v>
      </c>
      <c r="J405" s="5">
        <v>9761.0518014799964</v>
      </c>
      <c r="K405" s="5">
        <v>10346.39860611</v>
      </c>
      <c r="L405" s="5">
        <v>11153.657090680001</v>
      </c>
      <c r="M405" s="5">
        <v>11486.958583240001</v>
      </c>
      <c r="N405" s="5">
        <v>12174.35744231</v>
      </c>
      <c r="O405" s="5">
        <v>12706.735322480001</v>
      </c>
      <c r="P405" s="5">
        <v>13153.89182094</v>
      </c>
      <c r="Q405" s="5">
        <v>13540.694121459999</v>
      </c>
      <c r="R405" s="5">
        <v>15687.18840381</v>
      </c>
      <c r="S405" s="5">
        <v>15766.933935540001</v>
      </c>
      <c r="T405" s="5">
        <v>15860.66444805</v>
      </c>
      <c r="U405" s="5">
        <v>15860.664450280001</v>
      </c>
      <c r="V405" s="5">
        <v>16640.58704445</v>
      </c>
      <c r="W405" s="5">
        <v>16807.477300030001</v>
      </c>
      <c r="X405" s="5">
        <v>17487.411964759998</v>
      </c>
      <c r="Y405" s="5">
        <v>17585.06280684</v>
      </c>
      <c r="Z405" s="5">
        <v>17585.062861890001</v>
      </c>
      <c r="AA405" s="5">
        <v>18267.807653849999</v>
      </c>
      <c r="AB405" s="5">
        <v>20682.828800439998</v>
      </c>
      <c r="AC405" s="5">
        <v>20682.828801489999</v>
      </c>
      <c r="AD405" s="5">
        <v>21646.901590549998</v>
      </c>
      <c r="AE405" s="5">
        <v>22955.436245379991</v>
      </c>
      <c r="AF405" s="5">
        <v>22711.636246180002</v>
      </c>
    </row>
    <row r="406" spans="1:32">
      <c r="A406" s="56" t="s">
        <v>70</v>
      </c>
      <c r="B406" s="56" t="s">
        <v>163</v>
      </c>
      <c r="C406" s="56" t="s">
        <v>143</v>
      </c>
      <c r="D406" s="5">
        <v>4099.375</v>
      </c>
      <c r="E406" s="5">
        <v>4099.3750191500003</v>
      </c>
      <c r="F406" s="5">
        <v>4099.375019430001</v>
      </c>
      <c r="G406" s="5">
        <v>4099.3750613400007</v>
      </c>
      <c r="H406" s="5">
        <v>4571.0550293200004</v>
      </c>
      <c r="I406" s="5">
        <v>4704.7657280799986</v>
      </c>
      <c r="J406" s="5">
        <v>6512.1991119199993</v>
      </c>
      <c r="K406" s="5">
        <v>7184.2877634199986</v>
      </c>
      <c r="L406" s="5">
        <v>7197.2970543800002</v>
      </c>
      <c r="M406" s="5">
        <v>7794.9455696099994</v>
      </c>
      <c r="N406" s="5">
        <v>8244.9430485499979</v>
      </c>
      <c r="O406" s="5">
        <v>8244.9430487099999</v>
      </c>
      <c r="P406" s="5">
        <v>8846.8966100799989</v>
      </c>
      <c r="Q406" s="5">
        <v>8846.8966102699997</v>
      </c>
      <c r="R406" s="5">
        <v>10123.02226691</v>
      </c>
      <c r="S406" s="5">
        <v>10482.752357740001</v>
      </c>
      <c r="T406" s="5">
        <v>11817.789071269999</v>
      </c>
      <c r="U406" s="5">
        <v>11817.789073219999</v>
      </c>
      <c r="V406" s="5">
        <v>13778.56850503</v>
      </c>
      <c r="W406" s="5">
        <v>15535.97426103</v>
      </c>
      <c r="X406" s="5">
        <v>17501.419825329998</v>
      </c>
      <c r="Y406" s="5">
        <v>18038.176431429991</v>
      </c>
      <c r="Z406" s="5">
        <v>18038.797203729999</v>
      </c>
      <c r="AA406" s="5">
        <v>19384.224329100001</v>
      </c>
      <c r="AB406" s="5">
        <v>20460.135229359999</v>
      </c>
      <c r="AC406" s="5">
        <v>20889.4276068</v>
      </c>
      <c r="AD406" s="5">
        <v>22699.335228960001</v>
      </c>
      <c r="AE406" s="5">
        <v>23642.177127179999</v>
      </c>
      <c r="AF406" s="5">
        <v>23097.169127829991</v>
      </c>
    </row>
    <row r="407" spans="1:32">
      <c r="A407" s="56" t="s">
        <v>70</v>
      </c>
      <c r="B407" s="56" t="s">
        <v>163</v>
      </c>
      <c r="C407" s="56" t="s">
        <v>144</v>
      </c>
      <c r="D407" s="5">
        <v>5183.7329108689109</v>
      </c>
      <c r="E407" s="5">
        <v>6922.7277668999996</v>
      </c>
      <c r="F407" s="5">
        <v>7729.2309365999999</v>
      </c>
      <c r="G407" s="5">
        <v>8520.6213362999988</v>
      </c>
      <c r="H407" s="5">
        <v>9270.9160045999997</v>
      </c>
      <c r="I407" s="5">
        <v>9991.0547650000008</v>
      </c>
      <c r="J407" s="5">
        <v>10709.473653999999</v>
      </c>
      <c r="K407" s="5">
        <v>11436.443144000001</v>
      </c>
      <c r="L407" s="5">
        <v>12170.029343</v>
      </c>
      <c r="M407" s="5">
        <v>12901.81018</v>
      </c>
      <c r="N407" s="5">
        <v>13643.271858</v>
      </c>
      <c r="O407" s="5">
        <v>14388.326986</v>
      </c>
      <c r="P407" s="5">
        <v>15121.253220000001</v>
      </c>
      <c r="Q407" s="5">
        <v>15810.109125000001</v>
      </c>
      <c r="R407" s="5">
        <v>16449.242824000001</v>
      </c>
      <c r="S407" s="5">
        <v>17061.910985999999</v>
      </c>
      <c r="T407" s="5">
        <v>17667.5949</v>
      </c>
      <c r="U407" s="5">
        <v>18262.588393999999</v>
      </c>
      <c r="V407" s="5">
        <v>18847.510651000001</v>
      </c>
      <c r="W407" s="5">
        <v>19429.670222000001</v>
      </c>
      <c r="X407" s="5">
        <v>20006.011485999999</v>
      </c>
      <c r="Y407" s="5">
        <v>20581.860403999999</v>
      </c>
      <c r="Z407" s="5">
        <v>21155.920246999998</v>
      </c>
      <c r="AA407" s="5">
        <v>21714.391952999998</v>
      </c>
      <c r="AB407" s="5">
        <v>22270.012771000002</v>
      </c>
      <c r="AC407" s="5">
        <v>22818.172102</v>
      </c>
      <c r="AD407" s="5">
        <v>23366.900722999999</v>
      </c>
      <c r="AE407" s="5">
        <v>23907.736964</v>
      </c>
      <c r="AF407" s="5">
        <v>23907.736964</v>
      </c>
    </row>
    <row r="408" spans="1:32">
      <c r="A408" s="56" t="s">
        <v>70</v>
      </c>
      <c r="B408" s="56" t="s">
        <v>163</v>
      </c>
      <c r="C408" s="56" t="s">
        <v>146</v>
      </c>
      <c r="D408" s="5">
        <v>308.44499999999999</v>
      </c>
      <c r="E408" s="5">
        <v>369.39093185040088</v>
      </c>
      <c r="F408" s="5">
        <v>401.20167709448492</v>
      </c>
      <c r="G408" s="5">
        <v>576.86130721057987</v>
      </c>
      <c r="H408" s="5">
        <v>792.71299566794801</v>
      </c>
      <c r="I408" s="5">
        <v>907.98473965987205</v>
      </c>
      <c r="J408" s="5">
        <v>1035.939493329927</v>
      </c>
      <c r="K408" s="5">
        <v>1094.4036724012281</v>
      </c>
      <c r="L408" s="5">
        <v>1158.52460636193</v>
      </c>
      <c r="M408" s="5">
        <v>1235.4642027231239</v>
      </c>
      <c r="N408" s="5">
        <v>1309.265231790647</v>
      </c>
      <c r="O408" s="5">
        <v>1387.0296033203249</v>
      </c>
      <c r="P408" s="5">
        <v>1463.187045625481</v>
      </c>
      <c r="Q408" s="5">
        <v>1544.99860314386</v>
      </c>
      <c r="R408" s="5">
        <v>1613.8245577482101</v>
      </c>
      <c r="S408" s="5">
        <v>1713.474001271592</v>
      </c>
      <c r="T408" s="5">
        <v>1788.1465500986551</v>
      </c>
      <c r="U408" s="5">
        <v>1895.5895899369609</v>
      </c>
      <c r="V408" s="5">
        <v>1919.7335279571751</v>
      </c>
      <c r="W408" s="5">
        <v>1921.356835954211</v>
      </c>
      <c r="X408" s="5">
        <v>1934.806591304123</v>
      </c>
      <c r="Y408" s="5">
        <v>1976.882021626129</v>
      </c>
      <c r="Z408" s="5">
        <v>1984.1465423349</v>
      </c>
      <c r="AA408" s="5">
        <v>2026.1747477096551</v>
      </c>
      <c r="AB408" s="5">
        <v>2060.7353038131969</v>
      </c>
      <c r="AC408" s="5">
        <v>2084.1001607951098</v>
      </c>
      <c r="AD408" s="5">
        <v>2098.586655222322</v>
      </c>
      <c r="AE408" s="5">
        <v>2127.8305377951751</v>
      </c>
      <c r="AF408" s="5">
        <v>2127.8305377951751</v>
      </c>
    </row>
    <row r="410" spans="1:32">
      <c r="A410" s="56" t="s">
        <v>70</v>
      </c>
      <c r="B410" s="56" t="s">
        <v>197</v>
      </c>
      <c r="C410" s="56" t="s">
        <v>130</v>
      </c>
      <c r="D410" s="5">
        <v>8126</v>
      </c>
      <c r="E410" s="5">
        <v>8126</v>
      </c>
      <c r="F410" s="5">
        <v>8126</v>
      </c>
      <c r="G410" s="5">
        <v>7426</v>
      </c>
      <c r="H410" s="5">
        <v>6726</v>
      </c>
      <c r="I410" s="5">
        <v>6026</v>
      </c>
      <c r="J410" s="5">
        <v>4832</v>
      </c>
      <c r="K410" s="5">
        <v>4552</v>
      </c>
      <c r="L410" s="5">
        <v>3152</v>
      </c>
      <c r="M410" s="5">
        <v>3152</v>
      </c>
      <c r="N410" s="5">
        <v>2422</v>
      </c>
      <c r="O410" s="5">
        <v>1692</v>
      </c>
      <c r="P410" s="5">
        <v>1692</v>
      </c>
      <c r="Q410" s="5">
        <v>1692</v>
      </c>
      <c r="R410" s="5">
        <v>1692</v>
      </c>
      <c r="S410" s="5">
        <v>1692</v>
      </c>
      <c r="T410" s="5">
        <v>1692</v>
      </c>
      <c r="U410" s="5">
        <v>852</v>
      </c>
      <c r="V410" s="5">
        <v>426</v>
      </c>
      <c r="W410" s="5">
        <v>426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</row>
    <row r="411" spans="1:32">
      <c r="A411" s="56" t="s">
        <v>70</v>
      </c>
      <c r="B411" s="56" t="s">
        <v>197</v>
      </c>
      <c r="C411" s="56" t="s">
        <v>132</v>
      </c>
      <c r="D411" s="5">
        <v>1597.89999999</v>
      </c>
      <c r="E411" s="5">
        <v>1597.89999999</v>
      </c>
      <c r="F411" s="5">
        <v>1597.89999999</v>
      </c>
      <c r="G411" s="5">
        <v>1597.89999999</v>
      </c>
      <c r="H411" s="5">
        <v>1597.89999999</v>
      </c>
      <c r="I411" s="5">
        <v>1597.89999999</v>
      </c>
      <c r="J411" s="5">
        <v>1597.89999999</v>
      </c>
      <c r="K411" s="5">
        <v>1597.89999999</v>
      </c>
      <c r="L411" s="5">
        <v>1597.89999999</v>
      </c>
      <c r="M411" s="5">
        <v>1597.89999999</v>
      </c>
      <c r="N411" s="5">
        <v>1597.89999999</v>
      </c>
      <c r="O411" s="5">
        <v>1597.89999999</v>
      </c>
      <c r="P411" s="5">
        <v>1597.89999999</v>
      </c>
      <c r="Q411" s="5">
        <v>1597.89999999</v>
      </c>
      <c r="R411" s="5">
        <v>1212.89999999</v>
      </c>
      <c r="S411" s="5">
        <v>1212.89999999</v>
      </c>
      <c r="T411" s="5">
        <v>1212.89999999</v>
      </c>
      <c r="U411" s="5">
        <v>1068.5</v>
      </c>
      <c r="V411" s="5">
        <v>1068.5</v>
      </c>
      <c r="W411" s="5">
        <v>1068.5</v>
      </c>
      <c r="X411" s="5">
        <v>1068.5</v>
      </c>
      <c r="Y411" s="5">
        <v>1068.5</v>
      </c>
      <c r="Z411" s="5">
        <v>1068.5</v>
      </c>
      <c r="AA411" s="5">
        <v>244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</row>
    <row r="412" spans="1:32">
      <c r="A412" s="56" t="s">
        <v>70</v>
      </c>
      <c r="B412" s="56" t="s">
        <v>197</v>
      </c>
      <c r="C412" s="56" t="s">
        <v>133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</row>
    <row r="413" spans="1:32">
      <c r="A413" s="56" t="s">
        <v>70</v>
      </c>
      <c r="B413" s="56" t="s">
        <v>197</v>
      </c>
      <c r="C413" s="56" t="s">
        <v>134</v>
      </c>
      <c r="D413" s="5">
        <v>1954.5000000099999</v>
      </c>
      <c r="E413" s="5">
        <v>1954.5000000099999</v>
      </c>
      <c r="F413" s="5">
        <v>1954.5000036399999</v>
      </c>
      <c r="G413" s="5">
        <v>1954.5000036399999</v>
      </c>
      <c r="H413" s="5">
        <v>1954.5000036399999</v>
      </c>
      <c r="I413" s="5">
        <v>1954.5000036399999</v>
      </c>
      <c r="J413" s="5">
        <v>1954.5000067799999</v>
      </c>
      <c r="K413" s="5">
        <v>1954.5000067799999</v>
      </c>
      <c r="L413" s="5">
        <v>1954.5000113900001</v>
      </c>
      <c r="M413" s="5">
        <v>1954.5000113900001</v>
      </c>
      <c r="N413" s="5">
        <v>1954.5000113900001</v>
      </c>
      <c r="O413" s="5">
        <v>1662.5000113799999</v>
      </c>
      <c r="P413" s="5">
        <v>1545.50001501</v>
      </c>
      <c r="Q413" s="5">
        <v>1545.50001501</v>
      </c>
      <c r="R413" s="5">
        <v>1545.5000244299999</v>
      </c>
      <c r="S413" s="5">
        <v>1545.5000097100001</v>
      </c>
      <c r="T413" s="5">
        <v>1545.5000128500001</v>
      </c>
      <c r="U413" s="5">
        <v>1545.5000201099999</v>
      </c>
      <c r="V413" s="5">
        <v>1545.50002737</v>
      </c>
      <c r="W413" s="5">
        <v>1545.50002786</v>
      </c>
      <c r="X413" s="5">
        <v>1545.50006102</v>
      </c>
      <c r="Y413" s="5">
        <v>1545.50006102</v>
      </c>
      <c r="Z413" s="5">
        <v>1414.00002864</v>
      </c>
      <c r="AA413" s="5">
        <v>3008.9478007299999</v>
      </c>
      <c r="AB413" s="5">
        <v>2459.9478007299999</v>
      </c>
      <c r="AC413" s="5">
        <v>2459.9478007299999</v>
      </c>
      <c r="AD413" s="5">
        <v>2459.9478007299999</v>
      </c>
      <c r="AE413" s="5">
        <v>1940.9478007299999</v>
      </c>
      <c r="AF413" s="5">
        <v>1594.9478007299999</v>
      </c>
    </row>
    <row r="414" spans="1:32">
      <c r="A414" s="56" t="s">
        <v>70</v>
      </c>
      <c r="B414" s="56" t="s">
        <v>197</v>
      </c>
      <c r="C414" s="56" t="s">
        <v>135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</row>
    <row r="415" spans="1:32">
      <c r="A415" s="56" t="s">
        <v>70</v>
      </c>
      <c r="B415" s="56" t="s">
        <v>197</v>
      </c>
      <c r="C415" s="56" t="s">
        <v>136</v>
      </c>
      <c r="D415" s="5">
        <v>152.4</v>
      </c>
      <c r="E415" s="5">
        <v>152.4</v>
      </c>
      <c r="F415" s="5">
        <v>152.4</v>
      </c>
      <c r="G415" s="5">
        <v>152.4</v>
      </c>
      <c r="H415" s="5">
        <v>152.4</v>
      </c>
      <c r="I415" s="5">
        <v>152.4</v>
      </c>
      <c r="J415" s="5">
        <v>152.4</v>
      </c>
      <c r="K415" s="5">
        <v>152.4</v>
      </c>
      <c r="L415" s="5">
        <v>152.4</v>
      </c>
      <c r="M415" s="5">
        <v>152.4</v>
      </c>
      <c r="N415" s="5">
        <v>152.4</v>
      </c>
      <c r="O415" s="5">
        <v>152.4</v>
      </c>
      <c r="P415" s="5">
        <v>152.4</v>
      </c>
      <c r="Q415" s="5">
        <v>152.4</v>
      </c>
      <c r="R415" s="5">
        <v>152.4</v>
      </c>
      <c r="S415" s="5">
        <v>66</v>
      </c>
      <c r="T415" s="5">
        <v>66</v>
      </c>
      <c r="U415" s="5">
        <v>66</v>
      </c>
      <c r="V415" s="5">
        <v>66</v>
      </c>
      <c r="W415" s="5">
        <v>66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</row>
    <row r="416" spans="1:32">
      <c r="A416" s="56" t="s">
        <v>70</v>
      </c>
      <c r="B416" s="56" t="s">
        <v>197</v>
      </c>
      <c r="C416" s="56" t="s">
        <v>137</v>
      </c>
      <c r="D416" s="5">
        <v>670</v>
      </c>
      <c r="E416" s="5">
        <v>670.00001778000001</v>
      </c>
      <c r="F416" s="5">
        <v>670.00002493</v>
      </c>
      <c r="G416" s="5">
        <v>920.00002947999997</v>
      </c>
      <c r="H416" s="5">
        <v>920.00003730999993</v>
      </c>
      <c r="I416" s="5">
        <v>920.00004756999999</v>
      </c>
      <c r="J416" s="5">
        <v>1006.28963174</v>
      </c>
      <c r="K416" s="5">
        <v>1006.2897079000001</v>
      </c>
      <c r="L416" s="5">
        <v>1948.4555948100001</v>
      </c>
      <c r="M416" s="5">
        <v>1948.4555948100001</v>
      </c>
      <c r="N416" s="5">
        <v>1948.4555948100001</v>
      </c>
      <c r="O416" s="5">
        <v>2195.7702375600002</v>
      </c>
      <c r="P416" s="5">
        <v>2277.6376729899998</v>
      </c>
      <c r="Q416" s="5">
        <v>2277.6376730000002</v>
      </c>
      <c r="R416" s="5">
        <v>2925.12453719</v>
      </c>
      <c r="S416" s="5">
        <v>3076.06337171</v>
      </c>
      <c r="T416" s="5">
        <v>3982.5887056699999</v>
      </c>
      <c r="U416" s="5">
        <v>5203.8812037999996</v>
      </c>
      <c r="V416" s="5">
        <v>5377.0173551600001</v>
      </c>
      <c r="W416" s="5">
        <v>5937.8959582999996</v>
      </c>
      <c r="X416" s="5">
        <v>5937.8959586100009</v>
      </c>
      <c r="Y416" s="5">
        <v>5937.8959450100001</v>
      </c>
      <c r="Z416" s="5">
        <v>5937.8960117799998</v>
      </c>
      <c r="AA416" s="5">
        <v>5937.8960964099997</v>
      </c>
      <c r="AB416" s="5">
        <v>5937.8960889</v>
      </c>
      <c r="AC416" s="5">
        <v>5937.8960788600007</v>
      </c>
      <c r="AD416" s="5">
        <v>6873.1716233099996</v>
      </c>
      <c r="AE416" s="5">
        <v>8386.0000510099999</v>
      </c>
      <c r="AF416" s="5">
        <v>7669.8290866999996</v>
      </c>
    </row>
    <row r="417" spans="1:32">
      <c r="A417" s="56" t="s">
        <v>70</v>
      </c>
      <c r="B417" s="56" t="s">
        <v>197</v>
      </c>
      <c r="C417" s="56" t="s">
        <v>138</v>
      </c>
      <c r="D417" s="5">
        <v>6.7799999999999994</v>
      </c>
      <c r="E417" s="5">
        <v>70.646999989999998</v>
      </c>
      <c r="F417" s="5">
        <v>151.97900000999999</v>
      </c>
      <c r="G417" s="5">
        <v>266.90499999999997</v>
      </c>
      <c r="H417" s="5">
        <v>406.553</v>
      </c>
      <c r="I417" s="5">
        <v>573.36900000000003</v>
      </c>
      <c r="J417" s="5">
        <v>775.00299999999993</v>
      </c>
      <c r="K417" s="5">
        <v>1088.9509999899999</v>
      </c>
      <c r="L417" s="5">
        <v>1371.98571666</v>
      </c>
      <c r="M417" s="5">
        <v>1640.71045082</v>
      </c>
      <c r="N417" s="5">
        <v>1958.65946534</v>
      </c>
      <c r="O417" s="5">
        <v>2346.43592605</v>
      </c>
      <c r="P417" s="5">
        <v>2772.1156823900001</v>
      </c>
      <c r="Q417" s="5">
        <v>3213.9407025800001</v>
      </c>
      <c r="R417" s="5">
        <v>3671.8742637700002</v>
      </c>
      <c r="S417" s="5">
        <v>4123.79592779</v>
      </c>
      <c r="T417" s="5">
        <v>4584.0053343299996</v>
      </c>
      <c r="U417" s="5">
        <v>4939.9521028400004</v>
      </c>
      <c r="V417" s="5">
        <v>5281.9022712400001</v>
      </c>
      <c r="W417" s="5">
        <v>5586.6117931799999</v>
      </c>
      <c r="X417" s="5">
        <v>5909.90588656</v>
      </c>
      <c r="Y417" s="5">
        <v>6239.44197334</v>
      </c>
      <c r="Z417" s="5">
        <v>6583.140128510001</v>
      </c>
      <c r="AA417" s="5">
        <v>6931.3414566599986</v>
      </c>
      <c r="AB417" s="5">
        <v>7298.8976921399999</v>
      </c>
      <c r="AC417" s="5">
        <v>7670.4133017300001</v>
      </c>
      <c r="AD417" s="5">
        <v>8065.6271149200002</v>
      </c>
      <c r="AE417" s="5">
        <v>8460.9043175100014</v>
      </c>
      <c r="AF417" s="5">
        <v>8477.9553716600003</v>
      </c>
    </row>
    <row r="418" spans="1:32">
      <c r="A418" s="56" t="s">
        <v>70</v>
      </c>
      <c r="B418" s="56" t="s">
        <v>197</v>
      </c>
      <c r="C418" s="56" t="s">
        <v>139</v>
      </c>
      <c r="D418" s="5">
        <v>99.957999999999998</v>
      </c>
      <c r="E418" s="5">
        <v>394.57299999999998</v>
      </c>
      <c r="F418" s="5">
        <v>630.91099999999994</v>
      </c>
      <c r="G418" s="5">
        <v>861.1690000000001</v>
      </c>
      <c r="H418" s="5">
        <v>1044.5999999999999</v>
      </c>
      <c r="I418" s="5">
        <v>1202.9010000000001</v>
      </c>
      <c r="J418" s="5">
        <v>1345.9849999999999</v>
      </c>
      <c r="K418" s="5">
        <v>1584.4369999999999</v>
      </c>
      <c r="L418" s="5">
        <v>1898.5050000000001</v>
      </c>
      <c r="M418" s="5">
        <v>2160.37</v>
      </c>
      <c r="N418" s="5">
        <v>2444.34</v>
      </c>
      <c r="O418" s="5">
        <v>2791.527</v>
      </c>
      <c r="P418" s="5">
        <v>3133.6959999999999</v>
      </c>
      <c r="Q418" s="5">
        <v>3465.114</v>
      </c>
      <c r="R418" s="5">
        <v>3761.0080000000012</v>
      </c>
      <c r="S418" s="5">
        <v>4025.8090000000002</v>
      </c>
      <c r="T418" s="5">
        <v>4247.8820000000014</v>
      </c>
      <c r="U418" s="5">
        <v>4350.5150000000003</v>
      </c>
      <c r="V418" s="5">
        <v>4399.7440000000006</v>
      </c>
      <c r="W418" s="5">
        <v>4410.491</v>
      </c>
      <c r="X418" s="5">
        <v>4406.2350000000006</v>
      </c>
      <c r="Y418" s="5">
        <v>4406.755000000001</v>
      </c>
      <c r="Z418" s="5">
        <v>4388.9480000000012</v>
      </c>
      <c r="AA418" s="5">
        <v>4375.9829999999993</v>
      </c>
      <c r="AB418" s="5">
        <v>4347.2200000000012</v>
      </c>
      <c r="AC418" s="5">
        <v>4324.1239999999998</v>
      </c>
      <c r="AD418" s="5">
        <v>4288.7089999999998</v>
      </c>
      <c r="AE418" s="5">
        <v>4255.2830000000004</v>
      </c>
      <c r="AF418" s="5">
        <v>4255.2830000000004</v>
      </c>
    </row>
    <row r="419" spans="1:32">
      <c r="A419" s="56" t="s">
        <v>70</v>
      </c>
      <c r="B419" s="56" t="s">
        <v>197</v>
      </c>
      <c r="C419" s="56" t="s">
        <v>140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</row>
    <row r="420" spans="1:32">
      <c r="A420" s="56" t="s">
        <v>70</v>
      </c>
      <c r="B420" s="56" t="s">
        <v>197</v>
      </c>
      <c r="C420" s="56" t="s">
        <v>141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</row>
    <row r="421" spans="1:32">
      <c r="A421" s="56" t="s">
        <v>70</v>
      </c>
      <c r="B421" s="56" t="s">
        <v>197</v>
      </c>
      <c r="C421" s="56" t="s">
        <v>142</v>
      </c>
      <c r="D421" s="5">
        <v>986.42900000000009</v>
      </c>
      <c r="E421" s="5">
        <v>1286.4290000000001</v>
      </c>
      <c r="F421" s="5">
        <v>3541.17528846</v>
      </c>
      <c r="G421" s="5">
        <v>4086.1640580600001</v>
      </c>
      <c r="H421" s="5">
        <v>4917.9540438900003</v>
      </c>
      <c r="I421" s="5">
        <v>5957.1791469999989</v>
      </c>
      <c r="J421" s="5">
        <v>7322.0667505100009</v>
      </c>
      <c r="K421" s="5">
        <v>8175.6958253900002</v>
      </c>
      <c r="L421" s="5">
        <v>9489.9782734500004</v>
      </c>
      <c r="M421" s="5">
        <v>9496.5005972700001</v>
      </c>
      <c r="N421" s="5">
        <v>10290.95052531</v>
      </c>
      <c r="O421" s="5">
        <v>11590.567787600001</v>
      </c>
      <c r="P421" s="5">
        <v>11597.544370989999</v>
      </c>
      <c r="Q421" s="5">
        <v>11597.544371010001</v>
      </c>
      <c r="R421" s="5">
        <v>11898.850612669999</v>
      </c>
      <c r="S421" s="5">
        <v>12996.533046930001</v>
      </c>
      <c r="T421" s="5">
        <v>13445.937005850001</v>
      </c>
      <c r="U421" s="5">
        <v>13762.49846742</v>
      </c>
      <c r="V421" s="5">
        <v>14011.329100679999</v>
      </c>
      <c r="W421" s="5">
        <v>14590.94639039</v>
      </c>
      <c r="X421" s="5">
        <v>18982.732025059999</v>
      </c>
      <c r="Y421" s="5">
        <v>20147.533906519999</v>
      </c>
      <c r="Z421" s="5">
        <v>19707.558907099999</v>
      </c>
      <c r="AA421" s="5">
        <v>20084.36154754</v>
      </c>
      <c r="AB421" s="5">
        <v>20051.502898390001</v>
      </c>
      <c r="AC421" s="5">
        <v>20509.703416230001</v>
      </c>
      <c r="AD421" s="5">
        <v>23011.750808820001</v>
      </c>
      <c r="AE421" s="5">
        <v>23281.56437529</v>
      </c>
      <c r="AF421" s="5">
        <v>23296.66604032</v>
      </c>
    </row>
    <row r="422" spans="1:32">
      <c r="A422" s="56" t="s">
        <v>70</v>
      </c>
      <c r="B422" s="56" t="s">
        <v>197</v>
      </c>
      <c r="C422" s="56" t="s">
        <v>143</v>
      </c>
      <c r="D422" s="5">
        <v>2826.4169999999999</v>
      </c>
      <c r="E422" s="5">
        <v>2826.4169999999999</v>
      </c>
      <c r="F422" s="5">
        <v>3193.6570146099998</v>
      </c>
      <c r="G422" s="5">
        <v>3193.657032529999</v>
      </c>
      <c r="H422" s="5">
        <v>3193.6570750199999</v>
      </c>
      <c r="I422" s="5">
        <v>3249.1509793199989</v>
      </c>
      <c r="J422" s="5">
        <v>3509.5391814200002</v>
      </c>
      <c r="K422" s="5">
        <v>3509.5391816000001</v>
      </c>
      <c r="L422" s="5">
        <v>4864.4002405800011</v>
      </c>
      <c r="M422" s="5">
        <v>4864.4002406500003</v>
      </c>
      <c r="N422" s="5">
        <v>5871.9216106500016</v>
      </c>
      <c r="O422" s="5">
        <v>6432.6978973400019</v>
      </c>
      <c r="P422" s="5">
        <v>6781.7980283300021</v>
      </c>
      <c r="Q422" s="5">
        <v>6785.8792390000017</v>
      </c>
      <c r="R422" s="5">
        <v>8178.309164610002</v>
      </c>
      <c r="S422" s="5">
        <v>9634.4602908299985</v>
      </c>
      <c r="T422" s="5">
        <v>10848.82708302</v>
      </c>
      <c r="U422" s="5">
        <v>14598.20427174</v>
      </c>
      <c r="V422" s="5">
        <v>15030.55783177</v>
      </c>
      <c r="W422" s="5">
        <v>17259.538963970001</v>
      </c>
      <c r="X422" s="5">
        <v>19175.197814520001</v>
      </c>
      <c r="Y422" s="5">
        <v>20690.562115730001</v>
      </c>
      <c r="Z422" s="5">
        <v>20545.10213132</v>
      </c>
      <c r="AA422" s="5">
        <v>21858.479262429999</v>
      </c>
      <c r="AB422" s="5">
        <v>22756.970806820002</v>
      </c>
      <c r="AC422" s="5">
        <v>22202.871217479998</v>
      </c>
      <c r="AD422" s="5">
        <v>26253.149447979999</v>
      </c>
      <c r="AE422" s="5">
        <v>27863.740074789999</v>
      </c>
      <c r="AF422" s="5">
        <v>27837.740074960009</v>
      </c>
    </row>
    <row r="423" spans="1:32">
      <c r="A423" s="56" t="s">
        <v>70</v>
      </c>
      <c r="B423" s="56" t="s">
        <v>197</v>
      </c>
      <c r="C423" s="56" t="s">
        <v>144</v>
      </c>
      <c r="D423" s="5">
        <v>4941.9001342461061</v>
      </c>
      <c r="E423" s="5">
        <v>6248.8361014900001</v>
      </c>
      <c r="F423" s="5">
        <v>6947.0674198200004</v>
      </c>
      <c r="G423" s="5">
        <v>7675.3939258</v>
      </c>
      <c r="H423" s="5">
        <v>8329.1378256999997</v>
      </c>
      <c r="I423" s="5">
        <v>8959.7591496999994</v>
      </c>
      <c r="J423" s="5">
        <v>9601.5013985000005</v>
      </c>
      <c r="K423" s="5">
        <v>10257.520646700001</v>
      </c>
      <c r="L423" s="5">
        <v>10923.916328200001</v>
      </c>
      <c r="M423" s="5">
        <v>11482.732244500001</v>
      </c>
      <c r="N423" s="5">
        <v>12062.705751699999</v>
      </c>
      <c r="O423" s="5">
        <v>12645.1129052</v>
      </c>
      <c r="P423" s="5">
        <v>13200.5423206</v>
      </c>
      <c r="Q423" s="5">
        <v>13720.012152699999</v>
      </c>
      <c r="R423" s="5">
        <v>14196.9812162</v>
      </c>
      <c r="S423" s="5">
        <v>14666.617491200001</v>
      </c>
      <c r="T423" s="5">
        <v>15133.803684799999</v>
      </c>
      <c r="U423" s="5">
        <v>15601.3470727</v>
      </c>
      <c r="V423" s="5">
        <v>16059.6919616</v>
      </c>
      <c r="W423" s="5">
        <v>16507.785058699999</v>
      </c>
      <c r="X423" s="5">
        <v>16936.909008300001</v>
      </c>
      <c r="Y423" s="5">
        <v>17361.480721600001</v>
      </c>
      <c r="Z423" s="5">
        <v>17759.720203699999</v>
      </c>
      <c r="AA423" s="5">
        <v>18151.232939900001</v>
      </c>
      <c r="AB423" s="5">
        <v>18530.020143400001</v>
      </c>
      <c r="AC423" s="5">
        <v>18907.339474199998</v>
      </c>
      <c r="AD423" s="5">
        <v>19284.631764999998</v>
      </c>
      <c r="AE423" s="5">
        <v>19645.508336700001</v>
      </c>
      <c r="AF423" s="5">
        <v>19645.508336700001</v>
      </c>
    </row>
    <row r="424" spans="1:32">
      <c r="A424" s="56" t="s">
        <v>70</v>
      </c>
      <c r="B424" s="56" t="s">
        <v>197</v>
      </c>
      <c r="C424" s="56" t="s">
        <v>146</v>
      </c>
      <c r="D424" s="5">
        <v>104.0258438925494</v>
      </c>
      <c r="E424" s="5">
        <v>161.99786598880249</v>
      </c>
      <c r="F424" s="5">
        <v>191.46830324972581</v>
      </c>
      <c r="G424" s="5">
        <v>225.09824392779649</v>
      </c>
      <c r="H424" s="5">
        <v>258.63973482131013</v>
      </c>
      <c r="I424" s="5">
        <v>291.18647211344938</v>
      </c>
      <c r="J424" s="5">
        <v>322.36591115174548</v>
      </c>
      <c r="K424" s="5">
        <v>358.16807552288361</v>
      </c>
      <c r="L424" s="5">
        <v>394.25951740561271</v>
      </c>
      <c r="M424" s="5">
        <v>432.739184708214</v>
      </c>
      <c r="N424" s="5">
        <v>465.98982874266909</v>
      </c>
      <c r="O424" s="5">
        <v>506.6496860148136</v>
      </c>
      <c r="P424" s="5">
        <v>546.14191682219518</v>
      </c>
      <c r="Q424" s="5">
        <v>590.03126476948034</v>
      </c>
      <c r="R424" s="5">
        <v>631.38657345178081</v>
      </c>
      <c r="S424" s="5">
        <v>670.10021357927531</v>
      </c>
      <c r="T424" s="5">
        <v>716.46747212967216</v>
      </c>
      <c r="U424" s="5">
        <v>764.0842727762282</v>
      </c>
      <c r="V424" s="5">
        <v>809.4467247588691</v>
      </c>
      <c r="W424" s="5">
        <v>853.92802896883563</v>
      </c>
      <c r="X424" s="5">
        <v>902.05765206870797</v>
      </c>
      <c r="Y424" s="5">
        <v>953.57494727116568</v>
      </c>
      <c r="Z424" s="5">
        <v>1003.305020177015</v>
      </c>
      <c r="AA424" s="5">
        <v>1049.48690328873</v>
      </c>
      <c r="AB424" s="5">
        <v>1107.8725198936891</v>
      </c>
      <c r="AC424" s="5">
        <v>1163.541571599204</v>
      </c>
      <c r="AD424" s="5">
        <v>1220.9092941995359</v>
      </c>
      <c r="AE424" s="5">
        <v>1278.7236252166219</v>
      </c>
      <c r="AF424" s="5">
        <v>1278.7236252166219</v>
      </c>
    </row>
    <row r="426" spans="1:32">
      <c r="A426" s="56" t="s">
        <v>70</v>
      </c>
      <c r="B426" s="56" t="s">
        <v>198</v>
      </c>
      <c r="C426" s="56" t="s">
        <v>131</v>
      </c>
      <c r="D426" s="5">
        <v>4820</v>
      </c>
      <c r="E426" s="5">
        <v>4820</v>
      </c>
      <c r="F426" s="5">
        <v>4820</v>
      </c>
      <c r="G426" s="5">
        <v>4135</v>
      </c>
      <c r="H426" s="5">
        <v>3385</v>
      </c>
      <c r="I426" s="5">
        <v>3385</v>
      </c>
      <c r="J426" s="5">
        <v>2825</v>
      </c>
      <c r="K426" s="5">
        <v>1720</v>
      </c>
      <c r="L426" s="5">
        <v>1160</v>
      </c>
      <c r="M426" s="5">
        <v>1160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</row>
    <row r="427" spans="1:32">
      <c r="A427" s="56" t="s">
        <v>70</v>
      </c>
      <c r="B427" s="56" t="s">
        <v>198</v>
      </c>
      <c r="C427" s="56" t="s">
        <v>132</v>
      </c>
      <c r="D427" s="5">
        <v>500</v>
      </c>
      <c r="E427" s="5">
        <v>500</v>
      </c>
      <c r="F427" s="5">
        <v>500</v>
      </c>
      <c r="G427" s="5">
        <v>500</v>
      </c>
      <c r="H427" s="5">
        <v>500</v>
      </c>
      <c r="I427" s="5">
        <v>500</v>
      </c>
      <c r="J427" s="5">
        <v>500</v>
      </c>
      <c r="K427" s="5">
        <v>500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</row>
    <row r="428" spans="1:32">
      <c r="A428" s="56" t="s">
        <v>70</v>
      </c>
      <c r="B428" s="56" t="s">
        <v>198</v>
      </c>
      <c r="C428" s="56" t="s">
        <v>133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</row>
    <row r="429" spans="1:32">
      <c r="A429" s="56" t="s">
        <v>70</v>
      </c>
      <c r="B429" s="56" t="s">
        <v>198</v>
      </c>
      <c r="C429" s="56" t="s">
        <v>134</v>
      </c>
      <c r="D429" s="5">
        <v>1900</v>
      </c>
      <c r="E429" s="5">
        <v>1900</v>
      </c>
      <c r="F429" s="5">
        <v>1900.00000363</v>
      </c>
      <c r="G429" s="5">
        <v>1900.00000363</v>
      </c>
      <c r="H429" s="5">
        <v>1900.00000363</v>
      </c>
      <c r="I429" s="5">
        <v>1900.00000363</v>
      </c>
      <c r="J429" s="5">
        <v>1900.00000363</v>
      </c>
      <c r="K429" s="5">
        <v>1900.00000363</v>
      </c>
      <c r="L429" s="5">
        <v>1900.0000082399999</v>
      </c>
      <c r="M429" s="5">
        <v>1900.0000082399999</v>
      </c>
      <c r="N429" s="5">
        <v>1900.0000082399999</v>
      </c>
      <c r="O429" s="5">
        <v>1730.0000082399999</v>
      </c>
      <c r="P429" s="5">
        <v>1730.0000082399999</v>
      </c>
      <c r="Q429" s="5">
        <v>1730.0000082399999</v>
      </c>
      <c r="R429" s="5">
        <v>1885.7869050199999</v>
      </c>
      <c r="S429" s="5">
        <v>1885.7868996300001</v>
      </c>
      <c r="T429" s="5">
        <v>1885.78690375</v>
      </c>
      <c r="U429" s="5">
        <v>2305.4031902000002</v>
      </c>
      <c r="V429" s="5">
        <v>2305.4031902000002</v>
      </c>
      <c r="W429" s="5">
        <v>2305.4031902000002</v>
      </c>
      <c r="X429" s="5">
        <v>2399.5273215500001</v>
      </c>
      <c r="Y429" s="5">
        <v>2399.5273215500001</v>
      </c>
      <c r="Z429" s="5">
        <v>2399.5273240000001</v>
      </c>
      <c r="AA429" s="5">
        <v>2399.5273334200001</v>
      </c>
      <c r="AB429" s="5">
        <v>2399.5273423499998</v>
      </c>
      <c r="AC429" s="5">
        <v>1815.52735422</v>
      </c>
      <c r="AD429" s="5">
        <v>1815.5273651099999</v>
      </c>
      <c r="AE429" s="5">
        <v>3025.4069137900001</v>
      </c>
      <c r="AF429" s="5">
        <v>3230.5224363900002</v>
      </c>
    </row>
    <row r="430" spans="1:32">
      <c r="A430" s="56" t="s">
        <v>70</v>
      </c>
      <c r="B430" s="56" t="s">
        <v>198</v>
      </c>
      <c r="C430" s="56" t="s">
        <v>135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</row>
    <row r="431" spans="1:32">
      <c r="A431" s="56" t="s">
        <v>70</v>
      </c>
      <c r="B431" s="56" t="s">
        <v>198</v>
      </c>
      <c r="C431" s="56" t="s">
        <v>136</v>
      </c>
      <c r="D431" s="5">
        <v>2204.0200000599998</v>
      </c>
      <c r="E431" s="5">
        <v>2204.0200000599998</v>
      </c>
      <c r="F431" s="5">
        <v>2204.0200000599998</v>
      </c>
      <c r="G431" s="5">
        <v>2204.0200000599998</v>
      </c>
      <c r="H431" s="5">
        <v>2204.0200000599998</v>
      </c>
      <c r="I431" s="5">
        <v>2204.0200000599998</v>
      </c>
      <c r="J431" s="5">
        <v>2204.0200000599998</v>
      </c>
      <c r="K431" s="5">
        <v>2204.0200000599998</v>
      </c>
      <c r="L431" s="5">
        <v>2204.0200000599998</v>
      </c>
      <c r="M431" s="5">
        <v>2204.0200000599998</v>
      </c>
      <c r="N431" s="5">
        <v>2204.0200000599998</v>
      </c>
      <c r="O431" s="5">
        <v>2204.0200000599998</v>
      </c>
      <c r="P431" s="5">
        <v>2204.0200000599998</v>
      </c>
      <c r="Q431" s="5">
        <v>2204.0200000599998</v>
      </c>
      <c r="R431" s="5">
        <v>2204.0200000599998</v>
      </c>
      <c r="S431" s="5">
        <v>2204.0200000599998</v>
      </c>
      <c r="T431" s="5">
        <v>2204.0200000599998</v>
      </c>
      <c r="U431" s="5">
        <v>2204.0200000599998</v>
      </c>
      <c r="V431" s="5">
        <v>2204.0200000599998</v>
      </c>
      <c r="W431" s="5">
        <v>2204.0200000599998</v>
      </c>
      <c r="X431" s="5">
        <v>2204.0200000599998</v>
      </c>
      <c r="Y431" s="5">
        <v>2204.0200000599998</v>
      </c>
      <c r="Z431" s="5">
        <v>2204.0200000599998</v>
      </c>
      <c r="AA431" s="5">
        <v>2204.0200000599998</v>
      </c>
      <c r="AB431" s="5">
        <v>2204.0200000599998</v>
      </c>
      <c r="AC431" s="5">
        <v>2204.0200000599998</v>
      </c>
      <c r="AD431" s="5">
        <v>2204.0200000599998</v>
      </c>
      <c r="AE431" s="5">
        <v>2204.0200000599998</v>
      </c>
      <c r="AF431" s="5">
        <v>2204.0200000599998</v>
      </c>
    </row>
    <row r="432" spans="1:32">
      <c r="A432" s="56" t="s">
        <v>70</v>
      </c>
      <c r="B432" s="56" t="s">
        <v>198</v>
      </c>
      <c r="C432" s="56" t="s">
        <v>137</v>
      </c>
      <c r="D432" s="5">
        <v>125.23</v>
      </c>
      <c r="E432" s="5">
        <v>125.23000244000001</v>
      </c>
      <c r="F432" s="5">
        <v>124.13000344</v>
      </c>
      <c r="G432" s="5">
        <v>124.13000425</v>
      </c>
      <c r="H432" s="5">
        <v>124.13000624999999</v>
      </c>
      <c r="I432" s="5">
        <v>125.23001015</v>
      </c>
      <c r="J432" s="5">
        <v>124.13003319000001</v>
      </c>
      <c r="K432" s="5">
        <v>124.13007406</v>
      </c>
      <c r="L432" s="5">
        <v>710.32238795000001</v>
      </c>
      <c r="M432" s="5">
        <v>710.32238795000001</v>
      </c>
      <c r="N432" s="5">
        <v>961.42238795000003</v>
      </c>
      <c r="O432" s="5">
        <v>960.32238795000001</v>
      </c>
      <c r="P432" s="5">
        <v>961.42238795000003</v>
      </c>
      <c r="Q432" s="5">
        <v>960.32238795000001</v>
      </c>
      <c r="R432" s="5">
        <v>961.42244142999994</v>
      </c>
      <c r="S432" s="5">
        <v>961.42245889000003</v>
      </c>
      <c r="T432" s="5">
        <v>961.42245891000005</v>
      </c>
      <c r="U432" s="5">
        <v>1464.2083199000001</v>
      </c>
      <c r="V432" s="5">
        <v>1464.2083199000001</v>
      </c>
      <c r="W432" s="5">
        <v>1464.2083199000001</v>
      </c>
      <c r="X432" s="5">
        <v>1464.2083199000001</v>
      </c>
      <c r="Y432" s="5">
        <v>1647.2890384299999</v>
      </c>
      <c r="Z432" s="5">
        <v>1647.28904132</v>
      </c>
      <c r="AA432" s="5">
        <v>1647.2890422200001</v>
      </c>
      <c r="AB432" s="5">
        <v>1647.28904369</v>
      </c>
      <c r="AC432" s="5">
        <v>1647.2890398899999</v>
      </c>
      <c r="AD432" s="5">
        <v>1647.2890315699999</v>
      </c>
      <c r="AE432" s="5">
        <v>1647.2890157899999</v>
      </c>
      <c r="AF432" s="5">
        <v>1061.0970323500001</v>
      </c>
    </row>
    <row r="433" spans="1:32">
      <c r="A433" s="56" t="s">
        <v>70</v>
      </c>
      <c r="B433" s="56" t="s">
        <v>198</v>
      </c>
      <c r="C433" s="56" t="s">
        <v>138</v>
      </c>
      <c r="D433" s="5">
        <v>5.2480000000000002</v>
      </c>
      <c r="E433" s="5">
        <v>55.805</v>
      </c>
      <c r="F433" s="5">
        <v>137.178</v>
      </c>
      <c r="G433" s="5">
        <v>254.75700000000001</v>
      </c>
      <c r="H433" s="5">
        <v>407.74700000000001</v>
      </c>
      <c r="I433" s="5">
        <v>597.26199999999994</v>
      </c>
      <c r="J433" s="5">
        <v>772.55799999999999</v>
      </c>
      <c r="K433" s="5">
        <v>1024.9490000000001</v>
      </c>
      <c r="L433" s="5">
        <v>1239.8924565899999</v>
      </c>
      <c r="M433" s="5">
        <v>1442.2730291800001</v>
      </c>
      <c r="N433" s="5">
        <v>1672.4216107699999</v>
      </c>
      <c r="O433" s="5">
        <v>1972.3109051700001</v>
      </c>
      <c r="P433" s="5">
        <v>2322.3100700999998</v>
      </c>
      <c r="Q433" s="5">
        <v>2689.1722191600002</v>
      </c>
      <c r="R433" s="5">
        <v>3083.3483508300001</v>
      </c>
      <c r="S433" s="5">
        <v>3503.3183958999998</v>
      </c>
      <c r="T433" s="5">
        <v>3907.2658795100001</v>
      </c>
      <c r="U433" s="5">
        <v>4248.3119133199998</v>
      </c>
      <c r="V433" s="5">
        <v>4594.1342578200001</v>
      </c>
      <c r="W433" s="5">
        <v>4922.3785791</v>
      </c>
      <c r="X433" s="5">
        <v>5240.6725199799994</v>
      </c>
      <c r="Y433" s="5">
        <v>5568.3839228100014</v>
      </c>
      <c r="Z433" s="5">
        <v>5914.7133059999996</v>
      </c>
      <c r="AA433" s="5">
        <v>6268.9471736599999</v>
      </c>
      <c r="AB433" s="5">
        <v>6645.9519552000002</v>
      </c>
      <c r="AC433" s="5">
        <v>7030.0935544499998</v>
      </c>
      <c r="AD433" s="5">
        <v>7438.2922817500003</v>
      </c>
      <c r="AE433" s="5">
        <v>7855.3622635800002</v>
      </c>
      <c r="AF433" s="5">
        <v>7884.0703673100006</v>
      </c>
    </row>
    <row r="434" spans="1:32">
      <c r="A434" s="56" t="s">
        <v>70</v>
      </c>
      <c r="B434" s="56" t="s">
        <v>198</v>
      </c>
      <c r="C434" s="56" t="s">
        <v>139</v>
      </c>
      <c r="D434" s="5">
        <v>96.903999999999996</v>
      </c>
      <c r="E434" s="5">
        <v>332.36599999999999</v>
      </c>
      <c r="F434" s="5">
        <v>592.89299999999992</v>
      </c>
      <c r="G434" s="5">
        <v>841.02199999999993</v>
      </c>
      <c r="H434" s="5">
        <v>1068.623</v>
      </c>
      <c r="I434" s="5">
        <v>1263.973</v>
      </c>
      <c r="J434" s="5">
        <v>1337.973</v>
      </c>
      <c r="K434" s="5">
        <v>1465.9970000000001</v>
      </c>
      <c r="L434" s="5">
        <v>1677.258</v>
      </c>
      <c r="M434" s="5">
        <v>1844.193</v>
      </c>
      <c r="N434" s="5">
        <v>2011.6679999999999</v>
      </c>
      <c r="O434" s="5">
        <v>2249.2469999999998</v>
      </c>
      <c r="P434" s="5">
        <v>2505.0830000000001</v>
      </c>
      <c r="Q434" s="5">
        <v>2754.9569999999999</v>
      </c>
      <c r="R434" s="5">
        <v>2990.1660000000002</v>
      </c>
      <c r="S434" s="5">
        <v>3229.36</v>
      </c>
      <c r="T434" s="5">
        <v>3404.1</v>
      </c>
      <c r="U434" s="5">
        <v>3500.9479999999999</v>
      </c>
      <c r="V434" s="5">
        <v>3565.601999999999</v>
      </c>
      <c r="W434" s="5">
        <v>3605.174</v>
      </c>
      <c r="X434" s="5">
        <v>3604.6750000000002</v>
      </c>
      <c r="Y434" s="5">
        <v>3607.498</v>
      </c>
      <c r="Z434" s="5">
        <v>3598.4209999999998</v>
      </c>
      <c r="AA434" s="5">
        <v>3592.6410000000001</v>
      </c>
      <c r="AB434" s="5">
        <v>3576.025000000001</v>
      </c>
      <c r="AC434" s="5">
        <v>3563.2330000000011</v>
      </c>
      <c r="AD434" s="5">
        <v>3540.764000000001</v>
      </c>
      <c r="AE434" s="5">
        <v>3521.5800000000008</v>
      </c>
      <c r="AF434" s="5">
        <v>3521.5800000000008</v>
      </c>
    </row>
    <row r="435" spans="1:32">
      <c r="A435" s="56" t="s">
        <v>70</v>
      </c>
      <c r="B435" s="56" t="s">
        <v>198</v>
      </c>
      <c r="C435" s="56" t="s">
        <v>140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</row>
    <row r="436" spans="1:32">
      <c r="A436" s="56" t="s">
        <v>70</v>
      </c>
      <c r="B436" s="56" t="s">
        <v>198</v>
      </c>
      <c r="C436" s="56" t="s">
        <v>141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</row>
    <row r="437" spans="1:32">
      <c r="A437" s="56" t="s">
        <v>70</v>
      </c>
      <c r="B437" s="56" t="s">
        <v>198</v>
      </c>
      <c r="C437" s="56" t="s">
        <v>142</v>
      </c>
      <c r="D437" s="5">
        <v>3996.9637999999991</v>
      </c>
      <c r="E437" s="5">
        <v>4154.4637999999986</v>
      </c>
      <c r="F437" s="5">
        <v>4634.925014739998</v>
      </c>
      <c r="G437" s="5">
        <v>4697.2914706699976</v>
      </c>
      <c r="H437" s="5">
        <v>5498.3589513399984</v>
      </c>
      <c r="I437" s="5">
        <v>5498.3589514799978</v>
      </c>
      <c r="J437" s="5">
        <v>5850.2310284799996</v>
      </c>
      <c r="K437" s="5">
        <v>6685.5883394599987</v>
      </c>
      <c r="L437" s="5">
        <v>7373.3121024599986</v>
      </c>
      <c r="M437" s="5">
        <v>8145.4685296799989</v>
      </c>
      <c r="N437" s="5">
        <v>8244.5698567099989</v>
      </c>
      <c r="O437" s="5">
        <v>9916.5742442399987</v>
      </c>
      <c r="P437" s="5">
        <v>10053.33627009</v>
      </c>
      <c r="Q437" s="5">
        <v>10053.33627009</v>
      </c>
      <c r="R437" s="5">
        <v>10053.336270260001</v>
      </c>
      <c r="S437" s="5">
        <v>10834.285851680001</v>
      </c>
      <c r="T437" s="5">
        <v>10633.381052029999</v>
      </c>
      <c r="U437" s="5">
        <v>10441.38105238</v>
      </c>
      <c r="V437" s="5">
        <v>10167.26490217</v>
      </c>
      <c r="W437" s="5">
        <v>10675.060142890001</v>
      </c>
      <c r="X437" s="5">
        <v>12365.57782932</v>
      </c>
      <c r="Y437" s="5">
        <v>12202.67624189</v>
      </c>
      <c r="Z437" s="5">
        <v>11890.676249960001</v>
      </c>
      <c r="AA437" s="5">
        <v>12772.344385730001</v>
      </c>
      <c r="AB437" s="5">
        <v>12772.344386749999</v>
      </c>
      <c r="AC437" s="5">
        <v>13269.847689030001</v>
      </c>
      <c r="AD437" s="5">
        <v>13241.147689289999</v>
      </c>
      <c r="AE437" s="5">
        <v>12503.09768936</v>
      </c>
      <c r="AF437" s="5">
        <v>12269.601889420001</v>
      </c>
    </row>
    <row r="438" spans="1:32">
      <c r="A438" s="56" t="s">
        <v>70</v>
      </c>
      <c r="B438" s="56" t="s">
        <v>198</v>
      </c>
      <c r="C438" s="56" t="s">
        <v>143</v>
      </c>
      <c r="D438" s="5">
        <v>1001.801</v>
      </c>
      <c r="E438" s="5">
        <v>1001.801</v>
      </c>
      <c r="F438" s="5">
        <v>1001.80101009</v>
      </c>
      <c r="G438" s="5">
        <v>1001.80101602</v>
      </c>
      <c r="H438" s="5">
        <v>1001.801017</v>
      </c>
      <c r="I438" s="5">
        <v>1001.8010177800001</v>
      </c>
      <c r="J438" s="5">
        <v>1001.80102213</v>
      </c>
      <c r="K438" s="5">
        <v>1001.80103279</v>
      </c>
      <c r="L438" s="5">
        <v>1001.80105501</v>
      </c>
      <c r="M438" s="5">
        <v>1348.5158707099999</v>
      </c>
      <c r="N438" s="5">
        <v>2438.5533703900001</v>
      </c>
      <c r="O438" s="5">
        <v>2438.5533709599999</v>
      </c>
      <c r="P438" s="5">
        <v>2438.5533733100001</v>
      </c>
      <c r="Q438" s="5">
        <v>2438.55337332</v>
      </c>
      <c r="R438" s="5">
        <v>2611.8017366200002</v>
      </c>
      <c r="S438" s="5">
        <v>2611.8017507300001</v>
      </c>
      <c r="T438" s="5">
        <v>3218.9328683899998</v>
      </c>
      <c r="U438" s="5">
        <v>3618.9328657299998</v>
      </c>
      <c r="V438" s="5">
        <v>3618.932866659999</v>
      </c>
      <c r="W438" s="5">
        <v>3618.9333904800001</v>
      </c>
      <c r="X438" s="5">
        <v>5620.8433313100013</v>
      </c>
      <c r="Y438" s="5">
        <v>5926.6975660400003</v>
      </c>
      <c r="Z438" s="5">
        <v>5819.1775674</v>
      </c>
      <c r="AA438" s="5">
        <v>6006.4894305100006</v>
      </c>
      <c r="AB438" s="5">
        <v>6006.4894306699998</v>
      </c>
      <c r="AC438" s="5">
        <v>6887.7490989200014</v>
      </c>
      <c r="AD438" s="5">
        <v>7746.994637490001</v>
      </c>
      <c r="AE438" s="5">
        <v>11583.28494743</v>
      </c>
      <c r="AF438" s="5">
        <v>11502.28494757</v>
      </c>
    </row>
    <row r="439" spans="1:32">
      <c r="A439" s="56" t="s">
        <v>70</v>
      </c>
      <c r="B439" s="56" t="s">
        <v>198</v>
      </c>
      <c r="C439" s="56" t="s">
        <v>144</v>
      </c>
      <c r="D439" s="5">
        <v>3806.24689193529</v>
      </c>
      <c r="E439" s="5">
        <v>5088.0472</v>
      </c>
      <c r="F439" s="5">
        <v>5784.8093250000002</v>
      </c>
      <c r="G439" s="5">
        <v>6517.8103440000004</v>
      </c>
      <c r="H439" s="5">
        <v>7244.8401610000001</v>
      </c>
      <c r="I439" s="5">
        <v>7972.8585709999998</v>
      </c>
      <c r="J439" s="5">
        <v>8440.0360309999996</v>
      </c>
      <c r="K439" s="5">
        <v>8899.9999270000008</v>
      </c>
      <c r="L439" s="5">
        <v>9361.2525440000009</v>
      </c>
      <c r="M439" s="5">
        <v>9753.4850409999999</v>
      </c>
      <c r="N439" s="5">
        <v>10152.426670000001</v>
      </c>
      <c r="O439" s="5">
        <v>10554.62428</v>
      </c>
      <c r="P439" s="5">
        <v>10955.70694</v>
      </c>
      <c r="Q439" s="5">
        <v>11336.68842</v>
      </c>
      <c r="R439" s="5">
        <v>11697.80062</v>
      </c>
      <c r="S439" s="5">
        <v>12064.38422</v>
      </c>
      <c r="T439" s="5">
        <v>12436.89834</v>
      </c>
      <c r="U439" s="5">
        <v>12822.63852</v>
      </c>
      <c r="V439" s="5">
        <v>13216.117759999999</v>
      </c>
      <c r="W439" s="5">
        <v>13604.843650000001</v>
      </c>
      <c r="X439" s="5">
        <v>13986.46614</v>
      </c>
      <c r="Y439" s="5">
        <v>14369.49575</v>
      </c>
      <c r="Z439" s="5">
        <v>14748.63263</v>
      </c>
      <c r="AA439" s="5">
        <v>15123.685030000001</v>
      </c>
      <c r="AB439" s="5">
        <v>15496.26215</v>
      </c>
      <c r="AC439" s="5">
        <v>15868.39431</v>
      </c>
      <c r="AD439" s="5">
        <v>16240.828009999999</v>
      </c>
      <c r="AE439" s="5">
        <v>16611.247749999999</v>
      </c>
      <c r="AF439" s="5">
        <v>16611.247749999999</v>
      </c>
    </row>
    <row r="440" spans="1:32">
      <c r="A440" s="56" t="s">
        <v>70</v>
      </c>
      <c r="B440" s="56" t="s">
        <v>198</v>
      </c>
      <c r="C440" s="56" t="s">
        <v>146</v>
      </c>
      <c r="D440" s="5">
        <v>212.22</v>
      </c>
      <c r="E440" s="5">
        <v>262.53089701323012</v>
      </c>
      <c r="F440" s="5">
        <v>286.89216791639211</v>
      </c>
      <c r="G440" s="5">
        <v>306.24293791028572</v>
      </c>
      <c r="H440" s="5">
        <v>331.37623999512891</v>
      </c>
      <c r="I440" s="5">
        <v>356.42603854408918</v>
      </c>
      <c r="J440" s="5">
        <v>383.35014067922668</v>
      </c>
      <c r="K440" s="5">
        <v>409.5837831839122</v>
      </c>
      <c r="L440" s="5">
        <v>439.43192182945239</v>
      </c>
      <c r="M440" s="5">
        <v>475.96488994034291</v>
      </c>
      <c r="N440" s="5">
        <v>508.43473430141188</v>
      </c>
      <c r="O440" s="5">
        <v>541.23604308404265</v>
      </c>
      <c r="P440" s="5">
        <v>578.63505623677122</v>
      </c>
      <c r="Q440" s="5">
        <v>618.71614175884224</v>
      </c>
      <c r="R440" s="5">
        <v>654.65709016142648</v>
      </c>
      <c r="S440" s="5">
        <v>693.08512955553772</v>
      </c>
      <c r="T440" s="5">
        <v>733.47782319953512</v>
      </c>
      <c r="U440" s="5">
        <v>768.31639660692213</v>
      </c>
      <c r="V440" s="5">
        <v>806.47336646580243</v>
      </c>
      <c r="W440" s="5">
        <v>848.85269598333525</v>
      </c>
      <c r="X440" s="5">
        <v>891.20808318125114</v>
      </c>
      <c r="Y440" s="5">
        <v>935.44242172798658</v>
      </c>
      <c r="Z440" s="5">
        <v>975.13522471196688</v>
      </c>
      <c r="AA440" s="5">
        <v>1015.864034935722</v>
      </c>
      <c r="AB440" s="5">
        <v>1057.023725987335</v>
      </c>
      <c r="AC440" s="5">
        <v>1109.787117739304</v>
      </c>
      <c r="AD440" s="5">
        <v>1152.0556532416799</v>
      </c>
      <c r="AE440" s="5">
        <v>1209.4663968616269</v>
      </c>
      <c r="AF440" s="5">
        <v>1209.4663968616269</v>
      </c>
    </row>
    <row r="442" spans="1:32">
      <c r="A442" s="56" t="s">
        <v>70</v>
      </c>
      <c r="B442" s="56" t="s">
        <v>199</v>
      </c>
      <c r="C442" s="56" t="s">
        <v>132</v>
      </c>
      <c r="D442" s="5">
        <v>1328.9999999900001</v>
      </c>
      <c r="E442" s="5">
        <v>1328.9999999900001</v>
      </c>
      <c r="F442" s="5">
        <v>1328.9999999900001</v>
      </c>
      <c r="G442" s="5">
        <v>1328.9999999900001</v>
      </c>
      <c r="H442" s="5">
        <v>1328.9999999900001</v>
      </c>
      <c r="I442" s="5">
        <v>1328.9999999900001</v>
      </c>
      <c r="J442" s="5">
        <v>1328.9999999900001</v>
      </c>
      <c r="K442" s="5">
        <v>1328.9999999900001</v>
      </c>
      <c r="L442" s="5">
        <v>1328.9999999900001</v>
      </c>
      <c r="M442" s="5">
        <v>1328.9999999900001</v>
      </c>
      <c r="N442" s="5">
        <v>1328.9999999900001</v>
      </c>
      <c r="O442" s="5">
        <v>1328.9999999900001</v>
      </c>
      <c r="P442" s="5">
        <v>1328.9999999900001</v>
      </c>
      <c r="Q442" s="5">
        <v>528.99999998999999</v>
      </c>
      <c r="R442" s="5">
        <v>528.99999998999999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</row>
    <row r="443" spans="1:32">
      <c r="A443" s="56" t="s">
        <v>70</v>
      </c>
      <c r="B443" s="56" t="s">
        <v>199</v>
      </c>
      <c r="C443" s="56" t="s">
        <v>133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</row>
    <row r="444" spans="1:32">
      <c r="A444" s="56" t="s">
        <v>70</v>
      </c>
      <c r="B444" s="56" t="s">
        <v>199</v>
      </c>
      <c r="C444" s="56" t="s">
        <v>134</v>
      </c>
      <c r="D444" s="5">
        <v>1583.8600000399999</v>
      </c>
      <c r="E444" s="5">
        <v>1583.8600000399999</v>
      </c>
      <c r="F444" s="5">
        <v>1583.8600026900001</v>
      </c>
      <c r="G444" s="5">
        <v>1583.8600026900001</v>
      </c>
      <c r="H444" s="5">
        <v>1583.8600026900001</v>
      </c>
      <c r="I444" s="5">
        <v>1583.8600026900001</v>
      </c>
      <c r="J444" s="5">
        <v>1583.8600026900001</v>
      </c>
      <c r="K444" s="5">
        <v>1583.8600026900001</v>
      </c>
      <c r="L444" s="5">
        <v>1201.36000534</v>
      </c>
      <c r="M444" s="5">
        <v>1201.36000534</v>
      </c>
      <c r="N444" s="5">
        <v>961.70000530000004</v>
      </c>
      <c r="O444" s="5">
        <v>961.70000530000004</v>
      </c>
      <c r="P444" s="5">
        <v>961.70000530000004</v>
      </c>
      <c r="Q444" s="5">
        <v>881.70000530000004</v>
      </c>
      <c r="R444" s="5">
        <v>881.70001060000004</v>
      </c>
      <c r="S444" s="5">
        <v>881.70000530000004</v>
      </c>
      <c r="T444" s="5">
        <v>881.70001060000004</v>
      </c>
      <c r="U444" s="5">
        <v>881.70006890000002</v>
      </c>
      <c r="V444" s="5">
        <v>881.70006890000002</v>
      </c>
      <c r="W444" s="5">
        <v>881.70006890000002</v>
      </c>
      <c r="X444" s="5">
        <v>881.70006890000002</v>
      </c>
      <c r="Y444" s="5">
        <v>881.7001537000001</v>
      </c>
      <c r="Z444" s="5">
        <v>703.44592465000005</v>
      </c>
      <c r="AA444" s="5">
        <v>580.24592465000001</v>
      </c>
      <c r="AB444" s="5">
        <v>426.24592465000001</v>
      </c>
      <c r="AC444" s="5">
        <v>426.24592465000001</v>
      </c>
      <c r="AD444" s="5">
        <v>426.24592465000001</v>
      </c>
      <c r="AE444" s="5">
        <v>426.24592465000001</v>
      </c>
      <c r="AF444" s="5">
        <v>389.04592465000002</v>
      </c>
    </row>
    <row r="445" spans="1:32">
      <c r="A445" s="56" t="s">
        <v>70</v>
      </c>
      <c r="B445" s="56" t="s">
        <v>199</v>
      </c>
      <c r="C445" s="56" t="s">
        <v>135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</row>
    <row r="446" spans="1:32">
      <c r="A446" s="56" t="s">
        <v>70</v>
      </c>
      <c r="B446" s="56" t="s">
        <v>199</v>
      </c>
      <c r="C446" s="56" t="s">
        <v>136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</row>
    <row r="447" spans="1:32">
      <c r="A447" s="56" t="s">
        <v>70</v>
      </c>
      <c r="B447" s="56" t="s">
        <v>199</v>
      </c>
      <c r="C447" s="56" t="s">
        <v>137</v>
      </c>
      <c r="D447" s="5">
        <v>205.33</v>
      </c>
      <c r="E447" s="5">
        <v>473.33000275000001</v>
      </c>
      <c r="F447" s="5">
        <v>473.33000433000001</v>
      </c>
      <c r="G447" s="5">
        <v>473.33000450999998</v>
      </c>
      <c r="H447" s="5">
        <v>473.33000671999997</v>
      </c>
      <c r="I447" s="5">
        <v>473.33001067999999</v>
      </c>
      <c r="J447" s="5">
        <v>473.33002304000013</v>
      </c>
      <c r="K447" s="5">
        <v>473.33006281000002</v>
      </c>
      <c r="L447" s="5">
        <v>473.33030573999997</v>
      </c>
      <c r="M447" s="5">
        <v>473.33030573999997</v>
      </c>
      <c r="N447" s="5">
        <v>473.33030573999997</v>
      </c>
      <c r="O447" s="5">
        <v>473.33030573999997</v>
      </c>
      <c r="P447" s="5">
        <v>473.33030573999997</v>
      </c>
      <c r="Q447" s="5">
        <v>473.33030573999997</v>
      </c>
      <c r="R447" s="5">
        <v>473.33030577</v>
      </c>
      <c r="S447" s="5">
        <v>473.33034977000011</v>
      </c>
      <c r="T447" s="5">
        <v>530.67371952000008</v>
      </c>
      <c r="U447" s="5">
        <v>781.09515522000004</v>
      </c>
      <c r="V447" s="5">
        <v>781.09515523000005</v>
      </c>
      <c r="W447" s="5">
        <v>781.09515525000006</v>
      </c>
      <c r="X447" s="5">
        <v>781.09515527000008</v>
      </c>
      <c r="Y447" s="5">
        <v>781.09515271000009</v>
      </c>
      <c r="Z447" s="5">
        <v>783.19517392</v>
      </c>
      <c r="AA447" s="5">
        <v>781.09517392999999</v>
      </c>
      <c r="AB447" s="5">
        <v>781.09517177000009</v>
      </c>
      <c r="AC447" s="5">
        <v>781.09516787000007</v>
      </c>
      <c r="AD447" s="5">
        <v>781.09516877999999</v>
      </c>
      <c r="AE447" s="5">
        <v>1484.46817829</v>
      </c>
      <c r="AF447" s="5">
        <v>1484.4679401200001</v>
      </c>
    </row>
    <row r="448" spans="1:32">
      <c r="A448" s="56" t="s">
        <v>70</v>
      </c>
      <c r="B448" s="56" t="s">
        <v>199</v>
      </c>
      <c r="C448" s="56" t="s">
        <v>138</v>
      </c>
      <c r="D448" s="5">
        <v>28.706</v>
      </c>
      <c r="E448" s="5">
        <v>88.617000000000004</v>
      </c>
      <c r="F448" s="5">
        <v>126.926</v>
      </c>
      <c r="G448" s="5">
        <v>170.24600000000001</v>
      </c>
      <c r="H448" s="5">
        <v>214.273</v>
      </c>
      <c r="I448" s="5">
        <v>262.03500000000003</v>
      </c>
      <c r="J448" s="5">
        <v>314.13299999999998</v>
      </c>
      <c r="K448" s="5">
        <v>396.51799999999997</v>
      </c>
      <c r="L448" s="5">
        <v>481.68032892000002</v>
      </c>
      <c r="M448" s="5">
        <v>576.47358365999992</v>
      </c>
      <c r="N448" s="5">
        <v>691.38815980000004</v>
      </c>
      <c r="O448" s="5">
        <v>822.10936463999997</v>
      </c>
      <c r="P448" s="5">
        <v>961.61198901</v>
      </c>
      <c r="Q448" s="5">
        <v>1103.1650907600001</v>
      </c>
      <c r="R448" s="5">
        <v>1249.61828021</v>
      </c>
      <c r="S448" s="5">
        <v>1391.3790371299999</v>
      </c>
      <c r="T448" s="5">
        <v>1535.89589978</v>
      </c>
      <c r="U448" s="5">
        <v>1649.0204429800001</v>
      </c>
      <c r="V448" s="5">
        <v>1760.91952014</v>
      </c>
      <c r="W448" s="5">
        <v>1865.4012426700001</v>
      </c>
      <c r="X448" s="5">
        <v>1977.5530478600001</v>
      </c>
      <c r="Y448" s="5">
        <v>2093.06887766</v>
      </c>
      <c r="Z448" s="5">
        <v>2215.7033560599998</v>
      </c>
      <c r="AA448" s="5">
        <v>2340.0392231800001</v>
      </c>
      <c r="AB448" s="5">
        <v>2472.04279529</v>
      </c>
      <c r="AC448" s="5">
        <v>2605.8008546900001</v>
      </c>
      <c r="AD448" s="5">
        <v>2746.9221040100001</v>
      </c>
      <c r="AE448" s="5">
        <v>2891.3831629699998</v>
      </c>
      <c r="AF448" s="5">
        <v>2899.8263167599998</v>
      </c>
    </row>
    <row r="449" spans="1:32">
      <c r="A449" s="56" t="s">
        <v>70</v>
      </c>
      <c r="B449" s="56" t="s">
        <v>199</v>
      </c>
      <c r="C449" s="56" t="s">
        <v>139</v>
      </c>
      <c r="D449" s="5">
        <v>85.381</v>
      </c>
      <c r="E449" s="5">
        <v>212.58099999999999</v>
      </c>
      <c r="F449" s="5">
        <v>276.14400000000001</v>
      </c>
      <c r="G449" s="5">
        <v>335.75400000000002</v>
      </c>
      <c r="H449" s="5">
        <v>385.71199999999999</v>
      </c>
      <c r="I449" s="5">
        <v>430.43700000000001</v>
      </c>
      <c r="J449" s="5">
        <v>473.61900000000003</v>
      </c>
      <c r="K449" s="5">
        <v>550.52099999999996</v>
      </c>
      <c r="L449" s="5">
        <v>637.23300000000006</v>
      </c>
      <c r="M449" s="5">
        <v>727.39999999999986</v>
      </c>
      <c r="N449" s="5">
        <v>829.16200000000003</v>
      </c>
      <c r="O449" s="5">
        <v>941.16499999999996</v>
      </c>
      <c r="P449" s="5">
        <v>1047.02</v>
      </c>
      <c r="Q449" s="5">
        <v>1145.7470000000001</v>
      </c>
      <c r="R449" s="5">
        <v>1232.7439999999999</v>
      </c>
      <c r="S449" s="5">
        <v>1306.8889999999999</v>
      </c>
      <c r="T449" s="5">
        <v>1367.354</v>
      </c>
      <c r="U449" s="5">
        <v>1391.8330000000001</v>
      </c>
      <c r="V449" s="5">
        <v>1402.348</v>
      </c>
      <c r="W449" s="5">
        <v>1404.4880000000001</v>
      </c>
      <c r="X449" s="5">
        <v>1403.319</v>
      </c>
      <c r="Y449" s="5">
        <v>1403.71</v>
      </c>
      <c r="Z449" s="5">
        <v>1400.492</v>
      </c>
      <c r="AA449" s="5">
        <v>1398.4079999999999</v>
      </c>
      <c r="AB449" s="5">
        <v>1392.55</v>
      </c>
      <c r="AC449" s="5">
        <v>1387.998</v>
      </c>
      <c r="AD449" s="5">
        <v>1379.539</v>
      </c>
      <c r="AE449" s="5">
        <v>1372.646999999999</v>
      </c>
      <c r="AF449" s="5">
        <v>1372.646999999999</v>
      </c>
    </row>
    <row r="450" spans="1:32">
      <c r="A450" s="56" t="s">
        <v>70</v>
      </c>
      <c r="B450" s="56" t="s">
        <v>199</v>
      </c>
      <c r="C450" s="56" t="s">
        <v>140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</row>
    <row r="451" spans="1:32">
      <c r="A451" s="56" t="s">
        <v>70</v>
      </c>
      <c r="B451" s="56" t="s">
        <v>199</v>
      </c>
      <c r="C451" s="56" t="s">
        <v>141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</row>
    <row r="452" spans="1:32">
      <c r="A452" s="56" t="s">
        <v>70</v>
      </c>
      <c r="B452" s="56" t="s">
        <v>199</v>
      </c>
      <c r="C452" s="56" t="s">
        <v>142</v>
      </c>
      <c r="D452" s="5">
        <v>2341.585</v>
      </c>
      <c r="E452" s="5">
        <v>2341.585</v>
      </c>
      <c r="F452" s="5">
        <v>2597.847018030001</v>
      </c>
      <c r="G452" s="5">
        <v>3467.0767111700002</v>
      </c>
      <c r="H452" s="5">
        <v>3511.265350690001</v>
      </c>
      <c r="I452" s="5">
        <v>3478.265350730001</v>
      </c>
      <c r="J452" s="5">
        <v>4219.80084747</v>
      </c>
      <c r="K452" s="5">
        <v>4259.3947915999997</v>
      </c>
      <c r="L452" s="5">
        <v>4341.7987818399988</v>
      </c>
      <c r="M452" s="5">
        <v>4341.7987824299989</v>
      </c>
      <c r="N452" s="5">
        <v>4341.7989168899994</v>
      </c>
      <c r="O452" s="5">
        <v>4795.23100342</v>
      </c>
      <c r="P452" s="5">
        <v>4831.4582087099989</v>
      </c>
      <c r="Q452" s="5">
        <v>4679.5582087099983</v>
      </c>
      <c r="R452" s="5">
        <v>4676.1921525300004</v>
      </c>
      <c r="S452" s="5">
        <v>5132.8711615900002</v>
      </c>
      <c r="T452" s="5">
        <v>4986.0163639999992</v>
      </c>
      <c r="U452" s="5">
        <v>5588.3175929099989</v>
      </c>
      <c r="V452" s="5">
        <v>5589.2431473800007</v>
      </c>
      <c r="W452" s="5">
        <v>6188.1969071800013</v>
      </c>
      <c r="X452" s="5">
        <v>6559.5111895100008</v>
      </c>
      <c r="Y452" s="5">
        <v>7504.6751593400004</v>
      </c>
      <c r="Z452" s="5">
        <v>7723.29259963</v>
      </c>
      <c r="AA452" s="5">
        <v>7380.0926007099997</v>
      </c>
      <c r="AB452" s="5">
        <v>7526.7963847000001</v>
      </c>
      <c r="AC452" s="5">
        <v>7849.5440254700006</v>
      </c>
      <c r="AD452" s="5">
        <v>8807.7558118900015</v>
      </c>
      <c r="AE452" s="5">
        <v>8816.4947266800009</v>
      </c>
      <c r="AF452" s="5">
        <v>8816.4947267700009</v>
      </c>
    </row>
    <row r="453" spans="1:32">
      <c r="A453" s="56" t="s">
        <v>70</v>
      </c>
      <c r="B453" s="56" t="s">
        <v>199</v>
      </c>
      <c r="C453" s="56" t="s">
        <v>143</v>
      </c>
      <c r="D453" s="5">
        <v>508.6798</v>
      </c>
      <c r="E453" s="5">
        <v>508.6798</v>
      </c>
      <c r="F453" s="5">
        <v>508.67980886999999</v>
      </c>
      <c r="G453" s="5">
        <v>508.67982264000011</v>
      </c>
      <c r="H453" s="5">
        <v>508.67982792999999</v>
      </c>
      <c r="I453" s="5">
        <v>508.67982970999998</v>
      </c>
      <c r="J453" s="5">
        <v>508.67982991000002</v>
      </c>
      <c r="K453" s="5">
        <v>508.67983871000001</v>
      </c>
      <c r="L453" s="5">
        <v>508.67988750000001</v>
      </c>
      <c r="M453" s="5">
        <v>502.55188800000002</v>
      </c>
      <c r="N453" s="5">
        <v>637.73232683999993</v>
      </c>
      <c r="O453" s="5">
        <v>637.73232690999998</v>
      </c>
      <c r="P453" s="5">
        <v>637.73233056000004</v>
      </c>
      <c r="Q453" s="5">
        <v>637.73233057000004</v>
      </c>
      <c r="R453" s="5">
        <v>637.73238061000006</v>
      </c>
      <c r="S453" s="5">
        <v>1027.02362356</v>
      </c>
      <c r="T453" s="5">
        <v>2256.5863699900001</v>
      </c>
      <c r="U453" s="5">
        <v>2256.5863701100002</v>
      </c>
      <c r="V453" s="5">
        <v>2256.5863702900001</v>
      </c>
      <c r="W453" s="5">
        <v>2370.63366881</v>
      </c>
      <c r="X453" s="5">
        <v>2618.9937277099998</v>
      </c>
      <c r="Y453" s="5">
        <v>4200.55445831</v>
      </c>
      <c r="Z453" s="5">
        <v>4101.7396718099999</v>
      </c>
      <c r="AA453" s="5">
        <v>4164.6429163600014</v>
      </c>
      <c r="AB453" s="5">
        <v>4164.6429166799999</v>
      </c>
      <c r="AC453" s="5">
        <v>4382.19567757</v>
      </c>
      <c r="AD453" s="5">
        <v>5302.06847397</v>
      </c>
      <c r="AE453" s="5">
        <v>7161.1106529200006</v>
      </c>
      <c r="AF453" s="5">
        <v>7161.1106529999997</v>
      </c>
    </row>
    <row r="454" spans="1:32">
      <c r="A454" s="56" t="s">
        <v>70</v>
      </c>
      <c r="B454" s="56" t="s">
        <v>199</v>
      </c>
      <c r="C454" s="56" t="s">
        <v>144</v>
      </c>
      <c r="D454" s="5">
        <v>2172.0617382899268</v>
      </c>
      <c r="E454" s="5">
        <v>2721.0735749999999</v>
      </c>
      <c r="F454" s="5">
        <v>2952.403581</v>
      </c>
      <c r="G454" s="5">
        <v>3178.2290309999998</v>
      </c>
      <c r="H454" s="5">
        <v>3380.0179929999999</v>
      </c>
      <c r="I454" s="5">
        <v>3575.1143489999999</v>
      </c>
      <c r="J454" s="5">
        <v>3766.8021600000002</v>
      </c>
      <c r="K454" s="5">
        <v>3959.2366339999999</v>
      </c>
      <c r="L454" s="5">
        <v>4151.5980010000003</v>
      </c>
      <c r="M454" s="5">
        <v>4345.6835899999996</v>
      </c>
      <c r="N454" s="5">
        <v>4540.7188319999996</v>
      </c>
      <c r="O454" s="5">
        <v>4737.6384609999996</v>
      </c>
      <c r="P454" s="5">
        <v>4929.8700749999998</v>
      </c>
      <c r="Q454" s="5">
        <v>5109.2392879999998</v>
      </c>
      <c r="R454" s="5">
        <v>5277.1928520000001</v>
      </c>
      <c r="S454" s="5">
        <v>5434.8307649999997</v>
      </c>
      <c r="T454" s="5">
        <v>5590.0871619999998</v>
      </c>
      <c r="U454" s="5">
        <v>5742.5080559999997</v>
      </c>
      <c r="V454" s="5">
        <v>5893.320127</v>
      </c>
      <c r="W454" s="5">
        <v>6037.7310100000004</v>
      </c>
      <c r="X454" s="5">
        <v>6182.4339900000004</v>
      </c>
      <c r="Y454" s="5">
        <v>6327.0782099999997</v>
      </c>
      <c r="Z454" s="5">
        <v>6470.3066090000002</v>
      </c>
      <c r="AA454" s="5">
        <v>6608.7162909999997</v>
      </c>
      <c r="AB454" s="5">
        <v>6745.5179099999996</v>
      </c>
      <c r="AC454" s="5">
        <v>6879.6508469999999</v>
      </c>
      <c r="AD454" s="5">
        <v>7013.3702149999999</v>
      </c>
      <c r="AE454" s="5">
        <v>7145.403088</v>
      </c>
      <c r="AF454" s="5">
        <v>7145.403088</v>
      </c>
    </row>
    <row r="455" spans="1:32">
      <c r="A455" s="56" t="s">
        <v>70</v>
      </c>
      <c r="B455" s="56" t="s">
        <v>199</v>
      </c>
      <c r="C455" s="56" t="s">
        <v>146</v>
      </c>
      <c r="D455" s="5">
        <v>32.945</v>
      </c>
      <c r="E455" s="5">
        <v>51.3468171022447</v>
      </c>
      <c r="F455" s="5">
        <v>60.475616287234153</v>
      </c>
      <c r="G455" s="5">
        <v>69.435968306868318</v>
      </c>
      <c r="H455" s="5">
        <v>79.731214920674219</v>
      </c>
      <c r="I455" s="5">
        <v>89.65636617264758</v>
      </c>
      <c r="J455" s="5">
        <v>100.0900075894934</v>
      </c>
      <c r="K455" s="5">
        <v>109.35258923402441</v>
      </c>
      <c r="L455" s="5">
        <v>119.9076414971601</v>
      </c>
      <c r="M455" s="5">
        <v>131.68297553579731</v>
      </c>
      <c r="N455" s="5">
        <v>143.36175212847749</v>
      </c>
      <c r="O455" s="5">
        <v>155.19526679076719</v>
      </c>
      <c r="P455" s="5">
        <v>168.68795157509771</v>
      </c>
      <c r="Q455" s="5">
        <v>182.4880221429361</v>
      </c>
      <c r="R455" s="5">
        <v>196.6118008600595</v>
      </c>
      <c r="S455" s="5">
        <v>210.96402053230989</v>
      </c>
      <c r="T455" s="5">
        <v>225.0955008096827</v>
      </c>
      <c r="U455" s="5">
        <v>241.27924393484031</v>
      </c>
      <c r="V455" s="5">
        <v>254.81949985958329</v>
      </c>
      <c r="W455" s="5">
        <v>272.24206109125532</v>
      </c>
      <c r="X455" s="5">
        <v>288.20608702265457</v>
      </c>
      <c r="Y455" s="5">
        <v>302.72755656703458</v>
      </c>
      <c r="Z455" s="5">
        <v>319.61615552557191</v>
      </c>
      <c r="AA455" s="5">
        <v>332.70310413018677</v>
      </c>
      <c r="AB455" s="5">
        <v>352.03597962425772</v>
      </c>
      <c r="AC455" s="5">
        <v>370.49600873845242</v>
      </c>
      <c r="AD455" s="5">
        <v>391.19109068505531</v>
      </c>
      <c r="AE455" s="5">
        <v>408.48449574350849</v>
      </c>
      <c r="AF455" s="5">
        <v>408.48449574350849</v>
      </c>
    </row>
    <row r="457" spans="1:32">
      <c r="A457" s="56" t="s">
        <v>70</v>
      </c>
      <c r="B457" s="56" t="s">
        <v>200</v>
      </c>
      <c r="C457" s="56" t="s">
        <v>132</v>
      </c>
      <c r="D457" s="5">
        <v>208</v>
      </c>
      <c r="E457" s="5">
        <v>208</v>
      </c>
      <c r="F457" s="5">
        <v>208</v>
      </c>
      <c r="G457" s="5">
        <v>208</v>
      </c>
      <c r="H457" s="5">
        <v>208</v>
      </c>
      <c r="I457" s="5">
        <v>208</v>
      </c>
      <c r="J457" s="5">
        <v>208</v>
      </c>
      <c r="K457" s="5">
        <v>208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</row>
    <row r="458" spans="1:32">
      <c r="A458" s="56" t="s">
        <v>70</v>
      </c>
      <c r="B458" s="56" t="s">
        <v>200</v>
      </c>
      <c r="C458" s="56" t="s">
        <v>133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</row>
    <row r="459" spans="1:32">
      <c r="A459" s="56" t="s">
        <v>70</v>
      </c>
      <c r="B459" s="56" t="s">
        <v>200</v>
      </c>
      <c r="C459" s="56" t="s">
        <v>134</v>
      </c>
      <c r="D459" s="5">
        <v>178</v>
      </c>
      <c r="E459" s="5">
        <v>178</v>
      </c>
      <c r="F459" s="5">
        <v>178</v>
      </c>
      <c r="G459" s="5">
        <v>178</v>
      </c>
      <c r="H459" s="5">
        <v>178</v>
      </c>
      <c r="I459" s="5">
        <v>178</v>
      </c>
      <c r="J459" s="5">
        <v>178</v>
      </c>
      <c r="K459" s="5">
        <v>178</v>
      </c>
      <c r="L459" s="5">
        <v>178.00000265</v>
      </c>
      <c r="M459" s="5">
        <v>178.00000265</v>
      </c>
      <c r="N459" s="5">
        <v>178.00000265</v>
      </c>
      <c r="O459" s="5">
        <v>178.00000265</v>
      </c>
      <c r="P459" s="5">
        <v>178.00000265</v>
      </c>
      <c r="Q459" s="5">
        <v>178.00000265</v>
      </c>
      <c r="R459" s="5">
        <v>178.0000106</v>
      </c>
      <c r="S459" s="5">
        <v>178.0000053</v>
      </c>
      <c r="T459" s="5">
        <v>178.00000795</v>
      </c>
      <c r="U459" s="5">
        <v>178.0000106</v>
      </c>
      <c r="V459" s="5">
        <v>58.000013250000002</v>
      </c>
      <c r="W459" s="5">
        <v>58.000015900000001</v>
      </c>
      <c r="X459" s="5">
        <v>58.000023849999998</v>
      </c>
      <c r="Y459" s="5">
        <v>58.000023849999998</v>
      </c>
      <c r="Z459" s="5">
        <v>58.000010600000003</v>
      </c>
      <c r="AA459" s="5">
        <v>58.000021199999999</v>
      </c>
      <c r="AB459" s="5">
        <v>58.000029150000003</v>
      </c>
      <c r="AC459" s="5">
        <v>58.000039749999999</v>
      </c>
      <c r="AD459" s="5">
        <v>58.000047700000003</v>
      </c>
      <c r="AE459" s="5">
        <v>58.000063599999997</v>
      </c>
      <c r="AF459" s="5">
        <v>7.6849999999999998E-5</v>
      </c>
    </row>
    <row r="460" spans="1:32">
      <c r="A460" s="56" t="s">
        <v>70</v>
      </c>
      <c r="B460" s="56" t="s">
        <v>200</v>
      </c>
      <c r="C460" s="56" t="s">
        <v>135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</row>
    <row r="461" spans="1:32">
      <c r="A461" s="56" t="s">
        <v>70</v>
      </c>
      <c r="B461" s="56" t="s">
        <v>200</v>
      </c>
      <c r="C461" s="56" t="s">
        <v>136</v>
      </c>
      <c r="D461" s="5">
        <v>2176.7000000100002</v>
      </c>
      <c r="E461" s="5">
        <v>2176.7000000100002</v>
      </c>
      <c r="F461" s="5">
        <v>2176.7000000100002</v>
      </c>
      <c r="G461" s="5">
        <v>2176.7000000100002</v>
      </c>
      <c r="H461" s="5">
        <v>2176.7000000100002</v>
      </c>
      <c r="I461" s="5">
        <v>2176.7000000100002</v>
      </c>
      <c r="J461" s="5">
        <v>2176.7000000100002</v>
      </c>
      <c r="K461" s="5">
        <v>2566.7000000100002</v>
      </c>
      <c r="L461" s="5">
        <v>2566.7000000100002</v>
      </c>
      <c r="M461" s="5">
        <v>2566.7000000100002</v>
      </c>
      <c r="N461" s="5">
        <v>2566.7000000100002</v>
      </c>
      <c r="O461" s="5">
        <v>2566.7000000100002</v>
      </c>
      <c r="P461" s="5">
        <v>2566.7000000100002</v>
      </c>
      <c r="Q461" s="5">
        <v>2566.7000000100002</v>
      </c>
      <c r="R461" s="5">
        <v>2566.7000000100002</v>
      </c>
      <c r="S461" s="5">
        <v>2566.7000000100002</v>
      </c>
      <c r="T461" s="5">
        <v>2566.7000000100002</v>
      </c>
      <c r="U461" s="5">
        <v>2566.7000000100002</v>
      </c>
      <c r="V461" s="5">
        <v>2566.7000000100002</v>
      </c>
      <c r="W461" s="5">
        <v>2566.7000000100002</v>
      </c>
      <c r="X461" s="5">
        <v>2566.7000000100002</v>
      </c>
      <c r="Y461" s="5">
        <v>2566.7000000100002</v>
      </c>
      <c r="Z461" s="5">
        <v>2566.7000000100002</v>
      </c>
      <c r="AA461" s="5">
        <v>2566.7000000100002</v>
      </c>
      <c r="AB461" s="5">
        <v>2566.7000000100002</v>
      </c>
      <c r="AC461" s="5">
        <v>2566.7000000100002</v>
      </c>
      <c r="AD461" s="5">
        <v>2566.7000000100002</v>
      </c>
      <c r="AE461" s="5">
        <v>2566.7000000100002</v>
      </c>
      <c r="AF461" s="5">
        <v>2566.7000000100002</v>
      </c>
    </row>
    <row r="462" spans="1:32">
      <c r="A462" s="56" t="s">
        <v>70</v>
      </c>
      <c r="B462" s="56" t="s">
        <v>200</v>
      </c>
      <c r="C462" s="56" t="s">
        <v>137</v>
      </c>
      <c r="D462" s="5">
        <v>0</v>
      </c>
      <c r="E462" s="5">
        <v>3.4699999999999998E-6</v>
      </c>
      <c r="F462" s="5">
        <v>4.5199999999999999E-6</v>
      </c>
      <c r="G462" s="5">
        <v>5.5899999999999998E-6</v>
      </c>
      <c r="H462" s="5">
        <v>6.55E-6</v>
      </c>
      <c r="I462" s="5">
        <v>7.61E-6</v>
      </c>
      <c r="J462" s="5">
        <v>2.1970000000000001E-5</v>
      </c>
      <c r="K462" s="5">
        <v>6.1450000000000003E-5</v>
      </c>
      <c r="L462" s="5">
        <v>7.0879999999999999E-5</v>
      </c>
      <c r="M462" s="5">
        <v>8.6730000000000005E-5</v>
      </c>
      <c r="N462" s="5">
        <v>1.9309000000000001E-4</v>
      </c>
      <c r="O462" s="5">
        <v>2.1074000000000001E-4</v>
      </c>
      <c r="P462" s="5">
        <v>37.483284750000003</v>
      </c>
      <c r="Q462" s="5">
        <v>37.483284769999997</v>
      </c>
      <c r="R462" s="5">
        <v>506.61828187999998</v>
      </c>
      <c r="S462" s="5">
        <v>506.61828701000002</v>
      </c>
      <c r="T462" s="5">
        <v>506.61828816000002</v>
      </c>
      <c r="U462" s="5">
        <v>506.61828821</v>
      </c>
      <c r="V462" s="5">
        <v>506.61828959000002</v>
      </c>
      <c r="W462" s="5">
        <v>506.61829420999999</v>
      </c>
      <c r="X462" s="5">
        <v>506.61830931999998</v>
      </c>
      <c r="Y462" s="5">
        <v>506.61830665999997</v>
      </c>
      <c r="Z462" s="5">
        <v>506.61833672</v>
      </c>
      <c r="AA462" s="5">
        <v>506.61835120000001</v>
      </c>
      <c r="AB462" s="5">
        <v>506.61835079000002</v>
      </c>
      <c r="AC462" s="5">
        <v>506.61836786999999</v>
      </c>
      <c r="AD462" s="5">
        <v>506.61837259999999</v>
      </c>
      <c r="AE462" s="5">
        <v>515.03991472000007</v>
      </c>
      <c r="AF462" s="5">
        <v>515.03993327000001</v>
      </c>
    </row>
    <row r="463" spans="1:32">
      <c r="A463" s="56" t="s">
        <v>70</v>
      </c>
      <c r="B463" s="56" t="s">
        <v>200</v>
      </c>
      <c r="C463" s="56" t="s">
        <v>138</v>
      </c>
      <c r="D463" s="5">
        <v>0.56800000000000006</v>
      </c>
      <c r="E463" s="5">
        <v>6.4749999999999996</v>
      </c>
      <c r="F463" s="5">
        <v>13.055999999999999</v>
      </c>
      <c r="G463" s="5">
        <v>22.071000000000002</v>
      </c>
      <c r="H463" s="5">
        <v>33.045999999999999</v>
      </c>
      <c r="I463" s="5">
        <v>46.206000000000003</v>
      </c>
      <c r="J463" s="5">
        <v>61.677</v>
      </c>
      <c r="K463" s="5">
        <v>85.302999999999997</v>
      </c>
      <c r="L463" s="5">
        <v>106.15148554</v>
      </c>
      <c r="M463" s="5">
        <v>128.39884997999999</v>
      </c>
      <c r="N463" s="5">
        <v>155.92226500000001</v>
      </c>
      <c r="O463" s="5">
        <v>187.63005269000001</v>
      </c>
      <c r="P463" s="5">
        <v>223.1006467</v>
      </c>
      <c r="Q463" s="5">
        <v>259.99912260999997</v>
      </c>
      <c r="R463" s="5">
        <v>298.95734677000002</v>
      </c>
      <c r="S463" s="5">
        <v>337.58509092000003</v>
      </c>
      <c r="T463" s="5">
        <v>377.19855520999999</v>
      </c>
      <c r="U463" s="5">
        <v>409.26820767999999</v>
      </c>
      <c r="V463" s="5">
        <v>441.32100571000001</v>
      </c>
      <c r="W463" s="5">
        <v>471.40510606999999</v>
      </c>
      <c r="X463" s="5">
        <v>503.46567236999999</v>
      </c>
      <c r="Y463" s="5">
        <v>536.23109856999997</v>
      </c>
      <c r="Z463" s="5">
        <v>570.92117711000003</v>
      </c>
      <c r="AA463" s="5">
        <v>606.0269333</v>
      </c>
      <c r="AB463" s="5">
        <v>643.19868507000001</v>
      </c>
      <c r="AC463" s="5">
        <v>680.67299238999999</v>
      </c>
      <c r="AD463" s="5">
        <v>720.12988898000003</v>
      </c>
      <c r="AE463" s="5">
        <v>760.10126588000003</v>
      </c>
      <c r="AF463" s="5">
        <v>761.60182925999993</v>
      </c>
    </row>
    <row r="464" spans="1:32">
      <c r="A464" s="56" t="s">
        <v>70</v>
      </c>
      <c r="B464" s="56" t="s">
        <v>200</v>
      </c>
      <c r="C464" s="56" t="s">
        <v>139</v>
      </c>
      <c r="D464" s="5">
        <v>12.042999999999999</v>
      </c>
      <c r="E464" s="5">
        <v>41.377000000000002</v>
      </c>
      <c r="F464" s="5">
        <v>59.671999999999997</v>
      </c>
      <c r="G464" s="5">
        <v>76.56</v>
      </c>
      <c r="H464" s="5">
        <v>90.268000000000001</v>
      </c>
      <c r="I464" s="5">
        <v>101.32</v>
      </c>
      <c r="J464" s="5">
        <v>110.82299999999999</v>
      </c>
      <c r="K464" s="5">
        <v>127.054</v>
      </c>
      <c r="L464" s="5">
        <v>149.11699999999999</v>
      </c>
      <c r="M464" s="5">
        <v>170.46899999999999</v>
      </c>
      <c r="N464" s="5">
        <v>195.083</v>
      </c>
      <c r="O464" s="5">
        <v>222.42099999999999</v>
      </c>
      <c r="P464" s="5">
        <v>249.88900000000001</v>
      </c>
      <c r="Q464" s="5">
        <v>276.29199999999997</v>
      </c>
      <c r="R464" s="5">
        <v>300.41300000000001</v>
      </c>
      <c r="S464" s="5">
        <v>321.84100000000012</v>
      </c>
      <c r="T464" s="5">
        <v>339.84500000000003</v>
      </c>
      <c r="U464" s="5">
        <v>348.76899999999989</v>
      </c>
      <c r="V464" s="5">
        <v>354.13799999999998</v>
      </c>
      <c r="W464" s="5">
        <v>357.02999999999992</v>
      </c>
      <c r="X464" s="5">
        <v>358.66699999999997</v>
      </c>
      <c r="Y464" s="5">
        <v>360.45299999999997</v>
      </c>
      <c r="Z464" s="5">
        <v>360.96400000000011</v>
      </c>
      <c r="AA464" s="5">
        <v>361.55799999999999</v>
      </c>
      <c r="AB464" s="5">
        <v>360.78600000000012</v>
      </c>
      <c r="AC464" s="5">
        <v>360.19799999999998</v>
      </c>
      <c r="AD464" s="5">
        <v>358.24400000000003</v>
      </c>
      <c r="AE464" s="5">
        <v>356.52699999999999</v>
      </c>
      <c r="AF464" s="5">
        <v>356.52699999999999</v>
      </c>
    </row>
    <row r="465" spans="1:32">
      <c r="A465" s="56" t="s">
        <v>70</v>
      </c>
      <c r="B465" s="56" t="s">
        <v>200</v>
      </c>
      <c r="C465" s="56" t="s">
        <v>140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</row>
    <row r="466" spans="1:32">
      <c r="A466" s="56" t="s">
        <v>70</v>
      </c>
      <c r="B466" s="56" t="s">
        <v>200</v>
      </c>
      <c r="C466" s="56" t="s">
        <v>141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</row>
    <row r="467" spans="1:32">
      <c r="A467" s="56" t="s">
        <v>70</v>
      </c>
      <c r="B467" s="56" t="s">
        <v>200</v>
      </c>
      <c r="C467" s="56" t="s">
        <v>142</v>
      </c>
      <c r="D467" s="5">
        <v>563.35</v>
      </c>
      <c r="E467" s="5">
        <v>563.35</v>
      </c>
      <c r="F467" s="5">
        <v>824.74698653999997</v>
      </c>
      <c r="G467" s="5">
        <v>1093.24294906</v>
      </c>
      <c r="H467" s="5">
        <v>1093.24294906</v>
      </c>
      <c r="I467" s="5">
        <v>1093.24294906</v>
      </c>
      <c r="J467" s="5">
        <v>1181.67992624</v>
      </c>
      <c r="K467" s="5">
        <v>2056.3388831500001</v>
      </c>
      <c r="L467" s="5">
        <v>2056.3388984200001</v>
      </c>
      <c r="M467" s="5">
        <v>3060.3195180799999</v>
      </c>
      <c r="N467" s="5">
        <v>3060.3195180799999</v>
      </c>
      <c r="O467" s="5">
        <v>3060.3195180799999</v>
      </c>
      <c r="P467" s="5">
        <v>3060.3195180799999</v>
      </c>
      <c r="Q467" s="5">
        <v>3060.3195180799999</v>
      </c>
      <c r="R467" s="5">
        <v>3060.3195180799999</v>
      </c>
      <c r="S467" s="5">
        <v>3060.3195194899999</v>
      </c>
      <c r="T467" s="5">
        <v>3060.3195202100001</v>
      </c>
      <c r="U467" s="5">
        <v>3060.3195202500001</v>
      </c>
      <c r="V467" s="5">
        <v>3060.3195203</v>
      </c>
      <c r="W467" s="5">
        <v>3060.3195203499999</v>
      </c>
      <c r="X467" s="5">
        <v>3060.3195271200002</v>
      </c>
      <c r="Y467" s="5">
        <v>3060.3195271200002</v>
      </c>
      <c r="Z467" s="5">
        <v>2916.31953041</v>
      </c>
      <c r="AA467" s="5">
        <v>2916.3195433800001</v>
      </c>
      <c r="AB467" s="5">
        <v>2916.3195433800001</v>
      </c>
      <c r="AC467" s="5">
        <v>2916.3195434300001</v>
      </c>
      <c r="AD467" s="5">
        <v>2916.3195434700001</v>
      </c>
      <c r="AE467" s="5">
        <v>2916.3195488199999</v>
      </c>
      <c r="AF467" s="5">
        <v>2608.5695489099999</v>
      </c>
    </row>
    <row r="468" spans="1:32">
      <c r="A468" s="56" t="s">
        <v>70</v>
      </c>
      <c r="B468" s="56" t="s">
        <v>200</v>
      </c>
      <c r="C468" s="56" t="s">
        <v>143</v>
      </c>
      <c r="D468" s="5">
        <v>0</v>
      </c>
      <c r="E468" s="5">
        <v>0</v>
      </c>
      <c r="F468" s="5">
        <v>2.2699999999999999E-6</v>
      </c>
      <c r="G468" s="5">
        <v>6.0599999999999996E-6</v>
      </c>
      <c r="H468" s="5">
        <v>6.0800000000000002E-6</v>
      </c>
      <c r="I468" s="5">
        <v>6.0800000000000002E-6</v>
      </c>
      <c r="J468" s="5">
        <v>7.2799999999999998E-6</v>
      </c>
      <c r="K468" s="5">
        <v>7.2799999999999998E-6</v>
      </c>
      <c r="L468" s="5">
        <v>8.1999999999999994E-6</v>
      </c>
      <c r="M468" s="5">
        <v>9.2299999999999997E-6</v>
      </c>
      <c r="N468" s="5">
        <v>9.3100000000000006E-6</v>
      </c>
      <c r="O468" s="5">
        <v>9.3300000000000005E-6</v>
      </c>
      <c r="P468" s="5">
        <v>9.3500000000000003E-6</v>
      </c>
      <c r="Q468" s="5">
        <v>9.3500000000000003E-6</v>
      </c>
      <c r="R468" s="5">
        <v>1.006E-5</v>
      </c>
      <c r="S468" s="5">
        <v>1.1209999999999999E-5</v>
      </c>
      <c r="T468" s="5">
        <v>1.207E-5</v>
      </c>
      <c r="U468" s="5">
        <v>1.208E-5</v>
      </c>
      <c r="V468" s="5">
        <v>1.2089999999999999E-5</v>
      </c>
      <c r="W468" s="5">
        <v>1.2109999999999999E-5</v>
      </c>
      <c r="X468" s="5">
        <v>2.2160000000000001E-5</v>
      </c>
      <c r="Y468" s="5">
        <v>2.2169999999999999E-5</v>
      </c>
      <c r="Z468" s="5">
        <v>2.5210000000000001E-5</v>
      </c>
      <c r="AA468" s="5">
        <v>3.6959999999999998E-5</v>
      </c>
      <c r="AB468" s="5">
        <v>3.697E-5</v>
      </c>
      <c r="AC468" s="5">
        <v>3.6999999999999998E-5</v>
      </c>
      <c r="AD468" s="5">
        <v>3.7020000000000001E-5</v>
      </c>
      <c r="AE468" s="5">
        <v>4.1879999999999999E-5</v>
      </c>
      <c r="AF468" s="5">
        <v>4.1909999999999997E-5</v>
      </c>
    </row>
    <row r="469" spans="1:32">
      <c r="A469" s="56" t="s">
        <v>70</v>
      </c>
      <c r="B469" s="56" t="s">
        <v>200</v>
      </c>
      <c r="C469" s="56" t="s">
        <v>144</v>
      </c>
      <c r="D469" s="5">
        <v>239.28267546029011</v>
      </c>
      <c r="E469" s="5">
        <v>324.63525479999998</v>
      </c>
      <c r="F469" s="5">
        <v>370.27628629999998</v>
      </c>
      <c r="G469" s="5">
        <v>415.8855686</v>
      </c>
      <c r="H469" s="5">
        <v>458.15357799999998</v>
      </c>
      <c r="I469" s="5">
        <v>498.54425140000001</v>
      </c>
      <c r="J469" s="5">
        <v>538.36053570000001</v>
      </c>
      <c r="K469" s="5">
        <v>578.22823059999996</v>
      </c>
      <c r="L469" s="5">
        <v>618.34489389999999</v>
      </c>
      <c r="M469" s="5">
        <v>655.54868350000004</v>
      </c>
      <c r="N469" s="5">
        <v>693.03536770000005</v>
      </c>
      <c r="O469" s="5">
        <v>730.46708269999999</v>
      </c>
      <c r="P469" s="5">
        <v>766.54549199999997</v>
      </c>
      <c r="Q469" s="5">
        <v>800.59975480000003</v>
      </c>
      <c r="R469" s="5">
        <v>834.47133410000004</v>
      </c>
      <c r="S469" s="5">
        <v>868.86343959999999</v>
      </c>
      <c r="T469" s="5">
        <v>903.81882940000003</v>
      </c>
      <c r="U469" s="5">
        <v>939.32665059999999</v>
      </c>
      <c r="V469" s="5">
        <v>975.06592409999996</v>
      </c>
      <c r="W469" s="5">
        <v>1010.499114</v>
      </c>
      <c r="X469" s="5">
        <v>1045.9641240000001</v>
      </c>
      <c r="Y469" s="5">
        <v>1081.7334719999999</v>
      </c>
      <c r="Z469" s="5">
        <v>1117.5659969999999</v>
      </c>
      <c r="AA469" s="5">
        <v>1152.113881</v>
      </c>
      <c r="AB469" s="5">
        <v>1185.8688910000001</v>
      </c>
      <c r="AC469" s="5">
        <v>1218.858964</v>
      </c>
      <c r="AD469" s="5">
        <v>1251.111259</v>
      </c>
      <c r="AE469" s="5">
        <v>1282.6985219999999</v>
      </c>
      <c r="AF469" s="5">
        <v>1282.6985219999999</v>
      </c>
    </row>
    <row r="470" spans="1:32">
      <c r="A470" s="56" t="s">
        <v>70</v>
      </c>
      <c r="B470" s="56" t="s">
        <v>200</v>
      </c>
      <c r="C470" s="56" t="s">
        <v>146</v>
      </c>
      <c r="D470" s="5">
        <v>26.35</v>
      </c>
      <c r="E470" s="5">
        <v>29.505856484418729</v>
      </c>
      <c r="F470" s="5">
        <v>31.137711161303251</v>
      </c>
      <c r="G470" s="5">
        <v>32.789438702459002</v>
      </c>
      <c r="H470" s="5">
        <v>34.222897204737521</v>
      </c>
      <c r="I470" s="5">
        <v>35.395180256913342</v>
      </c>
      <c r="J470" s="5">
        <v>36.645742204328307</v>
      </c>
      <c r="K470" s="5">
        <v>37.841941571326423</v>
      </c>
      <c r="L470" s="5">
        <v>38.889922437358948</v>
      </c>
      <c r="M470" s="5">
        <v>40.491435108167813</v>
      </c>
      <c r="N470" s="5">
        <v>41.565116110825613</v>
      </c>
      <c r="O470" s="5">
        <v>42.611093897271729</v>
      </c>
      <c r="P470" s="5">
        <v>43.572010223587228</v>
      </c>
      <c r="Q470" s="5">
        <v>44.796668227317447</v>
      </c>
      <c r="R470" s="5">
        <v>46.170154430448761</v>
      </c>
      <c r="S470" s="5">
        <v>47.352318090822124</v>
      </c>
      <c r="T470" s="5">
        <v>48.502129736820791</v>
      </c>
      <c r="U470" s="5">
        <v>49.732734499022953</v>
      </c>
      <c r="V470" s="5">
        <v>50.80523665317039</v>
      </c>
      <c r="W470" s="5">
        <v>51.923655809923112</v>
      </c>
      <c r="X470" s="5">
        <v>53.010254923104348</v>
      </c>
      <c r="Y470" s="5">
        <v>54.171518981185883</v>
      </c>
      <c r="Z470" s="5">
        <v>55.539966999491568</v>
      </c>
      <c r="AA470" s="5">
        <v>57.205175013101197</v>
      </c>
      <c r="AB470" s="5">
        <v>59.25457055259055</v>
      </c>
      <c r="AC470" s="5">
        <v>61.501928397831684</v>
      </c>
      <c r="AD470" s="5">
        <v>63.511296475828992</v>
      </c>
      <c r="AE470" s="5">
        <v>65.949087031677308</v>
      </c>
      <c r="AF470" s="5">
        <v>65.949087031677308</v>
      </c>
    </row>
    <row r="472" spans="1:32">
      <c r="A472" s="56" t="s">
        <v>73</v>
      </c>
      <c r="B472" s="56" t="s">
        <v>163</v>
      </c>
      <c r="C472" s="56" t="s">
        <v>130</v>
      </c>
      <c r="D472" s="5">
        <v>8330</v>
      </c>
      <c r="E472" s="5">
        <v>8330</v>
      </c>
      <c r="F472" s="5">
        <v>8330</v>
      </c>
      <c r="G472" s="5">
        <v>5450</v>
      </c>
      <c r="H472" s="5">
        <v>5450</v>
      </c>
      <c r="I472" s="5">
        <v>4130</v>
      </c>
      <c r="J472" s="5">
        <v>3445</v>
      </c>
      <c r="K472" s="5">
        <v>2760</v>
      </c>
      <c r="L472" s="5">
        <v>2760</v>
      </c>
      <c r="M472" s="5">
        <v>2760</v>
      </c>
      <c r="N472" s="5">
        <v>2760</v>
      </c>
      <c r="O472" s="5">
        <v>1390</v>
      </c>
      <c r="P472" s="5">
        <v>1390</v>
      </c>
      <c r="Q472" s="5">
        <v>1390</v>
      </c>
      <c r="R472" s="5">
        <v>1390</v>
      </c>
      <c r="S472" s="5">
        <v>1390</v>
      </c>
      <c r="T472" s="5">
        <v>1390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</row>
    <row r="473" spans="1:32">
      <c r="A473" s="56" t="s">
        <v>73</v>
      </c>
      <c r="B473" s="56" t="s">
        <v>163</v>
      </c>
      <c r="C473" s="56" t="s">
        <v>132</v>
      </c>
      <c r="D473" s="5">
        <v>124</v>
      </c>
      <c r="E473" s="5">
        <v>440</v>
      </c>
      <c r="F473" s="5">
        <v>440</v>
      </c>
      <c r="G473" s="5">
        <v>440</v>
      </c>
      <c r="H473" s="5">
        <v>440</v>
      </c>
      <c r="I473" s="5">
        <v>440</v>
      </c>
      <c r="J473" s="5">
        <v>440</v>
      </c>
      <c r="K473" s="5">
        <v>440</v>
      </c>
      <c r="L473" s="5">
        <v>440</v>
      </c>
      <c r="M473" s="5">
        <v>440</v>
      </c>
      <c r="N473" s="5">
        <v>440</v>
      </c>
      <c r="O473" s="5">
        <v>440</v>
      </c>
      <c r="P473" s="5">
        <v>440</v>
      </c>
      <c r="Q473" s="5">
        <v>440</v>
      </c>
      <c r="R473" s="5">
        <v>440</v>
      </c>
      <c r="S473" s="5">
        <v>440</v>
      </c>
      <c r="T473" s="5">
        <v>440</v>
      </c>
      <c r="U473" s="5">
        <v>440</v>
      </c>
      <c r="V473" s="5">
        <v>440</v>
      </c>
      <c r="W473" s="5">
        <v>440</v>
      </c>
      <c r="X473" s="5">
        <v>440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</row>
    <row r="474" spans="1:32">
      <c r="A474" s="56" t="s">
        <v>73</v>
      </c>
      <c r="B474" s="56" t="s">
        <v>163</v>
      </c>
      <c r="C474" s="56" t="s">
        <v>133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</row>
    <row r="475" spans="1:32">
      <c r="A475" s="56" t="s">
        <v>73</v>
      </c>
      <c r="B475" s="56" t="s">
        <v>163</v>
      </c>
      <c r="C475" s="56" t="s">
        <v>134</v>
      </c>
      <c r="D475" s="5">
        <v>2638.9989999999998</v>
      </c>
      <c r="E475" s="5">
        <v>2638.9989999999998</v>
      </c>
      <c r="F475" s="5">
        <v>2638.9990041199999</v>
      </c>
      <c r="G475" s="5">
        <v>2638.9990077500001</v>
      </c>
      <c r="H475" s="5">
        <v>2638.9990077500001</v>
      </c>
      <c r="I475" s="5">
        <v>2638.9990108900001</v>
      </c>
      <c r="J475" s="5">
        <v>2638.9990140300001</v>
      </c>
      <c r="K475" s="5">
        <v>2638.9990171700001</v>
      </c>
      <c r="L475" s="5">
        <v>2638.9990041199999</v>
      </c>
      <c r="M475" s="5">
        <v>2638.9990041199999</v>
      </c>
      <c r="N475" s="5">
        <v>2638.9990041199999</v>
      </c>
      <c r="O475" s="5">
        <v>2638.9990041199999</v>
      </c>
      <c r="P475" s="5">
        <v>2638.9990046100002</v>
      </c>
      <c r="Q475" s="5">
        <v>2638.9990046100002</v>
      </c>
      <c r="R475" s="5">
        <v>2638.9990155</v>
      </c>
      <c r="S475" s="5">
        <v>2638.9990097099999</v>
      </c>
      <c r="T475" s="5">
        <v>2638.99901383</v>
      </c>
      <c r="U475" s="5">
        <v>2638.9990215799999</v>
      </c>
      <c r="V475" s="5">
        <v>2638.99902423</v>
      </c>
      <c r="W475" s="5">
        <v>2638.99902737</v>
      </c>
      <c r="X475" s="5">
        <v>2638.9991211699999</v>
      </c>
      <c r="Y475" s="5">
        <v>5037.8032503799996</v>
      </c>
      <c r="Z475" s="5">
        <v>4188.8042195099997</v>
      </c>
      <c r="AA475" s="5">
        <v>4188.8042371700003</v>
      </c>
      <c r="AB475" s="5">
        <v>4188.8042543399997</v>
      </c>
      <c r="AC475" s="5">
        <v>4188.8042724900006</v>
      </c>
      <c r="AD475" s="5">
        <v>4188.8042881900001</v>
      </c>
      <c r="AE475" s="5">
        <v>4188.8043502599994</v>
      </c>
      <c r="AF475" s="5">
        <v>4188.8043502599994</v>
      </c>
    </row>
    <row r="476" spans="1:32">
      <c r="A476" s="56" t="s">
        <v>73</v>
      </c>
      <c r="B476" s="56" t="s">
        <v>163</v>
      </c>
      <c r="C476" s="56" t="s">
        <v>135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</row>
    <row r="477" spans="1:32">
      <c r="A477" s="56" t="s">
        <v>73</v>
      </c>
      <c r="B477" s="56" t="s">
        <v>163</v>
      </c>
      <c r="C477" s="56" t="s">
        <v>136</v>
      </c>
      <c r="D477" s="5">
        <v>2285</v>
      </c>
      <c r="E477" s="5">
        <v>2285</v>
      </c>
      <c r="F477" s="5">
        <v>2285</v>
      </c>
      <c r="G477" s="5">
        <v>2285</v>
      </c>
      <c r="H477" s="5">
        <v>2285</v>
      </c>
      <c r="I477" s="5">
        <v>2285</v>
      </c>
      <c r="J477" s="5">
        <v>2285</v>
      </c>
      <c r="K477" s="5">
        <v>2285</v>
      </c>
      <c r="L477" s="5">
        <v>2285</v>
      </c>
      <c r="M477" s="5">
        <v>2285</v>
      </c>
      <c r="N477" s="5">
        <v>2285</v>
      </c>
      <c r="O477" s="5">
        <v>2285</v>
      </c>
      <c r="P477" s="5">
        <v>2285</v>
      </c>
      <c r="Q477" s="5">
        <v>2285</v>
      </c>
      <c r="R477" s="5">
        <v>2285</v>
      </c>
      <c r="S477" s="5">
        <v>2285</v>
      </c>
      <c r="T477" s="5">
        <v>2285</v>
      </c>
      <c r="U477" s="5">
        <v>2285</v>
      </c>
      <c r="V477" s="5">
        <v>2285</v>
      </c>
      <c r="W477" s="5">
        <v>2285</v>
      </c>
      <c r="X477" s="5">
        <v>2285</v>
      </c>
      <c r="Y477" s="5">
        <v>2285</v>
      </c>
      <c r="Z477" s="5">
        <v>2285</v>
      </c>
      <c r="AA477" s="5">
        <v>2285</v>
      </c>
      <c r="AB477" s="5">
        <v>2285</v>
      </c>
      <c r="AC477" s="5">
        <v>2285</v>
      </c>
      <c r="AD477" s="5">
        <v>2285</v>
      </c>
      <c r="AE477" s="5">
        <v>2285</v>
      </c>
      <c r="AF477" s="5">
        <v>2285</v>
      </c>
    </row>
    <row r="478" spans="1:32">
      <c r="A478" s="56" t="s">
        <v>73</v>
      </c>
      <c r="B478" s="56" t="s">
        <v>163</v>
      </c>
      <c r="C478" s="56" t="s">
        <v>137</v>
      </c>
      <c r="D478" s="5">
        <v>290</v>
      </c>
      <c r="E478" s="5">
        <v>290.00001702999998</v>
      </c>
      <c r="F478" s="5">
        <v>290.00002489000002</v>
      </c>
      <c r="G478" s="5">
        <v>1569.9994597699999</v>
      </c>
      <c r="H478" s="5">
        <v>2929.9994597700002</v>
      </c>
      <c r="I478" s="5">
        <v>3854.975849429999</v>
      </c>
      <c r="J478" s="5">
        <v>4254.9961390899998</v>
      </c>
      <c r="K478" s="5">
        <v>4329.9920964700004</v>
      </c>
      <c r="L478" s="5">
        <v>4329.9921006200002</v>
      </c>
      <c r="M478" s="5">
        <v>4329.9921055699997</v>
      </c>
      <c r="N478" s="5">
        <v>4329.9921116799997</v>
      </c>
      <c r="O478" s="5">
        <v>4329.99212816</v>
      </c>
      <c r="P478" s="5">
        <v>4329.9923138699996</v>
      </c>
      <c r="Q478" s="5">
        <v>4329.9923138699996</v>
      </c>
      <c r="R478" s="5">
        <v>4537.8724926899986</v>
      </c>
      <c r="S478" s="5">
        <v>4829.9925887600002</v>
      </c>
      <c r="T478" s="5">
        <v>4829.992638310001</v>
      </c>
      <c r="U478" s="5">
        <v>4931.1800882799998</v>
      </c>
      <c r="V478" s="5">
        <v>4931.1800898500014</v>
      </c>
      <c r="W478" s="5">
        <v>4931.1800902499999</v>
      </c>
      <c r="X478" s="5">
        <v>4931.1800902899986</v>
      </c>
      <c r="Y478" s="5">
        <v>5329.99217176</v>
      </c>
      <c r="Z478" s="5">
        <v>5329.9922045300009</v>
      </c>
      <c r="AA478" s="5">
        <v>4729.9927924100002</v>
      </c>
      <c r="AB478" s="5">
        <v>4729.9928022599997</v>
      </c>
      <c r="AC478" s="5">
        <v>3805.0164160700001</v>
      </c>
      <c r="AD478" s="5">
        <v>3433.9850914200001</v>
      </c>
      <c r="AE478" s="5">
        <v>3746.9559282199998</v>
      </c>
      <c r="AF478" s="5">
        <v>3746.95592876</v>
      </c>
    </row>
    <row r="479" spans="1:32">
      <c r="A479" s="56" t="s">
        <v>73</v>
      </c>
      <c r="B479" s="56" t="s">
        <v>163</v>
      </c>
      <c r="C479" s="56" t="s">
        <v>138</v>
      </c>
      <c r="D479" s="5">
        <v>10.614000000000001</v>
      </c>
      <c r="E479" s="5">
        <v>97.194999999999993</v>
      </c>
      <c r="F479" s="5">
        <v>193.89099999999999</v>
      </c>
      <c r="G479" s="5">
        <v>321.46699999999998</v>
      </c>
      <c r="H479" s="5">
        <v>477.30799999999999</v>
      </c>
      <c r="I479" s="5">
        <v>663.93899998999996</v>
      </c>
      <c r="J479" s="5">
        <v>884.26200001000007</v>
      </c>
      <c r="K479" s="5">
        <v>1223.617</v>
      </c>
      <c r="L479" s="5">
        <v>1527.53344593</v>
      </c>
      <c r="M479" s="5">
        <v>1867.2025770400001</v>
      </c>
      <c r="N479" s="5">
        <v>2268.2680231300001</v>
      </c>
      <c r="O479" s="5">
        <v>2758.8330898200002</v>
      </c>
      <c r="P479" s="5">
        <v>3293.1551549400001</v>
      </c>
      <c r="Q479" s="5">
        <v>3837.9824765799999</v>
      </c>
      <c r="R479" s="5">
        <v>4410.34305305</v>
      </c>
      <c r="S479" s="5">
        <v>4966.7253137600001</v>
      </c>
      <c r="T479" s="5">
        <v>5527.4248461200004</v>
      </c>
      <c r="U479" s="5">
        <v>5974.0516751499999</v>
      </c>
      <c r="V479" s="5">
        <v>6409.6953179900001</v>
      </c>
      <c r="W479" s="5">
        <v>6810.2277216000002</v>
      </c>
      <c r="X479" s="5">
        <v>7236.07853574</v>
      </c>
      <c r="Y479" s="5">
        <v>7670.42398976</v>
      </c>
      <c r="Z479" s="5">
        <v>8130.8809619000003</v>
      </c>
      <c r="AA479" s="5">
        <v>8598.1680176999998</v>
      </c>
      <c r="AB479" s="5">
        <v>9095.4546502699995</v>
      </c>
      <c r="AC479" s="5">
        <v>9598.0447687700016</v>
      </c>
      <c r="AD479" s="5">
        <v>10130.098615360001</v>
      </c>
      <c r="AE479" s="5">
        <v>10669.6482607</v>
      </c>
      <c r="AF479" s="5">
        <v>10697.643870080001</v>
      </c>
    </row>
    <row r="480" spans="1:32">
      <c r="A480" s="56" t="s">
        <v>73</v>
      </c>
      <c r="B480" s="56" t="s">
        <v>163</v>
      </c>
      <c r="C480" s="56" t="s">
        <v>139</v>
      </c>
      <c r="D480" s="5">
        <v>169.471</v>
      </c>
      <c r="E480" s="5">
        <v>551.87700000000007</v>
      </c>
      <c r="F480" s="5">
        <v>804.322</v>
      </c>
      <c r="G480" s="5">
        <v>1024.308</v>
      </c>
      <c r="H480" s="5">
        <v>1210.452</v>
      </c>
      <c r="I480" s="5">
        <v>1364.306</v>
      </c>
      <c r="J480" s="5">
        <v>1497.826</v>
      </c>
      <c r="K480" s="5">
        <v>1724.8409999999999</v>
      </c>
      <c r="L480" s="5">
        <v>2042.145</v>
      </c>
      <c r="M480" s="5">
        <v>2372.98</v>
      </c>
      <c r="N480" s="5">
        <v>2728.3529999999992</v>
      </c>
      <c r="O480" s="5">
        <v>3161.3960000000002</v>
      </c>
      <c r="P480" s="5">
        <v>3582.5970000000002</v>
      </c>
      <c r="Q480" s="5">
        <v>3974.6349999999989</v>
      </c>
      <c r="R480" s="5">
        <v>4331.67</v>
      </c>
      <c r="S480" s="5">
        <v>4638.5140000000019</v>
      </c>
      <c r="T480" s="5">
        <v>4887.0350000000008</v>
      </c>
      <c r="U480" s="5">
        <v>5003.3400000000011</v>
      </c>
      <c r="V480" s="5">
        <v>5060.8829999999998</v>
      </c>
      <c r="W480" s="5">
        <v>5077.6240000000007</v>
      </c>
      <c r="X480" s="5">
        <v>5077.9980000000014</v>
      </c>
      <c r="Y480" s="5">
        <v>5080.4420000000009</v>
      </c>
      <c r="Z480" s="5">
        <v>5067.9909999999991</v>
      </c>
      <c r="AA480" s="5">
        <v>5058.1019999999999</v>
      </c>
      <c r="AB480" s="5">
        <v>5033.2700000000013</v>
      </c>
      <c r="AC480" s="5">
        <v>5011.559000000002</v>
      </c>
      <c r="AD480" s="5">
        <v>4974.7829999999994</v>
      </c>
      <c r="AE480" s="5">
        <v>4941.0389999999989</v>
      </c>
      <c r="AF480" s="5">
        <v>4941.0389999999989</v>
      </c>
    </row>
    <row r="481" spans="1:32">
      <c r="A481" s="56" t="s">
        <v>73</v>
      </c>
      <c r="B481" s="56" t="s">
        <v>163</v>
      </c>
      <c r="C481" s="56" t="s">
        <v>140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</row>
    <row r="482" spans="1:32">
      <c r="A482" s="56" t="s">
        <v>73</v>
      </c>
      <c r="B482" s="56" t="s">
        <v>163</v>
      </c>
      <c r="C482" s="56" t="s">
        <v>141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</row>
    <row r="483" spans="1:32">
      <c r="A483" s="56" t="s">
        <v>73</v>
      </c>
      <c r="B483" s="56" t="s">
        <v>163</v>
      </c>
      <c r="C483" s="56" t="s">
        <v>142</v>
      </c>
      <c r="D483" s="5">
        <v>2206.842000000001</v>
      </c>
      <c r="E483" s="5">
        <v>2958.2589868</v>
      </c>
      <c r="F483" s="5">
        <v>3344.3589887300009</v>
      </c>
      <c r="G483" s="5">
        <v>5261.1361584099996</v>
      </c>
      <c r="H483" s="5">
        <v>5321.6655235000007</v>
      </c>
      <c r="I483" s="5">
        <v>8751.5407263699981</v>
      </c>
      <c r="J483" s="5">
        <v>9628.7024180199987</v>
      </c>
      <c r="K483" s="5">
        <v>10163.66021959</v>
      </c>
      <c r="L483" s="5">
        <v>11145.452237760001</v>
      </c>
      <c r="M483" s="5">
        <v>11499.94495621</v>
      </c>
      <c r="N483" s="5">
        <v>12180.94990904</v>
      </c>
      <c r="O483" s="5">
        <v>12708.93631341</v>
      </c>
      <c r="P483" s="5">
        <v>13154.59470247</v>
      </c>
      <c r="Q483" s="5">
        <v>13539.96675494</v>
      </c>
      <c r="R483" s="5">
        <v>15676.079257400001</v>
      </c>
      <c r="S483" s="5">
        <v>15766.378584800001</v>
      </c>
      <c r="T483" s="5">
        <v>15860.1091058</v>
      </c>
      <c r="U483" s="5">
        <v>15860.10910842</v>
      </c>
      <c r="V483" s="5">
        <v>16643.736423599999</v>
      </c>
      <c r="W483" s="5">
        <v>16806.301760319999</v>
      </c>
      <c r="X483" s="5">
        <v>17479.24135398</v>
      </c>
      <c r="Y483" s="5">
        <v>17584.026939970001</v>
      </c>
      <c r="Z483" s="5">
        <v>17584.02696427</v>
      </c>
      <c r="AA483" s="5">
        <v>18271.302942440001</v>
      </c>
      <c r="AB483" s="5">
        <v>20685.415016579998</v>
      </c>
      <c r="AC483" s="5">
        <v>20685.415018129999</v>
      </c>
      <c r="AD483" s="5">
        <v>21647.02972215</v>
      </c>
      <c r="AE483" s="5">
        <v>22952.849201230001</v>
      </c>
      <c r="AF483" s="5">
        <v>22709.049202630002</v>
      </c>
    </row>
    <row r="484" spans="1:32">
      <c r="A484" s="56" t="s">
        <v>73</v>
      </c>
      <c r="B484" s="56" t="s">
        <v>163</v>
      </c>
      <c r="C484" s="56" t="s">
        <v>143</v>
      </c>
      <c r="D484" s="5">
        <v>4099.375</v>
      </c>
      <c r="E484" s="5">
        <v>4099.37503234</v>
      </c>
      <c r="F484" s="5">
        <v>4099.3750329200011</v>
      </c>
      <c r="G484" s="5">
        <v>4099.3750919100003</v>
      </c>
      <c r="H484" s="5">
        <v>5123.8908610599992</v>
      </c>
      <c r="I484" s="5">
        <v>5696.6088802499989</v>
      </c>
      <c r="J484" s="5">
        <v>6603.4237019499997</v>
      </c>
      <c r="K484" s="5">
        <v>7202.9905890299988</v>
      </c>
      <c r="L484" s="5">
        <v>7216.1986515699991</v>
      </c>
      <c r="M484" s="5">
        <v>7751.6509267199999</v>
      </c>
      <c r="N484" s="5">
        <v>8211.3105716099999</v>
      </c>
      <c r="O484" s="5">
        <v>8211.3105717899998</v>
      </c>
      <c r="P484" s="5">
        <v>8847.4021598599993</v>
      </c>
      <c r="Q484" s="5">
        <v>8847.402160059999</v>
      </c>
      <c r="R484" s="5">
        <v>10122.663696989999</v>
      </c>
      <c r="S484" s="5">
        <v>10500.258141619999</v>
      </c>
      <c r="T484" s="5">
        <v>11824.42169046</v>
      </c>
      <c r="U484" s="5">
        <v>11824.42170416</v>
      </c>
      <c r="V484" s="5">
        <v>13779.82610726</v>
      </c>
      <c r="W484" s="5">
        <v>15534.340616490001</v>
      </c>
      <c r="X484" s="5">
        <v>17501.108990309989</v>
      </c>
      <c r="Y484" s="5">
        <v>18041.922907789991</v>
      </c>
      <c r="Z484" s="5">
        <v>18055.681866070001</v>
      </c>
      <c r="AA484" s="5">
        <v>19389.645203249998</v>
      </c>
      <c r="AB484" s="5">
        <v>20459.714327599999</v>
      </c>
      <c r="AC484" s="5">
        <v>20888.92959389</v>
      </c>
      <c r="AD484" s="5">
        <v>22702.3333375</v>
      </c>
      <c r="AE484" s="5">
        <v>23643.277174610001</v>
      </c>
      <c r="AF484" s="5">
        <v>23098.269175779998</v>
      </c>
    </row>
    <row r="485" spans="1:32">
      <c r="A485" s="56" t="s">
        <v>73</v>
      </c>
      <c r="B485" s="56" t="s">
        <v>163</v>
      </c>
      <c r="C485" s="56" t="s">
        <v>144</v>
      </c>
      <c r="D485" s="5">
        <v>5183.7329108689109</v>
      </c>
      <c r="E485" s="5">
        <v>6922.7277668999996</v>
      </c>
      <c r="F485" s="5">
        <v>7729.2309365999999</v>
      </c>
      <c r="G485" s="5">
        <v>8520.6213362999988</v>
      </c>
      <c r="H485" s="5">
        <v>9270.9160045999997</v>
      </c>
      <c r="I485" s="5">
        <v>9991.0547650000008</v>
      </c>
      <c r="J485" s="5">
        <v>10709.473653999999</v>
      </c>
      <c r="K485" s="5">
        <v>11436.443144000001</v>
      </c>
      <c r="L485" s="5">
        <v>12170.029343</v>
      </c>
      <c r="M485" s="5">
        <v>12901.81018</v>
      </c>
      <c r="N485" s="5">
        <v>13643.271858</v>
      </c>
      <c r="O485" s="5">
        <v>14388.326986</v>
      </c>
      <c r="P485" s="5">
        <v>15121.253220000001</v>
      </c>
      <c r="Q485" s="5">
        <v>15810.109125000001</v>
      </c>
      <c r="R485" s="5">
        <v>16449.242824000001</v>
      </c>
      <c r="S485" s="5">
        <v>17061.910985999999</v>
      </c>
      <c r="T485" s="5">
        <v>17667.5949</v>
      </c>
      <c r="U485" s="5">
        <v>18262.588393999999</v>
      </c>
      <c r="V485" s="5">
        <v>18847.510651000001</v>
      </c>
      <c r="W485" s="5">
        <v>19429.670222000001</v>
      </c>
      <c r="X485" s="5">
        <v>20006.011485999999</v>
      </c>
      <c r="Y485" s="5">
        <v>20581.860403999999</v>
      </c>
      <c r="Z485" s="5">
        <v>21155.920246999998</v>
      </c>
      <c r="AA485" s="5">
        <v>21714.391952999998</v>
      </c>
      <c r="AB485" s="5">
        <v>22270.012771000002</v>
      </c>
      <c r="AC485" s="5">
        <v>22818.172102</v>
      </c>
      <c r="AD485" s="5">
        <v>23366.900722999999</v>
      </c>
      <c r="AE485" s="5">
        <v>23907.736964</v>
      </c>
      <c r="AF485" s="5">
        <v>23907.736964</v>
      </c>
    </row>
    <row r="486" spans="1:32">
      <c r="A486" s="56" t="s">
        <v>73</v>
      </c>
      <c r="B486" s="56" t="s">
        <v>163</v>
      </c>
      <c r="C486" s="56" t="s">
        <v>146</v>
      </c>
      <c r="D486" s="5">
        <v>308.44499999999999</v>
      </c>
      <c r="E486" s="5">
        <v>369.39093185040088</v>
      </c>
      <c r="F486" s="5">
        <v>401.20167709448492</v>
      </c>
      <c r="G486" s="5">
        <v>576.86130721057987</v>
      </c>
      <c r="H486" s="5">
        <v>792.71299566794801</v>
      </c>
      <c r="I486" s="5">
        <v>907.98473965987205</v>
      </c>
      <c r="J486" s="5">
        <v>1035.939493329927</v>
      </c>
      <c r="K486" s="5">
        <v>1094.4036724012281</v>
      </c>
      <c r="L486" s="5">
        <v>1158.52460636193</v>
      </c>
      <c r="M486" s="5">
        <v>1235.4642027231239</v>
      </c>
      <c r="N486" s="5">
        <v>1309.265231790647</v>
      </c>
      <c r="O486" s="5">
        <v>1387.0296033203249</v>
      </c>
      <c r="P486" s="5">
        <v>1463.187045625481</v>
      </c>
      <c r="Q486" s="5">
        <v>1544.99860314386</v>
      </c>
      <c r="R486" s="5">
        <v>1613.8245577482101</v>
      </c>
      <c r="S486" s="5">
        <v>1713.474001271592</v>
      </c>
      <c r="T486" s="5">
        <v>1788.1465500986551</v>
      </c>
      <c r="U486" s="5">
        <v>1895.5895899369609</v>
      </c>
      <c r="V486" s="5">
        <v>1919.7335279571751</v>
      </c>
      <c r="W486" s="5">
        <v>1921.356835954211</v>
      </c>
      <c r="X486" s="5">
        <v>1934.806591304123</v>
      </c>
      <c r="Y486" s="5">
        <v>1976.882021626129</v>
      </c>
      <c r="Z486" s="5">
        <v>1984.1465423349</v>
      </c>
      <c r="AA486" s="5">
        <v>2026.1747477096551</v>
      </c>
      <c r="AB486" s="5">
        <v>2060.7353038131969</v>
      </c>
      <c r="AC486" s="5">
        <v>2084.1001607951098</v>
      </c>
      <c r="AD486" s="5">
        <v>2098.586655222322</v>
      </c>
      <c r="AE486" s="5">
        <v>2127.8305377951751</v>
      </c>
      <c r="AF486" s="5">
        <v>2127.8305377951751</v>
      </c>
    </row>
    <row r="488" spans="1:32">
      <c r="A488" s="56" t="s">
        <v>73</v>
      </c>
      <c r="B488" s="56" t="s">
        <v>197</v>
      </c>
      <c r="C488" s="56" t="s">
        <v>130</v>
      </c>
      <c r="D488" s="5">
        <v>8126</v>
      </c>
      <c r="E488" s="5">
        <v>8126</v>
      </c>
      <c r="F488" s="5">
        <v>8126</v>
      </c>
      <c r="G488" s="5">
        <v>7426</v>
      </c>
      <c r="H488" s="5">
        <v>6726</v>
      </c>
      <c r="I488" s="5">
        <v>6026</v>
      </c>
      <c r="J488" s="5">
        <v>4832</v>
      </c>
      <c r="K488" s="5">
        <v>4552</v>
      </c>
      <c r="L488" s="5">
        <v>3152</v>
      </c>
      <c r="M488" s="5">
        <v>3152</v>
      </c>
      <c r="N488" s="5">
        <v>2422</v>
      </c>
      <c r="O488" s="5">
        <v>1692</v>
      </c>
      <c r="P488" s="5">
        <v>1692</v>
      </c>
      <c r="Q488" s="5">
        <v>1692</v>
      </c>
      <c r="R488" s="5">
        <v>1692</v>
      </c>
      <c r="S488" s="5">
        <v>1692</v>
      </c>
      <c r="T488" s="5">
        <v>1692</v>
      </c>
      <c r="U488" s="5">
        <v>852</v>
      </c>
      <c r="V488" s="5">
        <v>426</v>
      </c>
      <c r="W488" s="5">
        <v>426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</row>
    <row r="489" spans="1:32">
      <c r="A489" s="56" t="s">
        <v>73</v>
      </c>
      <c r="B489" s="56" t="s">
        <v>197</v>
      </c>
      <c r="C489" s="56" t="s">
        <v>132</v>
      </c>
      <c r="D489" s="5">
        <v>1597.89999999</v>
      </c>
      <c r="E489" s="5">
        <v>1597.89999999</v>
      </c>
      <c r="F489" s="5">
        <v>1597.89999999</v>
      </c>
      <c r="G489" s="5">
        <v>1597.89999999</v>
      </c>
      <c r="H489" s="5">
        <v>1597.89999999</v>
      </c>
      <c r="I489" s="5">
        <v>1597.89999999</v>
      </c>
      <c r="J489" s="5">
        <v>1597.89999999</v>
      </c>
      <c r="K489" s="5">
        <v>1597.89999999</v>
      </c>
      <c r="L489" s="5">
        <v>1597.89999999</v>
      </c>
      <c r="M489" s="5">
        <v>1597.89999999</v>
      </c>
      <c r="N489" s="5">
        <v>1597.89999999</v>
      </c>
      <c r="O489" s="5">
        <v>1597.89999999</v>
      </c>
      <c r="P489" s="5">
        <v>1597.89999999</v>
      </c>
      <c r="Q489" s="5">
        <v>1597.89999999</v>
      </c>
      <c r="R489" s="5">
        <v>1212.89999999</v>
      </c>
      <c r="S489" s="5">
        <v>1212.89999999</v>
      </c>
      <c r="T489" s="5">
        <v>1212.89999999</v>
      </c>
      <c r="U489" s="5">
        <v>1068.5</v>
      </c>
      <c r="V489" s="5">
        <v>1068.5</v>
      </c>
      <c r="W489" s="5">
        <v>1068.5</v>
      </c>
      <c r="X489" s="5">
        <v>1068.5</v>
      </c>
      <c r="Y489" s="5">
        <v>1068.5</v>
      </c>
      <c r="Z489" s="5">
        <v>1068.5</v>
      </c>
      <c r="AA489" s="5">
        <v>244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</row>
    <row r="490" spans="1:32">
      <c r="A490" s="56" t="s">
        <v>73</v>
      </c>
      <c r="B490" s="56" t="s">
        <v>197</v>
      </c>
      <c r="C490" s="56" t="s">
        <v>133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</row>
    <row r="491" spans="1:32">
      <c r="A491" s="56" t="s">
        <v>73</v>
      </c>
      <c r="B491" s="56" t="s">
        <v>197</v>
      </c>
      <c r="C491" s="56" t="s">
        <v>134</v>
      </c>
      <c r="D491" s="5">
        <v>1954.5000000099999</v>
      </c>
      <c r="E491" s="5">
        <v>1954.5000000099999</v>
      </c>
      <c r="F491" s="5">
        <v>1954.50000413</v>
      </c>
      <c r="G491" s="5">
        <v>1954.50000727</v>
      </c>
      <c r="H491" s="5">
        <v>1954.50001041</v>
      </c>
      <c r="I491" s="5">
        <v>1954.5000135499999</v>
      </c>
      <c r="J491" s="5">
        <v>1954.50002032</v>
      </c>
      <c r="K491" s="5">
        <v>1954.50002032</v>
      </c>
      <c r="L491" s="5">
        <v>1954.5000113900001</v>
      </c>
      <c r="M491" s="5">
        <v>1954.5000113900001</v>
      </c>
      <c r="N491" s="5">
        <v>1954.5000113900001</v>
      </c>
      <c r="O491" s="5">
        <v>1662.5000113799999</v>
      </c>
      <c r="P491" s="5">
        <v>1545.50001236</v>
      </c>
      <c r="Q491" s="5">
        <v>1545.50001236</v>
      </c>
      <c r="R491" s="5">
        <v>1545.50002178</v>
      </c>
      <c r="S491" s="5">
        <v>1545.5000133399999</v>
      </c>
      <c r="T491" s="5">
        <v>1545.5000169699999</v>
      </c>
      <c r="U491" s="5">
        <v>1545.5000247200001</v>
      </c>
      <c r="V491" s="5">
        <v>1545.50003247</v>
      </c>
      <c r="W491" s="5">
        <v>1545.5000356099999</v>
      </c>
      <c r="X491" s="5">
        <v>1545.5000760299999</v>
      </c>
      <c r="Y491" s="5">
        <v>1545.5000760299999</v>
      </c>
      <c r="Z491" s="5">
        <v>1414.0000327600001</v>
      </c>
      <c r="AA491" s="5">
        <v>3007.3209577399998</v>
      </c>
      <c r="AB491" s="5">
        <v>2458.3209577399998</v>
      </c>
      <c r="AC491" s="5">
        <v>2458.3209577399998</v>
      </c>
      <c r="AD491" s="5">
        <v>2458.3209577399998</v>
      </c>
      <c r="AE491" s="5">
        <v>1939.32095774</v>
      </c>
      <c r="AF491" s="5">
        <v>1593.32095774</v>
      </c>
    </row>
    <row r="492" spans="1:32">
      <c r="A492" s="56" t="s">
        <v>73</v>
      </c>
      <c r="B492" s="56" t="s">
        <v>197</v>
      </c>
      <c r="C492" s="56" t="s">
        <v>135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</row>
    <row r="493" spans="1:32">
      <c r="A493" s="56" t="s">
        <v>73</v>
      </c>
      <c r="B493" s="56" t="s">
        <v>197</v>
      </c>
      <c r="C493" s="56" t="s">
        <v>136</v>
      </c>
      <c r="D493" s="5">
        <v>152.4</v>
      </c>
      <c r="E493" s="5">
        <v>152.4</v>
      </c>
      <c r="F493" s="5">
        <v>152.4</v>
      </c>
      <c r="G493" s="5">
        <v>152.4</v>
      </c>
      <c r="H493" s="5">
        <v>152.4</v>
      </c>
      <c r="I493" s="5">
        <v>152.4</v>
      </c>
      <c r="J493" s="5">
        <v>152.4</v>
      </c>
      <c r="K493" s="5">
        <v>152.4</v>
      </c>
      <c r="L493" s="5">
        <v>152.4</v>
      </c>
      <c r="M493" s="5">
        <v>152.4</v>
      </c>
      <c r="N493" s="5">
        <v>152.4</v>
      </c>
      <c r="O493" s="5">
        <v>152.4</v>
      </c>
      <c r="P493" s="5">
        <v>152.4</v>
      </c>
      <c r="Q493" s="5">
        <v>152.4</v>
      </c>
      <c r="R493" s="5">
        <v>152.4</v>
      </c>
      <c r="S493" s="5">
        <v>66</v>
      </c>
      <c r="T493" s="5">
        <v>66</v>
      </c>
      <c r="U493" s="5">
        <v>66</v>
      </c>
      <c r="V493" s="5">
        <v>66</v>
      </c>
      <c r="W493" s="5">
        <v>66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</row>
    <row r="494" spans="1:32">
      <c r="A494" s="56" t="s">
        <v>73</v>
      </c>
      <c r="B494" s="56" t="s">
        <v>197</v>
      </c>
      <c r="C494" s="56" t="s">
        <v>137</v>
      </c>
      <c r="D494" s="5">
        <v>670.00000000000011</v>
      </c>
      <c r="E494" s="5">
        <v>670.00003102000016</v>
      </c>
      <c r="F494" s="5">
        <v>670.00004331999992</v>
      </c>
      <c r="G494" s="5">
        <v>920.00005114999988</v>
      </c>
      <c r="H494" s="5">
        <v>920.00006201000008</v>
      </c>
      <c r="I494" s="5">
        <v>920.00007877000007</v>
      </c>
      <c r="J494" s="5">
        <v>1008.96955418</v>
      </c>
      <c r="K494" s="5">
        <v>1008.96976407</v>
      </c>
      <c r="L494" s="5">
        <v>1948.8812650699999</v>
      </c>
      <c r="M494" s="5">
        <v>1948.8812650699999</v>
      </c>
      <c r="N494" s="5">
        <v>1948.8812650699999</v>
      </c>
      <c r="O494" s="5">
        <v>2195.9729386899999</v>
      </c>
      <c r="P494" s="5">
        <v>2278.9131262699998</v>
      </c>
      <c r="Q494" s="5">
        <v>2278.9131262699998</v>
      </c>
      <c r="R494" s="5">
        <v>2924.3079299199999</v>
      </c>
      <c r="S494" s="5">
        <v>3077.4837591199998</v>
      </c>
      <c r="T494" s="5">
        <v>3982.8685141400001</v>
      </c>
      <c r="U494" s="5">
        <v>5208.4737442200003</v>
      </c>
      <c r="V494" s="5">
        <v>5381.4814480300001</v>
      </c>
      <c r="W494" s="5">
        <v>5936.8630979000009</v>
      </c>
      <c r="X494" s="5">
        <v>5936.8630982799996</v>
      </c>
      <c r="Y494" s="5">
        <v>5936.8630749900012</v>
      </c>
      <c r="Z494" s="5">
        <v>5936.8631389799993</v>
      </c>
      <c r="AA494" s="5">
        <v>5936.8632371900003</v>
      </c>
      <c r="AB494" s="5">
        <v>5936.8632268900001</v>
      </c>
      <c r="AC494" s="5">
        <v>5936.8632104399994</v>
      </c>
      <c r="AD494" s="5">
        <v>6870.4279644300004</v>
      </c>
      <c r="AE494" s="5">
        <v>8383.1980952900012</v>
      </c>
      <c r="AF494" s="5">
        <v>7668.8983976</v>
      </c>
    </row>
    <row r="495" spans="1:32">
      <c r="A495" s="56" t="s">
        <v>73</v>
      </c>
      <c r="B495" s="56" t="s">
        <v>197</v>
      </c>
      <c r="C495" s="56" t="s">
        <v>138</v>
      </c>
      <c r="D495" s="5">
        <v>6.7799999999999994</v>
      </c>
      <c r="E495" s="5">
        <v>70.646999989999998</v>
      </c>
      <c r="F495" s="5">
        <v>151.97900000999999</v>
      </c>
      <c r="G495" s="5">
        <v>266.90499999999997</v>
      </c>
      <c r="H495" s="5">
        <v>406.553</v>
      </c>
      <c r="I495" s="5">
        <v>573.36900000000003</v>
      </c>
      <c r="J495" s="5">
        <v>775.00299999999993</v>
      </c>
      <c r="K495" s="5">
        <v>1088.9509999899999</v>
      </c>
      <c r="L495" s="5">
        <v>1371.98571666</v>
      </c>
      <c r="M495" s="5">
        <v>1640.71045082</v>
      </c>
      <c r="N495" s="5">
        <v>1958.65946534</v>
      </c>
      <c r="O495" s="5">
        <v>2346.43592605</v>
      </c>
      <c r="P495" s="5">
        <v>2772.1156823900001</v>
      </c>
      <c r="Q495" s="5">
        <v>3213.9407025800001</v>
      </c>
      <c r="R495" s="5">
        <v>3671.8742637700002</v>
      </c>
      <c r="S495" s="5">
        <v>4123.79592779</v>
      </c>
      <c r="T495" s="5">
        <v>4584.0053343299996</v>
      </c>
      <c r="U495" s="5">
        <v>4939.9521028400004</v>
      </c>
      <c r="V495" s="5">
        <v>5281.9022712400001</v>
      </c>
      <c r="W495" s="5">
        <v>5586.6117931799999</v>
      </c>
      <c r="X495" s="5">
        <v>5909.90588656</v>
      </c>
      <c r="Y495" s="5">
        <v>6239.44197334</v>
      </c>
      <c r="Z495" s="5">
        <v>6583.140128510001</v>
      </c>
      <c r="AA495" s="5">
        <v>6931.3414566599986</v>
      </c>
      <c r="AB495" s="5">
        <v>7298.8976921399999</v>
      </c>
      <c r="AC495" s="5">
        <v>7670.4133017300001</v>
      </c>
      <c r="AD495" s="5">
        <v>8065.6271149200002</v>
      </c>
      <c r="AE495" s="5">
        <v>8460.9043175100014</v>
      </c>
      <c r="AF495" s="5">
        <v>8477.9553716600003</v>
      </c>
    </row>
    <row r="496" spans="1:32">
      <c r="A496" s="56" t="s">
        <v>73</v>
      </c>
      <c r="B496" s="56" t="s">
        <v>197</v>
      </c>
      <c r="C496" s="56" t="s">
        <v>139</v>
      </c>
      <c r="D496" s="5">
        <v>99.957999999999998</v>
      </c>
      <c r="E496" s="5">
        <v>394.57299999999998</v>
      </c>
      <c r="F496" s="5">
        <v>630.91099999999994</v>
      </c>
      <c r="G496" s="5">
        <v>861.1690000000001</v>
      </c>
      <c r="H496" s="5">
        <v>1044.5999999999999</v>
      </c>
      <c r="I496" s="5">
        <v>1202.9010000000001</v>
      </c>
      <c r="J496" s="5">
        <v>1345.9849999999999</v>
      </c>
      <c r="K496" s="5">
        <v>1584.4369999999999</v>
      </c>
      <c r="L496" s="5">
        <v>1898.5050000000001</v>
      </c>
      <c r="M496" s="5">
        <v>2160.37</v>
      </c>
      <c r="N496" s="5">
        <v>2444.34</v>
      </c>
      <c r="O496" s="5">
        <v>2791.527</v>
      </c>
      <c r="P496" s="5">
        <v>3133.6959999999999</v>
      </c>
      <c r="Q496" s="5">
        <v>3465.114</v>
      </c>
      <c r="R496" s="5">
        <v>3761.0080000000012</v>
      </c>
      <c r="S496" s="5">
        <v>4025.8090000000002</v>
      </c>
      <c r="T496" s="5">
        <v>4247.8820000000014</v>
      </c>
      <c r="U496" s="5">
        <v>4350.5150000000003</v>
      </c>
      <c r="V496" s="5">
        <v>4399.7440000000006</v>
      </c>
      <c r="W496" s="5">
        <v>4410.491</v>
      </c>
      <c r="X496" s="5">
        <v>4406.2350000000006</v>
      </c>
      <c r="Y496" s="5">
        <v>4406.755000000001</v>
      </c>
      <c r="Z496" s="5">
        <v>4388.9480000000012</v>
      </c>
      <c r="AA496" s="5">
        <v>4375.9829999999993</v>
      </c>
      <c r="AB496" s="5">
        <v>4347.2200000000012</v>
      </c>
      <c r="AC496" s="5">
        <v>4324.1239999999998</v>
      </c>
      <c r="AD496" s="5">
        <v>4288.7089999999998</v>
      </c>
      <c r="AE496" s="5">
        <v>4255.2830000000004</v>
      </c>
      <c r="AF496" s="5">
        <v>4255.2830000000004</v>
      </c>
    </row>
    <row r="497" spans="1:32">
      <c r="A497" s="56" t="s">
        <v>73</v>
      </c>
      <c r="B497" s="56" t="s">
        <v>197</v>
      </c>
      <c r="C497" s="56" t="s">
        <v>140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</row>
    <row r="498" spans="1:32">
      <c r="A498" s="56" t="s">
        <v>73</v>
      </c>
      <c r="B498" s="56" t="s">
        <v>197</v>
      </c>
      <c r="C498" s="56" t="s">
        <v>141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</row>
    <row r="499" spans="1:32">
      <c r="A499" s="56" t="s">
        <v>73</v>
      </c>
      <c r="B499" s="56" t="s">
        <v>197</v>
      </c>
      <c r="C499" s="56" t="s">
        <v>142</v>
      </c>
      <c r="D499" s="5">
        <v>986.42900000000009</v>
      </c>
      <c r="E499" s="5">
        <v>1286.4290000000001</v>
      </c>
      <c r="F499" s="5">
        <v>3434.0379641700001</v>
      </c>
      <c r="G499" s="5">
        <v>4086.1640779999998</v>
      </c>
      <c r="H499" s="5">
        <v>4688.7400204100004</v>
      </c>
      <c r="I499" s="5">
        <v>5901.0918539600007</v>
      </c>
      <c r="J499" s="5">
        <v>7309.9562803099989</v>
      </c>
      <c r="K499" s="5">
        <v>8163.5964108800008</v>
      </c>
      <c r="L499" s="5">
        <v>9488.338531899999</v>
      </c>
      <c r="M499" s="5">
        <v>9494.8664466000009</v>
      </c>
      <c r="N499" s="5">
        <v>10288.196869990001</v>
      </c>
      <c r="O499" s="5">
        <v>11588.801567</v>
      </c>
      <c r="P499" s="5">
        <v>11595.517053</v>
      </c>
      <c r="Q499" s="5">
        <v>11595.517053019999</v>
      </c>
      <c r="R499" s="5">
        <v>11900.126213629999</v>
      </c>
      <c r="S499" s="5">
        <v>12994.74193496</v>
      </c>
      <c r="T499" s="5">
        <v>13443.571621999999</v>
      </c>
      <c r="U499" s="5">
        <v>13755.38468748</v>
      </c>
      <c r="V499" s="5">
        <v>14003.10438554</v>
      </c>
      <c r="W499" s="5">
        <v>14595.22274811</v>
      </c>
      <c r="X499" s="5">
        <v>18987.30761476</v>
      </c>
      <c r="Y499" s="5">
        <v>20150.295632680001</v>
      </c>
      <c r="Z499" s="5">
        <v>19710.320633579999</v>
      </c>
      <c r="AA499" s="5">
        <v>20083.92160759</v>
      </c>
      <c r="AB499" s="5">
        <v>20051.06380095</v>
      </c>
      <c r="AC499" s="5">
        <v>20508.797264010002</v>
      </c>
      <c r="AD499" s="5">
        <v>23011.536019399999</v>
      </c>
      <c r="AE499" s="5">
        <v>23282.637246269998</v>
      </c>
      <c r="AF499" s="5">
        <v>23297.386606520002</v>
      </c>
    </row>
    <row r="500" spans="1:32">
      <c r="A500" s="56" t="s">
        <v>73</v>
      </c>
      <c r="B500" s="56" t="s">
        <v>197</v>
      </c>
      <c r="C500" s="56" t="s">
        <v>143</v>
      </c>
      <c r="D500" s="5">
        <v>2826.4169999999999</v>
      </c>
      <c r="E500" s="5">
        <v>2826.4169999999999</v>
      </c>
      <c r="F500" s="5">
        <v>3193.65702487</v>
      </c>
      <c r="G500" s="5">
        <v>3193.6570545599998</v>
      </c>
      <c r="H500" s="5">
        <v>3193.6572793199998</v>
      </c>
      <c r="I500" s="5">
        <v>3269.8428832599998</v>
      </c>
      <c r="J500" s="5">
        <v>3508.834968789999</v>
      </c>
      <c r="K500" s="5">
        <v>3508.8349690599989</v>
      </c>
      <c r="L500" s="5">
        <v>4862.7157690100003</v>
      </c>
      <c r="M500" s="5">
        <v>4862.7157690800004</v>
      </c>
      <c r="N500" s="5">
        <v>5897.8082466900023</v>
      </c>
      <c r="O500" s="5">
        <v>6432.8366189000017</v>
      </c>
      <c r="P500" s="5">
        <v>6781.7513142700018</v>
      </c>
      <c r="Q500" s="5">
        <v>6786.2591995200019</v>
      </c>
      <c r="R500" s="5">
        <v>8175.6126376600023</v>
      </c>
      <c r="S500" s="5">
        <v>9618.9210594499982</v>
      </c>
      <c r="T500" s="5">
        <v>10845.17925005</v>
      </c>
      <c r="U500" s="5">
        <v>14603.359699950001</v>
      </c>
      <c r="V500" s="5">
        <v>15036.051761520001</v>
      </c>
      <c r="W500" s="5">
        <v>17261.356435139998</v>
      </c>
      <c r="X500" s="5">
        <v>19181.005085680001</v>
      </c>
      <c r="Y500" s="5">
        <v>20691.413049629999</v>
      </c>
      <c r="Z500" s="5">
        <v>20545.953056170001</v>
      </c>
      <c r="AA500" s="5">
        <v>21860.168493640002</v>
      </c>
      <c r="AB500" s="5">
        <v>22753.657817179999</v>
      </c>
      <c r="AC500" s="5">
        <v>22195.976251309999</v>
      </c>
      <c r="AD500" s="5">
        <v>26250.53168217</v>
      </c>
      <c r="AE500" s="5">
        <v>27862.85749079</v>
      </c>
      <c r="AF500" s="5">
        <v>27836.857490980001</v>
      </c>
    </row>
    <row r="501" spans="1:32">
      <c r="A501" s="56" t="s">
        <v>73</v>
      </c>
      <c r="B501" s="56" t="s">
        <v>197</v>
      </c>
      <c r="C501" s="56" t="s">
        <v>144</v>
      </c>
      <c r="D501" s="5">
        <v>4941.9001342461061</v>
      </c>
      <c r="E501" s="5">
        <v>6248.8361014900001</v>
      </c>
      <c r="F501" s="5">
        <v>6947.0674198200004</v>
      </c>
      <c r="G501" s="5">
        <v>7675.3939258</v>
      </c>
      <c r="H501" s="5">
        <v>8329.1378256999997</v>
      </c>
      <c r="I501" s="5">
        <v>8959.7591496999994</v>
      </c>
      <c r="J501" s="5">
        <v>9601.5013985000005</v>
      </c>
      <c r="K501" s="5">
        <v>10257.520646700001</v>
      </c>
      <c r="L501" s="5">
        <v>10923.916328200001</v>
      </c>
      <c r="M501" s="5">
        <v>11482.732244500001</v>
      </c>
      <c r="N501" s="5">
        <v>12062.705751699999</v>
      </c>
      <c r="O501" s="5">
        <v>12645.1129052</v>
      </c>
      <c r="P501" s="5">
        <v>13200.5423206</v>
      </c>
      <c r="Q501" s="5">
        <v>13720.012152699999</v>
      </c>
      <c r="R501" s="5">
        <v>14196.9812162</v>
      </c>
      <c r="S501" s="5">
        <v>14666.617491200001</v>
      </c>
      <c r="T501" s="5">
        <v>15133.803684799999</v>
      </c>
      <c r="U501" s="5">
        <v>15601.3470727</v>
      </c>
      <c r="V501" s="5">
        <v>16059.6919616</v>
      </c>
      <c r="W501" s="5">
        <v>16507.785058699999</v>
      </c>
      <c r="X501" s="5">
        <v>16936.909008300001</v>
      </c>
      <c r="Y501" s="5">
        <v>17361.480721600001</v>
      </c>
      <c r="Z501" s="5">
        <v>17759.720203699999</v>
      </c>
      <c r="AA501" s="5">
        <v>18151.232939900001</v>
      </c>
      <c r="AB501" s="5">
        <v>18530.020143400001</v>
      </c>
      <c r="AC501" s="5">
        <v>18907.339474199998</v>
      </c>
      <c r="AD501" s="5">
        <v>19284.631764999998</v>
      </c>
      <c r="AE501" s="5">
        <v>19645.508336700001</v>
      </c>
      <c r="AF501" s="5">
        <v>19645.508336700001</v>
      </c>
    </row>
    <row r="502" spans="1:32">
      <c r="A502" s="56" t="s">
        <v>73</v>
      </c>
      <c r="B502" s="56" t="s">
        <v>197</v>
      </c>
      <c r="C502" s="56" t="s">
        <v>146</v>
      </c>
      <c r="D502" s="5">
        <v>104.0258438925494</v>
      </c>
      <c r="E502" s="5">
        <v>161.99786598880249</v>
      </c>
      <c r="F502" s="5">
        <v>191.46830324972581</v>
      </c>
      <c r="G502" s="5">
        <v>225.09824392779649</v>
      </c>
      <c r="H502" s="5">
        <v>258.63973482131013</v>
      </c>
      <c r="I502" s="5">
        <v>291.18647211344938</v>
      </c>
      <c r="J502" s="5">
        <v>322.36591115174548</v>
      </c>
      <c r="K502" s="5">
        <v>358.16807552288361</v>
      </c>
      <c r="L502" s="5">
        <v>394.25951740561271</v>
      </c>
      <c r="M502" s="5">
        <v>432.739184708214</v>
      </c>
      <c r="N502" s="5">
        <v>465.98982874266909</v>
      </c>
      <c r="O502" s="5">
        <v>506.6496860148136</v>
      </c>
      <c r="P502" s="5">
        <v>546.14191682219518</v>
      </c>
      <c r="Q502" s="5">
        <v>590.03126476948034</v>
      </c>
      <c r="R502" s="5">
        <v>631.38657345178081</v>
      </c>
      <c r="S502" s="5">
        <v>670.10021357927531</v>
      </c>
      <c r="T502" s="5">
        <v>716.46747212967216</v>
      </c>
      <c r="U502" s="5">
        <v>764.0842727762282</v>
      </c>
      <c r="V502" s="5">
        <v>809.4467247588691</v>
      </c>
      <c r="W502" s="5">
        <v>853.92802896883563</v>
      </c>
      <c r="X502" s="5">
        <v>902.05765206870797</v>
      </c>
      <c r="Y502" s="5">
        <v>953.57494727116568</v>
      </c>
      <c r="Z502" s="5">
        <v>1003.305020177015</v>
      </c>
      <c r="AA502" s="5">
        <v>1049.48690328873</v>
      </c>
      <c r="AB502" s="5">
        <v>1107.8725198936891</v>
      </c>
      <c r="AC502" s="5">
        <v>1163.541571599204</v>
      </c>
      <c r="AD502" s="5">
        <v>1220.9092941995359</v>
      </c>
      <c r="AE502" s="5">
        <v>1278.7236252166219</v>
      </c>
      <c r="AF502" s="5">
        <v>1278.7236252166219</v>
      </c>
    </row>
    <row r="504" spans="1:32">
      <c r="A504" s="56" t="s">
        <v>73</v>
      </c>
      <c r="B504" s="56" t="s">
        <v>198</v>
      </c>
      <c r="C504" s="56" t="s">
        <v>131</v>
      </c>
      <c r="D504" s="5">
        <v>4820</v>
      </c>
      <c r="E504" s="5">
        <v>4820</v>
      </c>
      <c r="F504" s="5">
        <v>4820</v>
      </c>
      <c r="G504" s="5">
        <v>4135</v>
      </c>
      <c r="H504" s="5">
        <v>3385</v>
      </c>
      <c r="I504" s="5">
        <v>3385</v>
      </c>
      <c r="J504" s="5">
        <v>2825</v>
      </c>
      <c r="K504" s="5">
        <v>1720</v>
      </c>
      <c r="L504" s="5">
        <v>1160</v>
      </c>
      <c r="M504" s="5">
        <v>1160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</row>
    <row r="505" spans="1:32">
      <c r="A505" s="56" t="s">
        <v>73</v>
      </c>
      <c r="B505" s="56" t="s">
        <v>198</v>
      </c>
      <c r="C505" s="56" t="s">
        <v>132</v>
      </c>
      <c r="D505" s="5">
        <v>500</v>
      </c>
      <c r="E505" s="5">
        <v>500</v>
      </c>
      <c r="F505" s="5">
        <v>500</v>
      </c>
      <c r="G505" s="5">
        <v>500</v>
      </c>
      <c r="H505" s="5">
        <v>500</v>
      </c>
      <c r="I505" s="5">
        <v>500</v>
      </c>
      <c r="J505" s="5">
        <v>500</v>
      </c>
      <c r="K505" s="5">
        <v>500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</row>
    <row r="506" spans="1:32">
      <c r="A506" s="56" t="s">
        <v>73</v>
      </c>
      <c r="B506" s="56" t="s">
        <v>198</v>
      </c>
      <c r="C506" s="56" t="s">
        <v>133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</row>
    <row r="507" spans="1:32">
      <c r="A507" s="56" t="s">
        <v>73</v>
      </c>
      <c r="B507" s="56" t="s">
        <v>198</v>
      </c>
      <c r="C507" s="56" t="s">
        <v>134</v>
      </c>
      <c r="D507" s="5">
        <v>1900</v>
      </c>
      <c r="E507" s="5">
        <v>1900</v>
      </c>
      <c r="F507" s="5">
        <v>1900.0000041200001</v>
      </c>
      <c r="G507" s="5">
        <v>1900.0000072600001</v>
      </c>
      <c r="H507" s="5">
        <v>1900.0000104000001</v>
      </c>
      <c r="I507" s="5">
        <v>1900.0000135400001</v>
      </c>
      <c r="J507" s="5">
        <v>1900.00001668</v>
      </c>
      <c r="K507" s="5">
        <v>1900.00001982</v>
      </c>
      <c r="L507" s="5">
        <v>1900.0000082399999</v>
      </c>
      <c r="M507" s="5">
        <v>1900.0000082399999</v>
      </c>
      <c r="N507" s="5">
        <v>1900.0000082399999</v>
      </c>
      <c r="O507" s="5">
        <v>1730.0000082399999</v>
      </c>
      <c r="P507" s="5">
        <v>1730.0000082399999</v>
      </c>
      <c r="Q507" s="5">
        <v>1730.0000082399999</v>
      </c>
      <c r="R507" s="5">
        <v>1885.5247590700001</v>
      </c>
      <c r="S507" s="5">
        <v>1885.5247546600001</v>
      </c>
      <c r="T507" s="5">
        <v>1885.52475878</v>
      </c>
      <c r="U507" s="5">
        <v>2303.98048793</v>
      </c>
      <c r="V507" s="5">
        <v>2303.98048793</v>
      </c>
      <c r="W507" s="5">
        <v>2303.98048793</v>
      </c>
      <c r="X507" s="5">
        <v>2400.1108871599999</v>
      </c>
      <c r="Y507" s="5">
        <v>2400.1108871599999</v>
      </c>
      <c r="Z507" s="5">
        <v>2400.11088961</v>
      </c>
      <c r="AA507" s="5">
        <v>2400.1109043299998</v>
      </c>
      <c r="AB507" s="5">
        <v>2400.1109200300002</v>
      </c>
      <c r="AC507" s="5">
        <v>1816.1109401399999</v>
      </c>
      <c r="AD507" s="5">
        <v>1816.11095535</v>
      </c>
      <c r="AE507" s="5">
        <v>3024.8582817199999</v>
      </c>
      <c r="AF507" s="5">
        <v>3229.8623506200001</v>
      </c>
    </row>
    <row r="508" spans="1:32">
      <c r="A508" s="56" t="s">
        <v>73</v>
      </c>
      <c r="B508" s="56" t="s">
        <v>198</v>
      </c>
      <c r="C508" s="56" t="s">
        <v>135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</row>
    <row r="509" spans="1:32">
      <c r="A509" s="56" t="s">
        <v>73</v>
      </c>
      <c r="B509" s="56" t="s">
        <v>198</v>
      </c>
      <c r="C509" s="56" t="s">
        <v>136</v>
      </c>
      <c r="D509" s="5">
        <v>2204.0200000599998</v>
      </c>
      <c r="E509" s="5">
        <v>2204.0200000599998</v>
      </c>
      <c r="F509" s="5">
        <v>2204.0200000599998</v>
      </c>
      <c r="G509" s="5">
        <v>2204.0200000599998</v>
      </c>
      <c r="H509" s="5">
        <v>2204.0200000599998</v>
      </c>
      <c r="I509" s="5">
        <v>2204.0200000599998</v>
      </c>
      <c r="J509" s="5">
        <v>2204.0200000599998</v>
      </c>
      <c r="K509" s="5">
        <v>2204.0200000599998</v>
      </c>
      <c r="L509" s="5">
        <v>2204.0200000599998</v>
      </c>
      <c r="M509" s="5">
        <v>2204.0200000599998</v>
      </c>
      <c r="N509" s="5">
        <v>2204.0200000599998</v>
      </c>
      <c r="O509" s="5">
        <v>2204.0200000599998</v>
      </c>
      <c r="P509" s="5">
        <v>2204.0200000599998</v>
      </c>
      <c r="Q509" s="5">
        <v>2204.0200000599998</v>
      </c>
      <c r="R509" s="5">
        <v>2204.0200000599998</v>
      </c>
      <c r="S509" s="5">
        <v>2204.0200000599998</v>
      </c>
      <c r="T509" s="5">
        <v>2204.0200000599998</v>
      </c>
      <c r="U509" s="5">
        <v>2204.0200000599998</v>
      </c>
      <c r="V509" s="5">
        <v>2204.0200000599998</v>
      </c>
      <c r="W509" s="5">
        <v>2204.0200000599998</v>
      </c>
      <c r="X509" s="5">
        <v>2204.0200000599998</v>
      </c>
      <c r="Y509" s="5">
        <v>2204.0200000599998</v>
      </c>
      <c r="Z509" s="5">
        <v>2204.0200000599998</v>
      </c>
      <c r="AA509" s="5">
        <v>2204.0200000599998</v>
      </c>
      <c r="AB509" s="5">
        <v>2204.0200000599998</v>
      </c>
      <c r="AC509" s="5">
        <v>2204.0200000599998</v>
      </c>
      <c r="AD509" s="5">
        <v>2204.0200000599998</v>
      </c>
      <c r="AE509" s="5">
        <v>2204.0200000599998</v>
      </c>
      <c r="AF509" s="5">
        <v>2204.0200000599998</v>
      </c>
    </row>
    <row r="510" spans="1:32">
      <c r="A510" s="56" t="s">
        <v>73</v>
      </c>
      <c r="B510" s="56" t="s">
        <v>198</v>
      </c>
      <c r="C510" s="56" t="s">
        <v>137</v>
      </c>
      <c r="D510" s="5">
        <v>125.23</v>
      </c>
      <c r="E510" s="5">
        <v>125.23000424</v>
      </c>
      <c r="F510" s="5">
        <v>124.13000599</v>
      </c>
      <c r="G510" s="5">
        <v>124.1300074</v>
      </c>
      <c r="H510" s="5">
        <v>124.1300102</v>
      </c>
      <c r="I510" s="5">
        <v>125.23001588</v>
      </c>
      <c r="J510" s="5">
        <v>124.13005456</v>
      </c>
      <c r="K510" s="5">
        <v>124.13011462</v>
      </c>
      <c r="L510" s="5">
        <v>710.58001354999999</v>
      </c>
      <c r="M510" s="5">
        <v>710.58001354999999</v>
      </c>
      <c r="N510" s="5">
        <v>961.68001355000001</v>
      </c>
      <c r="O510" s="5">
        <v>960.58001354999999</v>
      </c>
      <c r="P510" s="5">
        <v>961.68001355000001</v>
      </c>
      <c r="Q510" s="5">
        <v>960.58001354999999</v>
      </c>
      <c r="R510" s="5">
        <v>961.68006822000007</v>
      </c>
      <c r="S510" s="5">
        <v>961.68008710000004</v>
      </c>
      <c r="T510" s="5">
        <v>961.68008712000005</v>
      </c>
      <c r="U510" s="5">
        <v>1466.15328522</v>
      </c>
      <c r="V510" s="5">
        <v>1466.15328522</v>
      </c>
      <c r="W510" s="5">
        <v>1466.15328522</v>
      </c>
      <c r="X510" s="5">
        <v>1466.15328522</v>
      </c>
      <c r="Y510" s="5">
        <v>1648.0054074699999</v>
      </c>
      <c r="Z510" s="5">
        <v>1648.00540912</v>
      </c>
      <c r="AA510" s="5">
        <v>1648.00540955</v>
      </c>
      <c r="AB510" s="5">
        <v>1648.0054132800001</v>
      </c>
      <c r="AC510" s="5">
        <v>1648.0054076599999</v>
      </c>
      <c r="AD510" s="5">
        <v>1648.0053927199999</v>
      </c>
      <c r="AE510" s="5">
        <v>1648.00535519</v>
      </c>
      <c r="AF510" s="5">
        <v>1061.5558168800001</v>
      </c>
    </row>
    <row r="511" spans="1:32">
      <c r="A511" s="56" t="s">
        <v>73</v>
      </c>
      <c r="B511" s="56" t="s">
        <v>198</v>
      </c>
      <c r="C511" s="56" t="s">
        <v>138</v>
      </c>
      <c r="D511" s="5">
        <v>5.2480000000000002</v>
      </c>
      <c r="E511" s="5">
        <v>55.805</v>
      </c>
      <c r="F511" s="5">
        <v>137.178</v>
      </c>
      <c r="G511" s="5">
        <v>254.75700000000001</v>
      </c>
      <c r="H511" s="5">
        <v>407.74700000000001</v>
      </c>
      <c r="I511" s="5">
        <v>597.26199999999994</v>
      </c>
      <c r="J511" s="5">
        <v>772.55799999999999</v>
      </c>
      <c r="K511" s="5">
        <v>1024.9490000000001</v>
      </c>
      <c r="L511" s="5">
        <v>1239.8924565899999</v>
      </c>
      <c r="M511" s="5">
        <v>1442.2730291800001</v>
      </c>
      <c r="N511" s="5">
        <v>1672.4216107699999</v>
      </c>
      <c r="O511" s="5">
        <v>1972.3109051700001</v>
      </c>
      <c r="P511" s="5">
        <v>2322.3100700999998</v>
      </c>
      <c r="Q511" s="5">
        <v>2689.1722191600002</v>
      </c>
      <c r="R511" s="5">
        <v>3083.3483508300001</v>
      </c>
      <c r="S511" s="5">
        <v>3503.3183958999998</v>
      </c>
      <c r="T511" s="5">
        <v>3907.2658795100001</v>
      </c>
      <c r="U511" s="5">
        <v>4248.3119133199998</v>
      </c>
      <c r="V511" s="5">
        <v>4594.1342578200001</v>
      </c>
      <c r="W511" s="5">
        <v>4922.3785791</v>
      </c>
      <c r="X511" s="5">
        <v>5240.6725199799994</v>
      </c>
      <c r="Y511" s="5">
        <v>5568.3839228100014</v>
      </c>
      <c r="Z511" s="5">
        <v>5914.7133059999996</v>
      </c>
      <c r="AA511" s="5">
        <v>6268.9471736599999</v>
      </c>
      <c r="AB511" s="5">
        <v>6645.9519552000002</v>
      </c>
      <c r="AC511" s="5">
        <v>7030.0935544499998</v>
      </c>
      <c r="AD511" s="5">
        <v>7438.2922817500003</v>
      </c>
      <c r="AE511" s="5">
        <v>7855.3622635800002</v>
      </c>
      <c r="AF511" s="5">
        <v>7884.0703673100006</v>
      </c>
    </row>
    <row r="512" spans="1:32">
      <c r="A512" s="56" t="s">
        <v>73</v>
      </c>
      <c r="B512" s="56" t="s">
        <v>198</v>
      </c>
      <c r="C512" s="56" t="s">
        <v>139</v>
      </c>
      <c r="D512" s="5">
        <v>96.903999999999996</v>
      </c>
      <c r="E512" s="5">
        <v>332.36599999999999</v>
      </c>
      <c r="F512" s="5">
        <v>592.89299999999992</v>
      </c>
      <c r="G512" s="5">
        <v>841.02199999999993</v>
      </c>
      <c r="H512" s="5">
        <v>1068.623</v>
      </c>
      <c r="I512" s="5">
        <v>1263.973</v>
      </c>
      <c r="J512" s="5">
        <v>1337.973</v>
      </c>
      <c r="K512" s="5">
        <v>1465.9970000000001</v>
      </c>
      <c r="L512" s="5">
        <v>1677.258</v>
      </c>
      <c r="M512" s="5">
        <v>1844.193</v>
      </c>
      <c r="N512" s="5">
        <v>2011.6679999999999</v>
      </c>
      <c r="O512" s="5">
        <v>2249.2469999999998</v>
      </c>
      <c r="P512" s="5">
        <v>2505.0830000000001</v>
      </c>
      <c r="Q512" s="5">
        <v>2754.9569999999999</v>
      </c>
      <c r="R512" s="5">
        <v>2990.1660000000002</v>
      </c>
      <c r="S512" s="5">
        <v>3229.36</v>
      </c>
      <c r="T512" s="5">
        <v>3404.1</v>
      </c>
      <c r="U512" s="5">
        <v>3500.9479999999999</v>
      </c>
      <c r="V512" s="5">
        <v>3565.601999999999</v>
      </c>
      <c r="W512" s="5">
        <v>3605.174</v>
      </c>
      <c r="X512" s="5">
        <v>3604.6750000000002</v>
      </c>
      <c r="Y512" s="5">
        <v>3607.498</v>
      </c>
      <c r="Z512" s="5">
        <v>3598.4209999999998</v>
      </c>
      <c r="AA512" s="5">
        <v>3592.6410000000001</v>
      </c>
      <c r="AB512" s="5">
        <v>3576.025000000001</v>
      </c>
      <c r="AC512" s="5">
        <v>3563.2330000000011</v>
      </c>
      <c r="AD512" s="5">
        <v>3540.764000000001</v>
      </c>
      <c r="AE512" s="5">
        <v>3521.5800000000008</v>
      </c>
      <c r="AF512" s="5">
        <v>3521.5800000000008</v>
      </c>
    </row>
    <row r="513" spans="1:32">
      <c r="A513" s="56" t="s">
        <v>73</v>
      </c>
      <c r="B513" s="56" t="s">
        <v>198</v>
      </c>
      <c r="C513" s="56" t="s">
        <v>140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</row>
    <row r="514" spans="1:32">
      <c r="A514" s="56" t="s">
        <v>73</v>
      </c>
      <c r="B514" s="56" t="s">
        <v>198</v>
      </c>
      <c r="C514" s="56" t="s">
        <v>141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</row>
    <row r="515" spans="1:32">
      <c r="A515" s="56" t="s">
        <v>73</v>
      </c>
      <c r="B515" s="56" t="s">
        <v>198</v>
      </c>
      <c r="C515" s="56" t="s">
        <v>142</v>
      </c>
      <c r="D515" s="5">
        <v>3996.9637999999991</v>
      </c>
      <c r="E515" s="5">
        <v>4154.4637999999986</v>
      </c>
      <c r="F515" s="5">
        <v>4634.9250142899982</v>
      </c>
      <c r="G515" s="5">
        <v>4697.2914694899991</v>
      </c>
      <c r="H515" s="5">
        <v>5503.2152332299966</v>
      </c>
      <c r="I515" s="5">
        <v>5503.2152336899999</v>
      </c>
      <c r="J515" s="5">
        <v>5835.8805941899973</v>
      </c>
      <c r="K515" s="5">
        <v>6628.6406861499991</v>
      </c>
      <c r="L515" s="5">
        <v>7369.557295749998</v>
      </c>
      <c r="M515" s="5">
        <v>8146.2998688499993</v>
      </c>
      <c r="N515" s="5">
        <v>8245.4123455400004</v>
      </c>
      <c r="O515" s="5">
        <v>9920.5741980500006</v>
      </c>
      <c r="P515" s="5">
        <v>10056.500217749999</v>
      </c>
      <c r="Q515" s="5">
        <v>10056.500217749999</v>
      </c>
      <c r="R515" s="5">
        <v>10056.500217950001</v>
      </c>
      <c r="S515" s="5">
        <v>10834.46885635</v>
      </c>
      <c r="T515" s="5">
        <v>10633.38266911</v>
      </c>
      <c r="U515" s="5">
        <v>10441.382669750001</v>
      </c>
      <c r="V515" s="5">
        <v>10167.268854870001</v>
      </c>
      <c r="W515" s="5">
        <v>10673.231184329999</v>
      </c>
      <c r="X515" s="5">
        <v>12362.92725656</v>
      </c>
      <c r="Y515" s="5">
        <v>12203.09149345</v>
      </c>
      <c r="Z515" s="5">
        <v>11891.09150323</v>
      </c>
      <c r="AA515" s="5">
        <v>12770.35144307</v>
      </c>
      <c r="AB515" s="5">
        <v>12770.35144475</v>
      </c>
      <c r="AC515" s="5">
        <v>13269.847653500001</v>
      </c>
      <c r="AD515" s="5">
        <v>13241.147653829999</v>
      </c>
      <c r="AE515" s="5">
        <v>12503.097653930001</v>
      </c>
      <c r="AF515" s="5">
        <v>12269.60185402</v>
      </c>
    </row>
    <row r="516" spans="1:32">
      <c r="A516" s="56" t="s">
        <v>73</v>
      </c>
      <c r="B516" s="56" t="s">
        <v>198</v>
      </c>
      <c r="C516" s="56" t="s">
        <v>143</v>
      </c>
      <c r="D516" s="5">
        <v>1001.801</v>
      </c>
      <c r="E516" s="5">
        <v>1001.801</v>
      </c>
      <c r="F516" s="5">
        <v>1001.80101654</v>
      </c>
      <c r="G516" s="5">
        <v>1001.8010272</v>
      </c>
      <c r="H516" s="5">
        <v>1001.80102979</v>
      </c>
      <c r="I516" s="5">
        <v>1001.80103133</v>
      </c>
      <c r="J516" s="5">
        <v>1001.8010372</v>
      </c>
      <c r="K516" s="5">
        <v>1001.80105407</v>
      </c>
      <c r="L516" s="5">
        <v>1001.8010716799999</v>
      </c>
      <c r="M516" s="5">
        <v>1355.4115977700001</v>
      </c>
      <c r="N516" s="5">
        <v>2438.46867041</v>
      </c>
      <c r="O516" s="5">
        <v>2438.46867079</v>
      </c>
      <c r="P516" s="5">
        <v>2438.4686725000001</v>
      </c>
      <c r="Q516" s="5">
        <v>2438.46867251</v>
      </c>
      <c r="R516" s="5">
        <v>2611.7929145200001</v>
      </c>
      <c r="S516" s="5">
        <v>2611.7929336299999</v>
      </c>
      <c r="T516" s="5">
        <v>3218.99288617</v>
      </c>
      <c r="U516" s="5">
        <v>3618.9928838699998</v>
      </c>
      <c r="V516" s="5">
        <v>3618.9928849399998</v>
      </c>
      <c r="W516" s="5">
        <v>3618.9934451600002</v>
      </c>
      <c r="X516" s="5">
        <v>5617.8000481500003</v>
      </c>
      <c r="Y516" s="5">
        <v>5923.6526390999998</v>
      </c>
      <c r="Z516" s="5">
        <v>5816.1326411900009</v>
      </c>
      <c r="AA516" s="5">
        <v>5999.8567025499997</v>
      </c>
      <c r="AB516" s="5">
        <v>5999.8567027500012</v>
      </c>
      <c r="AC516" s="5">
        <v>6878.8798997199992</v>
      </c>
      <c r="AD516" s="5">
        <v>7740.9333358000003</v>
      </c>
      <c r="AE516" s="5">
        <v>11581.69170827</v>
      </c>
      <c r="AF516" s="5">
        <v>11500.69170843</v>
      </c>
    </row>
    <row r="517" spans="1:32">
      <c r="A517" s="56" t="s">
        <v>73</v>
      </c>
      <c r="B517" s="56" t="s">
        <v>198</v>
      </c>
      <c r="C517" s="56" t="s">
        <v>144</v>
      </c>
      <c r="D517" s="5">
        <v>3806.24689193529</v>
      </c>
      <c r="E517" s="5">
        <v>5088.0472</v>
      </c>
      <c r="F517" s="5">
        <v>5784.8093250000002</v>
      </c>
      <c r="G517" s="5">
        <v>6517.8103440000004</v>
      </c>
      <c r="H517" s="5">
        <v>7244.8401610000001</v>
      </c>
      <c r="I517" s="5">
        <v>7972.8585709999998</v>
      </c>
      <c r="J517" s="5">
        <v>8440.0360309999996</v>
      </c>
      <c r="K517" s="5">
        <v>8899.9999270000008</v>
      </c>
      <c r="L517" s="5">
        <v>9361.2525440000009</v>
      </c>
      <c r="M517" s="5">
        <v>9753.4850409999999</v>
      </c>
      <c r="N517" s="5">
        <v>10152.426670000001</v>
      </c>
      <c r="O517" s="5">
        <v>10554.62428</v>
      </c>
      <c r="P517" s="5">
        <v>10955.70694</v>
      </c>
      <c r="Q517" s="5">
        <v>11336.68842</v>
      </c>
      <c r="R517" s="5">
        <v>11697.80062</v>
      </c>
      <c r="S517" s="5">
        <v>12064.38422</v>
      </c>
      <c r="T517" s="5">
        <v>12436.89834</v>
      </c>
      <c r="U517" s="5">
        <v>12822.63852</v>
      </c>
      <c r="V517" s="5">
        <v>13216.117759999999</v>
      </c>
      <c r="W517" s="5">
        <v>13604.843650000001</v>
      </c>
      <c r="X517" s="5">
        <v>13986.46614</v>
      </c>
      <c r="Y517" s="5">
        <v>14369.49575</v>
      </c>
      <c r="Z517" s="5">
        <v>14748.63263</v>
      </c>
      <c r="AA517" s="5">
        <v>15123.685030000001</v>
      </c>
      <c r="AB517" s="5">
        <v>15496.26215</v>
      </c>
      <c r="AC517" s="5">
        <v>15868.39431</v>
      </c>
      <c r="AD517" s="5">
        <v>16240.828009999999</v>
      </c>
      <c r="AE517" s="5">
        <v>16611.247749999999</v>
      </c>
      <c r="AF517" s="5">
        <v>16611.247749999999</v>
      </c>
    </row>
    <row r="518" spans="1:32">
      <c r="A518" s="56" t="s">
        <v>73</v>
      </c>
      <c r="B518" s="56" t="s">
        <v>198</v>
      </c>
      <c r="C518" s="56" t="s">
        <v>146</v>
      </c>
      <c r="D518" s="5">
        <v>212.22</v>
      </c>
      <c r="E518" s="5">
        <v>262.53089701323012</v>
      </c>
      <c r="F518" s="5">
        <v>286.89216791639211</v>
      </c>
      <c r="G518" s="5">
        <v>306.24293791028572</v>
      </c>
      <c r="H518" s="5">
        <v>331.37623999512891</v>
      </c>
      <c r="I518" s="5">
        <v>356.42603854408918</v>
      </c>
      <c r="J518" s="5">
        <v>383.35014067922668</v>
      </c>
      <c r="K518" s="5">
        <v>409.5837831839122</v>
      </c>
      <c r="L518" s="5">
        <v>439.43192182945239</v>
      </c>
      <c r="M518" s="5">
        <v>475.96488994034291</v>
      </c>
      <c r="N518" s="5">
        <v>508.43473430141188</v>
      </c>
      <c r="O518" s="5">
        <v>541.23604308404265</v>
      </c>
      <c r="P518" s="5">
        <v>578.63505623677122</v>
      </c>
      <c r="Q518" s="5">
        <v>618.71614175884224</v>
      </c>
      <c r="R518" s="5">
        <v>654.65709016142648</v>
      </c>
      <c r="S518" s="5">
        <v>693.08512955553772</v>
      </c>
      <c r="T518" s="5">
        <v>733.47782319953512</v>
      </c>
      <c r="U518" s="5">
        <v>768.31639660692213</v>
      </c>
      <c r="V518" s="5">
        <v>806.47336646580243</v>
      </c>
      <c r="W518" s="5">
        <v>848.85269598333525</v>
      </c>
      <c r="X518" s="5">
        <v>891.20808318125114</v>
      </c>
      <c r="Y518" s="5">
        <v>935.44242172798658</v>
      </c>
      <c r="Z518" s="5">
        <v>975.13522471196688</v>
      </c>
      <c r="AA518" s="5">
        <v>1015.864034935722</v>
      </c>
      <c r="AB518" s="5">
        <v>1057.023725987335</v>
      </c>
      <c r="AC518" s="5">
        <v>1109.787117739304</v>
      </c>
      <c r="AD518" s="5">
        <v>1152.0556532416799</v>
      </c>
      <c r="AE518" s="5">
        <v>1209.4663968616269</v>
      </c>
      <c r="AF518" s="5">
        <v>1209.4663968616269</v>
      </c>
    </row>
    <row r="520" spans="1:32">
      <c r="A520" s="56" t="s">
        <v>73</v>
      </c>
      <c r="B520" s="56" t="s">
        <v>199</v>
      </c>
      <c r="C520" s="56" t="s">
        <v>132</v>
      </c>
      <c r="D520" s="5">
        <v>1328.9999999900001</v>
      </c>
      <c r="E520" s="5">
        <v>1328.9999999900001</v>
      </c>
      <c r="F520" s="5">
        <v>1328.9999999900001</v>
      </c>
      <c r="G520" s="5">
        <v>1328.9999999900001</v>
      </c>
      <c r="H520" s="5">
        <v>1328.9999999900001</v>
      </c>
      <c r="I520" s="5">
        <v>1328.9999999900001</v>
      </c>
      <c r="J520" s="5">
        <v>1328.9999999900001</v>
      </c>
      <c r="K520" s="5">
        <v>1328.9999999900001</v>
      </c>
      <c r="L520" s="5">
        <v>1328.9999999900001</v>
      </c>
      <c r="M520" s="5">
        <v>1328.9999999900001</v>
      </c>
      <c r="N520" s="5">
        <v>1328.9999999900001</v>
      </c>
      <c r="O520" s="5">
        <v>1328.9999999900001</v>
      </c>
      <c r="P520" s="5">
        <v>1328.9999999900001</v>
      </c>
      <c r="Q520" s="5">
        <v>528.99999998999999</v>
      </c>
      <c r="R520" s="5">
        <v>528.99999998999999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</row>
    <row r="521" spans="1:32">
      <c r="A521" s="56" t="s">
        <v>73</v>
      </c>
      <c r="B521" s="56" t="s">
        <v>199</v>
      </c>
      <c r="C521" s="56" t="s">
        <v>133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</row>
    <row r="522" spans="1:32">
      <c r="A522" s="56" t="s">
        <v>73</v>
      </c>
      <c r="B522" s="56" t="s">
        <v>199</v>
      </c>
      <c r="C522" s="56" t="s">
        <v>134</v>
      </c>
      <c r="D522" s="5">
        <v>1583.8600000399999</v>
      </c>
      <c r="E522" s="5">
        <v>1583.8600000399999</v>
      </c>
      <c r="F522" s="5">
        <v>1583.8600026900001</v>
      </c>
      <c r="G522" s="5">
        <v>1583.86000534</v>
      </c>
      <c r="H522" s="5">
        <v>1583.86000799</v>
      </c>
      <c r="I522" s="5">
        <v>1583.8600106399999</v>
      </c>
      <c r="J522" s="5">
        <v>1583.8600132900001</v>
      </c>
      <c r="K522" s="5">
        <v>1583.86001594</v>
      </c>
      <c r="L522" s="5">
        <v>1201.36000534</v>
      </c>
      <c r="M522" s="5">
        <v>1201.36000534</v>
      </c>
      <c r="N522" s="5">
        <v>961.70000530000004</v>
      </c>
      <c r="O522" s="5">
        <v>961.70000530000004</v>
      </c>
      <c r="P522" s="5">
        <v>961.70000530000004</v>
      </c>
      <c r="Q522" s="5">
        <v>881.70000530000004</v>
      </c>
      <c r="R522" s="5">
        <v>881.70001060000004</v>
      </c>
      <c r="S522" s="5">
        <v>881.70000530000004</v>
      </c>
      <c r="T522" s="5">
        <v>881.70001060000004</v>
      </c>
      <c r="U522" s="5">
        <v>881.70008215000007</v>
      </c>
      <c r="V522" s="5">
        <v>881.70008215000007</v>
      </c>
      <c r="W522" s="5">
        <v>881.70008215000007</v>
      </c>
      <c r="X522" s="5">
        <v>881.70008215000007</v>
      </c>
      <c r="Y522" s="5">
        <v>881.70018550000009</v>
      </c>
      <c r="Z522" s="5">
        <v>703.19324979999999</v>
      </c>
      <c r="AA522" s="5">
        <v>579.99324980000006</v>
      </c>
      <c r="AB522" s="5">
        <v>425.9932498</v>
      </c>
      <c r="AC522" s="5">
        <v>425.9932498</v>
      </c>
      <c r="AD522" s="5">
        <v>425.9932498</v>
      </c>
      <c r="AE522" s="5">
        <v>425.9932498</v>
      </c>
      <c r="AF522" s="5">
        <v>388.79324980000001</v>
      </c>
    </row>
    <row r="523" spans="1:32">
      <c r="A523" s="56" t="s">
        <v>73</v>
      </c>
      <c r="B523" s="56" t="s">
        <v>199</v>
      </c>
      <c r="C523" s="56" t="s">
        <v>135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</row>
    <row r="524" spans="1:32">
      <c r="A524" s="56" t="s">
        <v>73</v>
      </c>
      <c r="B524" s="56" t="s">
        <v>199</v>
      </c>
      <c r="C524" s="56" t="s">
        <v>136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</row>
    <row r="525" spans="1:32">
      <c r="A525" s="56" t="s">
        <v>73</v>
      </c>
      <c r="B525" s="56" t="s">
        <v>199</v>
      </c>
      <c r="C525" s="56" t="s">
        <v>137</v>
      </c>
      <c r="D525" s="5">
        <v>205.33</v>
      </c>
      <c r="E525" s="5">
        <v>473.33000479999998</v>
      </c>
      <c r="F525" s="5">
        <v>473.33000756000001</v>
      </c>
      <c r="G525" s="5">
        <v>473.33000786000002</v>
      </c>
      <c r="H525" s="5">
        <v>473.33001076000011</v>
      </c>
      <c r="I525" s="5">
        <v>473.33001655999999</v>
      </c>
      <c r="J525" s="5">
        <v>473.33003896999998</v>
      </c>
      <c r="K525" s="5">
        <v>473.33010309000002</v>
      </c>
      <c r="L525" s="5">
        <v>473.33031242999999</v>
      </c>
      <c r="M525" s="5">
        <v>473.33031242999999</v>
      </c>
      <c r="N525" s="5">
        <v>473.33031242999999</v>
      </c>
      <c r="O525" s="5">
        <v>473.33031242999999</v>
      </c>
      <c r="P525" s="5">
        <v>473.33031242999999</v>
      </c>
      <c r="Q525" s="5">
        <v>473.33031242999999</v>
      </c>
      <c r="R525" s="5">
        <v>473.33031245000001</v>
      </c>
      <c r="S525" s="5">
        <v>473.33041557000001</v>
      </c>
      <c r="T525" s="5">
        <v>530.94640718999995</v>
      </c>
      <c r="U525" s="5">
        <v>780.67475345000003</v>
      </c>
      <c r="V525" s="5">
        <v>780.67475347000004</v>
      </c>
      <c r="W525" s="5">
        <v>780.67475348999994</v>
      </c>
      <c r="X525" s="5">
        <v>780.67475350999996</v>
      </c>
      <c r="Y525" s="5">
        <v>780.67474894999998</v>
      </c>
      <c r="Z525" s="5">
        <v>782.77476976000003</v>
      </c>
      <c r="AA525" s="5">
        <v>780.67476962000001</v>
      </c>
      <c r="AB525" s="5">
        <v>780.67476685999998</v>
      </c>
      <c r="AC525" s="5">
        <v>780.67476119000003</v>
      </c>
      <c r="AD525" s="5">
        <v>780.67475760000002</v>
      </c>
      <c r="AE525" s="5">
        <v>1484.85984416</v>
      </c>
      <c r="AF525" s="5">
        <v>1484.85963827</v>
      </c>
    </row>
    <row r="526" spans="1:32">
      <c r="A526" s="56" t="s">
        <v>73</v>
      </c>
      <c r="B526" s="56" t="s">
        <v>199</v>
      </c>
      <c r="C526" s="56" t="s">
        <v>138</v>
      </c>
      <c r="D526" s="5">
        <v>28.706</v>
      </c>
      <c r="E526" s="5">
        <v>88.617000000000004</v>
      </c>
      <c r="F526" s="5">
        <v>126.926</v>
      </c>
      <c r="G526" s="5">
        <v>170.24600000000001</v>
      </c>
      <c r="H526" s="5">
        <v>214.273</v>
      </c>
      <c r="I526" s="5">
        <v>262.03500000000003</v>
      </c>
      <c r="J526" s="5">
        <v>314.13299999999998</v>
      </c>
      <c r="K526" s="5">
        <v>396.51799999999997</v>
      </c>
      <c r="L526" s="5">
        <v>481.68032892000002</v>
      </c>
      <c r="M526" s="5">
        <v>576.47358365999992</v>
      </c>
      <c r="N526" s="5">
        <v>691.38815980000004</v>
      </c>
      <c r="O526" s="5">
        <v>822.10936463999997</v>
      </c>
      <c r="P526" s="5">
        <v>961.61198901</v>
      </c>
      <c r="Q526" s="5">
        <v>1103.1650907600001</v>
      </c>
      <c r="R526" s="5">
        <v>1249.61828021</v>
      </c>
      <c r="S526" s="5">
        <v>1391.3790371299999</v>
      </c>
      <c r="T526" s="5">
        <v>1535.89589978</v>
      </c>
      <c r="U526" s="5">
        <v>1649.0204429800001</v>
      </c>
      <c r="V526" s="5">
        <v>1760.91952014</v>
      </c>
      <c r="W526" s="5">
        <v>1865.4012426700001</v>
      </c>
      <c r="X526" s="5">
        <v>1977.5530478600001</v>
      </c>
      <c r="Y526" s="5">
        <v>2093.06887766</v>
      </c>
      <c r="Z526" s="5">
        <v>2215.7033560599998</v>
      </c>
      <c r="AA526" s="5">
        <v>2340.0392231800001</v>
      </c>
      <c r="AB526" s="5">
        <v>2472.04279529</v>
      </c>
      <c r="AC526" s="5">
        <v>2605.8008546900001</v>
      </c>
      <c r="AD526" s="5">
        <v>2746.9221040100001</v>
      </c>
      <c r="AE526" s="5">
        <v>2891.3831629699998</v>
      </c>
      <c r="AF526" s="5">
        <v>2899.8263167599998</v>
      </c>
    </row>
    <row r="527" spans="1:32">
      <c r="A527" s="56" t="s">
        <v>73</v>
      </c>
      <c r="B527" s="56" t="s">
        <v>199</v>
      </c>
      <c r="C527" s="56" t="s">
        <v>139</v>
      </c>
      <c r="D527" s="5">
        <v>85.381</v>
      </c>
      <c r="E527" s="5">
        <v>212.58099999999999</v>
      </c>
      <c r="F527" s="5">
        <v>276.14400000000001</v>
      </c>
      <c r="G527" s="5">
        <v>335.75400000000002</v>
      </c>
      <c r="H527" s="5">
        <v>385.71199999999999</v>
      </c>
      <c r="I527" s="5">
        <v>430.43700000000001</v>
      </c>
      <c r="J527" s="5">
        <v>473.61900000000003</v>
      </c>
      <c r="K527" s="5">
        <v>550.52099999999996</v>
      </c>
      <c r="L527" s="5">
        <v>637.23300000000006</v>
      </c>
      <c r="M527" s="5">
        <v>727.39999999999986</v>
      </c>
      <c r="N527" s="5">
        <v>829.16200000000003</v>
      </c>
      <c r="O527" s="5">
        <v>941.16499999999996</v>
      </c>
      <c r="P527" s="5">
        <v>1047.02</v>
      </c>
      <c r="Q527" s="5">
        <v>1145.7470000000001</v>
      </c>
      <c r="R527" s="5">
        <v>1232.7439999999999</v>
      </c>
      <c r="S527" s="5">
        <v>1306.8889999999999</v>
      </c>
      <c r="T527" s="5">
        <v>1367.354</v>
      </c>
      <c r="U527" s="5">
        <v>1391.8330000000001</v>
      </c>
      <c r="V527" s="5">
        <v>1402.348</v>
      </c>
      <c r="W527" s="5">
        <v>1404.4880000000001</v>
      </c>
      <c r="X527" s="5">
        <v>1403.319</v>
      </c>
      <c r="Y527" s="5">
        <v>1403.71</v>
      </c>
      <c r="Z527" s="5">
        <v>1400.492</v>
      </c>
      <c r="AA527" s="5">
        <v>1398.4079999999999</v>
      </c>
      <c r="AB527" s="5">
        <v>1392.55</v>
      </c>
      <c r="AC527" s="5">
        <v>1387.998</v>
      </c>
      <c r="AD527" s="5">
        <v>1379.539</v>
      </c>
      <c r="AE527" s="5">
        <v>1372.646999999999</v>
      </c>
      <c r="AF527" s="5">
        <v>1372.646999999999</v>
      </c>
    </row>
    <row r="528" spans="1:32">
      <c r="A528" s="56" t="s">
        <v>73</v>
      </c>
      <c r="B528" s="56" t="s">
        <v>199</v>
      </c>
      <c r="C528" s="56" t="s">
        <v>140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</row>
    <row r="529" spans="1:32">
      <c r="A529" s="56" t="s">
        <v>73</v>
      </c>
      <c r="B529" s="56" t="s">
        <v>199</v>
      </c>
      <c r="C529" s="56" t="s">
        <v>141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</row>
    <row r="530" spans="1:32">
      <c r="A530" s="56" t="s">
        <v>73</v>
      </c>
      <c r="B530" s="56" t="s">
        <v>199</v>
      </c>
      <c r="C530" s="56" t="s">
        <v>142</v>
      </c>
      <c r="D530" s="5">
        <v>2341.585</v>
      </c>
      <c r="E530" s="5">
        <v>2341.585</v>
      </c>
      <c r="F530" s="5">
        <v>2581.0627142899998</v>
      </c>
      <c r="G530" s="5">
        <v>3415.1205548600001</v>
      </c>
      <c r="H530" s="5">
        <v>3480.6413028100001</v>
      </c>
      <c r="I530" s="5">
        <v>3447.6413034100001</v>
      </c>
      <c r="J530" s="5">
        <v>4218.5003389199992</v>
      </c>
      <c r="K530" s="5">
        <v>4270.9515528599986</v>
      </c>
      <c r="L530" s="5">
        <v>4345.9783332299994</v>
      </c>
      <c r="M530" s="5">
        <v>4345.9783338599991</v>
      </c>
      <c r="N530" s="5">
        <v>4345.9784020799989</v>
      </c>
      <c r="O530" s="5">
        <v>4795.8304255600005</v>
      </c>
      <c r="P530" s="5">
        <v>4830.3793290499989</v>
      </c>
      <c r="Q530" s="5">
        <v>4678.4793290499993</v>
      </c>
      <c r="R530" s="5">
        <v>4674.9400840499993</v>
      </c>
      <c r="S530" s="5">
        <v>5131.3133038300002</v>
      </c>
      <c r="T530" s="5">
        <v>4984.5093088999993</v>
      </c>
      <c r="U530" s="5">
        <v>5588.4391705199996</v>
      </c>
      <c r="V530" s="5">
        <v>5589.2204323699998</v>
      </c>
      <c r="W530" s="5">
        <v>6186.3954513599983</v>
      </c>
      <c r="X530" s="5">
        <v>6561.5343314999991</v>
      </c>
      <c r="Y530" s="5">
        <v>7502.1051215400003</v>
      </c>
      <c r="Z530" s="5">
        <v>7722.6632832900004</v>
      </c>
      <c r="AA530" s="5">
        <v>7379.4632850500002</v>
      </c>
      <c r="AB530" s="5">
        <v>7533.5814473500004</v>
      </c>
      <c r="AC530" s="5">
        <v>7847.6337316099989</v>
      </c>
      <c r="AD530" s="5">
        <v>8805.4023265699998</v>
      </c>
      <c r="AE530" s="5">
        <v>8816.3618026799995</v>
      </c>
      <c r="AF530" s="5">
        <v>8816.3618027900011</v>
      </c>
    </row>
    <row r="531" spans="1:32">
      <c r="A531" s="56" t="s">
        <v>73</v>
      </c>
      <c r="B531" s="56" t="s">
        <v>199</v>
      </c>
      <c r="C531" s="56" t="s">
        <v>143</v>
      </c>
      <c r="D531" s="5">
        <v>508.6798</v>
      </c>
      <c r="E531" s="5">
        <v>508.6798</v>
      </c>
      <c r="F531" s="5">
        <v>508.67981454</v>
      </c>
      <c r="G531" s="5">
        <v>508.67983581999999</v>
      </c>
      <c r="H531" s="5">
        <v>508.67985013999999</v>
      </c>
      <c r="I531" s="5">
        <v>508.67985270000003</v>
      </c>
      <c r="J531" s="5">
        <v>508.67985284999997</v>
      </c>
      <c r="K531" s="5">
        <v>508.67986452999997</v>
      </c>
      <c r="L531" s="5">
        <v>508.67989985999998</v>
      </c>
      <c r="M531" s="5">
        <v>502.55190040999997</v>
      </c>
      <c r="N531" s="5">
        <v>638.19712468</v>
      </c>
      <c r="O531" s="5">
        <v>638.19712475000006</v>
      </c>
      <c r="P531" s="5">
        <v>638.19712820000007</v>
      </c>
      <c r="Q531" s="5">
        <v>638.19712821000007</v>
      </c>
      <c r="R531" s="5">
        <v>638.19718008999996</v>
      </c>
      <c r="S531" s="5">
        <v>1027.0246633300001</v>
      </c>
      <c r="T531" s="5">
        <v>2256.1529619600001</v>
      </c>
      <c r="U531" s="5">
        <v>2256.1529621</v>
      </c>
      <c r="V531" s="5">
        <v>2256.1529623900001</v>
      </c>
      <c r="W531" s="5">
        <v>2370.70417047</v>
      </c>
      <c r="X531" s="5">
        <v>2621.5296537999998</v>
      </c>
      <c r="Y531" s="5">
        <v>4200.3304588299998</v>
      </c>
      <c r="Z531" s="5">
        <v>4100.52079366</v>
      </c>
      <c r="AA531" s="5">
        <v>4162.84168305</v>
      </c>
      <c r="AB531" s="5">
        <v>4162.8416834199998</v>
      </c>
      <c r="AC531" s="5">
        <v>4388.9606547799985</v>
      </c>
      <c r="AD531" s="5">
        <v>5307.2539064800003</v>
      </c>
      <c r="AE531" s="5">
        <v>7160.7250554700004</v>
      </c>
      <c r="AF531" s="5">
        <v>7160.7250555500004</v>
      </c>
    </row>
    <row r="532" spans="1:32">
      <c r="A532" s="56" t="s">
        <v>73</v>
      </c>
      <c r="B532" s="56" t="s">
        <v>199</v>
      </c>
      <c r="C532" s="56" t="s">
        <v>144</v>
      </c>
      <c r="D532" s="5">
        <v>2172.0617382899268</v>
      </c>
      <c r="E532" s="5">
        <v>2721.0735749999999</v>
      </c>
      <c r="F532" s="5">
        <v>2952.403581</v>
      </c>
      <c r="G532" s="5">
        <v>3178.2290309999998</v>
      </c>
      <c r="H532" s="5">
        <v>3380.0179929999999</v>
      </c>
      <c r="I532" s="5">
        <v>3575.1143489999999</v>
      </c>
      <c r="J532" s="5">
        <v>3766.8021600000002</v>
      </c>
      <c r="K532" s="5">
        <v>3959.2366339999999</v>
      </c>
      <c r="L532" s="5">
        <v>4151.5980010000003</v>
      </c>
      <c r="M532" s="5">
        <v>4345.6835899999996</v>
      </c>
      <c r="N532" s="5">
        <v>4540.7188319999996</v>
      </c>
      <c r="O532" s="5">
        <v>4737.6384609999996</v>
      </c>
      <c r="P532" s="5">
        <v>4929.8700749999998</v>
      </c>
      <c r="Q532" s="5">
        <v>5109.2392879999998</v>
      </c>
      <c r="R532" s="5">
        <v>5277.1928520000001</v>
      </c>
      <c r="S532" s="5">
        <v>5434.8307649999997</v>
      </c>
      <c r="T532" s="5">
        <v>5590.0871619999998</v>
      </c>
      <c r="U532" s="5">
        <v>5742.5080559999997</v>
      </c>
      <c r="V532" s="5">
        <v>5893.320127</v>
      </c>
      <c r="W532" s="5">
        <v>6037.7310100000004</v>
      </c>
      <c r="X532" s="5">
        <v>6182.4339900000004</v>
      </c>
      <c r="Y532" s="5">
        <v>6327.0782099999997</v>
      </c>
      <c r="Z532" s="5">
        <v>6470.3066090000002</v>
      </c>
      <c r="AA532" s="5">
        <v>6608.7162909999997</v>
      </c>
      <c r="AB532" s="5">
        <v>6745.5179099999996</v>
      </c>
      <c r="AC532" s="5">
        <v>6879.6508469999999</v>
      </c>
      <c r="AD532" s="5">
        <v>7013.3702149999999</v>
      </c>
      <c r="AE532" s="5">
        <v>7145.403088</v>
      </c>
      <c r="AF532" s="5">
        <v>7145.403088</v>
      </c>
    </row>
    <row r="533" spans="1:32">
      <c r="A533" s="56" t="s">
        <v>73</v>
      </c>
      <c r="B533" s="56" t="s">
        <v>199</v>
      </c>
      <c r="C533" s="56" t="s">
        <v>146</v>
      </c>
      <c r="D533" s="5">
        <v>32.945</v>
      </c>
      <c r="E533" s="5">
        <v>51.3468171022447</v>
      </c>
      <c r="F533" s="5">
        <v>60.475616287234153</v>
      </c>
      <c r="G533" s="5">
        <v>69.435968306868318</v>
      </c>
      <c r="H533" s="5">
        <v>79.731214920674219</v>
      </c>
      <c r="I533" s="5">
        <v>89.65636617264758</v>
      </c>
      <c r="J533" s="5">
        <v>100.0900075894934</v>
      </c>
      <c r="K533" s="5">
        <v>109.35258923402441</v>
      </c>
      <c r="L533" s="5">
        <v>119.9076414971601</v>
      </c>
      <c r="M533" s="5">
        <v>131.68297553579731</v>
      </c>
      <c r="N533" s="5">
        <v>143.36175212847749</v>
      </c>
      <c r="O533" s="5">
        <v>155.19526679076719</v>
      </c>
      <c r="P533" s="5">
        <v>168.68795157509771</v>
      </c>
      <c r="Q533" s="5">
        <v>182.4880221429361</v>
      </c>
      <c r="R533" s="5">
        <v>196.6118008600595</v>
      </c>
      <c r="S533" s="5">
        <v>210.96402053230989</v>
      </c>
      <c r="T533" s="5">
        <v>225.0955008096827</v>
      </c>
      <c r="U533" s="5">
        <v>241.27924393484031</v>
      </c>
      <c r="V533" s="5">
        <v>254.81949985958329</v>
      </c>
      <c r="W533" s="5">
        <v>272.24206109125532</v>
      </c>
      <c r="X533" s="5">
        <v>288.20608702265457</v>
      </c>
      <c r="Y533" s="5">
        <v>302.72755656703458</v>
      </c>
      <c r="Z533" s="5">
        <v>319.61615552557191</v>
      </c>
      <c r="AA533" s="5">
        <v>332.70310413018677</v>
      </c>
      <c r="AB533" s="5">
        <v>352.03597962425772</v>
      </c>
      <c r="AC533" s="5">
        <v>370.49600873845242</v>
      </c>
      <c r="AD533" s="5">
        <v>391.19109068505531</v>
      </c>
      <c r="AE533" s="5">
        <v>408.48449574350849</v>
      </c>
      <c r="AF533" s="5">
        <v>408.48449574350849</v>
      </c>
    </row>
    <row r="535" spans="1:32">
      <c r="A535" s="56" t="s">
        <v>73</v>
      </c>
      <c r="B535" s="56" t="s">
        <v>200</v>
      </c>
      <c r="C535" s="56" t="s">
        <v>132</v>
      </c>
      <c r="D535" s="5">
        <v>208</v>
      </c>
      <c r="E535" s="5">
        <v>208</v>
      </c>
      <c r="F535" s="5">
        <v>208</v>
      </c>
      <c r="G535" s="5">
        <v>208</v>
      </c>
      <c r="H535" s="5">
        <v>208</v>
      </c>
      <c r="I535" s="5">
        <v>208</v>
      </c>
      <c r="J535" s="5">
        <v>208</v>
      </c>
      <c r="K535" s="5">
        <v>208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</row>
    <row r="536" spans="1:32">
      <c r="A536" s="56" t="s">
        <v>73</v>
      </c>
      <c r="B536" s="56" t="s">
        <v>200</v>
      </c>
      <c r="C536" s="56" t="s">
        <v>133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</row>
    <row r="537" spans="1:32">
      <c r="A537" s="56" t="s">
        <v>73</v>
      </c>
      <c r="B537" s="56" t="s">
        <v>200</v>
      </c>
      <c r="C537" s="56" t="s">
        <v>134</v>
      </c>
      <c r="D537" s="5">
        <v>178</v>
      </c>
      <c r="E537" s="5">
        <v>178</v>
      </c>
      <c r="F537" s="5">
        <v>178.00000265</v>
      </c>
      <c r="G537" s="5">
        <v>178.0000053</v>
      </c>
      <c r="H537" s="5">
        <v>178.00000795</v>
      </c>
      <c r="I537" s="5">
        <v>178.0000106</v>
      </c>
      <c r="J537" s="5">
        <v>178.00001324999999</v>
      </c>
      <c r="K537" s="5">
        <v>178.00001589999999</v>
      </c>
      <c r="L537" s="5">
        <v>178.00000265</v>
      </c>
      <c r="M537" s="5">
        <v>178.00000265</v>
      </c>
      <c r="N537" s="5">
        <v>178.00000265</v>
      </c>
      <c r="O537" s="5">
        <v>178.00000265</v>
      </c>
      <c r="P537" s="5">
        <v>178.00000265</v>
      </c>
      <c r="Q537" s="5">
        <v>178.00000265</v>
      </c>
      <c r="R537" s="5">
        <v>178.0000106</v>
      </c>
      <c r="S537" s="5">
        <v>178.0000053</v>
      </c>
      <c r="T537" s="5">
        <v>178.00000795</v>
      </c>
      <c r="U537" s="5">
        <v>178.0000106</v>
      </c>
      <c r="V537" s="5">
        <v>58.000013250000002</v>
      </c>
      <c r="W537" s="5">
        <v>58.000015900000001</v>
      </c>
      <c r="X537" s="5">
        <v>58.000023849999998</v>
      </c>
      <c r="Y537" s="5">
        <v>58.000023849999998</v>
      </c>
      <c r="Z537" s="5">
        <v>58.000013250000002</v>
      </c>
      <c r="AA537" s="5">
        <v>58.000026499999997</v>
      </c>
      <c r="AB537" s="5">
        <v>58.000039749999999</v>
      </c>
      <c r="AC537" s="5">
        <v>58.00005565</v>
      </c>
      <c r="AD537" s="5">
        <v>58.000066250000003</v>
      </c>
      <c r="AE537" s="5">
        <v>58.000087450000002</v>
      </c>
      <c r="AF537" s="5">
        <v>1.0335E-4</v>
      </c>
    </row>
    <row r="538" spans="1:32">
      <c r="A538" s="56" t="s">
        <v>73</v>
      </c>
      <c r="B538" s="56" t="s">
        <v>200</v>
      </c>
      <c r="C538" s="56" t="s">
        <v>135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</row>
    <row r="539" spans="1:32">
      <c r="A539" s="56" t="s">
        <v>73</v>
      </c>
      <c r="B539" s="56" t="s">
        <v>200</v>
      </c>
      <c r="C539" s="56" t="s">
        <v>136</v>
      </c>
      <c r="D539" s="5">
        <v>2176.7000000100002</v>
      </c>
      <c r="E539" s="5">
        <v>2176.7000000100002</v>
      </c>
      <c r="F539" s="5">
        <v>2176.7000000100002</v>
      </c>
      <c r="G539" s="5">
        <v>2176.7000000100002</v>
      </c>
      <c r="H539" s="5">
        <v>2176.7000000100002</v>
      </c>
      <c r="I539" s="5">
        <v>2176.7000000100002</v>
      </c>
      <c r="J539" s="5">
        <v>2176.7000000100002</v>
      </c>
      <c r="K539" s="5">
        <v>2566.7000000100002</v>
      </c>
      <c r="L539" s="5">
        <v>2566.7000000100002</v>
      </c>
      <c r="M539" s="5">
        <v>2566.7000000100002</v>
      </c>
      <c r="N539" s="5">
        <v>2566.7000000100002</v>
      </c>
      <c r="O539" s="5">
        <v>2566.7000000100002</v>
      </c>
      <c r="P539" s="5">
        <v>2566.7000000100002</v>
      </c>
      <c r="Q539" s="5">
        <v>2566.7000000100002</v>
      </c>
      <c r="R539" s="5">
        <v>2566.7000000100002</v>
      </c>
      <c r="S539" s="5">
        <v>2566.7000000100002</v>
      </c>
      <c r="T539" s="5">
        <v>2566.7000000100002</v>
      </c>
      <c r="U539" s="5">
        <v>2566.7000000100002</v>
      </c>
      <c r="V539" s="5">
        <v>2566.7000000100002</v>
      </c>
      <c r="W539" s="5">
        <v>2566.7000000100002</v>
      </c>
      <c r="X539" s="5">
        <v>2566.7000000100002</v>
      </c>
      <c r="Y539" s="5">
        <v>2566.7000000100002</v>
      </c>
      <c r="Z539" s="5">
        <v>2566.7000000100002</v>
      </c>
      <c r="AA539" s="5">
        <v>2566.7000000100002</v>
      </c>
      <c r="AB539" s="5">
        <v>2566.7000000100002</v>
      </c>
      <c r="AC539" s="5">
        <v>2566.7000000100002</v>
      </c>
      <c r="AD539" s="5">
        <v>2566.7000000100002</v>
      </c>
      <c r="AE539" s="5">
        <v>2566.7000000100002</v>
      </c>
      <c r="AF539" s="5">
        <v>2566.7000000100002</v>
      </c>
    </row>
    <row r="540" spans="1:32">
      <c r="A540" s="56" t="s">
        <v>73</v>
      </c>
      <c r="B540" s="56" t="s">
        <v>200</v>
      </c>
      <c r="C540" s="56" t="s">
        <v>137</v>
      </c>
      <c r="D540" s="5">
        <v>0</v>
      </c>
      <c r="E540" s="5">
        <v>6.0800000000000002E-6</v>
      </c>
      <c r="F540" s="5">
        <v>7.9100000000000005E-6</v>
      </c>
      <c r="G540" s="5">
        <v>9.7799999999999995E-6</v>
      </c>
      <c r="H540" s="5">
        <v>1.1399999999999999E-5</v>
      </c>
      <c r="I540" s="5">
        <v>1.344E-5</v>
      </c>
      <c r="J540" s="5">
        <v>3.9190000000000003E-5</v>
      </c>
      <c r="K540" s="5">
        <v>1.0183000000000001E-4</v>
      </c>
      <c r="L540" s="5">
        <v>1.1163E-4</v>
      </c>
      <c r="M540" s="5">
        <v>1.261E-4</v>
      </c>
      <c r="N540" s="5">
        <v>2.0887E-4</v>
      </c>
      <c r="O540" s="5">
        <v>2.2911000000000001E-4</v>
      </c>
      <c r="P540" s="5">
        <v>36.159974929999997</v>
      </c>
      <c r="Q540" s="5">
        <v>36.159974929999997</v>
      </c>
      <c r="R540" s="5">
        <v>506.53354194999997</v>
      </c>
      <c r="S540" s="5">
        <v>506.53354552000002</v>
      </c>
      <c r="T540" s="5">
        <v>506.53354595000002</v>
      </c>
      <c r="U540" s="5">
        <v>506.53354752000001</v>
      </c>
      <c r="V540" s="5">
        <v>506.53354888000001</v>
      </c>
      <c r="W540" s="5">
        <v>506.53356461999999</v>
      </c>
      <c r="X540" s="5">
        <v>506.53356617999998</v>
      </c>
      <c r="Y540" s="5">
        <v>506.53356023999999</v>
      </c>
      <c r="Z540" s="5">
        <v>506.53359052000002</v>
      </c>
      <c r="AA540" s="5">
        <v>506.53360735000001</v>
      </c>
      <c r="AB540" s="5">
        <v>506.53360672999997</v>
      </c>
      <c r="AC540" s="5">
        <v>506.53362647000012</v>
      </c>
      <c r="AD540" s="5">
        <v>506.53363180000002</v>
      </c>
      <c r="AE540" s="5">
        <v>516.59459979999997</v>
      </c>
      <c r="AF540" s="5">
        <v>516.59462258999997</v>
      </c>
    </row>
    <row r="541" spans="1:32">
      <c r="A541" s="56" t="s">
        <v>73</v>
      </c>
      <c r="B541" s="56" t="s">
        <v>200</v>
      </c>
      <c r="C541" s="56" t="s">
        <v>138</v>
      </c>
      <c r="D541" s="5">
        <v>0.56800000000000006</v>
      </c>
      <c r="E541" s="5">
        <v>6.4749999999999996</v>
      </c>
      <c r="F541" s="5">
        <v>13.055999999999999</v>
      </c>
      <c r="G541" s="5">
        <v>22.071000000000002</v>
      </c>
      <c r="H541" s="5">
        <v>33.045999999999999</v>
      </c>
      <c r="I541" s="5">
        <v>46.206000000000003</v>
      </c>
      <c r="J541" s="5">
        <v>61.677</v>
      </c>
      <c r="K541" s="5">
        <v>85.302999999999997</v>
      </c>
      <c r="L541" s="5">
        <v>106.15148554</v>
      </c>
      <c r="M541" s="5">
        <v>128.39884997999999</v>
      </c>
      <c r="N541" s="5">
        <v>155.92226500000001</v>
      </c>
      <c r="O541" s="5">
        <v>187.63005269000001</v>
      </c>
      <c r="P541" s="5">
        <v>223.1006467</v>
      </c>
      <c r="Q541" s="5">
        <v>259.99912260999997</v>
      </c>
      <c r="R541" s="5">
        <v>298.95734677000002</v>
      </c>
      <c r="S541" s="5">
        <v>337.58509092000003</v>
      </c>
      <c r="T541" s="5">
        <v>377.19855520999999</v>
      </c>
      <c r="U541" s="5">
        <v>409.26820767999999</v>
      </c>
      <c r="V541" s="5">
        <v>441.32100571000001</v>
      </c>
      <c r="W541" s="5">
        <v>471.40510606999999</v>
      </c>
      <c r="X541" s="5">
        <v>503.46567236999999</v>
      </c>
      <c r="Y541" s="5">
        <v>536.23109856999997</v>
      </c>
      <c r="Z541" s="5">
        <v>570.92117711000003</v>
      </c>
      <c r="AA541" s="5">
        <v>606.0269333</v>
      </c>
      <c r="AB541" s="5">
        <v>643.19868507000001</v>
      </c>
      <c r="AC541" s="5">
        <v>680.67299238999999</v>
      </c>
      <c r="AD541" s="5">
        <v>720.12988898000003</v>
      </c>
      <c r="AE541" s="5">
        <v>760.10126588000003</v>
      </c>
      <c r="AF541" s="5">
        <v>761.60182925999993</v>
      </c>
    </row>
    <row r="542" spans="1:32">
      <c r="A542" s="56" t="s">
        <v>73</v>
      </c>
      <c r="B542" s="56" t="s">
        <v>200</v>
      </c>
      <c r="C542" s="56" t="s">
        <v>139</v>
      </c>
      <c r="D542" s="5">
        <v>12.042999999999999</v>
      </c>
      <c r="E542" s="5">
        <v>41.377000000000002</v>
      </c>
      <c r="F542" s="5">
        <v>59.671999999999997</v>
      </c>
      <c r="G542" s="5">
        <v>76.56</v>
      </c>
      <c r="H542" s="5">
        <v>90.268000000000001</v>
      </c>
      <c r="I542" s="5">
        <v>101.32</v>
      </c>
      <c r="J542" s="5">
        <v>110.82299999999999</v>
      </c>
      <c r="K542" s="5">
        <v>127.054</v>
      </c>
      <c r="L542" s="5">
        <v>149.11699999999999</v>
      </c>
      <c r="M542" s="5">
        <v>170.46899999999999</v>
      </c>
      <c r="N542" s="5">
        <v>195.083</v>
      </c>
      <c r="O542" s="5">
        <v>222.42099999999999</v>
      </c>
      <c r="P542" s="5">
        <v>249.88900000000001</v>
      </c>
      <c r="Q542" s="5">
        <v>276.29199999999997</v>
      </c>
      <c r="R542" s="5">
        <v>300.41300000000001</v>
      </c>
      <c r="S542" s="5">
        <v>321.84100000000012</v>
      </c>
      <c r="T542" s="5">
        <v>339.84500000000003</v>
      </c>
      <c r="U542" s="5">
        <v>348.76899999999989</v>
      </c>
      <c r="V542" s="5">
        <v>354.13799999999998</v>
      </c>
      <c r="W542" s="5">
        <v>357.02999999999992</v>
      </c>
      <c r="X542" s="5">
        <v>358.66699999999997</v>
      </c>
      <c r="Y542" s="5">
        <v>360.45299999999997</v>
      </c>
      <c r="Z542" s="5">
        <v>360.96400000000011</v>
      </c>
      <c r="AA542" s="5">
        <v>361.55799999999999</v>
      </c>
      <c r="AB542" s="5">
        <v>360.78600000000012</v>
      </c>
      <c r="AC542" s="5">
        <v>360.19799999999998</v>
      </c>
      <c r="AD542" s="5">
        <v>358.24400000000003</v>
      </c>
      <c r="AE542" s="5">
        <v>356.52699999999999</v>
      </c>
      <c r="AF542" s="5">
        <v>356.52699999999999</v>
      </c>
    </row>
    <row r="543" spans="1:32">
      <c r="A543" s="56" t="s">
        <v>73</v>
      </c>
      <c r="B543" s="56" t="s">
        <v>200</v>
      </c>
      <c r="C543" s="56" t="s">
        <v>140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</row>
    <row r="544" spans="1:32">
      <c r="A544" s="56" t="s">
        <v>73</v>
      </c>
      <c r="B544" s="56" t="s">
        <v>200</v>
      </c>
      <c r="C544" s="56" t="s">
        <v>141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</row>
    <row r="545" spans="1:32">
      <c r="A545" s="56" t="s">
        <v>73</v>
      </c>
      <c r="B545" s="56" t="s">
        <v>200</v>
      </c>
      <c r="C545" s="56" t="s">
        <v>142</v>
      </c>
      <c r="D545" s="5">
        <v>563.35</v>
      </c>
      <c r="E545" s="5">
        <v>563.35</v>
      </c>
      <c r="F545" s="5">
        <v>821.13418964000005</v>
      </c>
      <c r="G545" s="5">
        <v>1096.08904523</v>
      </c>
      <c r="H545" s="5">
        <v>1096.08904523</v>
      </c>
      <c r="I545" s="5">
        <v>1096.08904523</v>
      </c>
      <c r="J545" s="5">
        <v>1181.6799212200001</v>
      </c>
      <c r="K545" s="5">
        <v>2056.11777067</v>
      </c>
      <c r="L545" s="5">
        <v>2056.11778073</v>
      </c>
      <c r="M545" s="5">
        <v>3060.9940167599998</v>
      </c>
      <c r="N545" s="5">
        <v>3060.9940167599998</v>
      </c>
      <c r="O545" s="5">
        <v>3060.9940167599998</v>
      </c>
      <c r="P545" s="5">
        <v>3060.9940167599998</v>
      </c>
      <c r="Q545" s="5">
        <v>3060.9940167599998</v>
      </c>
      <c r="R545" s="5">
        <v>3060.9940167599998</v>
      </c>
      <c r="S545" s="5">
        <v>3060.9940185099999</v>
      </c>
      <c r="T545" s="5">
        <v>3060.9940194000001</v>
      </c>
      <c r="U545" s="5">
        <v>3060.9940194400001</v>
      </c>
      <c r="V545" s="5">
        <v>3060.99401949</v>
      </c>
      <c r="W545" s="5">
        <v>3060.99401954</v>
      </c>
      <c r="X545" s="5">
        <v>3060.9940313100001</v>
      </c>
      <c r="Y545" s="5">
        <v>3060.9940313100001</v>
      </c>
      <c r="Z545" s="5">
        <v>2916.99403536</v>
      </c>
      <c r="AA545" s="5">
        <v>2916.994038620001</v>
      </c>
      <c r="AB545" s="5">
        <v>2916.994038620001</v>
      </c>
      <c r="AC545" s="5">
        <v>2916.9940387199999</v>
      </c>
      <c r="AD545" s="5">
        <v>2916.9940387800002</v>
      </c>
      <c r="AE545" s="5">
        <v>2916.9940736899998</v>
      </c>
      <c r="AF545" s="5">
        <v>2609.2440738199998</v>
      </c>
    </row>
    <row r="546" spans="1:32">
      <c r="A546" s="56" t="s">
        <v>73</v>
      </c>
      <c r="B546" s="56" t="s">
        <v>200</v>
      </c>
      <c r="C546" s="56" t="s">
        <v>143</v>
      </c>
      <c r="D546" s="5">
        <v>0</v>
      </c>
      <c r="E546" s="5">
        <v>0</v>
      </c>
      <c r="F546" s="5">
        <v>3.6100000000000002E-6</v>
      </c>
      <c r="G546" s="5">
        <v>1.0550000000000001E-5</v>
      </c>
      <c r="H546" s="5">
        <v>1.151E-5</v>
      </c>
      <c r="I546" s="5">
        <v>1.151E-5</v>
      </c>
      <c r="J546" s="5">
        <v>1.189E-5</v>
      </c>
      <c r="K546" s="5">
        <v>1.19E-5</v>
      </c>
      <c r="L546" s="5">
        <v>1.289E-5</v>
      </c>
      <c r="M546" s="5">
        <v>1.385E-5</v>
      </c>
      <c r="N546" s="5">
        <v>1.3900000000000001E-5</v>
      </c>
      <c r="O546" s="5">
        <v>1.3910000000000001E-5</v>
      </c>
      <c r="P546" s="5">
        <v>1.393E-5</v>
      </c>
      <c r="Q546" s="5">
        <v>1.393E-5</v>
      </c>
      <c r="R546" s="5">
        <v>1.4780000000000001E-5</v>
      </c>
      <c r="S546" s="5">
        <v>1.6820000000000002E-5</v>
      </c>
      <c r="T546" s="5">
        <v>1.6889999999999999E-5</v>
      </c>
      <c r="U546" s="5">
        <v>1.6909999999999999E-5</v>
      </c>
      <c r="V546" s="5">
        <v>1.702E-5</v>
      </c>
      <c r="W546" s="5">
        <v>1.7159999999999998E-5</v>
      </c>
      <c r="X546" s="5">
        <v>2.7290000000000001E-5</v>
      </c>
      <c r="Y546" s="5">
        <v>2.73E-5</v>
      </c>
      <c r="Z546" s="5">
        <v>2.9410000000000001E-5</v>
      </c>
      <c r="AA546" s="5">
        <v>4.1279999999999998E-5</v>
      </c>
      <c r="AB546" s="5">
        <v>4.1289999999999999E-5</v>
      </c>
      <c r="AC546" s="5">
        <v>4.1319999999999997E-5</v>
      </c>
      <c r="AD546" s="5">
        <v>4.1350000000000002E-5</v>
      </c>
      <c r="AE546" s="5">
        <v>4.7089999999999998E-5</v>
      </c>
      <c r="AF546" s="5">
        <v>4.7120000000000003E-5</v>
      </c>
    </row>
    <row r="547" spans="1:32">
      <c r="A547" s="56" t="s">
        <v>73</v>
      </c>
      <c r="B547" s="56" t="s">
        <v>200</v>
      </c>
      <c r="C547" s="56" t="s">
        <v>144</v>
      </c>
      <c r="D547" s="5">
        <v>239.28267546029011</v>
      </c>
      <c r="E547" s="5">
        <v>324.63525479999998</v>
      </c>
      <c r="F547" s="5">
        <v>370.27628629999998</v>
      </c>
      <c r="G547" s="5">
        <v>415.8855686</v>
      </c>
      <c r="H547" s="5">
        <v>458.15357799999998</v>
      </c>
      <c r="I547" s="5">
        <v>498.54425140000001</v>
      </c>
      <c r="J547" s="5">
        <v>538.36053570000001</v>
      </c>
      <c r="K547" s="5">
        <v>578.22823059999996</v>
      </c>
      <c r="L547" s="5">
        <v>618.34489389999999</v>
      </c>
      <c r="M547" s="5">
        <v>655.54868350000004</v>
      </c>
      <c r="N547" s="5">
        <v>693.03536770000005</v>
      </c>
      <c r="O547" s="5">
        <v>730.46708269999999</v>
      </c>
      <c r="P547" s="5">
        <v>766.54549199999997</v>
      </c>
      <c r="Q547" s="5">
        <v>800.59975480000003</v>
      </c>
      <c r="R547" s="5">
        <v>834.47133410000004</v>
      </c>
      <c r="S547" s="5">
        <v>868.86343959999999</v>
      </c>
      <c r="T547" s="5">
        <v>903.81882940000003</v>
      </c>
      <c r="U547" s="5">
        <v>939.32665059999999</v>
      </c>
      <c r="V547" s="5">
        <v>975.06592409999996</v>
      </c>
      <c r="W547" s="5">
        <v>1010.499114</v>
      </c>
      <c r="X547" s="5">
        <v>1045.9641240000001</v>
      </c>
      <c r="Y547" s="5">
        <v>1081.7334719999999</v>
      </c>
      <c r="Z547" s="5">
        <v>1117.5659969999999</v>
      </c>
      <c r="AA547" s="5">
        <v>1152.113881</v>
      </c>
      <c r="AB547" s="5">
        <v>1185.8688910000001</v>
      </c>
      <c r="AC547" s="5">
        <v>1218.858964</v>
      </c>
      <c r="AD547" s="5">
        <v>1251.111259</v>
      </c>
      <c r="AE547" s="5">
        <v>1282.6985219999999</v>
      </c>
      <c r="AF547" s="5">
        <v>1282.6985219999999</v>
      </c>
    </row>
    <row r="548" spans="1:32">
      <c r="A548" s="56" t="s">
        <v>73</v>
      </c>
      <c r="B548" s="56" t="s">
        <v>200</v>
      </c>
      <c r="C548" s="56" t="s">
        <v>146</v>
      </c>
      <c r="D548" s="5">
        <v>26.35</v>
      </c>
      <c r="E548" s="5">
        <v>29.505856484418729</v>
      </c>
      <c r="F548" s="5">
        <v>31.137711161303251</v>
      </c>
      <c r="G548" s="5">
        <v>32.789438702459002</v>
      </c>
      <c r="H548" s="5">
        <v>34.222897204737521</v>
      </c>
      <c r="I548" s="5">
        <v>35.395180256913342</v>
      </c>
      <c r="J548" s="5">
        <v>36.645742204328307</v>
      </c>
      <c r="K548" s="5">
        <v>37.841941571326423</v>
      </c>
      <c r="L548" s="5">
        <v>38.889922437358948</v>
      </c>
      <c r="M548" s="5">
        <v>40.491435108167813</v>
      </c>
      <c r="N548" s="5">
        <v>41.565116110825613</v>
      </c>
      <c r="O548" s="5">
        <v>42.611093897271729</v>
      </c>
      <c r="P548" s="5">
        <v>43.572010223587228</v>
      </c>
      <c r="Q548" s="5">
        <v>44.796668227317447</v>
      </c>
      <c r="R548" s="5">
        <v>46.170154430448761</v>
      </c>
      <c r="S548" s="5">
        <v>47.352318090822124</v>
      </c>
      <c r="T548" s="5">
        <v>48.502129736820791</v>
      </c>
      <c r="U548" s="5">
        <v>49.732734499022953</v>
      </c>
      <c r="V548" s="5">
        <v>50.80523665317039</v>
      </c>
      <c r="W548" s="5">
        <v>51.923655809923112</v>
      </c>
      <c r="X548" s="5">
        <v>53.010254923104348</v>
      </c>
      <c r="Y548" s="5">
        <v>54.171518981185883</v>
      </c>
      <c r="Z548" s="5">
        <v>55.539966999491568</v>
      </c>
      <c r="AA548" s="5">
        <v>57.205175013101197</v>
      </c>
      <c r="AB548" s="5">
        <v>59.25457055259055</v>
      </c>
      <c r="AC548" s="5">
        <v>61.501928397831684</v>
      </c>
      <c r="AD548" s="5">
        <v>63.511296475828992</v>
      </c>
      <c r="AE548" s="5">
        <v>65.949087031677308</v>
      </c>
      <c r="AF548" s="5">
        <v>65.949087031677308</v>
      </c>
    </row>
    <row r="550" spans="1:32">
      <c r="A550" s="56" t="s">
        <v>75</v>
      </c>
      <c r="B550" s="56" t="s">
        <v>163</v>
      </c>
      <c r="C550" s="56" t="s">
        <v>130</v>
      </c>
      <c r="D550" s="5">
        <v>8330</v>
      </c>
      <c r="E550" s="5">
        <v>8330</v>
      </c>
      <c r="F550" s="5">
        <v>8330</v>
      </c>
      <c r="G550" s="5">
        <v>5450</v>
      </c>
      <c r="H550" s="5">
        <v>5450</v>
      </c>
      <c r="I550" s="5">
        <v>4130</v>
      </c>
      <c r="J550" s="5">
        <v>3445</v>
      </c>
      <c r="K550" s="5">
        <v>2760</v>
      </c>
      <c r="L550" s="5">
        <v>2760</v>
      </c>
      <c r="M550" s="5">
        <v>2760</v>
      </c>
      <c r="N550" s="5">
        <v>2760</v>
      </c>
      <c r="O550" s="5">
        <v>1390</v>
      </c>
      <c r="P550" s="5">
        <v>1390</v>
      </c>
      <c r="Q550" s="5">
        <v>1390</v>
      </c>
      <c r="R550" s="5">
        <v>1390</v>
      </c>
      <c r="S550" s="5">
        <v>1390</v>
      </c>
      <c r="T550" s="5">
        <v>1390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</row>
    <row r="551" spans="1:32">
      <c r="A551" s="56" t="s">
        <v>75</v>
      </c>
      <c r="B551" s="56" t="s">
        <v>163</v>
      </c>
      <c r="C551" s="56" t="s">
        <v>132</v>
      </c>
      <c r="D551" s="5">
        <v>124</v>
      </c>
      <c r="E551" s="5">
        <v>440</v>
      </c>
      <c r="F551" s="5">
        <v>440</v>
      </c>
      <c r="G551" s="5">
        <v>440</v>
      </c>
      <c r="H551" s="5">
        <v>440</v>
      </c>
      <c r="I551" s="5">
        <v>440</v>
      </c>
      <c r="J551" s="5">
        <v>440</v>
      </c>
      <c r="K551" s="5">
        <v>440</v>
      </c>
      <c r="L551" s="5">
        <v>440</v>
      </c>
      <c r="M551" s="5">
        <v>440</v>
      </c>
      <c r="N551" s="5">
        <v>440</v>
      </c>
      <c r="O551" s="5">
        <v>440</v>
      </c>
      <c r="P551" s="5">
        <v>440</v>
      </c>
      <c r="Q551" s="5">
        <v>440</v>
      </c>
      <c r="R551" s="5">
        <v>440</v>
      </c>
      <c r="S551" s="5">
        <v>440</v>
      </c>
      <c r="T551" s="5">
        <v>440</v>
      </c>
      <c r="U551" s="5">
        <v>440</v>
      </c>
      <c r="V551" s="5">
        <v>440</v>
      </c>
      <c r="W551" s="5">
        <v>440</v>
      </c>
      <c r="X551" s="5">
        <v>440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</row>
    <row r="552" spans="1:32">
      <c r="A552" s="56" t="s">
        <v>75</v>
      </c>
      <c r="B552" s="56" t="s">
        <v>163</v>
      </c>
      <c r="C552" s="56" t="s">
        <v>133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</row>
    <row r="553" spans="1:32">
      <c r="A553" s="56" t="s">
        <v>75</v>
      </c>
      <c r="B553" s="56" t="s">
        <v>163</v>
      </c>
      <c r="C553" s="56" t="s">
        <v>134</v>
      </c>
      <c r="D553" s="5">
        <v>2638.9989999999998</v>
      </c>
      <c r="E553" s="5">
        <v>2638.9989999999998</v>
      </c>
      <c r="F553" s="5">
        <v>2638.9990036300001</v>
      </c>
      <c r="G553" s="5">
        <v>2638.9990036300001</v>
      </c>
      <c r="H553" s="5">
        <v>2638.9990036300001</v>
      </c>
      <c r="I553" s="5">
        <v>2638.9990036300001</v>
      </c>
      <c r="J553" s="5">
        <v>2638.9990036300001</v>
      </c>
      <c r="K553" s="5">
        <v>2638.9990036300001</v>
      </c>
      <c r="L553" s="5">
        <v>2638.9990041199999</v>
      </c>
      <c r="M553" s="5">
        <v>2638.9990041199999</v>
      </c>
      <c r="N553" s="5">
        <v>2638.9990041199999</v>
      </c>
      <c r="O553" s="5">
        <v>2638.9990041199999</v>
      </c>
      <c r="P553" s="5">
        <v>2638.9990046100002</v>
      </c>
      <c r="Q553" s="5">
        <v>2638.9990046100002</v>
      </c>
      <c r="R553" s="5">
        <v>2638.9990155</v>
      </c>
      <c r="S553" s="5">
        <v>2638.9990087299998</v>
      </c>
      <c r="T553" s="5">
        <v>2638.9990123600001</v>
      </c>
      <c r="U553" s="5">
        <v>2638.9990196200001</v>
      </c>
      <c r="V553" s="5">
        <v>2638.9990196200001</v>
      </c>
      <c r="W553" s="5">
        <v>2638.9990227600001</v>
      </c>
      <c r="X553" s="5">
        <v>2638.9991025300001</v>
      </c>
      <c r="Y553" s="5">
        <v>5037.9276838899996</v>
      </c>
      <c r="Z553" s="5">
        <v>4188.9286593899997</v>
      </c>
      <c r="AA553" s="5">
        <v>4188.9286707699994</v>
      </c>
      <c r="AB553" s="5">
        <v>4188.9286816599997</v>
      </c>
      <c r="AC553" s="5">
        <v>4188.9286935300006</v>
      </c>
      <c r="AD553" s="5">
        <v>4188.9287034400004</v>
      </c>
      <c r="AE553" s="5">
        <v>4188.92875482</v>
      </c>
      <c r="AF553" s="5">
        <v>4188.92875482</v>
      </c>
    </row>
    <row r="554" spans="1:32">
      <c r="A554" s="56" t="s">
        <v>75</v>
      </c>
      <c r="B554" s="56" t="s">
        <v>163</v>
      </c>
      <c r="C554" s="56" t="s">
        <v>135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</row>
    <row r="555" spans="1:32">
      <c r="A555" s="56" t="s">
        <v>75</v>
      </c>
      <c r="B555" s="56" t="s">
        <v>163</v>
      </c>
      <c r="C555" s="56" t="s">
        <v>136</v>
      </c>
      <c r="D555" s="5">
        <v>2285</v>
      </c>
      <c r="E555" s="5">
        <v>2285</v>
      </c>
      <c r="F555" s="5">
        <v>2285</v>
      </c>
      <c r="G555" s="5">
        <v>2285</v>
      </c>
      <c r="H555" s="5">
        <v>2285</v>
      </c>
      <c r="I555" s="5">
        <v>2285</v>
      </c>
      <c r="J555" s="5">
        <v>2285</v>
      </c>
      <c r="K555" s="5">
        <v>2285</v>
      </c>
      <c r="L555" s="5">
        <v>2285</v>
      </c>
      <c r="M555" s="5">
        <v>2285</v>
      </c>
      <c r="N555" s="5">
        <v>2285</v>
      </c>
      <c r="O555" s="5">
        <v>2285</v>
      </c>
      <c r="P555" s="5">
        <v>2285</v>
      </c>
      <c r="Q555" s="5">
        <v>2285</v>
      </c>
      <c r="R555" s="5">
        <v>2285</v>
      </c>
      <c r="S555" s="5">
        <v>2285</v>
      </c>
      <c r="T555" s="5">
        <v>2285</v>
      </c>
      <c r="U555" s="5">
        <v>2285</v>
      </c>
      <c r="V555" s="5">
        <v>2285</v>
      </c>
      <c r="W555" s="5">
        <v>2285</v>
      </c>
      <c r="X555" s="5">
        <v>2285</v>
      </c>
      <c r="Y555" s="5">
        <v>2285</v>
      </c>
      <c r="Z555" s="5">
        <v>2285</v>
      </c>
      <c r="AA555" s="5">
        <v>2285</v>
      </c>
      <c r="AB555" s="5">
        <v>2285</v>
      </c>
      <c r="AC555" s="5">
        <v>2285</v>
      </c>
      <c r="AD555" s="5">
        <v>2285</v>
      </c>
      <c r="AE555" s="5">
        <v>2285</v>
      </c>
      <c r="AF555" s="5">
        <v>2285</v>
      </c>
    </row>
    <row r="556" spans="1:32">
      <c r="A556" s="56" t="s">
        <v>75</v>
      </c>
      <c r="B556" s="56" t="s">
        <v>163</v>
      </c>
      <c r="C556" s="56" t="s">
        <v>137</v>
      </c>
      <c r="D556" s="5">
        <v>290</v>
      </c>
      <c r="E556" s="5">
        <v>290.00000978000003</v>
      </c>
      <c r="F556" s="5">
        <v>290.00001434000001</v>
      </c>
      <c r="G556" s="5">
        <v>1570.00326946</v>
      </c>
      <c r="H556" s="5">
        <v>2930.00326946</v>
      </c>
      <c r="I556" s="5">
        <v>3855.0011483399999</v>
      </c>
      <c r="J556" s="5">
        <v>4254.8691188100001</v>
      </c>
      <c r="K556" s="5">
        <v>4329.9816177399998</v>
      </c>
      <c r="L556" s="5">
        <v>4329.9816226399998</v>
      </c>
      <c r="M556" s="5">
        <v>4329.9816270000001</v>
      </c>
      <c r="N556" s="5">
        <v>4329.9816397899986</v>
      </c>
      <c r="O556" s="5">
        <v>4329.9816672300003</v>
      </c>
      <c r="P556" s="5">
        <v>4329.9818694599999</v>
      </c>
      <c r="Q556" s="5">
        <v>4329.9818694699998</v>
      </c>
      <c r="R556" s="5">
        <v>4536.1551068199997</v>
      </c>
      <c r="S556" s="5">
        <v>4829.9820215</v>
      </c>
      <c r="T556" s="5">
        <v>4829.98203302</v>
      </c>
      <c r="U556" s="5">
        <v>4931.0448646000004</v>
      </c>
      <c r="V556" s="5">
        <v>4931.0448650899998</v>
      </c>
      <c r="W556" s="5">
        <v>4931.04486516</v>
      </c>
      <c r="X556" s="5">
        <v>4931.0448651900006</v>
      </c>
      <c r="Y556" s="5">
        <v>5329.9816106999997</v>
      </c>
      <c r="Z556" s="5">
        <v>5329.9816466599996</v>
      </c>
      <c r="AA556" s="5">
        <v>4729.9784070799997</v>
      </c>
      <c r="AB556" s="5">
        <v>4729.9784323000003</v>
      </c>
      <c r="AC556" s="5">
        <v>3804.9806766699999</v>
      </c>
      <c r="AD556" s="5">
        <v>3428.17929632</v>
      </c>
      <c r="AE556" s="5">
        <v>3745.2126608200001</v>
      </c>
      <c r="AF556" s="5">
        <v>3745.2126608399999</v>
      </c>
    </row>
    <row r="557" spans="1:32">
      <c r="A557" s="56" t="s">
        <v>75</v>
      </c>
      <c r="B557" s="56" t="s">
        <v>163</v>
      </c>
      <c r="C557" s="56" t="s">
        <v>138</v>
      </c>
      <c r="D557" s="5">
        <v>10.614000000000001</v>
      </c>
      <c r="E557" s="5">
        <v>97.194999999999993</v>
      </c>
      <c r="F557" s="5">
        <v>193.89099999999999</v>
      </c>
      <c r="G557" s="5">
        <v>321.46699999999998</v>
      </c>
      <c r="H557" s="5">
        <v>477.30799999999999</v>
      </c>
      <c r="I557" s="5">
        <v>663.93899998999996</v>
      </c>
      <c r="J557" s="5">
        <v>884.26200001000007</v>
      </c>
      <c r="K557" s="5">
        <v>1223.617</v>
      </c>
      <c r="L557" s="5">
        <v>1527.53344593</v>
      </c>
      <c r="M557" s="5">
        <v>1867.2025770400001</v>
      </c>
      <c r="N557" s="5">
        <v>2268.2680231300001</v>
      </c>
      <c r="O557" s="5">
        <v>2758.8330898200002</v>
      </c>
      <c r="P557" s="5">
        <v>3293.1551549400001</v>
      </c>
      <c r="Q557" s="5">
        <v>3837.9824765799999</v>
      </c>
      <c r="R557" s="5">
        <v>4410.34305305</v>
      </c>
      <c r="S557" s="5">
        <v>4966.7253137600001</v>
      </c>
      <c r="T557" s="5">
        <v>5527.4248461200004</v>
      </c>
      <c r="U557" s="5">
        <v>5974.0516751499999</v>
      </c>
      <c r="V557" s="5">
        <v>6409.6953179900001</v>
      </c>
      <c r="W557" s="5">
        <v>6810.2277216000002</v>
      </c>
      <c r="X557" s="5">
        <v>7236.07853574</v>
      </c>
      <c r="Y557" s="5">
        <v>7670.42398976</v>
      </c>
      <c r="Z557" s="5">
        <v>8130.8809619000003</v>
      </c>
      <c r="AA557" s="5">
        <v>8598.1680176999998</v>
      </c>
      <c r="AB557" s="5">
        <v>9095.4546502699995</v>
      </c>
      <c r="AC557" s="5">
        <v>9598.0447687700016</v>
      </c>
      <c r="AD557" s="5">
        <v>10130.098615360001</v>
      </c>
      <c r="AE557" s="5">
        <v>10669.6482607</v>
      </c>
      <c r="AF557" s="5">
        <v>10697.643870080001</v>
      </c>
    </row>
    <row r="558" spans="1:32">
      <c r="A558" s="56" t="s">
        <v>75</v>
      </c>
      <c r="B558" s="56" t="s">
        <v>163</v>
      </c>
      <c r="C558" s="56" t="s">
        <v>139</v>
      </c>
      <c r="D558" s="5">
        <v>169.471</v>
      </c>
      <c r="E558" s="5">
        <v>551.87700000000007</v>
      </c>
      <c r="F558" s="5">
        <v>804.322</v>
      </c>
      <c r="G558" s="5">
        <v>1024.308</v>
      </c>
      <c r="H558" s="5">
        <v>1210.452</v>
      </c>
      <c r="I558" s="5">
        <v>1364.306</v>
      </c>
      <c r="J558" s="5">
        <v>1497.826</v>
      </c>
      <c r="K558" s="5">
        <v>1724.8409999999999</v>
      </c>
      <c r="L558" s="5">
        <v>2042.145</v>
      </c>
      <c r="M558" s="5">
        <v>2372.98</v>
      </c>
      <c r="N558" s="5">
        <v>2728.3529999999992</v>
      </c>
      <c r="O558" s="5">
        <v>3161.3960000000002</v>
      </c>
      <c r="P558" s="5">
        <v>3582.5970000000002</v>
      </c>
      <c r="Q558" s="5">
        <v>3974.6349999999989</v>
      </c>
      <c r="R558" s="5">
        <v>4331.67</v>
      </c>
      <c r="S558" s="5">
        <v>4638.5140000000019</v>
      </c>
      <c r="T558" s="5">
        <v>4887.0350000000008</v>
      </c>
      <c r="U558" s="5">
        <v>5003.3400000000011</v>
      </c>
      <c r="V558" s="5">
        <v>5060.8829999999998</v>
      </c>
      <c r="W558" s="5">
        <v>5077.6240000000007</v>
      </c>
      <c r="X558" s="5">
        <v>5077.9980000000014</v>
      </c>
      <c r="Y558" s="5">
        <v>5080.4420000000009</v>
      </c>
      <c r="Z558" s="5">
        <v>5067.9909999999991</v>
      </c>
      <c r="AA558" s="5">
        <v>5058.1019999999999</v>
      </c>
      <c r="AB558" s="5">
        <v>5033.2700000000013</v>
      </c>
      <c r="AC558" s="5">
        <v>5011.559000000002</v>
      </c>
      <c r="AD558" s="5">
        <v>4974.7829999999994</v>
      </c>
      <c r="AE558" s="5">
        <v>4941.0389999999989</v>
      </c>
      <c r="AF558" s="5">
        <v>4941.0389999999989</v>
      </c>
    </row>
    <row r="559" spans="1:32">
      <c r="A559" s="56" t="s">
        <v>75</v>
      </c>
      <c r="B559" s="56" t="s">
        <v>163</v>
      </c>
      <c r="C559" s="56" t="s">
        <v>140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</row>
    <row r="560" spans="1:32">
      <c r="A560" s="56" t="s">
        <v>75</v>
      </c>
      <c r="B560" s="56" t="s">
        <v>163</v>
      </c>
      <c r="C560" s="56" t="s">
        <v>141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</row>
    <row r="561" spans="1:32">
      <c r="A561" s="56" t="s">
        <v>75</v>
      </c>
      <c r="B561" s="56" t="s">
        <v>163</v>
      </c>
      <c r="C561" s="56" t="s">
        <v>142</v>
      </c>
      <c r="D561" s="5">
        <v>2206.8420000000001</v>
      </c>
      <c r="E561" s="5">
        <v>3179.15494223</v>
      </c>
      <c r="F561" s="5">
        <v>3565.2549432000001</v>
      </c>
      <c r="G561" s="5">
        <v>5074.8897308300002</v>
      </c>
      <c r="H561" s="5">
        <v>5440.6802445699996</v>
      </c>
      <c r="I561" s="5">
        <v>8847.6486836299991</v>
      </c>
      <c r="J561" s="5">
        <v>9761.0518014799964</v>
      </c>
      <c r="K561" s="5">
        <v>10346.39860611</v>
      </c>
      <c r="L561" s="5">
        <v>11153.657090680001</v>
      </c>
      <c r="M561" s="5">
        <v>11486.958583240001</v>
      </c>
      <c r="N561" s="5">
        <v>12174.35744231</v>
      </c>
      <c r="O561" s="5">
        <v>12706.735322480001</v>
      </c>
      <c r="P561" s="5">
        <v>13153.89182094</v>
      </c>
      <c r="Q561" s="5">
        <v>13540.694121459999</v>
      </c>
      <c r="R561" s="5">
        <v>15687.18840381</v>
      </c>
      <c r="S561" s="5">
        <v>15766.933935540001</v>
      </c>
      <c r="T561" s="5">
        <v>15860.66444805</v>
      </c>
      <c r="U561" s="5">
        <v>15860.664450280001</v>
      </c>
      <c r="V561" s="5">
        <v>16640.58704445</v>
      </c>
      <c r="W561" s="5">
        <v>16807.477300030001</v>
      </c>
      <c r="X561" s="5">
        <v>17487.411964759998</v>
      </c>
      <c r="Y561" s="5">
        <v>17585.06280684</v>
      </c>
      <c r="Z561" s="5">
        <v>17585.062861890001</v>
      </c>
      <c r="AA561" s="5">
        <v>18267.807653849999</v>
      </c>
      <c r="AB561" s="5">
        <v>20682.828800439998</v>
      </c>
      <c r="AC561" s="5">
        <v>20682.828801489999</v>
      </c>
      <c r="AD561" s="5">
        <v>21646.901590549998</v>
      </c>
      <c r="AE561" s="5">
        <v>22955.436245379991</v>
      </c>
      <c r="AF561" s="5">
        <v>22711.636246180002</v>
      </c>
    </row>
    <row r="562" spans="1:32">
      <c r="A562" s="56" t="s">
        <v>75</v>
      </c>
      <c r="B562" s="56" t="s">
        <v>163</v>
      </c>
      <c r="C562" s="56" t="s">
        <v>143</v>
      </c>
      <c r="D562" s="5">
        <v>4099.375</v>
      </c>
      <c r="E562" s="5">
        <v>4099.3750191500003</v>
      </c>
      <c r="F562" s="5">
        <v>4099.375019430001</v>
      </c>
      <c r="G562" s="5">
        <v>4099.3750613400007</v>
      </c>
      <c r="H562" s="5">
        <v>4571.0550293200004</v>
      </c>
      <c r="I562" s="5">
        <v>4704.7657280799986</v>
      </c>
      <c r="J562" s="5">
        <v>6512.1991119199993</v>
      </c>
      <c r="K562" s="5">
        <v>7184.2877634199986</v>
      </c>
      <c r="L562" s="5">
        <v>7197.2970543800002</v>
      </c>
      <c r="M562" s="5">
        <v>7794.9455696099994</v>
      </c>
      <c r="N562" s="5">
        <v>8244.9430485499979</v>
      </c>
      <c r="O562" s="5">
        <v>8244.9430487099999</v>
      </c>
      <c r="P562" s="5">
        <v>8846.8966100799989</v>
      </c>
      <c r="Q562" s="5">
        <v>8846.8966102699997</v>
      </c>
      <c r="R562" s="5">
        <v>10123.02226691</v>
      </c>
      <c r="S562" s="5">
        <v>10482.752357740001</v>
      </c>
      <c r="T562" s="5">
        <v>11817.789071269999</v>
      </c>
      <c r="U562" s="5">
        <v>11817.789073219999</v>
      </c>
      <c r="V562" s="5">
        <v>13778.56850503</v>
      </c>
      <c r="W562" s="5">
        <v>15535.97426103</v>
      </c>
      <c r="X562" s="5">
        <v>17501.419825329998</v>
      </c>
      <c r="Y562" s="5">
        <v>18038.176431429991</v>
      </c>
      <c r="Z562" s="5">
        <v>18038.797203729999</v>
      </c>
      <c r="AA562" s="5">
        <v>19384.224329100001</v>
      </c>
      <c r="AB562" s="5">
        <v>20460.135229359999</v>
      </c>
      <c r="AC562" s="5">
        <v>20889.4276068</v>
      </c>
      <c r="AD562" s="5">
        <v>22699.335228960001</v>
      </c>
      <c r="AE562" s="5">
        <v>23642.177127179999</v>
      </c>
      <c r="AF562" s="5">
        <v>23097.169127829991</v>
      </c>
    </row>
    <row r="563" spans="1:32">
      <c r="A563" s="56" t="s">
        <v>75</v>
      </c>
      <c r="B563" s="56" t="s">
        <v>163</v>
      </c>
      <c r="C563" s="56" t="s">
        <v>144</v>
      </c>
      <c r="D563" s="5">
        <v>5183.7329108689109</v>
      </c>
      <c r="E563" s="5">
        <v>6922.7277668999996</v>
      </c>
      <c r="F563" s="5">
        <v>7729.2309365999999</v>
      </c>
      <c r="G563" s="5">
        <v>8520.6213362999988</v>
      </c>
      <c r="H563" s="5">
        <v>9270.9160045999997</v>
      </c>
      <c r="I563" s="5">
        <v>9991.0547650000008</v>
      </c>
      <c r="J563" s="5">
        <v>10709.473653999999</v>
      </c>
      <c r="K563" s="5">
        <v>11436.443144000001</v>
      </c>
      <c r="L563" s="5">
        <v>12170.029343</v>
      </c>
      <c r="M563" s="5">
        <v>12901.81018</v>
      </c>
      <c r="N563" s="5">
        <v>13643.271858</v>
      </c>
      <c r="O563" s="5">
        <v>14388.326986</v>
      </c>
      <c r="P563" s="5">
        <v>15121.253220000001</v>
      </c>
      <c r="Q563" s="5">
        <v>15810.109125000001</v>
      </c>
      <c r="R563" s="5">
        <v>16449.242824000001</v>
      </c>
      <c r="S563" s="5">
        <v>17061.910985999999</v>
      </c>
      <c r="T563" s="5">
        <v>17667.5949</v>
      </c>
      <c r="U563" s="5">
        <v>18262.588393999999</v>
      </c>
      <c r="V563" s="5">
        <v>18847.510651000001</v>
      </c>
      <c r="W563" s="5">
        <v>19429.670222000001</v>
      </c>
      <c r="X563" s="5">
        <v>20006.011485999999</v>
      </c>
      <c r="Y563" s="5">
        <v>20581.860403999999</v>
      </c>
      <c r="Z563" s="5">
        <v>21155.920246999998</v>
      </c>
      <c r="AA563" s="5">
        <v>21714.391952999998</v>
      </c>
      <c r="AB563" s="5">
        <v>22270.012771000002</v>
      </c>
      <c r="AC563" s="5">
        <v>22818.172102</v>
      </c>
      <c r="AD563" s="5">
        <v>23366.900722999999</v>
      </c>
      <c r="AE563" s="5">
        <v>23907.736964</v>
      </c>
      <c r="AF563" s="5">
        <v>23907.736964</v>
      </c>
    </row>
    <row r="564" spans="1:32">
      <c r="A564" s="56" t="s">
        <v>75</v>
      </c>
      <c r="B564" s="56" t="s">
        <v>163</v>
      </c>
      <c r="C564" s="56" t="s">
        <v>146</v>
      </c>
      <c r="D564" s="5">
        <v>308.44499999999999</v>
      </c>
      <c r="E564" s="5">
        <v>369.39093185040088</v>
      </c>
      <c r="F564" s="5">
        <v>401.20167709448492</v>
      </c>
      <c r="G564" s="5">
        <v>576.86130721057987</v>
      </c>
      <c r="H564" s="5">
        <v>792.71299566794801</v>
      </c>
      <c r="I564" s="5">
        <v>907.98473965987205</v>
      </c>
      <c r="J564" s="5">
        <v>1035.939493329927</v>
      </c>
      <c r="K564" s="5">
        <v>1094.4036724012281</v>
      </c>
      <c r="L564" s="5">
        <v>1158.52460636193</v>
      </c>
      <c r="M564" s="5">
        <v>1235.4642027231239</v>
      </c>
      <c r="N564" s="5">
        <v>1309.265231790647</v>
      </c>
      <c r="O564" s="5">
        <v>1387.0296033203249</v>
      </c>
      <c r="P564" s="5">
        <v>1463.187045625481</v>
      </c>
      <c r="Q564" s="5">
        <v>1544.99860314386</v>
      </c>
      <c r="R564" s="5">
        <v>1613.8245577482101</v>
      </c>
      <c r="S564" s="5">
        <v>1713.474001271592</v>
      </c>
      <c r="T564" s="5">
        <v>1788.1465500986551</v>
      </c>
      <c r="U564" s="5">
        <v>1895.5895899369609</v>
      </c>
      <c r="V564" s="5">
        <v>1919.7335279571751</v>
      </c>
      <c r="W564" s="5">
        <v>1921.356835954211</v>
      </c>
      <c r="X564" s="5">
        <v>1934.806591304123</v>
      </c>
      <c r="Y564" s="5">
        <v>1976.882021626129</v>
      </c>
      <c r="Z564" s="5">
        <v>1984.1465423349</v>
      </c>
      <c r="AA564" s="5">
        <v>2026.1747477096551</v>
      </c>
      <c r="AB564" s="5">
        <v>2060.7353038131969</v>
      </c>
      <c r="AC564" s="5">
        <v>2084.1001607951098</v>
      </c>
      <c r="AD564" s="5">
        <v>2098.586655222322</v>
      </c>
      <c r="AE564" s="5">
        <v>2127.8305377951751</v>
      </c>
      <c r="AF564" s="5">
        <v>2127.8305377951751</v>
      </c>
    </row>
    <row r="566" spans="1:32">
      <c r="A566" s="56" t="s">
        <v>75</v>
      </c>
      <c r="B566" s="56" t="s">
        <v>197</v>
      </c>
      <c r="C566" s="56" t="s">
        <v>130</v>
      </c>
      <c r="D566" s="5">
        <v>8126</v>
      </c>
      <c r="E566" s="5">
        <v>8126</v>
      </c>
      <c r="F566" s="5">
        <v>8126</v>
      </c>
      <c r="G566" s="5">
        <v>7426</v>
      </c>
      <c r="H566" s="5">
        <v>6726</v>
      </c>
      <c r="I566" s="5">
        <v>6026</v>
      </c>
      <c r="J566" s="5">
        <v>4832</v>
      </c>
      <c r="K566" s="5">
        <v>4552</v>
      </c>
      <c r="L566" s="5">
        <v>3152</v>
      </c>
      <c r="M566" s="5">
        <v>3152</v>
      </c>
      <c r="N566" s="5">
        <v>2422</v>
      </c>
      <c r="O566" s="5">
        <v>1692</v>
      </c>
      <c r="P566" s="5">
        <v>1692</v>
      </c>
      <c r="Q566" s="5">
        <v>1692</v>
      </c>
      <c r="R566" s="5">
        <v>1692</v>
      </c>
      <c r="S566" s="5">
        <v>1692</v>
      </c>
      <c r="T566" s="5">
        <v>1692</v>
      </c>
      <c r="U566" s="5">
        <v>852</v>
      </c>
      <c r="V566" s="5">
        <v>426</v>
      </c>
      <c r="W566" s="5">
        <v>426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</row>
    <row r="567" spans="1:32">
      <c r="A567" s="56" t="s">
        <v>75</v>
      </c>
      <c r="B567" s="56" t="s">
        <v>197</v>
      </c>
      <c r="C567" s="56" t="s">
        <v>132</v>
      </c>
      <c r="D567" s="5">
        <v>1597.89999999</v>
      </c>
      <c r="E567" s="5">
        <v>1597.89999999</v>
      </c>
      <c r="F567" s="5">
        <v>1597.89999999</v>
      </c>
      <c r="G567" s="5">
        <v>1597.89999999</v>
      </c>
      <c r="H567" s="5">
        <v>1597.89999999</v>
      </c>
      <c r="I567" s="5">
        <v>1597.89999999</v>
      </c>
      <c r="J567" s="5">
        <v>1597.89999999</v>
      </c>
      <c r="K567" s="5">
        <v>1597.89999999</v>
      </c>
      <c r="L567" s="5">
        <v>1597.89999999</v>
      </c>
      <c r="M567" s="5">
        <v>1597.89999999</v>
      </c>
      <c r="N567" s="5">
        <v>1597.89999999</v>
      </c>
      <c r="O567" s="5">
        <v>1597.89999999</v>
      </c>
      <c r="P567" s="5">
        <v>1597.89999999</v>
      </c>
      <c r="Q567" s="5">
        <v>1597.89999999</v>
      </c>
      <c r="R567" s="5">
        <v>1212.89999999</v>
      </c>
      <c r="S567" s="5">
        <v>1212.89999999</v>
      </c>
      <c r="T567" s="5">
        <v>1212.89999999</v>
      </c>
      <c r="U567" s="5">
        <v>1068.5</v>
      </c>
      <c r="V567" s="5">
        <v>1068.5</v>
      </c>
      <c r="W567" s="5">
        <v>1068.5</v>
      </c>
      <c r="X567" s="5">
        <v>1068.5</v>
      </c>
      <c r="Y567" s="5">
        <v>1068.5</v>
      </c>
      <c r="Z567" s="5">
        <v>1068.5</v>
      </c>
      <c r="AA567" s="5">
        <v>244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</row>
    <row r="568" spans="1:32">
      <c r="A568" s="56" t="s">
        <v>75</v>
      </c>
      <c r="B568" s="56" t="s">
        <v>197</v>
      </c>
      <c r="C568" s="56" t="s">
        <v>133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</row>
    <row r="569" spans="1:32">
      <c r="A569" s="56" t="s">
        <v>75</v>
      </c>
      <c r="B569" s="56" t="s">
        <v>197</v>
      </c>
      <c r="C569" s="56" t="s">
        <v>134</v>
      </c>
      <c r="D569" s="5">
        <v>1954.5000000099999</v>
      </c>
      <c r="E569" s="5">
        <v>1954.5000000099999</v>
      </c>
      <c r="F569" s="5">
        <v>1954.5000036399999</v>
      </c>
      <c r="G569" s="5">
        <v>1954.5000036399999</v>
      </c>
      <c r="H569" s="5">
        <v>1954.5000036399999</v>
      </c>
      <c r="I569" s="5">
        <v>1954.5000036399999</v>
      </c>
      <c r="J569" s="5">
        <v>1954.5000067799999</v>
      </c>
      <c r="K569" s="5">
        <v>1954.5000067799999</v>
      </c>
      <c r="L569" s="5">
        <v>1954.5000113900001</v>
      </c>
      <c r="M569" s="5">
        <v>1954.5000113900001</v>
      </c>
      <c r="N569" s="5">
        <v>1954.5000113900001</v>
      </c>
      <c r="O569" s="5">
        <v>1662.5000113799999</v>
      </c>
      <c r="P569" s="5">
        <v>1545.50001501</v>
      </c>
      <c r="Q569" s="5">
        <v>1545.50001501</v>
      </c>
      <c r="R569" s="5">
        <v>1545.5000244299999</v>
      </c>
      <c r="S569" s="5">
        <v>1545.5000097100001</v>
      </c>
      <c r="T569" s="5">
        <v>1545.5000128500001</v>
      </c>
      <c r="U569" s="5">
        <v>1545.5000201099999</v>
      </c>
      <c r="V569" s="5">
        <v>1545.50002737</v>
      </c>
      <c r="W569" s="5">
        <v>1545.50002786</v>
      </c>
      <c r="X569" s="5">
        <v>1545.50006102</v>
      </c>
      <c r="Y569" s="5">
        <v>1545.50006102</v>
      </c>
      <c r="Z569" s="5">
        <v>1414.00002864</v>
      </c>
      <c r="AA569" s="5">
        <v>3008.9478007299999</v>
      </c>
      <c r="AB569" s="5">
        <v>2459.9478007299999</v>
      </c>
      <c r="AC569" s="5">
        <v>2459.9478007299999</v>
      </c>
      <c r="AD569" s="5">
        <v>2459.9478007299999</v>
      </c>
      <c r="AE569" s="5">
        <v>1940.9478007299999</v>
      </c>
      <c r="AF569" s="5">
        <v>1594.9478007299999</v>
      </c>
    </row>
    <row r="570" spans="1:32">
      <c r="A570" s="56" t="s">
        <v>75</v>
      </c>
      <c r="B570" s="56" t="s">
        <v>197</v>
      </c>
      <c r="C570" s="56" t="s">
        <v>135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</row>
    <row r="571" spans="1:32">
      <c r="A571" s="56" t="s">
        <v>75</v>
      </c>
      <c r="B571" s="56" t="s">
        <v>197</v>
      </c>
      <c r="C571" s="56" t="s">
        <v>136</v>
      </c>
      <c r="D571" s="5">
        <v>152.4</v>
      </c>
      <c r="E571" s="5">
        <v>152.4</v>
      </c>
      <c r="F571" s="5">
        <v>152.4</v>
      </c>
      <c r="G571" s="5">
        <v>152.4</v>
      </c>
      <c r="H571" s="5">
        <v>152.4</v>
      </c>
      <c r="I571" s="5">
        <v>152.4</v>
      </c>
      <c r="J571" s="5">
        <v>152.4</v>
      </c>
      <c r="K571" s="5">
        <v>152.4</v>
      </c>
      <c r="L571" s="5">
        <v>152.4</v>
      </c>
      <c r="M571" s="5">
        <v>152.4</v>
      </c>
      <c r="N571" s="5">
        <v>152.4</v>
      </c>
      <c r="O571" s="5">
        <v>152.4</v>
      </c>
      <c r="P571" s="5">
        <v>152.4</v>
      </c>
      <c r="Q571" s="5">
        <v>152.4</v>
      </c>
      <c r="R571" s="5">
        <v>152.4</v>
      </c>
      <c r="S571" s="5">
        <v>66</v>
      </c>
      <c r="T571" s="5">
        <v>66</v>
      </c>
      <c r="U571" s="5">
        <v>66</v>
      </c>
      <c r="V571" s="5">
        <v>66</v>
      </c>
      <c r="W571" s="5">
        <v>66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</row>
    <row r="572" spans="1:32">
      <c r="A572" s="56" t="s">
        <v>75</v>
      </c>
      <c r="B572" s="56" t="s">
        <v>197</v>
      </c>
      <c r="C572" s="56" t="s">
        <v>137</v>
      </c>
      <c r="D572" s="5">
        <v>670</v>
      </c>
      <c r="E572" s="5">
        <v>670.00001778000001</v>
      </c>
      <c r="F572" s="5">
        <v>670.00002493</v>
      </c>
      <c r="G572" s="5">
        <v>920.00002947999997</v>
      </c>
      <c r="H572" s="5">
        <v>920.00003730999993</v>
      </c>
      <c r="I572" s="5">
        <v>920.00004756999999</v>
      </c>
      <c r="J572" s="5">
        <v>1006.28963174</v>
      </c>
      <c r="K572" s="5">
        <v>1006.2897079000001</v>
      </c>
      <c r="L572" s="5">
        <v>1948.4555948100001</v>
      </c>
      <c r="M572" s="5">
        <v>1948.4555948100001</v>
      </c>
      <c r="N572" s="5">
        <v>1948.4555948100001</v>
      </c>
      <c r="O572" s="5">
        <v>2195.7702375600002</v>
      </c>
      <c r="P572" s="5">
        <v>2277.6376729899998</v>
      </c>
      <c r="Q572" s="5">
        <v>2277.6376730000002</v>
      </c>
      <c r="R572" s="5">
        <v>2925.12453719</v>
      </c>
      <c r="S572" s="5">
        <v>3076.06337171</v>
      </c>
      <c r="T572" s="5">
        <v>3982.5887056699999</v>
      </c>
      <c r="U572" s="5">
        <v>5203.8812037999996</v>
      </c>
      <c r="V572" s="5">
        <v>5377.0173551600001</v>
      </c>
      <c r="W572" s="5">
        <v>5937.8959582999996</v>
      </c>
      <c r="X572" s="5">
        <v>5937.8959586100009</v>
      </c>
      <c r="Y572" s="5">
        <v>5937.8959450100001</v>
      </c>
      <c r="Z572" s="5">
        <v>5937.8960117799998</v>
      </c>
      <c r="AA572" s="5">
        <v>5937.8960964099997</v>
      </c>
      <c r="AB572" s="5">
        <v>5937.8960889</v>
      </c>
      <c r="AC572" s="5">
        <v>5937.8960788600007</v>
      </c>
      <c r="AD572" s="5">
        <v>6873.1716233099996</v>
      </c>
      <c r="AE572" s="5">
        <v>8386.0000510099999</v>
      </c>
      <c r="AF572" s="5">
        <v>7669.8290866999996</v>
      </c>
    </row>
    <row r="573" spans="1:32">
      <c r="A573" s="56" t="s">
        <v>75</v>
      </c>
      <c r="B573" s="56" t="s">
        <v>197</v>
      </c>
      <c r="C573" s="56" t="s">
        <v>138</v>
      </c>
      <c r="D573" s="5">
        <v>6.7799999999999994</v>
      </c>
      <c r="E573" s="5">
        <v>70.646999989999998</v>
      </c>
      <c r="F573" s="5">
        <v>151.97900000999999</v>
      </c>
      <c r="G573" s="5">
        <v>266.90499999999997</v>
      </c>
      <c r="H573" s="5">
        <v>406.553</v>
      </c>
      <c r="I573" s="5">
        <v>573.36900000000003</v>
      </c>
      <c r="J573" s="5">
        <v>775.00299999999993</v>
      </c>
      <c r="K573" s="5">
        <v>1088.9509999899999</v>
      </c>
      <c r="L573" s="5">
        <v>1371.98571666</v>
      </c>
      <c r="M573" s="5">
        <v>1640.71045082</v>
      </c>
      <c r="N573" s="5">
        <v>1958.65946534</v>
      </c>
      <c r="O573" s="5">
        <v>2346.43592605</v>
      </c>
      <c r="P573" s="5">
        <v>2772.1156823900001</v>
      </c>
      <c r="Q573" s="5">
        <v>3213.9407025800001</v>
      </c>
      <c r="R573" s="5">
        <v>3671.8742637700002</v>
      </c>
      <c r="S573" s="5">
        <v>4123.79592779</v>
      </c>
      <c r="T573" s="5">
        <v>4584.0053343299996</v>
      </c>
      <c r="U573" s="5">
        <v>4939.9521028400004</v>
      </c>
      <c r="V573" s="5">
        <v>5281.9022712400001</v>
      </c>
      <c r="W573" s="5">
        <v>5586.6117931799999</v>
      </c>
      <c r="X573" s="5">
        <v>5909.90588656</v>
      </c>
      <c r="Y573" s="5">
        <v>6239.44197334</v>
      </c>
      <c r="Z573" s="5">
        <v>6583.140128510001</v>
      </c>
      <c r="AA573" s="5">
        <v>6931.3414566599986</v>
      </c>
      <c r="AB573" s="5">
        <v>7298.8976921399999</v>
      </c>
      <c r="AC573" s="5">
        <v>7670.4133017300001</v>
      </c>
      <c r="AD573" s="5">
        <v>8065.6271149200002</v>
      </c>
      <c r="AE573" s="5">
        <v>8460.9043175100014</v>
      </c>
      <c r="AF573" s="5">
        <v>8477.9553716600003</v>
      </c>
    </row>
    <row r="574" spans="1:32">
      <c r="A574" s="56" t="s">
        <v>75</v>
      </c>
      <c r="B574" s="56" t="s">
        <v>197</v>
      </c>
      <c r="C574" s="56" t="s">
        <v>139</v>
      </c>
      <c r="D574" s="5">
        <v>99.957999999999998</v>
      </c>
      <c r="E574" s="5">
        <v>394.57299999999998</v>
      </c>
      <c r="F574" s="5">
        <v>630.91099999999994</v>
      </c>
      <c r="G574" s="5">
        <v>861.1690000000001</v>
      </c>
      <c r="H574" s="5">
        <v>1044.5999999999999</v>
      </c>
      <c r="I574" s="5">
        <v>1202.9010000000001</v>
      </c>
      <c r="J574" s="5">
        <v>1345.9849999999999</v>
      </c>
      <c r="K574" s="5">
        <v>1584.4369999999999</v>
      </c>
      <c r="L574" s="5">
        <v>1898.5050000000001</v>
      </c>
      <c r="M574" s="5">
        <v>2160.37</v>
      </c>
      <c r="N574" s="5">
        <v>2444.34</v>
      </c>
      <c r="O574" s="5">
        <v>2791.527</v>
      </c>
      <c r="P574" s="5">
        <v>3133.6959999999999</v>
      </c>
      <c r="Q574" s="5">
        <v>3465.114</v>
      </c>
      <c r="R574" s="5">
        <v>3761.0080000000012</v>
      </c>
      <c r="S574" s="5">
        <v>4025.8090000000002</v>
      </c>
      <c r="T574" s="5">
        <v>4247.8820000000014</v>
      </c>
      <c r="U574" s="5">
        <v>4350.5150000000003</v>
      </c>
      <c r="V574" s="5">
        <v>4399.7440000000006</v>
      </c>
      <c r="W574" s="5">
        <v>4410.491</v>
      </c>
      <c r="X574" s="5">
        <v>4406.2350000000006</v>
      </c>
      <c r="Y574" s="5">
        <v>4406.755000000001</v>
      </c>
      <c r="Z574" s="5">
        <v>4388.9480000000012</v>
      </c>
      <c r="AA574" s="5">
        <v>4375.9829999999993</v>
      </c>
      <c r="AB574" s="5">
        <v>4347.2200000000012</v>
      </c>
      <c r="AC574" s="5">
        <v>4324.1239999999998</v>
      </c>
      <c r="AD574" s="5">
        <v>4288.7089999999998</v>
      </c>
      <c r="AE574" s="5">
        <v>4255.2830000000004</v>
      </c>
      <c r="AF574" s="5">
        <v>4255.2830000000004</v>
      </c>
    </row>
    <row r="575" spans="1:32">
      <c r="A575" s="56" t="s">
        <v>75</v>
      </c>
      <c r="B575" s="56" t="s">
        <v>197</v>
      </c>
      <c r="C575" s="56" t="s">
        <v>140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</row>
    <row r="576" spans="1:32">
      <c r="A576" s="56" t="s">
        <v>75</v>
      </c>
      <c r="B576" s="56" t="s">
        <v>197</v>
      </c>
      <c r="C576" s="56" t="s">
        <v>141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</row>
    <row r="577" spans="1:32">
      <c r="A577" s="56" t="s">
        <v>75</v>
      </c>
      <c r="B577" s="56" t="s">
        <v>197</v>
      </c>
      <c r="C577" s="56" t="s">
        <v>142</v>
      </c>
      <c r="D577" s="5">
        <v>986.42900000000009</v>
      </c>
      <c r="E577" s="5">
        <v>1286.4290000000001</v>
      </c>
      <c r="F577" s="5">
        <v>3541.17528846</v>
      </c>
      <c r="G577" s="5">
        <v>4086.1640580600001</v>
      </c>
      <c r="H577" s="5">
        <v>4917.9540438900003</v>
      </c>
      <c r="I577" s="5">
        <v>5957.1791469999989</v>
      </c>
      <c r="J577" s="5">
        <v>7322.0667505100009</v>
      </c>
      <c r="K577" s="5">
        <v>8175.6958253900002</v>
      </c>
      <c r="L577" s="5">
        <v>9489.9782734500004</v>
      </c>
      <c r="M577" s="5">
        <v>9496.5005972700001</v>
      </c>
      <c r="N577" s="5">
        <v>10290.95052531</v>
      </c>
      <c r="O577" s="5">
        <v>11590.567787600001</v>
      </c>
      <c r="P577" s="5">
        <v>11597.544370989999</v>
      </c>
      <c r="Q577" s="5">
        <v>11597.544371010001</v>
      </c>
      <c r="R577" s="5">
        <v>11898.850612669999</v>
      </c>
      <c r="S577" s="5">
        <v>12996.533046930001</v>
      </c>
      <c r="T577" s="5">
        <v>13445.937005850001</v>
      </c>
      <c r="U577" s="5">
        <v>13762.49846742</v>
      </c>
      <c r="V577" s="5">
        <v>14011.329100679999</v>
      </c>
      <c r="W577" s="5">
        <v>14590.94639039</v>
      </c>
      <c r="X577" s="5">
        <v>18982.732025059999</v>
      </c>
      <c r="Y577" s="5">
        <v>20147.533906519999</v>
      </c>
      <c r="Z577" s="5">
        <v>19707.558907099999</v>
      </c>
      <c r="AA577" s="5">
        <v>20084.36154754</v>
      </c>
      <c r="AB577" s="5">
        <v>20051.502898390001</v>
      </c>
      <c r="AC577" s="5">
        <v>20509.703416230001</v>
      </c>
      <c r="AD577" s="5">
        <v>23011.750808820001</v>
      </c>
      <c r="AE577" s="5">
        <v>23281.56437529</v>
      </c>
      <c r="AF577" s="5">
        <v>23296.66604032</v>
      </c>
    </row>
    <row r="578" spans="1:32">
      <c r="A578" s="56" t="s">
        <v>75</v>
      </c>
      <c r="B578" s="56" t="s">
        <v>197</v>
      </c>
      <c r="C578" s="56" t="s">
        <v>143</v>
      </c>
      <c r="D578" s="5">
        <v>2826.4169999999999</v>
      </c>
      <c r="E578" s="5">
        <v>2826.4169999999999</v>
      </c>
      <c r="F578" s="5">
        <v>3193.6570146099998</v>
      </c>
      <c r="G578" s="5">
        <v>3193.657032529999</v>
      </c>
      <c r="H578" s="5">
        <v>3193.6570750199999</v>
      </c>
      <c r="I578" s="5">
        <v>3249.1509793199989</v>
      </c>
      <c r="J578" s="5">
        <v>3509.5391814200002</v>
      </c>
      <c r="K578" s="5">
        <v>3509.5391816000001</v>
      </c>
      <c r="L578" s="5">
        <v>4864.4002405800011</v>
      </c>
      <c r="M578" s="5">
        <v>4864.4002406500003</v>
      </c>
      <c r="N578" s="5">
        <v>5871.9216106500016</v>
      </c>
      <c r="O578" s="5">
        <v>6432.6978973400019</v>
      </c>
      <c r="P578" s="5">
        <v>6781.7980283300021</v>
      </c>
      <c r="Q578" s="5">
        <v>6785.8792390000017</v>
      </c>
      <c r="R578" s="5">
        <v>8178.309164610002</v>
      </c>
      <c r="S578" s="5">
        <v>9634.4602908299985</v>
      </c>
      <c r="T578" s="5">
        <v>10848.82708302</v>
      </c>
      <c r="U578" s="5">
        <v>14598.20427174</v>
      </c>
      <c r="V578" s="5">
        <v>15030.55783177</v>
      </c>
      <c r="W578" s="5">
        <v>17259.538963970001</v>
      </c>
      <c r="X578" s="5">
        <v>19175.197814520001</v>
      </c>
      <c r="Y578" s="5">
        <v>20690.562115730001</v>
      </c>
      <c r="Z578" s="5">
        <v>20545.10213132</v>
      </c>
      <c r="AA578" s="5">
        <v>21858.479262429999</v>
      </c>
      <c r="AB578" s="5">
        <v>22756.970806820002</v>
      </c>
      <c r="AC578" s="5">
        <v>22202.871217479998</v>
      </c>
      <c r="AD578" s="5">
        <v>26253.149447979999</v>
      </c>
      <c r="AE578" s="5">
        <v>27863.740074789999</v>
      </c>
      <c r="AF578" s="5">
        <v>27837.740074960009</v>
      </c>
    </row>
    <row r="579" spans="1:32">
      <c r="A579" s="56" t="s">
        <v>75</v>
      </c>
      <c r="B579" s="56" t="s">
        <v>197</v>
      </c>
      <c r="C579" s="56" t="s">
        <v>144</v>
      </c>
      <c r="D579" s="5">
        <v>4941.9001342461061</v>
      </c>
      <c r="E579" s="5">
        <v>6248.8361014900001</v>
      </c>
      <c r="F579" s="5">
        <v>6947.0674198200004</v>
      </c>
      <c r="G579" s="5">
        <v>7675.3939258</v>
      </c>
      <c r="H579" s="5">
        <v>8329.1378256999997</v>
      </c>
      <c r="I579" s="5">
        <v>8959.7591496999994</v>
      </c>
      <c r="J579" s="5">
        <v>9601.5013985000005</v>
      </c>
      <c r="K579" s="5">
        <v>10257.520646700001</v>
      </c>
      <c r="L579" s="5">
        <v>10923.916328200001</v>
      </c>
      <c r="M579" s="5">
        <v>11482.732244500001</v>
      </c>
      <c r="N579" s="5">
        <v>12062.705751699999</v>
      </c>
      <c r="O579" s="5">
        <v>12645.1129052</v>
      </c>
      <c r="P579" s="5">
        <v>13200.5423206</v>
      </c>
      <c r="Q579" s="5">
        <v>13720.012152699999</v>
      </c>
      <c r="R579" s="5">
        <v>14196.9812162</v>
      </c>
      <c r="S579" s="5">
        <v>14666.617491200001</v>
      </c>
      <c r="T579" s="5">
        <v>15133.803684799999</v>
      </c>
      <c r="U579" s="5">
        <v>15601.3470727</v>
      </c>
      <c r="V579" s="5">
        <v>16059.6919616</v>
      </c>
      <c r="W579" s="5">
        <v>16507.785058699999</v>
      </c>
      <c r="X579" s="5">
        <v>16936.909008300001</v>
      </c>
      <c r="Y579" s="5">
        <v>17361.480721600001</v>
      </c>
      <c r="Z579" s="5">
        <v>17759.720203699999</v>
      </c>
      <c r="AA579" s="5">
        <v>18151.232939900001</v>
      </c>
      <c r="AB579" s="5">
        <v>18530.020143400001</v>
      </c>
      <c r="AC579" s="5">
        <v>18907.339474199998</v>
      </c>
      <c r="AD579" s="5">
        <v>19284.631764999998</v>
      </c>
      <c r="AE579" s="5">
        <v>19645.508336700001</v>
      </c>
      <c r="AF579" s="5">
        <v>19645.508336700001</v>
      </c>
    </row>
    <row r="580" spans="1:32">
      <c r="A580" s="56" t="s">
        <v>75</v>
      </c>
      <c r="B580" s="56" t="s">
        <v>197</v>
      </c>
      <c r="C580" s="56" t="s">
        <v>146</v>
      </c>
      <c r="D580" s="5">
        <v>104.0258438925494</v>
      </c>
      <c r="E580" s="5">
        <v>161.99786598880249</v>
      </c>
      <c r="F580" s="5">
        <v>191.46830324972581</v>
      </c>
      <c r="G580" s="5">
        <v>225.09824392779649</v>
      </c>
      <c r="H580" s="5">
        <v>258.63973482131013</v>
      </c>
      <c r="I580" s="5">
        <v>291.18647211344938</v>
      </c>
      <c r="J580" s="5">
        <v>322.36591115174548</v>
      </c>
      <c r="K580" s="5">
        <v>358.16807552288361</v>
      </c>
      <c r="L580" s="5">
        <v>394.25951740561271</v>
      </c>
      <c r="M580" s="5">
        <v>432.739184708214</v>
      </c>
      <c r="N580" s="5">
        <v>465.98982874266909</v>
      </c>
      <c r="O580" s="5">
        <v>506.6496860148136</v>
      </c>
      <c r="P580" s="5">
        <v>546.14191682219518</v>
      </c>
      <c r="Q580" s="5">
        <v>590.03126476948034</v>
      </c>
      <c r="R580" s="5">
        <v>631.38657345178081</v>
      </c>
      <c r="S580" s="5">
        <v>670.10021357927531</v>
      </c>
      <c r="T580" s="5">
        <v>716.46747212967216</v>
      </c>
      <c r="U580" s="5">
        <v>764.0842727762282</v>
      </c>
      <c r="V580" s="5">
        <v>809.4467247588691</v>
      </c>
      <c r="W580" s="5">
        <v>853.92802896883563</v>
      </c>
      <c r="X580" s="5">
        <v>902.05765206870797</v>
      </c>
      <c r="Y580" s="5">
        <v>953.57494727116568</v>
      </c>
      <c r="Z580" s="5">
        <v>1003.305020177015</v>
      </c>
      <c r="AA580" s="5">
        <v>1049.48690328873</v>
      </c>
      <c r="AB580" s="5">
        <v>1107.8725198936891</v>
      </c>
      <c r="AC580" s="5">
        <v>1163.541571599204</v>
      </c>
      <c r="AD580" s="5">
        <v>1220.9092941995359</v>
      </c>
      <c r="AE580" s="5">
        <v>1278.7236252166219</v>
      </c>
      <c r="AF580" s="5">
        <v>1278.7236252166219</v>
      </c>
    </row>
    <row r="582" spans="1:32">
      <c r="A582" s="56" t="s">
        <v>75</v>
      </c>
      <c r="B582" s="56" t="s">
        <v>198</v>
      </c>
      <c r="C582" s="56" t="s">
        <v>131</v>
      </c>
      <c r="D582" s="5">
        <v>4820</v>
      </c>
      <c r="E582" s="5">
        <v>4820</v>
      </c>
      <c r="F582" s="5">
        <v>4820</v>
      </c>
      <c r="G582" s="5">
        <v>4135</v>
      </c>
      <c r="H582" s="5">
        <v>3385</v>
      </c>
      <c r="I582" s="5">
        <v>3385</v>
      </c>
      <c r="J582" s="5">
        <v>2825</v>
      </c>
      <c r="K582" s="5">
        <v>1720</v>
      </c>
      <c r="L582" s="5">
        <v>1160</v>
      </c>
      <c r="M582" s="5">
        <v>1160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</row>
    <row r="583" spans="1:32">
      <c r="A583" s="56" t="s">
        <v>75</v>
      </c>
      <c r="B583" s="56" t="s">
        <v>198</v>
      </c>
      <c r="C583" s="56" t="s">
        <v>132</v>
      </c>
      <c r="D583" s="5">
        <v>500</v>
      </c>
      <c r="E583" s="5">
        <v>500</v>
      </c>
      <c r="F583" s="5">
        <v>500</v>
      </c>
      <c r="G583" s="5">
        <v>500</v>
      </c>
      <c r="H583" s="5">
        <v>500</v>
      </c>
      <c r="I583" s="5">
        <v>500</v>
      </c>
      <c r="J583" s="5">
        <v>500</v>
      </c>
      <c r="K583" s="5">
        <v>500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</row>
    <row r="584" spans="1:32">
      <c r="A584" s="56" t="s">
        <v>75</v>
      </c>
      <c r="B584" s="56" t="s">
        <v>198</v>
      </c>
      <c r="C584" s="56" t="s">
        <v>133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</row>
    <row r="585" spans="1:32">
      <c r="A585" s="56" t="s">
        <v>75</v>
      </c>
      <c r="B585" s="56" t="s">
        <v>198</v>
      </c>
      <c r="C585" s="56" t="s">
        <v>134</v>
      </c>
      <c r="D585" s="5">
        <v>1900</v>
      </c>
      <c r="E585" s="5">
        <v>1900</v>
      </c>
      <c r="F585" s="5">
        <v>1900.00000363</v>
      </c>
      <c r="G585" s="5">
        <v>1900.00000363</v>
      </c>
      <c r="H585" s="5">
        <v>1900.00000363</v>
      </c>
      <c r="I585" s="5">
        <v>1900.00000363</v>
      </c>
      <c r="J585" s="5">
        <v>1900.00000363</v>
      </c>
      <c r="K585" s="5">
        <v>1900.00000363</v>
      </c>
      <c r="L585" s="5">
        <v>1900.0000082399999</v>
      </c>
      <c r="M585" s="5">
        <v>1900.0000082399999</v>
      </c>
      <c r="N585" s="5">
        <v>1900.0000082399999</v>
      </c>
      <c r="O585" s="5">
        <v>1730.0000082399999</v>
      </c>
      <c r="P585" s="5">
        <v>1730.0000082399999</v>
      </c>
      <c r="Q585" s="5">
        <v>1730.0000082399999</v>
      </c>
      <c r="R585" s="5">
        <v>1885.7869050199999</v>
      </c>
      <c r="S585" s="5">
        <v>1885.7868996300001</v>
      </c>
      <c r="T585" s="5">
        <v>1885.78690375</v>
      </c>
      <c r="U585" s="5">
        <v>2305.4031902000002</v>
      </c>
      <c r="V585" s="5">
        <v>2305.4031902000002</v>
      </c>
      <c r="W585" s="5">
        <v>2305.4031902000002</v>
      </c>
      <c r="X585" s="5">
        <v>2399.5273215500001</v>
      </c>
      <c r="Y585" s="5">
        <v>2399.5273215500001</v>
      </c>
      <c r="Z585" s="5">
        <v>2399.5273240000001</v>
      </c>
      <c r="AA585" s="5">
        <v>2399.5273334200001</v>
      </c>
      <c r="AB585" s="5">
        <v>2399.5273423499998</v>
      </c>
      <c r="AC585" s="5">
        <v>1815.52735422</v>
      </c>
      <c r="AD585" s="5">
        <v>1815.5273651099999</v>
      </c>
      <c r="AE585" s="5">
        <v>3025.4069137900001</v>
      </c>
      <c r="AF585" s="5">
        <v>3230.5224363900002</v>
      </c>
    </row>
    <row r="586" spans="1:32">
      <c r="A586" s="56" t="s">
        <v>75</v>
      </c>
      <c r="B586" s="56" t="s">
        <v>198</v>
      </c>
      <c r="C586" s="56" t="s">
        <v>135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</row>
    <row r="587" spans="1:32">
      <c r="A587" s="56" t="s">
        <v>75</v>
      </c>
      <c r="B587" s="56" t="s">
        <v>198</v>
      </c>
      <c r="C587" s="56" t="s">
        <v>136</v>
      </c>
      <c r="D587" s="5">
        <v>2204.0200000599998</v>
      </c>
      <c r="E587" s="5">
        <v>2204.0200000599998</v>
      </c>
      <c r="F587" s="5">
        <v>2204.0200000599998</v>
      </c>
      <c r="G587" s="5">
        <v>2204.0200000599998</v>
      </c>
      <c r="H587" s="5">
        <v>2204.0200000599998</v>
      </c>
      <c r="I587" s="5">
        <v>2204.0200000599998</v>
      </c>
      <c r="J587" s="5">
        <v>2204.0200000599998</v>
      </c>
      <c r="K587" s="5">
        <v>2204.0200000599998</v>
      </c>
      <c r="L587" s="5">
        <v>2204.0200000599998</v>
      </c>
      <c r="M587" s="5">
        <v>2204.0200000599998</v>
      </c>
      <c r="N587" s="5">
        <v>2204.0200000599998</v>
      </c>
      <c r="O587" s="5">
        <v>2204.0200000599998</v>
      </c>
      <c r="P587" s="5">
        <v>2204.0200000599998</v>
      </c>
      <c r="Q587" s="5">
        <v>2204.0200000599998</v>
      </c>
      <c r="R587" s="5">
        <v>2204.0200000599998</v>
      </c>
      <c r="S587" s="5">
        <v>2204.0200000599998</v>
      </c>
      <c r="T587" s="5">
        <v>2204.0200000599998</v>
      </c>
      <c r="U587" s="5">
        <v>2204.0200000599998</v>
      </c>
      <c r="V587" s="5">
        <v>2204.0200000599998</v>
      </c>
      <c r="W587" s="5">
        <v>2204.0200000599998</v>
      </c>
      <c r="X587" s="5">
        <v>2204.0200000599998</v>
      </c>
      <c r="Y587" s="5">
        <v>2204.0200000599998</v>
      </c>
      <c r="Z587" s="5">
        <v>2204.0200000599998</v>
      </c>
      <c r="AA587" s="5">
        <v>2204.0200000599998</v>
      </c>
      <c r="AB587" s="5">
        <v>2204.0200000599998</v>
      </c>
      <c r="AC587" s="5">
        <v>2204.0200000599998</v>
      </c>
      <c r="AD587" s="5">
        <v>2204.0200000599998</v>
      </c>
      <c r="AE587" s="5">
        <v>2204.0200000599998</v>
      </c>
      <c r="AF587" s="5">
        <v>2204.0200000599998</v>
      </c>
    </row>
    <row r="588" spans="1:32">
      <c r="A588" s="56" t="s">
        <v>75</v>
      </c>
      <c r="B588" s="56" t="s">
        <v>198</v>
      </c>
      <c r="C588" s="56" t="s">
        <v>137</v>
      </c>
      <c r="D588" s="5">
        <v>125.23</v>
      </c>
      <c r="E588" s="5">
        <v>125.23000244000001</v>
      </c>
      <c r="F588" s="5">
        <v>124.13000344</v>
      </c>
      <c r="G588" s="5">
        <v>124.13000425</v>
      </c>
      <c r="H588" s="5">
        <v>124.13000624999999</v>
      </c>
      <c r="I588" s="5">
        <v>125.23001015</v>
      </c>
      <c r="J588" s="5">
        <v>124.13003319000001</v>
      </c>
      <c r="K588" s="5">
        <v>124.13007406</v>
      </c>
      <c r="L588" s="5">
        <v>710.32238795000001</v>
      </c>
      <c r="M588" s="5">
        <v>710.32238795000001</v>
      </c>
      <c r="N588" s="5">
        <v>961.42238795000003</v>
      </c>
      <c r="O588" s="5">
        <v>960.32238795000001</v>
      </c>
      <c r="P588" s="5">
        <v>961.42238795000003</v>
      </c>
      <c r="Q588" s="5">
        <v>960.32238795000001</v>
      </c>
      <c r="R588" s="5">
        <v>961.42244142999994</v>
      </c>
      <c r="S588" s="5">
        <v>961.42245889000003</v>
      </c>
      <c r="T588" s="5">
        <v>961.42245891000005</v>
      </c>
      <c r="U588" s="5">
        <v>1464.2083199000001</v>
      </c>
      <c r="V588" s="5">
        <v>1464.2083199000001</v>
      </c>
      <c r="W588" s="5">
        <v>1464.2083199000001</v>
      </c>
      <c r="X588" s="5">
        <v>1464.2083199000001</v>
      </c>
      <c r="Y588" s="5">
        <v>1647.2890384299999</v>
      </c>
      <c r="Z588" s="5">
        <v>1647.28904132</v>
      </c>
      <c r="AA588" s="5">
        <v>1647.2890422200001</v>
      </c>
      <c r="AB588" s="5">
        <v>1647.28904369</v>
      </c>
      <c r="AC588" s="5">
        <v>1647.2890398899999</v>
      </c>
      <c r="AD588" s="5">
        <v>1647.2890315699999</v>
      </c>
      <c r="AE588" s="5">
        <v>1647.2890157899999</v>
      </c>
      <c r="AF588" s="5">
        <v>1061.0970323500001</v>
      </c>
    </row>
    <row r="589" spans="1:32">
      <c r="A589" s="56" t="s">
        <v>75</v>
      </c>
      <c r="B589" s="56" t="s">
        <v>198</v>
      </c>
      <c r="C589" s="56" t="s">
        <v>138</v>
      </c>
      <c r="D589" s="5">
        <v>5.2480000000000002</v>
      </c>
      <c r="E589" s="5">
        <v>55.805</v>
      </c>
      <c r="F589" s="5">
        <v>137.178</v>
      </c>
      <c r="G589" s="5">
        <v>254.75700000000001</v>
      </c>
      <c r="H589" s="5">
        <v>407.74700000000001</v>
      </c>
      <c r="I589" s="5">
        <v>597.26199999999994</v>
      </c>
      <c r="J589" s="5">
        <v>772.55799999999999</v>
      </c>
      <c r="K589" s="5">
        <v>1024.9490000000001</v>
      </c>
      <c r="L589" s="5">
        <v>1239.8924565899999</v>
      </c>
      <c r="M589" s="5">
        <v>1442.2730291800001</v>
      </c>
      <c r="N589" s="5">
        <v>1672.4216107699999</v>
      </c>
      <c r="O589" s="5">
        <v>1972.3109051700001</v>
      </c>
      <c r="P589" s="5">
        <v>2322.3100700999998</v>
      </c>
      <c r="Q589" s="5">
        <v>2689.1722191600002</v>
      </c>
      <c r="R589" s="5">
        <v>3083.3483508300001</v>
      </c>
      <c r="S589" s="5">
        <v>3503.3183958999998</v>
      </c>
      <c r="T589" s="5">
        <v>3907.2658795100001</v>
      </c>
      <c r="U589" s="5">
        <v>4248.3119133199998</v>
      </c>
      <c r="V589" s="5">
        <v>4594.1342578200001</v>
      </c>
      <c r="W589" s="5">
        <v>4922.3785791</v>
      </c>
      <c r="X589" s="5">
        <v>5240.6725199799994</v>
      </c>
      <c r="Y589" s="5">
        <v>5568.3839228100014</v>
      </c>
      <c r="Z589" s="5">
        <v>5914.7133059999996</v>
      </c>
      <c r="AA589" s="5">
        <v>6268.9471736599999</v>
      </c>
      <c r="AB589" s="5">
        <v>6645.9519552000002</v>
      </c>
      <c r="AC589" s="5">
        <v>7030.0935544499998</v>
      </c>
      <c r="AD589" s="5">
        <v>7438.2922817500003</v>
      </c>
      <c r="AE589" s="5">
        <v>7855.3622635800002</v>
      </c>
      <c r="AF589" s="5">
        <v>7884.0703673100006</v>
      </c>
    </row>
    <row r="590" spans="1:32">
      <c r="A590" s="56" t="s">
        <v>75</v>
      </c>
      <c r="B590" s="56" t="s">
        <v>198</v>
      </c>
      <c r="C590" s="56" t="s">
        <v>139</v>
      </c>
      <c r="D590" s="5">
        <v>96.903999999999996</v>
      </c>
      <c r="E590" s="5">
        <v>332.36599999999999</v>
      </c>
      <c r="F590" s="5">
        <v>592.89299999999992</v>
      </c>
      <c r="G590" s="5">
        <v>841.02199999999993</v>
      </c>
      <c r="H590" s="5">
        <v>1068.623</v>
      </c>
      <c r="I590" s="5">
        <v>1263.973</v>
      </c>
      <c r="J590" s="5">
        <v>1337.973</v>
      </c>
      <c r="K590" s="5">
        <v>1465.9970000000001</v>
      </c>
      <c r="L590" s="5">
        <v>1677.258</v>
      </c>
      <c r="M590" s="5">
        <v>1844.193</v>
      </c>
      <c r="N590" s="5">
        <v>2011.6679999999999</v>
      </c>
      <c r="O590" s="5">
        <v>2249.2469999999998</v>
      </c>
      <c r="P590" s="5">
        <v>2505.0830000000001</v>
      </c>
      <c r="Q590" s="5">
        <v>2754.9569999999999</v>
      </c>
      <c r="R590" s="5">
        <v>2990.1660000000002</v>
      </c>
      <c r="S590" s="5">
        <v>3229.36</v>
      </c>
      <c r="T590" s="5">
        <v>3404.1</v>
      </c>
      <c r="U590" s="5">
        <v>3500.9479999999999</v>
      </c>
      <c r="V590" s="5">
        <v>3565.601999999999</v>
      </c>
      <c r="W590" s="5">
        <v>3605.174</v>
      </c>
      <c r="X590" s="5">
        <v>3604.6750000000002</v>
      </c>
      <c r="Y590" s="5">
        <v>3607.498</v>
      </c>
      <c r="Z590" s="5">
        <v>3598.4209999999998</v>
      </c>
      <c r="AA590" s="5">
        <v>3592.6410000000001</v>
      </c>
      <c r="AB590" s="5">
        <v>3576.025000000001</v>
      </c>
      <c r="AC590" s="5">
        <v>3563.2330000000011</v>
      </c>
      <c r="AD590" s="5">
        <v>3540.764000000001</v>
      </c>
      <c r="AE590" s="5">
        <v>3521.5800000000008</v>
      </c>
      <c r="AF590" s="5">
        <v>3521.5800000000008</v>
      </c>
    </row>
    <row r="591" spans="1:32">
      <c r="A591" s="56" t="s">
        <v>75</v>
      </c>
      <c r="B591" s="56" t="s">
        <v>198</v>
      </c>
      <c r="C591" s="56" t="s">
        <v>140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</row>
    <row r="592" spans="1:32">
      <c r="A592" s="56" t="s">
        <v>75</v>
      </c>
      <c r="B592" s="56" t="s">
        <v>198</v>
      </c>
      <c r="C592" s="56" t="s">
        <v>141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</row>
    <row r="593" spans="1:32">
      <c r="A593" s="56" t="s">
        <v>75</v>
      </c>
      <c r="B593" s="56" t="s">
        <v>198</v>
      </c>
      <c r="C593" s="56" t="s">
        <v>142</v>
      </c>
      <c r="D593" s="5">
        <v>3996.9637999999991</v>
      </c>
      <c r="E593" s="5">
        <v>4154.4637999999986</v>
      </c>
      <c r="F593" s="5">
        <v>4634.925014739998</v>
      </c>
      <c r="G593" s="5">
        <v>4697.2914706699976</v>
      </c>
      <c r="H593" s="5">
        <v>5498.3589513399984</v>
      </c>
      <c r="I593" s="5">
        <v>5498.3589514799978</v>
      </c>
      <c r="J593" s="5">
        <v>5850.2310284799996</v>
      </c>
      <c r="K593" s="5">
        <v>6685.5883394599987</v>
      </c>
      <c r="L593" s="5">
        <v>7373.3121024599986</v>
      </c>
      <c r="M593" s="5">
        <v>8145.4685296799989</v>
      </c>
      <c r="N593" s="5">
        <v>8244.5698567099989</v>
      </c>
      <c r="O593" s="5">
        <v>9916.5742442399987</v>
      </c>
      <c r="P593" s="5">
        <v>10053.33627009</v>
      </c>
      <c r="Q593" s="5">
        <v>10053.33627009</v>
      </c>
      <c r="R593" s="5">
        <v>10053.336270260001</v>
      </c>
      <c r="S593" s="5">
        <v>10834.285851680001</v>
      </c>
      <c r="T593" s="5">
        <v>10633.381052029999</v>
      </c>
      <c r="U593" s="5">
        <v>10441.38105238</v>
      </c>
      <c r="V593" s="5">
        <v>10167.26490217</v>
      </c>
      <c r="W593" s="5">
        <v>10675.060142890001</v>
      </c>
      <c r="X593" s="5">
        <v>12365.57782932</v>
      </c>
      <c r="Y593" s="5">
        <v>12202.67624189</v>
      </c>
      <c r="Z593" s="5">
        <v>11890.676249960001</v>
      </c>
      <c r="AA593" s="5">
        <v>12772.344385730001</v>
      </c>
      <c r="AB593" s="5">
        <v>12772.344386749999</v>
      </c>
      <c r="AC593" s="5">
        <v>13269.847689030001</v>
      </c>
      <c r="AD593" s="5">
        <v>13241.147689289999</v>
      </c>
      <c r="AE593" s="5">
        <v>12503.09768936</v>
      </c>
      <c r="AF593" s="5">
        <v>12269.601889420001</v>
      </c>
    </row>
    <row r="594" spans="1:32">
      <c r="A594" s="56" t="s">
        <v>75</v>
      </c>
      <c r="B594" s="56" t="s">
        <v>198</v>
      </c>
      <c r="C594" s="56" t="s">
        <v>143</v>
      </c>
      <c r="D594" s="5">
        <v>1001.801</v>
      </c>
      <c r="E594" s="5">
        <v>1001.801</v>
      </c>
      <c r="F594" s="5">
        <v>1001.80101009</v>
      </c>
      <c r="G594" s="5">
        <v>1001.80101602</v>
      </c>
      <c r="H594" s="5">
        <v>1001.801017</v>
      </c>
      <c r="I594" s="5">
        <v>1001.8010177800001</v>
      </c>
      <c r="J594" s="5">
        <v>1001.80102213</v>
      </c>
      <c r="K594" s="5">
        <v>1001.80103279</v>
      </c>
      <c r="L594" s="5">
        <v>1001.80105501</v>
      </c>
      <c r="M594" s="5">
        <v>1348.5158707099999</v>
      </c>
      <c r="N594" s="5">
        <v>2438.5533703900001</v>
      </c>
      <c r="O594" s="5">
        <v>2438.5533709599999</v>
      </c>
      <c r="P594" s="5">
        <v>2438.5533733100001</v>
      </c>
      <c r="Q594" s="5">
        <v>2438.55337332</v>
      </c>
      <c r="R594" s="5">
        <v>2611.8017366200002</v>
      </c>
      <c r="S594" s="5">
        <v>2611.8017507300001</v>
      </c>
      <c r="T594" s="5">
        <v>3218.9328683899998</v>
      </c>
      <c r="U594" s="5">
        <v>3618.9328657299998</v>
      </c>
      <c r="V594" s="5">
        <v>3618.932866659999</v>
      </c>
      <c r="W594" s="5">
        <v>3618.9333904800001</v>
      </c>
      <c r="X594" s="5">
        <v>5620.8433313100013</v>
      </c>
      <c r="Y594" s="5">
        <v>5926.6975660400003</v>
      </c>
      <c r="Z594" s="5">
        <v>5819.1775674</v>
      </c>
      <c r="AA594" s="5">
        <v>6006.4894305100006</v>
      </c>
      <c r="AB594" s="5">
        <v>6006.4894306699998</v>
      </c>
      <c r="AC594" s="5">
        <v>6887.7490989200014</v>
      </c>
      <c r="AD594" s="5">
        <v>7746.994637490001</v>
      </c>
      <c r="AE594" s="5">
        <v>11583.28494743</v>
      </c>
      <c r="AF594" s="5">
        <v>11502.28494757</v>
      </c>
    </row>
    <row r="595" spans="1:32">
      <c r="A595" s="56" t="s">
        <v>75</v>
      </c>
      <c r="B595" s="56" t="s">
        <v>198</v>
      </c>
      <c r="C595" s="56" t="s">
        <v>144</v>
      </c>
      <c r="D595" s="5">
        <v>3806.24689193529</v>
      </c>
      <c r="E595" s="5">
        <v>5088.0472</v>
      </c>
      <c r="F595" s="5">
        <v>5784.8093250000002</v>
      </c>
      <c r="G595" s="5">
        <v>6517.8103440000004</v>
      </c>
      <c r="H595" s="5">
        <v>7244.8401610000001</v>
      </c>
      <c r="I595" s="5">
        <v>7972.8585709999998</v>
      </c>
      <c r="J595" s="5">
        <v>8440.0360309999996</v>
      </c>
      <c r="K595" s="5">
        <v>8899.9999270000008</v>
      </c>
      <c r="L595" s="5">
        <v>9361.2525440000009</v>
      </c>
      <c r="M595" s="5">
        <v>9753.4850409999999</v>
      </c>
      <c r="N595" s="5">
        <v>10152.426670000001</v>
      </c>
      <c r="O595" s="5">
        <v>10554.62428</v>
      </c>
      <c r="P595" s="5">
        <v>10955.70694</v>
      </c>
      <c r="Q595" s="5">
        <v>11336.68842</v>
      </c>
      <c r="R595" s="5">
        <v>11697.80062</v>
      </c>
      <c r="S595" s="5">
        <v>12064.38422</v>
      </c>
      <c r="T595" s="5">
        <v>12436.89834</v>
      </c>
      <c r="U595" s="5">
        <v>12822.63852</v>
      </c>
      <c r="V595" s="5">
        <v>13216.117759999999</v>
      </c>
      <c r="W595" s="5">
        <v>13604.843650000001</v>
      </c>
      <c r="X595" s="5">
        <v>13986.46614</v>
      </c>
      <c r="Y595" s="5">
        <v>14369.49575</v>
      </c>
      <c r="Z595" s="5">
        <v>14748.63263</v>
      </c>
      <c r="AA595" s="5">
        <v>15123.685030000001</v>
      </c>
      <c r="AB595" s="5">
        <v>15496.26215</v>
      </c>
      <c r="AC595" s="5">
        <v>15868.39431</v>
      </c>
      <c r="AD595" s="5">
        <v>16240.828009999999</v>
      </c>
      <c r="AE595" s="5">
        <v>16611.247749999999</v>
      </c>
      <c r="AF595" s="5">
        <v>16611.247749999999</v>
      </c>
    </row>
    <row r="596" spans="1:32">
      <c r="A596" s="56" t="s">
        <v>75</v>
      </c>
      <c r="B596" s="56" t="s">
        <v>198</v>
      </c>
      <c r="C596" s="56" t="s">
        <v>146</v>
      </c>
      <c r="D596" s="5">
        <v>212.22</v>
      </c>
      <c r="E596" s="5">
        <v>262.53089701323012</v>
      </c>
      <c r="F596" s="5">
        <v>286.89216791639211</v>
      </c>
      <c r="G596" s="5">
        <v>306.24293791028572</v>
      </c>
      <c r="H596" s="5">
        <v>331.37623999512891</v>
      </c>
      <c r="I596" s="5">
        <v>356.42603854408918</v>
      </c>
      <c r="J596" s="5">
        <v>383.35014067922668</v>
      </c>
      <c r="K596" s="5">
        <v>409.5837831839122</v>
      </c>
      <c r="L596" s="5">
        <v>439.43192182945239</v>
      </c>
      <c r="M596" s="5">
        <v>475.96488994034291</v>
      </c>
      <c r="N596" s="5">
        <v>508.43473430141188</v>
      </c>
      <c r="O596" s="5">
        <v>541.23604308404265</v>
      </c>
      <c r="P596" s="5">
        <v>578.63505623677122</v>
      </c>
      <c r="Q596" s="5">
        <v>618.71614175884224</v>
      </c>
      <c r="R596" s="5">
        <v>654.65709016142648</v>
      </c>
      <c r="S596" s="5">
        <v>693.08512955553772</v>
      </c>
      <c r="T596" s="5">
        <v>733.47782319953512</v>
      </c>
      <c r="U596" s="5">
        <v>768.31639660692213</v>
      </c>
      <c r="V596" s="5">
        <v>806.47336646580243</v>
      </c>
      <c r="W596" s="5">
        <v>848.85269598333525</v>
      </c>
      <c r="X596" s="5">
        <v>891.20808318125114</v>
      </c>
      <c r="Y596" s="5">
        <v>935.44242172798658</v>
      </c>
      <c r="Z596" s="5">
        <v>975.13522471196688</v>
      </c>
      <c r="AA596" s="5">
        <v>1015.864034935722</v>
      </c>
      <c r="AB596" s="5">
        <v>1057.023725987335</v>
      </c>
      <c r="AC596" s="5">
        <v>1109.787117739304</v>
      </c>
      <c r="AD596" s="5">
        <v>1152.0556532416799</v>
      </c>
      <c r="AE596" s="5">
        <v>1209.4663968616269</v>
      </c>
      <c r="AF596" s="5">
        <v>1209.4663968616269</v>
      </c>
    </row>
    <row r="598" spans="1:32">
      <c r="A598" s="56" t="s">
        <v>75</v>
      </c>
      <c r="B598" s="56" t="s">
        <v>199</v>
      </c>
      <c r="C598" s="56" t="s">
        <v>132</v>
      </c>
      <c r="D598" s="5">
        <v>1328.9999999900001</v>
      </c>
      <c r="E598" s="5">
        <v>1328.9999999900001</v>
      </c>
      <c r="F598" s="5">
        <v>1328.9999999900001</v>
      </c>
      <c r="G598" s="5">
        <v>1328.9999999900001</v>
      </c>
      <c r="H598" s="5">
        <v>1328.9999999900001</v>
      </c>
      <c r="I598" s="5">
        <v>1328.9999999900001</v>
      </c>
      <c r="J598" s="5">
        <v>1328.9999999900001</v>
      </c>
      <c r="K598" s="5">
        <v>1328.9999999900001</v>
      </c>
      <c r="L598" s="5">
        <v>1328.9999999900001</v>
      </c>
      <c r="M598" s="5">
        <v>1328.9999999900001</v>
      </c>
      <c r="N598" s="5">
        <v>1328.9999999900001</v>
      </c>
      <c r="O598" s="5">
        <v>1328.9999999900001</v>
      </c>
      <c r="P598" s="5">
        <v>1328.9999999900001</v>
      </c>
      <c r="Q598" s="5">
        <v>528.99999998999999</v>
      </c>
      <c r="R598" s="5">
        <v>528.99999998999999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</row>
    <row r="599" spans="1:32">
      <c r="A599" s="56" t="s">
        <v>75</v>
      </c>
      <c r="B599" s="56" t="s">
        <v>199</v>
      </c>
      <c r="C599" s="56" t="s">
        <v>133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</row>
    <row r="600" spans="1:32">
      <c r="A600" s="56" t="s">
        <v>75</v>
      </c>
      <c r="B600" s="56" t="s">
        <v>199</v>
      </c>
      <c r="C600" s="56" t="s">
        <v>134</v>
      </c>
      <c r="D600" s="5">
        <v>1583.8600000399999</v>
      </c>
      <c r="E600" s="5">
        <v>1583.8600000399999</v>
      </c>
      <c r="F600" s="5">
        <v>1583.8600026900001</v>
      </c>
      <c r="G600" s="5">
        <v>1583.8600026900001</v>
      </c>
      <c r="H600" s="5">
        <v>1583.8600026900001</v>
      </c>
      <c r="I600" s="5">
        <v>1583.8600026900001</v>
      </c>
      <c r="J600" s="5">
        <v>1583.8600026900001</v>
      </c>
      <c r="K600" s="5">
        <v>1583.8600026900001</v>
      </c>
      <c r="L600" s="5">
        <v>1201.36000534</v>
      </c>
      <c r="M600" s="5">
        <v>1201.36000534</v>
      </c>
      <c r="N600" s="5">
        <v>961.70000530000004</v>
      </c>
      <c r="O600" s="5">
        <v>961.70000530000004</v>
      </c>
      <c r="P600" s="5">
        <v>961.70000530000004</v>
      </c>
      <c r="Q600" s="5">
        <v>881.70000530000004</v>
      </c>
      <c r="R600" s="5">
        <v>881.70001060000004</v>
      </c>
      <c r="S600" s="5">
        <v>881.70000530000004</v>
      </c>
      <c r="T600" s="5">
        <v>881.70001060000004</v>
      </c>
      <c r="U600" s="5">
        <v>881.70006890000002</v>
      </c>
      <c r="V600" s="5">
        <v>881.70006890000002</v>
      </c>
      <c r="W600" s="5">
        <v>881.70006890000002</v>
      </c>
      <c r="X600" s="5">
        <v>881.70006890000002</v>
      </c>
      <c r="Y600" s="5">
        <v>881.7001537000001</v>
      </c>
      <c r="Z600" s="5">
        <v>703.44592465000005</v>
      </c>
      <c r="AA600" s="5">
        <v>580.24592465000001</v>
      </c>
      <c r="AB600" s="5">
        <v>426.24592465000001</v>
      </c>
      <c r="AC600" s="5">
        <v>426.24592465000001</v>
      </c>
      <c r="AD600" s="5">
        <v>426.24592465000001</v>
      </c>
      <c r="AE600" s="5">
        <v>426.24592465000001</v>
      </c>
      <c r="AF600" s="5">
        <v>389.04592465000002</v>
      </c>
    </row>
    <row r="601" spans="1:32">
      <c r="A601" s="56" t="s">
        <v>75</v>
      </c>
      <c r="B601" s="56" t="s">
        <v>199</v>
      </c>
      <c r="C601" s="56" t="s">
        <v>135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</row>
    <row r="602" spans="1:32">
      <c r="A602" s="56" t="s">
        <v>75</v>
      </c>
      <c r="B602" s="56" t="s">
        <v>199</v>
      </c>
      <c r="C602" s="56" t="s">
        <v>136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</row>
    <row r="603" spans="1:32">
      <c r="A603" s="56" t="s">
        <v>75</v>
      </c>
      <c r="B603" s="56" t="s">
        <v>199</v>
      </c>
      <c r="C603" s="56" t="s">
        <v>137</v>
      </c>
      <c r="D603" s="5">
        <v>205.33</v>
      </c>
      <c r="E603" s="5">
        <v>473.33000275000001</v>
      </c>
      <c r="F603" s="5">
        <v>473.33000433000001</v>
      </c>
      <c r="G603" s="5">
        <v>473.33000450999998</v>
      </c>
      <c r="H603" s="5">
        <v>473.33000671999997</v>
      </c>
      <c r="I603" s="5">
        <v>473.33001067999999</v>
      </c>
      <c r="J603" s="5">
        <v>473.33002304000013</v>
      </c>
      <c r="K603" s="5">
        <v>473.33006281000002</v>
      </c>
      <c r="L603" s="5">
        <v>473.33030573999997</v>
      </c>
      <c r="M603" s="5">
        <v>473.33030573999997</v>
      </c>
      <c r="N603" s="5">
        <v>473.33030573999997</v>
      </c>
      <c r="O603" s="5">
        <v>473.33030573999997</v>
      </c>
      <c r="P603" s="5">
        <v>473.33030573999997</v>
      </c>
      <c r="Q603" s="5">
        <v>473.33030573999997</v>
      </c>
      <c r="R603" s="5">
        <v>473.33030577</v>
      </c>
      <c r="S603" s="5">
        <v>473.33034977000011</v>
      </c>
      <c r="T603" s="5">
        <v>530.67371952000008</v>
      </c>
      <c r="U603" s="5">
        <v>781.09515522000004</v>
      </c>
      <c r="V603" s="5">
        <v>781.09515523000005</v>
      </c>
      <c r="W603" s="5">
        <v>781.09515525000006</v>
      </c>
      <c r="X603" s="5">
        <v>781.09515527000008</v>
      </c>
      <c r="Y603" s="5">
        <v>781.09515271000009</v>
      </c>
      <c r="Z603" s="5">
        <v>783.19517392</v>
      </c>
      <c r="AA603" s="5">
        <v>781.09517392999999</v>
      </c>
      <c r="AB603" s="5">
        <v>781.09517177000009</v>
      </c>
      <c r="AC603" s="5">
        <v>781.09516787000007</v>
      </c>
      <c r="AD603" s="5">
        <v>781.09516877999999</v>
      </c>
      <c r="AE603" s="5">
        <v>1484.46817829</v>
      </c>
      <c r="AF603" s="5">
        <v>1484.4679401200001</v>
      </c>
    </row>
    <row r="604" spans="1:32">
      <c r="A604" s="56" t="s">
        <v>75</v>
      </c>
      <c r="B604" s="56" t="s">
        <v>199</v>
      </c>
      <c r="C604" s="56" t="s">
        <v>138</v>
      </c>
      <c r="D604" s="5">
        <v>28.706</v>
      </c>
      <c r="E604" s="5">
        <v>88.617000000000004</v>
      </c>
      <c r="F604" s="5">
        <v>126.926</v>
      </c>
      <c r="G604" s="5">
        <v>170.24600000000001</v>
      </c>
      <c r="H604" s="5">
        <v>214.273</v>
      </c>
      <c r="I604" s="5">
        <v>262.03500000000003</v>
      </c>
      <c r="J604" s="5">
        <v>314.13299999999998</v>
      </c>
      <c r="K604" s="5">
        <v>396.51799999999997</v>
      </c>
      <c r="L604" s="5">
        <v>481.68032892000002</v>
      </c>
      <c r="M604" s="5">
        <v>576.47358365999992</v>
      </c>
      <c r="N604" s="5">
        <v>691.38815980000004</v>
      </c>
      <c r="O604" s="5">
        <v>822.10936463999997</v>
      </c>
      <c r="P604" s="5">
        <v>961.61198901</v>
      </c>
      <c r="Q604" s="5">
        <v>1103.1650907600001</v>
      </c>
      <c r="R604" s="5">
        <v>1249.61828021</v>
      </c>
      <c r="S604" s="5">
        <v>1391.3790371299999</v>
      </c>
      <c r="T604" s="5">
        <v>1535.89589978</v>
      </c>
      <c r="U604" s="5">
        <v>1649.0204429800001</v>
      </c>
      <c r="V604" s="5">
        <v>1760.91952014</v>
      </c>
      <c r="W604" s="5">
        <v>1865.4012426700001</v>
      </c>
      <c r="X604" s="5">
        <v>1977.5530478600001</v>
      </c>
      <c r="Y604" s="5">
        <v>2093.06887766</v>
      </c>
      <c r="Z604" s="5">
        <v>2215.7033560599998</v>
      </c>
      <c r="AA604" s="5">
        <v>2340.0392231800001</v>
      </c>
      <c r="AB604" s="5">
        <v>2472.04279529</v>
      </c>
      <c r="AC604" s="5">
        <v>2605.8008546900001</v>
      </c>
      <c r="AD604" s="5">
        <v>2746.9221040100001</v>
      </c>
      <c r="AE604" s="5">
        <v>2891.3831629699998</v>
      </c>
      <c r="AF604" s="5">
        <v>2899.8263167599998</v>
      </c>
    </row>
    <row r="605" spans="1:32">
      <c r="A605" s="56" t="s">
        <v>75</v>
      </c>
      <c r="B605" s="56" t="s">
        <v>199</v>
      </c>
      <c r="C605" s="56" t="s">
        <v>139</v>
      </c>
      <c r="D605" s="5">
        <v>85.381</v>
      </c>
      <c r="E605" s="5">
        <v>212.58099999999999</v>
      </c>
      <c r="F605" s="5">
        <v>276.14400000000001</v>
      </c>
      <c r="G605" s="5">
        <v>335.75400000000002</v>
      </c>
      <c r="H605" s="5">
        <v>385.71199999999999</v>
      </c>
      <c r="I605" s="5">
        <v>430.43700000000001</v>
      </c>
      <c r="J605" s="5">
        <v>473.61900000000003</v>
      </c>
      <c r="K605" s="5">
        <v>550.52099999999996</v>
      </c>
      <c r="L605" s="5">
        <v>637.23300000000006</v>
      </c>
      <c r="M605" s="5">
        <v>727.39999999999986</v>
      </c>
      <c r="N605" s="5">
        <v>829.16200000000003</v>
      </c>
      <c r="O605" s="5">
        <v>941.16499999999996</v>
      </c>
      <c r="P605" s="5">
        <v>1047.02</v>
      </c>
      <c r="Q605" s="5">
        <v>1145.7470000000001</v>
      </c>
      <c r="R605" s="5">
        <v>1232.7439999999999</v>
      </c>
      <c r="S605" s="5">
        <v>1306.8889999999999</v>
      </c>
      <c r="T605" s="5">
        <v>1367.354</v>
      </c>
      <c r="U605" s="5">
        <v>1391.8330000000001</v>
      </c>
      <c r="V605" s="5">
        <v>1402.348</v>
      </c>
      <c r="W605" s="5">
        <v>1404.4880000000001</v>
      </c>
      <c r="X605" s="5">
        <v>1403.319</v>
      </c>
      <c r="Y605" s="5">
        <v>1403.71</v>
      </c>
      <c r="Z605" s="5">
        <v>1400.492</v>
      </c>
      <c r="AA605" s="5">
        <v>1398.4079999999999</v>
      </c>
      <c r="AB605" s="5">
        <v>1392.55</v>
      </c>
      <c r="AC605" s="5">
        <v>1387.998</v>
      </c>
      <c r="AD605" s="5">
        <v>1379.539</v>
      </c>
      <c r="AE605" s="5">
        <v>1372.646999999999</v>
      </c>
      <c r="AF605" s="5">
        <v>1372.646999999999</v>
      </c>
    </row>
    <row r="606" spans="1:32">
      <c r="A606" s="56" t="s">
        <v>75</v>
      </c>
      <c r="B606" s="56" t="s">
        <v>199</v>
      </c>
      <c r="C606" s="56" t="s">
        <v>140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</row>
    <row r="607" spans="1:32">
      <c r="A607" s="56" t="s">
        <v>75</v>
      </c>
      <c r="B607" s="56" t="s">
        <v>199</v>
      </c>
      <c r="C607" s="56" t="s">
        <v>141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</row>
    <row r="608" spans="1:32">
      <c r="A608" s="56" t="s">
        <v>75</v>
      </c>
      <c r="B608" s="56" t="s">
        <v>199</v>
      </c>
      <c r="C608" s="56" t="s">
        <v>142</v>
      </c>
      <c r="D608" s="5">
        <v>2341.585</v>
      </c>
      <c r="E608" s="5">
        <v>2341.585</v>
      </c>
      <c r="F608" s="5">
        <v>2597.847018030001</v>
      </c>
      <c r="G608" s="5">
        <v>3467.0767111700002</v>
      </c>
      <c r="H608" s="5">
        <v>3511.265350690001</v>
      </c>
      <c r="I608" s="5">
        <v>3478.265350730001</v>
      </c>
      <c r="J608" s="5">
        <v>4219.80084747</v>
      </c>
      <c r="K608" s="5">
        <v>4259.3947915999997</v>
      </c>
      <c r="L608" s="5">
        <v>4341.7987818399988</v>
      </c>
      <c r="M608" s="5">
        <v>4341.7987824299989</v>
      </c>
      <c r="N608" s="5">
        <v>4341.7989168899994</v>
      </c>
      <c r="O608" s="5">
        <v>4795.23100342</v>
      </c>
      <c r="P608" s="5">
        <v>4831.4582087099989</v>
      </c>
      <c r="Q608" s="5">
        <v>4679.5582087099983</v>
      </c>
      <c r="R608" s="5">
        <v>4676.1921525300004</v>
      </c>
      <c r="S608" s="5">
        <v>5132.8711615900002</v>
      </c>
      <c r="T608" s="5">
        <v>4986.0163639999992</v>
      </c>
      <c r="U608" s="5">
        <v>5588.3175929099989</v>
      </c>
      <c r="V608" s="5">
        <v>5589.2431473800007</v>
      </c>
      <c r="W608" s="5">
        <v>6188.1969071800013</v>
      </c>
      <c r="X608" s="5">
        <v>6559.5111895100008</v>
      </c>
      <c r="Y608" s="5">
        <v>7504.6751593400004</v>
      </c>
      <c r="Z608" s="5">
        <v>7723.29259963</v>
      </c>
      <c r="AA608" s="5">
        <v>7380.0926007099997</v>
      </c>
      <c r="AB608" s="5">
        <v>7526.7963847000001</v>
      </c>
      <c r="AC608" s="5">
        <v>7849.5440254700006</v>
      </c>
      <c r="AD608" s="5">
        <v>8807.7558118900015</v>
      </c>
      <c r="AE608" s="5">
        <v>8816.4947266800009</v>
      </c>
      <c r="AF608" s="5">
        <v>8816.4947267700009</v>
      </c>
    </row>
    <row r="609" spans="1:32">
      <c r="A609" s="56" t="s">
        <v>75</v>
      </c>
      <c r="B609" s="56" t="s">
        <v>199</v>
      </c>
      <c r="C609" s="56" t="s">
        <v>143</v>
      </c>
      <c r="D609" s="5">
        <v>508.6798</v>
      </c>
      <c r="E609" s="5">
        <v>508.6798</v>
      </c>
      <c r="F609" s="5">
        <v>508.67980886999999</v>
      </c>
      <c r="G609" s="5">
        <v>508.67982264000011</v>
      </c>
      <c r="H609" s="5">
        <v>508.67982792999999</v>
      </c>
      <c r="I609" s="5">
        <v>508.67982970999998</v>
      </c>
      <c r="J609" s="5">
        <v>508.67982991000002</v>
      </c>
      <c r="K609" s="5">
        <v>508.67983871000001</v>
      </c>
      <c r="L609" s="5">
        <v>508.67988750000001</v>
      </c>
      <c r="M609" s="5">
        <v>502.55188800000002</v>
      </c>
      <c r="N609" s="5">
        <v>637.73232683999993</v>
      </c>
      <c r="O609" s="5">
        <v>637.73232690999998</v>
      </c>
      <c r="P609" s="5">
        <v>637.73233056000004</v>
      </c>
      <c r="Q609" s="5">
        <v>637.73233057000004</v>
      </c>
      <c r="R609" s="5">
        <v>637.73238061000006</v>
      </c>
      <c r="S609" s="5">
        <v>1027.02362356</v>
      </c>
      <c r="T609" s="5">
        <v>2256.5863699900001</v>
      </c>
      <c r="U609" s="5">
        <v>2256.5863701100002</v>
      </c>
      <c r="V609" s="5">
        <v>2256.5863702900001</v>
      </c>
      <c r="W609" s="5">
        <v>2370.63366881</v>
      </c>
      <c r="X609" s="5">
        <v>2618.9937277099998</v>
      </c>
      <c r="Y609" s="5">
        <v>4200.55445831</v>
      </c>
      <c r="Z609" s="5">
        <v>4101.7396718099999</v>
      </c>
      <c r="AA609" s="5">
        <v>4164.6429163600014</v>
      </c>
      <c r="AB609" s="5">
        <v>4164.6429166799999</v>
      </c>
      <c r="AC609" s="5">
        <v>4382.19567757</v>
      </c>
      <c r="AD609" s="5">
        <v>5302.06847397</v>
      </c>
      <c r="AE609" s="5">
        <v>7161.1106529200006</v>
      </c>
      <c r="AF609" s="5">
        <v>7161.1106529999997</v>
      </c>
    </row>
    <row r="610" spans="1:32">
      <c r="A610" s="56" t="s">
        <v>75</v>
      </c>
      <c r="B610" s="56" t="s">
        <v>199</v>
      </c>
      <c r="C610" s="56" t="s">
        <v>144</v>
      </c>
      <c r="D610" s="5">
        <v>2172.0617382899268</v>
      </c>
      <c r="E610" s="5">
        <v>2721.0735749999999</v>
      </c>
      <c r="F610" s="5">
        <v>2952.403581</v>
      </c>
      <c r="G610" s="5">
        <v>3178.2290309999998</v>
      </c>
      <c r="H610" s="5">
        <v>3380.0179929999999</v>
      </c>
      <c r="I610" s="5">
        <v>3575.1143489999999</v>
      </c>
      <c r="J610" s="5">
        <v>3766.8021600000002</v>
      </c>
      <c r="K610" s="5">
        <v>3959.2366339999999</v>
      </c>
      <c r="L610" s="5">
        <v>4151.5980010000003</v>
      </c>
      <c r="M610" s="5">
        <v>4345.6835899999996</v>
      </c>
      <c r="N610" s="5">
        <v>4540.7188319999996</v>
      </c>
      <c r="O610" s="5">
        <v>4737.6384609999996</v>
      </c>
      <c r="P610" s="5">
        <v>4929.8700749999998</v>
      </c>
      <c r="Q610" s="5">
        <v>5109.2392879999998</v>
      </c>
      <c r="R610" s="5">
        <v>5277.1928520000001</v>
      </c>
      <c r="S610" s="5">
        <v>5434.8307649999997</v>
      </c>
      <c r="T610" s="5">
        <v>5590.0871619999998</v>
      </c>
      <c r="U610" s="5">
        <v>5742.5080559999997</v>
      </c>
      <c r="V610" s="5">
        <v>5893.320127</v>
      </c>
      <c r="W610" s="5">
        <v>6037.7310100000004</v>
      </c>
      <c r="X610" s="5">
        <v>6182.4339900000004</v>
      </c>
      <c r="Y610" s="5">
        <v>6327.0782099999997</v>
      </c>
      <c r="Z610" s="5">
        <v>6470.3066090000002</v>
      </c>
      <c r="AA610" s="5">
        <v>6608.7162909999997</v>
      </c>
      <c r="AB610" s="5">
        <v>6745.5179099999996</v>
      </c>
      <c r="AC610" s="5">
        <v>6879.6508469999999</v>
      </c>
      <c r="AD610" s="5">
        <v>7013.3702149999999</v>
      </c>
      <c r="AE610" s="5">
        <v>7145.403088</v>
      </c>
      <c r="AF610" s="5">
        <v>7145.403088</v>
      </c>
    </row>
    <row r="611" spans="1:32">
      <c r="A611" s="56" t="s">
        <v>75</v>
      </c>
      <c r="B611" s="56" t="s">
        <v>199</v>
      </c>
      <c r="C611" s="56" t="s">
        <v>146</v>
      </c>
      <c r="D611" s="5">
        <v>32.945</v>
      </c>
      <c r="E611" s="5">
        <v>51.3468171022447</v>
      </c>
      <c r="F611" s="5">
        <v>60.475616287234153</v>
      </c>
      <c r="G611" s="5">
        <v>69.435968306868318</v>
      </c>
      <c r="H611" s="5">
        <v>79.731214920674219</v>
      </c>
      <c r="I611" s="5">
        <v>89.65636617264758</v>
      </c>
      <c r="J611" s="5">
        <v>100.0900075894934</v>
      </c>
      <c r="K611" s="5">
        <v>109.35258923402441</v>
      </c>
      <c r="L611" s="5">
        <v>119.9076414971601</v>
      </c>
      <c r="M611" s="5">
        <v>131.68297553579731</v>
      </c>
      <c r="N611" s="5">
        <v>143.36175212847749</v>
      </c>
      <c r="O611" s="5">
        <v>155.19526679076719</v>
      </c>
      <c r="P611" s="5">
        <v>168.68795157509771</v>
      </c>
      <c r="Q611" s="5">
        <v>182.4880221429361</v>
      </c>
      <c r="R611" s="5">
        <v>196.6118008600595</v>
      </c>
      <c r="S611" s="5">
        <v>210.96402053230989</v>
      </c>
      <c r="T611" s="5">
        <v>225.0955008096827</v>
      </c>
      <c r="U611" s="5">
        <v>241.27924393484031</v>
      </c>
      <c r="V611" s="5">
        <v>254.81949985958329</v>
      </c>
      <c r="W611" s="5">
        <v>272.24206109125532</v>
      </c>
      <c r="X611" s="5">
        <v>288.20608702265457</v>
      </c>
      <c r="Y611" s="5">
        <v>302.72755656703458</v>
      </c>
      <c r="Z611" s="5">
        <v>319.61615552557191</v>
      </c>
      <c r="AA611" s="5">
        <v>332.70310413018677</v>
      </c>
      <c r="AB611" s="5">
        <v>352.03597962425772</v>
      </c>
      <c r="AC611" s="5">
        <v>370.49600873845242</v>
      </c>
      <c r="AD611" s="5">
        <v>391.19109068505531</v>
      </c>
      <c r="AE611" s="5">
        <v>408.48449574350849</v>
      </c>
      <c r="AF611" s="5">
        <v>408.48449574350849</v>
      </c>
    </row>
    <row r="613" spans="1:32">
      <c r="A613" s="56" t="s">
        <v>75</v>
      </c>
      <c r="B613" s="56" t="s">
        <v>200</v>
      </c>
      <c r="C613" s="56" t="s">
        <v>132</v>
      </c>
      <c r="D613" s="5">
        <v>208</v>
      </c>
      <c r="E613" s="5">
        <v>208</v>
      </c>
      <c r="F613" s="5">
        <v>208</v>
      </c>
      <c r="G613" s="5">
        <v>208</v>
      </c>
      <c r="H613" s="5">
        <v>208</v>
      </c>
      <c r="I613" s="5">
        <v>208</v>
      </c>
      <c r="J613" s="5">
        <v>208</v>
      </c>
      <c r="K613" s="5">
        <v>208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</row>
    <row r="614" spans="1:32">
      <c r="A614" s="56" t="s">
        <v>75</v>
      </c>
      <c r="B614" s="56" t="s">
        <v>200</v>
      </c>
      <c r="C614" s="56" t="s">
        <v>133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</row>
    <row r="615" spans="1:32">
      <c r="A615" s="56" t="s">
        <v>75</v>
      </c>
      <c r="B615" s="56" t="s">
        <v>200</v>
      </c>
      <c r="C615" s="56" t="s">
        <v>134</v>
      </c>
      <c r="D615" s="5">
        <v>178</v>
      </c>
      <c r="E615" s="5">
        <v>178</v>
      </c>
      <c r="F615" s="5">
        <v>178</v>
      </c>
      <c r="G615" s="5">
        <v>178</v>
      </c>
      <c r="H615" s="5">
        <v>178</v>
      </c>
      <c r="I615" s="5">
        <v>178</v>
      </c>
      <c r="J615" s="5">
        <v>178</v>
      </c>
      <c r="K615" s="5">
        <v>178</v>
      </c>
      <c r="L615" s="5">
        <v>178.00000265</v>
      </c>
      <c r="M615" s="5">
        <v>178.00000265</v>
      </c>
      <c r="N615" s="5">
        <v>178.00000265</v>
      </c>
      <c r="O615" s="5">
        <v>178.00000265</v>
      </c>
      <c r="P615" s="5">
        <v>178.00000265</v>
      </c>
      <c r="Q615" s="5">
        <v>178.00000265</v>
      </c>
      <c r="R615" s="5">
        <v>178.0000106</v>
      </c>
      <c r="S615" s="5">
        <v>178.0000053</v>
      </c>
      <c r="T615" s="5">
        <v>178.00000795</v>
      </c>
      <c r="U615" s="5">
        <v>178.0000106</v>
      </c>
      <c r="V615" s="5">
        <v>58.000013250000002</v>
      </c>
      <c r="W615" s="5">
        <v>58.000015900000001</v>
      </c>
      <c r="X615" s="5">
        <v>58.000023849999998</v>
      </c>
      <c r="Y615" s="5">
        <v>58.000023849999998</v>
      </c>
      <c r="Z615" s="5">
        <v>58.000010600000003</v>
      </c>
      <c r="AA615" s="5">
        <v>58.000021199999999</v>
      </c>
      <c r="AB615" s="5">
        <v>58.000029150000003</v>
      </c>
      <c r="AC615" s="5">
        <v>58.000039749999999</v>
      </c>
      <c r="AD615" s="5">
        <v>58.000047700000003</v>
      </c>
      <c r="AE615" s="5">
        <v>58.000063599999997</v>
      </c>
      <c r="AF615" s="5">
        <v>7.6849999999999998E-5</v>
      </c>
    </row>
    <row r="616" spans="1:32">
      <c r="A616" s="56" t="s">
        <v>75</v>
      </c>
      <c r="B616" s="56" t="s">
        <v>200</v>
      </c>
      <c r="C616" s="56" t="s">
        <v>135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</row>
    <row r="617" spans="1:32">
      <c r="A617" s="56" t="s">
        <v>75</v>
      </c>
      <c r="B617" s="56" t="s">
        <v>200</v>
      </c>
      <c r="C617" s="56" t="s">
        <v>136</v>
      </c>
      <c r="D617" s="5">
        <v>2176.7000000100002</v>
      </c>
      <c r="E617" s="5">
        <v>2176.7000000100002</v>
      </c>
      <c r="F617" s="5">
        <v>2176.7000000100002</v>
      </c>
      <c r="G617" s="5">
        <v>2176.7000000100002</v>
      </c>
      <c r="H617" s="5">
        <v>2176.7000000100002</v>
      </c>
      <c r="I617" s="5">
        <v>2176.7000000100002</v>
      </c>
      <c r="J617" s="5">
        <v>2176.7000000100002</v>
      </c>
      <c r="K617" s="5">
        <v>2566.7000000100002</v>
      </c>
      <c r="L617" s="5">
        <v>2566.7000000100002</v>
      </c>
      <c r="M617" s="5">
        <v>2566.7000000100002</v>
      </c>
      <c r="N617" s="5">
        <v>2566.7000000100002</v>
      </c>
      <c r="O617" s="5">
        <v>2566.7000000100002</v>
      </c>
      <c r="P617" s="5">
        <v>2566.7000000100002</v>
      </c>
      <c r="Q617" s="5">
        <v>2566.7000000100002</v>
      </c>
      <c r="R617" s="5">
        <v>2566.7000000100002</v>
      </c>
      <c r="S617" s="5">
        <v>2566.7000000100002</v>
      </c>
      <c r="T617" s="5">
        <v>2566.7000000100002</v>
      </c>
      <c r="U617" s="5">
        <v>2566.7000000100002</v>
      </c>
      <c r="V617" s="5">
        <v>2566.7000000100002</v>
      </c>
      <c r="W617" s="5">
        <v>2566.7000000100002</v>
      </c>
      <c r="X617" s="5">
        <v>2566.7000000100002</v>
      </c>
      <c r="Y617" s="5">
        <v>2566.7000000100002</v>
      </c>
      <c r="Z617" s="5">
        <v>2566.7000000100002</v>
      </c>
      <c r="AA617" s="5">
        <v>2566.7000000100002</v>
      </c>
      <c r="AB617" s="5">
        <v>2566.7000000100002</v>
      </c>
      <c r="AC617" s="5">
        <v>2566.7000000100002</v>
      </c>
      <c r="AD617" s="5">
        <v>2566.7000000100002</v>
      </c>
      <c r="AE617" s="5">
        <v>2566.7000000100002</v>
      </c>
      <c r="AF617" s="5">
        <v>2566.7000000100002</v>
      </c>
    </row>
    <row r="618" spans="1:32">
      <c r="A618" s="56" t="s">
        <v>75</v>
      </c>
      <c r="B618" s="56" t="s">
        <v>200</v>
      </c>
      <c r="C618" s="56" t="s">
        <v>137</v>
      </c>
      <c r="D618" s="5">
        <v>0</v>
      </c>
      <c r="E618" s="5">
        <v>3.4699999999999998E-6</v>
      </c>
      <c r="F618" s="5">
        <v>4.5199999999999999E-6</v>
      </c>
      <c r="G618" s="5">
        <v>5.5899999999999998E-6</v>
      </c>
      <c r="H618" s="5">
        <v>6.55E-6</v>
      </c>
      <c r="I618" s="5">
        <v>7.61E-6</v>
      </c>
      <c r="J618" s="5">
        <v>2.1970000000000001E-5</v>
      </c>
      <c r="K618" s="5">
        <v>6.1450000000000003E-5</v>
      </c>
      <c r="L618" s="5">
        <v>7.0879999999999999E-5</v>
      </c>
      <c r="M618" s="5">
        <v>8.6730000000000005E-5</v>
      </c>
      <c r="N618" s="5">
        <v>1.9309000000000001E-4</v>
      </c>
      <c r="O618" s="5">
        <v>2.1074000000000001E-4</v>
      </c>
      <c r="P618" s="5">
        <v>37.483284750000003</v>
      </c>
      <c r="Q618" s="5">
        <v>37.483284769999997</v>
      </c>
      <c r="R618" s="5">
        <v>506.61828187999998</v>
      </c>
      <c r="S618" s="5">
        <v>506.61828701000002</v>
      </c>
      <c r="T618" s="5">
        <v>506.61828816000002</v>
      </c>
      <c r="U618" s="5">
        <v>506.61828821</v>
      </c>
      <c r="V618" s="5">
        <v>506.61828959000002</v>
      </c>
      <c r="W618" s="5">
        <v>506.61829420999999</v>
      </c>
      <c r="X618" s="5">
        <v>506.61830931999998</v>
      </c>
      <c r="Y618" s="5">
        <v>506.61830665999997</v>
      </c>
      <c r="Z618" s="5">
        <v>506.61833672</v>
      </c>
      <c r="AA618" s="5">
        <v>506.61835120000001</v>
      </c>
      <c r="AB618" s="5">
        <v>506.61835079000002</v>
      </c>
      <c r="AC618" s="5">
        <v>506.61836786999999</v>
      </c>
      <c r="AD618" s="5">
        <v>506.61837259999999</v>
      </c>
      <c r="AE618" s="5">
        <v>515.03991472000007</v>
      </c>
      <c r="AF618" s="5">
        <v>515.03993327000001</v>
      </c>
    </row>
    <row r="619" spans="1:32">
      <c r="A619" s="56" t="s">
        <v>75</v>
      </c>
      <c r="B619" s="56" t="s">
        <v>200</v>
      </c>
      <c r="C619" s="56" t="s">
        <v>138</v>
      </c>
      <c r="D619" s="5">
        <v>0.56800000000000006</v>
      </c>
      <c r="E619" s="5">
        <v>6.4749999999999996</v>
      </c>
      <c r="F619" s="5">
        <v>13.055999999999999</v>
      </c>
      <c r="G619" s="5">
        <v>22.071000000000002</v>
      </c>
      <c r="H619" s="5">
        <v>33.045999999999999</v>
      </c>
      <c r="I619" s="5">
        <v>46.206000000000003</v>
      </c>
      <c r="J619" s="5">
        <v>61.677</v>
      </c>
      <c r="K619" s="5">
        <v>85.302999999999997</v>
      </c>
      <c r="L619" s="5">
        <v>106.15148554</v>
      </c>
      <c r="M619" s="5">
        <v>128.39884997999999</v>
      </c>
      <c r="N619" s="5">
        <v>155.92226500000001</v>
      </c>
      <c r="O619" s="5">
        <v>187.63005269000001</v>
      </c>
      <c r="P619" s="5">
        <v>223.1006467</v>
      </c>
      <c r="Q619" s="5">
        <v>259.99912260999997</v>
      </c>
      <c r="R619" s="5">
        <v>298.95734677000002</v>
      </c>
      <c r="S619" s="5">
        <v>337.58509092000003</v>
      </c>
      <c r="T619" s="5">
        <v>377.19855520999999</v>
      </c>
      <c r="U619" s="5">
        <v>409.26820767999999</v>
      </c>
      <c r="V619" s="5">
        <v>441.32100571000001</v>
      </c>
      <c r="W619" s="5">
        <v>471.40510606999999</v>
      </c>
      <c r="X619" s="5">
        <v>503.46567236999999</v>
      </c>
      <c r="Y619" s="5">
        <v>536.23109856999997</v>
      </c>
      <c r="Z619" s="5">
        <v>570.92117711000003</v>
      </c>
      <c r="AA619" s="5">
        <v>606.0269333</v>
      </c>
      <c r="AB619" s="5">
        <v>643.19868507000001</v>
      </c>
      <c r="AC619" s="5">
        <v>680.67299238999999</v>
      </c>
      <c r="AD619" s="5">
        <v>720.12988898000003</v>
      </c>
      <c r="AE619" s="5">
        <v>760.10126588000003</v>
      </c>
      <c r="AF619" s="5">
        <v>761.60182925999993</v>
      </c>
    </row>
    <row r="620" spans="1:32">
      <c r="A620" s="56" t="s">
        <v>75</v>
      </c>
      <c r="B620" s="56" t="s">
        <v>200</v>
      </c>
      <c r="C620" s="56" t="s">
        <v>139</v>
      </c>
      <c r="D620" s="5">
        <v>12.042999999999999</v>
      </c>
      <c r="E620" s="5">
        <v>41.377000000000002</v>
      </c>
      <c r="F620" s="5">
        <v>59.671999999999997</v>
      </c>
      <c r="G620" s="5">
        <v>76.56</v>
      </c>
      <c r="H620" s="5">
        <v>90.268000000000001</v>
      </c>
      <c r="I620" s="5">
        <v>101.32</v>
      </c>
      <c r="J620" s="5">
        <v>110.82299999999999</v>
      </c>
      <c r="K620" s="5">
        <v>127.054</v>
      </c>
      <c r="L620" s="5">
        <v>149.11699999999999</v>
      </c>
      <c r="M620" s="5">
        <v>170.46899999999999</v>
      </c>
      <c r="N620" s="5">
        <v>195.083</v>
      </c>
      <c r="O620" s="5">
        <v>222.42099999999999</v>
      </c>
      <c r="P620" s="5">
        <v>249.88900000000001</v>
      </c>
      <c r="Q620" s="5">
        <v>276.29199999999997</v>
      </c>
      <c r="R620" s="5">
        <v>300.41300000000001</v>
      </c>
      <c r="S620" s="5">
        <v>321.84100000000012</v>
      </c>
      <c r="T620" s="5">
        <v>339.84500000000003</v>
      </c>
      <c r="U620" s="5">
        <v>348.76899999999989</v>
      </c>
      <c r="V620" s="5">
        <v>354.13799999999998</v>
      </c>
      <c r="W620" s="5">
        <v>357.02999999999992</v>
      </c>
      <c r="X620" s="5">
        <v>358.66699999999997</v>
      </c>
      <c r="Y620" s="5">
        <v>360.45299999999997</v>
      </c>
      <c r="Z620" s="5">
        <v>360.96400000000011</v>
      </c>
      <c r="AA620" s="5">
        <v>361.55799999999999</v>
      </c>
      <c r="AB620" s="5">
        <v>360.78600000000012</v>
      </c>
      <c r="AC620" s="5">
        <v>360.19799999999998</v>
      </c>
      <c r="AD620" s="5">
        <v>358.24400000000003</v>
      </c>
      <c r="AE620" s="5">
        <v>356.52699999999999</v>
      </c>
      <c r="AF620" s="5">
        <v>356.52699999999999</v>
      </c>
    </row>
    <row r="621" spans="1:32">
      <c r="A621" s="56" t="s">
        <v>75</v>
      </c>
      <c r="B621" s="56" t="s">
        <v>200</v>
      </c>
      <c r="C621" s="56" t="s">
        <v>140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</row>
    <row r="622" spans="1:32">
      <c r="A622" s="56" t="s">
        <v>75</v>
      </c>
      <c r="B622" s="56" t="s">
        <v>200</v>
      </c>
      <c r="C622" s="56" t="s">
        <v>141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</row>
    <row r="623" spans="1:32">
      <c r="A623" s="56" t="s">
        <v>75</v>
      </c>
      <c r="B623" s="56" t="s">
        <v>200</v>
      </c>
      <c r="C623" s="56" t="s">
        <v>142</v>
      </c>
      <c r="D623" s="5">
        <v>563.35</v>
      </c>
      <c r="E623" s="5">
        <v>563.35</v>
      </c>
      <c r="F623" s="5">
        <v>824.74698653999997</v>
      </c>
      <c r="G623" s="5">
        <v>1093.24294906</v>
      </c>
      <c r="H623" s="5">
        <v>1093.24294906</v>
      </c>
      <c r="I623" s="5">
        <v>1093.24294906</v>
      </c>
      <c r="J623" s="5">
        <v>1181.67992624</v>
      </c>
      <c r="K623" s="5">
        <v>2056.3388831500001</v>
      </c>
      <c r="L623" s="5">
        <v>2056.3388984200001</v>
      </c>
      <c r="M623" s="5">
        <v>3060.3195180799999</v>
      </c>
      <c r="N623" s="5">
        <v>3060.3195180799999</v>
      </c>
      <c r="O623" s="5">
        <v>3060.3195180799999</v>
      </c>
      <c r="P623" s="5">
        <v>3060.3195180799999</v>
      </c>
      <c r="Q623" s="5">
        <v>3060.3195180799999</v>
      </c>
      <c r="R623" s="5">
        <v>3060.3195180799999</v>
      </c>
      <c r="S623" s="5">
        <v>3060.3195194899999</v>
      </c>
      <c r="T623" s="5">
        <v>3060.3195202100001</v>
      </c>
      <c r="U623" s="5">
        <v>3060.3195202500001</v>
      </c>
      <c r="V623" s="5">
        <v>3060.3195203</v>
      </c>
      <c r="W623" s="5">
        <v>3060.3195203499999</v>
      </c>
      <c r="X623" s="5">
        <v>3060.3195271200002</v>
      </c>
      <c r="Y623" s="5">
        <v>3060.3195271200002</v>
      </c>
      <c r="Z623" s="5">
        <v>2916.31953041</v>
      </c>
      <c r="AA623" s="5">
        <v>2916.3195433800001</v>
      </c>
      <c r="AB623" s="5">
        <v>2916.3195433800001</v>
      </c>
      <c r="AC623" s="5">
        <v>2916.3195434300001</v>
      </c>
      <c r="AD623" s="5">
        <v>2916.3195434700001</v>
      </c>
      <c r="AE623" s="5">
        <v>2916.3195488199999</v>
      </c>
      <c r="AF623" s="5">
        <v>2608.5695489099999</v>
      </c>
    </row>
    <row r="624" spans="1:32">
      <c r="A624" s="56" t="s">
        <v>75</v>
      </c>
      <c r="B624" s="56" t="s">
        <v>200</v>
      </c>
      <c r="C624" s="56" t="s">
        <v>143</v>
      </c>
      <c r="D624" s="5">
        <v>0</v>
      </c>
      <c r="E624" s="5">
        <v>0</v>
      </c>
      <c r="F624" s="5">
        <v>2.2699999999999999E-6</v>
      </c>
      <c r="G624" s="5">
        <v>6.0599999999999996E-6</v>
      </c>
      <c r="H624" s="5">
        <v>6.0800000000000002E-6</v>
      </c>
      <c r="I624" s="5">
        <v>6.0800000000000002E-6</v>
      </c>
      <c r="J624" s="5">
        <v>7.2799999999999998E-6</v>
      </c>
      <c r="K624" s="5">
        <v>7.2799999999999998E-6</v>
      </c>
      <c r="L624" s="5">
        <v>8.1999999999999994E-6</v>
      </c>
      <c r="M624" s="5">
        <v>9.2299999999999997E-6</v>
      </c>
      <c r="N624" s="5">
        <v>9.3100000000000006E-6</v>
      </c>
      <c r="O624" s="5">
        <v>9.3300000000000005E-6</v>
      </c>
      <c r="P624" s="5">
        <v>9.3500000000000003E-6</v>
      </c>
      <c r="Q624" s="5">
        <v>9.3500000000000003E-6</v>
      </c>
      <c r="R624" s="5">
        <v>1.006E-5</v>
      </c>
      <c r="S624" s="5">
        <v>1.1209999999999999E-5</v>
      </c>
      <c r="T624" s="5">
        <v>1.207E-5</v>
      </c>
      <c r="U624" s="5">
        <v>1.208E-5</v>
      </c>
      <c r="V624" s="5">
        <v>1.2089999999999999E-5</v>
      </c>
      <c r="W624" s="5">
        <v>1.2109999999999999E-5</v>
      </c>
      <c r="X624" s="5">
        <v>2.2160000000000001E-5</v>
      </c>
      <c r="Y624" s="5">
        <v>2.2169999999999999E-5</v>
      </c>
      <c r="Z624" s="5">
        <v>2.5210000000000001E-5</v>
      </c>
      <c r="AA624" s="5">
        <v>3.6959999999999998E-5</v>
      </c>
      <c r="AB624" s="5">
        <v>3.697E-5</v>
      </c>
      <c r="AC624" s="5">
        <v>3.6999999999999998E-5</v>
      </c>
      <c r="AD624" s="5">
        <v>3.7020000000000001E-5</v>
      </c>
      <c r="AE624" s="5">
        <v>4.1879999999999999E-5</v>
      </c>
      <c r="AF624" s="5">
        <v>4.1909999999999997E-5</v>
      </c>
    </row>
    <row r="625" spans="1:32">
      <c r="A625" s="56" t="s">
        <v>75</v>
      </c>
      <c r="B625" s="56" t="s">
        <v>200</v>
      </c>
      <c r="C625" s="56" t="s">
        <v>144</v>
      </c>
      <c r="D625" s="5">
        <v>239.28267546029011</v>
      </c>
      <c r="E625" s="5">
        <v>324.63525479999998</v>
      </c>
      <c r="F625" s="5">
        <v>370.27628629999998</v>
      </c>
      <c r="G625" s="5">
        <v>415.8855686</v>
      </c>
      <c r="H625" s="5">
        <v>458.15357799999998</v>
      </c>
      <c r="I625" s="5">
        <v>498.54425140000001</v>
      </c>
      <c r="J625" s="5">
        <v>538.36053570000001</v>
      </c>
      <c r="K625" s="5">
        <v>578.22823059999996</v>
      </c>
      <c r="L625" s="5">
        <v>618.34489389999999</v>
      </c>
      <c r="M625" s="5">
        <v>655.54868350000004</v>
      </c>
      <c r="N625" s="5">
        <v>693.03536770000005</v>
      </c>
      <c r="O625" s="5">
        <v>730.46708269999999</v>
      </c>
      <c r="P625" s="5">
        <v>766.54549199999997</v>
      </c>
      <c r="Q625" s="5">
        <v>800.59975480000003</v>
      </c>
      <c r="R625" s="5">
        <v>834.47133410000004</v>
      </c>
      <c r="S625" s="5">
        <v>868.86343959999999</v>
      </c>
      <c r="T625" s="5">
        <v>903.81882940000003</v>
      </c>
      <c r="U625" s="5">
        <v>939.32665059999999</v>
      </c>
      <c r="V625" s="5">
        <v>975.06592409999996</v>
      </c>
      <c r="W625" s="5">
        <v>1010.499114</v>
      </c>
      <c r="X625" s="5">
        <v>1045.9641240000001</v>
      </c>
      <c r="Y625" s="5">
        <v>1081.7334719999999</v>
      </c>
      <c r="Z625" s="5">
        <v>1117.5659969999999</v>
      </c>
      <c r="AA625" s="5">
        <v>1152.113881</v>
      </c>
      <c r="AB625" s="5">
        <v>1185.8688910000001</v>
      </c>
      <c r="AC625" s="5">
        <v>1218.858964</v>
      </c>
      <c r="AD625" s="5">
        <v>1251.111259</v>
      </c>
      <c r="AE625" s="5">
        <v>1282.6985219999999</v>
      </c>
      <c r="AF625" s="5">
        <v>1282.6985219999999</v>
      </c>
    </row>
    <row r="626" spans="1:32">
      <c r="A626" s="56" t="s">
        <v>75</v>
      </c>
      <c r="B626" s="56" t="s">
        <v>200</v>
      </c>
      <c r="C626" s="56" t="s">
        <v>146</v>
      </c>
      <c r="D626" s="5">
        <v>26.35</v>
      </c>
      <c r="E626" s="5">
        <v>29.505856484418729</v>
      </c>
      <c r="F626" s="5">
        <v>31.137711161303251</v>
      </c>
      <c r="G626" s="5">
        <v>32.789438702459002</v>
      </c>
      <c r="H626" s="5">
        <v>34.222897204737521</v>
      </c>
      <c r="I626" s="5">
        <v>35.395180256913342</v>
      </c>
      <c r="J626" s="5">
        <v>36.645742204328307</v>
      </c>
      <c r="K626" s="5">
        <v>37.841941571326423</v>
      </c>
      <c r="L626" s="5">
        <v>38.889922437358948</v>
      </c>
      <c r="M626" s="5">
        <v>40.491435108167813</v>
      </c>
      <c r="N626" s="5">
        <v>41.565116110825613</v>
      </c>
      <c r="O626" s="5">
        <v>42.611093897271729</v>
      </c>
      <c r="P626" s="5">
        <v>43.572010223587228</v>
      </c>
      <c r="Q626" s="5">
        <v>44.796668227317447</v>
      </c>
      <c r="R626" s="5">
        <v>46.170154430448761</v>
      </c>
      <c r="S626" s="5">
        <v>47.352318090822124</v>
      </c>
      <c r="T626" s="5">
        <v>48.502129736820791</v>
      </c>
      <c r="U626" s="5">
        <v>49.732734499022953</v>
      </c>
      <c r="V626" s="5">
        <v>50.80523665317039</v>
      </c>
      <c r="W626" s="5">
        <v>51.923655809923112</v>
      </c>
      <c r="X626" s="5">
        <v>53.010254923104348</v>
      </c>
      <c r="Y626" s="5">
        <v>54.171518981185883</v>
      </c>
      <c r="Z626" s="5">
        <v>55.539966999491568</v>
      </c>
      <c r="AA626" s="5">
        <v>57.205175013101197</v>
      </c>
      <c r="AB626" s="5">
        <v>59.25457055259055</v>
      </c>
      <c r="AC626" s="5">
        <v>61.501928397831684</v>
      </c>
      <c r="AD626" s="5">
        <v>63.511296475828992</v>
      </c>
      <c r="AE626" s="5">
        <v>65.949087031677308</v>
      </c>
      <c r="AF626" s="5">
        <v>65.949087031677308</v>
      </c>
    </row>
    <row r="628" spans="1:32">
      <c r="A628" s="56" t="s">
        <v>77</v>
      </c>
      <c r="B628" s="56" t="s">
        <v>163</v>
      </c>
      <c r="C628" s="56" t="s">
        <v>130</v>
      </c>
      <c r="D628" s="5">
        <v>8330</v>
      </c>
      <c r="E628" s="5">
        <v>8330</v>
      </c>
      <c r="F628" s="5">
        <v>8330</v>
      </c>
      <c r="G628" s="5">
        <v>5450</v>
      </c>
      <c r="H628" s="5">
        <v>5450</v>
      </c>
      <c r="I628" s="5">
        <v>4130</v>
      </c>
      <c r="J628" s="5">
        <v>3445</v>
      </c>
      <c r="K628" s="5">
        <v>2760</v>
      </c>
      <c r="L628" s="5">
        <v>2760</v>
      </c>
      <c r="M628" s="5">
        <v>2760</v>
      </c>
      <c r="N628" s="5">
        <v>2760</v>
      </c>
      <c r="O628" s="5">
        <v>1390</v>
      </c>
      <c r="P628" s="5">
        <v>1390</v>
      </c>
      <c r="Q628" s="5">
        <v>1390</v>
      </c>
      <c r="R628" s="5">
        <v>1390</v>
      </c>
      <c r="S628" s="5">
        <v>1390</v>
      </c>
      <c r="T628" s="5">
        <v>1390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</row>
    <row r="629" spans="1:32">
      <c r="A629" s="56" t="s">
        <v>77</v>
      </c>
      <c r="B629" s="56" t="s">
        <v>163</v>
      </c>
      <c r="C629" s="56" t="s">
        <v>132</v>
      </c>
      <c r="D629" s="5">
        <v>124</v>
      </c>
      <c r="E629" s="5">
        <v>440</v>
      </c>
      <c r="F629" s="5">
        <v>440</v>
      </c>
      <c r="G629" s="5">
        <v>440</v>
      </c>
      <c r="H629" s="5">
        <v>440</v>
      </c>
      <c r="I629" s="5">
        <v>440</v>
      </c>
      <c r="J629" s="5">
        <v>440</v>
      </c>
      <c r="K629" s="5">
        <v>440</v>
      </c>
      <c r="L629" s="5">
        <v>440</v>
      </c>
      <c r="M629" s="5">
        <v>440</v>
      </c>
      <c r="N629" s="5">
        <v>440</v>
      </c>
      <c r="O629" s="5">
        <v>440</v>
      </c>
      <c r="P629" s="5">
        <v>440</v>
      </c>
      <c r="Q629" s="5">
        <v>440</v>
      </c>
      <c r="R629" s="5">
        <v>440</v>
      </c>
      <c r="S629" s="5">
        <v>440</v>
      </c>
      <c r="T629" s="5">
        <v>440</v>
      </c>
      <c r="U629" s="5">
        <v>440</v>
      </c>
      <c r="V629" s="5">
        <v>440</v>
      </c>
      <c r="W629" s="5">
        <v>440</v>
      </c>
      <c r="X629" s="5">
        <v>440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</row>
    <row r="630" spans="1:32">
      <c r="A630" s="56" t="s">
        <v>77</v>
      </c>
      <c r="B630" s="56" t="s">
        <v>163</v>
      </c>
      <c r="C630" s="56" t="s">
        <v>133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</row>
    <row r="631" spans="1:32">
      <c r="A631" s="56" t="s">
        <v>77</v>
      </c>
      <c r="B631" s="56" t="s">
        <v>163</v>
      </c>
      <c r="C631" s="56" t="s">
        <v>134</v>
      </c>
      <c r="D631" s="5">
        <v>2638.9989999999998</v>
      </c>
      <c r="E631" s="5">
        <v>2638.9989999999998</v>
      </c>
      <c r="F631" s="5">
        <v>2638.9990041199999</v>
      </c>
      <c r="G631" s="5">
        <v>2638.9990041199999</v>
      </c>
      <c r="H631" s="5">
        <v>2638.9990046100002</v>
      </c>
      <c r="I631" s="5">
        <v>2638.9990046100002</v>
      </c>
      <c r="J631" s="5">
        <v>2638.9990046100002</v>
      </c>
      <c r="K631" s="5">
        <v>2638.9990046100002</v>
      </c>
      <c r="L631" s="5">
        <v>2638.9990046100002</v>
      </c>
      <c r="M631" s="5">
        <v>2638.9990077500001</v>
      </c>
      <c r="N631" s="5">
        <v>2638.9990108900001</v>
      </c>
      <c r="O631" s="5">
        <v>2638.9990140300001</v>
      </c>
      <c r="P631" s="5">
        <v>2638.9990176599999</v>
      </c>
      <c r="Q631" s="5">
        <v>2638.9990207999999</v>
      </c>
      <c r="R631" s="5">
        <v>2638.99902806</v>
      </c>
      <c r="S631" s="5">
        <v>2638.9990055899998</v>
      </c>
      <c r="T631" s="5">
        <v>2638.9990060800001</v>
      </c>
      <c r="U631" s="5">
        <v>2638.9990065699999</v>
      </c>
      <c r="V631" s="5">
        <v>2638.9990070600002</v>
      </c>
      <c r="W631" s="5">
        <v>2638.99900755</v>
      </c>
      <c r="X631" s="5">
        <v>2638.9990116700001</v>
      </c>
      <c r="Y631" s="5">
        <v>4854.0334526799998</v>
      </c>
      <c r="Z631" s="5">
        <v>4005.0344325900001</v>
      </c>
      <c r="AA631" s="5">
        <v>4005.0344335700001</v>
      </c>
      <c r="AB631" s="5">
        <v>4005.0344345499998</v>
      </c>
      <c r="AC631" s="5">
        <v>4005.0344355299999</v>
      </c>
      <c r="AD631" s="5">
        <v>4005.0344355299999</v>
      </c>
      <c r="AE631" s="5">
        <v>4005.0344433700002</v>
      </c>
      <c r="AF631" s="5">
        <v>4005.0344433700002</v>
      </c>
    </row>
    <row r="632" spans="1:32">
      <c r="A632" s="56" t="s">
        <v>77</v>
      </c>
      <c r="B632" s="56" t="s">
        <v>163</v>
      </c>
      <c r="C632" s="56" t="s">
        <v>135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</row>
    <row r="633" spans="1:32">
      <c r="A633" s="56" t="s">
        <v>77</v>
      </c>
      <c r="B633" s="56" t="s">
        <v>163</v>
      </c>
      <c r="C633" s="56" t="s">
        <v>136</v>
      </c>
      <c r="D633" s="5">
        <v>2285</v>
      </c>
      <c r="E633" s="5">
        <v>2285</v>
      </c>
      <c r="F633" s="5">
        <v>2285</v>
      </c>
      <c r="G633" s="5">
        <v>2285</v>
      </c>
      <c r="H633" s="5">
        <v>2285</v>
      </c>
      <c r="I633" s="5">
        <v>2285</v>
      </c>
      <c r="J633" s="5">
        <v>2285</v>
      </c>
      <c r="K633" s="5">
        <v>2285</v>
      </c>
      <c r="L633" s="5">
        <v>2285</v>
      </c>
      <c r="M633" s="5">
        <v>2285</v>
      </c>
      <c r="N633" s="5">
        <v>2285</v>
      </c>
      <c r="O633" s="5">
        <v>2285</v>
      </c>
      <c r="P633" s="5">
        <v>2285</v>
      </c>
      <c r="Q633" s="5">
        <v>2285</v>
      </c>
      <c r="R633" s="5">
        <v>2285</v>
      </c>
      <c r="S633" s="5">
        <v>2285</v>
      </c>
      <c r="T633" s="5">
        <v>2285</v>
      </c>
      <c r="U633" s="5">
        <v>2285</v>
      </c>
      <c r="V633" s="5">
        <v>2285</v>
      </c>
      <c r="W633" s="5">
        <v>2285</v>
      </c>
      <c r="X633" s="5">
        <v>2285</v>
      </c>
      <c r="Y633" s="5">
        <v>2285</v>
      </c>
      <c r="Z633" s="5">
        <v>2285</v>
      </c>
      <c r="AA633" s="5">
        <v>2285</v>
      </c>
      <c r="AB633" s="5">
        <v>2285</v>
      </c>
      <c r="AC633" s="5">
        <v>2285</v>
      </c>
      <c r="AD633" s="5">
        <v>2285</v>
      </c>
      <c r="AE633" s="5">
        <v>2285</v>
      </c>
      <c r="AF633" s="5">
        <v>2285</v>
      </c>
    </row>
    <row r="634" spans="1:32">
      <c r="A634" s="56" t="s">
        <v>77</v>
      </c>
      <c r="B634" s="56" t="s">
        <v>163</v>
      </c>
      <c r="C634" s="56" t="s">
        <v>137</v>
      </c>
      <c r="D634" s="5">
        <v>290</v>
      </c>
      <c r="E634" s="5">
        <v>290.00001311</v>
      </c>
      <c r="F634" s="5">
        <v>290.00001924999998</v>
      </c>
      <c r="G634" s="5">
        <v>1569.9967782199999</v>
      </c>
      <c r="H634" s="5">
        <v>2929.9967782200001</v>
      </c>
      <c r="I634" s="5">
        <v>3854.96104066</v>
      </c>
      <c r="J634" s="5">
        <v>4254.9980470700002</v>
      </c>
      <c r="K634" s="5">
        <v>4330.0150463200007</v>
      </c>
      <c r="L634" s="5">
        <v>4330.0150530999999</v>
      </c>
      <c r="M634" s="5">
        <v>4330.0150626899986</v>
      </c>
      <c r="N634" s="5">
        <v>4527.3729800099991</v>
      </c>
      <c r="O634" s="5">
        <v>4527.3730156900001</v>
      </c>
      <c r="P634" s="5">
        <v>4739.67286031</v>
      </c>
      <c r="Q634" s="5">
        <v>4739.6728603299998</v>
      </c>
      <c r="R634" s="5">
        <v>4739.6728605400003</v>
      </c>
      <c r="S634" s="5">
        <v>4846.3114287300004</v>
      </c>
      <c r="T634" s="5">
        <v>4846.3114302100003</v>
      </c>
      <c r="U634" s="5">
        <v>4899.9613287699995</v>
      </c>
      <c r="V634" s="5">
        <v>4944.8556866399986</v>
      </c>
      <c r="W634" s="5">
        <v>4944.8556866600002</v>
      </c>
      <c r="X634" s="5">
        <v>4944.8556866600002</v>
      </c>
      <c r="Y634" s="5">
        <v>5330.0150206800008</v>
      </c>
      <c r="Z634" s="5">
        <v>5330.0150211600003</v>
      </c>
      <c r="AA634" s="5">
        <v>4730.0182637999997</v>
      </c>
      <c r="AB634" s="5">
        <v>4730.0182680600001</v>
      </c>
      <c r="AC634" s="5">
        <v>3805.0541937900002</v>
      </c>
      <c r="AD634" s="5">
        <v>3748.9503440200001</v>
      </c>
      <c r="AE634" s="5">
        <v>4279.3819201099996</v>
      </c>
      <c r="AF634" s="5">
        <v>4323.3255508299999</v>
      </c>
    </row>
    <row r="635" spans="1:32">
      <c r="A635" s="56" t="s">
        <v>77</v>
      </c>
      <c r="B635" s="56" t="s">
        <v>163</v>
      </c>
      <c r="C635" s="56" t="s">
        <v>138</v>
      </c>
      <c r="D635" s="5">
        <v>10.614000000000001</v>
      </c>
      <c r="E635" s="5">
        <v>97.194999999999993</v>
      </c>
      <c r="F635" s="5">
        <v>193.89099999999999</v>
      </c>
      <c r="G635" s="5">
        <v>321.46699999999998</v>
      </c>
      <c r="H635" s="5">
        <v>477.30799999999999</v>
      </c>
      <c r="I635" s="5">
        <v>663.93899998999996</v>
      </c>
      <c r="J635" s="5">
        <v>884.26200001000007</v>
      </c>
      <c r="K635" s="5">
        <v>1223.617</v>
      </c>
      <c r="L635" s="5">
        <v>1527.53344593</v>
      </c>
      <c r="M635" s="5">
        <v>1867.2025770400001</v>
      </c>
      <c r="N635" s="5">
        <v>2268.2680231300001</v>
      </c>
      <c r="O635" s="5">
        <v>2758.8330898200002</v>
      </c>
      <c r="P635" s="5">
        <v>3293.1551549400001</v>
      </c>
      <c r="Q635" s="5">
        <v>3837.9824765799999</v>
      </c>
      <c r="R635" s="5">
        <v>4410.34305305</v>
      </c>
      <c r="S635" s="5">
        <v>4966.7253137600001</v>
      </c>
      <c r="T635" s="5">
        <v>5527.4248461200004</v>
      </c>
      <c r="U635" s="5">
        <v>5974.0516751499999</v>
      </c>
      <c r="V635" s="5">
        <v>6409.6953179900001</v>
      </c>
      <c r="W635" s="5">
        <v>6810.2277216000002</v>
      </c>
      <c r="X635" s="5">
        <v>7236.07853574</v>
      </c>
      <c r="Y635" s="5">
        <v>7670.42398976</v>
      </c>
      <c r="Z635" s="5">
        <v>8130.8809619000003</v>
      </c>
      <c r="AA635" s="5">
        <v>8598.1680176999998</v>
      </c>
      <c r="AB635" s="5">
        <v>9095.4546502699995</v>
      </c>
      <c r="AC635" s="5">
        <v>9598.0447687700016</v>
      </c>
      <c r="AD635" s="5">
        <v>10130.098615360001</v>
      </c>
      <c r="AE635" s="5">
        <v>10669.6482607</v>
      </c>
      <c r="AF635" s="5">
        <v>10697.643870080001</v>
      </c>
    </row>
    <row r="636" spans="1:32">
      <c r="A636" s="56" t="s">
        <v>77</v>
      </c>
      <c r="B636" s="56" t="s">
        <v>163</v>
      </c>
      <c r="C636" s="56" t="s">
        <v>139</v>
      </c>
      <c r="D636" s="5">
        <v>169.471</v>
      </c>
      <c r="E636" s="5">
        <v>551.87700000000007</v>
      </c>
      <c r="F636" s="5">
        <v>804.322</v>
      </c>
      <c r="G636" s="5">
        <v>1024.308</v>
      </c>
      <c r="H636" s="5">
        <v>1210.452</v>
      </c>
      <c r="I636" s="5">
        <v>1364.306</v>
      </c>
      <c r="J636" s="5">
        <v>1497.826</v>
      </c>
      <c r="K636" s="5">
        <v>1724.8409999999999</v>
      </c>
      <c r="L636" s="5">
        <v>2042.145</v>
      </c>
      <c r="M636" s="5">
        <v>2372.98</v>
      </c>
      <c r="N636" s="5">
        <v>2728.3529999999992</v>
      </c>
      <c r="O636" s="5">
        <v>3161.3960000000002</v>
      </c>
      <c r="P636" s="5">
        <v>3582.5970000000002</v>
      </c>
      <c r="Q636" s="5">
        <v>3974.6349999999989</v>
      </c>
      <c r="R636" s="5">
        <v>4331.67</v>
      </c>
      <c r="S636" s="5">
        <v>4638.5140000000019</v>
      </c>
      <c r="T636" s="5">
        <v>4887.0350000000008</v>
      </c>
      <c r="U636" s="5">
        <v>5003.3400000000011</v>
      </c>
      <c r="V636" s="5">
        <v>5060.8829999999998</v>
      </c>
      <c r="W636" s="5">
        <v>5077.6240000000007</v>
      </c>
      <c r="X636" s="5">
        <v>5077.9980000000014</v>
      </c>
      <c r="Y636" s="5">
        <v>5080.4420000000009</v>
      </c>
      <c r="Z636" s="5">
        <v>5067.9909999999991</v>
      </c>
      <c r="AA636" s="5">
        <v>5058.1019999999999</v>
      </c>
      <c r="AB636" s="5">
        <v>5033.2700000000013</v>
      </c>
      <c r="AC636" s="5">
        <v>5011.559000000002</v>
      </c>
      <c r="AD636" s="5">
        <v>4974.7829999999994</v>
      </c>
      <c r="AE636" s="5">
        <v>4941.0389999999989</v>
      </c>
      <c r="AF636" s="5">
        <v>4941.0389999999989</v>
      </c>
    </row>
    <row r="637" spans="1:32">
      <c r="A637" s="56" t="s">
        <v>77</v>
      </c>
      <c r="B637" s="56" t="s">
        <v>163</v>
      </c>
      <c r="C637" s="56" t="s">
        <v>140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</row>
    <row r="638" spans="1:32">
      <c r="A638" s="56" t="s">
        <v>77</v>
      </c>
      <c r="B638" s="56" t="s">
        <v>163</v>
      </c>
      <c r="C638" s="56" t="s">
        <v>141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</row>
    <row r="639" spans="1:32">
      <c r="A639" s="56" t="s">
        <v>77</v>
      </c>
      <c r="B639" s="56" t="s">
        <v>163</v>
      </c>
      <c r="C639" s="56" t="s">
        <v>142</v>
      </c>
      <c r="D639" s="5">
        <v>2206.8420000000001</v>
      </c>
      <c r="E639" s="5">
        <v>3243.4970996799998</v>
      </c>
      <c r="F639" s="5">
        <v>3629.597101020001</v>
      </c>
      <c r="G639" s="5">
        <v>5099.9717602799992</v>
      </c>
      <c r="H639" s="5">
        <v>5474.6717498800008</v>
      </c>
      <c r="I639" s="5">
        <v>8881.152346779998</v>
      </c>
      <c r="J639" s="5">
        <v>9748.6165948899998</v>
      </c>
      <c r="K639" s="5">
        <v>10350.0870345</v>
      </c>
      <c r="L639" s="5">
        <v>11197.89058315</v>
      </c>
      <c r="M639" s="5">
        <v>12139.987115280001</v>
      </c>
      <c r="N639" s="5">
        <v>12488.626655870001</v>
      </c>
      <c r="O639" s="5">
        <v>12488.96113919</v>
      </c>
      <c r="P639" s="5">
        <v>12888.25876637</v>
      </c>
      <c r="Q639" s="5">
        <v>14419.68868655</v>
      </c>
      <c r="R639" s="5">
        <v>15717.20330911</v>
      </c>
      <c r="S639" s="5">
        <v>15856.74435891</v>
      </c>
      <c r="T639" s="5">
        <v>15995.39751504</v>
      </c>
      <c r="U639" s="5">
        <v>15995.39751599</v>
      </c>
      <c r="V639" s="5">
        <v>17054.98738278999</v>
      </c>
      <c r="W639" s="5">
        <v>17525.235539140001</v>
      </c>
      <c r="X639" s="5">
        <v>17626.27393268999</v>
      </c>
      <c r="Y639" s="5">
        <v>17888.45018064</v>
      </c>
      <c r="Z639" s="5">
        <v>17888.450215780002</v>
      </c>
      <c r="AA639" s="5">
        <v>19124.621353300001</v>
      </c>
      <c r="AB639" s="5">
        <v>21181.637246260001</v>
      </c>
      <c r="AC639" s="5">
        <v>21181.637246670001</v>
      </c>
      <c r="AD639" s="5">
        <v>23013.833476380001</v>
      </c>
      <c r="AE639" s="5">
        <v>24543.523123229999</v>
      </c>
      <c r="AF639" s="5">
        <v>24299.723123299998</v>
      </c>
    </row>
    <row r="640" spans="1:32">
      <c r="A640" s="56" t="s">
        <v>77</v>
      </c>
      <c r="B640" s="56" t="s">
        <v>163</v>
      </c>
      <c r="C640" s="56" t="s">
        <v>143</v>
      </c>
      <c r="D640" s="5">
        <v>4099.375</v>
      </c>
      <c r="E640" s="5">
        <v>4099.3750253400003</v>
      </c>
      <c r="F640" s="5">
        <v>4099.3750257500014</v>
      </c>
      <c r="G640" s="5">
        <v>4099.3750838600008</v>
      </c>
      <c r="H640" s="5">
        <v>4565.9352414599998</v>
      </c>
      <c r="I640" s="5">
        <v>4629.0985436299998</v>
      </c>
      <c r="J640" s="5">
        <v>6400.0559896199993</v>
      </c>
      <c r="K640" s="5">
        <v>7184.6444300800003</v>
      </c>
      <c r="L640" s="5">
        <v>7198.7438253</v>
      </c>
      <c r="M640" s="5">
        <v>7911.6117513199997</v>
      </c>
      <c r="N640" s="5">
        <v>8496.8171086599996</v>
      </c>
      <c r="O640" s="5">
        <v>8500.9480681799996</v>
      </c>
      <c r="P640" s="5">
        <v>9356.7452810100003</v>
      </c>
      <c r="Q640" s="5">
        <v>10361.09654911</v>
      </c>
      <c r="R640" s="5">
        <v>10441.43047204</v>
      </c>
      <c r="S640" s="5">
        <v>10903.72453143</v>
      </c>
      <c r="T640" s="5">
        <v>13175.05022531</v>
      </c>
      <c r="U640" s="5">
        <v>13175.05022551</v>
      </c>
      <c r="V640" s="5">
        <v>14168.97190119</v>
      </c>
      <c r="W640" s="5">
        <v>16229.8037711</v>
      </c>
      <c r="X640" s="5">
        <v>17852.84685265</v>
      </c>
      <c r="Y640" s="5">
        <v>18821.926291520002</v>
      </c>
      <c r="Z640" s="5">
        <v>18974.410364300002</v>
      </c>
      <c r="AA640" s="5">
        <v>19096.343485400001</v>
      </c>
      <c r="AB640" s="5">
        <v>21593.859928419992</v>
      </c>
      <c r="AC640" s="5">
        <v>21959.919494339989</v>
      </c>
      <c r="AD640" s="5">
        <v>23363.224109269999</v>
      </c>
      <c r="AE640" s="5">
        <v>24081.550453979991</v>
      </c>
      <c r="AF640" s="5">
        <v>23536.542454039991</v>
      </c>
    </row>
    <row r="641" spans="1:32">
      <c r="A641" s="56" t="s">
        <v>77</v>
      </c>
      <c r="B641" s="56" t="s">
        <v>163</v>
      </c>
      <c r="C641" s="56" t="s">
        <v>144</v>
      </c>
      <c r="D641" s="5">
        <v>5183.7329108689109</v>
      </c>
      <c r="E641" s="5">
        <v>6922.7277668999996</v>
      </c>
      <c r="F641" s="5">
        <v>7729.2309365999999</v>
      </c>
      <c r="G641" s="5">
        <v>8520.6213362999988</v>
      </c>
      <c r="H641" s="5">
        <v>9270.9160045999997</v>
      </c>
      <c r="I641" s="5">
        <v>9991.0547650000008</v>
      </c>
      <c r="J641" s="5">
        <v>10709.473653999999</v>
      </c>
      <c r="K641" s="5">
        <v>11436.443144000001</v>
      </c>
      <c r="L641" s="5">
        <v>12170.029343</v>
      </c>
      <c r="M641" s="5">
        <v>12901.81018</v>
      </c>
      <c r="N641" s="5">
        <v>13643.271858</v>
      </c>
      <c r="O641" s="5">
        <v>14388.326986</v>
      </c>
      <c r="P641" s="5">
        <v>15121.253220000001</v>
      </c>
      <c r="Q641" s="5">
        <v>15810.109125000001</v>
      </c>
      <c r="R641" s="5">
        <v>16449.242824000001</v>
      </c>
      <c r="S641" s="5">
        <v>17061.910985999999</v>
      </c>
      <c r="T641" s="5">
        <v>17667.5949</v>
      </c>
      <c r="U641" s="5">
        <v>18262.588393999999</v>
      </c>
      <c r="V641" s="5">
        <v>18847.510651000001</v>
      </c>
      <c r="W641" s="5">
        <v>19429.670222000001</v>
      </c>
      <c r="X641" s="5">
        <v>20006.011485999999</v>
      </c>
      <c r="Y641" s="5">
        <v>20581.860403999999</v>
      </c>
      <c r="Z641" s="5">
        <v>21155.920246999998</v>
      </c>
      <c r="AA641" s="5">
        <v>21714.391952999998</v>
      </c>
      <c r="AB641" s="5">
        <v>22270.012771000002</v>
      </c>
      <c r="AC641" s="5">
        <v>22818.172102</v>
      </c>
      <c r="AD641" s="5">
        <v>23366.900722999999</v>
      </c>
      <c r="AE641" s="5">
        <v>23907.736964</v>
      </c>
      <c r="AF641" s="5">
        <v>23907.736964</v>
      </c>
    </row>
    <row r="642" spans="1:32">
      <c r="A642" s="56" t="s">
        <v>77</v>
      </c>
      <c r="B642" s="56" t="s">
        <v>163</v>
      </c>
      <c r="C642" s="56" t="s">
        <v>146</v>
      </c>
      <c r="D642" s="5">
        <v>308.44499999999999</v>
      </c>
      <c r="E642" s="5">
        <v>369.39093185040088</v>
      </c>
      <c r="F642" s="5">
        <v>401.20167709448492</v>
      </c>
      <c r="G642" s="5">
        <v>576.86130721057987</v>
      </c>
      <c r="H642" s="5">
        <v>792.71299566794801</v>
      </c>
      <c r="I642" s="5">
        <v>907.98473965987205</v>
      </c>
      <c r="J642" s="5">
        <v>1035.939493329927</v>
      </c>
      <c r="K642" s="5">
        <v>1094.4036724012281</v>
      </c>
      <c r="L642" s="5">
        <v>1158.52460636193</v>
      </c>
      <c r="M642" s="5">
        <v>1235.4642027231239</v>
      </c>
      <c r="N642" s="5">
        <v>1309.265231790647</v>
      </c>
      <c r="O642" s="5">
        <v>1387.0296033203249</v>
      </c>
      <c r="P642" s="5">
        <v>1463.187045625481</v>
      </c>
      <c r="Q642" s="5">
        <v>1544.99860314386</v>
      </c>
      <c r="R642" s="5">
        <v>1613.8245577482101</v>
      </c>
      <c r="S642" s="5">
        <v>1713.474001271592</v>
      </c>
      <c r="T642" s="5">
        <v>1788.1465500986551</v>
      </c>
      <c r="U642" s="5">
        <v>1895.5895899369609</v>
      </c>
      <c r="V642" s="5">
        <v>1919.7335279571751</v>
      </c>
      <c r="W642" s="5">
        <v>1921.356835954211</v>
      </c>
      <c r="X642" s="5">
        <v>1934.806591304123</v>
      </c>
      <c r="Y642" s="5">
        <v>1976.882021626129</v>
      </c>
      <c r="Z642" s="5">
        <v>1984.1465423349</v>
      </c>
      <c r="AA642" s="5">
        <v>2026.1747477096551</v>
      </c>
      <c r="AB642" s="5">
        <v>2060.7353038131969</v>
      </c>
      <c r="AC642" s="5">
        <v>2084.1001607951098</v>
      </c>
      <c r="AD642" s="5">
        <v>2098.586655222322</v>
      </c>
      <c r="AE642" s="5">
        <v>2127.8305377951751</v>
      </c>
      <c r="AF642" s="5">
        <v>2127.8305377951751</v>
      </c>
    </row>
    <row r="644" spans="1:32">
      <c r="A644" s="56" t="s">
        <v>77</v>
      </c>
      <c r="B644" s="56" t="s">
        <v>197</v>
      </c>
      <c r="C644" s="56" t="s">
        <v>130</v>
      </c>
      <c r="D644" s="5">
        <v>8126</v>
      </c>
      <c r="E644" s="5">
        <v>8126</v>
      </c>
      <c r="F644" s="5">
        <v>8126</v>
      </c>
      <c r="G644" s="5">
        <v>7426</v>
      </c>
      <c r="H644" s="5">
        <v>6726</v>
      </c>
      <c r="I644" s="5">
        <v>6026</v>
      </c>
      <c r="J644" s="5">
        <v>4832</v>
      </c>
      <c r="K644" s="5">
        <v>4552</v>
      </c>
      <c r="L644" s="5">
        <v>3152</v>
      </c>
      <c r="M644" s="5">
        <v>3152</v>
      </c>
      <c r="N644" s="5">
        <v>2422</v>
      </c>
      <c r="O644" s="5">
        <v>1692</v>
      </c>
      <c r="P644" s="5">
        <v>1692</v>
      </c>
      <c r="Q644" s="5">
        <v>1692</v>
      </c>
      <c r="R644" s="5">
        <v>1692</v>
      </c>
      <c r="S644" s="5">
        <v>1692</v>
      </c>
      <c r="T644" s="5">
        <v>1692</v>
      </c>
      <c r="U644" s="5">
        <v>852</v>
      </c>
      <c r="V644" s="5">
        <v>426</v>
      </c>
      <c r="W644" s="5">
        <v>426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</row>
    <row r="645" spans="1:32">
      <c r="A645" s="56" t="s">
        <v>77</v>
      </c>
      <c r="B645" s="56" t="s">
        <v>197</v>
      </c>
      <c r="C645" s="56" t="s">
        <v>132</v>
      </c>
      <c r="D645" s="5">
        <v>1597.89999999</v>
      </c>
      <c r="E645" s="5">
        <v>1597.89999999</v>
      </c>
      <c r="F645" s="5">
        <v>1597.89999999</v>
      </c>
      <c r="G645" s="5">
        <v>1597.89999999</v>
      </c>
      <c r="H645" s="5">
        <v>1597.89999999</v>
      </c>
      <c r="I645" s="5">
        <v>1597.89999999</v>
      </c>
      <c r="J645" s="5">
        <v>1597.89999999</v>
      </c>
      <c r="K645" s="5">
        <v>1597.89999999</v>
      </c>
      <c r="L645" s="5">
        <v>1597.89999999</v>
      </c>
      <c r="M645" s="5">
        <v>1597.89999999</v>
      </c>
      <c r="N645" s="5">
        <v>1597.89999999</v>
      </c>
      <c r="O645" s="5">
        <v>1597.89999999</v>
      </c>
      <c r="P645" s="5">
        <v>1597.89999999</v>
      </c>
      <c r="Q645" s="5">
        <v>1597.89999999</v>
      </c>
      <c r="R645" s="5">
        <v>1212.89999999</v>
      </c>
      <c r="S645" s="5">
        <v>1212.89999999</v>
      </c>
      <c r="T645" s="5">
        <v>1212.89999999</v>
      </c>
      <c r="U645" s="5">
        <v>1068.5</v>
      </c>
      <c r="V645" s="5">
        <v>1068.5</v>
      </c>
      <c r="W645" s="5">
        <v>1068.5</v>
      </c>
      <c r="X645" s="5">
        <v>1068.5</v>
      </c>
      <c r="Y645" s="5">
        <v>1068.5</v>
      </c>
      <c r="Z645" s="5">
        <v>1068.5</v>
      </c>
      <c r="AA645" s="5">
        <v>244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</row>
    <row r="646" spans="1:32">
      <c r="A646" s="56" t="s">
        <v>77</v>
      </c>
      <c r="B646" s="56" t="s">
        <v>197</v>
      </c>
      <c r="C646" s="56" t="s">
        <v>133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</row>
    <row r="647" spans="1:32">
      <c r="A647" s="56" t="s">
        <v>77</v>
      </c>
      <c r="B647" s="56" t="s">
        <v>197</v>
      </c>
      <c r="C647" s="56" t="s">
        <v>134</v>
      </c>
      <c r="D647" s="5">
        <v>1954.5000000099999</v>
      </c>
      <c r="E647" s="5">
        <v>1954.5000000099999</v>
      </c>
      <c r="F647" s="5">
        <v>1954.5000026600001</v>
      </c>
      <c r="G647" s="5">
        <v>1954.5000026600001</v>
      </c>
      <c r="H647" s="5">
        <v>1954.5000026600001</v>
      </c>
      <c r="I647" s="5">
        <v>1954.5000026600001</v>
      </c>
      <c r="J647" s="5">
        <v>1954.50000531</v>
      </c>
      <c r="K647" s="5">
        <v>1954.50000531</v>
      </c>
      <c r="L647" s="5">
        <v>1954.5000106099999</v>
      </c>
      <c r="M647" s="5">
        <v>1954.5000106099999</v>
      </c>
      <c r="N647" s="5">
        <v>1954.5000106099999</v>
      </c>
      <c r="O647" s="5">
        <v>1662.50001855</v>
      </c>
      <c r="P647" s="5">
        <v>1545.50001855</v>
      </c>
      <c r="Q647" s="5">
        <v>1545.50001855</v>
      </c>
      <c r="R647" s="5">
        <v>1545.5000238499999</v>
      </c>
      <c r="S647" s="5">
        <v>1545.5000053000001</v>
      </c>
      <c r="T647" s="5">
        <v>1545.5000053000001</v>
      </c>
      <c r="U647" s="5">
        <v>1545.5000079500001</v>
      </c>
      <c r="V647" s="5">
        <v>1545.5000079500001</v>
      </c>
      <c r="W647" s="5">
        <v>1545.5000079500001</v>
      </c>
      <c r="X647" s="5">
        <v>1545.5000106</v>
      </c>
      <c r="Y647" s="5">
        <v>1545.5000106</v>
      </c>
      <c r="Z647" s="5">
        <v>1414.0000079500001</v>
      </c>
      <c r="AA647" s="5">
        <v>2769.4683458499999</v>
      </c>
      <c r="AB647" s="5">
        <v>2220.4683458499999</v>
      </c>
      <c r="AC647" s="5">
        <v>2220.4683458499999</v>
      </c>
      <c r="AD647" s="5">
        <v>2220.4683458499999</v>
      </c>
      <c r="AE647" s="5">
        <v>1701.4683458500001</v>
      </c>
      <c r="AF647" s="5">
        <v>1355.4683458500001</v>
      </c>
    </row>
    <row r="648" spans="1:32">
      <c r="A648" s="56" t="s">
        <v>77</v>
      </c>
      <c r="B648" s="56" t="s">
        <v>197</v>
      </c>
      <c r="C648" s="56" t="s">
        <v>135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</row>
    <row r="649" spans="1:32">
      <c r="A649" s="56" t="s">
        <v>77</v>
      </c>
      <c r="B649" s="56" t="s">
        <v>197</v>
      </c>
      <c r="C649" s="56" t="s">
        <v>136</v>
      </c>
      <c r="D649" s="5">
        <v>152.4</v>
      </c>
      <c r="E649" s="5">
        <v>152.4</v>
      </c>
      <c r="F649" s="5">
        <v>152.4</v>
      </c>
      <c r="G649" s="5">
        <v>152.4</v>
      </c>
      <c r="H649" s="5">
        <v>152.4</v>
      </c>
      <c r="I649" s="5">
        <v>152.4</v>
      </c>
      <c r="J649" s="5">
        <v>152.4</v>
      </c>
      <c r="K649" s="5">
        <v>152.4</v>
      </c>
      <c r="L649" s="5">
        <v>152.4</v>
      </c>
      <c r="M649" s="5">
        <v>152.4</v>
      </c>
      <c r="N649" s="5">
        <v>152.4</v>
      </c>
      <c r="O649" s="5">
        <v>152.4</v>
      </c>
      <c r="P649" s="5">
        <v>152.4</v>
      </c>
      <c r="Q649" s="5">
        <v>152.4</v>
      </c>
      <c r="R649" s="5">
        <v>152.4</v>
      </c>
      <c r="S649" s="5">
        <v>66</v>
      </c>
      <c r="T649" s="5">
        <v>66</v>
      </c>
      <c r="U649" s="5">
        <v>66</v>
      </c>
      <c r="V649" s="5">
        <v>66</v>
      </c>
      <c r="W649" s="5">
        <v>66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</row>
    <row r="650" spans="1:32">
      <c r="A650" s="56" t="s">
        <v>77</v>
      </c>
      <c r="B650" s="56" t="s">
        <v>197</v>
      </c>
      <c r="C650" s="56" t="s">
        <v>137</v>
      </c>
      <c r="D650" s="5">
        <v>670</v>
      </c>
      <c r="E650" s="5">
        <v>670.00002382000002</v>
      </c>
      <c r="F650" s="5">
        <v>670.00003345000005</v>
      </c>
      <c r="G650" s="5">
        <v>920.00003947999994</v>
      </c>
      <c r="H650" s="5">
        <v>920.00004994000005</v>
      </c>
      <c r="I650" s="5">
        <v>920.00006394000002</v>
      </c>
      <c r="J650" s="5">
        <v>1008.0608552899999</v>
      </c>
      <c r="K650" s="5">
        <v>1014.82833027</v>
      </c>
      <c r="L650" s="5">
        <v>1876.30196222</v>
      </c>
      <c r="M650" s="5">
        <v>1876.30196226</v>
      </c>
      <c r="N650" s="5">
        <v>1876.3019622700001</v>
      </c>
      <c r="O650" s="5">
        <v>2155.1676102699998</v>
      </c>
      <c r="P650" s="5">
        <v>2155.1676104399999</v>
      </c>
      <c r="Q650" s="5">
        <v>2155.1676105400002</v>
      </c>
      <c r="R650" s="5">
        <v>2688.98002017</v>
      </c>
      <c r="S650" s="5">
        <v>3350.5095269899998</v>
      </c>
      <c r="T650" s="5">
        <v>4185.3138148899998</v>
      </c>
      <c r="U650" s="5">
        <v>5501.9772274000006</v>
      </c>
      <c r="V650" s="5">
        <v>5533.3852224900002</v>
      </c>
      <c r="W650" s="5">
        <v>5947.2504268499997</v>
      </c>
      <c r="X650" s="5">
        <v>5947.2504269000001</v>
      </c>
      <c r="Y650" s="5">
        <v>5947.2504089499998</v>
      </c>
      <c r="Z650" s="5">
        <v>5947.25041736</v>
      </c>
      <c r="AA650" s="5">
        <v>6360.9296889799998</v>
      </c>
      <c r="AB650" s="5">
        <v>6360.9296785700008</v>
      </c>
      <c r="AC650" s="5">
        <v>6360.9296646399998</v>
      </c>
      <c r="AD650" s="5">
        <v>7286.0970360499996</v>
      </c>
      <c r="AE650" s="5">
        <v>8573.0003720700006</v>
      </c>
      <c r="AF650" s="5">
        <v>8134.9735144700007</v>
      </c>
    </row>
    <row r="651" spans="1:32">
      <c r="A651" s="56" t="s">
        <v>77</v>
      </c>
      <c r="B651" s="56" t="s">
        <v>197</v>
      </c>
      <c r="C651" s="56" t="s">
        <v>138</v>
      </c>
      <c r="D651" s="5">
        <v>6.7799999999999994</v>
      </c>
      <c r="E651" s="5">
        <v>70.646999989999998</v>
      </c>
      <c r="F651" s="5">
        <v>151.97900000999999</v>
      </c>
      <c r="G651" s="5">
        <v>266.90499999999997</v>
      </c>
      <c r="H651" s="5">
        <v>406.553</v>
      </c>
      <c r="I651" s="5">
        <v>573.36900000000003</v>
      </c>
      <c r="J651" s="5">
        <v>775.00299999999993</v>
      </c>
      <c r="K651" s="5">
        <v>1088.9509999899999</v>
      </c>
      <c r="L651" s="5">
        <v>1371.98571666</v>
      </c>
      <c r="M651" s="5">
        <v>1640.71045082</v>
      </c>
      <c r="N651" s="5">
        <v>1958.65946534</v>
      </c>
      <c r="O651" s="5">
        <v>2346.43592605</v>
      </c>
      <c r="P651" s="5">
        <v>2772.1156823900001</v>
      </c>
      <c r="Q651" s="5">
        <v>3213.9407025800001</v>
      </c>
      <c r="R651" s="5">
        <v>3671.8742637700002</v>
      </c>
      <c r="S651" s="5">
        <v>4123.79592779</v>
      </c>
      <c r="T651" s="5">
        <v>4584.0053343299996</v>
      </c>
      <c r="U651" s="5">
        <v>4939.9521028400004</v>
      </c>
      <c r="V651" s="5">
        <v>5281.9022712400001</v>
      </c>
      <c r="W651" s="5">
        <v>5586.6117931799999</v>
      </c>
      <c r="X651" s="5">
        <v>5909.90588656</v>
      </c>
      <c r="Y651" s="5">
        <v>6239.44197334</v>
      </c>
      <c r="Z651" s="5">
        <v>6583.140128510001</v>
      </c>
      <c r="AA651" s="5">
        <v>6931.3414566599986</v>
      </c>
      <c r="AB651" s="5">
        <v>7298.8976921399999</v>
      </c>
      <c r="AC651" s="5">
        <v>7670.4133017300001</v>
      </c>
      <c r="AD651" s="5">
        <v>8065.6271149200002</v>
      </c>
      <c r="AE651" s="5">
        <v>8460.9043175100014</v>
      </c>
      <c r="AF651" s="5">
        <v>8477.9553716600003</v>
      </c>
    </row>
    <row r="652" spans="1:32">
      <c r="A652" s="56" t="s">
        <v>77</v>
      </c>
      <c r="B652" s="56" t="s">
        <v>197</v>
      </c>
      <c r="C652" s="56" t="s">
        <v>139</v>
      </c>
      <c r="D652" s="5">
        <v>99.957999999999998</v>
      </c>
      <c r="E652" s="5">
        <v>394.57299999999998</v>
      </c>
      <c r="F652" s="5">
        <v>630.91099999999994</v>
      </c>
      <c r="G652" s="5">
        <v>861.1690000000001</v>
      </c>
      <c r="H652" s="5">
        <v>1044.5999999999999</v>
      </c>
      <c r="I652" s="5">
        <v>1202.9010000000001</v>
      </c>
      <c r="J652" s="5">
        <v>1345.9849999999999</v>
      </c>
      <c r="K652" s="5">
        <v>1584.4369999999999</v>
      </c>
      <c r="L652" s="5">
        <v>1898.5050000000001</v>
      </c>
      <c r="M652" s="5">
        <v>2160.37</v>
      </c>
      <c r="N652" s="5">
        <v>2444.34</v>
      </c>
      <c r="O652" s="5">
        <v>2791.527</v>
      </c>
      <c r="P652" s="5">
        <v>3133.6959999999999</v>
      </c>
      <c r="Q652" s="5">
        <v>3465.114</v>
      </c>
      <c r="R652" s="5">
        <v>3761.0080000000012</v>
      </c>
      <c r="S652" s="5">
        <v>4025.8090000000002</v>
      </c>
      <c r="T652" s="5">
        <v>4247.8820000000014</v>
      </c>
      <c r="U652" s="5">
        <v>4350.5150000000003</v>
      </c>
      <c r="V652" s="5">
        <v>4399.7440000000006</v>
      </c>
      <c r="W652" s="5">
        <v>4410.491</v>
      </c>
      <c r="X652" s="5">
        <v>4406.2350000000006</v>
      </c>
      <c r="Y652" s="5">
        <v>4406.755000000001</v>
      </c>
      <c r="Z652" s="5">
        <v>4388.9480000000012</v>
      </c>
      <c r="AA652" s="5">
        <v>4375.9829999999993</v>
      </c>
      <c r="AB652" s="5">
        <v>4347.2200000000012</v>
      </c>
      <c r="AC652" s="5">
        <v>4324.1239999999998</v>
      </c>
      <c r="AD652" s="5">
        <v>4288.7089999999998</v>
      </c>
      <c r="AE652" s="5">
        <v>4255.2830000000004</v>
      </c>
      <c r="AF652" s="5">
        <v>4255.2830000000004</v>
      </c>
    </row>
    <row r="653" spans="1:32">
      <c r="A653" s="56" t="s">
        <v>77</v>
      </c>
      <c r="B653" s="56" t="s">
        <v>197</v>
      </c>
      <c r="C653" s="56" t="s">
        <v>140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</row>
    <row r="654" spans="1:32">
      <c r="A654" s="56" t="s">
        <v>77</v>
      </c>
      <c r="B654" s="56" t="s">
        <v>197</v>
      </c>
      <c r="C654" s="56" t="s">
        <v>141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</row>
    <row r="655" spans="1:32">
      <c r="A655" s="56" t="s">
        <v>77</v>
      </c>
      <c r="B655" s="56" t="s">
        <v>197</v>
      </c>
      <c r="C655" s="56" t="s">
        <v>142</v>
      </c>
      <c r="D655" s="5">
        <v>986.42900000000009</v>
      </c>
      <c r="E655" s="5">
        <v>1286.4290000000001</v>
      </c>
      <c r="F655" s="5">
        <v>3561.23535799</v>
      </c>
      <c r="G655" s="5">
        <v>4086.1640787599999</v>
      </c>
      <c r="H655" s="5">
        <v>4952.1606541599986</v>
      </c>
      <c r="I655" s="5">
        <v>5978.8205872699991</v>
      </c>
      <c r="J655" s="5">
        <v>7312.6485852900014</v>
      </c>
      <c r="K655" s="5">
        <v>8135.5029354100006</v>
      </c>
      <c r="L655" s="5">
        <v>9801.1084281200019</v>
      </c>
      <c r="M655" s="5">
        <v>9951.6766471800001</v>
      </c>
      <c r="N655" s="5">
        <v>10976.916956180001</v>
      </c>
      <c r="O655" s="5">
        <v>11810.72162219</v>
      </c>
      <c r="P655" s="5">
        <v>11872.27679609</v>
      </c>
      <c r="Q655" s="5">
        <v>11872.276796190001</v>
      </c>
      <c r="R655" s="5">
        <v>12686.33387624</v>
      </c>
      <c r="S655" s="5">
        <v>13216.779146409999</v>
      </c>
      <c r="T655" s="5">
        <v>13787.35147999</v>
      </c>
      <c r="U655" s="5">
        <v>13886.149597129999</v>
      </c>
      <c r="V655" s="5">
        <v>14328.64320619</v>
      </c>
      <c r="W655" s="5">
        <v>15049.87245416</v>
      </c>
      <c r="X655" s="5">
        <v>19116.319749850001</v>
      </c>
      <c r="Y655" s="5">
        <v>20304.500745770001</v>
      </c>
      <c r="Z655" s="5">
        <v>19864.525745790001</v>
      </c>
      <c r="AA655" s="5">
        <v>20147.358674629999</v>
      </c>
      <c r="AB655" s="5">
        <v>20115.72219258</v>
      </c>
      <c r="AC655" s="5">
        <v>20591.739079620002</v>
      </c>
      <c r="AD655" s="5">
        <v>23095.04368286</v>
      </c>
      <c r="AE655" s="5">
        <v>23530.394783569998</v>
      </c>
      <c r="AF655" s="5">
        <v>23530.39478373</v>
      </c>
    </row>
    <row r="656" spans="1:32">
      <c r="A656" s="56" t="s">
        <v>77</v>
      </c>
      <c r="B656" s="56" t="s">
        <v>197</v>
      </c>
      <c r="C656" s="56" t="s">
        <v>143</v>
      </c>
      <c r="D656" s="5">
        <v>2826.4169999999999</v>
      </c>
      <c r="E656" s="5">
        <v>2826.4169999999999</v>
      </c>
      <c r="F656" s="5">
        <v>3193.65701941</v>
      </c>
      <c r="G656" s="5">
        <v>3193.6570440099999</v>
      </c>
      <c r="H656" s="5">
        <v>3193.6571025500002</v>
      </c>
      <c r="I656" s="5">
        <v>3230.0691987999999</v>
      </c>
      <c r="J656" s="5">
        <v>3521.6254972400002</v>
      </c>
      <c r="K656" s="5">
        <v>3521.62549747</v>
      </c>
      <c r="L656" s="5">
        <v>5013.2775587100014</v>
      </c>
      <c r="M656" s="5">
        <v>5013.2775587800024</v>
      </c>
      <c r="N656" s="5">
        <v>6079.6225579000011</v>
      </c>
      <c r="O656" s="5">
        <v>6357.0178533200014</v>
      </c>
      <c r="P656" s="5">
        <v>6561.3575535300006</v>
      </c>
      <c r="Q656" s="5">
        <v>6946.5680351300016</v>
      </c>
      <c r="R656" s="5">
        <v>8099.919655820001</v>
      </c>
      <c r="S656" s="5">
        <v>10377.95934548</v>
      </c>
      <c r="T656" s="5">
        <v>11001.193090209999</v>
      </c>
      <c r="U656" s="5">
        <v>14854.95931169</v>
      </c>
      <c r="V656" s="5">
        <v>15492.81769951</v>
      </c>
      <c r="W656" s="5">
        <v>17427.894750250001</v>
      </c>
      <c r="X656" s="5">
        <v>19247.108551519999</v>
      </c>
      <c r="Y656" s="5">
        <v>20989.178875009999</v>
      </c>
      <c r="Z656" s="5">
        <v>20843.718875129998</v>
      </c>
      <c r="AA656" s="5">
        <v>22173.33064551001</v>
      </c>
      <c r="AB656" s="5">
        <v>23466.745560179999</v>
      </c>
      <c r="AC656" s="5">
        <v>22792.511968089999</v>
      </c>
      <c r="AD656" s="5">
        <v>26559.571033740001</v>
      </c>
      <c r="AE656" s="5">
        <v>28263.25736585</v>
      </c>
      <c r="AF656" s="5">
        <v>28237.25736593</v>
      </c>
    </row>
    <row r="657" spans="1:32">
      <c r="A657" s="56" t="s">
        <v>77</v>
      </c>
      <c r="B657" s="56" t="s">
        <v>197</v>
      </c>
      <c r="C657" s="56" t="s">
        <v>144</v>
      </c>
      <c r="D657" s="5">
        <v>4941.9001342461061</v>
      </c>
      <c r="E657" s="5">
        <v>6248.8361014900001</v>
      </c>
      <c r="F657" s="5">
        <v>6947.0674198200004</v>
      </c>
      <c r="G657" s="5">
        <v>7675.3939258</v>
      </c>
      <c r="H657" s="5">
        <v>8329.1378256999997</v>
      </c>
      <c r="I657" s="5">
        <v>8959.7591496999994</v>
      </c>
      <c r="J657" s="5">
        <v>9601.5013985000005</v>
      </c>
      <c r="K657" s="5">
        <v>10257.520646700001</v>
      </c>
      <c r="L657" s="5">
        <v>10923.916328200001</v>
      </c>
      <c r="M657" s="5">
        <v>11482.732244500001</v>
      </c>
      <c r="N657" s="5">
        <v>12062.705751699999</v>
      </c>
      <c r="O657" s="5">
        <v>12645.1129052</v>
      </c>
      <c r="P657" s="5">
        <v>13200.5423206</v>
      </c>
      <c r="Q657" s="5">
        <v>13720.012152699999</v>
      </c>
      <c r="R657" s="5">
        <v>14196.9812162</v>
      </c>
      <c r="S657" s="5">
        <v>14666.617491200001</v>
      </c>
      <c r="T657" s="5">
        <v>15133.803684799999</v>
      </c>
      <c r="U657" s="5">
        <v>15601.3470727</v>
      </c>
      <c r="V657" s="5">
        <v>16059.6919616</v>
      </c>
      <c r="W657" s="5">
        <v>16507.785058699999</v>
      </c>
      <c r="X657" s="5">
        <v>16936.909008300001</v>
      </c>
      <c r="Y657" s="5">
        <v>17361.480721600001</v>
      </c>
      <c r="Z657" s="5">
        <v>17759.720203699999</v>
      </c>
      <c r="AA657" s="5">
        <v>18151.232939900001</v>
      </c>
      <c r="AB657" s="5">
        <v>18530.020143400001</v>
      </c>
      <c r="AC657" s="5">
        <v>18907.339474199998</v>
      </c>
      <c r="AD657" s="5">
        <v>19284.631764999998</v>
      </c>
      <c r="AE657" s="5">
        <v>19645.508336700001</v>
      </c>
      <c r="AF657" s="5">
        <v>19645.508336700001</v>
      </c>
    </row>
    <row r="658" spans="1:32">
      <c r="A658" s="56" t="s">
        <v>77</v>
      </c>
      <c r="B658" s="56" t="s">
        <v>197</v>
      </c>
      <c r="C658" s="56" t="s">
        <v>146</v>
      </c>
      <c r="D658" s="5">
        <v>104.0258438925494</v>
      </c>
      <c r="E658" s="5">
        <v>161.99786598880249</v>
      </c>
      <c r="F658" s="5">
        <v>191.46830324972581</v>
      </c>
      <c r="G658" s="5">
        <v>225.09824392779649</v>
      </c>
      <c r="H658" s="5">
        <v>258.63973482131013</v>
      </c>
      <c r="I658" s="5">
        <v>291.18647211344938</v>
      </c>
      <c r="J658" s="5">
        <v>322.36591115174548</v>
      </c>
      <c r="K658" s="5">
        <v>358.16807552288361</v>
      </c>
      <c r="L658" s="5">
        <v>394.25951740561271</v>
      </c>
      <c r="M658" s="5">
        <v>432.739184708214</v>
      </c>
      <c r="N658" s="5">
        <v>465.98982874266909</v>
      </c>
      <c r="O658" s="5">
        <v>506.6496860148136</v>
      </c>
      <c r="P658" s="5">
        <v>546.14191682219518</v>
      </c>
      <c r="Q658" s="5">
        <v>590.03126476948034</v>
      </c>
      <c r="R658" s="5">
        <v>631.38657345178081</v>
      </c>
      <c r="S658" s="5">
        <v>670.10021357927531</v>
      </c>
      <c r="T658" s="5">
        <v>716.46747212967216</v>
      </c>
      <c r="U658" s="5">
        <v>764.0842727762282</v>
      </c>
      <c r="V658" s="5">
        <v>809.4467247588691</v>
      </c>
      <c r="W658" s="5">
        <v>853.92802896883563</v>
      </c>
      <c r="X658" s="5">
        <v>902.05765206870797</v>
      </c>
      <c r="Y658" s="5">
        <v>953.57494727116568</v>
      </c>
      <c r="Z658" s="5">
        <v>1003.305020177015</v>
      </c>
      <c r="AA658" s="5">
        <v>1049.48690328873</v>
      </c>
      <c r="AB658" s="5">
        <v>1107.8725198936891</v>
      </c>
      <c r="AC658" s="5">
        <v>1163.541571599204</v>
      </c>
      <c r="AD658" s="5">
        <v>1220.9092941995359</v>
      </c>
      <c r="AE658" s="5">
        <v>1278.7236252166219</v>
      </c>
      <c r="AF658" s="5">
        <v>1278.7236252166219</v>
      </c>
    </row>
    <row r="660" spans="1:32">
      <c r="A660" s="56" t="s">
        <v>77</v>
      </c>
      <c r="B660" s="56" t="s">
        <v>198</v>
      </c>
      <c r="C660" s="56" t="s">
        <v>131</v>
      </c>
      <c r="D660" s="5">
        <v>4820</v>
      </c>
      <c r="E660" s="5">
        <v>4820</v>
      </c>
      <c r="F660" s="5">
        <v>4820</v>
      </c>
      <c r="G660" s="5">
        <v>4135</v>
      </c>
      <c r="H660" s="5">
        <v>3385</v>
      </c>
      <c r="I660" s="5">
        <v>3385</v>
      </c>
      <c r="J660" s="5">
        <v>2825</v>
      </c>
      <c r="K660" s="5">
        <v>1720</v>
      </c>
      <c r="L660" s="5">
        <v>1160</v>
      </c>
      <c r="M660" s="5">
        <v>1160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</row>
    <row r="661" spans="1:32">
      <c r="A661" s="56" t="s">
        <v>77</v>
      </c>
      <c r="B661" s="56" t="s">
        <v>198</v>
      </c>
      <c r="C661" s="56" t="s">
        <v>132</v>
      </c>
      <c r="D661" s="5">
        <v>500</v>
      </c>
      <c r="E661" s="5">
        <v>500</v>
      </c>
      <c r="F661" s="5">
        <v>500</v>
      </c>
      <c r="G661" s="5">
        <v>500</v>
      </c>
      <c r="H661" s="5">
        <v>500</v>
      </c>
      <c r="I661" s="5">
        <v>500</v>
      </c>
      <c r="J661" s="5">
        <v>500</v>
      </c>
      <c r="K661" s="5">
        <v>500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</row>
    <row r="662" spans="1:32">
      <c r="A662" s="56" t="s">
        <v>77</v>
      </c>
      <c r="B662" s="56" t="s">
        <v>198</v>
      </c>
      <c r="C662" s="56" t="s">
        <v>133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</row>
    <row r="663" spans="1:32">
      <c r="A663" s="56" t="s">
        <v>77</v>
      </c>
      <c r="B663" s="56" t="s">
        <v>198</v>
      </c>
      <c r="C663" s="56" t="s">
        <v>134</v>
      </c>
      <c r="D663" s="5">
        <v>1900</v>
      </c>
      <c r="E663" s="5">
        <v>1900</v>
      </c>
      <c r="F663" s="5">
        <v>1900.00000363</v>
      </c>
      <c r="G663" s="5">
        <v>1900.00000363</v>
      </c>
      <c r="H663" s="5">
        <v>1900.00000363</v>
      </c>
      <c r="I663" s="5">
        <v>1900.00000363</v>
      </c>
      <c r="J663" s="5">
        <v>1900.00000363</v>
      </c>
      <c r="K663" s="5">
        <v>1900.0000041200001</v>
      </c>
      <c r="L663" s="5">
        <v>1900.00002178</v>
      </c>
      <c r="M663" s="5">
        <v>1900.00002178</v>
      </c>
      <c r="N663" s="5">
        <v>1900.00002178</v>
      </c>
      <c r="O663" s="5">
        <v>1730.00002178</v>
      </c>
      <c r="P663" s="5">
        <v>1730.00002178</v>
      </c>
      <c r="Q663" s="5">
        <v>1730.00002178</v>
      </c>
      <c r="R663" s="5">
        <v>2368.5549871500002</v>
      </c>
      <c r="S663" s="5">
        <v>2368.5549606899999</v>
      </c>
      <c r="T663" s="5">
        <v>2368.55496167</v>
      </c>
      <c r="U663" s="5">
        <v>3243.02807923</v>
      </c>
      <c r="V663" s="5">
        <v>3243.02807923</v>
      </c>
      <c r="W663" s="5">
        <v>3243.02807923</v>
      </c>
      <c r="X663" s="5">
        <v>3149.02807923</v>
      </c>
      <c r="Y663" s="5">
        <v>3149.02807923</v>
      </c>
      <c r="Z663" s="5">
        <v>3149.02803954</v>
      </c>
      <c r="AA663" s="5">
        <v>3149.0280415000002</v>
      </c>
      <c r="AB663" s="5">
        <v>3149.02804199</v>
      </c>
      <c r="AC663" s="5">
        <v>2565.0280488499998</v>
      </c>
      <c r="AD663" s="5">
        <v>2565.0280488499998</v>
      </c>
      <c r="AE663" s="5">
        <v>3857.7655410500001</v>
      </c>
      <c r="AF663" s="5">
        <v>4004.7738537999999</v>
      </c>
    </row>
    <row r="664" spans="1:32">
      <c r="A664" s="56" t="s">
        <v>77</v>
      </c>
      <c r="B664" s="56" t="s">
        <v>198</v>
      </c>
      <c r="C664" s="56" t="s">
        <v>135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</row>
    <row r="665" spans="1:32">
      <c r="A665" s="56" t="s">
        <v>77</v>
      </c>
      <c r="B665" s="56" t="s">
        <v>198</v>
      </c>
      <c r="C665" s="56" t="s">
        <v>136</v>
      </c>
      <c r="D665" s="5">
        <v>2204.0200000599998</v>
      </c>
      <c r="E665" s="5">
        <v>2204.0200000599998</v>
      </c>
      <c r="F665" s="5">
        <v>2204.0200000599998</v>
      </c>
      <c r="G665" s="5">
        <v>2204.0200000599998</v>
      </c>
      <c r="H665" s="5">
        <v>2204.0200000599998</v>
      </c>
      <c r="I665" s="5">
        <v>2204.0200000599998</v>
      </c>
      <c r="J665" s="5">
        <v>2204.0200000599998</v>
      </c>
      <c r="K665" s="5">
        <v>2204.0200000599998</v>
      </c>
      <c r="L665" s="5">
        <v>2204.0200000599998</v>
      </c>
      <c r="M665" s="5">
        <v>2204.0200000599998</v>
      </c>
      <c r="N665" s="5">
        <v>2204.0200000599998</v>
      </c>
      <c r="O665" s="5">
        <v>2204.0200000599998</v>
      </c>
      <c r="P665" s="5">
        <v>2204.0200000599998</v>
      </c>
      <c r="Q665" s="5">
        <v>2204.0200000599998</v>
      </c>
      <c r="R665" s="5">
        <v>2204.0200000599998</v>
      </c>
      <c r="S665" s="5">
        <v>2204.0200000599998</v>
      </c>
      <c r="T665" s="5">
        <v>2204.0200000599998</v>
      </c>
      <c r="U665" s="5">
        <v>2204.0200000599998</v>
      </c>
      <c r="V665" s="5">
        <v>2204.0200000599998</v>
      </c>
      <c r="W665" s="5">
        <v>2204.0200000599998</v>
      </c>
      <c r="X665" s="5">
        <v>2204.0200000599998</v>
      </c>
      <c r="Y665" s="5">
        <v>2204.0200000599998</v>
      </c>
      <c r="Z665" s="5">
        <v>2204.0200000599998</v>
      </c>
      <c r="AA665" s="5">
        <v>2204.0200000599998</v>
      </c>
      <c r="AB665" s="5">
        <v>2204.0200000599998</v>
      </c>
      <c r="AC665" s="5">
        <v>2204.0200000599998</v>
      </c>
      <c r="AD665" s="5">
        <v>2204.0200000599998</v>
      </c>
      <c r="AE665" s="5">
        <v>2204.0200000599998</v>
      </c>
      <c r="AF665" s="5">
        <v>2204.0200000599998</v>
      </c>
    </row>
    <row r="666" spans="1:32">
      <c r="A666" s="56" t="s">
        <v>77</v>
      </c>
      <c r="B666" s="56" t="s">
        <v>198</v>
      </c>
      <c r="C666" s="56" t="s">
        <v>137</v>
      </c>
      <c r="D666" s="5">
        <v>125.23</v>
      </c>
      <c r="E666" s="5">
        <v>125.23000327</v>
      </c>
      <c r="F666" s="5">
        <v>124.13000461</v>
      </c>
      <c r="G666" s="5">
        <v>124.1300057</v>
      </c>
      <c r="H666" s="5">
        <v>124.13000839</v>
      </c>
      <c r="I666" s="5">
        <v>125.23001485</v>
      </c>
      <c r="J666" s="5">
        <v>124.13005711</v>
      </c>
      <c r="K666" s="5">
        <v>497.20434799999998</v>
      </c>
      <c r="L666" s="5">
        <v>1444.4725921300001</v>
      </c>
      <c r="M666" s="5">
        <v>1444.4725921300001</v>
      </c>
      <c r="N666" s="5">
        <v>1695.5725921400001</v>
      </c>
      <c r="O666" s="5">
        <v>1694.4725921500001</v>
      </c>
      <c r="P666" s="5">
        <v>1695.57259215</v>
      </c>
      <c r="Q666" s="5">
        <v>1694.47259216</v>
      </c>
      <c r="R666" s="5">
        <v>1925.0811649699999</v>
      </c>
      <c r="S666" s="5">
        <v>1925.0811687200001</v>
      </c>
      <c r="T666" s="5">
        <v>1925.0811687200001</v>
      </c>
      <c r="U666" s="5">
        <v>2307.9875612999999</v>
      </c>
      <c r="V666" s="5">
        <v>2307.9875612999999</v>
      </c>
      <c r="W666" s="5">
        <v>2307.9875612999999</v>
      </c>
      <c r="X666" s="5">
        <v>2307.9875612999999</v>
      </c>
      <c r="Y666" s="5">
        <v>2669.0882529800001</v>
      </c>
      <c r="Z666" s="5">
        <v>2669.0882516400002</v>
      </c>
      <c r="AA666" s="5">
        <v>2669.0882505499999</v>
      </c>
      <c r="AB666" s="5">
        <v>2669.0882478600001</v>
      </c>
      <c r="AC666" s="5">
        <v>2669.0882413999998</v>
      </c>
      <c r="AD666" s="5">
        <v>2669.0882234699998</v>
      </c>
      <c r="AE666" s="5">
        <v>2296.0141225500001</v>
      </c>
      <c r="AF666" s="5">
        <v>1682.4289385</v>
      </c>
    </row>
    <row r="667" spans="1:32">
      <c r="A667" s="56" t="s">
        <v>77</v>
      </c>
      <c r="B667" s="56" t="s">
        <v>198</v>
      </c>
      <c r="C667" s="56" t="s">
        <v>138</v>
      </c>
      <c r="D667" s="5">
        <v>5.2480000000000002</v>
      </c>
      <c r="E667" s="5">
        <v>55.805</v>
      </c>
      <c r="F667" s="5">
        <v>137.178</v>
      </c>
      <c r="G667" s="5">
        <v>254.75700000000001</v>
      </c>
      <c r="H667" s="5">
        <v>407.74700000000001</v>
      </c>
      <c r="I667" s="5">
        <v>597.26199999999994</v>
      </c>
      <c r="J667" s="5">
        <v>772.55799999999999</v>
      </c>
      <c r="K667" s="5">
        <v>1024.9490000000001</v>
      </c>
      <c r="L667" s="5">
        <v>1239.8924565899999</v>
      </c>
      <c r="M667" s="5">
        <v>1442.2730291800001</v>
      </c>
      <c r="N667" s="5">
        <v>1672.4216107699999</v>
      </c>
      <c r="O667" s="5">
        <v>1972.3109051700001</v>
      </c>
      <c r="P667" s="5">
        <v>2322.3100700999998</v>
      </c>
      <c r="Q667" s="5">
        <v>2689.1722191600002</v>
      </c>
      <c r="R667" s="5">
        <v>3083.3483508300001</v>
      </c>
      <c r="S667" s="5">
        <v>3503.3183958999998</v>
      </c>
      <c r="T667" s="5">
        <v>3907.2658795100001</v>
      </c>
      <c r="U667" s="5">
        <v>4248.3119133199998</v>
      </c>
      <c r="V667" s="5">
        <v>4594.1342578200001</v>
      </c>
      <c r="W667" s="5">
        <v>4922.3785791</v>
      </c>
      <c r="X667" s="5">
        <v>5240.6725199799994</v>
      </c>
      <c r="Y667" s="5">
        <v>5568.3839228100014</v>
      </c>
      <c r="Z667" s="5">
        <v>5914.7133059999996</v>
      </c>
      <c r="AA667" s="5">
        <v>6268.9471736599999</v>
      </c>
      <c r="AB667" s="5">
        <v>6645.9519552000002</v>
      </c>
      <c r="AC667" s="5">
        <v>7030.0935544499998</v>
      </c>
      <c r="AD667" s="5">
        <v>7438.2922817500003</v>
      </c>
      <c r="AE667" s="5">
        <v>7855.3622635800002</v>
      </c>
      <c r="AF667" s="5">
        <v>7884.0703673100006</v>
      </c>
    </row>
    <row r="668" spans="1:32">
      <c r="A668" s="56" t="s">
        <v>77</v>
      </c>
      <c r="B668" s="56" t="s">
        <v>198</v>
      </c>
      <c r="C668" s="56" t="s">
        <v>139</v>
      </c>
      <c r="D668" s="5">
        <v>96.903999999999996</v>
      </c>
      <c r="E668" s="5">
        <v>332.36599999999999</v>
      </c>
      <c r="F668" s="5">
        <v>592.89299999999992</v>
      </c>
      <c r="G668" s="5">
        <v>841.02199999999993</v>
      </c>
      <c r="H668" s="5">
        <v>1068.623</v>
      </c>
      <c r="I668" s="5">
        <v>1263.973</v>
      </c>
      <c r="J668" s="5">
        <v>1337.973</v>
      </c>
      <c r="K668" s="5">
        <v>1465.9970000000001</v>
      </c>
      <c r="L668" s="5">
        <v>1677.258</v>
      </c>
      <c r="M668" s="5">
        <v>1844.193</v>
      </c>
      <c r="N668" s="5">
        <v>2011.6679999999999</v>
      </c>
      <c r="O668" s="5">
        <v>2249.2469999999998</v>
      </c>
      <c r="P668" s="5">
        <v>2505.0830000000001</v>
      </c>
      <c r="Q668" s="5">
        <v>2754.9569999999999</v>
      </c>
      <c r="R668" s="5">
        <v>2990.1660000000002</v>
      </c>
      <c r="S668" s="5">
        <v>3229.36</v>
      </c>
      <c r="T668" s="5">
        <v>3404.1</v>
      </c>
      <c r="U668" s="5">
        <v>3500.9479999999999</v>
      </c>
      <c r="V668" s="5">
        <v>3565.601999999999</v>
      </c>
      <c r="W668" s="5">
        <v>3605.174</v>
      </c>
      <c r="X668" s="5">
        <v>3604.6750000000002</v>
      </c>
      <c r="Y668" s="5">
        <v>3607.498</v>
      </c>
      <c r="Z668" s="5">
        <v>3598.4209999999998</v>
      </c>
      <c r="AA668" s="5">
        <v>3592.6410000000001</v>
      </c>
      <c r="AB668" s="5">
        <v>3576.025000000001</v>
      </c>
      <c r="AC668" s="5">
        <v>3563.2330000000011</v>
      </c>
      <c r="AD668" s="5">
        <v>3540.764000000001</v>
      </c>
      <c r="AE668" s="5">
        <v>3521.5800000000008</v>
      </c>
      <c r="AF668" s="5">
        <v>3521.5800000000008</v>
      </c>
    </row>
    <row r="669" spans="1:32">
      <c r="A669" s="56" t="s">
        <v>77</v>
      </c>
      <c r="B669" s="56" t="s">
        <v>198</v>
      </c>
      <c r="C669" s="56" t="s">
        <v>140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</row>
    <row r="670" spans="1:32">
      <c r="A670" s="56" t="s">
        <v>77</v>
      </c>
      <c r="B670" s="56" t="s">
        <v>198</v>
      </c>
      <c r="C670" s="56" t="s">
        <v>141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</row>
    <row r="671" spans="1:32">
      <c r="A671" s="56" t="s">
        <v>77</v>
      </c>
      <c r="B671" s="56" t="s">
        <v>198</v>
      </c>
      <c r="C671" s="56" t="s">
        <v>142</v>
      </c>
      <c r="D671" s="5">
        <v>3996.9637999999991</v>
      </c>
      <c r="E671" s="5">
        <v>4154.4637999999986</v>
      </c>
      <c r="F671" s="5">
        <v>4634.9250148899982</v>
      </c>
      <c r="G671" s="5">
        <v>4697.2914716299983</v>
      </c>
      <c r="H671" s="5">
        <v>5503.6435874399986</v>
      </c>
      <c r="I671" s="5">
        <v>5503.643587659998</v>
      </c>
      <c r="J671" s="5">
        <v>5976.124674849998</v>
      </c>
      <c r="K671" s="5">
        <v>7595.172223309999</v>
      </c>
      <c r="L671" s="5">
        <v>8579.1904590599988</v>
      </c>
      <c r="M671" s="5">
        <v>8900.6988318799977</v>
      </c>
      <c r="N671" s="5">
        <v>9899.7708356299991</v>
      </c>
      <c r="O671" s="5">
        <v>11208.11379515</v>
      </c>
      <c r="P671" s="5">
        <v>11208.113829239999</v>
      </c>
      <c r="Q671" s="5">
        <v>11208.11382932</v>
      </c>
      <c r="R671" s="5">
        <v>11208.11392777</v>
      </c>
      <c r="S671" s="5">
        <v>13203.350675260001</v>
      </c>
      <c r="T671" s="5">
        <v>12783.35067534</v>
      </c>
      <c r="U671" s="5">
        <v>12591.350675400001</v>
      </c>
      <c r="V671" s="5">
        <v>12303.05067542</v>
      </c>
      <c r="W671" s="5">
        <v>12303.05067592</v>
      </c>
      <c r="X671" s="5">
        <v>14180.874240409999</v>
      </c>
      <c r="Y671" s="5">
        <v>14685.40776824</v>
      </c>
      <c r="Z671" s="5">
        <v>14373.407768409999</v>
      </c>
      <c r="AA671" s="5">
        <v>13509.847772970001</v>
      </c>
      <c r="AB671" s="5">
        <v>13509.84777298</v>
      </c>
      <c r="AC671" s="5">
        <v>13269.84777298</v>
      </c>
      <c r="AD671" s="5">
        <v>13241.147772980001</v>
      </c>
      <c r="AE671" s="5">
        <v>12503.09777298</v>
      </c>
      <c r="AF671" s="5">
        <v>12269.601972979999</v>
      </c>
    </row>
    <row r="672" spans="1:32">
      <c r="A672" s="56" t="s">
        <v>77</v>
      </c>
      <c r="B672" s="56" t="s">
        <v>198</v>
      </c>
      <c r="C672" s="56" t="s">
        <v>143</v>
      </c>
      <c r="D672" s="5">
        <v>1001.801</v>
      </c>
      <c r="E672" s="5">
        <v>1001.801</v>
      </c>
      <c r="F672" s="5">
        <v>1001.80101569</v>
      </c>
      <c r="G672" s="5">
        <v>1001.80102432</v>
      </c>
      <c r="H672" s="5">
        <v>1001.8010259599999</v>
      </c>
      <c r="I672" s="5">
        <v>1001.80102699</v>
      </c>
      <c r="J672" s="5">
        <v>1001.80103291</v>
      </c>
      <c r="K672" s="5">
        <v>1001.80105813</v>
      </c>
      <c r="L672" s="5">
        <v>1001.8011387</v>
      </c>
      <c r="M672" s="5">
        <v>2440.8126572299998</v>
      </c>
      <c r="N672" s="5">
        <v>2631.7408659799999</v>
      </c>
      <c r="O672" s="5">
        <v>2631.74086605</v>
      </c>
      <c r="P672" s="5">
        <v>2631.7408706599999</v>
      </c>
      <c r="Q672" s="5">
        <v>2631.74087074</v>
      </c>
      <c r="R672" s="5">
        <v>3837.0205639199999</v>
      </c>
      <c r="S672" s="5">
        <v>3837.02058691</v>
      </c>
      <c r="T672" s="5">
        <v>4600.0591279400014</v>
      </c>
      <c r="U672" s="5">
        <v>5332.6250701400004</v>
      </c>
      <c r="V672" s="5">
        <v>5332.6250702100006</v>
      </c>
      <c r="W672" s="5">
        <v>5421.3981812800012</v>
      </c>
      <c r="X672" s="5">
        <v>6599.750173370001</v>
      </c>
      <c r="Y672" s="5">
        <v>7984.2332620100015</v>
      </c>
      <c r="Z672" s="5">
        <v>7876.7132665000008</v>
      </c>
      <c r="AA672" s="5">
        <v>8237.8790907700022</v>
      </c>
      <c r="AB672" s="5">
        <v>8237.8790909799991</v>
      </c>
      <c r="AC672" s="5">
        <v>11470.87973784</v>
      </c>
      <c r="AD672" s="5">
        <v>12441.35901616</v>
      </c>
      <c r="AE672" s="5">
        <v>15327.76498829</v>
      </c>
      <c r="AF672" s="5">
        <v>15246.76498838</v>
      </c>
    </row>
    <row r="673" spans="1:32">
      <c r="A673" s="56" t="s">
        <v>77</v>
      </c>
      <c r="B673" s="56" t="s">
        <v>198</v>
      </c>
      <c r="C673" s="56" t="s">
        <v>144</v>
      </c>
      <c r="D673" s="5">
        <v>3806.24689193529</v>
      </c>
      <c r="E673" s="5">
        <v>5088.0472</v>
      </c>
      <c r="F673" s="5">
        <v>5784.8093250000002</v>
      </c>
      <c r="G673" s="5">
        <v>6517.8103440000004</v>
      </c>
      <c r="H673" s="5">
        <v>7244.8401610000001</v>
      </c>
      <c r="I673" s="5">
        <v>7972.8585709999998</v>
      </c>
      <c r="J673" s="5">
        <v>8440.0360309999996</v>
      </c>
      <c r="K673" s="5">
        <v>8899.9999270000008</v>
      </c>
      <c r="L673" s="5">
        <v>9361.2525440000009</v>
      </c>
      <c r="M673" s="5">
        <v>9753.4850409999999</v>
      </c>
      <c r="N673" s="5">
        <v>10152.426670000001</v>
      </c>
      <c r="O673" s="5">
        <v>10554.62428</v>
      </c>
      <c r="P673" s="5">
        <v>10955.70694</v>
      </c>
      <c r="Q673" s="5">
        <v>11336.68842</v>
      </c>
      <c r="R673" s="5">
        <v>11697.80062</v>
      </c>
      <c r="S673" s="5">
        <v>12064.38422</v>
      </c>
      <c r="T673" s="5">
        <v>12436.89834</v>
      </c>
      <c r="U673" s="5">
        <v>12822.63852</v>
      </c>
      <c r="V673" s="5">
        <v>13216.117759999999</v>
      </c>
      <c r="W673" s="5">
        <v>13604.843650000001</v>
      </c>
      <c r="X673" s="5">
        <v>13986.46614</v>
      </c>
      <c r="Y673" s="5">
        <v>14369.49575</v>
      </c>
      <c r="Z673" s="5">
        <v>14748.63263</v>
      </c>
      <c r="AA673" s="5">
        <v>15123.685030000001</v>
      </c>
      <c r="AB673" s="5">
        <v>15496.26215</v>
      </c>
      <c r="AC673" s="5">
        <v>15868.39431</v>
      </c>
      <c r="AD673" s="5">
        <v>16240.828009999999</v>
      </c>
      <c r="AE673" s="5">
        <v>16611.247749999999</v>
      </c>
      <c r="AF673" s="5">
        <v>16611.247749999999</v>
      </c>
    </row>
    <row r="674" spans="1:32">
      <c r="A674" s="56" t="s">
        <v>77</v>
      </c>
      <c r="B674" s="56" t="s">
        <v>198</v>
      </c>
      <c r="C674" s="56" t="s">
        <v>146</v>
      </c>
      <c r="D674" s="5">
        <v>212.22</v>
      </c>
      <c r="E674" s="5">
        <v>262.53089701323012</v>
      </c>
      <c r="F674" s="5">
        <v>286.89216791639211</v>
      </c>
      <c r="G674" s="5">
        <v>306.24293791028572</v>
      </c>
      <c r="H674" s="5">
        <v>331.37623999512891</v>
      </c>
      <c r="I674" s="5">
        <v>356.42603854408918</v>
      </c>
      <c r="J674" s="5">
        <v>383.35014067922668</v>
      </c>
      <c r="K674" s="5">
        <v>409.5837831839122</v>
      </c>
      <c r="L674" s="5">
        <v>439.43192182945239</v>
      </c>
      <c r="M674" s="5">
        <v>475.96488994034291</v>
      </c>
      <c r="N674" s="5">
        <v>508.43473430141188</v>
      </c>
      <c r="O674" s="5">
        <v>541.23604308404265</v>
      </c>
      <c r="P674" s="5">
        <v>578.63505623677122</v>
      </c>
      <c r="Q674" s="5">
        <v>618.71614175884224</v>
      </c>
      <c r="R674" s="5">
        <v>654.65709016142648</v>
      </c>
      <c r="S674" s="5">
        <v>693.08512955553772</v>
      </c>
      <c r="T674" s="5">
        <v>733.47782319953512</v>
      </c>
      <c r="U674" s="5">
        <v>768.31639660692213</v>
      </c>
      <c r="V674" s="5">
        <v>806.47336646580243</v>
      </c>
      <c r="W674" s="5">
        <v>848.85269598333525</v>
      </c>
      <c r="X674" s="5">
        <v>891.20808318125114</v>
      </c>
      <c r="Y674" s="5">
        <v>935.44242172798658</v>
      </c>
      <c r="Z674" s="5">
        <v>975.13522471196688</v>
      </c>
      <c r="AA674" s="5">
        <v>1015.864034935722</v>
      </c>
      <c r="AB674" s="5">
        <v>1057.023725987335</v>
      </c>
      <c r="AC674" s="5">
        <v>1109.787117739304</v>
      </c>
      <c r="AD674" s="5">
        <v>1152.0556532416799</v>
      </c>
      <c r="AE674" s="5">
        <v>1209.4663968616269</v>
      </c>
      <c r="AF674" s="5">
        <v>1209.4663968616269</v>
      </c>
    </row>
    <row r="676" spans="1:32">
      <c r="A676" s="56" t="s">
        <v>77</v>
      </c>
      <c r="B676" s="56" t="s">
        <v>199</v>
      </c>
      <c r="C676" s="56" t="s">
        <v>132</v>
      </c>
      <c r="D676" s="5">
        <v>1328.9999999900001</v>
      </c>
      <c r="E676" s="5">
        <v>1328.9999999900001</v>
      </c>
      <c r="F676" s="5">
        <v>1328.9999999900001</v>
      </c>
      <c r="G676" s="5">
        <v>1328.9999999900001</v>
      </c>
      <c r="H676" s="5">
        <v>1328.9999999900001</v>
      </c>
      <c r="I676" s="5">
        <v>1328.9999999900001</v>
      </c>
      <c r="J676" s="5">
        <v>1328.9999999900001</v>
      </c>
      <c r="K676" s="5">
        <v>1328.9999999900001</v>
      </c>
      <c r="L676" s="5">
        <v>1328.9999999900001</v>
      </c>
      <c r="M676" s="5">
        <v>1328.9999999900001</v>
      </c>
      <c r="N676" s="5">
        <v>1328.9999999900001</v>
      </c>
      <c r="O676" s="5">
        <v>1328.9999999900001</v>
      </c>
      <c r="P676" s="5">
        <v>1328.9999999900001</v>
      </c>
      <c r="Q676" s="5">
        <v>528.99999998999999</v>
      </c>
      <c r="R676" s="5">
        <v>528.99999998999999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</row>
    <row r="677" spans="1:32">
      <c r="A677" s="56" t="s">
        <v>77</v>
      </c>
      <c r="B677" s="56" t="s">
        <v>199</v>
      </c>
      <c r="C677" s="56" t="s">
        <v>133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</row>
    <row r="678" spans="1:32">
      <c r="A678" s="56" t="s">
        <v>77</v>
      </c>
      <c r="B678" s="56" t="s">
        <v>199</v>
      </c>
      <c r="C678" s="56" t="s">
        <v>134</v>
      </c>
      <c r="D678" s="5">
        <v>1583.8600000399999</v>
      </c>
      <c r="E678" s="5">
        <v>1583.8600000399999</v>
      </c>
      <c r="F678" s="5">
        <v>1583.8600026900001</v>
      </c>
      <c r="G678" s="5">
        <v>1583.8600026900001</v>
      </c>
      <c r="H678" s="5">
        <v>1583.8600026900001</v>
      </c>
      <c r="I678" s="5">
        <v>1583.8600026900001</v>
      </c>
      <c r="J678" s="5">
        <v>1583.8600026900001</v>
      </c>
      <c r="K678" s="5">
        <v>1583.8600026900001</v>
      </c>
      <c r="L678" s="5">
        <v>1201.3600106399999</v>
      </c>
      <c r="M678" s="5">
        <v>1201.3600106399999</v>
      </c>
      <c r="N678" s="5">
        <v>961.70001060000004</v>
      </c>
      <c r="O678" s="5">
        <v>961.70001060000004</v>
      </c>
      <c r="P678" s="5">
        <v>961.7000132500001</v>
      </c>
      <c r="Q678" s="5">
        <v>881.70001590000004</v>
      </c>
      <c r="R678" s="5">
        <v>881.70002120000004</v>
      </c>
      <c r="S678" s="5">
        <v>881.70000530000004</v>
      </c>
      <c r="T678" s="5">
        <v>881.7000079500001</v>
      </c>
      <c r="U678" s="5">
        <v>881.70001590000004</v>
      </c>
      <c r="V678" s="5">
        <v>881.70001590000004</v>
      </c>
      <c r="W678" s="5">
        <v>881.70001590000004</v>
      </c>
      <c r="X678" s="5">
        <v>881.70001590000004</v>
      </c>
      <c r="Y678" s="5">
        <v>881.70007155000008</v>
      </c>
      <c r="Z678" s="5">
        <v>585.32007584999997</v>
      </c>
      <c r="AA678" s="5">
        <v>462.12007584999998</v>
      </c>
      <c r="AB678" s="5">
        <v>308.12007584999998</v>
      </c>
      <c r="AC678" s="5">
        <v>308.12007584999998</v>
      </c>
      <c r="AD678" s="5">
        <v>308.12007584999998</v>
      </c>
      <c r="AE678" s="5">
        <v>308.12007584999998</v>
      </c>
      <c r="AF678" s="5">
        <v>270.92007584999999</v>
      </c>
    </row>
    <row r="679" spans="1:32">
      <c r="A679" s="56" t="s">
        <v>77</v>
      </c>
      <c r="B679" s="56" t="s">
        <v>199</v>
      </c>
      <c r="C679" s="56" t="s">
        <v>135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</row>
    <row r="680" spans="1:32">
      <c r="A680" s="56" t="s">
        <v>77</v>
      </c>
      <c r="B680" s="56" t="s">
        <v>199</v>
      </c>
      <c r="C680" s="56" t="s">
        <v>136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</row>
    <row r="681" spans="1:32">
      <c r="A681" s="56" t="s">
        <v>77</v>
      </c>
      <c r="B681" s="56" t="s">
        <v>199</v>
      </c>
      <c r="C681" s="56" t="s">
        <v>137</v>
      </c>
      <c r="D681" s="5">
        <v>205.33</v>
      </c>
      <c r="E681" s="5">
        <v>473.33000369000001</v>
      </c>
      <c r="F681" s="5">
        <v>473.33000579999998</v>
      </c>
      <c r="G681" s="5">
        <v>473.33000605000001</v>
      </c>
      <c r="H681" s="5">
        <v>473.33000902999999</v>
      </c>
      <c r="I681" s="5">
        <v>473.33001512999999</v>
      </c>
      <c r="J681" s="5">
        <v>473.33003423999997</v>
      </c>
      <c r="K681" s="5">
        <v>473.33009279999999</v>
      </c>
      <c r="L681" s="5">
        <v>473.33016223999999</v>
      </c>
      <c r="M681" s="5">
        <v>473.33016223999999</v>
      </c>
      <c r="N681" s="5">
        <v>473.33016225</v>
      </c>
      <c r="O681" s="5">
        <v>473.33016226000001</v>
      </c>
      <c r="P681" s="5">
        <v>473.33016228999998</v>
      </c>
      <c r="Q681" s="5">
        <v>473.33016229999998</v>
      </c>
      <c r="R681" s="5">
        <v>473.33016270000002</v>
      </c>
      <c r="S681" s="5">
        <v>473.33018251999999</v>
      </c>
      <c r="T681" s="5">
        <v>600.37428106000004</v>
      </c>
      <c r="U681" s="5">
        <v>1039.2039434599999</v>
      </c>
      <c r="V681" s="5">
        <v>1039.2039434599999</v>
      </c>
      <c r="W681" s="5">
        <v>1039.2039434599999</v>
      </c>
      <c r="X681" s="5">
        <v>1039.2039434599999</v>
      </c>
      <c r="Y681" s="5">
        <v>1039.20394068</v>
      </c>
      <c r="Z681" s="5">
        <v>1041.30394437</v>
      </c>
      <c r="AA681" s="5">
        <v>1039.20394412</v>
      </c>
      <c r="AB681" s="5">
        <v>1039.20394115</v>
      </c>
      <c r="AC681" s="5">
        <v>1039.20393506</v>
      </c>
      <c r="AD681" s="5">
        <v>1039.2039267600001</v>
      </c>
      <c r="AE681" s="5">
        <v>1730.9242795800001</v>
      </c>
      <c r="AF681" s="5">
        <v>1730.9242166500001</v>
      </c>
    </row>
    <row r="682" spans="1:32">
      <c r="A682" s="56" t="s">
        <v>77</v>
      </c>
      <c r="B682" s="56" t="s">
        <v>199</v>
      </c>
      <c r="C682" s="56" t="s">
        <v>138</v>
      </c>
      <c r="D682" s="5">
        <v>28.706</v>
      </c>
      <c r="E682" s="5">
        <v>88.617000000000004</v>
      </c>
      <c r="F682" s="5">
        <v>126.926</v>
      </c>
      <c r="G682" s="5">
        <v>170.24600000000001</v>
      </c>
      <c r="H682" s="5">
        <v>214.273</v>
      </c>
      <c r="I682" s="5">
        <v>262.03500000000003</v>
      </c>
      <c r="J682" s="5">
        <v>314.13299999999998</v>
      </c>
      <c r="K682" s="5">
        <v>396.51799999999997</v>
      </c>
      <c r="L682" s="5">
        <v>481.68032892000002</v>
      </c>
      <c r="M682" s="5">
        <v>576.47358365999992</v>
      </c>
      <c r="N682" s="5">
        <v>691.38815980000004</v>
      </c>
      <c r="O682" s="5">
        <v>822.10936463999997</v>
      </c>
      <c r="P682" s="5">
        <v>961.61198901</v>
      </c>
      <c r="Q682" s="5">
        <v>1103.1650907600001</v>
      </c>
      <c r="R682" s="5">
        <v>1249.61828021</v>
      </c>
      <c r="S682" s="5">
        <v>1391.3790371299999</v>
      </c>
      <c r="T682" s="5">
        <v>1535.89589978</v>
      </c>
      <c r="U682" s="5">
        <v>1649.0204429800001</v>
      </c>
      <c r="V682" s="5">
        <v>1760.91952014</v>
      </c>
      <c r="W682" s="5">
        <v>1865.4012426700001</v>
      </c>
      <c r="X682" s="5">
        <v>1977.5530478600001</v>
      </c>
      <c r="Y682" s="5">
        <v>2093.06887766</v>
      </c>
      <c r="Z682" s="5">
        <v>2215.7033560599998</v>
      </c>
      <c r="AA682" s="5">
        <v>2340.0392231800001</v>
      </c>
      <c r="AB682" s="5">
        <v>2472.04279529</v>
      </c>
      <c r="AC682" s="5">
        <v>2605.8008546900001</v>
      </c>
      <c r="AD682" s="5">
        <v>2746.9221040100001</v>
      </c>
      <c r="AE682" s="5">
        <v>2891.3831629699998</v>
      </c>
      <c r="AF682" s="5">
        <v>2899.8263167599998</v>
      </c>
    </row>
    <row r="683" spans="1:32">
      <c r="A683" s="56" t="s">
        <v>77</v>
      </c>
      <c r="B683" s="56" t="s">
        <v>199</v>
      </c>
      <c r="C683" s="56" t="s">
        <v>139</v>
      </c>
      <c r="D683" s="5">
        <v>85.381</v>
      </c>
      <c r="E683" s="5">
        <v>212.58099999999999</v>
      </c>
      <c r="F683" s="5">
        <v>276.14400000000001</v>
      </c>
      <c r="G683" s="5">
        <v>335.75400000000002</v>
      </c>
      <c r="H683" s="5">
        <v>385.71199999999999</v>
      </c>
      <c r="I683" s="5">
        <v>430.43700000000001</v>
      </c>
      <c r="J683" s="5">
        <v>473.61900000000003</v>
      </c>
      <c r="K683" s="5">
        <v>550.52099999999996</v>
      </c>
      <c r="L683" s="5">
        <v>637.23300000000006</v>
      </c>
      <c r="M683" s="5">
        <v>727.39999999999986</v>
      </c>
      <c r="N683" s="5">
        <v>829.16200000000003</v>
      </c>
      <c r="O683" s="5">
        <v>941.16499999999996</v>
      </c>
      <c r="P683" s="5">
        <v>1047.02</v>
      </c>
      <c r="Q683" s="5">
        <v>1145.7470000000001</v>
      </c>
      <c r="R683" s="5">
        <v>1232.7439999999999</v>
      </c>
      <c r="S683" s="5">
        <v>1306.8889999999999</v>
      </c>
      <c r="T683" s="5">
        <v>1367.354</v>
      </c>
      <c r="U683" s="5">
        <v>1391.8330000000001</v>
      </c>
      <c r="V683" s="5">
        <v>1402.348</v>
      </c>
      <c r="W683" s="5">
        <v>1404.4880000000001</v>
      </c>
      <c r="X683" s="5">
        <v>1403.319</v>
      </c>
      <c r="Y683" s="5">
        <v>1403.71</v>
      </c>
      <c r="Z683" s="5">
        <v>1400.492</v>
      </c>
      <c r="AA683" s="5">
        <v>1398.4079999999999</v>
      </c>
      <c r="AB683" s="5">
        <v>1392.55</v>
      </c>
      <c r="AC683" s="5">
        <v>1387.998</v>
      </c>
      <c r="AD683" s="5">
        <v>1379.539</v>
      </c>
      <c r="AE683" s="5">
        <v>1372.646999999999</v>
      </c>
      <c r="AF683" s="5">
        <v>1372.646999999999</v>
      </c>
    </row>
    <row r="684" spans="1:32">
      <c r="A684" s="56" t="s">
        <v>77</v>
      </c>
      <c r="B684" s="56" t="s">
        <v>199</v>
      </c>
      <c r="C684" s="56" t="s">
        <v>140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</row>
    <row r="685" spans="1:32">
      <c r="A685" s="56" t="s">
        <v>77</v>
      </c>
      <c r="B685" s="56" t="s">
        <v>199</v>
      </c>
      <c r="C685" s="56" t="s">
        <v>141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</row>
    <row r="686" spans="1:32">
      <c r="A686" s="56" t="s">
        <v>77</v>
      </c>
      <c r="B686" s="56" t="s">
        <v>199</v>
      </c>
      <c r="C686" s="56" t="s">
        <v>142</v>
      </c>
      <c r="D686" s="5">
        <v>2341.585</v>
      </c>
      <c r="E686" s="5">
        <v>2341.585</v>
      </c>
      <c r="F686" s="5">
        <v>2602.6007851099998</v>
      </c>
      <c r="G686" s="5">
        <v>3472.351852490001</v>
      </c>
      <c r="H686" s="5">
        <v>3502.7677608899999</v>
      </c>
      <c r="I686" s="5">
        <v>3469.7677609500001</v>
      </c>
      <c r="J686" s="5">
        <v>4173.9733651900005</v>
      </c>
      <c r="K686" s="5">
        <v>4316.4462478299993</v>
      </c>
      <c r="L686" s="5">
        <v>4409.7878855499994</v>
      </c>
      <c r="M686" s="5">
        <v>4466.9223657699986</v>
      </c>
      <c r="N686" s="5">
        <v>4593.4350807099991</v>
      </c>
      <c r="O686" s="5">
        <v>4823.9169980699999</v>
      </c>
      <c r="P686" s="5">
        <v>4996.3100958499999</v>
      </c>
      <c r="Q686" s="5">
        <v>4844.4100959299994</v>
      </c>
      <c r="R686" s="5">
        <v>4970.1809857200014</v>
      </c>
      <c r="S686" s="5">
        <v>5426.4929433700008</v>
      </c>
      <c r="T686" s="5">
        <v>5445.1619776900006</v>
      </c>
      <c r="U686" s="5">
        <v>5656.1578176200001</v>
      </c>
      <c r="V686" s="5">
        <v>5660.8579085299989</v>
      </c>
      <c r="W686" s="5">
        <v>6331.8229070299994</v>
      </c>
      <c r="X686" s="5">
        <v>6615.2508345099995</v>
      </c>
      <c r="Y686" s="5">
        <v>7582.3621309100008</v>
      </c>
      <c r="Z686" s="5">
        <v>8033.71987231</v>
      </c>
      <c r="AA686" s="5">
        <v>7690.5198724799993</v>
      </c>
      <c r="AB686" s="5">
        <v>7757.2005887300011</v>
      </c>
      <c r="AC686" s="5">
        <v>8130.3833370599996</v>
      </c>
      <c r="AD686" s="5">
        <v>9166.4087814400009</v>
      </c>
      <c r="AE686" s="5">
        <v>9192.7717937799989</v>
      </c>
      <c r="AF686" s="5">
        <v>9192.7717938400001</v>
      </c>
    </row>
    <row r="687" spans="1:32">
      <c r="A687" s="56" t="s">
        <v>77</v>
      </c>
      <c r="B687" s="56" t="s">
        <v>199</v>
      </c>
      <c r="C687" s="56" t="s">
        <v>143</v>
      </c>
      <c r="D687" s="5">
        <v>508.6798</v>
      </c>
      <c r="E687" s="5">
        <v>508.6798</v>
      </c>
      <c r="F687" s="5">
        <v>508.67981177000001</v>
      </c>
      <c r="G687" s="5">
        <v>508.67983054000001</v>
      </c>
      <c r="H687" s="5">
        <v>508.67983677000001</v>
      </c>
      <c r="I687" s="5">
        <v>508.67983801000003</v>
      </c>
      <c r="J687" s="5">
        <v>508.67983841</v>
      </c>
      <c r="K687" s="5">
        <v>508.67985979999997</v>
      </c>
      <c r="L687" s="5">
        <v>508.68005339000001</v>
      </c>
      <c r="M687" s="5">
        <v>502.55205977999998</v>
      </c>
      <c r="N687" s="5">
        <v>852.05845814999998</v>
      </c>
      <c r="O687" s="5">
        <v>852.05845822999993</v>
      </c>
      <c r="P687" s="5">
        <v>852.05846099000007</v>
      </c>
      <c r="Q687" s="5">
        <v>852.05846104</v>
      </c>
      <c r="R687" s="5">
        <v>852.05854710999995</v>
      </c>
      <c r="S687" s="5">
        <v>1380.0435209</v>
      </c>
      <c r="T687" s="5">
        <v>2585.8374468299999</v>
      </c>
      <c r="U687" s="5">
        <v>2585.8374468799998</v>
      </c>
      <c r="V687" s="5">
        <v>2587.32124312</v>
      </c>
      <c r="W687" s="5">
        <v>2831.26438753</v>
      </c>
      <c r="X687" s="5">
        <v>2919.7988931199998</v>
      </c>
      <c r="Y687" s="5">
        <v>4669.8900530299998</v>
      </c>
      <c r="Z687" s="5">
        <v>4465.5597081999986</v>
      </c>
      <c r="AA687" s="5">
        <v>4558.4714627900003</v>
      </c>
      <c r="AB687" s="5">
        <v>4558.4714629300006</v>
      </c>
      <c r="AC687" s="5">
        <v>4828.8938938900001</v>
      </c>
      <c r="AD687" s="5">
        <v>5646.7804401000003</v>
      </c>
      <c r="AE687" s="5">
        <v>7684.8412655800012</v>
      </c>
      <c r="AF687" s="5">
        <v>7684.8412656199998</v>
      </c>
    </row>
    <row r="688" spans="1:32">
      <c r="A688" s="56" t="s">
        <v>77</v>
      </c>
      <c r="B688" s="56" t="s">
        <v>199</v>
      </c>
      <c r="C688" s="56" t="s">
        <v>144</v>
      </c>
      <c r="D688" s="5">
        <v>2172.0617382899268</v>
      </c>
      <c r="E688" s="5">
        <v>2721.0735749999999</v>
      </c>
      <c r="F688" s="5">
        <v>2952.403581</v>
      </c>
      <c r="G688" s="5">
        <v>3178.2290309999998</v>
      </c>
      <c r="H688" s="5">
        <v>3380.0179929999999</v>
      </c>
      <c r="I688" s="5">
        <v>3575.1143489999999</v>
      </c>
      <c r="J688" s="5">
        <v>3766.8021600000002</v>
      </c>
      <c r="K688" s="5">
        <v>3959.2366339999999</v>
      </c>
      <c r="L688" s="5">
        <v>4151.5980010000003</v>
      </c>
      <c r="M688" s="5">
        <v>4345.6835899999996</v>
      </c>
      <c r="N688" s="5">
        <v>4540.7188319999996</v>
      </c>
      <c r="O688" s="5">
        <v>4737.6384609999996</v>
      </c>
      <c r="P688" s="5">
        <v>4929.8700749999998</v>
      </c>
      <c r="Q688" s="5">
        <v>5109.2392879999998</v>
      </c>
      <c r="R688" s="5">
        <v>5277.1928520000001</v>
      </c>
      <c r="S688" s="5">
        <v>5434.8307649999997</v>
      </c>
      <c r="T688" s="5">
        <v>5590.0871619999998</v>
      </c>
      <c r="U688" s="5">
        <v>5742.5080559999997</v>
      </c>
      <c r="V688" s="5">
        <v>5893.320127</v>
      </c>
      <c r="W688" s="5">
        <v>6037.7310100000004</v>
      </c>
      <c r="X688" s="5">
        <v>6182.4339900000004</v>
      </c>
      <c r="Y688" s="5">
        <v>6327.0782099999997</v>
      </c>
      <c r="Z688" s="5">
        <v>6470.3066090000002</v>
      </c>
      <c r="AA688" s="5">
        <v>6608.7162909999997</v>
      </c>
      <c r="AB688" s="5">
        <v>6745.5179099999996</v>
      </c>
      <c r="AC688" s="5">
        <v>6879.6508469999999</v>
      </c>
      <c r="AD688" s="5">
        <v>7013.3702149999999</v>
      </c>
      <c r="AE688" s="5">
        <v>7145.403088</v>
      </c>
      <c r="AF688" s="5">
        <v>7145.403088</v>
      </c>
    </row>
    <row r="689" spans="1:32">
      <c r="A689" s="56" t="s">
        <v>77</v>
      </c>
      <c r="B689" s="56" t="s">
        <v>199</v>
      </c>
      <c r="C689" s="56" t="s">
        <v>146</v>
      </c>
      <c r="D689" s="5">
        <v>32.945</v>
      </c>
      <c r="E689" s="5">
        <v>51.3468171022447</v>
      </c>
      <c r="F689" s="5">
        <v>60.475616287234153</v>
      </c>
      <c r="G689" s="5">
        <v>69.435968306868318</v>
      </c>
      <c r="H689" s="5">
        <v>79.731214920674219</v>
      </c>
      <c r="I689" s="5">
        <v>89.65636617264758</v>
      </c>
      <c r="J689" s="5">
        <v>100.0900075894934</v>
      </c>
      <c r="K689" s="5">
        <v>109.35258923402441</v>
      </c>
      <c r="L689" s="5">
        <v>119.9076414971601</v>
      </c>
      <c r="M689" s="5">
        <v>131.68297553579731</v>
      </c>
      <c r="N689" s="5">
        <v>143.36175212847749</v>
      </c>
      <c r="O689" s="5">
        <v>155.19526679076719</v>
      </c>
      <c r="P689" s="5">
        <v>168.68795157509771</v>
      </c>
      <c r="Q689" s="5">
        <v>182.4880221429361</v>
      </c>
      <c r="R689" s="5">
        <v>196.6118008600595</v>
      </c>
      <c r="S689" s="5">
        <v>210.96402053230989</v>
      </c>
      <c r="T689" s="5">
        <v>225.0955008096827</v>
      </c>
      <c r="U689" s="5">
        <v>241.27924393484031</v>
      </c>
      <c r="V689" s="5">
        <v>254.81949985958329</v>
      </c>
      <c r="W689" s="5">
        <v>272.24206109125532</v>
      </c>
      <c r="X689" s="5">
        <v>288.20608702265457</v>
      </c>
      <c r="Y689" s="5">
        <v>302.72755656703458</v>
      </c>
      <c r="Z689" s="5">
        <v>319.61615552557191</v>
      </c>
      <c r="AA689" s="5">
        <v>332.70310413018677</v>
      </c>
      <c r="AB689" s="5">
        <v>352.03597962425772</v>
      </c>
      <c r="AC689" s="5">
        <v>370.49600873845242</v>
      </c>
      <c r="AD689" s="5">
        <v>391.19109068505531</v>
      </c>
      <c r="AE689" s="5">
        <v>408.48449574350849</v>
      </c>
      <c r="AF689" s="5">
        <v>408.48449574350849</v>
      </c>
    </row>
    <row r="691" spans="1:32">
      <c r="A691" s="56" t="s">
        <v>77</v>
      </c>
      <c r="B691" s="56" t="s">
        <v>200</v>
      </c>
      <c r="C691" s="56" t="s">
        <v>132</v>
      </c>
      <c r="D691" s="5">
        <v>208</v>
      </c>
      <c r="E691" s="5">
        <v>208</v>
      </c>
      <c r="F691" s="5">
        <v>208</v>
      </c>
      <c r="G691" s="5">
        <v>208</v>
      </c>
      <c r="H691" s="5">
        <v>208</v>
      </c>
      <c r="I691" s="5">
        <v>208</v>
      </c>
      <c r="J691" s="5">
        <v>208</v>
      </c>
      <c r="K691" s="5">
        <v>208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</row>
    <row r="692" spans="1:32">
      <c r="A692" s="56" t="s">
        <v>77</v>
      </c>
      <c r="B692" s="56" t="s">
        <v>200</v>
      </c>
      <c r="C692" s="56" t="s">
        <v>133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</row>
    <row r="693" spans="1:32">
      <c r="A693" s="56" t="s">
        <v>77</v>
      </c>
      <c r="B693" s="56" t="s">
        <v>200</v>
      </c>
      <c r="C693" s="56" t="s">
        <v>134</v>
      </c>
      <c r="D693" s="5">
        <v>178</v>
      </c>
      <c r="E693" s="5">
        <v>178</v>
      </c>
      <c r="F693" s="5">
        <v>178.00000265</v>
      </c>
      <c r="G693" s="5">
        <v>178.00000265</v>
      </c>
      <c r="H693" s="5">
        <v>178.00000265</v>
      </c>
      <c r="I693" s="5">
        <v>178.00000265</v>
      </c>
      <c r="J693" s="5">
        <v>178.00000265</v>
      </c>
      <c r="K693" s="5">
        <v>178.00000265</v>
      </c>
      <c r="L693" s="5">
        <v>178.00000265</v>
      </c>
      <c r="M693" s="5">
        <v>178.0000053</v>
      </c>
      <c r="N693" s="5">
        <v>178.00000795</v>
      </c>
      <c r="O693" s="5">
        <v>178.0000106</v>
      </c>
      <c r="P693" s="5">
        <v>178.00001324999999</v>
      </c>
      <c r="Q693" s="5">
        <v>178.00001589999999</v>
      </c>
      <c r="R693" s="5">
        <v>178.00001854999999</v>
      </c>
      <c r="S693" s="5">
        <v>178.00000265</v>
      </c>
      <c r="T693" s="5">
        <v>178.00000265</v>
      </c>
      <c r="U693" s="5">
        <v>178.00000265</v>
      </c>
      <c r="V693" s="5">
        <v>58.000002649999999</v>
      </c>
      <c r="W693" s="5">
        <v>58.000002649999999</v>
      </c>
      <c r="X693" s="5">
        <v>58.000002649999999</v>
      </c>
      <c r="Y693" s="5">
        <v>58.000002649999999</v>
      </c>
      <c r="Z693" s="5">
        <v>58.000005299999998</v>
      </c>
      <c r="AA693" s="5">
        <v>58.000005299999998</v>
      </c>
      <c r="AB693" s="5">
        <v>58.000005299999998</v>
      </c>
      <c r="AC693" s="5">
        <v>58.000005299999998</v>
      </c>
      <c r="AD693" s="5">
        <v>58.000005299999998</v>
      </c>
      <c r="AE693" s="5">
        <v>58.000005299999998</v>
      </c>
      <c r="AF693" s="5">
        <v>5.3000000000000001E-6</v>
      </c>
    </row>
    <row r="694" spans="1:32">
      <c r="A694" s="56" t="s">
        <v>77</v>
      </c>
      <c r="B694" s="56" t="s">
        <v>200</v>
      </c>
      <c r="C694" s="56" t="s">
        <v>135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</row>
    <row r="695" spans="1:32">
      <c r="A695" s="56" t="s">
        <v>77</v>
      </c>
      <c r="B695" s="56" t="s">
        <v>200</v>
      </c>
      <c r="C695" s="56" t="s">
        <v>136</v>
      </c>
      <c r="D695" s="5">
        <v>2176.7000000100002</v>
      </c>
      <c r="E695" s="5">
        <v>2176.7000000100002</v>
      </c>
      <c r="F695" s="5">
        <v>2176.7000000100002</v>
      </c>
      <c r="G695" s="5">
        <v>2176.7000000100002</v>
      </c>
      <c r="H695" s="5">
        <v>2176.7000000100002</v>
      </c>
      <c r="I695" s="5">
        <v>2176.7000000100002</v>
      </c>
      <c r="J695" s="5">
        <v>2176.7000000100002</v>
      </c>
      <c r="K695" s="5">
        <v>2176.7000000100002</v>
      </c>
      <c r="L695" s="5">
        <v>2176.7000000100002</v>
      </c>
      <c r="M695" s="5">
        <v>2176.7000000100002</v>
      </c>
      <c r="N695" s="5">
        <v>2176.7000000100002</v>
      </c>
      <c r="O695" s="5">
        <v>2176.7000000100002</v>
      </c>
      <c r="P695" s="5">
        <v>2176.7000000100002</v>
      </c>
      <c r="Q695" s="5">
        <v>2176.7000000100002</v>
      </c>
      <c r="R695" s="5">
        <v>2176.7000000100002</v>
      </c>
      <c r="S695" s="5">
        <v>2176.7000000100002</v>
      </c>
      <c r="T695" s="5">
        <v>2176.7000000100002</v>
      </c>
      <c r="U695" s="5">
        <v>2176.7000000100002</v>
      </c>
      <c r="V695" s="5">
        <v>2176.7000000100002</v>
      </c>
      <c r="W695" s="5">
        <v>2176.7000000100002</v>
      </c>
      <c r="X695" s="5">
        <v>2176.7000000100002</v>
      </c>
      <c r="Y695" s="5">
        <v>2176.7000000100002</v>
      </c>
      <c r="Z695" s="5">
        <v>2176.7000000100002</v>
      </c>
      <c r="AA695" s="5">
        <v>2176.7000000100002</v>
      </c>
      <c r="AB695" s="5">
        <v>2176.7000000100002</v>
      </c>
      <c r="AC695" s="5">
        <v>2176.7000000100002</v>
      </c>
      <c r="AD695" s="5">
        <v>2176.7000000100002</v>
      </c>
      <c r="AE695" s="5">
        <v>2176.7000000100002</v>
      </c>
      <c r="AF695" s="5">
        <v>2176.7000000100002</v>
      </c>
    </row>
    <row r="696" spans="1:32">
      <c r="A696" s="56" t="s">
        <v>77</v>
      </c>
      <c r="B696" s="56" t="s">
        <v>200</v>
      </c>
      <c r="C696" s="56" t="s">
        <v>137</v>
      </c>
      <c r="D696" s="5">
        <v>0</v>
      </c>
      <c r="E696" s="5">
        <v>4.6500000000000004E-6</v>
      </c>
      <c r="F696" s="5">
        <v>6.0599999999999996E-6</v>
      </c>
      <c r="G696" s="5">
        <v>7.4900000000000003E-6</v>
      </c>
      <c r="H696" s="5">
        <v>8.7499999999999992E-6</v>
      </c>
      <c r="I696" s="5">
        <v>9.9599999999999995E-6</v>
      </c>
      <c r="J696" s="5">
        <v>2.9090000000000001E-5</v>
      </c>
      <c r="K696" s="5">
        <v>3.3640000000000003E-5</v>
      </c>
      <c r="L696" s="5">
        <v>3.9619999999999997E-5</v>
      </c>
      <c r="M696" s="5">
        <v>4.973E-5</v>
      </c>
      <c r="N696" s="5">
        <v>4.9759999999999998E-5</v>
      </c>
      <c r="O696" s="5">
        <v>5.0989999999999998E-5</v>
      </c>
      <c r="P696" s="5">
        <v>5.2660000000000001E-5</v>
      </c>
      <c r="Q696" s="5">
        <v>5.6819999999999988E-5</v>
      </c>
      <c r="R696" s="5">
        <v>6.0369999999999993E-5</v>
      </c>
      <c r="S696" s="5">
        <v>6.3459999999999992E-5</v>
      </c>
      <c r="T696" s="5">
        <v>6.5900000000000003E-5</v>
      </c>
      <c r="U696" s="5">
        <v>6.9030000000000008E-5</v>
      </c>
      <c r="V696" s="5">
        <v>7.141999999999999E-5</v>
      </c>
      <c r="W696" s="5">
        <v>7.4140000000000005E-5</v>
      </c>
      <c r="X696" s="5">
        <v>8.0099999999999995E-5</v>
      </c>
      <c r="Y696" s="5">
        <v>8.6160000000000002E-5</v>
      </c>
      <c r="Z696" s="5">
        <v>8.6290000000000002E-5</v>
      </c>
      <c r="AA696" s="5">
        <v>9.1080000000000002E-5</v>
      </c>
      <c r="AB696" s="5">
        <v>9.6439999999999991E-5</v>
      </c>
      <c r="AC696" s="5">
        <v>1.043E-4</v>
      </c>
      <c r="AD696" s="5">
        <v>1.11E-4</v>
      </c>
      <c r="AE696" s="5">
        <v>1.1898E-4</v>
      </c>
      <c r="AF696" s="5">
        <v>1.2766000000000001E-4</v>
      </c>
    </row>
    <row r="697" spans="1:32">
      <c r="A697" s="56" t="s">
        <v>77</v>
      </c>
      <c r="B697" s="56" t="s">
        <v>200</v>
      </c>
      <c r="C697" s="56" t="s">
        <v>138</v>
      </c>
      <c r="D697" s="5">
        <v>0.56800000000000006</v>
      </c>
      <c r="E697" s="5">
        <v>6.4749999999999996</v>
      </c>
      <c r="F697" s="5">
        <v>13.055999999999999</v>
      </c>
      <c r="G697" s="5">
        <v>22.071000000000002</v>
      </c>
      <c r="H697" s="5">
        <v>33.045999999999999</v>
      </c>
      <c r="I697" s="5">
        <v>46.206000000000003</v>
      </c>
      <c r="J697" s="5">
        <v>61.677</v>
      </c>
      <c r="K697" s="5">
        <v>85.302999999999997</v>
      </c>
      <c r="L697" s="5">
        <v>106.15148554</v>
      </c>
      <c r="M697" s="5">
        <v>128.39884997999999</v>
      </c>
      <c r="N697" s="5">
        <v>155.92226500000001</v>
      </c>
      <c r="O697" s="5">
        <v>187.63005269000001</v>
      </c>
      <c r="P697" s="5">
        <v>223.1006467</v>
      </c>
      <c r="Q697" s="5">
        <v>259.99912260999997</v>
      </c>
      <c r="R697" s="5">
        <v>298.95734677000002</v>
      </c>
      <c r="S697" s="5">
        <v>337.58509092000003</v>
      </c>
      <c r="T697" s="5">
        <v>377.19855520999999</v>
      </c>
      <c r="U697" s="5">
        <v>409.26820767999999</v>
      </c>
      <c r="V697" s="5">
        <v>441.32100571000001</v>
      </c>
      <c r="W697" s="5">
        <v>471.40510606999999</v>
      </c>
      <c r="X697" s="5">
        <v>503.46567236999999</v>
      </c>
      <c r="Y697" s="5">
        <v>536.23109856999997</v>
      </c>
      <c r="Z697" s="5">
        <v>570.92117711000003</v>
      </c>
      <c r="AA697" s="5">
        <v>606.0269333</v>
      </c>
      <c r="AB697" s="5">
        <v>643.19868507000001</v>
      </c>
      <c r="AC697" s="5">
        <v>680.67299238999999</v>
      </c>
      <c r="AD697" s="5">
        <v>720.12988898000003</v>
      </c>
      <c r="AE697" s="5">
        <v>760.10126588000003</v>
      </c>
      <c r="AF697" s="5">
        <v>761.60182925999993</v>
      </c>
    </row>
    <row r="698" spans="1:32">
      <c r="A698" s="56" t="s">
        <v>77</v>
      </c>
      <c r="B698" s="56" t="s">
        <v>200</v>
      </c>
      <c r="C698" s="56" t="s">
        <v>139</v>
      </c>
      <c r="D698" s="5">
        <v>12.042999999999999</v>
      </c>
      <c r="E698" s="5">
        <v>41.377000000000002</v>
      </c>
      <c r="F698" s="5">
        <v>59.671999999999997</v>
      </c>
      <c r="G698" s="5">
        <v>76.56</v>
      </c>
      <c r="H698" s="5">
        <v>90.268000000000001</v>
      </c>
      <c r="I698" s="5">
        <v>101.32</v>
      </c>
      <c r="J698" s="5">
        <v>110.82299999999999</v>
      </c>
      <c r="K698" s="5">
        <v>127.054</v>
      </c>
      <c r="L698" s="5">
        <v>149.11699999999999</v>
      </c>
      <c r="M698" s="5">
        <v>170.46899999999999</v>
      </c>
      <c r="N698" s="5">
        <v>195.083</v>
      </c>
      <c r="O698" s="5">
        <v>222.42099999999999</v>
      </c>
      <c r="P698" s="5">
        <v>249.88900000000001</v>
      </c>
      <c r="Q698" s="5">
        <v>276.29199999999997</v>
      </c>
      <c r="R698" s="5">
        <v>300.41300000000001</v>
      </c>
      <c r="S698" s="5">
        <v>321.84100000000012</v>
      </c>
      <c r="T698" s="5">
        <v>339.84500000000003</v>
      </c>
      <c r="U698" s="5">
        <v>348.76899999999989</v>
      </c>
      <c r="V698" s="5">
        <v>354.13799999999998</v>
      </c>
      <c r="W698" s="5">
        <v>357.02999999999992</v>
      </c>
      <c r="X698" s="5">
        <v>358.66699999999997</v>
      </c>
      <c r="Y698" s="5">
        <v>360.45299999999997</v>
      </c>
      <c r="Z698" s="5">
        <v>360.96400000000011</v>
      </c>
      <c r="AA698" s="5">
        <v>361.55799999999999</v>
      </c>
      <c r="AB698" s="5">
        <v>360.78600000000012</v>
      </c>
      <c r="AC698" s="5">
        <v>360.19799999999998</v>
      </c>
      <c r="AD698" s="5">
        <v>358.24400000000003</v>
      </c>
      <c r="AE698" s="5">
        <v>356.52699999999999</v>
      </c>
      <c r="AF698" s="5">
        <v>356.52699999999999</v>
      </c>
    </row>
    <row r="699" spans="1:32">
      <c r="A699" s="56" t="s">
        <v>77</v>
      </c>
      <c r="B699" s="56" t="s">
        <v>200</v>
      </c>
      <c r="C699" s="56" t="s">
        <v>140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</row>
    <row r="700" spans="1:32">
      <c r="A700" s="56" t="s">
        <v>77</v>
      </c>
      <c r="B700" s="56" t="s">
        <v>200</v>
      </c>
      <c r="C700" s="56" t="s">
        <v>141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</row>
    <row r="701" spans="1:32">
      <c r="A701" s="56" t="s">
        <v>77</v>
      </c>
      <c r="B701" s="56" t="s">
        <v>200</v>
      </c>
      <c r="C701" s="56" t="s">
        <v>142</v>
      </c>
      <c r="D701" s="5">
        <v>563.35</v>
      </c>
      <c r="E701" s="5">
        <v>563.35</v>
      </c>
      <c r="F701" s="5">
        <v>824.00191912000014</v>
      </c>
      <c r="G701" s="5">
        <v>1082.53621036</v>
      </c>
      <c r="H701" s="5">
        <v>1082.53621036</v>
      </c>
      <c r="I701" s="5">
        <v>1082.53621036</v>
      </c>
      <c r="J701" s="5">
        <v>1181.6799220400001</v>
      </c>
      <c r="K701" s="5">
        <v>1306.38888348</v>
      </c>
      <c r="L701" s="5">
        <v>1425.822504</v>
      </c>
      <c r="M701" s="5">
        <v>1551.0254347699999</v>
      </c>
      <c r="N701" s="5">
        <v>1677.24536158</v>
      </c>
      <c r="O701" s="5">
        <v>1803.5403610400001</v>
      </c>
      <c r="P701" s="5">
        <v>1929.6869000500001</v>
      </c>
      <c r="Q701" s="5">
        <v>2055.55862914</v>
      </c>
      <c r="R701" s="5">
        <v>2176.8072304699999</v>
      </c>
      <c r="S701" s="5">
        <v>2304.0275166900001</v>
      </c>
      <c r="T701" s="5">
        <v>2424.90301095</v>
      </c>
      <c r="U701" s="5">
        <v>2424.9030111100001</v>
      </c>
      <c r="V701" s="5">
        <v>2424.9030111100001</v>
      </c>
      <c r="W701" s="5">
        <v>2424.9030111100001</v>
      </c>
      <c r="X701" s="5">
        <v>2424.9030111100001</v>
      </c>
      <c r="Y701" s="5">
        <v>2424.9030111100001</v>
      </c>
      <c r="Z701" s="5">
        <v>2280.9030111100001</v>
      </c>
      <c r="AA701" s="5">
        <v>2280.9030111100001</v>
      </c>
      <c r="AB701" s="5">
        <v>2280.9030111100001</v>
      </c>
      <c r="AC701" s="5">
        <v>2280.9030111100001</v>
      </c>
      <c r="AD701" s="5">
        <v>2280.9030111100001</v>
      </c>
      <c r="AE701" s="5">
        <v>2280.9030111100001</v>
      </c>
      <c r="AF701" s="5">
        <v>1973.1530111100001</v>
      </c>
    </row>
    <row r="702" spans="1:32">
      <c r="A702" s="56" t="s">
        <v>77</v>
      </c>
      <c r="B702" s="56" t="s">
        <v>200</v>
      </c>
      <c r="C702" s="56" t="s">
        <v>143</v>
      </c>
      <c r="D702" s="5">
        <v>0</v>
      </c>
      <c r="E702" s="5">
        <v>0</v>
      </c>
      <c r="F702" s="5">
        <v>3.0000000000000001E-6</v>
      </c>
      <c r="G702" s="5">
        <v>6.3999999999999997E-6</v>
      </c>
      <c r="H702" s="5">
        <v>6.4099999999999996E-6</v>
      </c>
      <c r="I702" s="5">
        <v>6.4099999999999996E-6</v>
      </c>
      <c r="J702" s="5">
        <v>1.596E-5</v>
      </c>
      <c r="K702" s="5">
        <v>4.9509999999999999E-5</v>
      </c>
      <c r="L702" s="5">
        <v>5.4169999999999998E-5</v>
      </c>
      <c r="M702" s="5">
        <v>6.2210000000000002E-5</v>
      </c>
      <c r="N702" s="5">
        <v>6.2230000000000006E-5</v>
      </c>
      <c r="O702" s="5">
        <v>6.2249999999999995E-5</v>
      </c>
      <c r="P702" s="5">
        <v>6.8520000000000001E-5</v>
      </c>
      <c r="Q702" s="5">
        <v>6.8800000000000005E-5</v>
      </c>
      <c r="R702" s="5">
        <v>12.73748041</v>
      </c>
      <c r="S702" s="5">
        <v>12.73748043</v>
      </c>
      <c r="T702" s="5">
        <v>25.30886074</v>
      </c>
      <c r="U702" s="5">
        <v>299.99999967000002</v>
      </c>
      <c r="V702" s="5">
        <v>299.99999967000002</v>
      </c>
      <c r="W702" s="5">
        <v>299.99999967000002</v>
      </c>
      <c r="X702" s="5">
        <v>299.99999967000002</v>
      </c>
      <c r="Y702" s="5">
        <v>299.99999967000002</v>
      </c>
      <c r="Z702" s="5">
        <v>299.99999967000002</v>
      </c>
      <c r="AA702" s="5">
        <v>299.99999967000002</v>
      </c>
      <c r="AB702" s="5">
        <v>299.99999967000002</v>
      </c>
      <c r="AC702" s="5">
        <v>299.99999967000002</v>
      </c>
      <c r="AD702" s="5">
        <v>299.99999967000002</v>
      </c>
      <c r="AE702" s="5">
        <v>299.99999967000002</v>
      </c>
      <c r="AF702" s="5">
        <v>299.99999967000002</v>
      </c>
    </row>
    <row r="703" spans="1:32">
      <c r="A703" s="56" t="s">
        <v>77</v>
      </c>
      <c r="B703" s="56" t="s">
        <v>200</v>
      </c>
      <c r="C703" s="56" t="s">
        <v>144</v>
      </c>
      <c r="D703" s="5">
        <v>239.28267546029011</v>
      </c>
      <c r="E703" s="5">
        <v>324.63525479999998</v>
      </c>
      <c r="F703" s="5">
        <v>370.27628629999998</v>
      </c>
      <c r="G703" s="5">
        <v>415.8855686</v>
      </c>
      <c r="H703" s="5">
        <v>458.15357799999998</v>
      </c>
      <c r="I703" s="5">
        <v>498.54425140000001</v>
      </c>
      <c r="J703" s="5">
        <v>538.36053570000001</v>
      </c>
      <c r="K703" s="5">
        <v>578.22823059999996</v>
      </c>
      <c r="L703" s="5">
        <v>618.34489389999999</v>
      </c>
      <c r="M703" s="5">
        <v>655.54868350000004</v>
      </c>
      <c r="N703" s="5">
        <v>693.03536770000005</v>
      </c>
      <c r="O703" s="5">
        <v>730.46708269999999</v>
      </c>
      <c r="P703" s="5">
        <v>766.54549199999997</v>
      </c>
      <c r="Q703" s="5">
        <v>800.59975480000003</v>
      </c>
      <c r="R703" s="5">
        <v>834.47133410000004</v>
      </c>
      <c r="S703" s="5">
        <v>868.86343959999999</v>
      </c>
      <c r="T703" s="5">
        <v>903.81882940000003</v>
      </c>
      <c r="U703" s="5">
        <v>939.32665059999999</v>
      </c>
      <c r="V703" s="5">
        <v>975.06592409999996</v>
      </c>
      <c r="W703" s="5">
        <v>1010.499114</v>
      </c>
      <c r="X703" s="5">
        <v>1045.9641240000001</v>
      </c>
      <c r="Y703" s="5">
        <v>1081.7334719999999</v>
      </c>
      <c r="Z703" s="5">
        <v>1117.5659969999999</v>
      </c>
      <c r="AA703" s="5">
        <v>1152.113881</v>
      </c>
      <c r="AB703" s="5">
        <v>1185.8688910000001</v>
      </c>
      <c r="AC703" s="5">
        <v>1218.858964</v>
      </c>
      <c r="AD703" s="5">
        <v>1251.111259</v>
      </c>
      <c r="AE703" s="5">
        <v>1282.6985219999999</v>
      </c>
      <c r="AF703" s="5">
        <v>1282.6985219999999</v>
      </c>
    </row>
    <row r="704" spans="1:32">
      <c r="A704" s="56" t="s">
        <v>77</v>
      </c>
      <c r="B704" s="56" t="s">
        <v>200</v>
      </c>
      <c r="C704" s="56" t="s">
        <v>146</v>
      </c>
      <c r="D704" s="5">
        <v>26.35</v>
      </c>
      <c r="E704" s="5">
        <v>29.505856484418729</v>
      </c>
      <c r="F704" s="5">
        <v>31.137711161303251</v>
      </c>
      <c r="G704" s="5">
        <v>32.789438702459002</v>
      </c>
      <c r="H704" s="5">
        <v>34.222897204737521</v>
      </c>
      <c r="I704" s="5">
        <v>35.395180256913342</v>
      </c>
      <c r="J704" s="5">
        <v>36.645742204328307</v>
      </c>
      <c r="K704" s="5">
        <v>37.841941571326423</v>
      </c>
      <c r="L704" s="5">
        <v>38.889922437358948</v>
      </c>
      <c r="M704" s="5">
        <v>40.491435108167813</v>
      </c>
      <c r="N704" s="5">
        <v>41.565116110825613</v>
      </c>
      <c r="O704" s="5">
        <v>42.611093897271729</v>
      </c>
      <c r="P704" s="5">
        <v>43.572010223587228</v>
      </c>
      <c r="Q704" s="5">
        <v>44.796668227317447</v>
      </c>
      <c r="R704" s="5">
        <v>46.170154430448761</v>
      </c>
      <c r="S704" s="5">
        <v>47.352318090822124</v>
      </c>
      <c r="T704" s="5">
        <v>48.502129736820791</v>
      </c>
      <c r="U704" s="5">
        <v>49.732734499022953</v>
      </c>
      <c r="V704" s="5">
        <v>50.80523665317039</v>
      </c>
      <c r="W704" s="5">
        <v>51.923655809923112</v>
      </c>
      <c r="X704" s="5">
        <v>53.010254923104348</v>
      </c>
      <c r="Y704" s="5">
        <v>54.171518981185883</v>
      </c>
      <c r="Z704" s="5">
        <v>55.539966999491568</v>
      </c>
      <c r="AA704" s="5">
        <v>57.205175013101197</v>
      </c>
      <c r="AB704" s="5">
        <v>59.25457055259055</v>
      </c>
      <c r="AC704" s="5">
        <v>61.501928397831684</v>
      </c>
      <c r="AD704" s="5">
        <v>63.511296475828992</v>
      </c>
      <c r="AE704" s="5">
        <v>65.949087031677308</v>
      </c>
      <c r="AF704" s="5">
        <v>65.949087031677308</v>
      </c>
    </row>
    <row r="706" spans="1:32">
      <c r="A706" s="56" t="s">
        <v>80</v>
      </c>
      <c r="B706" s="56" t="s">
        <v>163</v>
      </c>
      <c r="C706" s="56" t="s">
        <v>130</v>
      </c>
      <c r="D706" s="5">
        <v>8330</v>
      </c>
      <c r="E706" s="5">
        <v>8330</v>
      </c>
      <c r="F706" s="5">
        <v>8330</v>
      </c>
      <c r="G706" s="5">
        <v>5450</v>
      </c>
      <c r="H706" s="5">
        <v>4130</v>
      </c>
      <c r="I706" s="5">
        <v>4130</v>
      </c>
      <c r="J706" s="5">
        <v>2760</v>
      </c>
      <c r="K706" s="5">
        <v>2760</v>
      </c>
      <c r="L706" s="5">
        <v>2760</v>
      </c>
      <c r="M706" s="5">
        <v>2760</v>
      </c>
      <c r="N706" s="5">
        <v>2760</v>
      </c>
      <c r="O706" s="5">
        <v>1390</v>
      </c>
      <c r="P706" s="5">
        <v>1390</v>
      </c>
      <c r="Q706" s="5">
        <v>1390</v>
      </c>
      <c r="R706" s="5">
        <v>1390</v>
      </c>
      <c r="S706" s="5">
        <v>1390</v>
      </c>
      <c r="T706" s="5">
        <v>1390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</row>
    <row r="707" spans="1:32">
      <c r="A707" s="56" t="s">
        <v>80</v>
      </c>
      <c r="B707" s="56" t="s">
        <v>163</v>
      </c>
      <c r="C707" s="56" t="s">
        <v>132</v>
      </c>
      <c r="D707" s="5">
        <v>124</v>
      </c>
      <c r="E707" s="5">
        <v>440</v>
      </c>
      <c r="F707" s="5">
        <v>440</v>
      </c>
      <c r="G707" s="5">
        <v>440</v>
      </c>
      <c r="H707" s="5">
        <v>440</v>
      </c>
      <c r="I707" s="5">
        <v>440</v>
      </c>
      <c r="J707" s="5">
        <v>440</v>
      </c>
      <c r="K707" s="5">
        <v>440</v>
      </c>
      <c r="L707" s="5">
        <v>440</v>
      </c>
      <c r="M707" s="5">
        <v>440</v>
      </c>
      <c r="N707" s="5">
        <v>440</v>
      </c>
      <c r="O707" s="5">
        <v>440</v>
      </c>
      <c r="P707" s="5">
        <v>440</v>
      </c>
      <c r="Q707" s="5">
        <v>1258</v>
      </c>
      <c r="R707" s="5">
        <v>1667</v>
      </c>
      <c r="S707" s="5">
        <v>2076</v>
      </c>
      <c r="T707" s="5">
        <v>2076</v>
      </c>
      <c r="U707" s="5">
        <v>2076</v>
      </c>
      <c r="V707" s="5">
        <v>2076</v>
      </c>
      <c r="W707" s="5">
        <v>2076</v>
      </c>
      <c r="X707" s="5">
        <v>2076</v>
      </c>
      <c r="Y707" s="5">
        <v>1636</v>
      </c>
      <c r="Z707" s="5">
        <v>1636</v>
      </c>
      <c r="AA707" s="5">
        <v>2045</v>
      </c>
      <c r="AB707" s="5">
        <v>2454</v>
      </c>
      <c r="AC707" s="5">
        <v>2454</v>
      </c>
      <c r="AD707" s="5">
        <v>2454</v>
      </c>
      <c r="AE707" s="5">
        <v>2454</v>
      </c>
      <c r="AF707" s="5">
        <v>2454</v>
      </c>
    </row>
    <row r="708" spans="1:32">
      <c r="A708" s="56" t="s">
        <v>80</v>
      </c>
      <c r="B708" s="56" t="s">
        <v>163</v>
      </c>
      <c r="C708" s="56" t="s">
        <v>133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</row>
    <row r="709" spans="1:32">
      <c r="A709" s="56" t="s">
        <v>80</v>
      </c>
      <c r="B709" s="56" t="s">
        <v>163</v>
      </c>
      <c r="C709" s="56" t="s">
        <v>134</v>
      </c>
      <c r="D709" s="5">
        <v>2638.9989999999998</v>
      </c>
      <c r="E709" s="5">
        <v>2638.9989999999998</v>
      </c>
      <c r="F709" s="5">
        <v>2638.9989999999998</v>
      </c>
      <c r="G709" s="5">
        <v>2638.9989999999998</v>
      </c>
      <c r="H709" s="5">
        <v>2638.99900265</v>
      </c>
      <c r="I709" s="5">
        <v>2638.99900265</v>
      </c>
      <c r="J709" s="5">
        <v>2638.99900265</v>
      </c>
      <c r="K709" s="5">
        <v>2638.99900265</v>
      </c>
      <c r="L709" s="5">
        <v>2638.9990053000001</v>
      </c>
      <c r="M709" s="5">
        <v>2638.9990053000001</v>
      </c>
      <c r="N709" s="5">
        <v>3263.0031813999999</v>
      </c>
      <c r="O709" s="5">
        <v>3355.7711351500002</v>
      </c>
      <c r="P709" s="5">
        <v>3355.7711351500002</v>
      </c>
      <c r="Q709" s="5">
        <v>3355.7711351500002</v>
      </c>
      <c r="R709" s="5">
        <v>3355.7711351500002</v>
      </c>
      <c r="S709" s="5">
        <v>3355.7711351500002</v>
      </c>
      <c r="T709" s="5">
        <v>3355.7711351500002</v>
      </c>
      <c r="U709" s="5">
        <v>3355.7711351500002</v>
      </c>
      <c r="V709" s="5">
        <v>3355.7711351500002</v>
      </c>
      <c r="W709" s="5">
        <v>3355.7711351500002</v>
      </c>
      <c r="X709" s="5">
        <v>3355.7711351500002</v>
      </c>
      <c r="Y709" s="5">
        <v>5030.4738933999997</v>
      </c>
      <c r="Z709" s="5">
        <v>4181.4748933999999</v>
      </c>
      <c r="AA709" s="5">
        <v>4181.4748933999999</v>
      </c>
      <c r="AB709" s="5">
        <v>4181.4748933999999</v>
      </c>
      <c r="AC709" s="5">
        <v>4181.4748933999999</v>
      </c>
      <c r="AD709" s="5">
        <v>4181.4748933999999</v>
      </c>
      <c r="AE709" s="5">
        <v>4181.4748933999999</v>
      </c>
      <c r="AF709" s="5">
        <v>4181.4748933999999</v>
      </c>
    </row>
    <row r="710" spans="1:32">
      <c r="A710" s="56" t="s">
        <v>80</v>
      </c>
      <c r="B710" s="56" t="s">
        <v>163</v>
      </c>
      <c r="C710" s="56" t="s">
        <v>135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</row>
    <row r="711" spans="1:32">
      <c r="A711" s="56" t="s">
        <v>80</v>
      </c>
      <c r="B711" s="56" t="s">
        <v>163</v>
      </c>
      <c r="C711" s="56" t="s">
        <v>136</v>
      </c>
      <c r="D711" s="5">
        <v>2285</v>
      </c>
      <c r="E711" s="5">
        <v>2285</v>
      </c>
      <c r="F711" s="5">
        <v>2285</v>
      </c>
      <c r="G711" s="5">
        <v>2285</v>
      </c>
      <c r="H711" s="5">
        <v>2285</v>
      </c>
      <c r="I711" s="5">
        <v>2285</v>
      </c>
      <c r="J711" s="5">
        <v>2285</v>
      </c>
      <c r="K711" s="5">
        <v>2285</v>
      </c>
      <c r="L711" s="5">
        <v>2285</v>
      </c>
      <c r="M711" s="5">
        <v>2285</v>
      </c>
      <c r="N711" s="5">
        <v>2285</v>
      </c>
      <c r="O711" s="5">
        <v>2285</v>
      </c>
      <c r="P711" s="5">
        <v>2285</v>
      </c>
      <c r="Q711" s="5">
        <v>2285</v>
      </c>
      <c r="R711" s="5">
        <v>2285</v>
      </c>
      <c r="S711" s="5">
        <v>2285</v>
      </c>
      <c r="T711" s="5">
        <v>2285</v>
      </c>
      <c r="U711" s="5">
        <v>2285</v>
      </c>
      <c r="V711" s="5">
        <v>2285</v>
      </c>
      <c r="W711" s="5">
        <v>2285</v>
      </c>
      <c r="X711" s="5">
        <v>2285</v>
      </c>
      <c r="Y711" s="5">
        <v>2285</v>
      </c>
      <c r="Z711" s="5">
        <v>2285</v>
      </c>
      <c r="AA711" s="5">
        <v>2285</v>
      </c>
      <c r="AB711" s="5">
        <v>2285</v>
      </c>
      <c r="AC711" s="5">
        <v>2285</v>
      </c>
      <c r="AD711" s="5">
        <v>2285</v>
      </c>
      <c r="AE711" s="5">
        <v>2285</v>
      </c>
      <c r="AF711" s="5">
        <v>2285</v>
      </c>
    </row>
    <row r="712" spans="1:32">
      <c r="A712" s="56" t="s">
        <v>80</v>
      </c>
      <c r="B712" s="56" t="s">
        <v>163</v>
      </c>
      <c r="C712" s="56" t="s">
        <v>137</v>
      </c>
      <c r="D712" s="5">
        <v>290</v>
      </c>
      <c r="E712" s="5">
        <v>290.00000915999999</v>
      </c>
      <c r="F712" s="5">
        <v>290.00001572000002</v>
      </c>
      <c r="G712" s="5">
        <v>1569.9984242099999</v>
      </c>
      <c r="H712" s="5">
        <v>3528.9193624899999</v>
      </c>
      <c r="I712" s="5">
        <v>4311.8884691699996</v>
      </c>
      <c r="J712" s="5">
        <v>5513.6361659699996</v>
      </c>
      <c r="K712" s="5">
        <v>5513.6361829500001</v>
      </c>
      <c r="L712" s="5">
        <v>5513.6361992100001</v>
      </c>
      <c r="M712" s="5">
        <v>5513.6362024999999</v>
      </c>
      <c r="N712" s="5">
        <v>5513.6362453799993</v>
      </c>
      <c r="O712" s="5">
        <v>6104.7999315699999</v>
      </c>
      <c r="P712" s="5">
        <v>6104.7999329800004</v>
      </c>
      <c r="Q712" s="5">
        <v>6104.7999333099997</v>
      </c>
      <c r="R712" s="5">
        <v>6104.7999582899993</v>
      </c>
      <c r="S712" s="5">
        <v>6104.799995379999</v>
      </c>
      <c r="T712" s="5">
        <v>6104.7999954300003</v>
      </c>
      <c r="U712" s="5">
        <v>6104.7999969700004</v>
      </c>
      <c r="V712" s="5">
        <v>6104.7999969700004</v>
      </c>
      <c r="W712" s="5">
        <v>6104.7999969700004</v>
      </c>
      <c r="X712" s="5">
        <v>6104.7999969700004</v>
      </c>
      <c r="Y712" s="5">
        <v>6104.7999883399998</v>
      </c>
      <c r="Z712" s="5">
        <v>6104.7999970100009</v>
      </c>
      <c r="AA712" s="5">
        <v>5504.8016345300002</v>
      </c>
      <c r="AB712" s="5">
        <v>4905.8807140999998</v>
      </c>
      <c r="AC712" s="5">
        <v>4122.9116274799999</v>
      </c>
      <c r="AD712" s="5">
        <v>3401.1273376300001</v>
      </c>
      <c r="AE712" s="5">
        <v>3401.1273308</v>
      </c>
      <c r="AF712" s="5">
        <v>3469.9762587999999</v>
      </c>
    </row>
    <row r="713" spans="1:32">
      <c r="A713" s="56" t="s">
        <v>80</v>
      </c>
      <c r="B713" s="56" t="s">
        <v>163</v>
      </c>
      <c r="C713" s="56" t="s">
        <v>138</v>
      </c>
      <c r="D713" s="5">
        <v>10.614000000000001</v>
      </c>
      <c r="E713" s="5">
        <v>97.194999999999993</v>
      </c>
      <c r="F713" s="5">
        <v>193.89099999999999</v>
      </c>
      <c r="G713" s="5">
        <v>321.46699999999998</v>
      </c>
      <c r="H713" s="5">
        <v>477.30799999999999</v>
      </c>
      <c r="I713" s="5">
        <v>663.93899998999996</v>
      </c>
      <c r="J713" s="5">
        <v>884.26200001000007</v>
      </c>
      <c r="K713" s="5">
        <v>1223.617</v>
      </c>
      <c r="L713" s="5">
        <v>1527.53344593</v>
      </c>
      <c r="M713" s="5">
        <v>1867.2025770400001</v>
      </c>
      <c r="N713" s="5">
        <v>2268.2680231300001</v>
      </c>
      <c r="O713" s="5">
        <v>2758.8330898200002</v>
      </c>
      <c r="P713" s="5">
        <v>3293.1551549400001</v>
      </c>
      <c r="Q713" s="5">
        <v>3837.9824765799999</v>
      </c>
      <c r="R713" s="5">
        <v>4410.34305305</v>
      </c>
      <c r="S713" s="5">
        <v>4966.7253137600001</v>
      </c>
      <c r="T713" s="5">
        <v>5527.4248461200004</v>
      </c>
      <c r="U713" s="5">
        <v>5974.0516751499999</v>
      </c>
      <c r="V713" s="5">
        <v>6409.6953179900001</v>
      </c>
      <c r="W713" s="5">
        <v>6810.2277216000002</v>
      </c>
      <c r="X713" s="5">
        <v>7236.07853574</v>
      </c>
      <c r="Y713" s="5">
        <v>7670.42398976</v>
      </c>
      <c r="Z713" s="5">
        <v>8130.8809619000003</v>
      </c>
      <c r="AA713" s="5">
        <v>8598.1680176999998</v>
      </c>
      <c r="AB713" s="5">
        <v>9095.4546502699995</v>
      </c>
      <c r="AC713" s="5">
        <v>9598.0447687700016</v>
      </c>
      <c r="AD713" s="5">
        <v>10130.098615360001</v>
      </c>
      <c r="AE713" s="5">
        <v>10669.6482607</v>
      </c>
      <c r="AF713" s="5">
        <v>10697.643870080001</v>
      </c>
    </row>
    <row r="714" spans="1:32">
      <c r="A714" s="56" t="s">
        <v>80</v>
      </c>
      <c r="B714" s="56" t="s">
        <v>163</v>
      </c>
      <c r="C714" s="56" t="s">
        <v>139</v>
      </c>
      <c r="D714" s="5">
        <v>169.471</v>
      </c>
      <c r="E714" s="5">
        <v>551.87700000000007</v>
      </c>
      <c r="F714" s="5">
        <v>804.322</v>
      </c>
      <c r="G714" s="5">
        <v>1024.308</v>
      </c>
      <c r="H714" s="5">
        <v>1210.452</v>
      </c>
      <c r="I714" s="5">
        <v>1364.306</v>
      </c>
      <c r="J714" s="5">
        <v>1497.826</v>
      </c>
      <c r="K714" s="5">
        <v>1724.8409999999999</v>
      </c>
      <c r="L714" s="5">
        <v>2042.145</v>
      </c>
      <c r="M714" s="5">
        <v>2372.98</v>
      </c>
      <c r="N714" s="5">
        <v>2728.3529999999992</v>
      </c>
      <c r="O714" s="5">
        <v>3161.3960000000002</v>
      </c>
      <c r="P714" s="5">
        <v>3582.5970000000002</v>
      </c>
      <c r="Q714" s="5">
        <v>3974.6349999999989</v>
      </c>
      <c r="R714" s="5">
        <v>4331.67</v>
      </c>
      <c r="S714" s="5">
        <v>4638.5140000000019</v>
      </c>
      <c r="T714" s="5">
        <v>4887.0350000000008</v>
      </c>
      <c r="U714" s="5">
        <v>5003.3400000000011</v>
      </c>
      <c r="V714" s="5">
        <v>5060.8829999999998</v>
      </c>
      <c r="W714" s="5">
        <v>5077.6240000000007</v>
      </c>
      <c r="X714" s="5">
        <v>5077.9980000000014</v>
      </c>
      <c r="Y714" s="5">
        <v>5080.4420000000009</v>
      </c>
      <c r="Z714" s="5">
        <v>5067.9909999999991</v>
      </c>
      <c r="AA714" s="5">
        <v>5058.1019999999999</v>
      </c>
      <c r="AB714" s="5">
        <v>5033.2700000000013</v>
      </c>
      <c r="AC714" s="5">
        <v>5011.559000000002</v>
      </c>
      <c r="AD714" s="5">
        <v>4974.7829999999994</v>
      </c>
      <c r="AE714" s="5">
        <v>4941.0389999999989</v>
      </c>
      <c r="AF714" s="5">
        <v>4941.0389999999989</v>
      </c>
    </row>
    <row r="715" spans="1:32">
      <c r="A715" s="56" t="s">
        <v>80</v>
      </c>
      <c r="B715" s="56" t="s">
        <v>163</v>
      </c>
      <c r="C715" s="56" t="s">
        <v>140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</row>
    <row r="716" spans="1:32">
      <c r="A716" s="56" t="s">
        <v>80</v>
      </c>
      <c r="B716" s="56" t="s">
        <v>163</v>
      </c>
      <c r="C716" s="56" t="s">
        <v>141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3.1E-6</v>
      </c>
      <c r="N716" s="5">
        <v>4.7299999999999996E-6</v>
      </c>
      <c r="O716" s="5">
        <v>7.9500000000000001E-6</v>
      </c>
      <c r="P716" s="5">
        <v>7.9500000000000001E-6</v>
      </c>
      <c r="Q716" s="5">
        <v>7.9500000000000001E-6</v>
      </c>
      <c r="R716" s="5">
        <v>7.9699999999999999E-6</v>
      </c>
      <c r="S716" s="5">
        <v>1.395E-5</v>
      </c>
      <c r="T716" s="5">
        <v>1.398E-5</v>
      </c>
      <c r="U716" s="5">
        <v>954.59135297</v>
      </c>
      <c r="V716" s="5">
        <v>1207.1987305600001</v>
      </c>
      <c r="W716" s="5">
        <v>1519.96545915</v>
      </c>
      <c r="X716" s="5">
        <v>2715.5034848999999</v>
      </c>
      <c r="Y716" s="5">
        <v>5464.8885217299994</v>
      </c>
      <c r="Z716" s="5">
        <v>5464.8885217299994</v>
      </c>
      <c r="AA716" s="5">
        <v>6051.8972867400007</v>
      </c>
      <c r="AB716" s="5">
        <v>6070.97158055</v>
      </c>
      <c r="AC716" s="5">
        <v>7599.1278161199998</v>
      </c>
      <c r="AD716" s="5">
        <v>8704.0450500400002</v>
      </c>
      <c r="AE716" s="5">
        <v>9046.3203681100003</v>
      </c>
      <c r="AF716" s="5">
        <v>9680.6884716900004</v>
      </c>
    </row>
    <row r="717" spans="1:32">
      <c r="A717" s="56" t="s">
        <v>80</v>
      </c>
      <c r="B717" s="56" t="s">
        <v>163</v>
      </c>
      <c r="C717" s="56" t="s">
        <v>142</v>
      </c>
      <c r="D717" s="5">
        <v>2206.8420000000001</v>
      </c>
      <c r="E717" s="5">
        <v>6516.6310052899998</v>
      </c>
      <c r="F717" s="5">
        <v>6902.73100531</v>
      </c>
      <c r="G717" s="5">
        <v>7750.1089661200003</v>
      </c>
      <c r="H717" s="5">
        <v>8495.3575947299978</v>
      </c>
      <c r="I717" s="5">
        <v>8511.4784324599987</v>
      </c>
      <c r="J717" s="5">
        <v>9779.1097211199976</v>
      </c>
      <c r="K717" s="5">
        <v>10542.174690760001</v>
      </c>
      <c r="L717" s="5">
        <v>10578.273055490001</v>
      </c>
      <c r="M717" s="5">
        <v>10983.088928069999</v>
      </c>
      <c r="N717" s="5">
        <v>11009.938028410001</v>
      </c>
      <c r="O717" s="5">
        <v>11940.711358910001</v>
      </c>
      <c r="P717" s="5">
        <v>12531.081763009999</v>
      </c>
      <c r="Q717" s="5">
        <v>12578.374976999999</v>
      </c>
      <c r="R717" s="5">
        <v>12734.93134693</v>
      </c>
      <c r="S717" s="5">
        <v>12913.975265040001</v>
      </c>
      <c r="T717" s="5">
        <v>12928.182085279999</v>
      </c>
      <c r="U717" s="5">
        <v>14000.932189040001</v>
      </c>
      <c r="V717" s="5">
        <v>14123.839725219999</v>
      </c>
      <c r="W717" s="5">
        <v>14155.9055152</v>
      </c>
      <c r="X717" s="5">
        <v>14424.65936329</v>
      </c>
      <c r="Y717" s="5">
        <v>14337.130954509999</v>
      </c>
      <c r="Z717" s="5">
        <v>14593.171599879999</v>
      </c>
      <c r="AA717" s="5">
        <v>14933.919637790001</v>
      </c>
      <c r="AB717" s="5">
        <v>14876.03541447</v>
      </c>
      <c r="AC717" s="5">
        <v>15090.51704121</v>
      </c>
      <c r="AD717" s="5">
        <v>14704.41704154</v>
      </c>
      <c r="AE717" s="5">
        <v>14943.996658169999</v>
      </c>
      <c r="AF717" s="5">
        <v>14809.86880762</v>
      </c>
    </row>
    <row r="718" spans="1:32">
      <c r="A718" s="56" t="s">
        <v>80</v>
      </c>
      <c r="B718" s="56" t="s">
        <v>163</v>
      </c>
      <c r="C718" s="56" t="s">
        <v>143</v>
      </c>
      <c r="D718" s="5">
        <v>4099.375</v>
      </c>
      <c r="E718" s="5">
        <v>4099.3750215700002</v>
      </c>
      <c r="F718" s="5">
        <v>4099.3750217500001</v>
      </c>
      <c r="G718" s="5">
        <v>4133.3704537400008</v>
      </c>
      <c r="H718" s="5">
        <v>5814.9739882099993</v>
      </c>
      <c r="I718" s="5">
        <v>6003.2465454799994</v>
      </c>
      <c r="J718" s="5">
        <v>7368.0623760599992</v>
      </c>
      <c r="K718" s="5">
        <v>8099.0314608299996</v>
      </c>
      <c r="L718" s="5">
        <v>8098.1314756000002</v>
      </c>
      <c r="M718" s="5">
        <v>8524.1229116499981</v>
      </c>
      <c r="N718" s="5">
        <v>9039.4140358500008</v>
      </c>
      <c r="O718" s="5">
        <v>10153.868027799999</v>
      </c>
      <c r="P718" s="5">
        <v>10384.90468019</v>
      </c>
      <c r="Q718" s="5">
        <v>10454.263481329999</v>
      </c>
      <c r="R718" s="5">
        <v>11479.61284138</v>
      </c>
      <c r="S718" s="5">
        <v>11483.623657890001</v>
      </c>
      <c r="T718" s="5">
        <v>12281.77180676</v>
      </c>
      <c r="U718" s="5">
        <v>12384.73704797</v>
      </c>
      <c r="V718" s="5">
        <v>12461.53826254</v>
      </c>
      <c r="W718" s="5">
        <v>12532.381544510001</v>
      </c>
      <c r="X718" s="5">
        <v>13006.894328099999</v>
      </c>
      <c r="Y718" s="5">
        <v>13683.20629717</v>
      </c>
      <c r="Z718" s="5">
        <v>13685.49306771</v>
      </c>
      <c r="AA718" s="5">
        <v>13685.493067949999</v>
      </c>
      <c r="AB718" s="5">
        <v>13654.50493436</v>
      </c>
      <c r="AC718" s="5">
        <v>13579.011688910001</v>
      </c>
      <c r="AD718" s="5">
        <v>13532.31170221</v>
      </c>
      <c r="AE718" s="5">
        <v>13669.617624029999</v>
      </c>
      <c r="AF718" s="5">
        <v>13132.81260832</v>
      </c>
    </row>
    <row r="719" spans="1:32">
      <c r="A719" s="56" t="s">
        <v>80</v>
      </c>
      <c r="B719" s="56" t="s">
        <v>163</v>
      </c>
      <c r="C719" s="56" t="s">
        <v>144</v>
      </c>
      <c r="D719" s="5">
        <v>5183.7329108689109</v>
      </c>
      <c r="E719" s="5">
        <v>6922.7277668999996</v>
      </c>
      <c r="F719" s="5">
        <v>7729.2309365999999</v>
      </c>
      <c r="G719" s="5">
        <v>8520.6213362999988</v>
      </c>
      <c r="H719" s="5">
        <v>9270.9160045999997</v>
      </c>
      <c r="I719" s="5">
        <v>9991.0547650000008</v>
      </c>
      <c r="J719" s="5">
        <v>10709.473653999999</v>
      </c>
      <c r="K719" s="5">
        <v>11436.443144000001</v>
      </c>
      <c r="L719" s="5">
        <v>12170.029343</v>
      </c>
      <c r="M719" s="5">
        <v>12901.81018</v>
      </c>
      <c r="N719" s="5">
        <v>13643.271858</v>
      </c>
      <c r="O719" s="5">
        <v>14388.326986</v>
      </c>
      <c r="P719" s="5">
        <v>15121.253220000001</v>
      </c>
      <c r="Q719" s="5">
        <v>15810.109125000001</v>
      </c>
      <c r="R719" s="5">
        <v>16449.242824000001</v>
      </c>
      <c r="S719" s="5">
        <v>17061.910985999999</v>
      </c>
      <c r="T719" s="5">
        <v>17667.5949</v>
      </c>
      <c r="U719" s="5">
        <v>18262.588393999999</v>
      </c>
      <c r="V719" s="5">
        <v>18847.510651000001</v>
      </c>
      <c r="W719" s="5">
        <v>19429.670222000001</v>
      </c>
      <c r="X719" s="5">
        <v>20006.011485999999</v>
      </c>
      <c r="Y719" s="5">
        <v>20581.860403999999</v>
      </c>
      <c r="Z719" s="5">
        <v>21155.920246999998</v>
      </c>
      <c r="AA719" s="5">
        <v>21714.391952999998</v>
      </c>
      <c r="AB719" s="5">
        <v>22270.012771000002</v>
      </c>
      <c r="AC719" s="5">
        <v>22818.172102</v>
      </c>
      <c r="AD719" s="5">
        <v>23366.900722999999</v>
      </c>
      <c r="AE719" s="5">
        <v>23907.736964</v>
      </c>
      <c r="AF719" s="5">
        <v>23907.736964</v>
      </c>
    </row>
    <row r="720" spans="1:32">
      <c r="A720" s="56" t="s">
        <v>80</v>
      </c>
      <c r="B720" s="56" t="s">
        <v>163</v>
      </c>
      <c r="C720" s="56" t="s">
        <v>146</v>
      </c>
      <c r="D720" s="5">
        <v>308.44499999999999</v>
      </c>
      <c r="E720" s="5">
        <v>369.39093185040088</v>
      </c>
      <c r="F720" s="5">
        <v>401.20167709448492</v>
      </c>
      <c r="G720" s="5">
        <v>576.86130721057987</v>
      </c>
      <c r="H720" s="5">
        <v>792.71299566794801</v>
      </c>
      <c r="I720" s="5">
        <v>907.98473965987205</v>
      </c>
      <c r="J720" s="5">
        <v>1035.939493329927</v>
      </c>
      <c r="K720" s="5">
        <v>1094.4036724012281</v>
      </c>
      <c r="L720" s="5">
        <v>1158.52460636193</v>
      </c>
      <c r="M720" s="5">
        <v>1235.4642027231239</v>
      </c>
      <c r="N720" s="5">
        <v>1309.265231790647</v>
      </c>
      <c r="O720" s="5">
        <v>1387.0296033203249</v>
      </c>
      <c r="P720" s="5">
        <v>1463.187045625481</v>
      </c>
      <c r="Q720" s="5">
        <v>1544.99860314386</v>
      </c>
      <c r="R720" s="5">
        <v>1613.8245577482101</v>
      </c>
      <c r="S720" s="5">
        <v>1713.474001271592</v>
      </c>
      <c r="T720" s="5">
        <v>1788.1465500986551</v>
      </c>
      <c r="U720" s="5">
        <v>1895.5895899369609</v>
      </c>
      <c r="V720" s="5">
        <v>1919.7335279571751</v>
      </c>
      <c r="W720" s="5">
        <v>1921.356835954211</v>
      </c>
      <c r="X720" s="5">
        <v>1934.806591304123</v>
      </c>
      <c r="Y720" s="5">
        <v>1976.882021626129</v>
      </c>
      <c r="Z720" s="5">
        <v>1984.1465423349</v>
      </c>
      <c r="AA720" s="5">
        <v>2026.1747477096551</v>
      </c>
      <c r="AB720" s="5">
        <v>2060.7353038131969</v>
      </c>
      <c r="AC720" s="5">
        <v>2084.1001607951098</v>
      </c>
      <c r="AD720" s="5">
        <v>2098.586655222322</v>
      </c>
      <c r="AE720" s="5">
        <v>2127.8305377951751</v>
      </c>
      <c r="AF720" s="5">
        <v>2127.8305377951751</v>
      </c>
    </row>
    <row r="722" spans="1:32">
      <c r="A722" s="56" t="s">
        <v>80</v>
      </c>
      <c r="B722" s="56" t="s">
        <v>197</v>
      </c>
      <c r="C722" s="56" t="s">
        <v>130</v>
      </c>
      <c r="D722" s="5">
        <v>8126</v>
      </c>
      <c r="E722" s="5">
        <v>8126</v>
      </c>
      <c r="F722" s="5">
        <v>8126</v>
      </c>
      <c r="G722" s="5">
        <v>7076</v>
      </c>
      <c r="H722" s="5">
        <v>3992</v>
      </c>
      <c r="I722" s="5">
        <v>2982</v>
      </c>
      <c r="J722" s="5">
        <v>2252</v>
      </c>
      <c r="K722" s="5">
        <v>2252</v>
      </c>
      <c r="L722" s="5">
        <v>1412</v>
      </c>
      <c r="M722" s="5">
        <v>1412</v>
      </c>
      <c r="N722" s="5">
        <v>1412</v>
      </c>
      <c r="O722" s="5">
        <v>986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</row>
    <row r="723" spans="1:32">
      <c r="A723" s="56" t="s">
        <v>80</v>
      </c>
      <c r="B723" s="56" t="s">
        <v>197</v>
      </c>
      <c r="C723" s="56" t="s">
        <v>132</v>
      </c>
      <c r="D723" s="5">
        <v>1597.89999999</v>
      </c>
      <c r="E723" s="5">
        <v>1597.89999999</v>
      </c>
      <c r="F723" s="5">
        <v>1597.89999999</v>
      </c>
      <c r="G723" s="5">
        <v>1597.89999999</v>
      </c>
      <c r="H723" s="5">
        <v>1597.89999999</v>
      </c>
      <c r="I723" s="5">
        <v>1597.89999999</v>
      </c>
      <c r="J723" s="5">
        <v>1597.89999999</v>
      </c>
      <c r="K723" s="5">
        <v>1417.89999999</v>
      </c>
      <c r="L723" s="5">
        <v>1417.89999999</v>
      </c>
      <c r="M723" s="5">
        <v>1417.89999999</v>
      </c>
      <c r="N723" s="5">
        <v>1417.89999999</v>
      </c>
      <c r="O723" s="5">
        <v>1417.89999999</v>
      </c>
      <c r="P723" s="5">
        <v>1417.89999999</v>
      </c>
      <c r="Q723" s="5">
        <v>1826.89999999</v>
      </c>
      <c r="R723" s="5">
        <v>1850.89999999</v>
      </c>
      <c r="S723" s="5">
        <v>2259.8999999900002</v>
      </c>
      <c r="T723" s="5">
        <v>2259.8999999900002</v>
      </c>
      <c r="U723" s="5">
        <v>2933.5</v>
      </c>
      <c r="V723" s="5">
        <v>2933.5</v>
      </c>
      <c r="W723" s="5">
        <v>3342.5</v>
      </c>
      <c r="X723" s="5">
        <v>4160.5</v>
      </c>
      <c r="Y723" s="5">
        <v>4160.5</v>
      </c>
      <c r="Z723" s="5">
        <v>4160.5</v>
      </c>
      <c r="AA723" s="5">
        <v>3516</v>
      </c>
      <c r="AB723" s="5">
        <v>3272</v>
      </c>
      <c r="AC723" s="5">
        <v>3272</v>
      </c>
      <c r="AD723" s="5">
        <v>3272</v>
      </c>
      <c r="AE723" s="5">
        <v>3272</v>
      </c>
      <c r="AF723" s="5">
        <v>3272</v>
      </c>
    </row>
    <row r="724" spans="1:32">
      <c r="A724" s="56" t="s">
        <v>80</v>
      </c>
      <c r="B724" s="56" t="s">
        <v>197</v>
      </c>
      <c r="C724" s="56" t="s">
        <v>133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1636</v>
      </c>
      <c r="AC724" s="5">
        <v>2045</v>
      </c>
      <c r="AD724" s="5">
        <v>4499</v>
      </c>
      <c r="AE724" s="5">
        <v>5317</v>
      </c>
      <c r="AF724" s="5">
        <v>5317</v>
      </c>
    </row>
    <row r="725" spans="1:32">
      <c r="A725" s="56" t="s">
        <v>80</v>
      </c>
      <c r="B725" s="56" t="s">
        <v>197</v>
      </c>
      <c r="C725" s="56" t="s">
        <v>134</v>
      </c>
      <c r="D725" s="5">
        <v>1954.5000000099999</v>
      </c>
      <c r="E725" s="5">
        <v>1954.5000000099999</v>
      </c>
      <c r="F725" s="5">
        <v>1954.50000099</v>
      </c>
      <c r="G725" s="5">
        <v>1954.50000099</v>
      </c>
      <c r="H725" s="5">
        <v>1954.5000067799999</v>
      </c>
      <c r="I725" s="5">
        <v>1954.5000099199999</v>
      </c>
      <c r="J725" s="5">
        <v>1954.50001041</v>
      </c>
      <c r="K725" s="5">
        <v>1954.50002464</v>
      </c>
      <c r="L725" s="5">
        <v>1961.9879664099999</v>
      </c>
      <c r="M725" s="5">
        <v>1975.2470648399999</v>
      </c>
      <c r="N725" s="5">
        <v>1975.2470648399999</v>
      </c>
      <c r="O725" s="5">
        <v>1683.24706483</v>
      </c>
      <c r="P725" s="5">
        <v>2685.5632529600002</v>
      </c>
      <c r="Q725" s="5">
        <v>2685.5632529600002</v>
      </c>
      <c r="R725" s="5">
        <v>2685.5632529600002</v>
      </c>
      <c r="S725" s="5">
        <v>2685.5632529600002</v>
      </c>
      <c r="T725" s="5">
        <v>2685.5632529600002</v>
      </c>
      <c r="U725" s="5">
        <v>2685.5632529600002</v>
      </c>
      <c r="V725" s="5">
        <v>2685.5632529600002</v>
      </c>
      <c r="W725" s="5">
        <v>2685.5632529600002</v>
      </c>
      <c r="X725" s="5">
        <v>2685.5632529600002</v>
      </c>
      <c r="Y725" s="5">
        <v>2685.5632529600002</v>
      </c>
      <c r="Z725" s="5">
        <v>2554.0632529600002</v>
      </c>
      <c r="AA725" s="5">
        <v>2554.0632529600002</v>
      </c>
      <c r="AB725" s="5">
        <v>2005.06325296</v>
      </c>
      <c r="AC725" s="5">
        <v>2005.06325296</v>
      </c>
      <c r="AD725" s="5">
        <v>2005.06325296</v>
      </c>
      <c r="AE725" s="5">
        <v>1486.06325296</v>
      </c>
      <c r="AF725" s="5">
        <v>1140.06325296</v>
      </c>
    </row>
    <row r="726" spans="1:32">
      <c r="A726" s="56" t="s">
        <v>80</v>
      </c>
      <c r="B726" s="56" t="s">
        <v>197</v>
      </c>
      <c r="C726" s="56" t="s">
        <v>135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</row>
    <row r="727" spans="1:32">
      <c r="A727" s="56" t="s">
        <v>80</v>
      </c>
      <c r="B727" s="56" t="s">
        <v>197</v>
      </c>
      <c r="C727" s="56" t="s">
        <v>136</v>
      </c>
      <c r="D727" s="5">
        <v>152.4</v>
      </c>
      <c r="E727" s="5">
        <v>152.4</v>
      </c>
      <c r="F727" s="5">
        <v>152.4</v>
      </c>
      <c r="G727" s="5">
        <v>152.4</v>
      </c>
      <c r="H727" s="5">
        <v>152.4</v>
      </c>
      <c r="I727" s="5">
        <v>152.4</v>
      </c>
      <c r="J727" s="5">
        <v>152.4</v>
      </c>
      <c r="K727" s="5">
        <v>152.4</v>
      </c>
      <c r="L727" s="5">
        <v>152.4</v>
      </c>
      <c r="M727" s="5">
        <v>152.4</v>
      </c>
      <c r="N727" s="5">
        <v>152.4</v>
      </c>
      <c r="O727" s="5">
        <v>152.4</v>
      </c>
      <c r="P727" s="5">
        <v>152.4</v>
      </c>
      <c r="Q727" s="5">
        <v>152.4</v>
      </c>
      <c r="R727" s="5">
        <v>152.4</v>
      </c>
      <c r="S727" s="5">
        <v>66</v>
      </c>
      <c r="T727" s="5">
        <v>66</v>
      </c>
      <c r="U727" s="5">
        <v>66</v>
      </c>
      <c r="V727" s="5">
        <v>66</v>
      </c>
      <c r="W727" s="5">
        <v>66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</row>
    <row r="728" spans="1:32">
      <c r="A728" s="56" t="s">
        <v>80</v>
      </c>
      <c r="B728" s="56" t="s">
        <v>197</v>
      </c>
      <c r="C728" s="56" t="s">
        <v>137</v>
      </c>
      <c r="D728" s="5">
        <v>670</v>
      </c>
      <c r="E728" s="5">
        <v>670.00002188999997</v>
      </c>
      <c r="F728" s="5">
        <v>670.00003543000003</v>
      </c>
      <c r="G728" s="5">
        <v>920.0000417</v>
      </c>
      <c r="H728" s="5">
        <v>2122.5086779799999</v>
      </c>
      <c r="I728" s="5">
        <v>2980.4572569900001</v>
      </c>
      <c r="J728" s="5">
        <v>3985.2245022900001</v>
      </c>
      <c r="K728" s="5">
        <v>3985.2245023</v>
      </c>
      <c r="L728" s="5">
        <v>4549.3458405100009</v>
      </c>
      <c r="M728" s="5">
        <v>4549.3458428200001</v>
      </c>
      <c r="N728" s="5">
        <v>4549.3458428800004</v>
      </c>
      <c r="O728" s="5">
        <v>4839.5100131899999</v>
      </c>
      <c r="P728" s="5">
        <v>5869.7204435899994</v>
      </c>
      <c r="Q728" s="5">
        <v>5869.7204436100001</v>
      </c>
      <c r="R728" s="5">
        <v>5869.72044611</v>
      </c>
      <c r="S728" s="5">
        <v>5871.12437159</v>
      </c>
      <c r="T728" s="5">
        <v>5871.1243716199997</v>
      </c>
      <c r="U728" s="5">
        <v>6500.66365486</v>
      </c>
      <c r="V728" s="5">
        <v>6506.7190251100001</v>
      </c>
      <c r="W728" s="5">
        <v>6816.3139011900003</v>
      </c>
      <c r="X728" s="5">
        <v>6816.3139012500014</v>
      </c>
      <c r="Y728" s="5">
        <v>6816.3138863800004</v>
      </c>
      <c r="Z728" s="5">
        <v>6895.1821503300007</v>
      </c>
      <c r="AA728" s="5">
        <v>7011.8659888599996</v>
      </c>
      <c r="AB728" s="5">
        <v>5998.7840060299995</v>
      </c>
      <c r="AC728" s="5">
        <v>5595.2223394399998</v>
      </c>
      <c r="AD728" s="5">
        <v>5432.3223012099998</v>
      </c>
      <c r="AE728" s="5">
        <v>5432.3223088099994</v>
      </c>
      <c r="AF728" s="5">
        <v>5552.3553560600003</v>
      </c>
    </row>
    <row r="729" spans="1:32">
      <c r="A729" s="56" t="s">
        <v>80</v>
      </c>
      <c r="B729" s="56" t="s">
        <v>197</v>
      </c>
      <c r="C729" s="56" t="s">
        <v>138</v>
      </c>
      <c r="D729" s="5">
        <v>6.7799999999999994</v>
      </c>
      <c r="E729" s="5">
        <v>70.646999989999998</v>
      </c>
      <c r="F729" s="5">
        <v>151.97900000999999</v>
      </c>
      <c r="G729" s="5">
        <v>266.90499999999997</v>
      </c>
      <c r="H729" s="5">
        <v>406.553</v>
      </c>
      <c r="I729" s="5">
        <v>573.36900000000003</v>
      </c>
      <c r="J729" s="5">
        <v>775.00299999999993</v>
      </c>
      <c r="K729" s="5">
        <v>1088.9509999899999</v>
      </c>
      <c r="L729" s="5">
        <v>1371.98571666</v>
      </c>
      <c r="M729" s="5">
        <v>1640.71045082</v>
      </c>
      <c r="N729" s="5">
        <v>1958.65946534</v>
      </c>
      <c r="O729" s="5">
        <v>2346.43592605</v>
      </c>
      <c r="P729" s="5">
        <v>2772.1156823900001</v>
      </c>
      <c r="Q729" s="5">
        <v>3213.9407025800001</v>
      </c>
      <c r="R729" s="5">
        <v>3671.8742637700002</v>
      </c>
      <c r="S729" s="5">
        <v>4123.79592779</v>
      </c>
      <c r="T729" s="5">
        <v>4584.0053343299996</v>
      </c>
      <c r="U729" s="5">
        <v>4939.9521028400004</v>
      </c>
      <c r="V729" s="5">
        <v>5281.9022712400001</v>
      </c>
      <c r="W729" s="5">
        <v>5586.6117931799999</v>
      </c>
      <c r="X729" s="5">
        <v>5909.90588656</v>
      </c>
      <c r="Y729" s="5">
        <v>6239.44197334</v>
      </c>
      <c r="Z729" s="5">
        <v>6583.140128510001</v>
      </c>
      <c r="AA729" s="5">
        <v>6931.3414566599986</v>
      </c>
      <c r="AB729" s="5">
        <v>7298.8976921399999</v>
      </c>
      <c r="AC729" s="5">
        <v>7670.4133017300001</v>
      </c>
      <c r="AD729" s="5">
        <v>8065.6271149200002</v>
      </c>
      <c r="AE729" s="5">
        <v>8460.9043175100014</v>
      </c>
      <c r="AF729" s="5">
        <v>8477.9553716600003</v>
      </c>
    </row>
    <row r="730" spans="1:32">
      <c r="A730" s="56" t="s">
        <v>80</v>
      </c>
      <c r="B730" s="56" t="s">
        <v>197</v>
      </c>
      <c r="C730" s="56" t="s">
        <v>139</v>
      </c>
      <c r="D730" s="5">
        <v>99.957999999999998</v>
      </c>
      <c r="E730" s="5">
        <v>394.57299999999998</v>
      </c>
      <c r="F730" s="5">
        <v>630.91099999999994</v>
      </c>
      <c r="G730" s="5">
        <v>861.1690000000001</v>
      </c>
      <c r="H730" s="5">
        <v>1044.5999999999999</v>
      </c>
      <c r="I730" s="5">
        <v>1202.9010000000001</v>
      </c>
      <c r="J730" s="5">
        <v>1345.9849999999999</v>
      </c>
      <c r="K730" s="5">
        <v>1584.4369999999999</v>
      </c>
      <c r="L730" s="5">
        <v>1898.5050000000001</v>
      </c>
      <c r="M730" s="5">
        <v>2160.37</v>
      </c>
      <c r="N730" s="5">
        <v>2444.34</v>
      </c>
      <c r="O730" s="5">
        <v>2791.527</v>
      </c>
      <c r="P730" s="5">
        <v>3133.6959999999999</v>
      </c>
      <c r="Q730" s="5">
        <v>3465.114</v>
      </c>
      <c r="R730" s="5">
        <v>3761.0080000000012</v>
      </c>
      <c r="S730" s="5">
        <v>4025.8090000000002</v>
      </c>
      <c r="T730" s="5">
        <v>4247.8820000000014</v>
      </c>
      <c r="U730" s="5">
        <v>4350.5150000000003</v>
      </c>
      <c r="V730" s="5">
        <v>4399.7440000000006</v>
      </c>
      <c r="W730" s="5">
        <v>4410.491</v>
      </c>
      <c r="X730" s="5">
        <v>4406.2350000000006</v>
      </c>
      <c r="Y730" s="5">
        <v>4406.755000000001</v>
      </c>
      <c r="Z730" s="5">
        <v>4388.9480000000012</v>
      </c>
      <c r="AA730" s="5">
        <v>4375.9829999999993</v>
      </c>
      <c r="AB730" s="5">
        <v>4347.2200000000012</v>
      </c>
      <c r="AC730" s="5">
        <v>4324.1239999999998</v>
      </c>
      <c r="AD730" s="5">
        <v>4288.7089999999998</v>
      </c>
      <c r="AE730" s="5">
        <v>4255.2830000000004</v>
      </c>
      <c r="AF730" s="5">
        <v>4255.2830000000004</v>
      </c>
    </row>
    <row r="731" spans="1:32">
      <c r="A731" s="56" t="s">
        <v>80</v>
      </c>
      <c r="B731" s="56" t="s">
        <v>197</v>
      </c>
      <c r="C731" s="56" t="s">
        <v>140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</row>
    <row r="732" spans="1:32">
      <c r="A732" s="56" t="s">
        <v>80</v>
      </c>
      <c r="B732" s="56" t="s">
        <v>197</v>
      </c>
      <c r="C732" s="56" t="s">
        <v>141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</row>
    <row r="733" spans="1:32">
      <c r="A733" s="56" t="s">
        <v>80</v>
      </c>
      <c r="B733" s="56" t="s">
        <v>197</v>
      </c>
      <c r="C733" s="56" t="s">
        <v>142</v>
      </c>
      <c r="D733" s="5">
        <v>986.42900000000009</v>
      </c>
      <c r="E733" s="5">
        <v>1286.4290000000001</v>
      </c>
      <c r="F733" s="5">
        <v>4700.3783321300007</v>
      </c>
      <c r="G733" s="5">
        <v>6228.265758649999</v>
      </c>
      <c r="H733" s="5">
        <v>8800.1566944400001</v>
      </c>
      <c r="I733" s="5">
        <v>9261.0626600699998</v>
      </c>
      <c r="J733" s="5">
        <v>9518.7524782100008</v>
      </c>
      <c r="K733" s="5">
        <v>9518.7524783499994</v>
      </c>
      <c r="L733" s="5">
        <v>10397.383124960001</v>
      </c>
      <c r="M733" s="5">
        <v>11170.336614989999</v>
      </c>
      <c r="N733" s="5">
        <v>11701.256361580001</v>
      </c>
      <c r="O733" s="5">
        <v>11777.876821219999</v>
      </c>
      <c r="P733" s="5">
        <v>11972.569075859999</v>
      </c>
      <c r="Q733" s="5">
        <v>11972.569075879999</v>
      </c>
      <c r="R733" s="5">
        <v>12007.4781907</v>
      </c>
      <c r="S733" s="5">
        <v>12063.86453384</v>
      </c>
      <c r="T733" s="5">
        <v>12155.18399571</v>
      </c>
      <c r="U733" s="5">
        <v>12209.638916690001</v>
      </c>
      <c r="V733" s="5">
        <v>12406.76987378</v>
      </c>
      <c r="W733" s="5">
        <v>12505.403355230001</v>
      </c>
      <c r="X733" s="5">
        <v>13031.42488945</v>
      </c>
      <c r="Y733" s="5">
        <v>13794.204930649999</v>
      </c>
      <c r="Z733" s="5">
        <v>13675.49948163</v>
      </c>
      <c r="AA733" s="5">
        <v>13872.00782497</v>
      </c>
      <c r="AB733" s="5">
        <v>13828.807825149999</v>
      </c>
      <c r="AC733" s="5">
        <v>13835.40534996</v>
      </c>
      <c r="AD733" s="5">
        <v>13871.293916500001</v>
      </c>
      <c r="AE733" s="5">
        <v>13877.269234470001</v>
      </c>
      <c r="AF733" s="5">
        <v>13960.25214312</v>
      </c>
    </row>
    <row r="734" spans="1:32">
      <c r="A734" s="56" t="s">
        <v>80</v>
      </c>
      <c r="B734" s="56" t="s">
        <v>197</v>
      </c>
      <c r="C734" s="56" t="s">
        <v>143</v>
      </c>
      <c r="D734" s="5">
        <v>2826.4169999999999</v>
      </c>
      <c r="E734" s="5">
        <v>2826.4169999999999</v>
      </c>
      <c r="F734" s="5">
        <v>3193.657012839999</v>
      </c>
      <c r="G734" s="5">
        <v>3193.657029009999</v>
      </c>
      <c r="H734" s="5">
        <v>4346.9903861900002</v>
      </c>
      <c r="I734" s="5">
        <v>5046.4193533000016</v>
      </c>
      <c r="J734" s="5">
        <v>6217.6840427100014</v>
      </c>
      <c r="K734" s="5">
        <v>6217.6840427700017</v>
      </c>
      <c r="L734" s="5">
        <v>7739.7631062900018</v>
      </c>
      <c r="M734" s="5">
        <v>7739.7631063600011</v>
      </c>
      <c r="N734" s="5">
        <v>8259.7868587800021</v>
      </c>
      <c r="O734" s="5">
        <v>8983.4050766499986</v>
      </c>
      <c r="P734" s="5">
        <v>10146.29648676</v>
      </c>
      <c r="Q734" s="5">
        <v>10678.280818220001</v>
      </c>
      <c r="R734" s="5">
        <v>11253.04282898</v>
      </c>
      <c r="S734" s="5">
        <v>11535.21396207</v>
      </c>
      <c r="T734" s="5">
        <v>11948.728445049999</v>
      </c>
      <c r="U734" s="5">
        <v>13055.827711579999</v>
      </c>
      <c r="V734" s="5">
        <v>13055.82771172</v>
      </c>
      <c r="W734" s="5">
        <v>13853.94574922</v>
      </c>
      <c r="X734" s="5">
        <v>14308.45805275</v>
      </c>
      <c r="Y734" s="5">
        <v>14911.26201459</v>
      </c>
      <c r="Z734" s="5">
        <v>15045.63852536</v>
      </c>
      <c r="AA734" s="5">
        <v>15013.53452555</v>
      </c>
      <c r="AB734" s="5">
        <v>15069.50059204</v>
      </c>
      <c r="AC734" s="5">
        <v>14874.05611788</v>
      </c>
      <c r="AD734" s="5">
        <v>15348.575103269999</v>
      </c>
      <c r="AE734" s="5">
        <v>15109.1486668</v>
      </c>
      <c r="AF734" s="5">
        <v>15094.64761788</v>
      </c>
    </row>
    <row r="735" spans="1:32">
      <c r="A735" s="56" t="s">
        <v>80</v>
      </c>
      <c r="B735" s="56" t="s">
        <v>197</v>
      </c>
      <c r="C735" s="56" t="s">
        <v>144</v>
      </c>
      <c r="D735" s="5">
        <v>4941.9001342461061</v>
      </c>
      <c r="E735" s="5">
        <v>6248.8361014900001</v>
      </c>
      <c r="F735" s="5">
        <v>6947.0674198200004</v>
      </c>
      <c r="G735" s="5">
        <v>7675.3939258</v>
      </c>
      <c r="H735" s="5">
        <v>8329.1378256999997</v>
      </c>
      <c r="I735" s="5">
        <v>8959.7591496999994</v>
      </c>
      <c r="J735" s="5">
        <v>9601.5013985000005</v>
      </c>
      <c r="K735" s="5">
        <v>10257.520646700001</v>
      </c>
      <c r="L735" s="5">
        <v>10923.916328200001</v>
      </c>
      <c r="M735" s="5">
        <v>11482.732244500001</v>
      </c>
      <c r="N735" s="5">
        <v>12062.705751699999</v>
      </c>
      <c r="O735" s="5">
        <v>12645.1129052</v>
      </c>
      <c r="P735" s="5">
        <v>13200.5423206</v>
      </c>
      <c r="Q735" s="5">
        <v>13720.012152699999</v>
      </c>
      <c r="R735" s="5">
        <v>14196.9812162</v>
      </c>
      <c r="S735" s="5">
        <v>14666.617491200001</v>
      </c>
      <c r="T735" s="5">
        <v>15133.803684799999</v>
      </c>
      <c r="U735" s="5">
        <v>15601.3470727</v>
      </c>
      <c r="V735" s="5">
        <v>16059.6919616</v>
      </c>
      <c r="W735" s="5">
        <v>16507.785058699999</v>
      </c>
      <c r="X735" s="5">
        <v>16936.909008300001</v>
      </c>
      <c r="Y735" s="5">
        <v>17361.480721600001</v>
      </c>
      <c r="Z735" s="5">
        <v>17759.720203699999</v>
      </c>
      <c r="AA735" s="5">
        <v>18151.232939900001</v>
      </c>
      <c r="AB735" s="5">
        <v>18530.020143400001</v>
      </c>
      <c r="AC735" s="5">
        <v>18907.339474199998</v>
      </c>
      <c r="AD735" s="5">
        <v>19284.631764999998</v>
      </c>
      <c r="AE735" s="5">
        <v>19645.508336700001</v>
      </c>
      <c r="AF735" s="5">
        <v>19645.508336700001</v>
      </c>
    </row>
    <row r="736" spans="1:32">
      <c r="A736" s="56" t="s">
        <v>80</v>
      </c>
      <c r="B736" s="56" t="s">
        <v>197</v>
      </c>
      <c r="C736" s="56" t="s">
        <v>146</v>
      </c>
      <c r="D736" s="5">
        <v>104.0258438925494</v>
      </c>
      <c r="E736" s="5">
        <v>161.99786598880249</v>
      </c>
      <c r="F736" s="5">
        <v>191.46830324972581</v>
      </c>
      <c r="G736" s="5">
        <v>225.09824392779649</v>
      </c>
      <c r="H736" s="5">
        <v>258.63973482131013</v>
      </c>
      <c r="I736" s="5">
        <v>291.18647211344938</v>
      </c>
      <c r="J736" s="5">
        <v>322.36591115174548</v>
      </c>
      <c r="K736" s="5">
        <v>358.16807552288361</v>
      </c>
      <c r="L736" s="5">
        <v>394.25951740561271</v>
      </c>
      <c r="M736" s="5">
        <v>432.739184708214</v>
      </c>
      <c r="N736" s="5">
        <v>465.98982874266909</v>
      </c>
      <c r="O736" s="5">
        <v>506.6496860148136</v>
      </c>
      <c r="P736" s="5">
        <v>546.14191682219518</v>
      </c>
      <c r="Q736" s="5">
        <v>590.03126476948034</v>
      </c>
      <c r="R736" s="5">
        <v>631.38657345178081</v>
      </c>
      <c r="S736" s="5">
        <v>670.10021357927531</v>
      </c>
      <c r="T736" s="5">
        <v>716.46747212967216</v>
      </c>
      <c r="U736" s="5">
        <v>764.0842727762282</v>
      </c>
      <c r="V736" s="5">
        <v>809.4467247588691</v>
      </c>
      <c r="W736" s="5">
        <v>853.92802896883563</v>
      </c>
      <c r="X736" s="5">
        <v>902.05765206870797</v>
      </c>
      <c r="Y736" s="5">
        <v>953.57494727116568</v>
      </c>
      <c r="Z736" s="5">
        <v>1003.305020177015</v>
      </c>
      <c r="AA736" s="5">
        <v>1049.48690328873</v>
      </c>
      <c r="AB736" s="5">
        <v>1107.8725198936891</v>
      </c>
      <c r="AC736" s="5">
        <v>1163.541571599204</v>
      </c>
      <c r="AD736" s="5">
        <v>1220.9092941995359</v>
      </c>
      <c r="AE736" s="5">
        <v>1278.7236252166219</v>
      </c>
      <c r="AF736" s="5">
        <v>1278.7236252166219</v>
      </c>
    </row>
    <row r="738" spans="1:32">
      <c r="A738" s="56" t="s">
        <v>80</v>
      </c>
      <c r="B738" s="56" t="s">
        <v>198</v>
      </c>
      <c r="C738" s="56" t="s">
        <v>131</v>
      </c>
      <c r="D738" s="5">
        <v>4820</v>
      </c>
      <c r="E738" s="5">
        <v>4820</v>
      </c>
      <c r="F738" s="5">
        <v>4820</v>
      </c>
      <c r="G738" s="5">
        <v>4135</v>
      </c>
      <c r="H738" s="5">
        <v>3385</v>
      </c>
      <c r="I738" s="5">
        <v>3385</v>
      </c>
      <c r="J738" s="5">
        <v>2825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</row>
    <row r="739" spans="1:32">
      <c r="A739" s="56" t="s">
        <v>80</v>
      </c>
      <c r="B739" s="56" t="s">
        <v>198</v>
      </c>
      <c r="C739" s="56" t="s">
        <v>132</v>
      </c>
      <c r="D739" s="5">
        <v>500</v>
      </c>
      <c r="E739" s="5">
        <v>500</v>
      </c>
      <c r="F739" s="5">
        <v>500</v>
      </c>
      <c r="G739" s="5">
        <v>500</v>
      </c>
      <c r="H739" s="5">
        <v>500</v>
      </c>
      <c r="I739" s="5">
        <v>500</v>
      </c>
      <c r="J739" s="5">
        <v>500</v>
      </c>
      <c r="K739" s="5">
        <v>409</v>
      </c>
      <c r="L739" s="5">
        <v>409</v>
      </c>
      <c r="M739" s="5">
        <v>818</v>
      </c>
      <c r="N739" s="5">
        <v>818</v>
      </c>
      <c r="O739" s="5">
        <v>818</v>
      </c>
      <c r="P739" s="5">
        <v>1227</v>
      </c>
      <c r="Q739" s="5">
        <v>1227</v>
      </c>
      <c r="R739" s="5">
        <v>1636</v>
      </c>
      <c r="S739" s="5">
        <v>2045</v>
      </c>
      <c r="T739" s="5">
        <v>2454</v>
      </c>
      <c r="U739" s="5">
        <v>2454</v>
      </c>
      <c r="V739" s="5">
        <v>2454</v>
      </c>
      <c r="W739" s="5">
        <v>2454</v>
      </c>
      <c r="X739" s="5">
        <v>3272</v>
      </c>
      <c r="Y739" s="5">
        <v>3272</v>
      </c>
      <c r="Z739" s="5">
        <v>3681</v>
      </c>
      <c r="AA739" s="5">
        <v>4090</v>
      </c>
      <c r="AB739" s="5">
        <v>4499</v>
      </c>
      <c r="AC739" s="5">
        <v>4908</v>
      </c>
      <c r="AD739" s="5">
        <v>4908</v>
      </c>
      <c r="AE739" s="5">
        <v>4908</v>
      </c>
      <c r="AF739" s="5">
        <v>4908</v>
      </c>
    </row>
    <row r="740" spans="1:32">
      <c r="A740" s="56" t="s">
        <v>80</v>
      </c>
      <c r="B740" s="56" t="s">
        <v>198</v>
      </c>
      <c r="C740" s="56" t="s">
        <v>133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1636</v>
      </c>
      <c r="AF740" s="5">
        <v>1636</v>
      </c>
    </row>
    <row r="741" spans="1:32">
      <c r="A741" s="56" t="s">
        <v>80</v>
      </c>
      <c r="B741" s="56" t="s">
        <v>198</v>
      </c>
      <c r="C741" s="56" t="s">
        <v>134</v>
      </c>
      <c r="D741" s="5">
        <v>1900</v>
      </c>
      <c r="E741" s="5">
        <v>1900</v>
      </c>
      <c r="F741" s="5">
        <v>1900</v>
      </c>
      <c r="G741" s="5">
        <v>1900</v>
      </c>
      <c r="H741" s="5">
        <v>1900</v>
      </c>
      <c r="I741" s="5">
        <v>1900</v>
      </c>
      <c r="J741" s="5">
        <v>1900</v>
      </c>
      <c r="K741" s="5">
        <v>1900</v>
      </c>
      <c r="L741" s="5">
        <v>1900.0000344499999</v>
      </c>
      <c r="M741" s="5">
        <v>1900.0000344499999</v>
      </c>
      <c r="N741" s="5">
        <v>1900.0000344499999</v>
      </c>
      <c r="O741" s="5">
        <v>1730.0000344499999</v>
      </c>
      <c r="P741" s="5">
        <v>1730.0000344499999</v>
      </c>
      <c r="Q741" s="5">
        <v>1730.0000344499999</v>
      </c>
      <c r="R741" s="5">
        <v>1730.00003975</v>
      </c>
      <c r="S741" s="5">
        <v>1730.0000053000001</v>
      </c>
      <c r="T741" s="5">
        <v>1730.0000053000001</v>
      </c>
      <c r="U741" s="5">
        <v>2504.0624325499998</v>
      </c>
      <c r="V741" s="5">
        <v>2504.0624325499998</v>
      </c>
      <c r="W741" s="5">
        <v>2504.0624325499998</v>
      </c>
      <c r="X741" s="5">
        <v>2410.0624325499998</v>
      </c>
      <c r="Y741" s="5">
        <v>2410.0624325499998</v>
      </c>
      <c r="Z741" s="5">
        <v>2410.0624325499998</v>
      </c>
      <c r="AA741" s="5">
        <v>2410.0624325499998</v>
      </c>
      <c r="AB741" s="5">
        <v>2410.0624325499998</v>
      </c>
      <c r="AC741" s="5">
        <v>1826.06243255</v>
      </c>
      <c r="AD741" s="5">
        <v>1826.06243255</v>
      </c>
      <c r="AE741" s="5">
        <v>1826.06243255</v>
      </c>
      <c r="AF741" s="5">
        <v>1826.06243255</v>
      </c>
    </row>
    <row r="742" spans="1:32">
      <c r="A742" s="56" t="s">
        <v>80</v>
      </c>
      <c r="B742" s="56" t="s">
        <v>198</v>
      </c>
      <c r="C742" s="56" t="s">
        <v>135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</row>
    <row r="743" spans="1:32">
      <c r="A743" s="56" t="s">
        <v>80</v>
      </c>
      <c r="B743" s="56" t="s">
        <v>198</v>
      </c>
      <c r="C743" s="56" t="s">
        <v>136</v>
      </c>
      <c r="D743" s="5">
        <v>2204.0200000599998</v>
      </c>
      <c r="E743" s="5">
        <v>2204.0200000599998</v>
      </c>
      <c r="F743" s="5">
        <v>2204.0200000599998</v>
      </c>
      <c r="G743" s="5">
        <v>2204.0200000599998</v>
      </c>
      <c r="H743" s="5">
        <v>2204.0200000599998</v>
      </c>
      <c r="I743" s="5">
        <v>2204.0200000599998</v>
      </c>
      <c r="J743" s="5">
        <v>2204.0200000599998</v>
      </c>
      <c r="K743" s="5">
        <v>2204.0200000599998</v>
      </c>
      <c r="L743" s="5">
        <v>2204.0200000599998</v>
      </c>
      <c r="M743" s="5">
        <v>2204.0200000599998</v>
      </c>
      <c r="N743" s="5">
        <v>2204.0200000599998</v>
      </c>
      <c r="O743" s="5">
        <v>2204.0200000599998</v>
      </c>
      <c r="P743" s="5">
        <v>2204.0200000599998</v>
      </c>
      <c r="Q743" s="5">
        <v>2204.0200000599998</v>
      </c>
      <c r="R743" s="5">
        <v>2204.0200000599998</v>
      </c>
      <c r="S743" s="5">
        <v>2204.0200000599998</v>
      </c>
      <c r="T743" s="5">
        <v>2204.0200000599998</v>
      </c>
      <c r="U743" s="5">
        <v>2204.0200000599998</v>
      </c>
      <c r="V743" s="5">
        <v>2204.0200000599998</v>
      </c>
      <c r="W743" s="5">
        <v>2204.0200000599998</v>
      </c>
      <c r="X743" s="5">
        <v>2204.0200000599998</v>
      </c>
      <c r="Y743" s="5">
        <v>2204.0200000599998</v>
      </c>
      <c r="Z743" s="5">
        <v>2204.0200000599998</v>
      </c>
      <c r="AA743" s="5">
        <v>2204.0200000599998</v>
      </c>
      <c r="AB743" s="5">
        <v>2204.0200000599998</v>
      </c>
      <c r="AC743" s="5">
        <v>2204.0200000599998</v>
      </c>
      <c r="AD743" s="5">
        <v>2204.0200000599998</v>
      </c>
      <c r="AE743" s="5">
        <v>2204.0200000599998</v>
      </c>
      <c r="AF743" s="5">
        <v>2204.0200000599998</v>
      </c>
    </row>
    <row r="744" spans="1:32">
      <c r="A744" s="56" t="s">
        <v>80</v>
      </c>
      <c r="B744" s="56" t="s">
        <v>198</v>
      </c>
      <c r="C744" s="56" t="s">
        <v>137</v>
      </c>
      <c r="D744" s="5">
        <v>125.23</v>
      </c>
      <c r="E744" s="5">
        <v>125.23000220999999</v>
      </c>
      <c r="F744" s="5">
        <v>124.13000359999999</v>
      </c>
      <c r="G744" s="5">
        <v>124.13000441</v>
      </c>
      <c r="H744" s="5">
        <v>124.13000692999999</v>
      </c>
      <c r="I744" s="5">
        <v>125.23001248999999</v>
      </c>
      <c r="J744" s="5">
        <v>124.13031024</v>
      </c>
      <c r="K744" s="5">
        <v>2027.70199688</v>
      </c>
      <c r="L744" s="5">
        <v>2369.04428448</v>
      </c>
      <c r="M744" s="5">
        <v>2369.04428448</v>
      </c>
      <c r="N744" s="5">
        <v>2620.1442844799999</v>
      </c>
      <c r="O744" s="5">
        <v>2619.04428448</v>
      </c>
      <c r="P744" s="5">
        <v>2620.1442844799999</v>
      </c>
      <c r="Q744" s="5">
        <v>2619.04428448</v>
      </c>
      <c r="R744" s="5">
        <v>2842.1868243899999</v>
      </c>
      <c r="S744" s="5">
        <v>2842.1868243899999</v>
      </c>
      <c r="T744" s="5">
        <v>2842.1868243899999</v>
      </c>
      <c r="U744" s="5">
        <v>2842.1868243899999</v>
      </c>
      <c r="V744" s="5">
        <v>2842.1868243899999</v>
      </c>
      <c r="W744" s="5">
        <v>2842.1868243899999</v>
      </c>
      <c r="X744" s="5">
        <v>2842.1868243899999</v>
      </c>
      <c r="Y744" s="5">
        <v>2842.18682218</v>
      </c>
      <c r="Z744" s="5">
        <v>2842.1868207900002</v>
      </c>
      <c r="AA744" s="5">
        <v>2842.1868199800001</v>
      </c>
      <c r="AB744" s="5">
        <v>2842.1868174599999</v>
      </c>
      <c r="AC744" s="5">
        <v>2842.1868119000001</v>
      </c>
      <c r="AD744" s="5">
        <v>2842.18677862</v>
      </c>
      <c r="AE744" s="5">
        <v>1499.29569679</v>
      </c>
      <c r="AF744" s="5">
        <v>1171.5103001800001</v>
      </c>
    </row>
    <row r="745" spans="1:32">
      <c r="A745" s="56" t="s">
        <v>80</v>
      </c>
      <c r="B745" s="56" t="s">
        <v>198</v>
      </c>
      <c r="C745" s="56" t="s">
        <v>138</v>
      </c>
      <c r="D745" s="5">
        <v>5.2480000000000002</v>
      </c>
      <c r="E745" s="5">
        <v>55.805</v>
      </c>
      <c r="F745" s="5">
        <v>137.178</v>
      </c>
      <c r="G745" s="5">
        <v>254.75700000000001</v>
      </c>
      <c r="H745" s="5">
        <v>407.74700000000001</v>
      </c>
      <c r="I745" s="5">
        <v>597.26199999999994</v>
      </c>
      <c r="J745" s="5">
        <v>772.55799999999999</v>
      </c>
      <c r="K745" s="5">
        <v>1024.9490000000001</v>
      </c>
      <c r="L745" s="5">
        <v>1239.8924565899999</v>
      </c>
      <c r="M745" s="5">
        <v>1442.2730291800001</v>
      </c>
      <c r="N745" s="5">
        <v>1672.4216107699999</v>
      </c>
      <c r="O745" s="5">
        <v>1972.3109051700001</v>
      </c>
      <c r="P745" s="5">
        <v>2322.3100700999998</v>
      </c>
      <c r="Q745" s="5">
        <v>2689.1722191600002</v>
      </c>
      <c r="R745" s="5">
        <v>3083.3483508300001</v>
      </c>
      <c r="S745" s="5">
        <v>3503.3183958999998</v>
      </c>
      <c r="T745" s="5">
        <v>3907.2658795100001</v>
      </c>
      <c r="U745" s="5">
        <v>4248.3119133199998</v>
      </c>
      <c r="V745" s="5">
        <v>4594.1342578200001</v>
      </c>
      <c r="W745" s="5">
        <v>4922.3785791</v>
      </c>
      <c r="X745" s="5">
        <v>5240.6725199799994</v>
      </c>
      <c r="Y745" s="5">
        <v>5568.3839228100014</v>
      </c>
      <c r="Z745" s="5">
        <v>5914.7133059999996</v>
      </c>
      <c r="AA745" s="5">
        <v>6268.9471736599999</v>
      </c>
      <c r="AB745" s="5">
        <v>6645.9519552000002</v>
      </c>
      <c r="AC745" s="5">
        <v>7030.0935544499998</v>
      </c>
      <c r="AD745" s="5">
        <v>7438.2922817500003</v>
      </c>
      <c r="AE745" s="5">
        <v>7855.3622635800002</v>
      </c>
      <c r="AF745" s="5">
        <v>7884.0703673100006</v>
      </c>
    </row>
    <row r="746" spans="1:32">
      <c r="A746" s="56" t="s">
        <v>80</v>
      </c>
      <c r="B746" s="56" t="s">
        <v>198</v>
      </c>
      <c r="C746" s="56" t="s">
        <v>139</v>
      </c>
      <c r="D746" s="5">
        <v>96.903999999999996</v>
      </c>
      <c r="E746" s="5">
        <v>332.36599999999999</v>
      </c>
      <c r="F746" s="5">
        <v>592.89299999999992</v>
      </c>
      <c r="G746" s="5">
        <v>841.02199999999993</v>
      </c>
      <c r="H746" s="5">
        <v>1068.623</v>
      </c>
      <c r="I746" s="5">
        <v>1263.973</v>
      </c>
      <c r="J746" s="5">
        <v>1337.973</v>
      </c>
      <c r="K746" s="5">
        <v>1465.9970000000001</v>
      </c>
      <c r="L746" s="5">
        <v>1677.258</v>
      </c>
      <c r="M746" s="5">
        <v>1844.193</v>
      </c>
      <c r="N746" s="5">
        <v>2011.6679999999999</v>
      </c>
      <c r="O746" s="5">
        <v>2249.2469999999998</v>
      </c>
      <c r="P746" s="5">
        <v>2505.0830000000001</v>
      </c>
      <c r="Q746" s="5">
        <v>2754.9569999999999</v>
      </c>
      <c r="R746" s="5">
        <v>2990.1660000000002</v>
      </c>
      <c r="S746" s="5">
        <v>3229.36</v>
      </c>
      <c r="T746" s="5">
        <v>3404.1</v>
      </c>
      <c r="U746" s="5">
        <v>3500.9479999999999</v>
      </c>
      <c r="V746" s="5">
        <v>3565.601999999999</v>
      </c>
      <c r="W746" s="5">
        <v>3605.174</v>
      </c>
      <c r="X746" s="5">
        <v>3604.6750000000002</v>
      </c>
      <c r="Y746" s="5">
        <v>3607.498</v>
      </c>
      <c r="Z746" s="5">
        <v>3598.4209999999998</v>
      </c>
      <c r="AA746" s="5">
        <v>3592.6410000000001</v>
      </c>
      <c r="AB746" s="5">
        <v>3576.025000000001</v>
      </c>
      <c r="AC746" s="5">
        <v>3563.2330000000011</v>
      </c>
      <c r="AD746" s="5">
        <v>3540.764000000001</v>
      </c>
      <c r="AE746" s="5">
        <v>3521.5800000000008</v>
      </c>
      <c r="AF746" s="5">
        <v>3521.5800000000008</v>
      </c>
    </row>
    <row r="747" spans="1:32">
      <c r="A747" s="56" t="s">
        <v>80</v>
      </c>
      <c r="B747" s="56" t="s">
        <v>198</v>
      </c>
      <c r="C747" s="56" t="s">
        <v>140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</row>
    <row r="748" spans="1:32">
      <c r="A748" s="56" t="s">
        <v>80</v>
      </c>
      <c r="B748" s="56" t="s">
        <v>198</v>
      </c>
      <c r="C748" s="56" t="s">
        <v>141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1.79E-6</v>
      </c>
      <c r="N748" s="5">
        <v>2.1600000000000001E-6</v>
      </c>
      <c r="O748" s="5">
        <v>2.6199999999999999E-6</v>
      </c>
      <c r="P748" s="5">
        <v>2.6400000000000001E-6</v>
      </c>
      <c r="Q748" s="5">
        <v>4.2400000000000001E-6</v>
      </c>
      <c r="R748" s="5">
        <v>4.25E-6</v>
      </c>
      <c r="S748" s="5">
        <v>5.8000000000000004E-6</v>
      </c>
      <c r="T748" s="5">
        <v>5.8100000000000003E-6</v>
      </c>
      <c r="U748" s="5">
        <v>8.2400000000000007E-6</v>
      </c>
      <c r="V748" s="5">
        <v>1.0519999999999999E-5</v>
      </c>
      <c r="W748" s="5">
        <v>17.511878670000002</v>
      </c>
      <c r="X748" s="5">
        <v>19.27844017</v>
      </c>
      <c r="Y748" s="5">
        <v>225.41707446999999</v>
      </c>
      <c r="Z748" s="5">
        <v>333.33534565000002</v>
      </c>
      <c r="AA748" s="5">
        <v>431.11898029999998</v>
      </c>
      <c r="AB748" s="5">
        <v>533.14734478000003</v>
      </c>
      <c r="AC748" s="5">
        <v>533.14734481999994</v>
      </c>
      <c r="AD748" s="5">
        <v>578.53257377</v>
      </c>
      <c r="AE748" s="5">
        <v>578.53257379000001</v>
      </c>
      <c r="AF748" s="5">
        <v>578.53257380000002</v>
      </c>
    </row>
    <row r="749" spans="1:32">
      <c r="A749" s="56" t="s">
        <v>80</v>
      </c>
      <c r="B749" s="56" t="s">
        <v>198</v>
      </c>
      <c r="C749" s="56" t="s">
        <v>142</v>
      </c>
      <c r="D749" s="5">
        <v>3996.9637999999991</v>
      </c>
      <c r="E749" s="5">
        <v>4154.4637999999986</v>
      </c>
      <c r="F749" s="5">
        <v>4654.464507579999</v>
      </c>
      <c r="G749" s="5">
        <v>5479.8899709599991</v>
      </c>
      <c r="H749" s="5">
        <v>6911.9558495499987</v>
      </c>
      <c r="I749" s="5">
        <v>6911.9558496400005</v>
      </c>
      <c r="J749" s="5">
        <v>7167.4657044499982</v>
      </c>
      <c r="K749" s="5">
        <v>9233.3258622599988</v>
      </c>
      <c r="L749" s="5">
        <v>9323.5869759399993</v>
      </c>
      <c r="M749" s="5">
        <v>9861.6919133399988</v>
      </c>
      <c r="N749" s="5">
        <v>10060.66855199</v>
      </c>
      <c r="O749" s="5">
        <v>10289.38188605</v>
      </c>
      <c r="P749" s="5">
        <v>10363.77940876</v>
      </c>
      <c r="Q749" s="5">
        <v>10363.779408799999</v>
      </c>
      <c r="R749" s="5">
        <v>10363.77941126</v>
      </c>
      <c r="S749" s="5">
        <v>10429.05681776</v>
      </c>
      <c r="T749" s="5">
        <v>10386.4058372</v>
      </c>
      <c r="U749" s="5">
        <v>10455.341403259999</v>
      </c>
      <c r="V749" s="5">
        <v>10525.12272592</v>
      </c>
      <c r="W749" s="5">
        <v>10593.417501829999</v>
      </c>
      <c r="X749" s="5">
        <v>10689.055342019999</v>
      </c>
      <c r="Y749" s="5">
        <v>10692.49421963</v>
      </c>
      <c r="Z749" s="5">
        <v>10652.459898949999</v>
      </c>
      <c r="AA749" s="5">
        <v>10090.535276099999</v>
      </c>
      <c r="AB749" s="5">
        <v>10090.53527615</v>
      </c>
      <c r="AC749" s="5">
        <v>10078.095984170001</v>
      </c>
      <c r="AD749" s="5">
        <v>10257.55741684</v>
      </c>
      <c r="AE749" s="5">
        <v>10217.861070610001</v>
      </c>
      <c r="AF749" s="5">
        <v>10030.45261633</v>
      </c>
    </row>
    <row r="750" spans="1:32">
      <c r="A750" s="56" t="s">
        <v>80</v>
      </c>
      <c r="B750" s="56" t="s">
        <v>198</v>
      </c>
      <c r="C750" s="56" t="s">
        <v>143</v>
      </c>
      <c r="D750" s="5">
        <v>1001.801</v>
      </c>
      <c r="E750" s="5">
        <v>1001.801</v>
      </c>
      <c r="F750" s="5">
        <v>1001.80100983</v>
      </c>
      <c r="G750" s="5">
        <v>1001.80101686</v>
      </c>
      <c r="H750" s="5">
        <v>1001.80101833</v>
      </c>
      <c r="I750" s="5">
        <v>1001.80101905</v>
      </c>
      <c r="J750" s="5">
        <v>1001.80102522</v>
      </c>
      <c r="K750" s="5">
        <v>2312.8219597699999</v>
      </c>
      <c r="L750" s="5">
        <v>2340.11992663</v>
      </c>
      <c r="M750" s="5">
        <v>2834.4092064900001</v>
      </c>
      <c r="N750" s="5">
        <v>2895.60885762</v>
      </c>
      <c r="O750" s="5">
        <v>2895.6088577400001</v>
      </c>
      <c r="P750" s="5">
        <v>3144.9375121399999</v>
      </c>
      <c r="Q750" s="5">
        <v>3144.937512290001</v>
      </c>
      <c r="R750" s="5">
        <v>4761.5035205800004</v>
      </c>
      <c r="S750" s="5">
        <v>4761.5035206100001</v>
      </c>
      <c r="T750" s="5">
        <v>5031.0630448100001</v>
      </c>
      <c r="U750" s="5">
        <v>6542.9169477400001</v>
      </c>
      <c r="V750" s="5">
        <v>6542.9169478200001</v>
      </c>
      <c r="W750" s="5">
        <v>6547.0688447099992</v>
      </c>
      <c r="X750" s="5">
        <v>6752.4949249799993</v>
      </c>
      <c r="Y750" s="5">
        <v>7121.7863899200001</v>
      </c>
      <c r="Z750" s="5">
        <v>7081.6590758800003</v>
      </c>
      <c r="AA750" s="5">
        <v>7094.6387086800014</v>
      </c>
      <c r="AB750" s="5">
        <v>7140.1462089200004</v>
      </c>
      <c r="AC750" s="5">
        <v>7166.6548771100006</v>
      </c>
      <c r="AD750" s="5">
        <v>7217.5003375899996</v>
      </c>
      <c r="AE750" s="5">
        <v>7326.4184943800001</v>
      </c>
      <c r="AF750" s="5">
        <v>7310.8296138300002</v>
      </c>
    </row>
    <row r="751" spans="1:32">
      <c r="A751" s="56" t="s">
        <v>80</v>
      </c>
      <c r="B751" s="56" t="s">
        <v>198</v>
      </c>
      <c r="C751" s="56" t="s">
        <v>144</v>
      </c>
      <c r="D751" s="5">
        <v>3806.24689193529</v>
      </c>
      <c r="E751" s="5">
        <v>5088.0472</v>
      </c>
      <c r="F751" s="5">
        <v>5784.8093250000002</v>
      </c>
      <c r="G751" s="5">
        <v>6517.8103440000004</v>
      </c>
      <c r="H751" s="5">
        <v>7244.8401610000001</v>
      </c>
      <c r="I751" s="5">
        <v>7972.8585709999998</v>
      </c>
      <c r="J751" s="5">
        <v>8440.0360309999996</v>
      </c>
      <c r="K751" s="5">
        <v>8899.9999270000008</v>
      </c>
      <c r="L751" s="5">
        <v>9361.2525440000009</v>
      </c>
      <c r="M751" s="5">
        <v>9753.4850409999999</v>
      </c>
      <c r="N751" s="5">
        <v>10152.426670000001</v>
      </c>
      <c r="O751" s="5">
        <v>10554.62428</v>
      </c>
      <c r="P751" s="5">
        <v>10955.70694</v>
      </c>
      <c r="Q751" s="5">
        <v>11336.68842</v>
      </c>
      <c r="R751" s="5">
        <v>11697.80062</v>
      </c>
      <c r="S751" s="5">
        <v>12064.38422</v>
      </c>
      <c r="T751" s="5">
        <v>12436.89834</v>
      </c>
      <c r="U751" s="5">
        <v>12822.63852</v>
      </c>
      <c r="V751" s="5">
        <v>13216.117759999999</v>
      </c>
      <c r="W751" s="5">
        <v>13604.843650000001</v>
      </c>
      <c r="X751" s="5">
        <v>13986.46614</v>
      </c>
      <c r="Y751" s="5">
        <v>14369.49575</v>
      </c>
      <c r="Z751" s="5">
        <v>14748.63263</v>
      </c>
      <c r="AA751" s="5">
        <v>15123.685030000001</v>
      </c>
      <c r="AB751" s="5">
        <v>15496.26215</v>
      </c>
      <c r="AC751" s="5">
        <v>15868.39431</v>
      </c>
      <c r="AD751" s="5">
        <v>16240.828009999999</v>
      </c>
      <c r="AE751" s="5">
        <v>16611.247749999999</v>
      </c>
      <c r="AF751" s="5">
        <v>16611.247749999999</v>
      </c>
    </row>
    <row r="752" spans="1:32">
      <c r="A752" s="56" t="s">
        <v>80</v>
      </c>
      <c r="B752" s="56" t="s">
        <v>198</v>
      </c>
      <c r="C752" s="56" t="s">
        <v>146</v>
      </c>
      <c r="D752" s="5">
        <v>212.22</v>
      </c>
      <c r="E752" s="5">
        <v>262.53089701323012</v>
      </c>
      <c r="F752" s="5">
        <v>286.89216791639211</v>
      </c>
      <c r="G752" s="5">
        <v>306.24293791028572</v>
      </c>
      <c r="H752" s="5">
        <v>331.37623999512891</v>
      </c>
      <c r="I752" s="5">
        <v>356.42603854408918</v>
      </c>
      <c r="J752" s="5">
        <v>383.35014067922668</v>
      </c>
      <c r="K752" s="5">
        <v>409.5837831839122</v>
      </c>
      <c r="L752" s="5">
        <v>439.43192182945239</v>
      </c>
      <c r="M752" s="5">
        <v>475.96488994034291</v>
      </c>
      <c r="N752" s="5">
        <v>508.43473430141188</v>
      </c>
      <c r="O752" s="5">
        <v>541.23604308404265</v>
      </c>
      <c r="P752" s="5">
        <v>578.63505623677122</v>
      </c>
      <c r="Q752" s="5">
        <v>618.71614175884224</v>
      </c>
      <c r="R752" s="5">
        <v>654.65709016142648</v>
      </c>
      <c r="S752" s="5">
        <v>693.08512955553772</v>
      </c>
      <c r="T752" s="5">
        <v>733.47782319953512</v>
      </c>
      <c r="U752" s="5">
        <v>768.31639660692213</v>
      </c>
      <c r="V752" s="5">
        <v>806.47336646580243</v>
      </c>
      <c r="W752" s="5">
        <v>848.85269598333525</v>
      </c>
      <c r="X752" s="5">
        <v>891.20808318125114</v>
      </c>
      <c r="Y752" s="5">
        <v>935.44242172798658</v>
      </c>
      <c r="Z752" s="5">
        <v>975.13522471196688</v>
      </c>
      <c r="AA752" s="5">
        <v>1015.864034935722</v>
      </c>
      <c r="AB752" s="5">
        <v>1057.023725987335</v>
      </c>
      <c r="AC752" s="5">
        <v>1109.787117739304</v>
      </c>
      <c r="AD752" s="5">
        <v>1152.0556532416799</v>
      </c>
      <c r="AE752" s="5">
        <v>1209.4663968616269</v>
      </c>
      <c r="AF752" s="5">
        <v>1209.4663968616269</v>
      </c>
    </row>
    <row r="754" spans="1:32">
      <c r="A754" s="56" t="s">
        <v>80</v>
      </c>
      <c r="B754" s="56" t="s">
        <v>199</v>
      </c>
      <c r="C754" s="56" t="s">
        <v>132</v>
      </c>
      <c r="D754" s="5">
        <v>1328.9999999900001</v>
      </c>
      <c r="E754" s="5">
        <v>1328.9999999900001</v>
      </c>
      <c r="F754" s="5">
        <v>1328.9999999900001</v>
      </c>
      <c r="G754" s="5">
        <v>1328.9999999900001</v>
      </c>
      <c r="H754" s="5">
        <v>1328.9999999900001</v>
      </c>
      <c r="I754" s="5">
        <v>1328.9999999900001</v>
      </c>
      <c r="J754" s="5">
        <v>1328.9999999900001</v>
      </c>
      <c r="K754" s="5">
        <v>528.99999998999999</v>
      </c>
      <c r="L754" s="5">
        <v>528.99999998999999</v>
      </c>
      <c r="M754" s="5">
        <v>528.99999998999999</v>
      </c>
      <c r="N754" s="5">
        <v>528.99999998999999</v>
      </c>
      <c r="O754" s="5">
        <v>528.99999998999999</v>
      </c>
      <c r="P754" s="5">
        <v>528.99999998999999</v>
      </c>
      <c r="Q754" s="5">
        <v>528.99999998999999</v>
      </c>
      <c r="R754" s="5">
        <v>528.99999998999999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409</v>
      </c>
      <c r="AC754" s="5">
        <v>409</v>
      </c>
      <c r="AD754" s="5">
        <v>409</v>
      </c>
      <c r="AE754" s="5">
        <v>818</v>
      </c>
      <c r="AF754" s="5">
        <v>818</v>
      </c>
    </row>
    <row r="755" spans="1:32">
      <c r="A755" s="56" t="s">
        <v>80</v>
      </c>
      <c r="B755" s="56" t="s">
        <v>199</v>
      </c>
      <c r="C755" s="56" t="s">
        <v>133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</row>
    <row r="756" spans="1:32">
      <c r="A756" s="56" t="s">
        <v>80</v>
      </c>
      <c r="B756" s="56" t="s">
        <v>199</v>
      </c>
      <c r="C756" s="56" t="s">
        <v>134</v>
      </c>
      <c r="D756" s="5">
        <v>1583.8600000399999</v>
      </c>
      <c r="E756" s="5">
        <v>1583.8600000399999</v>
      </c>
      <c r="F756" s="5">
        <v>1583.8600000399999</v>
      </c>
      <c r="G756" s="5">
        <v>1583.8600000399999</v>
      </c>
      <c r="H756" s="5">
        <v>1583.8600000399999</v>
      </c>
      <c r="I756" s="5">
        <v>1583.8600000399999</v>
      </c>
      <c r="J756" s="5">
        <v>1583.8600000399999</v>
      </c>
      <c r="K756" s="5">
        <v>1583.8600000399999</v>
      </c>
      <c r="L756" s="5">
        <v>1201.36000534</v>
      </c>
      <c r="M756" s="5">
        <v>1201.36000534</v>
      </c>
      <c r="N756" s="5">
        <v>961.70000530000004</v>
      </c>
      <c r="O756" s="5">
        <v>961.70000530000004</v>
      </c>
      <c r="P756" s="5">
        <v>961.70000530000004</v>
      </c>
      <c r="Q756" s="5">
        <v>881.70000530000004</v>
      </c>
      <c r="R756" s="5">
        <v>881.70000530000004</v>
      </c>
      <c r="S756" s="5">
        <v>881.70000530000004</v>
      </c>
      <c r="T756" s="5">
        <v>881.70000530000004</v>
      </c>
      <c r="U756" s="5">
        <v>881.7000132500001</v>
      </c>
      <c r="V756" s="5">
        <v>881.7000132500001</v>
      </c>
      <c r="W756" s="5">
        <v>881.7000132500001</v>
      </c>
      <c r="X756" s="5">
        <v>881.7000132500001</v>
      </c>
      <c r="Y756" s="5">
        <v>881.7000132500001</v>
      </c>
      <c r="Z756" s="5">
        <v>568.47816515</v>
      </c>
      <c r="AA756" s="5">
        <v>445.27816515000001</v>
      </c>
      <c r="AB756" s="5">
        <v>291.27816515000001</v>
      </c>
      <c r="AC756" s="5">
        <v>291.27816515000001</v>
      </c>
      <c r="AD756" s="5">
        <v>291.27816515000001</v>
      </c>
      <c r="AE756" s="5">
        <v>291.27816515000001</v>
      </c>
      <c r="AF756" s="5">
        <v>254.07816514999999</v>
      </c>
    </row>
    <row r="757" spans="1:32">
      <c r="A757" s="56" t="s">
        <v>80</v>
      </c>
      <c r="B757" s="56" t="s">
        <v>199</v>
      </c>
      <c r="C757" s="56" t="s">
        <v>135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</row>
    <row r="758" spans="1:32">
      <c r="A758" s="56" t="s">
        <v>80</v>
      </c>
      <c r="B758" s="56" t="s">
        <v>199</v>
      </c>
      <c r="C758" s="56" t="s">
        <v>136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</row>
    <row r="759" spans="1:32">
      <c r="A759" s="56" t="s">
        <v>80</v>
      </c>
      <c r="B759" s="56" t="s">
        <v>199</v>
      </c>
      <c r="C759" s="56" t="s">
        <v>137</v>
      </c>
      <c r="D759" s="5">
        <v>205.33</v>
      </c>
      <c r="E759" s="5">
        <v>473.33000245000011</v>
      </c>
      <c r="F759" s="5">
        <v>473.33000434000002</v>
      </c>
      <c r="G759" s="5">
        <v>473.33000472999998</v>
      </c>
      <c r="H759" s="5">
        <v>473.33000735000002</v>
      </c>
      <c r="I759" s="5">
        <v>473.33001309000002</v>
      </c>
      <c r="J759" s="5">
        <v>473.33003439999999</v>
      </c>
      <c r="K759" s="5">
        <v>603.44886254999994</v>
      </c>
      <c r="L759" s="5">
        <v>658.23806612999999</v>
      </c>
      <c r="M759" s="5">
        <v>658.23806612999999</v>
      </c>
      <c r="N759" s="5">
        <v>658.23806612999999</v>
      </c>
      <c r="O759" s="5">
        <v>658.23806612999999</v>
      </c>
      <c r="P759" s="5">
        <v>658.23806612999999</v>
      </c>
      <c r="Q759" s="5">
        <v>658.23806612999999</v>
      </c>
      <c r="R759" s="5">
        <v>658.23806616000002</v>
      </c>
      <c r="S759" s="5">
        <v>661.23446042</v>
      </c>
      <c r="T759" s="5">
        <v>976.69930588</v>
      </c>
      <c r="U759" s="5">
        <v>1433.20124687</v>
      </c>
      <c r="V759" s="5">
        <v>1433.20124687</v>
      </c>
      <c r="W759" s="5">
        <v>1433.20124687</v>
      </c>
      <c r="X759" s="5">
        <v>1433.20124687</v>
      </c>
      <c r="Y759" s="5">
        <v>1433.20124442</v>
      </c>
      <c r="Z759" s="5">
        <v>1435.3012460499999</v>
      </c>
      <c r="AA759" s="5">
        <v>1433.20124566</v>
      </c>
      <c r="AB759" s="5">
        <v>1433.20124304</v>
      </c>
      <c r="AC759" s="5">
        <v>1433.2012373099999</v>
      </c>
      <c r="AD759" s="5">
        <v>1433.2012237500001</v>
      </c>
      <c r="AE759" s="5">
        <v>1303.0823967199999</v>
      </c>
      <c r="AF759" s="5">
        <v>1248.2932023000001</v>
      </c>
    </row>
    <row r="760" spans="1:32">
      <c r="A760" s="56" t="s">
        <v>80</v>
      </c>
      <c r="B760" s="56" t="s">
        <v>199</v>
      </c>
      <c r="C760" s="56" t="s">
        <v>138</v>
      </c>
      <c r="D760" s="5">
        <v>28.706</v>
      </c>
      <c r="E760" s="5">
        <v>88.617000000000004</v>
      </c>
      <c r="F760" s="5">
        <v>126.926</v>
      </c>
      <c r="G760" s="5">
        <v>170.24600000000001</v>
      </c>
      <c r="H760" s="5">
        <v>214.273</v>
      </c>
      <c r="I760" s="5">
        <v>262.03500000000003</v>
      </c>
      <c r="J760" s="5">
        <v>314.13299999999998</v>
      </c>
      <c r="K760" s="5">
        <v>396.51799999999997</v>
      </c>
      <c r="L760" s="5">
        <v>481.68032892000002</v>
      </c>
      <c r="M760" s="5">
        <v>576.47358365999992</v>
      </c>
      <c r="N760" s="5">
        <v>691.38815980000004</v>
      </c>
      <c r="O760" s="5">
        <v>822.10936463999997</v>
      </c>
      <c r="P760" s="5">
        <v>961.61198901</v>
      </c>
      <c r="Q760" s="5">
        <v>1103.1650907600001</v>
      </c>
      <c r="R760" s="5">
        <v>1249.61828021</v>
      </c>
      <c r="S760" s="5">
        <v>1391.3790371299999</v>
      </c>
      <c r="T760" s="5">
        <v>1535.89589978</v>
      </c>
      <c r="U760" s="5">
        <v>1649.0204429800001</v>
      </c>
      <c r="V760" s="5">
        <v>1760.91952014</v>
      </c>
      <c r="W760" s="5">
        <v>1865.4012426700001</v>
      </c>
      <c r="X760" s="5">
        <v>1977.5530478600001</v>
      </c>
      <c r="Y760" s="5">
        <v>2093.06887766</v>
      </c>
      <c r="Z760" s="5">
        <v>2215.7033560599998</v>
      </c>
      <c r="AA760" s="5">
        <v>2340.0392231800001</v>
      </c>
      <c r="AB760" s="5">
        <v>2472.04279529</v>
      </c>
      <c r="AC760" s="5">
        <v>2605.8008546900001</v>
      </c>
      <c r="AD760" s="5">
        <v>2746.9221040100001</v>
      </c>
      <c r="AE760" s="5">
        <v>2891.3831629699998</v>
      </c>
      <c r="AF760" s="5">
        <v>2899.8263167599998</v>
      </c>
    </row>
    <row r="761" spans="1:32">
      <c r="A761" s="56" t="s">
        <v>80</v>
      </c>
      <c r="B761" s="56" t="s">
        <v>199</v>
      </c>
      <c r="C761" s="56" t="s">
        <v>139</v>
      </c>
      <c r="D761" s="5">
        <v>85.381</v>
      </c>
      <c r="E761" s="5">
        <v>212.58099999999999</v>
      </c>
      <c r="F761" s="5">
        <v>276.14400000000001</v>
      </c>
      <c r="G761" s="5">
        <v>335.75400000000002</v>
      </c>
      <c r="H761" s="5">
        <v>385.71199999999999</v>
      </c>
      <c r="I761" s="5">
        <v>430.43700000000001</v>
      </c>
      <c r="J761" s="5">
        <v>473.61900000000003</v>
      </c>
      <c r="K761" s="5">
        <v>550.52099999999996</v>
      </c>
      <c r="L761" s="5">
        <v>637.23300000000006</v>
      </c>
      <c r="M761" s="5">
        <v>727.39999999999986</v>
      </c>
      <c r="N761" s="5">
        <v>829.16200000000003</v>
      </c>
      <c r="O761" s="5">
        <v>941.16499999999996</v>
      </c>
      <c r="P761" s="5">
        <v>1047.02</v>
      </c>
      <c r="Q761" s="5">
        <v>1145.7470000000001</v>
      </c>
      <c r="R761" s="5">
        <v>1232.7439999999999</v>
      </c>
      <c r="S761" s="5">
        <v>1306.8889999999999</v>
      </c>
      <c r="T761" s="5">
        <v>1367.354</v>
      </c>
      <c r="U761" s="5">
        <v>1391.8330000000001</v>
      </c>
      <c r="V761" s="5">
        <v>1402.348</v>
      </c>
      <c r="W761" s="5">
        <v>1404.4880000000001</v>
      </c>
      <c r="X761" s="5">
        <v>1403.319</v>
      </c>
      <c r="Y761" s="5">
        <v>1403.71</v>
      </c>
      <c r="Z761" s="5">
        <v>1400.492</v>
      </c>
      <c r="AA761" s="5">
        <v>1398.4079999999999</v>
      </c>
      <c r="AB761" s="5">
        <v>1392.55</v>
      </c>
      <c r="AC761" s="5">
        <v>1387.998</v>
      </c>
      <c r="AD761" s="5">
        <v>1379.539</v>
      </c>
      <c r="AE761" s="5">
        <v>1372.646999999999</v>
      </c>
      <c r="AF761" s="5">
        <v>1372.646999999999</v>
      </c>
    </row>
    <row r="762" spans="1:32">
      <c r="A762" s="56" t="s">
        <v>80</v>
      </c>
      <c r="B762" s="56" t="s">
        <v>199</v>
      </c>
      <c r="C762" s="56" t="s">
        <v>140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</row>
    <row r="763" spans="1:32">
      <c r="A763" s="56" t="s">
        <v>80</v>
      </c>
      <c r="B763" s="56" t="s">
        <v>199</v>
      </c>
      <c r="C763" s="56" t="s">
        <v>141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</row>
    <row r="764" spans="1:32">
      <c r="A764" s="56" t="s">
        <v>80</v>
      </c>
      <c r="B764" s="56" t="s">
        <v>199</v>
      </c>
      <c r="C764" s="56" t="s">
        <v>142</v>
      </c>
      <c r="D764" s="5">
        <v>2341.585</v>
      </c>
      <c r="E764" s="5">
        <v>2341.585</v>
      </c>
      <c r="F764" s="5">
        <v>3146.2344634900001</v>
      </c>
      <c r="G764" s="5">
        <v>3705.3106723000001</v>
      </c>
      <c r="H764" s="5">
        <v>3768.86357512</v>
      </c>
      <c r="I764" s="5">
        <v>3735.86357512</v>
      </c>
      <c r="J764" s="5">
        <v>4023.9850614400011</v>
      </c>
      <c r="K764" s="5">
        <v>4089.1496932099999</v>
      </c>
      <c r="L764" s="5">
        <v>4819.1320589399993</v>
      </c>
      <c r="M764" s="5">
        <v>4979.2195219999994</v>
      </c>
      <c r="N764" s="5">
        <v>5111.51540157</v>
      </c>
      <c r="O764" s="5">
        <v>5070.11760417</v>
      </c>
      <c r="P764" s="5">
        <v>5227.1648434299996</v>
      </c>
      <c r="Q764" s="5">
        <v>5489.1923230199991</v>
      </c>
      <c r="R764" s="5">
        <v>5569.8878157999998</v>
      </c>
      <c r="S764" s="5">
        <v>5693.3208523099993</v>
      </c>
      <c r="T764" s="5">
        <v>5609.5288496599997</v>
      </c>
      <c r="U764" s="5">
        <v>6044.4152950600001</v>
      </c>
      <c r="V764" s="5">
        <v>6137.4900913199999</v>
      </c>
      <c r="W764" s="5">
        <v>6296.9291789400004</v>
      </c>
      <c r="X764" s="5">
        <v>6517.8640423800007</v>
      </c>
      <c r="Y764" s="5">
        <v>6543.0140811300007</v>
      </c>
      <c r="Z764" s="5">
        <v>6863.1858689000001</v>
      </c>
      <c r="AA764" s="5">
        <v>6793.8001164600009</v>
      </c>
      <c r="AB764" s="5">
        <v>6793.8001165200003</v>
      </c>
      <c r="AC764" s="5">
        <v>7159.4065464199994</v>
      </c>
      <c r="AD764" s="5">
        <v>7160.7029999900014</v>
      </c>
      <c r="AE764" s="5">
        <v>7182.6601829499996</v>
      </c>
      <c r="AF764" s="5">
        <v>7282.9894023199986</v>
      </c>
    </row>
    <row r="765" spans="1:32">
      <c r="A765" s="56" t="s">
        <v>80</v>
      </c>
      <c r="B765" s="56" t="s">
        <v>199</v>
      </c>
      <c r="C765" s="56" t="s">
        <v>143</v>
      </c>
      <c r="D765" s="5">
        <v>508.6798</v>
      </c>
      <c r="E765" s="5">
        <v>508.6798</v>
      </c>
      <c r="F765" s="5">
        <v>508.67981049000002</v>
      </c>
      <c r="G765" s="5">
        <v>508.67982413999999</v>
      </c>
      <c r="H765" s="5">
        <v>508.67983007999987</v>
      </c>
      <c r="I765" s="5">
        <v>508.67983397000012</v>
      </c>
      <c r="J765" s="5">
        <v>508.67983450999992</v>
      </c>
      <c r="K765" s="5">
        <v>1137.5616363199999</v>
      </c>
      <c r="L765" s="5">
        <v>1137.5616493</v>
      </c>
      <c r="M765" s="5">
        <v>1362.5143268700001</v>
      </c>
      <c r="N765" s="5">
        <v>1669.45961633</v>
      </c>
      <c r="O765" s="5">
        <v>1669.4596165099999</v>
      </c>
      <c r="P765" s="5">
        <v>1703.45549411</v>
      </c>
      <c r="Q765" s="5">
        <v>1703.4554941700001</v>
      </c>
      <c r="R765" s="5">
        <v>2039.32671147</v>
      </c>
      <c r="S765" s="5">
        <v>2064.7214149500001</v>
      </c>
      <c r="T765" s="5">
        <v>3272.3184005200001</v>
      </c>
      <c r="U765" s="5">
        <v>3433.8686683800001</v>
      </c>
      <c r="V765" s="5">
        <v>3625.9784329899999</v>
      </c>
      <c r="W765" s="5">
        <v>3648.22914799</v>
      </c>
      <c r="X765" s="5">
        <v>4171.7642495300006</v>
      </c>
      <c r="Y765" s="5">
        <v>4950.0974481800004</v>
      </c>
      <c r="Z765" s="5">
        <v>4874.55705356</v>
      </c>
      <c r="AA765" s="5">
        <v>4855.9360536899994</v>
      </c>
      <c r="AB765" s="5">
        <v>4855.9360537299999</v>
      </c>
      <c r="AC765" s="5">
        <v>4798.3490642699999</v>
      </c>
      <c r="AD765" s="5">
        <v>4840.0135488299993</v>
      </c>
      <c r="AE765" s="5">
        <v>5079.2578263900004</v>
      </c>
      <c r="AF765" s="5">
        <v>5079.2578265599996</v>
      </c>
    </row>
    <row r="766" spans="1:32">
      <c r="A766" s="56" t="s">
        <v>80</v>
      </c>
      <c r="B766" s="56" t="s">
        <v>199</v>
      </c>
      <c r="C766" s="56" t="s">
        <v>144</v>
      </c>
      <c r="D766" s="5">
        <v>2172.0617382899268</v>
      </c>
      <c r="E766" s="5">
        <v>2721.0735749999999</v>
      </c>
      <c r="F766" s="5">
        <v>2952.403581</v>
      </c>
      <c r="G766" s="5">
        <v>3178.2290309999998</v>
      </c>
      <c r="H766" s="5">
        <v>3380.0179929999999</v>
      </c>
      <c r="I766" s="5">
        <v>3575.1143489999999</v>
      </c>
      <c r="J766" s="5">
        <v>3766.8021600000002</v>
      </c>
      <c r="K766" s="5">
        <v>3959.2366339999999</v>
      </c>
      <c r="L766" s="5">
        <v>4151.5980010000003</v>
      </c>
      <c r="M766" s="5">
        <v>4345.6835899999996</v>
      </c>
      <c r="N766" s="5">
        <v>4540.7188319999996</v>
      </c>
      <c r="O766" s="5">
        <v>4737.6384609999996</v>
      </c>
      <c r="P766" s="5">
        <v>4929.8700749999998</v>
      </c>
      <c r="Q766" s="5">
        <v>5109.2392879999998</v>
      </c>
      <c r="R766" s="5">
        <v>5277.1928520000001</v>
      </c>
      <c r="S766" s="5">
        <v>5434.8307649999997</v>
      </c>
      <c r="T766" s="5">
        <v>5590.0871619999998</v>
      </c>
      <c r="U766" s="5">
        <v>5742.5080559999997</v>
      </c>
      <c r="V766" s="5">
        <v>5893.320127</v>
      </c>
      <c r="W766" s="5">
        <v>6037.7310100000004</v>
      </c>
      <c r="X766" s="5">
        <v>6182.4339900000004</v>
      </c>
      <c r="Y766" s="5">
        <v>6327.0782099999997</v>
      </c>
      <c r="Z766" s="5">
        <v>6470.3066090000002</v>
      </c>
      <c r="AA766" s="5">
        <v>6608.7162909999997</v>
      </c>
      <c r="AB766" s="5">
        <v>6745.5179099999996</v>
      </c>
      <c r="AC766" s="5">
        <v>6879.6508469999999</v>
      </c>
      <c r="AD766" s="5">
        <v>7013.3702149999999</v>
      </c>
      <c r="AE766" s="5">
        <v>7145.403088</v>
      </c>
      <c r="AF766" s="5">
        <v>7145.403088</v>
      </c>
    </row>
    <row r="767" spans="1:32">
      <c r="A767" s="56" t="s">
        <v>80</v>
      </c>
      <c r="B767" s="56" t="s">
        <v>199</v>
      </c>
      <c r="C767" s="56" t="s">
        <v>146</v>
      </c>
      <c r="D767" s="5">
        <v>32.945</v>
      </c>
      <c r="E767" s="5">
        <v>51.3468171022447</v>
      </c>
      <c r="F767" s="5">
        <v>60.475616287234153</v>
      </c>
      <c r="G767" s="5">
        <v>69.435968306868318</v>
      </c>
      <c r="H767" s="5">
        <v>79.731214920674219</v>
      </c>
      <c r="I767" s="5">
        <v>89.65636617264758</v>
      </c>
      <c r="J767" s="5">
        <v>100.0900075894934</v>
      </c>
      <c r="K767" s="5">
        <v>109.35258923402441</v>
      </c>
      <c r="L767" s="5">
        <v>119.9076414971601</v>
      </c>
      <c r="M767" s="5">
        <v>131.68297553579731</v>
      </c>
      <c r="N767" s="5">
        <v>143.36175212847749</v>
      </c>
      <c r="O767" s="5">
        <v>155.19526679076719</v>
      </c>
      <c r="P767" s="5">
        <v>168.68795157509771</v>
      </c>
      <c r="Q767" s="5">
        <v>182.4880221429361</v>
      </c>
      <c r="R767" s="5">
        <v>196.6118008600595</v>
      </c>
      <c r="S767" s="5">
        <v>210.96402053230989</v>
      </c>
      <c r="T767" s="5">
        <v>225.0955008096827</v>
      </c>
      <c r="U767" s="5">
        <v>241.27924393484031</v>
      </c>
      <c r="V767" s="5">
        <v>254.81949985958329</v>
      </c>
      <c r="W767" s="5">
        <v>272.24206109125532</v>
      </c>
      <c r="X767" s="5">
        <v>288.20608702265457</v>
      </c>
      <c r="Y767" s="5">
        <v>302.72755656703458</v>
      </c>
      <c r="Z767" s="5">
        <v>319.61615552557191</v>
      </c>
      <c r="AA767" s="5">
        <v>332.70310413018677</v>
      </c>
      <c r="AB767" s="5">
        <v>352.03597962425772</v>
      </c>
      <c r="AC767" s="5">
        <v>370.49600873845242</v>
      </c>
      <c r="AD767" s="5">
        <v>391.19109068505531</v>
      </c>
      <c r="AE767" s="5">
        <v>408.48449574350849</v>
      </c>
      <c r="AF767" s="5">
        <v>408.48449574350849</v>
      </c>
    </row>
    <row r="769" spans="1:32">
      <c r="A769" s="56" t="s">
        <v>80</v>
      </c>
      <c r="B769" s="56" t="s">
        <v>200</v>
      </c>
      <c r="C769" s="56" t="s">
        <v>132</v>
      </c>
      <c r="D769" s="5">
        <v>208</v>
      </c>
      <c r="E769" s="5">
        <v>208</v>
      </c>
      <c r="F769" s="5">
        <v>208</v>
      </c>
      <c r="G769" s="5">
        <v>208</v>
      </c>
      <c r="H769" s="5">
        <v>208</v>
      </c>
      <c r="I769" s="5">
        <v>208</v>
      </c>
      <c r="J769" s="5">
        <v>208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</row>
    <row r="770" spans="1:32">
      <c r="A770" s="56" t="s">
        <v>80</v>
      </c>
      <c r="B770" s="56" t="s">
        <v>200</v>
      </c>
      <c r="C770" s="56" t="s">
        <v>133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</row>
    <row r="771" spans="1:32">
      <c r="A771" s="56" t="s">
        <v>80</v>
      </c>
      <c r="B771" s="56" t="s">
        <v>200</v>
      </c>
      <c r="C771" s="56" t="s">
        <v>134</v>
      </c>
      <c r="D771" s="5">
        <v>178</v>
      </c>
      <c r="E771" s="5">
        <v>178</v>
      </c>
      <c r="F771" s="5">
        <v>178</v>
      </c>
      <c r="G771" s="5">
        <v>178</v>
      </c>
      <c r="H771" s="5">
        <v>178</v>
      </c>
      <c r="I771" s="5">
        <v>178</v>
      </c>
      <c r="J771" s="5">
        <v>178</v>
      </c>
      <c r="K771" s="5">
        <v>178</v>
      </c>
      <c r="L771" s="5">
        <v>178.00000265</v>
      </c>
      <c r="M771" s="5">
        <v>178.00000265</v>
      </c>
      <c r="N771" s="5">
        <v>178.00000265</v>
      </c>
      <c r="O771" s="5">
        <v>178.00000265</v>
      </c>
      <c r="P771" s="5">
        <v>178.00000265</v>
      </c>
      <c r="Q771" s="5">
        <v>178.00000265</v>
      </c>
      <c r="R771" s="5">
        <v>178.00000265</v>
      </c>
      <c r="S771" s="5">
        <v>178.00000265</v>
      </c>
      <c r="T771" s="5">
        <v>178.00000265</v>
      </c>
      <c r="U771" s="5">
        <v>178.00000265</v>
      </c>
      <c r="V771" s="5">
        <v>58.000002649999999</v>
      </c>
      <c r="W771" s="5">
        <v>58.000002649999999</v>
      </c>
      <c r="X771" s="5">
        <v>58.000002649999999</v>
      </c>
      <c r="Y771" s="5">
        <v>58.000002649999999</v>
      </c>
      <c r="Z771" s="5">
        <v>58.000005299999998</v>
      </c>
      <c r="AA771" s="5">
        <v>58.000005299999998</v>
      </c>
      <c r="AB771" s="5">
        <v>58.000005299999998</v>
      </c>
      <c r="AC771" s="5">
        <v>58.000005299999998</v>
      </c>
      <c r="AD771" s="5">
        <v>58.000005299999998</v>
      </c>
      <c r="AE771" s="5">
        <v>58.000005299999998</v>
      </c>
      <c r="AF771" s="5">
        <v>5.3000000000000001E-6</v>
      </c>
    </row>
    <row r="772" spans="1:32">
      <c r="A772" s="56" t="s">
        <v>80</v>
      </c>
      <c r="B772" s="56" t="s">
        <v>200</v>
      </c>
      <c r="C772" s="56" t="s">
        <v>135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</row>
    <row r="773" spans="1:32">
      <c r="A773" s="56" t="s">
        <v>80</v>
      </c>
      <c r="B773" s="56" t="s">
        <v>200</v>
      </c>
      <c r="C773" s="56" t="s">
        <v>136</v>
      </c>
      <c r="D773" s="5">
        <v>2176.7000000100002</v>
      </c>
      <c r="E773" s="5">
        <v>2176.7000000100002</v>
      </c>
      <c r="F773" s="5">
        <v>2176.7000000100002</v>
      </c>
      <c r="G773" s="5">
        <v>2176.7000000100002</v>
      </c>
      <c r="H773" s="5">
        <v>2176.7000000100002</v>
      </c>
      <c r="I773" s="5">
        <v>2176.7000000100002</v>
      </c>
      <c r="J773" s="5">
        <v>2176.7000000100002</v>
      </c>
      <c r="K773" s="5">
        <v>2176.7000000100002</v>
      </c>
      <c r="L773" s="5">
        <v>2176.7000000100002</v>
      </c>
      <c r="M773" s="5">
        <v>2176.7000000100002</v>
      </c>
      <c r="N773" s="5">
        <v>2176.7000000100002</v>
      </c>
      <c r="O773" s="5">
        <v>2176.7000000100002</v>
      </c>
      <c r="P773" s="5">
        <v>2176.7000000100002</v>
      </c>
      <c r="Q773" s="5">
        <v>2176.7000000100002</v>
      </c>
      <c r="R773" s="5">
        <v>2176.7000000100002</v>
      </c>
      <c r="S773" s="5">
        <v>2176.7000000100002</v>
      </c>
      <c r="T773" s="5">
        <v>2176.7000000100002</v>
      </c>
      <c r="U773" s="5">
        <v>2176.7000000100002</v>
      </c>
      <c r="V773" s="5">
        <v>2176.7000000100002</v>
      </c>
      <c r="W773" s="5">
        <v>2176.7000000100002</v>
      </c>
      <c r="X773" s="5">
        <v>2176.7000000100002</v>
      </c>
      <c r="Y773" s="5">
        <v>2176.7000000100002</v>
      </c>
      <c r="Z773" s="5">
        <v>2176.7000000100002</v>
      </c>
      <c r="AA773" s="5">
        <v>2176.7000000100002</v>
      </c>
      <c r="AB773" s="5">
        <v>2176.7000000100002</v>
      </c>
      <c r="AC773" s="5">
        <v>2176.7000000100002</v>
      </c>
      <c r="AD773" s="5">
        <v>2176.7000000100002</v>
      </c>
      <c r="AE773" s="5">
        <v>2176.7000000100002</v>
      </c>
      <c r="AF773" s="5">
        <v>2176.7000000100002</v>
      </c>
    </row>
    <row r="774" spans="1:32">
      <c r="A774" s="56" t="s">
        <v>80</v>
      </c>
      <c r="B774" s="56" t="s">
        <v>200</v>
      </c>
      <c r="C774" s="56" t="s">
        <v>137</v>
      </c>
      <c r="D774" s="5">
        <v>0</v>
      </c>
      <c r="E774" s="5">
        <v>2.9000000000000002E-6</v>
      </c>
      <c r="F774" s="5">
        <v>3.8099999999999999E-6</v>
      </c>
      <c r="G774" s="5">
        <v>4.9899999999999997E-6</v>
      </c>
      <c r="H774" s="5">
        <v>5.8000000000000004E-6</v>
      </c>
      <c r="I774" s="5">
        <v>6.2999999999999998E-6</v>
      </c>
      <c r="J774" s="5">
        <v>1.8E-5</v>
      </c>
      <c r="K774" s="5">
        <v>1.9959999999999999E-5</v>
      </c>
      <c r="L774" s="5">
        <v>3.3200000000000001E-5</v>
      </c>
      <c r="M774" s="5">
        <v>4.176E-5</v>
      </c>
      <c r="N774" s="5">
        <v>4.1860000000000002E-5</v>
      </c>
      <c r="O774" s="5">
        <v>4.3180000000000003E-5</v>
      </c>
      <c r="P774" s="5">
        <v>4.4799999999999998E-5</v>
      </c>
      <c r="Q774" s="5">
        <v>4.7929999999999997E-5</v>
      </c>
      <c r="R774" s="5">
        <v>5.0899999999999997E-5</v>
      </c>
      <c r="S774" s="5">
        <v>5.7590000000000003E-5</v>
      </c>
      <c r="T774" s="5">
        <v>5.9660000000000001E-5</v>
      </c>
      <c r="U774" s="5">
        <v>6.2839999999999988E-5</v>
      </c>
      <c r="V774" s="5">
        <v>6.6429999999999999E-5</v>
      </c>
      <c r="W774" s="5">
        <v>7.0519999999999996E-5</v>
      </c>
      <c r="X774" s="5">
        <v>7.2330000000000007E-5</v>
      </c>
      <c r="Y774" s="5">
        <v>7.7819999999999997E-5</v>
      </c>
      <c r="Z774" s="5">
        <v>9.1480000000000012E-5</v>
      </c>
      <c r="AA774" s="5">
        <v>1.0198E-4</v>
      </c>
      <c r="AB774" s="5">
        <v>1.0356E-4</v>
      </c>
      <c r="AC774" s="5">
        <v>1.0866000000000001E-4</v>
      </c>
      <c r="AD774" s="5">
        <v>1.1301E-4</v>
      </c>
      <c r="AE774" s="5">
        <v>1.2058E-4</v>
      </c>
      <c r="AF774" s="5">
        <v>1.2893E-4</v>
      </c>
    </row>
    <row r="775" spans="1:32">
      <c r="A775" s="56" t="s">
        <v>80</v>
      </c>
      <c r="B775" s="56" t="s">
        <v>200</v>
      </c>
      <c r="C775" s="56" t="s">
        <v>138</v>
      </c>
      <c r="D775" s="5">
        <v>0.56800000000000006</v>
      </c>
      <c r="E775" s="5">
        <v>6.4749999999999996</v>
      </c>
      <c r="F775" s="5">
        <v>13.055999999999999</v>
      </c>
      <c r="G775" s="5">
        <v>22.071000000000002</v>
      </c>
      <c r="H775" s="5">
        <v>33.045999999999999</v>
      </c>
      <c r="I775" s="5">
        <v>46.206000000000003</v>
      </c>
      <c r="J775" s="5">
        <v>61.677</v>
      </c>
      <c r="K775" s="5">
        <v>85.302999999999997</v>
      </c>
      <c r="L775" s="5">
        <v>106.15148554</v>
      </c>
      <c r="M775" s="5">
        <v>128.39884997999999</v>
      </c>
      <c r="N775" s="5">
        <v>155.92226500000001</v>
      </c>
      <c r="O775" s="5">
        <v>187.63005269000001</v>
      </c>
      <c r="P775" s="5">
        <v>223.1006467</v>
      </c>
      <c r="Q775" s="5">
        <v>259.99912260999997</v>
      </c>
      <c r="R775" s="5">
        <v>298.95734677000002</v>
      </c>
      <c r="S775" s="5">
        <v>337.58509092000003</v>
      </c>
      <c r="T775" s="5">
        <v>377.19855520999999</v>
      </c>
      <c r="U775" s="5">
        <v>409.26820767999999</v>
      </c>
      <c r="V775" s="5">
        <v>441.32100571000001</v>
      </c>
      <c r="W775" s="5">
        <v>471.40510606999999</v>
      </c>
      <c r="X775" s="5">
        <v>503.46567236999999</v>
      </c>
      <c r="Y775" s="5">
        <v>536.23109856999997</v>
      </c>
      <c r="Z775" s="5">
        <v>570.92117711000003</v>
      </c>
      <c r="AA775" s="5">
        <v>606.0269333</v>
      </c>
      <c r="AB775" s="5">
        <v>643.19868507000001</v>
      </c>
      <c r="AC775" s="5">
        <v>680.67299238999999</v>
      </c>
      <c r="AD775" s="5">
        <v>720.12988898000003</v>
      </c>
      <c r="AE775" s="5">
        <v>760.10126588000003</v>
      </c>
      <c r="AF775" s="5">
        <v>761.60182925999993</v>
      </c>
    </row>
    <row r="776" spans="1:32">
      <c r="A776" s="56" t="s">
        <v>80</v>
      </c>
      <c r="B776" s="56" t="s">
        <v>200</v>
      </c>
      <c r="C776" s="56" t="s">
        <v>139</v>
      </c>
      <c r="D776" s="5">
        <v>12.042999999999999</v>
      </c>
      <c r="E776" s="5">
        <v>41.377000000000002</v>
      </c>
      <c r="F776" s="5">
        <v>59.671999999999997</v>
      </c>
      <c r="G776" s="5">
        <v>76.56</v>
      </c>
      <c r="H776" s="5">
        <v>90.268000000000001</v>
      </c>
      <c r="I776" s="5">
        <v>101.32</v>
      </c>
      <c r="J776" s="5">
        <v>110.82299999999999</v>
      </c>
      <c r="K776" s="5">
        <v>127.054</v>
      </c>
      <c r="L776" s="5">
        <v>149.11699999999999</v>
      </c>
      <c r="M776" s="5">
        <v>170.46899999999999</v>
      </c>
      <c r="N776" s="5">
        <v>195.083</v>
      </c>
      <c r="O776" s="5">
        <v>222.42099999999999</v>
      </c>
      <c r="P776" s="5">
        <v>249.88900000000001</v>
      </c>
      <c r="Q776" s="5">
        <v>276.29199999999997</v>
      </c>
      <c r="R776" s="5">
        <v>300.41300000000001</v>
      </c>
      <c r="S776" s="5">
        <v>321.84100000000012</v>
      </c>
      <c r="T776" s="5">
        <v>339.84500000000003</v>
      </c>
      <c r="U776" s="5">
        <v>348.76899999999989</v>
      </c>
      <c r="V776" s="5">
        <v>354.13799999999998</v>
      </c>
      <c r="W776" s="5">
        <v>357.02999999999992</v>
      </c>
      <c r="X776" s="5">
        <v>358.66699999999997</v>
      </c>
      <c r="Y776" s="5">
        <v>360.45299999999997</v>
      </c>
      <c r="Z776" s="5">
        <v>360.96400000000011</v>
      </c>
      <c r="AA776" s="5">
        <v>361.55799999999999</v>
      </c>
      <c r="AB776" s="5">
        <v>360.78600000000012</v>
      </c>
      <c r="AC776" s="5">
        <v>360.19799999999998</v>
      </c>
      <c r="AD776" s="5">
        <v>358.24400000000003</v>
      </c>
      <c r="AE776" s="5">
        <v>356.52699999999999</v>
      </c>
      <c r="AF776" s="5">
        <v>356.52699999999999</v>
      </c>
    </row>
    <row r="777" spans="1:32">
      <c r="A777" s="56" t="s">
        <v>80</v>
      </c>
      <c r="B777" s="56" t="s">
        <v>200</v>
      </c>
      <c r="C777" s="56" t="s">
        <v>140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</row>
    <row r="778" spans="1:32">
      <c r="A778" s="56" t="s">
        <v>80</v>
      </c>
      <c r="B778" s="56" t="s">
        <v>200</v>
      </c>
      <c r="C778" s="56" t="s">
        <v>141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</row>
    <row r="779" spans="1:32">
      <c r="A779" s="56" t="s">
        <v>80</v>
      </c>
      <c r="B779" s="56" t="s">
        <v>200</v>
      </c>
      <c r="C779" s="56" t="s">
        <v>142</v>
      </c>
      <c r="D779" s="5">
        <v>563.35</v>
      </c>
      <c r="E779" s="5">
        <v>563.35</v>
      </c>
      <c r="F779" s="5">
        <v>738.74292721999996</v>
      </c>
      <c r="G779" s="5">
        <v>1089.8239639000001</v>
      </c>
      <c r="H779" s="5">
        <v>1089.8239639000001</v>
      </c>
      <c r="I779" s="5">
        <v>1089.8239639000001</v>
      </c>
      <c r="J779" s="5">
        <v>1181.6775367299999</v>
      </c>
      <c r="K779" s="5">
        <v>1306.3888979200001</v>
      </c>
      <c r="L779" s="5">
        <v>1425.8225173400001</v>
      </c>
      <c r="M779" s="5">
        <v>1677.23905012</v>
      </c>
      <c r="N779" s="5">
        <v>1677.23905012</v>
      </c>
      <c r="O779" s="5">
        <v>1803.54111321</v>
      </c>
      <c r="P779" s="5">
        <v>1929.68723518</v>
      </c>
      <c r="Q779" s="5">
        <v>2055.5586092499998</v>
      </c>
      <c r="R779" s="5">
        <v>2182.6350555700001</v>
      </c>
      <c r="S779" s="5">
        <v>2309.85532891</v>
      </c>
      <c r="T779" s="5">
        <v>2403.4581396799999</v>
      </c>
      <c r="U779" s="5">
        <v>2424.9106760099999</v>
      </c>
      <c r="V779" s="5">
        <v>2424.9106760099999</v>
      </c>
      <c r="W779" s="5">
        <v>2424.9106760099999</v>
      </c>
      <c r="X779" s="5">
        <v>2424.9106760099999</v>
      </c>
      <c r="Y779" s="5">
        <v>2424.9106760099999</v>
      </c>
      <c r="Z779" s="5">
        <v>2280.9106760099999</v>
      </c>
      <c r="AA779" s="5">
        <v>2280.9106760099999</v>
      </c>
      <c r="AB779" s="5">
        <v>2280.9106760099999</v>
      </c>
      <c r="AC779" s="5">
        <v>2280.9106760099999</v>
      </c>
      <c r="AD779" s="5">
        <v>2280.9106760099999</v>
      </c>
      <c r="AE779" s="5">
        <v>2280.9106760099999</v>
      </c>
      <c r="AF779" s="5">
        <v>1973.1606760100001</v>
      </c>
    </row>
    <row r="780" spans="1:32">
      <c r="A780" s="56" t="s">
        <v>80</v>
      </c>
      <c r="B780" s="56" t="s">
        <v>200</v>
      </c>
      <c r="C780" s="56" t="s">
        <v>143</v>
      </c>
      <c r="D780" s="5">
        <v>0</v>
      </c>
      <c r="E780" s="5">
        <v>0</v>
      </c>
      <c r="F780" s="5">
        <v>3.6600000000000001E-6</v>
      </c>
      <c r="G780" s="5">
        <v>8.67E-6</v>
      </c>
      <c r="H780" s="5">
        <v>8.67E-6</v>
      </c>
      <c r="I780" s="5">
        <v>8.67E-6</v>
      </c>
      <c r="J780" s="5">
        <v>1.396E-5</v>
      </c>
      <c r="K780" s="5">
        <v>1.933E-5</v>
      </c>
      <c r="L780" s="5">
        <v>2.7739999999999999E-5</v>
      </c>
      <c r="M780" s="5">
        <v>2.7759999999999998E-5</v>
      </c>
      <c r="N780" s="5">
        <v>2.7759999999999998E-5</v>
      </c>
      <c r="O780" s="5">
        <v>3.9140000000000001E-5</v>
      </c>
      <c r="P780" s="5">
        <v>6.6959999999999996E-5</v>
      </c>
      <c r="Q780" s="5">
        <v>7.8510000000000006E-5</v>
      </c>
      <c r="R780" s="5">
        <v>1.2440800000000001E-3</v>
      </c>
      <c r="S780" s="5">
        <v>1.25756E-3</v>
      </c>
      <c r="T780" s="5">
        <v>72.175760650000001</v>
      </c>
      <c r="U780" s="5">
        <v>300.00007151</v>
      </c>
      <c r="V780" s="5">
        <v>300.00007151</v>
      </c>
      <c r="W780" s="5">
        <v>300.00007151</v>
      </c>
      <c r="X780" s="5">
        <v>300.00007151</v>
      </c>
      <c r="Y780" s="5">
        <v>300.00007151</v>
      </c>
      <c r="Z780" s="5">
        <v>300.00007184999998</v>
      </c>
      <c r="AA780" s="5">
        <v>300.00007453000001</v>
      </c>
      <c r="AB780" s="5">
        <v>300.00007453000001</v>
      </c>
      <c r="AC780" s="5">
        <v>300.00007453000001</v>
      </c>
      <c r="AD780" s="5">
        <v>300.00007454000001</v>
      </c>
      <c r="AE780" s="5">
        <v>300.00007455000002</v>
      </c>
      <c r="AF780" s="5">
        <v>300.00007456999998</v>
      </c>
    </row>
    <row r="781" spans="1:32">
      <c r="A781" s="56" t="s">
        <v>80</v>
      </c>
      <c r="B781" s="56" t="s">
        <v>200</v>
      </c>
      <c r="C781" s="56" t="s">
        <v>144</v>
      </c>
      <c r="D781" s="5">
        <v>239.28267546029011</v>
      </c>
      <c r="E781" s="5">
        <v>324.63525479999998</v>
      </c>
      <c r="F781" s="5">
        <v>370.27628629999998</v>
      </c>
      <c r="G781" s="5">
        <v>415.8855686</v>
      </c>
      <c r="H781" s="5">
        <v>458.15357799999998</v>
      </c>
      <c r="I781" s="5">
        <v>498.54425140000001</v>
      </c>
      <c r="J781" s="5">
        <v>538.36053570000001</v>
      </c>
      <c r="K781" s="5">
        <v>578.22823059999996</v>
      </c>
      <c r="L781" s="5">
        <v>618.34489389999999</v>
      </c>
      <c r="M781" s="5">
        <v>655.54868350000004</v>
      </c>
      <c r="N781" s="5">
        <v>693.03536770000005</v>
      </c>
      <c r="O781" s="5">
        <v>730.46708269999999</v>
      </c>
      <c r="P781" s="5">
        <v>766.54549199999997</v>
      </c>
      <c r="Q781" s="5">
        <v>800.59975480000003</v>
      </c>
      <c r="R781" s="5">
        <v>834.47133410000004</v>
      </c>
      <c r="S781" s="5">
        <v>868.86343959999999</v>
      </c>
      <c r="T781" s="5">
        <v>903.81882940000003</v>
      </c>
      <c r="U781" s="5">
        <v>939.32665059999999</v>
      </c>
      <c r="V781" s="5">
        <v>975.06592409999996</v>
      </c>
      <c r="W781" s="5">
        <v>1010.499114</v>
      </c>
      <c r="X781" s="5">
        <v>1045.9641240000001</v>
      </c>
      <c r="Y781" s="5">
        <v>1081.7334719999999</v>
      </c>
      <c r="Z781" s="5">
        <v>1117.5659969999999</v>
      </c>
      <c r="AA781" s="5">
        <v>1152.113881</v>
      </c>
      <c r="AB781" s="5">
        <v>1185.8688910000001</v>
      </c>
      <c r="AC781" s="5">
        <v>1218.858964</v>
      </c>
      <c r="AD781" s="5">
        <v>1251.111259</v>
      </c>
      <c r="AE781" s="5">
        <v>1282.6985219999999</v>
      </c>
      <c r="AF781" s="5">
        <v>1282.6985219999999</v>
      </c>
    </row>
    <row r="782" spans="1:32">
      <c r="A782" s="56" t="s">
        <v>80</v>
      </c>
      <c r="B782" s="56" t="s">
        <v>200</v>
      </c>
      <c r="C782" s="56" t="s">
        <v>146</v>
      </c>
      <c r="D782" s="5">
        <v>26.35</v>
      </c>
      <c r="E782" s="5">
        <v>29.505856484418729</v>
      </c>
      <c r="F782" s="5">
        <v>31.137711161303251</v>
      </c>
      <c r="G782" s="5">
        <v>32.789438702459002</v>
      </c>
      <c r="H782" s="5">
        <v>34.222897204737521</v>
      </c>
      <c r="I782" s="5">
        <v>35.395180256913342</v>
      </c>
      <c r="J782" s="5">
        <v>36.645742204328307</v>
      </c>
      <c r="K782" s="5">
        <v>37.841941571326423</v>
      </c>
      <c r="L782" s="5">
        <v>38.889922437358948</v>
      </c>
      <c r="M782" s="5">
        <v>40.491435108167813</v>
      </c>
      <c r="N782" s="5">
        <v>41.565116110825613</v>
      </c>
      <c r="O782" s="5">
        <v>42.611093897271729</v>
      </c>
      <c r="P782" s="5">
        <v>43.572010223587228</v>
      </c>
      <c r="Q782" s="5">
        <v>44.796668227317447</v>
      </c>
      <c r="R782" s="5">
        <v>46.170154430448761</v>
      </c>
      <c r="S782" s="5">
        <v>47.352318090822124</v>
      </c>
      <c r="T782" s="5">
        <v>48.502129736820791</v>
      </c>
      <c r="U782" s="5">
        <v>49.732734499022953</v>
      </c>
      <c r="V782" s="5">
        <v>50.80523665317039</v>
      </c>
      <c r="W782" s="5">
        <v>51.923655809923112</v>
      </c>
      <c r="X782" s="5">
        <v>53.010254923104348</v>
      </c>
      <c r="Y782" s="5">
        <v>54.171518981185883</v>
      </c>
      <c r="Z782" s="5">
        <v>55.539966999491568</v>
      </c>
      <c r="AA782" s="5">
        <v>57.205175013101197</v>
      </c>
      <c r="AB782" s="5">
        <v>59.25457055259055</v>
      </c>
      <c r="AC782" s="5">
        <v>61.501928397831684</v>
      </c>
      <c r="AD782" s="5">
        <v>63.511296475828992</v>
      </c>
      <c r="AE782" s="5">
        <v>65.949087031677308</v>
      </c>
      <c r="AF782" s="5">
        <v>65.949087031677308</v>
      </c>
    </row>
  </sheetData>
  <autoFilter ref="A3:C782" xr:uid="{00000000-0009-0000-0000-000006000000}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7">
    <tabColor theme="7"/>
  </sheetPr>
  <dimension ref="A1:AE932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7.33203125" style="6" customWidth="1"/>
    <col min="4" max="31" width="11.83203125" style="6" customWidth="1"/>
    <col min="32" max="32" width="9" style="6" customWidth="1"/>
    <col min="33" max="16384" width="9" style="6"/>
  </cols>
  <sheetData>
    <row r="1" spans="1:31" s="51" customFormat="1" ht="23.25" customHeight="1" thickBot="1">
      <c r="A1" s="1" t="s">
        <v>201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5"/>
      <c r="Z1" s="15"/>
      <c r="AA1" s="15"/>
      <c r="AB1" s="15"/>
      <c r="AC1" s="15"/>
      <c r="AD1" s="15"/>
      <c r="AE1" s="15"/>
    </row>
    <row r="2" spans="1:31" ht="15" customHeight="1" thickTop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54</v>
      </c>
      <c r="B4" s="56" t="s">
        <v>163</v>
      </c>
      <c r="C4" s="56" t="s">
        <v>130</v>
      </c>
      <c r="D4" s="5">
        <v>46159.241804218836</v>
      </c>
      <c r="E4" s="5">
        <v>42641.173384393667</v>
      </c>
      <c r="F4" s="5">
        <v>36388.124635374807</v>
      </c>
      <c r="G4" s="5">
        <v>34924.530758660207</v>
      </c>
      <c r="H4" s="5">
        <v>24927.634360212582</v>
      </c>
      <c r="I4" s="5">
        <v>19417.650966826139</v>
      </c>
      <c r="J4" s="5">
        <v>15689.569610286389</v>
      </c>
      <c r="K4" s="5">
        <v>14836.125006425729</v>
      </c>
      <c r="L4" s="5">
        <v>15263.556482802789</v>
      </c>
      <c r="M4" s="5">
        <v>15425.41780953243</v>
      </c>
      <c r="N4" s="5">
        <v>7712.5545033313902</v>
      </c>
      <c r="O4" s="5">
        <v>8220.0098528903873</v>
      </c>
      <c r="P4" s="5">
        <v>7580.6685079804793</v>
      </c>
      <c r="Q4" s="5">
        <v>7188.6046105926598</v>
      </c>
      <c r="R4" s="5">
        <v>6619.0866668230283</v>
      </c>
      <c r="S4" s="5">
        <v>7079.89171869442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</row>
    <row r="5" spans="1:31">
      <c r="A5" s="56" t="s">
        <v>54</v>
      </c>
      <c r="B5" s="56" t="s">
        <v>163</v>
      </c>
      <c r="C5" s="56" t="s">
        <v>132</v>
      </c>
      <c r="D5" s="5">
        <v>14.83664787203992</v>
      </c>
      <c r="E5" s="5">
        <v>7.1711458496549998</v>
      </c>
      <c r="F5" s="5">
        <v>134.0965608299349</v>
      </c>
      <c r="G5" s="5">
        <v>262.68057685456438</v>
      </c>
      <c r="H5" s="5">
        <v>449.99174176482529</v>
      </c>
      <c r="I5" s="5">
        <v>350.6604248506909</v>
      </c>
      <c r="J5" s="5">
        <v>425.63369624428083</v>
      </c>
      <c r="K5" s="5">
        <v>528.18672027993011</v>
      </c>
      <c r="L5" s="5">
        <v>644.65112027011992</v>
      </c>
      <c r="M5" s="5">
        <v>801.90659924733052</v>
      </c>
      <c r="N5" s="5">
        <v>1086.4719677370449</v>
      </c>
      <c r="O5" s="5">
        <v>1355.0993882214509</v>
      </c>
      <c r="P5" s="5">
        <v>1190.1415827496301</v>
      </c>
      <c r="Q5" s="5">
        <v>1066.4834577743859</v>
      </c>
      <c r="R5" s="5">
        <v>1429.0483598020519</v>
      </c>
      <c r="S5" s="5">
        <v>1572.5569057442831</v>
      </c>
      <c r="T5" s="5">
        <v>1218.8903054269799</v>
      </c>
      <c r="U5" s="5">
        <v>1143.368715756475</v>
      </c>
      <c r="V5" s="5">
        <v>1313.2642205411551</v>
      </c>
      <c r="W5" s="5">
        <v>1169.7306815867571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31">
      <c r="A6" s="56" t="s">
        <v>54</v>
      </c>
      <c r="B6" s="56" t="s">
        <v>163</v>
      </c>
      <c r="C6" s="56" t="s">
        <v>133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</row>
    <row r="7" spans="1:31">
      <c r="A7" s="56" t="s">
        <v>54</v>
      </c>
      <c r="B7" s="56" t="s">
        <v>163</v>
      </c>
      <c r="C7" s="56" t="s">
        <v>134</v>
      </c>
      <c r="D7" s="5">
        <v>1.709006501575</v>
      </c>
      <c r="E7" s="5">
        <v>2.3015074153350001</v>
      </c>
      <c r="F7" s="5">
        <v>43.135869941054928</v>
      </c>
      <c r="G7" s="5">
        <v>30.842611080609949</v>
      </c>
      <c r="H7" s="5">
        <v>71.476085199539924</v>
      </c>
      <c r="I7" s="5">
        <v>17.938135604795011</v>
      </c>
      <c r="J7" s="5">
        <v>18.90376724867993</v>
      </c>
      <c r="K7" s="5">
        <v>27.238716640195008</v>
      </c>
      <c r="L7" s="5">
        <v>154.78288301406991</v>
      </c>
      <c r="M7" s="5">
        <v>180.74628121828511</v>
      </c>
      <c r="N7" s="5">
        <v>80.625275774979912</v>
      </c>
      <c r="O7" s="5">
        <v>405.89762824979988</v>
      </c>
      <c r="P7" s="5">
        <v>456.46496317670488</v>
      </c>
      <c r="Q7" s="5">
        <v>675.78159591437975</v>
      </c>
      <c r="R7" s="5">
        <v>463.3053913440296</v>
      </c>
      <c r="S7" s="5">
        <v>1006.246550429186</v>
      </c>
      <c r="T7" s="5">
        <v>1399.352108043191</v>
      </c>
      <c r="U7" s="5">
        <v>1529.9913318074839</v>
      </c>
      <c r="V7" s="5">
        <v>1430.10888741907</v>
      </c>
      <c r="W7" s="5">
        <v>1687.084957170219</v>
      </c>
      <c r="X7" s="5">
        <v>1930.5733020810289</v>
      </c>
      <c r="Y7" s="5">
        <v>2213.1622563116262</v>
      </c>
      <c r="Z7" s="5">
        <v>3218.0531661203941</v>
      </c>
      <c r="AA7" s="5">
        <v>3348.420339995499</v>
      </c>
      <c r="AB7" s="5">
        <v>3278.5401190678481</v>
      </c>
      <c r="AC7" s="5">
        <v>3782.7672387454968</v>
      </c>
      <c r="AD7" s="5">
        <v>4253.109289959054</v>
      </c>
      <c r="AE7" s="5">
        <v>2763.050978568087</v>
      </c>
    </row>
    <row r="8" spans="1:31">
      <c r="A8" s="56" t="s">
        <v>54</v>
      </c>
      <c r="B8" s="56" t="s">
        <v>163</v>
      </c>
      <c r="C8" s="56" t="s">
        <v>135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</row>
    <row r="9" spans="1:31">
      <c r="A9" s="56" t="s">
        <v>54</v>
      </c>
      <c r="B9" s="56" t="s">
        <v>163</v>
      </c>
      <c r="C9" s="56" t="s">
        <v>136</v>
      </c>
      <c r="D9" s="5">
        <v>2612.8306307010548</v>
      </c>
      <c r="E9" s="5">
        <v>1710.07698198651</v>
      </c>
      <c r="F9" s="5">
        <v>2934.5174018547818</v>
      </c>
      <c r="G9" s="5">
        <v>3439.746373665906</v>
      </c>
      <c r="H9" s="5">
        <v>3867.12211725522</v>
      </c>
      <c r="I9" s="5">
        <v>2570.4711714753298</v>
      </c>
      <c r="J9" s="5">
        <v>2796.5970278006789</v>
      </c>
      <c r="K9" s="5">
        <v>2916.5862382085752</v>
      </c>
      <c r="L9" s="5">
        <v>2744.901954939965</v>
      </c>
      <c r="M9" s="5">
        <v>2970.51032017648</v>
      </c>
      <c r="N9" s="5">
        <v>3536.021524988972</v>
      </c>
      <c r="O9" s="5">
        <v>3874.0080344884959</v>
      </c>
      <c r="P9" s="5">
        <v>3358.2348506777148</v>
      </c>
      <c r="Q9" s="5">
        <v>2374.231806010745</v>
      </c>
      <c r="R9" s="5">
        <v>2856.1316094195722</v>
      </c>
      <c r="S9" s="5">
        <v>3365.0523550659241</v>
      </c>
      <c r="T9" s="5">
        <v>2829.247273336804</v>
      </c>
      <c r="U9" s="5">
        <v>2541.674153477476</v>
      </c>
      <c r="V9" s="5">
        <v>2662.325797964676</v>
      </c>
      <c r="W9" s="5">
        <v>2197.5397871136138</v>
      </c>
      <c r="X9" s="5">
        <v>2233.8032561201039</v>
      </c>
      <c r="Y9" s="5">
        <v>2953.6056765642002</v>
      </c>
      <c r="Z9" s="5">
        <v>2867.3644035907168</v>
      </c>
      <c r="AA9" s="5">
        <v>2748.193104524838</v>
      </c>
      <c r="AB9" s="5">
        <v>2506.0649892368938</v>
      </c>
      <c r="AC9" s="5">
        <v>2344.9080567001251</v>
      </c>
      <c r="AD9" s="5">
        <v>3155.873625532367</v>
      </c>
      <c r="AE9" s="5">
        <v>1915.8407647391491</v>
      </c>
    </row>
    <row r="10" spans="1:31">
      <c r="A10" s="56" t="s">
        <v>54</v>
      </c>
      <c r="B10" s="56" t="s">
        <v>163</v>
      </c>
      <c r="C10" s="56" t="s">
        <v>137</v>
      </c>
      <c r="D10" s="5">
        <v>226.47342567538001</v>
      </c>
      <c r="E10" s="5">
        <v>334.58421440791022</v>
      </c>
      <c r="F10" s="5">
        <v>2100.4801185407991</v>
      </c>
      <c r="G10" s="5">
        <v>2899.4763469506402</v>
      </c>
      <c r="H10" s="5">
        <v>5122.5400613130669</v>
      </c>
      <c r="I10" s="5">
        <v>8921.172219474578</v>
      </c>
      <c r="J10" s="5">
        <v>8975.5450075541321</v>
      </c>
      <c r="K10" s="5">
        <v>9562.5122597684476</v>
      </c>
      <c r="L10" s="5">
        <v>8994.9906610072558</v>
      </c>
      <c r="M10" s="5">
        <v>9182.7118161232211</v>
      </c>
      <c r="N10" s="5">
        <v>9154.3685316252031</v>
      </c>
      <c r="O10" s="5">
        <v>9806.9746129979267</v>
      </c>
      <c r="P10" s="5">
        <v>9961.7904966767201</v>
      </c>
      <c r="Q10" s="5">
        <v>10264.70222179393</v>
      </c>
      <c r="R10" s="5">
        <v>11199.89475031594</v>
      </c>
      <c r="S10" s="5">
        <v>11278.719337469989</v>
      </c>
      <c r="T10" s="5">
        <v>11723.613503797191</v>
      </c>
      <c r="U10" s="5">
        <v>11943.788456904709</v>
      </c>
      <c r="V10" s="5">
        <v>12023.96413579082</v>
      </c>
      <c r="W10" s="5">
        <v>11433.4362649964</v>
      </c>
      <c r="X10" s="5">
        <v>12106.88822112733</v>
      </c>
      <c r="Y10" s="5">
        <v>11886.018870046621</v>
      </c>
      <c r="Z10" s="5">
        <v>10878.77997087776</v>
      </c>
      <c r="AA10" s="5">
        <v>10852.2173056953</v>
      </c>
      <c r="AB10" s="5">
        <v>9546.497766622897</v>
      </c>
      <c r="AC10" s="5">
        <v>8649.331964400968</v>
      </c>
      <c r="AD10" s="5">
        <v>8957.1146535072166</v>
      </c>
      <c r="AE10" s="5">
        <v>9603.5676000904314</v>
      </c>
    </row>
    <row r="11" spans="1:31">
      <c r="A11" s="56" t="s">
        <v>54</v>
      </c>
      <c r="B11" s="56" t="s">
        <v>163</v>
      </c>
      <c r="C11" s="56" t="s">
        <v>138</v>
      </c>
      <c r="D11" s="5">
        <v>71.534203122345019</v>
      </c>
      <c r="E11" s="5">
        <v>168.56427007448011</v>
      </c>
      <c r="F11" s="5">
        <v>267.37343092648501</v>
      </c>
      <c r="G11" s="5">
        <v>409.21476464471999</v>
      </c>
      <c r="H11" s="5">
        <v>611.21790356485963</v>
      </c>
      <c r="I11" s="5">
        <v>774.57152281277513</v>
      </c>
      <c r="J11" s="5">
        <v>1101.5188451332949</v>
      </c>
      <c r="K11" s="5">
        <v>1402.5983435697501</v>
      </c>
      <c r="L11" s="5">
        <v>1669.7333842691751</v>
      </c>
      <c r="M11" s="5">
        <v>1947.072103317495</v>
      </c>
      <c r="N11" s="5">
        <v>2409.7814027789609</v>
      </c>
      <c r="O11" s="5">
        <v>3049.728382392299</v>
      </c>
      <c r="P11" s="5">
        <v>3731.4313881828039</v>
      </c>
      <c r="Q11" s="5">
        <v>4371.814580305886</v>
      </c>
      <c r="R11" s="5">
        <v>5152.8652428199548</v>
      </c>
      <c r="S11" s="5">
        <v>5974.4923292809826</v>
      </c>
      <c r="T11" s="5">
        <v>5929.9650573809349</v>
      </c>
      <c r="U11" s="5">
        <v>6856.0210011749159</v>
      </c>
      <c r="V11" s="5">
        <v>7822.4293599317816</v>
      </c>
      <c r="W11" s="5">
        <v>8547.2823312253186</v>
      </c>
      <c r="X11" s="5">
        <v>7759.4792070044896</v>
      </c>
      <c r="Y11" s="5">
        <v>8730.5037438001127</v>
      </c>
      <c r="Z11" s="5">
        <v>10390.805057834399</v>
      </c>
      <c r="AA11" s="5">
        <v>11210.69785391836</v>
      </c>
      <c r="AB11" s="5">
        <v>11715.86799561999</v>
      </c>
      <c r="AC11" s="5">
        <v>12698.53673519579</v>
      </c>
      <c r="AD11" s="5">
        <v>13201.11240246349</v>
      </c>
      <c r="AE11" s="5">
        <v>14579.75534686394</v>
      </c>
    </row>
    <row r="12" spans="1:31">
      <c r="A12" s="56" t="s">
        <v>54</v>
      </c>
      <c r="B12" s="56" t="s">
        <v>163</v>
      </c>
      <c r="C12" s="56" t="s">
        <v>139</v>
      </c>
      <c r="D12" s="5">
        <v>142.15492164404401</v>
      </c>
      <c r="E12" s="5">
        <v>231.81348319023999</v>
      </c>
      <c r="F12" s="5">
        <v>310.53143577112598</v>
      </c>
      <c r="G12" s="5">
        <v>379.74871721662203</v>
      </c>
      <c r="H12" s="5">
        <v>436.533205054539</v>
      </c>
      <c r="I12" s="5">
        <v>484.63093250759101</v>
      </c>
      <c r="J12" s="5">
        <v>551.15501202752705</v>
      </c>
      <c r="K12" s="5">
        <v>662.246898458234</v>
      </c>
      <c r="L12" s="5">
        <v>774.83178630377495</v>
      </c>
      <c r="M12" s="5">
        <v>891.81706383575204</v>
      </c>
      <c r="N12" s="5">
        <v>1032.0334407298899</v>
      </c>
      <c r="O12" s="5">
        <v>1181.66661232006</v>
      </c>
      <c r="P12" s="5">
        <v>1333.73523607525</v>
      </c>
      <c r="Q12" s="5">
        <v>1457.7744475090401</v>
      </c>
      <c r="R12" s="5">
        <v>1575.7383383814999</v>
      </c>
      <c r="S12" s="5">
        <v>1665.7415529131499</v>
      </c>
      <c r="T12" s="5">
        <v>1734.3436935669099</v>
      </c>
      <c r="U12" s="5">
        <v>1751.26087399987</v>
      </c>
      <c r="V12" s="5">
        <v>1771.6972060221999</v>
      </c>
      <c r="W12" s="5">
        <v>1772.8529753917901</v>
      </c>
      <c r="X12" s="5">
        <v>1774.5841313467599</v>
      </c>
      <c r="Y12" s="5">
        <v>1768.8075995670099</v>
      </c>
      <c r="Z12" s="5">
        <v>1758.70444038193</v>
      </c>
      <c r="AA12" s="5">
        <v>1763.52160096076</v>
      </c>
      <c r="AB12" s="5">
        <v>1751.6953968315499</v>
      </c>
      <c r="AC12" s="5">
        <v>1739.35919972035</v>
      </c>
      <c r="AD12" s="5">
        <v>1716.18814188648</v>
      </c>
      <c r="AE12" s="5">
        <v>1733.7400726825199</v>
      </c>
    </row>
    <row r="13" spans="1:31">
      <c r="A13" s="56" t="s">
        <v>54</v>
      </c>
      <c r="B13" s="56" t="s">
        <v>163</v>
      </c>
      <c r="C13" s="56" t="s">
        <v>140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</row>
    <row r="14" spans="1:31">
      <c r="A14" s="56" t="s">
        <v>54</v>
      </c>
      <c r="B14" s="56" t="s">
        <v>163</v>
      </c>
      <c r="C14" s="56" t="s">
        <v>141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</row>
    <row r="15" spans="1:31">
      <c r="A15" s="56" t="s">
        <v>54</v>
      </c>
      <c r="B15" s="56" t="s">
        <v>163</v>
      </c>
      <c r="C15" s="56" t="s">
        <v>142</v>
      </c>
      <c r="D15" s="5">
        <v>9847.7161518978028</v>
      </c>
      <c r="E15" s="5">
        <v>10421.464780277891</v>
      </c>
      <c r="F15" s="5">
        <v>14781.083889543779</v>
      </c>
      <c r="G15" s="5">
        <v>16149.68627530798</v>
      </c>
      <c r="H15" s="5">
        <v>26193.41674887346</v>
      </c>
      <c r="I15" s="5">
        <v>30343.01101538189</v>
      </c>
      <c r="J15" s="5">
        <v>31652.779588506761</v>
      </c>
      <c r="K15" s="5">
        <v>33823.312415928682</v>
      </c>
      <c r="L15" s="5">
        <v>34356.306764681103</v>
      </c>
      <c r="M15" s="5">
        <v>38741.078765954677</v>
      </c>
      <c r="N15" s="5">
        <v>39019.913446298771</v>
      </c>
      <c r="O15" s="5">
        <v>39666.941286152491</v>
      </c>
      <c r="P15" s="5">
        <v>40516.670690069797</v>
      </c>
      <c r="Q15" s="5">
        <v>47095.03542266968</v>
      </c>
      <c r="R15" s="5">
        <v>46065.003828421242</v>
      </c>
      <c r="S15" s="5">
        <v>44882.283303301978</v>
      </c>
      <c r="T15" s="5">
        <v>48626.425984928494</v>
      </c>
      <c r="U15" s="5">
        <v>49934.912430295029</v>
      </c>
      <c r="V15" s="5">
        <v>49089.178341456827</v>
      </c>
      <c r="W15" s="5">
        <v>50985.18672949414</v>
      </c>
      <c r="X15" s="5">
        <v>54856.789934751323</v>
      </c>
      <c r="Y15" s="5">
        <v>53021.020666754062</v>
      </c>
      <c r="Z15" s="5">
        <v>53567.320610603252</v>
      </c>
      <c r="AA15" s="5">
        <v>56508.461210837828</v>
      </c>
      <c r="AB15" s="5">
        <v>57606.830058293774</v>
      </c>
      <c r="AC15" s="5">
        <v>58617.09399991767</v>
      </c>
      <c r="AD15" s="5">
        <v>58148.804798386991</v>
      </c>
      <c r="AE15" s="5">
        <v>61951.778807280032</v>
      </c>
    </row>
    <row r="16" spans="1:31">
      <c r="A16" s="56" t="s">
        <v>54</v>
      </c>
      <c r="B16" s="56" t="s">
        <v>163</v>
      </c>
      <c r="C16" s="56" t="s">
        <v>143</v>
      </c>
      <c r="D16" s="5">
        <v>7674.7901286715387</v>
      </c>
      <c r="E16" s="5">
        <v>7491.9968380765649</v>
      </c>
      <c r="F16" s="5">
        <v>8653.4255085590612</v>
      </c>
      <c r="G16" s="5">
        <v>9574.0794235208268</v>
      </c>
      <c r="H16" s="5">
        <v>9726.0407056034655</v>
      </c>
      <c r="I16" s="5">
        <v>14655.408857534199</v>
      </c>
      <c r="J16" s="5">
        <v>16043.380548256409</v>
      </c>
      <c r="K16" s="5">
        <v>15643.194909610551</v>
      </c>
      <c r="L16" s="5">
        <v>16572.903766759839</v>
      </c>
      <c r="M16" s="5">
        <v>15416.219243505</v>
      </c>
      <c r="N16" s="5">
        <v>16280.78704076101</v>
      </c>
      <c r="O16" s="5">
        <v>18806.342949846221</v>
      </c>
      <c r="P16" s="5">
        <v>18572.543577701061</v>
      </c>
      <c r="Q16" s="5">
        <v>21198.240917364481</v>
      </c>
      <c r="R16" s="5">
        <v>21794.010167140099</v>
      </c>
      <c r="S16" s="5">
        <v>23121.731574768881</v>
      </c>
      <c r="T16" s="5">
        <v>25757.08891392596</v>
      </c>
      <c r="U16" s="5">
        <v>29769.874302300352</v>
      </c>
      <c r="V16" s="5">
        <v>31745.77888903545</v>
      </c>
      <c r="W16" s="5">
        <v>34058.515999188778</v>
      </c>
      <c r="X16" s="5">
        <v>32159.380639599869</v>
      </c>
      <c r="Y16" s="5">
        <v>33730.900831087209</v>
      </c>
      <c r="Z16" s="5">
        <v>37624.665415873482</v>
      </c>
      <c r="AA16" s="5">
        <v>38091.955500654491</v>
      </c>
      <c r="AB16" s="5">
        <v>39576.641226836087</v>
      </c>
      <c r="AC16" s="5">
        <v>42003.938225668033</v>
      </c>
      <c r="AD16" s="5">
        <v>41701.177926516117</v>
      </c>
      <c r="AE16" s="5">
        <v>44267.743768777713</v>
      </c>
    </row>
    <row r="17" spans="1:31">
      <c r="A17" s="56" t="s">
        <v>54</v>
      </c>
      <c r="B17" s="56" t="s">
        <v>163</v>
      </c>
      <c r="C17" s="56" t="s">
        <v>144</v>
      </c>
      <c r="D17" s="5">
        <v>8366.7807872000012</v>
      </c>
      <c r="E17" s="5">
        <v>9450.9352011999999</v>
      </c>
      <c r="F17" s="5">
        <v>10519.390523</v>
      </c>
      <c r="G17" s="5">
        <v>11568.67201</v>
      </c>
      <c r="H17" s="5">
        <v>12603.581915000001</v>
      </c>
      <c r="I17" s="5">
        <v>13577.835959</v>
      </c>
      <c r="J17" s="5">
        <v>14565.773496</v>
      </c>
      <c r="K17" s="5">
        <v>15573.252941999999</v>
      </c>
      <c r="L17" s="5">
        <v>16607.502391999999</v>
      </c>
      <c r="M17" s="5">
        <v>17597.111397000001</v>
      </c>
      <c r="N17" s="5">
        <v>18608.772994999999</v>
      </c>
      <c r="O17" s="5">
        <v>19627.526141999999</v>
      </c>
      <c r="P17" s="5">
        <v>20654.996834000001</v>
      </c>
      <c r="Q17" s="5">
        <v>21556.096758</v>
      </c>
      <c r="R17" s="5">
        <v>22420.484482</v>
      </c>
      <c r="S17" s="5">
        <v>23281.774184000002</v>
      </c>
      <c r="T17" s="5">
        <v>24188.682945</v>
      </c>
      <c r="U17" s="5">
        <v>24991.663439</v>
      </c>
      <c r="V17" s="5">
        <v>25805.073853999998</v>
      </c>
      <c r="W17" s="5">
        <v>26630.903592999999</v>
      </c>
      <c r="X17" s="5">
        <v>27515.491348</v>
      </c>
      <c r="Y17" s="5">
        <v>28292.402239999999</v>
      </c>
      <c r="Z17" s="5">
        <v>29080.620320999999</v>
      </c>
      <c r="AA17" s="5">
        <v>29876.629336000002</v>
      </c>
      <c r="AB17" s="5">
        <v>30736.17513</v>
      </c>
      <c r="AC17" s="5">
        <v>31471.417858000001</v>
      </c>
      <c r="AD17" s="5">
        <v>32228.348832</v>
      </c>
      <c r="AE17" s="5">
        <v>32228.348832</v>
      </c>
    </row>
    <row r="18" spans="1:31">
      <c r="A18" s="56" t="s">
        <v>54</v>
      </c>
      <c r="B18" s="56" t="s">
        <v>163</v>
      </c>
      <c r="C18" s="56" t="s">
        <v>146</v>
      </c>
      <c r="D18" s="5">
        <v>4.0989999999999998E-7</v>
      </c>
      <c r="E18" s="5">
        <v>4.2483500000000038E-7</v>
      </c>
      <c r="F18" s="5">
        <v>4.6740499999999989E-7</v>
      </c>
      <c r="G18" s="5">
        <v>0.73829794511000069</v>
      </c>
      <c r="H18" s="5">
        <v>5.6516281435000017E-2</v>
      </c>
      <c r="I18" s="5">
        <v>5.5105500000000035E-7</v>
      </c>
      <c r="J18" s="5">
        <v>5.884099999999998E-7</v>
      </c>
      <c r="K18" s="5">
        <v>7.349850000000006E-7</v>
      </c>
      <c r="L18" s="5">
        <v>8.0732000000000032E-7</v>
      </c>
      <c r="M18" s="5">
        <v>3.682646232415042</v>
      </c>
      <c r="N18" s="5">
        <v>9.3895999999999935E-7</v>
      </c>
      <c r="O18" s="5">
        <v>0.6337192561999998</v>
      </c>
      <c r="P18" s="5">
        <v>1.0656049999999999E-6</v>
      </c>
      <c r="Q18" s="5">
        <v>3.9386973194399961</v>
      </c>
      <c r="R18" s="5">
        <v>2.1968150000000039E-6</v>
      </c>
      <c r="S18" s="5">
        <v>1.00570565137</v>
      </c>
      <c r="T18" s="5">
        <v>3.4207381968749999</v>
      </c>
      <c r="U18" s="5">
        <v>15.664765566274991</v>
      </c>
      <c r="V18" s="5">
        <v>4.8853936868399996</v>
      </c>
      <c r="W18" s="5">
        <v>63.906078109150023</v>
      </c>
      <c r="X18" s="5">
        <v>16.838008129489829</v>
      </c>
      <c r="Y18" s="5">
        <v>1.037550500000002E-5</v>
      </c>
      <c r="Z18" s="5">
        <v>57.462128455480013</v>
      </c>
      <c r="AA18" s="5">
        <v>81.940934682299954</v>
      </c>
      <c r="AB18" s="5">
        <v>129.930157747735</v>
      </c>
      <c r="AC18" s="5">
        <v>361.89795897982009</v>
      </c>
      <c r="AD18" s="5">
        <v>526.95548058654424</v>
      </c>
      <c r="AE18" s="5">
        <v>362.20354332291993</v>
      </c>
    </row>
    <row r="19" spans="1:31">
      <c r="A19" s="56" t="s">
        <v>54</v>
      </c>
      <c r="B19" s="56" t="s">
        <v>163</v>
      </c>
      <c r="C19" s="56" t="s">
        <v>149</v>
      </c>
      <c r="D19" s="5">
        <v>-818.58214998787048</v>
      </c>
      <c r="E19" s="5">
        <v>-1332.4928292407151</v>
      </c>
      <c r="F19" s="5">
        <v>-3383.0863194545709</v>
      </c>
      <c r="G19" s="5">
        <v>-4803.04543558153</v>
      </c>
      <c r="H19" s="5">
        <v>-7438.3776503487952</v>
      </c>
      <c r="I19" s="5">
        <v>-12336.39621509216</v>
      </c>
      <c r="J19" s="5">
        <v>-12562.70313366823</v>
      </c>
      <c r="K19" s="5">
        <v>-13273.817248210849</v>
      </c>
      <c r="L19" s="5">
        <v>-12751.12949687543</v>
      </c>
      <c r="M19" s="5">
        <v>-12599.821348517151</v>
      </c>
      <c r="N19" s="5">
        <v>-13088.95236011435</v>
      </c>
      <c r="O19" s="5">
        <v>-13295.466186397451</v>
      </c>
      <c r="P19" s="5">
        <v>-14190.539579033561</v>
      </c>
      <c r="Q19" s="5">
        <v>-14057.577918317291</v>
      </c>
      <c r="R19" s="5">
        <v>-15484.65124263399</v>
      </c>
      <c r="S19" s="5">
        <v>-15183.26228185425</v>
      </c>
      <c r="T19" s="5">
        <v>-15872.66276736255</v>
      </c>
      <c r="U19" s="5">
        <v>-16362.092396530301</v>
      </c>
      <c r="V19" s="5">
        <v>-16401.048536400722</v>
      </c>
      <c r="W19" s="5">
        <v>-15660.41457253199</v>
      </c>
      <c r="X19" s="5">
        <v>-16623.736088827241</v>
      </c>
      <c r="Y19" s="5">
        <v>-15889.90767787074</v>
      </c>
      <c r="Z19" s="5">
        <v>-14917.77166048835</v>
      </c>
      <c r="AA19" s="5">
        <v>-15496.848700814289</v>
      </c>
      <c r="AB19" s="5">
        <v>-13164.699596787041</v>
      </c>
      <c r="AC19" s="5">
        <v>-12836.015405591639</v>
      </c>
      <c r="AD19" s="5">
        <v>-12733.40747576978</v>
      </c>
      <c r="AE19" s="5">
        <v>-13913.02478035791</v>
      </c>
    </row>
    <row r="20" spans="1:31">
      <c r="A20" s="56" t="s">
        <v>54</v>
      </c>
      <c r="B20" s="56" t="s">
        <v>163</v>
      </c>
      <c r="C20" s="56" t="s">
        <v>150</v>
      </c>
      <c r="D20" s="5">
        <v>-84.149567584300001</v>
      </c>
      <c r="E20" s="5">
        <v>-198.61107562135001</v>
      </c>
      <c r="F20" s="5">
        <v>-314.20612409514501</v>
      </c>
      <c r="G20" s="5">
        <v>-481.38156246621492</v>
      </c>
      <c r="H20" s="5">
        <v>-719.00883009509505</v>
      </c>
      <c r="I20" s="5">
        <v>-911.19450742567483</v>
      </c>
      <c r="J20" s="5">
        <v>-1295.75252761927</v>
      </c>
      <c r="K20" s="5">
        <v>-1657.3881631046049</v>
      </c>
      <c r="L20" s="5">
        <v>-1985.3082054111051</v>
      </c>
      <c r="M20" s="5">
        <v>-2315.667494520726</v>
      </c>
      <c r="N20" s="5">
        <v>-2889.521109201421</v>
      </c>
      <c r="O20" s="5">
        <v>-3655.8556667257199</v>
      </c>
      <c r="P20" s="5">
        <v>-4509.3639384971293</v>
      </c>
      <c r="Q20" s="5">
        <v>-5287.7517150263493</v>
      </c>
      <c r="R20" s="5">
        <v>-6257.4886169982956</v>
      </c>
      <c r="S20" s="5">
        <v>-7246.5308843897355</v>
      </c>
      <c r="T20" s="5">
        <v>-7263.952508352415</v>
      </c>
      <c r="U20" s="5">
        <v>-8438.9693057984186</v>
      </c>
      <c r="V20" s="5">
        <v>-9627.7880052055825</v>
      </c>
      <c r="W20" s="5">
        <v>-10553.864090186389</v>
      </c>
      <c r="X20" s="5">
        <v>-9608.2023727127398</v>
      </c>
      <c r="Y20" s="5">
        <v>-10808.43856525674</v>
      </c>
      <c r="Z20" s="5">
        <v>-12899.5550103403</v>
      </c>
      <c r="AA20" s="5">
        <v>-13985.39957295481</v>
      </c>
      <c r="AB20" s="5">
        <v>-14662.40547021448</v>
      </c>
      <c r="AC20" s="5">
        <v>-15963.81692728151</v>
      </c>
      <c r="AD20" s="5">
        <v>-16494.4186018129</v>
      </c>
      <c r="AE20" s="5">
        <v>-18336.742382526259</v>
      </c>
    </row>
    <row r="21" spans="1:31">
      <c r="A21" s="56" t="s">
        <v>54</v>
      </c>
      <c r="B21" s="56" t="s">
        <v>163</v>
      </c>
      <c r="C21" s="56" t="s">
        <v>151</v>
      </c>
      <c r="D21" s="5">
        <v>-168.890337008817</v>
      </c>
      <c r="E21" s="5">
        <v>-275.628009434913</v>
      </c>
      <c r="F21" s="5">
        <v>-369.85501980085297</v>
      </c>
      <c r="G21" s="5">
        <v>-450.67976665269703</v>
      </c>
      <c r="H21" s="5">
        <v>-518.421742812704</v>
      </c>
      <c r="I21" s="5">
        <v>-575.374328152722</v>
      </c>
      <c r="J21" s="5">
        <v>-656.517348320932</v>
      </c>
      <c r="K21" s="5">
        <v>-786.56970949663105</v>
      </c>
      <c r="L21" s="5">
        <v>-920.85425478749505</v>
      </c>
      <c r="M21" s="5">
        <v>-1059.02635553918</v>
      </c>
      <c r="N21" s="5">
        <v>-1225.00302896478</v>
      </c>
      <c r="O21" s="5">
        <v>-1403.09551862375</v>
      </c>
      <c r="P21" s="5">
        <v>-1586.6258290317601</v>
      </c>
      <c r="Q21" s="5">
        <v>-1734.6935190741401</v>
      </c>
      <c r="R21" s="5">
        <v>-1868.2838841380201</v>
      </c>
      <c r="S21" s="5">
        <v>-1977.1337138783099</v>
      </c>
      <c r="T21" s="5">
        <v>-2056.7270867626999</v>
      </c>
      <c r="U21" s="5">
        <v>-2087.7410842767699</v>
      </c>
      <c r="V21" s="5">
        <v>-2102.8667770448601</v>
      </c>
      <c r="W21" s="5">
        <v>-2109.3913161164201</v>
      </c>
      <c r="X21" s="5">
        <v>-2101.9989512212001</v>
      </c>
      <c r="Y21" s="5">
        <v>-2099.4182599518099</v>
      </c>
      <c r="Z21" s="5">
        <v>-2087.9581688447902</v>
      </c>
      <c r="AA21" s="5">
        <v>-2100.2034908164901</v>
      </c>
      <c r="AB21" s="5">
        <v>-2080.5146868389902</v>
      </c>
      <c r="AC21" s="5">
        <v>-2062.3367345430001</v>
      </c>
      <c r="AD21" s="5">
        <v>-2036.7240675585599</v>
      </c>
      <c r="AE21" s="5">
        <v>-2056.7164891391999</v>
      </c>
    </row>
    <row r="23" spans="1:31">
      <c r="A23" s="56" t="s">
        <v>54</v>
      </c>
      <c r="B23" s="56" t="s">
        <v>197</v>
      </c>
      <c r="C23" s="56" t="s">
        <v>130</v>
      </c>
      <c r="D23" s="5">
        <v>45505.950752922938</v>
      </c>
      <c r="E23" s="5">
        <v>38135.950235782548</v>
      </c>
      <c r="F23" s="5">
        <v>37840.033163845153</v>
      </c>
      <c r="G23" s="5">
        <v>36571.672168915458</v>
      </c>
      <c r="H23" s="5">
        <v>32953.420018356926</v>
      </c>
      <c r="I23" s="5">
        <v>25387.898573104681</v>
      </c>
      <c r="J23" s="5">
        <v>23190.12541231266</v>
      </c>
      <c r="K23" s="5">
        <v>18489.067686933518</v>
      </c>
      <c r="L23" s="5">
        <v>18603.60671696399</v>
      </c>
      <c r="M23" s="5">
        <v>14823.774024278229</v>
      </c>
      <c r="N23" s="5">
        <v>10547.704411245521</v>
      </c>
      <c r="O23" s="5">
        <v>10587.8832051233</v>
      </c>
      <c r="P23" s="5">
        <v>10294.95522175587</v>
      </c>
      <c r="Q23" s="5">
        <v>10009.393426365161</v>
      </c>
      <c r="R23" s="5">
        <v>8901.0210824755941</v>
      </c>
      <c r="S23" s="5">
        <v>8915.7208926881176</v>
      </c>
      <c r="T23" s="5">
        <v>5106.8983862376999</v>
      </c>
      <c r="U23" s="5">
        <v>2502.1013766921192</v>
      </c>
      <c r="V23" s="5">
        <v>2521.4605475162148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54</v>
      </c>
      <c r="B24" s="56" t="s">
        <v>197</v>
      </c>
      <c r="C24" s="56" t="s">
        <v>132</v>
      </c>
      <c r="D24" s="5">
        <v>997.25963667615531</v>
      </c>
      <c r="E24" s="5">
        <v>969.69815236256545</v>
      </c>
      <c r="F24" s="5">
        <v>1009.043573632425</v>
      </c>
      <c r="G24" s="5">
        <v>1173.3147233060199</v>
      </c>
      <c r="H24" s="5">
        <v>1792.73797877838</v>
      </c>
      <c r="I24" s="5">
        <v>2016.0393840893601</v>
      </c>
      <c r="J24" s="5">
        <v>2158.1063028101921</v>
      </c>
      <c r="K24" s="5">
        <v>3350.0020729988191</v>
      </c>
      <c r="L24" s="5">
        <v>3533.4634450857388</v>
      </c>
      <c r="M24" s="5">
        <v>4272.4029574722581</v>
      </c>
      <c r="N24" s="5">
        <v>4712.4866527322447</v>
      </c>
      <c r="O24" s="5">
        <v>4806.4296768579616</v>
      </c>
      <c r="P24" s="5">
        <v>4888.9278550496001</v>
      </c>
      <c r="Q24" s="5">
        <v>3254.182096447259</v>
      </c>
      <c r="R24" s="5">
        <v>3910.445245118673</v>
      </c>
      <c r="S24" s="5">
        <v>4063.9491542238011</v>
      </c>
      <c r="T24" s="5">
        <v>3329.607403295222</v>
      </c>
      <c r="U24" s="5">
        <v>3246.1180429960918</v>
      </c>
      <c r="V24" s="5">
        <v>3407.1249773973632</v>
      </c>
      <c r="W24" s="5">
        <v>2778.7483174159288</v>
      </c>
      <c r="X24" s="5">
        <v>3243.9918549352751</v>
      </c>
      <c r="Y24" s="5">
        <v>2987.0423929067051</v>
      </c>
      <c r="Z24" s="5">
        <v>403.61838110774528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1">
      <c r="A25" s="56" t="s">
        <v>54</v>
      </c>
      <c r="B25" s="56" t="s">
        <v>197</v>
      </c>
      <c r="C25" s="56" t="s">
        <v>133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</row>
    <row r="26" spans="1:31">
      <c r="A26" s="56" t="s">
        <v>54</v>
      </c>
      <c r="B26" s="56" t="s">
        <v>197</v>
      </c>
      <c r="C26" s="56" t="s">
        <v>134</v>
      </c>
      <c r="D26" s="5">
        <v>5.5464999999999987E-8</v>
      </c>
      <c r="E26" s="5">
        <v>0.25707854264500002</v>
      </c>
      <c r="F26" s="5">
        <v>0.31762279142999889</v>
      </c>
      <c r="G26" s="5">
        <v>5.9030971913050134</v>
      </c>
      <c r="H26" s="5">
        <v>15.29729968211498</v>
      </c>
      <c r="I26" s="5">
        <v>29.118898946589969</v>
      </c>
      <c r="J26" s="5">
        <v>31.50128034957995</v>
      </c>
      <c r="K26" s="5">
        <v>210.819183119645</v>
      </c>
      <c r="L26" s="5">
        <v>240.7893099187101</v>
      </c>
      <c r="M26" s="5">
        <v>281.69617516711992</v>
      </c>
      <c r="N26" s="5">
        <v>386.82757190360968</v>
      </c>
      <c r="O26" s="5">
        <v>796.65355924441485</v>
      </c>
      <c r="P26" s="5">
        <v>915.94470287123522</v>
      </c>
      <c r="Q26" s="5">
        <v>736.12089778770996</v>
      </c>
      <c r="R26" s="5">
        <v>611.98266928737019</v>
      </c>
      <c r="S26" s="5">
        <v>727.7511280082847</v>
      </c>
      <c r="T26" s="5">
        <v>1257.0799493008919</v>
      </c>
      <c r="U26" s="5">
        <v>1229.528487260445</v>
      </c>
      <c r="V26" s="5">
        <v>1164.556776180453</v>
      </c>
      <c r="W26" s="5">
        <v>1158.479166316574</v>
      </c>
      <c r="X26" s="5">
        <v>1230.1165253300501</v>
      </c>
      <c r="Y26" s="5">
        <v>698.97055364431014</v>
      </c>
      <c r="Z26" s="5">
        <v>2772.732905243221</v>
      </c>
      <c r="AA26" s="5">
        <v>3730.0087992014942</v>
      </c>
      <c r="AB26" s="5">
        <v>2092.744998975475</v>
      </c>
      <c r="AC26" s="5">
        <v>3126.118852955301</v>
      </c>
      <c r="AD26" s="5">
        <v>3237.696531866321</v>
      </c>
      <c r="AE26" s="5">
        <v>1982.0151205025791</v>
      </c>
    </row>
    <row r="27" spans="1:31">
      <c r="A27" s="56" t="s">
        <v>54</v>
      </c>
      <c r="B27" s="56" t="s">
        <v>197</v>
      </c>
      <c r="C27" s="56" t="s">
        <v>135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</row>
    <row r="28" spans="1:31">
      <c r="A28" s="56" t="s">
        <v>54</v>
      </c>
      <c r="B28" s="56" t="s">
        <v>197</v>
      </c>
      <c r="C28" s="56" t="s">
        <v>136</v>
      </c>
      <c r="D28" s="5">
        <v>213.04516754183999</v>
      </c>
      <c r="E28" s="5">
        <v>251.42043705568989</v>
      </c>
      <c r="F28" s="5">
        <v>199.2210366927751</v>
      </c>
      <c r="G28" s="5">
        <v>126.74201385565</v>
      </c>
      <c r="H28" s="5">
        <v>180.51341423943489</v>
      </c>
      <c r="I28" s="5">
        <v>184.41772939808499</v>
      </c>
      <c r="J28" s="5">
        <v>308.66522676006502</v>
      </c>
      <c r="K28" s="5">
        <v>160.58269867863501</v>
      </c>
      <c r="L28" s="5">
        <v>280.02973782718999</v>
      </c>
      <c r="M28" s="5">
        <v>299.18001673356491</v>
      </c>
      <c r="N28" s="5">
        <v>248.91692016866489</v>
      </c>
      <c r="O28" s="5">
        <v>213.0451649437849</v>
      </c>
      <c r="P28" s="5">
        <v>251.42043546906999</v>
      </c>
      <c r="Q28" s="5">
        <v>199.2210368966052</v>
      </c>
      <c r="R28" s="5">
        <v>54.607372914199921</v>
      </c>
      <c r="S28" s="5">
        <v>64.03542789219</v>
      </c>
      <c r="T28" s="5">
        <v>77.214285427219707</v>
      </c>
      <c r="U28" s="5">
        <v>166.56127737432021</v>
      </c>
      <c r="V28" s="5">
        <v>81.759810447079843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</row>
    <row r="29" spans="1:31">
      <c r="A29" s="56" t="s">
        <v>54</v>
      </c>
      <c r="B29" s="56" t="s">
        <v>197</v>
      </c>
      <c r="C29" s="56" t="s">
        <v>137</v>
      </c>
      <c r="D29" s="5">
        <v>535.3782503992702</v>
      </c>
      <c r="E29" s="5">
        <v>883.07885621107016</v>
      </c>
      <c r="F29" s="5">
        <v>1039.6276383149409</v>
      </c>
      <c r="G29" s="5">
        <v>1106.84356083539</v>
      </c>
      <c r="H29" s="5">
        <v>1161.2687841161051</v>
      </c>
      <c r="I29" s="5">
        <v>1322.6455343704499</v>
      </c>
      <c r="J29" s="5">
        <v>1345.5064116878959</v>
      </c>
      <c r="K29" s="5">
        <v>3446.7683061081898</v>
      </c>
      <c r="L29" s="5">
        <v>3227.7966339570171</v>
      </c>
      <c r="M29" s="5">
        <v>2968.198786875209</v>
      </c>
      <c r="N29" s="5">
        <v>3727.0829013572938</v>
      </c>
      <c r="O29" s="5">
        <v>4065.2047869550061</v>
      </c>
      <c r="P29" s="5">
        <v>4212.1866186304778</v>
      </c>
      <c r="Q29" s="5">
        <v>5667.344210100272</v>
      </c>
      <c r="R29" s="5">
        <v>6328.2870495520974</v>
      </c>
      <c r="S29" s="5">
        <v>8052.1520798375923</v>
      </c>
      <c r="T29" s="5">
        <v>10927.19837168827</v>
      </c>
      <c r="U29" s="5">
        <v>11204.49760376819</v>
      </c>
      <c r="V29" s="5">
        <v>12922.2643690147</v>
      </c>
      <c r="W29" s="5">
        <v>12268.785174732609</v>
      </c>
      <c r="X29" s="5">
        <v>11026.039359712069</v>
      </c>
      <c r="Y29" s="5">
        <v>12079.40000684973</v>
      </c>
      <c r="Z29" s="5">
        <v>12111.80119269731</v>
      </c>
      <c r="AA29" s="5">
        <v>12401.985781161569</v>
      </c>
      <c r="AB29" s="5">
        <v>12353.808142139769</v>
      </c>
      <c r="AC29" s="5">
        <v>14674.23952424424</v>
      </c>
      <c r="AD29" s="5">
        <v>17203.062436844521</v>
      </c>
      <c r="AE29" s="5">
        <v>16854.760275899669</v>
      </c>
    </row>
    <row r="30" spans="1:31">
      <c r="A30" s="56" t="s">
        <v>54</v>
      </c>
      <c r="B30" s="56" t="s">
        <v>197</v>
      </c>
      <c r="C30" s="56" t="s">
        <v>138</v>
      </c>
      <c r="D30" s="5">
        <v>54.200424991934987</v>
      </c>
      <c r="E30" s="5">
        <v>145.85012744266501</v>
      </c>
      <c r="F30" s="5">
        <v>224.7192252980652</v>
      </c>
      <c r="G30" s="5">
        <v>345.07412808187979</v>
      </c>
      <c r="H30" s="5">
        <v>495.49672859100468</v>
      </c>
      <c r="I30" s="5">
        <v>657.11260574614994</v>
      </c>
      <c r="J30" s="5">
        <v>975.11516106800968</v>
      </c>
      <c r="K30" s="5">
        <v>1291.1591657568099</v>
      </c>
      <c r="L30" s="5">
        <v>1469.2979953861691</v>
      </c>
      <c r="M30" s="5">
        <v>1638.564277142835</v>
      </c>
      <c r="N30" s="5">
        <v>2016.7133669224399</v>
      </c>
      <c r="O30" s="5">
        <v>2618.1590668098161</v>
      </c>
      <c r="P30" s="5">
        <v>2972.5917702112288</v>
      </c>
      <c r="Q30" s="5">
        <v>3500.1597686649429</v>
      </c>
      <c r="R30" s="5">
        <v>4195.0158688045094</v>
      </c>
      <c r="S30" s="5">
        <v>4881.9605657014799</v>
      </c>
      <c r="T30" s="5">
        <v>5127.3345693950823</v>
      </c>
      <c r="U30" s="5">
        <v>5641.6691799163173</v>
      </c>
      <c r="V30" s="5">
        <v>6441.6814889086327</v>
      </c>
      <c r="W30" s="5">
        <v>6599.4323012027271</v>
      </c>
      <c r="X30" s="5">
        <v>6354.1114990754559</v>
      </c>
      <c r="Y30" s="5">
        <v>7658.7915194517254</v>
      </c>
      <c r="Z30" s="5">
        <v>8881.5657268291125</v>
      </c>
      <c r="AA30" s="5">
        <v>9341.1820151424854</v>
      </c>
      <c r="AB30" s="5">
        <v>9221.1136064178936</v>
      </c>
      <c r="AC30" s="5">
        <v>10313.65466954624</v>
      </c>
      <c r="AD30" s="5">
        <v>11000.493839670189</v>
      </c>
      <c r="AE30" s="5">
        <v>11784.55334219571</v>
      </c>
    </row>
    <row r="31" spans="1:31">
      <c r="A31" s="56" t="s">
        <v>54</v>
      </c>
      <c r="B31" s="56" t="s">
        <v>197</v>
      </c>
      <c r="C31" s="56" t="s">
        <v>139</v>
      </c>
      <c r="D31" s="5">
        <v>113.965096957097</v>
      </c>
      <c r="E31" s="5">
        <v>204.51809434610101</v>
      </c>
      <c r="F31" s="5">
        <v>295.47356632832401</v>
      </c>
      <c r="G31" s="5">
        <v>376.36248337679302</v>
      </c>
      <c r="H31" s="5">
        <v>442.707538579595</v>
      </c>
      <c r="I31" s="5">
        <v>500.81247181569103</v>
      </c>
      <c r="J31" s="5">
        <v>581.00197300838397</v>
      </c>
      <c r="K31" s="5">
        <v>707.25287677804795</v>
      </c>
      <c r="L31" s="5">
        <v>820.43033742354703</v>
      </c>
      <c r="M31" s="5">
        <v>927.728959052812</v>
      </c>
      <c r="N31" s="5">
        <v>1055.7626441102</v>
      </c>
      <c r="O31" s="5">
        <v>1193.3551323664601</v>
      </c>
      <c r="P31" s="5">
        <v>1335.4764663847</v>
      </c>
      <c r="Q31" s="5">
        <v>1455.5149278808999</v>
      </c>
      <c r="R31" s="5">
        <v>1571.3795097319801</v>
      </c>
      <c r="S31" s="5">
        <v>1661.32892220965</v>
      </c>
      <c r="T31" s="5">
        <v>1730.55739828744</v>
      </c>
      <c r="U31" s="5">
        <v>1751.8883123606499</v>
      </c>
      <c r="V31" s="5">
        <v>1766.7469949399001</v>
      </c>
      <c r="W31" s="5">
        <v>1766.75208446739</v>
      </c>
      <c r="X31" s="5">
        <v>1767.15895608714</v>
      </c>
      <c r="Y31" s="5">
        <v>1761.84724322329</v>
      </c>
      <c r="Z31" s="5">
        <v>1749.80132554959</v>
      </c>
      <c r="AA31" s="5">
        <v>1749.36623159228</v>
      </c>
      <c r="AB31" s="5">
        <v>1738.49031901175</v>
      </c>
      <c r="AC31" s="5">
        <v>1725.91060392653</v>
      </c>
      <c r="AD31" s="5">
        <v>1701.4704868379399</v>
      </c>
      <c r="AE31" s="5">
        <v>1718.85391947125</v>
      </c>
    </row>
    <row r="32" spans="1:31">
      <c r="A32" s="56" t="s">
        <v>54</v>
      </c>
      <c r="B32" s="56" t="s">
        <v>197</v>
      </c>
      <c r="C32" s="56" t="s">
        <v>140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</row>
    <row r="33" spans="1:31">
      <c r="A33" s="56" t="s">
        <v>54</v>
      </c>
      <c r="B33" s="56" t="s">
        <v>197</v>
      </c>
      <c r="C33" s="56" t="s">
        <v>141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</row>
    <row r="34" spans="1:31">
      <c r="A34" s="56" t="s">
        <v>54</v>
      </c>
      <c r="B34" s="56" t="s">
        <v>197</v>
      </c>
      <c r="C34" s="56" t="s">
        <v>142</v>
      </c>
      <c r="D34" s="5">
        <v>4251.9447666859051</v>
      </c>
      <c r="E34" s="5">
        <v>12274.81550154531</v>
      </c>
      <c r="F34" s="5">
        <v>14253.5519115592</v>
      </c>
      <c r="G34" s="5">
        <v>16055.306912952379</v>
      </c>
      <c r="H34" s="5">
        <v>18800.825039794869</v>
      </c>
      <c r="I34" s="5">
        <v>22788.728630889491</v>
      </c>
      <c r="J34" s="5">
        <v>26432.254080027789</v>
      </c>
      <c r="K34" s="5">
        <v>27403.311575942051</v>
      </c>
      <c r="L34" s="5">
        <v>29295.926839032261</v>
      </c>
      <c r="M34" s="5">
        <v>31662.939590567039</v>
      </c>
      <c r="N34" s="5">
        <v>35305.974621421403</v>
      </c>
      <c r="O34" s="5">
        <v>35844.820247406613</v>
      </c>
      <c r="P34" s="5">
        <v>35405.297612651957</v>
      </c>
      <c r="Q34" s="5">
        <v>35733.107311226297</v>
      </c>
      <c r="R34" s="5">
        <v>36784.592057998227</v>
      </c>
      <c r="S34" s="5">
        <v>37902.314438631453</v>
      </c>
      <c r="T34" s="5">
        <v>39216.680602961918</v>
      </c>
      <c r="U34" s="5">
        <v>41812.237209512561</v>
      </c>
      <c r="V34" s="5">
        <v>39534.039872697307</v>
      </c>
      <c r="W34" s="5">
        <v>52829.34256492956</v>
      </c>
      <c r="X34" s="5">
        <v>56865.032506697782</v>
      </c>
      <c r="Y34" s="5">
        <v>54232.19855453381</v>
      </c>
      <c r="Z34" s="5">
        <v>55766.932683474493</v>
      </c>
      <c r="AA34" s="5">
        <v>53765.459021697818</v>
      </c>
      <c r="AB34" s="5">
        <v>57011.189244094749</v>
      </c>
      <c r="AC34" s="5">
        <v>60472.737351576739</v>
      </c>
      <c r="AD34" s="5">
        <v>59752.166388096222</v>
      </c>
      <c r="AE34" s="5">
        <v>59868.718122812963</v>
      </c>
    </row>
    <row r="35" spans="1:31">
      <c r="A35" s="56" t="s">
        <v>54</v>
      </c>
      <c r="B35" s="56" t="s">
        <v>197</v>
      </c>
      <c r="C35" s="56" t="s">
        <v>143</v>
      </c>
      <c r="D35" s="5">
        <v>6305.8175596765404</v>
      </c>
      <c r="E35" s="5">
        <v>6261.635065597995</v>
      </c>
      <c r="F35" s="5">
        <v>6835.4865891457666</v>
      </c>
      <c r="G35" s="5">
        <v>6909.6015715811718</v>
      </c>
      <c r="H35" s="5">
        <v>6907.8016113515714</v>
      </c>
      <c r="I35" s="5">
        <v>7632.2617219578906</v>
      </c>
      <c r="J35" s="5">
        <v>7406.3902110788486</v>
      </c>
      <c r="K35" s="5">
        <v>10819.83475649878</v>
      </c>
      <c r="L35" s="5">
        <v>10505.07575356949</v>
      </c>
      <c r="M35" s="5">
        <v>10640.377857027621</v>
      </c>
      <c r="N35" s="5">
        <v>13066.574016022299</v>
      </c>
      <c r="O35" s="5">
        <v>13988.8365106399</v>
      </c>
      <c r="P35" s="5">
        <v>14812.799992062141</v>
      </c>
      <c r="Q35" s="5">
        <v>17875.811136768389</v>
      </c>
      <c r="R35" s="5">
        <v>21018.901640137519</v>
      </c>
      <c r="S35" s="5">
        <v>23119.948008378022</v>
      </c>
      <c r="T35" s="5">
        <v>32575.067023867581</v>
      </c>
      <c r="U35" s="5">
        <v>33164.001313536472</v>
      </c>
      <c r="V35" s="5">
        <v>37284.966900105821</v>
      </c>
      <c r="W35" s="5">
        <v>40936.964622896543</v>
      </c>
      <c r="X35" s="5">
        <v>37312.722968787821</v>
      </c>
      <c r="Y35" s="5">
        <v>40352.939809129319</v>
      </c>
      <c r="Z35" s="5">
        <v>42011.451855899402</v>
      </c>
      <c r="AA35" s="5">
        <v>46468.339501175164</v>
      </c>
      <c r="AB35" s="5">
        <v>46881.118086308306</v>
      </c>
      <c r="AC35" s="5">
        <v>55893.151653435583</v>
      </c>
      <c r="AD35" s="5">
        <v>58145.178706362007</v>
      </c>
      <c r="AE35" s="5">
        <v>58556.522671348182</v>
      </c>
    </row>
    <row r="36" spans="1:31">
      <c r="A36" s="56" t="s">
        <v>54</v>
      </c>
      <c r="B36" s="56" t="s">
        <v>197</v>
      </c>
      <c r="C36" s="56" t="s">
        <v>144</v>
      </c>
      <c r="D36" s="5">
        <v>8003.7758971000003</v>
      </c>
      <c r="E36" s="5">
        <v>8914.7690364000009</v>
      </c>
      <c r="F36" s="5">
        <v>9913.3651482999994</v>
      </c>
      <c r="G36" s="5">
        <v>10887.891067799999</v>
      </c>
      <c r="H36" s="5">
        <v>11827.9604989</v>
      </c>
      <c r="I36" s="5">
        <v>12709.108892</v>
      </c>
      <c r="J36" s="5">
        <v>13625.049818199999</v>
      </c>
      <c r="K36" s="5">
        <v>14562.2154581</v>
      </c>
      <c r="L36" s="5">
        <v>15460.4242044</v>
      </c>
      <c r="M36" s="5">
        <v>16247.905898499999</v>
      </c>
      <c r="N36" s="5">
        <v>17074.411882799999</v>
      </c>
      <c r="O36" s="5">
        <v>17890.849798899999</v>
      </c>
      <c r="P36" s="5">
        <v>18708.810956900001</v>
      </c>
      <c r="Q36" s="5">
        <v>19396.284543199999</v>
      </c>
      <c r="R36" s="5">
        <v>20081.111898399999</v>
      </c>
      <c r="S36" s="5">
        <v>20768.276866600001</v>
      </c>
      <c r="T36" s="5">
        <v>21506.990019000001</v>
      </c>
      <c r="U36" s="5">
        <v>22145.479821699999</v>
      </c>
      <c r="V36" s="5">
        <v>22806.500498599999</v>
      </c>
      <c r="W36" s="5">
        <v>23456.237986600001</v>
      </c>
      <c r="X36" s="5">
        <v>24147.858120199999</v>
      </c>
      <c r="Y36" s="5">
        <v>24712.014822900001</v>
      </c>
      <c r="Z36" s="5">
        <v>25293.8984662</v>
      </c>
      <c r="AA36" s="5">
        <v>25871.542336499999</v>
      </c>
      <c r="AB36" s="5">
        <v>26502.765391100002</v>
      </c>
      <c r="AC36" s="5">
        <v>27014.529022899998</v>
      </c>
      <c r="AD36" s="5">
        <v>27560.276074599999</v>
      </c>
      <c r="AE36" s="5">
        <v>27560.276074599999</v>
      </c>
    </row>
    <row r="37" spans="1:31">
      <c r="A37" s="56" t="s">
        <v>54</v>
      </c>
      <c r="B37" s="56" t="s">
        <v>197</v>
      </c>
      <c r="C37" s="56" t="s">
        <v>146</v>
      </c>
      <c r="D37" s="5">
        <v>3.9897499999999959E-7</v>
      </c>
      <c r="E37" s="5">
        <v>4.1144999999999989E-7</v>
      </c>
      <c r="F37" s="5">
        <v>4.4549499999999972E-7</v>
      </c>
      <c r="G37" s="5">
        <v>4.7911000000000027E-7</v>
      </c>
      <c r="H37" s="5">
        <v>5.1958000000000026E-7</v>
      </c>
      <c r="I37" s="5">
        <v>5.5336999999999977E-7</v>
      </c>
      <c r="J37" s="5">
        <v>0.27603629627500043</v>
      </c>
      <c r="K37" s="5">
        <v>3.3809333051100201</v>
      </c>
      <c r="L37" s="5">
        <v>0.70333168526499878</v>
      </c>
      <c r="M37" s="5">
        <v>7.3453246307049964</v>
      </c>
      <c r="N37" s="5">
        <v>0.90100449234499991</v>
      </c>
      <c r="O37" s="5">
        <v>29.303780319120001</v>
      </c>
      <c r="P37" s="5">
        <v>1.0432749999999989E-6</v>
      </c>
      <c r="Q37" s="5">
        <v>13.767134245530009</v>
      </c>
      <c r="R37" s="5">
        <v>2.0025750000000009E-6</v>
      </c>
      <c r="S37" s="5">
        <v>2.1694200000000001E-6</v>
      </c>
      <c r="T37" s="5">
        <v>1.4081415775499999</v>
      </c>
      <c r="U37" s="5">
        <v>9.5151063673149814</v>
      </c>
      <c r="V37" s="5">
        <v>3.8303900000000059E-6</v>
      </c>
      <c r="W37" s="5">
        <v>34.04306141840015</v>
      </c>
      <c r="X37" s="5">
        <v>73.703194840520283</v>
      </c>
      <c r="Y37" s="5">
        <v>6.9967099999999976E-6</v>
      </c>
      <c r="Z37" s="5">
        <v>98.847396718715018</v>
      </c>
      <c r="AA37" s="5">
        <v>87.56654996182499</v>
      </c>
      <c r="AB37" s="5">
        <v>322.81889999813501</v>
      </c>
      <c r="AC37" s="5">
        <v>368.111861293635</v>
      </c>
      <c r="AD37" s="5">
        <v>964.84976737631473</v>
      </c>
      <c r="AE37" s="5">
        <v>781.69073746846209</v>
      </c>
    </row>
    <row r="38" spans="1:31">
      <c r="A38" s="56" t="s">
        <v>54</v>
      </c>
      <c r="B38" s="56" t="s">
        <v>197</v>
      </c>
      <c r="C38" s="56" t="s">
        <v>149</v>
      </c>
      <c r="D38" s="5">
        <v>-752.30084874718011</v>
      </c>
      <c r="E38" s="5">
        <v>-1237.3369364042901</v>
      </c>
      <c r="F38" s="5">
        <v>-1421.6580475162009</v>
      </c>
      <c r="G38" s="5">
        <v>-1522.7274499251359</v>
      </c>
      <c r="H38" s="5">
        <v>-1601.7233115719509</v>
      </c>
      <c r="I38" s="5">
        <v>-1806.1961892138149</v>
      </c>
      <c r="J38" s="5">
        <v>-1852.2596631339709</v>
      </c>
      <c r="K38" s="5">
        <v>-4468.0392889800232</v>
      </c>
      <c r="L38" s="5">
        <v>-4187.4111479695239</v>
      </c>
      <c r="M38" s="5">
        <v>-3866.956672454121</v>
      </c>
      <c r="N38" s="5">
        <v>-4884.5364754066213</v>
      </c>
      <c r="O38" s="5">
        <v>-5318.1838938658111</v>
      </c>
      <c r="P38" s="5">
        <v>-5536.4075375411858</v>
      </c>
      <c r="Q38" s="5">
        <v>-7408.2164208708518</v>
      </c>
      <c r="R38" s="5">
        <v>-8359.4545841784857</v>
      </c>
      <c r="S38" s="5">
        <v>-10474.574410410019</v>
      </c>
      <c r="T38" s="5">
        <v>-13941.25775314469</v>
      </c>
      <c r="U38" s="5">
        <v>-14254.028843378939</v>
      </c>
      <c r="V38" s="5">
        <v>-16512.047622922029</v>
      </c>
      <c r="W38" s="5">
        <v>-15742.535322299231</v>
      </c>
      <c r="X38" s="5">
        <v>-14178.192141279371</v>
      </c>
      <c r="Y38" s="5">
        <v>-15655.038658328711</v>
      </c>
      <c r="Z38" s="5">
        <v>-15714.33656340269</v>
      </c>
      <c r="AA38" s="5">
        <v>-16202.430858526301</v>
      </c>
      <c r="AB38" s="5">
        <v>-15924.346904755561</v>
      </c>
      <c r="AC38" s="5">
        <v>-18828.39457316323</v>
      </c>
      <c r="AD38" s="5">
        <v>-22036.401533298049</v>
      </c>
      <c r="AE38" s="5">
        <v>-21679.243054467341</v>
      </c>
    </row>
    <row r="39" spans="1:31">
      <c r="A39" s="56" t="s">
        <v>54</v>
      </c>
      <c r="B39" s="56" t="s">
        <v>197</v>
      </c>
      <c r="C39" s="56" t="s">
        <v>150</v>
      </c>
      <c r="D39" s="5">
        <v>-63.758904019274993</v>
      </c>
      <c r="E39" s="5">
        <v>-171.57142538708999</v>
      </c>
      <c r="F39" s="5">
        <v>-264.34943344999488</v>
      </c>
      <c r="G39" s="5">
        <v>-405.92944622544962</v>
      </c>
      <c r="H39" s="5">
        <v>-582.87972322183498</v>
      </c>
      <c r="I39" s="5">
        <v>-773.36791953213503</v>
      </c>
      <c r="J39" s="5">
        <v>-1146.7102900047109</v>
      </c>
      <c r="K39" s="5">
        <v>-1524.30517956671</v>
      </c>
      <c r="L39" s="5">
        <v>-1741.6272728175099</v>
      </c>
      <c r="M39" s="5">
        <v>-1948.0871068254501</v>
      </c>
      <c r="N39" s="5">
        <v>-2414.1453682873848</v>
      </c>
      <c r="O39" s="5">
        <v>-3131.1688893779192</v>
      </c>
      <c r="P39" s="5">
        <v>-3581.2623989191288</v>
      </c>
      <c r="Q39" s="5">
        <v>-4215.3712668696753</v>
      </c>
      <c r="R39" s="5">
        <v>-5074.8419354897187</v>
      </c>
      <c r="S39" s="5">
        <v>-5909.6867551079868</v>
      </c>
      <c r="T39" s="5">
        <v>-6247.5204109665974</v>
      </c>
      <c r="U39" s="5">
        <v>-6881.2476420530593</v>
      </c>
      <c r="V39" s="5">
        <v>-7888.6487553697261</v>
      </c>
      <c r="W39" s="5">
        <v>-8093.4590304081466</v>
      </c>
      <c r="X39" s="5">
        <v>-7809.1844937391406</v>
      </c>
      <c r="Y39" s="5">
        <v>-9449.6113203455261</v>
      </c>
      <c r="Z39" s="5">
        <v>-10962.727545117579</v>
      </c>
      <c r="AA39" s="5">
        <v>-11601.927107025451</v>
      </c>
      <c r="AB39" s="5">
        <v>-11481.21575224578</v>
      </c>
      <c r="AC39" s="5">
        <v>-12874.003113315101</v>
      </c>
      <c r="AD39" s="5">
        <v>-13715.110137444381</v>
      </c>
      <c r="AE39" s="5">
        <v>-14719.18801268435</v>
      </c>
    </row>
    <row r="40" spans="1:31">
      <c r="A40" s="56" t="s">
        <v>54</v>
      </c>
      <c r="B40" s="56" t="s">
        <v>197</v>
      </c>
      <c r="C40" s="56" t="s">
        <v>151</v>
      </c>
      <c r="D40" s="5">
        <v>-130.96854174107401</v>
      </c>
      <c r="E40" s="5">
        <v>-236.46226340691001</v>
      </c>
      <c r="F40" s="5">
        <v>-343.32192731499498</v>
      </c>
      <c r="G40" s="5">
        <v>-436.92834610717802</v>
      </c>
      <c r="H40" s="5">
        <v>-513.65866140435799</v>
      </c>
      <c r="I40" s="5">
        <v>-582.25303297905305</v>
      </c>
      <c r="J40" s="5">
        <v>-677.32689186207301</v>
      </c>
      <c r="K40" s="5">
        <v>-824.39657464836</v>
      </c>
      <c r="L40" s="5">
        <v>-957.73411036726498</v>
      </c>
      <c r="M40" s="5">
        <v>-1081.45927541575</v>
      </c>
      <c r="N40" s="5">
        <v>-1233.39521386207</v>
      </c>
      <c r="O40" s="5">
        <v>-1393.1405148480201</v>
      </c>
      <c r="P40" s="5">
        <v>-1561.0975839064299</v>
      </c>
      <c r="Q40" s="5">
        <v>-1704.4301517123499</v>
      </c>
      <c r="R40" s="5">
        <v>-1836.0564598952101</v>
      </c>
      <c r="S40" s="5">
        <v>-1939.84030818264</v>
      </c>
      <c r="T40" s="5">
        <v>-2023.5924374281799</v>
      </c>
      <c r="U40" s="5">
        <v>-2052.3431988034599</v>
      </c>
      <c r="V40" s="5">
        <v>-2063.13551045758</v>
      </c>
      <c r="W40" s="5">
        <v>-2067.9110095372998</v>
      </c>
      <c r="X40" s="5">
        <v>-2061.0255247456198</v>
      </c>
      <c r="Y40" s="5">
        <v>-2058.9092883543199</v>
      </c>
      <c r="Z40" s="5">
        <v>-2041.5149880725701</v>
      </c>
      <c r="AA40" s="5">
        <v>-2044.5966017343801</v>
      </c>
      <c r="AB40" s="5">
        <v>-2028.1466020866301</v>
      </c>
      <c r="AC40" s="5">
        <v>-2012.96819171518</v>
      </c>
      <c r="AD40" s="5">
        <v>-1982.19426614401</v>
      </c>
      <c r="AE40" s="5">
        <v>-2005.18841427446</v>
      </c>
    </row>
    <row r="42" spans="1:31">
      <c r="A42" s="56" t="s">
        <v>54</v>
      </c>
      <c r="B42" s="56" t="s">
        <v>198</v>
      </c>
      <c r="C42" s="56" t="s">
        <v>131</v>
      </c>
      <c r="D42" s="5">
        <v>34886.531554705063</v>
      </c>
      <c r="E42" s="5">
        <v>30453.034160597079</v>
      </c>
      <c r="F42" s="5">
        <v>27657.991754410861</v>
      </c>
      <c r="G42" s="5">
        <v>22944.5783734496</v>
      </c>
      <c r="H42" s="5">
        <v>22300.423769550562</v>
      </c>
      <c r="I42" s="5">
        <v>18502.669104547022</v>
      </c>
      <c r="J42" s="5">
        <v>11216.507061968539</v>
      </c>
      <c r="K42" s="5">
        <v>7399.2896709231381</v>
      </c>
      <c r="L42" s="5">
        <v>7502.3506877050004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</row>
    <row r="43" spans="1:31">
      <c r="A43" s="56" t="s">
        <v>54</v>
      </c>
      <c r="B43" s="56" t="s">
        <v>198</v>
      </c>
      <c r="C43" s="56" t="s">
        <v>132</v>
      </c>
      <c r="D43" s="5">
        <v>17.383513979515001</v>
      </c>
      <c r="E43" s="5">
        <v>10.973507263619981</v>
      </c>
      <c r="F43" s="5">
        <v>19.48123397416499</v>
      </c>
      <c r="G43" s="5">
        <v>43.908026041134832</v>
      </c>
      <c r="H43" s="5">
        <v>85.677480506434904</v>
      </c>
      <c r="I43" s="5">
        <v>114.2366593229</v>
      </c>
      <c r="J43" s="5">
        <v>135.46285263999471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</row>
    <row r="44" spans="1:31">
      <c r="A44" s="56" t="s">
        <v>54</v>
      </c>
      <c r="B44" s="56" t="s">
        <v>198</v>
      </c>
      <c r="C44" s="56" t="s">
        <v>133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</row>
    <row r="45" spans="1:31">
      <c r="A45" s="56" t="s">
        <v>54</v>
      </c>
      <c r="B45" s="56" t="s">
        <v>198</v>
      </c>
      <c r="C45" s="56" t="s">
        <v>134</v>
      </c>
      <c r="D45" s="5">
        <v>10.11287252294</v>
      </c>
      <c r="E45" s="5">
        <v>9.5089956218650009</v>
      </c>
      <c r="F45" s="5">
        <v>12.97745043999501</v>
      </c>
      <c r="G45" s="5">
        <v>18.520907818109979</v>
      </c>
      <c r="H45" s="5">
        <v>46.90444221383995</v>
      </c>
      <c r="I45" s="5">
        <v>116.65195807559491</v>
      </c>
      <c r="J45" s="5">
        <v>107.6052763606549</v>
      </c>
      <c r="K45" s="5">
        <v>236.6437163681349</v>
      </c>
      <c r="L45" s="5">
        <v>124.5903976187399</v>
      </c>
      <c r="M45" s="5">
        <v>241.9073586334498</v>
      </c>
      <c r="N45" s="5">
        <v>105.1669111748249</v>
      </c>
      <c r="O45" s="5">
        <v>314.29701539644969</v>
      </c>
      <c r="P45" s="5">
        <v>202.77917237046501</v>
      </c>
      <c r="Q45" s="5">
        <v>483.5120394673396</v>
      </c>
      <c r="R45" s="5">
        <v>334.00370151195972</v>
      </c>
      <c r="S45" s="5">
        <v>878.51315039374981</v>
      </c>
      <c r="T45" s="5">
        <v>1105.5630663134259</v>
      </c>
      <c r="U45" s="5">
        <v>1356.275378100313</v>
      </c>
      <c r="V45" s="5">
        <v>1544.4553872959041</v>
      </c>
      <c r="W45" s="5">
        <v>2475.5898918712919</v>
      </c>
      <c r="X45" s="5">
        <v>1334.8071050781</v>
      </c>
      <c r="Y45" s="5">
        <v>1126.5112404018739</v>
      </c>
      <c r="Z45" s="5">
        <v>1694.015041330751</v>
      </c>
      <c r="AA45" s="5">
        <v>1369.5551239366839</v>
      </c>
      <c r="AB45" s="5">
        <v>1726.1113497930401</v>
      </c>
      <c r="AC45" s="5">
        <v>1487.7781961779001</v>
      </c>
      <c r="AD45" s="5">
        <v>4239.1205376141843</v>
      </c>
      <c r="AE45" s="5">
        <v>3075.8116060469079</v>
      </c>
    </row>
    <row r="46" spans="1:31">
      <c r="A46" s="56" t="s">
        <v>54</v>
      </c>
      <c r="B46" s="56" t="s">
        <v>198</v>
      </c>
      <c r="C46" s="56" t="s">
        <v>135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56" t="s">
        <v>54</v>
      </c>
      <c r="B47" s="56" t="s">
        <v>198</v>
      </c>
      <c r="C47" s="56" t="s">
        <v>136</v>
      </c>
      <c r="D47" s="5">
        <v>2651.3807590519</v>
      </c>
      <c r="E47" s="5">
        <v>1427.6056224344611</v>
      </c>
      <c r="F47" s="5">
        <v>2104.0691389209251</v>
      </c>
      <c r="G47" s="5">
        <v>2857.006303454973</v>
      </c>
      <c r="H47" s="5">
        <v>3029.7125932364461</v>
      </c>
      <c r="I47" s="5">
        <v>2604.4542870629102</v>
      </c>
      <c r="J47" s="5">
        <v>2863.17741317628</v>
      </c>
      <c r="K47" s="5">
        <v>3020.8897598239992</v>
      </c>
      <c r="L47" s="5">
        <v>1686.860177643041</v>
      </c>
      <c r="M47" s="5">
        <v>2013.3311712848449</v>
      </c>
      <c r="N47" s="5">
        <v>2317.2054864707088</v>
      </c>
      <c r="O47" s="5">
        <v>2773.6083272869651</v>
      </c>
      <c r="P47" s="5">
        <v>2753.9847051706788</v>
      </c>
      <c r="Q47" s="5">
        <v>2687.8155093021392</v>
      </c>
      <c r="R47" s="5">
        <v>2746.6569327229399</v>
      </c>
      <c r="S47" s="5">
        <v>2992.639317300117</v>
      </c>
      <c r="T47" s="5">
        <v>2479.974622464209</v>
      </c>
      <c r="U47" s="5">
        <v>2381.0589365441201</v>
      </c>
      <c r="V47" s="5">
        <v>2016.6340263728071</v>
      </c>
      <c r="W47" s="5">
        <v>1574.4683843566761</v>
      </c>
      <c r="X47" s="5">
        <v>1926.8198612906581</v>
      </c>
      <c r="Y47" s="5">
        <v>2796.097036726012</v>
      </c>
      <c r="Z47" s="5">
        <v>3309.4273933552558</v>
      </c>
      <c r="AA47" s="5">
        <v>2582.610043208304</v>
      </c>
      <c r="AB47" s="5">
        <v>2673.8382913902442</v>
      </c>
      <c r="AC47" s="5">
        <v>2231.1384786317299</v>
      </c>
      <c r="AD47" s="5">
        <v>2030.1808469247339</v>
      </c>
      <c r="AE47" s="5">
        <v>1180.494947499956</v>
      </c>
    </row>
    <row r="48" spans="1:31">
      <c r="A48" s="56" t="s">
        <v>54</v>
      </c>
      <c r="B48" s="56" t="s">
        <v>198</v>
      </c>
      <c r="C48" s="56" t="s">
        <v>137</v>
      </c>
      <c r="D48" s="5">
        <v>143.9168889277951</v>
      </c>
      <c r="E48" s="5">
        <v>193.2087909775349</v>
      </c>
      <c r="F48" s="5">
        <v>169.80567763466499</v>
      </c>
      <c r="G48" s="5">
        <v>182.59375974887001</v>
      </c>
      <c r="H48" s="5">
        <v>202.97786180340489</v>
      </c>
      <c r="I48" s="5">
        <v>201.95795533108509</v>
      </c>
      <c r="J48" s="5">
        <v>209.21932994653491</v>
      </c>
      <c r="K48" s="5">
        <v>1270.6147733658599</v>
      </c>
      <c r="L48" s="5">
        <v>1282.656036813376</v>
      </c>
      <c r="M48" s="5">
        <v>1293.727270029965</v>
      </c>
      <c r="N48" s="5">
        <v>1356.630109826629</v>
      </c>
      <c r="O48" s="5">
        <v>1351.4122745859399</v>
      </c>
      <c r="P48" s="5">
        <v>1398.0109570690161</v>
      </c>
      <c r="Q48" s="5">
        <v>1406.9527851375001</v>
      </c>
      <c r="R48" s="5">
        <v>1454.8411641603859</v>
      </c>
      <c r="S48" s="5">
        <v>1455.2610046197849</v>
      </c>
      <c r="T48" s="5">
        <v>2555.7873130823259</v>
      </c>
      <c r="U48" s="5">
        <v>2645.9620909777909</v>
      </c>
      <c r="V48" s="5">
        <v>2663.299243917485</v>
      </c>
      <c r="W48" s="5">
        <v>2641.6339065535872</v>
      </c>
      <c r="X48" s="5">
        <v>2691.2052805481189</v>
      </c>
      <c r="Y48" s="5">
        <v>2785.568704633487</v>
      </c>
      <c r="Z48" s="5">
        <v>2681.9169604977892</v>
      </c>
      <c r="AA48" s="5">
        <v>2818.7637450323591</v>
      </c>
      <c r="AB48" s="5">
        <v>2885.598845127111</v>
      </c>
      <c r="AC48" s="5">
        <v>2876.8242279536862</v>
      </c>
      <c r="AD48" s="5">
        <v>2928.8653622883489</v>
      </c>
      <c r="AE48" s="5">
        <v>2137.6293003986661</v>
      </c>
    </row>
    <row r="49" spans="1:31">
      <c r="A49" s="56" t="s">
        <v>54</v>
      </c>
      <c r="B49" s="56" t="s">
        <v>198</v>
      </c>
      <c r="C49" s="56" t="s">
        <v>138</v>
      </c>
      <c r="D49" s="5">
        <v>42.856270053930032</v>
      </c>
      <c r="E49" s="5">
        <v>131.69122347969491</v>
      </c>
      <c r="F49" s="5">
        <v>214.18219196583499</v>
      </c>
      <c r="G49" s="5">
        <v>367.16917057133003</v>
      </c>
      <c r="H49" s="5">
        <v>572.39365445873989</v>
      </c>
      <c r="I49" s="5">
        <v>706.5151993847395</v>
      </c>
      <c r="J49" s="5">
        <v>919.48012285032928</v>
      </c>
      <c r="K49" s="5">
        <v>1032.1035975512191</v>
      </c>
      <c r="L49" s="5">
        <v>1196.503744421836</v>
      </c>
      <c r="M49" s="5">
        <v>1271.30085669253</v>
      </c>
      <c r="N49" s="5">
        <v>1593.7600387597811</v>
      </c>
      <c r="O49" s="5">
        <v>1924.832520418094</v>
      </c>
      <c r="P49" s="5">
        <v>2365.6922747137801</v>
      </c>
      <c r="Q49" s="5">
        <v>2682.9903255422068</v>
      </c>
      <c r="R49" s="5">
        <v>3155.8618860932011</v>
      </c>
      <c r="S49" s="5">
        <v>3617.449370161537</v>
      </c>
      <c r="T49" s="5">
        <v>3551.824672435605</v>
      </c>
      <c r="U49" s="5">
        <v>3997.870176761257</v>
      </c>
      <c r="V49" s="5">
        <v>4442.003398742132</v>
      </c>
      <c r="W49" s="5">
        <v>4826.5513660935248</v>
      </c>
      <c r="X49" s="5">
        <v>4317.6122460064362</v>
      </c>
      <c r="Y49" s="5">
        <v>4715.2924477283086</v>
      </c>
      <c r="Z49" s="5">
        <v>5219.8518219323587</v>
      </c>
      <c r="AA49" s="5">
        <v>5836.6505321577752</v>
      </c>
      <c r="AB49" s="5">
        <v>6304.8898559671152</v>
      </c>
      <c r="AC49" s="5">
        <v>6779.6530435855766</v>
      </c>
      <c r="AD49" s="5">
        <v>8243.6181091227118</v>
      </c>
      <c r="AE49" s="5">
        <v>8562.6408438923281</v>
      </c>
    </row>
    <row r="50" spans="1:31">
      <c r="A50" s="56" t="s">
        <v>54</v>
      </c>
      <c r="B50" s="56" t="s">
        <v>198</v>
      </c>
      <c r="C50" s="56" t="s">
        <v>139</v>
      </c>
      <c r="D50" s="5">
        <v>69.074172932615198</v>
      </c>
      <c r="E50" s="5">
        <v>140.15642659301099</v>
      </c>
      <c r="F50" s="5">
        <v>215.85251842106501</v>
      </c>
      <c r="G50" s="5">
        <v>287.14967646944399</v>
      </c>
      <c r="H50" s="5">
        <v>348.36567844821002</v>
      </c>
      <c r="I50" s="5">
        <v>385.66229740739902</v>
      </c>
      <c r="J50" s="5">
        <v>418.05843362789699</v>
      </c>
      <c r="K50" s="5">
        <v>482.31025090746198</v>
      </c>
      <c r="L50" s="5">
        <v>538.07407158736896</v>
      </c>
      <c r="M50" s="5">
        <v>584.76177501695201</v>
      </c>
      <c r="N50" s="5">
        <v>647.95847717836398</v>
      </c>
      <c r="O50" s="5">
        <v>723.491458310697</v>
      </c>
      <c r="P50" s="5">
        <v>805.71518857144497</v>
      </c>
      <c r="Q50" s="5">
        <v>876.96027168968396</v>
      </c>
      <c r="R50" s="5">
        <v>951.94395451455398</v>
      </c>
      <c r="S50" s="5">
        <v>1008.03049652114</v>
      </c>
      <c r="T50" s="5">
        <v>1051.0785955623601</v>
      </c>
      <c r="U50" s="5">
        <v>1076.83678414377</v>
      </c>
      <c r="V50" s="5">
        <v>1090.3001927442399</v>
      </c>
      <c r="W50" s="5">
        <v>1094.51140755049</v>
      </c>
      <c r="X50" s="5">
        <v>1095.8182403927999</v>
      </c>
      <c r="Y50" s="5">
        <v>1090.22911796226</v>
      </c>
      <c r="Z50" s="5">
        <v>1084.50572591839</v>
      </c>
      <c r="AA50" s="5">
        <v>1086.54855312361</v>
      </c>
      <c r="AB50" s="5">
        <v>1080.5324274530501</v>
      </c>
      <c r="AC50" s="5">
        <v>1074.989727704</v>
      </c>
      <c r="AD50" s="5">
        <v>1060.4448594985699</v>
      </c>
      <c r="AE50" s="5">
        <v>1071.8228082655501</v>
      </c>
    </row>
    <row r="51" spans="1:31">
      <c r="A51" s="56" t="s">
        <v>54</v>
      </c>
      <c r="B51" s="56" t="s">
        <v>198</v>
      </c>
      <c r="C51" s="56" t="s">
        <v>140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</row>
    <row r="52" spans="1:31">
      <c r="A52" s="56" t="s">
        <v>54</v>
      </c>
      <c r="B52" s="56" t="s">
        <v>198</v>
      </c>
      <c r="C52" s="56" t="s">
        <v>141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</row>
    <row r="53" spans="1:31">
      <c r="A53" s="56" t="s">
        <v>54</v>
      </c>
      <c r="B53" s="56" t="s">
        <v>198</v>
      </c>
      <c r="C53" s="56" t="s">
        <v>142</v>
      </c>
      <c r="D53" s="5">
        <v>11747.32721883378</v>
      </c>
      <c r="E53" s="5">
        <v>14684.426254090369</v>
      </c>
      <c r="F53" s="5">
        <v>13371.685740546371</v>
      </c>
      <c r="G53" s="5">
        <v>16416.671369823682</v>
      </c>
      <c r="H53" s="5">
        <v>15767.58754965038</v>
      </c>
      <c r="I53" s="5">
        <v>17460.54921408556</v>
      </c>
      <c r="J53" s="5">
        <v>20125.690093818739</v>
      </c>
      <c r="K53" s="5">
        <v>23062.095321670149</v>
      </c>
      <c r="L53" s="5">
        <v>23744.521591002322</v>
      </c>
      <c r="M53" s="5">
        <v>23570.27038152227</v>
      </c>
      <c r="N53" s="5">
        <v>30965.019992676571</v>
      </c>
      <c r="O53" s="5">
        <v>29155.96849453188</v>
      </c>
      <c r="P53" s="5">
        <v>33188.707377126942</v>
      </c>
      <c r="Q53" s="5">
        <v>29326.311283614679</v>
      </c>
      <c r="R53" s="5">
        <v>33153.699463298661</v>
      </c>
      <c r="S53" s="5">
        <v>30997.276313406332</v>
      </c>
      <c r="T53" s="5">
        <v>32461.995835640559</v>
      </c>
      <c r="U53" s="5">
        <v>32279.33675363666</v>
      </c>
      <c r="V53" s="5">
        <v>34271.7148047023</v>
      </c>
      <c r="W53" s="5">
        <v>35856.650735418072</v>
      </c>
      <c r="X53" s="5">
        <v>36079.274416613713</v>
      </c>
      <c r="Y53" s="5">
        <v>38031.086764110871</v>
      </c>
      <c r="Z53" s="5">
        <v>37432.186881859561</v>
      </c>
      <c r="AA53" s="5">
        <v>42459.751378875371</v>
      </c>
      <c r="AB53" s="5">
        <v>39478.425819656273</v>
      </c>
      <c r="AC53" s="5">
        <v>40460.865191726043</v>
      </c>
      <c r="AD53" s="5">
        <v>35570.05936226937</v>
      </c>
      <c r="AE53" s="5">
        <v>36977.173510334091</v>
      </c>
    </row>
    <row r="54" spans="1:31">
      <c r="A54" s="56" t="s">
        <v>54</v>
      </c>
      <c r="B54" s="56" t="s">
        <v>198</v>
      </c>
      <c r="C54" s="56" t="s">
        <v>143</v>
      </c>
      <c r="D54" s="5">
        <v>1935.7404282897651</v>
      </c>
      <c r="E54" s="5">
        <v>1676.472385904666</v>
      </c>
      <c r="F54" s="5">
        <v>1849.698928367716</v>
      </c>
      <c r="G54" s="5">
        <v>1800.014308681001</v>
      </c>
      <c r="H54" s="5">
        <v>1755.863634503515</v>
      </c>
      <c r="I54" s="5">
        <v>1807.020420820621</v>
      </c>
      <c r="J54" s="5">
        <v>1834.8741846289549</v>
      </c>
      <c r="K54" s="5">
        <v>1847.83608790941</v>
      </c>
      <c r="L54" s="5">
        <v>2740.1689819378648</v>
      </c>
      <c r="M54" s="5">
        <v>4789.4499255521341</v>
      </c>
      <c r="N54" s="5">
        <v>5075.4841204883269</v>
      </c>
      <c r="O54" s="5">
        <v>5239.0637515510971</v>
      </c>
      <c r="P54" s="5">
        <v>4821.6583020320159</v>
      </c>
      <c r="Q54" s="5">
        <v>5554.7448018434516</v>
      </c>
      <c r="R54" s="5">
        <v>5424.1535292965291</v>
      </c>
      <c r="S54" s="5">
        <v>6094.0188573033174</v>
      </c>
      <c r="T54" s="5">
        <v>7316.1356449112409</v>
      </c>
      <c r="U54" s="5">
        <v>7430.3782298267442</v>
      </c>
      <c r="V54" s="5">
        <v>7168.2365848363352</v>
      </c>
      <c r="W54" s="5">
        <v>9778.0650014004186</v>
      </c>
      <c r="X54" s="5">
        <v>9429.8327720335874</v>
      </c>
      <c r="Y54" s="5">
        <v>9946.2671040931273</v>
      </c>
      <c r="Z54" s="5">
        <v>10331.34652006354</v>
      </c>
      <c r="AA54" s="5">
        <v>9631.3064711596526</v>
      </c>
      <c r="AB54" s="5">
        <v>12098.11688515403</v>
      </c>
      <c r="AC54" s="5">
        <v>13690.78409522832</v>
      </c>
      <c r="AD54" s="5">
        <v>19574.96116715973</v>
      </c>
      <c r="AE54" s="5">
        <v>20636.334676193579</v>
      </c>
    </row>
    <row r="55" spans="1:31">
      <c r="A55" s="56" t="s">
        <v>54</v>
      </c>
      <c r="B55" s="56" t="s">
        <v>198</v>
      </c>
      <c r="C55" s="56" t="s">
        <v>144</v>
      </c>
      <c r="D55" s="5">
        <v>5718.6357909999997</v>
      </c>
      <c r="E55" s="5">
        <v>6558.3671729999996</v>
      </c>
      <c r="F55" s="5">
        <v>7452.5033409999996</v>
      </c>
      <c r="G55" s="5">
        <v>8386.2097439999998</v>
      </c>
      <c r="H55" s="5">
        <v>9338.6130169999997</v>
      </c>
      <c r="I55" s="5">
        <v>10124.096380000001</v>
      </c>
      <c r="J55" s="5">
        <v>10744.429990000001</v>
      </c>
      <c r="K55" s="5">
        <v>11378.13377</v>
      </c>
      <c r="L55" s="5">
        <v>11990.628559999999</v>
      </c>
      <c r="M55" s="5">
        <v>12545.06553</v>
      </c>
      <c r="N55" s="5">
        <v>13093.495849999999</v>
      </c>
      <c r="O55" s="5">
        <v>13662.15365</v>
      </c>
      <c r="P55" s="5">
        <v>14246.71704</v>
      </c>
      <c r="Q55" s="5">
        <v>14776.230299999999</v>
      </c>
      <c r="R55" s="5">
        <v>15282.98432</v>
      </c>
      <c r="S55" s="5">
        <v>15822.95959</v>
      </c>
      <c r="T55" s="5">
        <v>16410.520550000001</v>
      </c>
      <c r="U55" s="5">
        <v>16965.365730000001</v>
      </c>
      <c r="V55" s="5">
        <v>17508.562430000002</v>
      </c>
      <c r="W55" s="5">
        <v>18069.088650000002</v>
      </c>
      <c r="X55" s="5">
        <v>18666.968649999999</v>
      </c>
      <c r="Y55" s="5">
        <v>19206.869989999999</v>
      </c>
      <c r="Z55" s="5">
        <v>19729.20808</v>
      </c>
      <c r="AA55" s="5">
        <v>20273.653869999998</v>
      </c>
      <c r="AB55" s="5">
        <v>20862.428530000001</v>
      </c>
      <c r="AC55" s="5">
        <v>21385.21588</v>
      </c>
      <c r="AD55" s="5">
        <v>21895.777750000001</v>
      </c>
      <c r="AE55" s="5">
        <v>21895.777750000001</v>
      </c>
    </row>
    <row r="56" spans="1:31">
      <c r="A56" s="56" t="s">
        <v>54</v>
      </c>
      <c r="B56" s="56" t="s">
        <v>198</v>
      </c>
      <c r="C56" s="56" t="s">
        <v>146</v>
      </c>
      <c r="D56" s="5">
        <v>4.1540000000000008E-7</v>
      </c>
      <c r="E56" s="5">
        <v>4.1633000000000039E-7</v>
      </c>
      <c r="F56" s="5">
        <v>4.5770500000000011E-7</v>
      </c>
      <c r="G56" s="5">
        <v>2.3229996265000011E-2</v>
      </c>
      <c r="H56" s="5">
        <v>5.408500000000004E-7</v>
      </c>
      <c r="I56" s="5">
        <v>5.7911000000000016E-7</v>
      </c>
      <c r="J56" s="5">
        <v>6.1933499999999911E-7</v>
      </c>
      <c r="K56" s="5">
        <v>1.7048468327299999</v>
      </c>
      <c r="L56" s="5">
        <v>8.0979999999999975E-7</v>
      </c>
      <c r="M56" s="5">
        <v>4.4325979991600342</v>
      </c>
      <c r="N56" s="5">
        <v>9.3553999999999981E-7</v>
      </c>
      <c r="O56" s="5">
        <v>0.85850354786000005</v>
      </c>
      <c r="P56" s="5">
        <v>0.78045780999000247</v>
      </c>
      <c r="Q56" s="5">
        <v>7.1640058571100038</v>
      </c>
      <c r="R56" s="5">
        <v>2.2197284665999719</v>
      </c>
      <c r="S56" s="5">
        <v>12.62606525674501</v>
      </c>
      <c r="T56" s="5">
        <v>13.505399852195</v>
      </c>
      <c r="U56" s="5">
        <v>32.221951204415006</v>
      </c>
      <c r="V56" s="5">
        <v>23.240268664369999</v>
      </c>
      <c r="W56" s="5">
        <v>74.784310588029982</v>
      </c>
      <c r="X56" s="5">
        <v>24.75608509910991</v>
      </c>
      <c r="Y56" s="5">
        <v>1.204282999999999E-5</v>
      </c>
      <c r="Z56" s="5">
        <v>83.720221962824979</v>
      </c>
      <c r="AA56" s="5">
        <v>85.878174636339949</v>
      </c>
      <c r="AB56" s="5">
        <v>543.43451219495898</v>
      </c>
      <c r="AC56" s="5">
        <v>563.33136105096321</v>
      </c>
      <c r="AD56" s="5">
        <v>876.3278791177737</v>
      </c>
      <c r="AE56" s="5">
        <v>557.26435383744706</v>
      </c>
    </row>
    <row r="57" spans="1:31">
      <c r="A57" s="56" t="s">
        <v>54</v>
      </c>
      <c r="B57" s="56" t="s">
        <v>198</v>
      </c>
      <c r="C57" s="56" t="s">
        <v>149</v>
      </c>
      <c r="D57" s="5">
        <v>-171.32968309148501</v>
      </c>
      <c r="E57" s="5">
        <v>-230.54626000848489</v>
      </c>
      <c r="F57" s="5">
        <v>-201.61395244306499</v>
      </c>
      <c r="G57" s="5">
        <v>-217.90931346505999</v>
      </c>
      <c r="H57" s="5">
        <v>-241.1046593521549</v>
      </c>
      <c r="I57" s="5">
        <v>-240.42621374738999</v>
      </c>
      <c r="J57" s="5">
        <v>-249.07071084207519</v>
      </c>
      <c r="K57" s="5">
        <v>-1530.5597591430051</v>
      </c>
      <c r="L57" s="5">
        <v>-1544.9309811052769</v>
      </c>
      <c r="M57" s="5">
        <v>-1550.258403165856</v>
      </c>
      <c r="N57" s="5">
        <v>-1635.1101517907939</v>
      </c>
      <c r="O57" s="5">
        <v>-1619.330325346486</v>
      </c>
      <c r="P57" s="5">
        <v>-1684.434383217422</v>
      </c>
      <c r="Q57" s="5">
        <v>-1685.864405146865</v>
      </c>
      <c r="R57" s="5">
        <v>-1751.7495209126739</v>
      </c>
      <c r="S57" s="5">
        <v>-1743.83815878474</v>
      </c>
      <c r="T57" s="5">
        <v>-3199.1172219400742</v>
      </c>
      <c r="U57" s="5">
        <v>-3322.242624703234</v>
      </c>
      <c r="V57" s="5">
        <v>-3330.4396174235549</v>
      </c>
      <c r="W57" s="5">
        <v>-3297.5938267931551</v>
      </c>
      <c r="X57" s="5">
        <v>-3386.2187979837349</v>
      </c>
      <c r="Y57" s="5">
        <v>-3531.5394643383188</v>
      </c>
      <c r="Z57" s="5">
        <v>-3346.760294824167</v>
      </c>
      <c r="AA57" s="5">
        <v>-3576.2369244266251</v>
      </c>
      <c r="AB57" s="5">
        <v>-3605.735457990098</v>
      </c>
      <c r="AC57" s="5">
        <v>-3624.8418053495261</v>
      </c>
      <c r="AD57" s="5">
        <v>-3670.79808661581</v>
      </c>
      <c r="AE57" s="5">
        <v>-2747.4764978635349</v>
      </c>
    </row>
    <row r="58" spans="1:31">
      <c r="A58" s="56" t="s">
        <v>54</v>
      </c>
      <c r="B58" s="56" t="s">
        <v>198</v>
      </c>
      <c r="C58" s="56" t="s">
        <v>150</v>
      </c>
      <c r="D58" s="5">
        <v>-50.414159046694976</v>
      </c>
      <c r="E58" s="5">
        <v>-155.21462097448989</v>
      </c>
      <c r="F58" s="5">
        <v>-251.65507122288491</v>
      </c>
      <c r="G58" s="5">
        <v>-432.78234763649522</v>
      </c>
      <c r="H58" s="5">
        <v>-672.47645595519066</v>
      </c>
      <c r="I58" s="5">
        <v>-831.11221847027468</v>
      </c>
      <c r="J58" s="5">
        <v>-1081.634429669675</v>
      </c>
      <c r="K58" s="5">
        <v>-1221.066700532366</v>
      </c>
      <c r="L58" s="5">
        <v>-1425.0279842715061</v>
      </c>
      <c r="M58" s="5">
        <v>-1518.029032224805</v>
      </c>
      <c r="N58" s="5">
        <v>-1923.2920746026939</v>
      </c>
      <c r="O58" s="5">
        <v>-2320.1659336991161</v>
      </c>
      <c r="P58" s="5">
        <v>-2885.7843934616071</v>
      </c>
      <c r="Q58" s="5">
        <v>-3272.849094183352</v>
      </c>
      <c r="R58" s="5">
        <v>-3875.128598843969</v>
      </c>
      <c r="S58" s="5">
        <v>-4434.4662359350532</v>
      </c>
      <c r="T58" s="5">
        <v>-4400.422069937471</v>
      </c>
      <c r="U58" s="5">
        <v>-4982.9599459592082</v>
      </c>
      <c r="V58" s="5">
        <v>-5561.8582446188966</v>
      </c>
      <c r="W58" s="5">
        <v>-6039.7899116898216</v>
      </c>
      <c r="X58" s="5">
        <v>-5423.6004311803408</v>
      </c>
      <c r="Y58" s="5">
        <v>-5970.0047567719466</v>
      </c>
      <c r="Z58" s="5">
        <v>-6568.0805118540766</v>
      </c>
      <c r="AA58" s="5">
        <v>-7418.4651080624353</v>
      </c>
      <c r="AB58" s="5">
        <v>-7995.4332843122656</v>
      </c>
      <c r="AC58" s="5">
        <v>-8660.5891851107262</v>
      </c>
      <c r="AD58" s="5">
        <v>-10506.1770130196</v>
      </c>
      <c r="AE58" s="5">
        <v>-10988.79317571912</v>
      </c>
    </row>
    <row r="59" spans="1:31">
      <c r="A59" s="56" t="s">
        <v>54</v>
      </c>
      <c r="B59" s="56" t="s">
        <v>198</v>
      </c>
      <c r="C59" s="56" t="s">
        <v>151</v>
      </c>
      <c r="D59" s="5">
        <v>-82.897309510476305</v>
      </c>
      <c r="E59" s="5">
        <v>-167.383270193117</v>
      </c>
      <c r="F59" s="5">
        <v>-258.47343626515902</v>
      </c>
      <c r="G59" s="5">
        <v>-342.574144186078</v>
      </c>
      <c r="H59" s="5">
        <v>-414.91748051980198</v>
      </c>
      <c r="I59" s="5">
        <v>-460.13374346728398</v>
      </c>
      <c r="J59" s="5">
        <v>-500.66601876375103</v>
      </c>
      <c r="K59" s="5">
        <v>-574.973000632609</v>
      </c>
      <c r="L59" s="5">
        <v>-642.53680690413205</v>
      </c>
      <c r="M59" s="5">
        <v>-698.74405543492401</v>
      </c>
      <c r="N59" s="5">
        <v>-771.96638970486595</v>
      </c>
      <c r="O59" s="5">
        <v>-863.39795155879403</v>
      </c>
      <c r="P59" s="5">
        <v>-959.95162990237702</v>
      </c>
      <c r="Q59" s="5">
        <v>-1048.33090851574</v>
      </c>
      <c r="R59" s="5">
        <v>-1132.84706839004</v>
      </c>
      <c r="S59" s="5">
        <v>-1201.3012127468401</v>
      </c>
      <c r="T59" s="5">
        <v>-1248.60990445275</v>
      </c>
      <c r="U59" s="5">
        <v>-1293.7149498840199</v>
      </c>
      <c r="V59" s="5">
        <v>-1298.7319434440401</v>
      </c>
      <c r="W59" s="5">
        <v>-1308.6281685958299</v>
      </c>
      <c r="X59" s="5">
        <v>-1304.5338725813299</v>
      </c>
      <c r="Y59" s="5">
        <v>-1299.0024458058299</v>
      </c>
      <c r="Z59" s="5">
        <v>-1294.69563076549</v>
      </c>
      <c r="AA59" s="5">
        <v>-1301.0827396520899</v>
      </c>
      <c r="AB59" s="5">
        <v>-1289.8067462076301</v>
      </c>
      <c r="AC59" s="5">
        <v>-1282.0320907452201</v>
      </c>
      <c r="AD59" s="5">
        <v>-1265.12285797189</v>
      </c>
      <c r="AE59" s="5">
        <v>-1277.4021222766401</v>
      </c>
    </row>
    <row r="61" spans="1:31">
      <c r="A61" s="56" t="s">
        <v>54</v>
      </c>
      <c r="B61" s="56" t="s">
        <v>199</v>
      </c>
      <c r="C61" s="56" t="s">
        <v>132</v>
      </c>
      <c r="D61" s="5">
        <v>913.08355771040988</v>
      </c>
      <c r="E61" s="5">
        <v>630.04659261326492</v>
      </c>
      <c r="F61" s="5">
        <v>127.37265441322999</v>
      </c>
      <c r="G61" s="5">
        <v>223.61492792951989</v>
      </c>
      <c r="H61" s="5">
        <v>506.69586492285021</v>
      </c>
      <c r="I61" s="5">
        <v>432.31462674320511</v>
      </c>
      <c r="J61" s="5">
        <v>456.95637593090947</v>
      </c>
      <c r="K61" s="5">
        <v>877.55794061910024</v>
      </c>
      <c r="L61" s="5">
        <v>638.30853483204021</v>
      </c>
      <c r="M61" s="5">
        <v>708.78720731498981</v>
      </c>
      <c r="N61" s="5">
        <v>875.34462117767487</v>
      </c>
      <c r="O61" s="5">
        <v>1130.2051211688211</v>
      </c>
      <c r="P61" s="5">
        <v>954.68600241101046</v>
      </c>
      <c r="Q61" s="5">
        <v>919.41820541697837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</row>
    <row r="62" spans="1:31">
      <c r="A62" s="56" t="s">
        <v>54</v>
      </c>
      <c r="B62" s="56" t="s">
        <v>199</v>
      </c>
      <c r="C62" s="56" t="s">
        <v>133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54</v>
      </c>
      <c r="B63" s="56" t="s">
        <v>199</v>
      </c>
      <c r="C63" s="56" t="s">
        <v>134</v>
      </c>
      <c r="D63" s="5">
        <v>92.647673823815012</v>
      </c>
      <c r="E63" s="5">
        <v>103.468989434655</v>
      </c>
      <c r="F63" s="5">
        <v>27.006891442099981</v>
      </c>
      <c r="G63" s="5">
        <v>49.975167079104949</v>
      </c>
      <c r="H63" s="5">
        <v>131.45814624421999</v>
      </c>
      <c r="I63" s="5">
        <v>98.55854403799998</v>
      </c>
      <c r="J63" s="5">
        <v>101.720904924755</v>
      </c>
      <c r="K63" s="5">
        <v>225.13281548934989</v>
      </c>
      <c r="L63" s="5">
        <v>190.618227275105</v>
      </c>
      <c r="M63" s="5">
        <v>218.71180764096491</v>
      </c>
      <c r="N63" s="5">
        <v>260.82206925874999</v>
      </c>
      <c r="O63" s="5">
        <v>358.38519958337997</v>
      </c>
      <c r="P63" s="5">
        <v>380.59886950113008</v>
      </c>
      <c r="Q63" s="5">
        <v>417.08279075026502</v>
      </c>
      <c r="R63" s="5">
        <v>550.39848435357555</v>
      </c>
      <c r="S63" s="5">
        <v>785.97315782851945</v>
      </c>
      <c r="T63" s="5">
        <v>552.79885028435035</v>
      </c>
      <c r="U63" s="5">
        <v>571.76506113612959</v>
      </c>
      <c r="V63" s="5">
        <v>621.3576139087894</v>
      </c>
      <c r="W63" s="5">
        <v>605.74894776781071</v>
      </c>
      <c r="X63" s="5">
        <v>515.86457571018923</v>
      </c>
      <c r="Y63" s="5">
        <v>205.44969936414</v>
      </c>
      <c r="Z63" s="5">
        <v>184.78713871059981</v>
      </c>
      <c r="AA63" s="5">
        <v>134.31282740647001</v>
      </c>
      <c r="AB63" s="5">
        <v>187.94780928011991</v>
      </c>
      <c r="AC63" s="5">
        <v>119.38454824332</v>
      </c>
      <c r="AD63" s="5">
        <v>197.23865289501009</v>
      </c>
      <c r="AE63" s="5">
        <v>82.212831016269945</v>
      </c>
    </row>
    <row r="64" spans="1:31">
      <c r="A64" s="56" t="s">
        <v>54</v>
      </c>
      <c r="B64" s="56" t="s">
        <v>199</v>
      </c>
      <c r="C64" s="56" t="s">
        <v>135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</row>
    <row r="65" spans="1:31">
      <c r="A65" s="56" t="s">
        <v>54</v>
      </c>
      <c r="B65" s="56" t="s">
        <v>199</v>
      </c>
      <c r="C65" s="56" t="s">
        <v>136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</row>
    <row r="66" spans="1:31">
      <c r="A66" s="56" t="s">
        <v>54</v>
      </c>
      <c r="B66" s="56" t="s">
        <v>199</v>
      </c>
      <c r="C66" s="56" t="s">
        <v>137</v>
      </c>
      <c r="D66" s="5">
        <v>252.76982158811001</v>
      </c>
      <c r="E66" s="5">
        <v>342.09342279168521</v>
      </c>
      <c r="F66" s="5">
        <v>283.95972208373013</v>
      </c>
      <c r="G66" s="5">
        <v>318.2479087370051</v>
      </c>
      <c r="H66" s="5">
        <v>353.32553318007018</v>
      </c>
      <c r="I66" s="5">
        <v>360.43062042443518</v>
      </c>
      <c r="J66" s="5">
        <v>389.74153914775479</v>
      </c>
      <c r="K66" s="5">
        <v>390.80951123619008</v>
      </c>
      <c r="L66" s="5">
        <v>368.40056223462977</v>
      </c>
      <c r="M66" s="5">
        <v>349.85217231230479</v>
      </c>
      <c r="N66" s="5">
        <v>385.95655794620012</v>
      </c>
      <c r="O66" s="5">
        <v>396.36966944380993</v>
      </c>
      <c r="P66" s="5">
        <v>443.53347672272508</v>
      </c>
      <c r="Q66" s="5">
        <v>440.85739920935481</v>
      </c>
      <c r="R66" s="5">
        <v>512.05287938513504</v>
      </c>
      <c r="S66" s="5">
        <v>683.01045026336487</v>
      </c>
      <c r="T66" s="5">
        <v>1233.9114060413549</v>
      </c>
      <c r="U66" s="5">
        <v>1214.843440076565</v>
      </c>
      <c r="V66" s="5">
        <v>1308.894827363345</v>
      </c>
      <c r="W66" s="5">
        <v>1292.87039210952</v>
      </c>
      <c r="X66" s="5">
        <v>1280.7635701014251</v>
      </c>
      <c r="Y66" s="5">
        <v>1364.30164579144</v>
      </c>
      <c r="Z66" s="5">
        <v>1388.8081203008951</v>
      </c>
      <c r="AA66" s="5">
        <v>1370.3382775724999</v>
      </c>
      <c r="AB66" s="5">
        <v>1365.3557128674249</v>
      </c>
      <c r="AC66" s="5">
        <v>1400.874540379885</v>
      </c>
      <c r="AD66" s="5">
        <v>2954.910788158194</v>
      </c>
      <c r="AE66" s="5">
        <v>3129.7651061351439</v>
      </c>
    </row>
    <row r="67" spans="1:31">
      <c r="A67" s="56" t="s">
        <v>54</v>
      </c>
      <c r="B67" s="56" t="s">
        <v>199</v>
      </c>
      <c r="C67" s="56" t="s">
        <v>138</v>
      </c>
      <c r="D67" s="5">
        <v>72.25835344899005</v>
      </c>
      <c r="E67" s="5">
        <v>126.39466913955501</v>
      </c>
      <c r="F67" s="5">
        <v>145.10337616387011</v>
      </c>
      <c r="G67" s="5">
        <v>196.71324581449991</v>
      </c>
      <c r="H67" s="5">
        <v>253.66024163878501</v>
      </c>
      <c r="I67" s="5">
        <v>297.0066661698001</v>
      </c>
      <c r="J67" s="5">
        <v>395.06971347142019</v>
      </c>
      <c r="K67" s="5">
        <v>468.14100477576062</v>
      </c>
      <c r="L67" s="5">
        <v>534.32663037664497</v>
      </c>
      <c r="M67" s="5">
        <v>613.93768279026017</v>
      </c>
      <c r="N67" s="5">
        <v>773.59208785883516</v>
      </c>
      <c r="O67" s="5">
        <v>923.39869793733408</v>
      </c>
      <c r="P67" s="5">
        <v>1114.647104912955</v>
      </c>
      <c r="Q67" s="5">
        <v>1250.4075857929049</v>
      </c>
      <c r="R67" s="5">
        <v>1519.021816923349</v>
      </c>
      <c r="S67" s="5">
        <v>1842.155481295556</v>
      </c>
      <c r="T67" s="5">
        <v>1915.375193387805</v>
      </c>
      <c r="U67" s="5">
        <v>2023.1874090901249</v>
      </c>
      <c r="V67" s="5">
        <v>2424.8317815220812</v>
      </c>
      <c r="W67" s="5">
        <v>2553.5449736906949</v>
      </c>
      <c r="X67" s="5">
        <v>2696.930506822961</v>
      </c>
      <c r="Y67" s="5">
        <v>3050.4054680444169</v>
      </c>
      <c r="Z67" s="5">
        <v>3289.417635601626</v>
      </c>
      <c r="AA67" s="5">
        <v>3585.3519520866589</v>
      </c>
      <c r="AB67" s="5">
        <v>3678.2405249773019</v>
      </c>
      <c r="AC67" s="5">
        <v>4144.5712163197932</v>
      </c>
      <c r="AD67" s="5">
        <v>4546.0585292078486</v>
      </c>
      <c r="AE67" s="5">
        <v>4862.6265733787222</v>
      </c>
    </row>
    <row r="68" spans="1:31">
      <c r="A68" s="56" t="s">
        <v>54</v>
      </c>
      <c r="B68" s="56" t="s">
        <v>199</v>
      </c>
      <c r="C68" s="56" t="s">
        <v>139</v>
      </c>
      <c r="D68" s="5">
        <v>63.426250933649797</v>
      </c>
      <c r="E68" s="5">
        <v>86.962554833630904</v>
      </c>
      <c r="F68" s="5">
        <v>108.67249608488299</v>
      </c>
      <c r="G68" s="5">
        <v>127.933514391503</v>
      </c>
      <c r="H68" s="5">
        <v>144.23553265286699</v>
      </c>
      <c r="I68" s="5">
        <v>159.83541742208499</v>
      </c>
      <c r="J68" s="5">
        <v>183.580282085329</v>
      </c>
      <c r="K68" s="5">
        <v>215.30383687622401</v>
      </c>
      <c r="L68" s="5">
        <v>247.02774218671399</v>
      </c>
      <c r="M68" s="5">
        <v>279.89396370778701</v>
      </c>
      <c r="N68" s="5">
        <v>318.72951328646002</v>
      </c>
      <c r="O68" s="5">
        <v>357.70127256132798</v>
      </c>
      <c r="P68" s="5">
        <v>397.27665780150801</v>
      </c>
      <c r="Q68" s="5">
        <v>429.38651124079797</v>
      </c>
      <c r="R68" s="5">
        <v>458.33226561247898</v>
      </c>
      <c r="S68" s="5">
        <v>479.42895351745602</v>
      </c>
      <c r="T68" s="5">
        <v>495.79138632613501</v>
      </c>
      <c r="U68" s="5">
        <v>500.48148198353999</v>
      </c>
      <c r="V68" s="5">
        <v>503.37238089581399</v>
      </c>
      <c r="W68" s="5">
        <v>502.971962579717</v>
      </c>
      <c r="X68" s="5">
        <v>502.54195914210101</v>
      </c>
      <c r="Y68" s="5">
        <v>499.72436990419101</v>
      </c>
      <c r="Z68" s="5">
        <v>496.92200148649403</v>
      </c>
      <c r="AA68" s="5">
        <v>498.28973034073402</v>
      </c>
      <c r="AB68" s="5">
        <v>496.87792429327197</v>
      </c>
      <c r="AC68" s="5">
        <v>492.79081792588897</v>
      </c>
      <c r="AD68" s="5">
        <v>486.25478166566302</v>
      </c>
      <c r="AE68" s="5">
        <v>491.94978754036299</v>
      </c>
    </row>
    <row r="69" spans="1:31">
      <c r="A69" s="56" t="s">
        <v>54</v>
      </c>
      <c r="B69" s="56" t="s">
        <v>199</v>
      </c>
      <c r="C69" s="56" t="s">
        <v>140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56" t="s">
        <v>54</v>
      </c>
      <c r="B70" s="56" t="s">
        <v>199</v>
      </c>
      <c r="C70" s="56" t="s">
        <v>141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</row>
    <row r="71" spans="1:31">
      <c r="A71" s="56" t="s">
        <v>54</v>
      </c>
      <c r="B71" s="56" t="s">
        <v>199</v>
      </c>
      <c r="C71" s="56" t="s">
        <v>142</v>
      </c>
      <c r="D71" s="5">
        <v>6451.3130446380546</v>
      </c>
      <c r="E71" s="5">
        <v>7825.5650882933951</v>
      </c>
      <c r="F71" s="5">
        <v>10178.08193697824</v>
      </c>
      <c r="G71" s="5">
        <v>10329.083679557471</v>
      </c>
      <c r="H71" s="5">
        <v>9562.5361591139008</v>
      </c>
      <c r="I71" s="5">
        <v>12935.35074904348</v>
      </c>
      <c r="J71" s="5">
        <v>12806.61973889501</v>
      </c>
      <c r="K71" s="5">
        <v>12993.08261097025</v>
      </c>
      <c r="L71" s="5">
        <v>12688.98531527617</v>
      </c>
      <c r="M71" s="5">
        <v>12582.36699319957</v>
      </c>
      <c r="N71" s="5">
        <v>14238.80520109833</v>
      </c>
      <c r="O71" s="5">
        <v>13595.89252100966</v>
      </c>
      <c r="P71" s="5">
        <v>14688.410171062749</v>
      </c>
      <c r="Q71" s="5">
        <v>13592.836603535259</v>
      </c>
      <c r="R71" s="5">
        <v>14732.865438866331</v>
      </c>
      <c r="S71" s="5">
        <v>12950.480587248871</v>
      </c>
      <c r="T71" s="5">
        <v>16709.426034779699</v>
      </c>
      <c r="U71" s="5">
        <v>16663.703408028268</v>
      </c>
      <c r="V71" s="5">
        <v>17759.982956039839</v>
      </c>
      <c r="W71" s="5">
        <v>18198.50869739478</v>
      </c>
      <c r="X71" s="5">
        <v>20531.766888193579</v>
      </c>
      <c r="Y71" s="5">
        <v>21602.375753706361</v>
      </c>
      <c r="Z71" s="5">
        <v>19928.35684203084</v>
      </c>
      <c r="AA71" s="5">
        <v>21613.767586334521</v>
      </c>
      <c r="AB71" s="5">
        <v>21808.558525366909</v>
      </c>
      <c r="AC71" s="5">
        <v>23843.658792568371</v>
      </c>
      <c r="AD71" s="5">
        <v>21173.759725844251</v>
      </c>
      <c r="AE71" s="5">
        <v>23603.68395281423</v>
      </c>
    </row>
    <row r="72" spans="1:31">
      <c r="A72" s="56" t="s">
        <v>54</v>
      </c>
      <c r="B72" s="56" t="s">
        <v>199</v>
      </c>
      <c r="C72" s="56" t="s">
        <v>143</v>
      </c>
      <c r="D72" s="5">
        <v>958.78361707288991</v>
      </c>
      <c r="E72" s="5">
        <v>855.37722668152946</v>
      </c>
      <c r="F72" s="5">
        <v>948.94749378646975</v>
      </c>
      <c r="G72" s="5">
        <v>916.66339148495513</v>
      </c>
      <c r="H72" s="5">
        <v>906.31638741563006</v>
      </c>
      <c r="I72" s="5">
        <v>880.11851295128508</v>
      </c>
      <c r="J72" s="5">
        <v>905.12996921305</v>
      </c>
      <c r="K72" s="5">
        <v>938.10116938635542</v>
      </c>
      <c r="L72" s="5">
        <v>873.20368126901985</v>
      </c>
      <c r="M72" s="5">
        <v>1098.51333221453</v>
      </c>
      <c r="N72" s="5">
        <v>1137.1733000425099</v>
      </c>
      <c r="O72" s="5">
        <v>1159.30815897347</v>
      </c>
      <c r="P72" s="5">
        <v>1073.1023445334799</v>
      </c>
      <c r="Q72" s="5">
        <v>1114.8939963886401</v>
      </c>
      <c r="R72" s="5">
        <v>1792.01997637508</v>
      </c>
      <c r="S72" s="5">
        <v>3633.5540520831851</v>
      </c>
      <c r="T72" s="5">
        <v>3939.5124469266311</v>
      </c>
      <c r="U72" s="5">
        <v>4162.4356397031324</v>
      </c>
      <c r="V72" s="5">
        <v>4064.7867008326211</v>
      </c>
      <c r="W72" s="5">
        <v>4273.1822707578194</v>
      </c>
      <c r="X72" s="5">
        <v>6721.6397844888088</v>
      </c>
      <c r="Y72" s="5">
        <v>6805.8098851565737</v>
      </c>
      <c r="Z72" s="5">
        <v>6831.3200551030504</v>
      </c>
      <c r="AA72" s="5">
        <v>6583.4880627590983</v>
      </c>
      <c r="AB72" s="5">
        <v>7428.5860088536519</v>
      </c>
      <c r="AC72" s="5">
        <v>8154.1019551090712</v>
      </c>
      <c r="AD72" s="5">
        <v>10231.50211309372</v>
      </c>
      <c r="AE72" s="5">
        <v>10132.504798882641</v>
      </c>
    </row>
    <row r="73" spans="1:31">
      <c r="A73" s="56" t="s">
        <v>54</v>
      </c>
      <c r="B73" s="56" t="s">
        <v>199</v>
      </c>
      <c r="C73" s="56" t="s">
        <v>144</v>
      </c>
      <c r="D73" s="5">
        <v>3473.1883269999998</v>
      </c>
      <c r="E73" s="5">
        <v>3823.1256450000001</v>
      </c>
      <c r="F73" s="5">
        <v>4140.519558</v>
      </c>
      <c r="G73" s="5">
        <v>4445.3585370000001</v>
      </c>
      <c r="H73" s="5">
        <v>4742.2356280000004</v>
      </c>
      <c r="I73" s="5">
        <v>5022.1358270000001</v>
      </c>
      <c r="J73" s="5">
        <v>5294.8037510000004</v>
      </c>
      <c r="K73" s="5">
        <v>5575.0517410000002</v>
      </c>
      <c r="L73" s="5">
        <v>5864.901046</v>
      </c>
      <c r="M73" s="5">
        <v>6143.9134700000004</v>
      </c>
      <c r="N73" s="5">
        <v>6421.4687919999997</v>
      </c>
      <c r="O73" s="5">
        <v>6709.3294420000002</v>
      </c>
      <c r="P73" s="5">
        <v>6994.937465</v>
      </c>
      <c r="Q73" s="5">
        <v>7251.3514729999997</v>
      </c>
      <c r="R73" s="5">
        <v>7485.4372560000002</v>
      </c>
      <c r="S73" s="5">
        <v>7721.4286760000005</v>
      </c>
      <c r="T73" s="5">
        <v>7972.4735179999998</v>
      </c>
      <c r="U73" s="5">
        <v>8197.8548269999992</v>
      </c>
      <c r="V73" s="5">
        <v>8412.0715199999995</v>
      </c>
      <c r="W73" s="5">
        <v>8633.6962000000003</v>
      </c>
      <c r="X73" s="5">
        <v>8875.3003520000002</v>
      </c>
      <c r="Y73" s="5">
        <v>9088.8854620000002</v>
      </c>
      <c r="Z73" s="5">
        <v>9292.7555479999992</v>
      </c>
      <c r="AA73" s="5">
        <v>9504.6162370000002</v>
      </c>
      <c r="AB73" s="5">
        <v>9735.6911940000009</v>
      </c>
      <c r="AC73" s="5">
        <v>9934.1812890000001</v>
      </c>
      <c r="AD73" s="5">
        <v>10127.123030000001</v>
      </c>
      <c r="AE73" s="5">
        <v>10127.123030000001</v>
      </c>
    </row>
    <row r="74" spans="1:31">
      <c r="A74" s="56" t="s">
        <v>54</v>
      </c>
      <c r="B74" s="56" t="s">
        <v>199</v>
      </c>
      <c r="C74" s="56" t="s">
        <v>146</v>
      </c>
      <c r="D74" s="5">
        <v>4.4862000000000011E-7</v>
      </c>
      <c r="E74" s="5">
        <v>4.4760000000000022E-7</v>
      </c>
      <c r="F74" s="5">
        <v>4.619200000000001E-7</v>
      </c>
      <c r="G74" s="5">
        <v>4.9896499999999989E-7</v>
      </c>
      <c r="H74" s="5">
        <v>5.4188000000000035E-7</v>
      </c>
      <c r="I74" s="5">
        <v>5.5906000000000077E-7</v>
      </c>
      <c r="J74" s="5">
        <v>5.9532000000000007E-7</v>
      </c>
      <c r="K74" s="5">
        <v>0.43586677310499999</v>
      </c>
      <c r="L74" s="5">
        <v>7.906849999999998E-7</v>
      </c>
      <c r="M74" s="5">
        <v>1.4945430346649879</v>
      </c>
      <c r="N74" s="5">
        <v>8.9797000000000057E-7</v>
      </c>
      <c r="O74" s="5">
        <v>0.36391276069000011</v>
      </c>
      <c r="P74" s="5">
        <v>1.017369999999999E-6</v>
      </c>
      <c r="Q74" s="5">
        <v>1.721304833699997</v>
      </c>
      <c r="R74" s="5">
        <v>2.1389320067800028</v>
      </c>
      <c r="S74" s="5">
        <v>9.9530351127249777</v>
      </c>
      <c r="T74" s="5">
        <v>7.1673276612400123</v>
      </c>
      <c r="U74" s="5">
        <v>17.230579650734999</v>
      </c>
      <c r="V74" s="5">
        <v>12.43045965232</v>
      </c>
      <c r="W74" s="5">
        <v>33.908639132730052</v>
      </c>
      <c r="X74" s="5">
        <v>10.97555397971511</v>
      </c>
      <c r="Y74" s="5">
        <v>13.74727974775497</v>
      </c>
      <c r="Z74" s="5">
        <v>53.39992288387996</v>
      </c>
      <c r="AA74" s="5">
        <v>59.727014555625097</v>
      </c>
      <c r="AB74" s="5">
        <v>99.198698817630188</v>
      </c>
      <c r="AC74" s="5">
        <v>132.18322559794061</v>
      </c>
      <c r="AD74" s="5">
        <v>191.22258264721461</v>
      </c>
      <c r="AE74" s="5">
        <v>133.50588896328469</v>
      </c>
    </row>
    <row r="75" spans="1:31">
      <c r="A75" s="56" t="s">
        <v>54</v>
      </c>
      <c r="B75" s="56" t="s">
        <v>199</v>
      </c>
      <c r="C75" s="56" t="s">
        <v>149</v>
      </c>
      <c r="D75" s="5">
        <v>-300.91654480265498</v>
      </c>
      <c r="E75" s="5">
        <v>-407.25534407513499</v>
      </c>
      <c r="F75" s="5">
        <v>-338.04624224140002</v>
      </c>
      <c r="G75" s="5">
        <v>-378.90957393575491</v>
      </c>
      <c r="H75" s="5">
        <v>-420.58285779001511</v>
      </c>
      <c r="I75" s="5">
        <v>-429.6614747608449</v>
      </c>
      <c r="J75" s="5">
        <v>-463.40088807423018</v>
      </c>
      <c r="K75" s="5">
        <v>-465.82684245858508</v>
      </c>
      <c r="L75" s="5">
        <v>-438.57224138477</v>
      </c>
      <c r="M75" s="5">
        <v>-415.91354365358978</v>
      </c>
      <c r="N75" s="5">
        <v>-460.04951741954989</v>
      </c>
      <c r="O75" s="5">
        <v>-471.29152891671998</v>
      </c>
      <c r="P75" s="5">
        <v>-528.5934893122452</v>
      </c>
      <c r="Q75" s="5">
        <v>-524.25313398531023</v>
      </c>
      <c r="R75" s="5">
        <v>-610.1642350198648</v>
      </c>
      <c r="S75" s="5">
        <v>-814.24460488350542</v>
      </c>
      <c r="T75" s="5">
        <v>-1481.091749068439</v>
      </c>
      <c r="U75" s="5">
        <v>-1452.9740147536861</v>
      </c>
      <c r="V75" s="5">
        <v>-1570.1861558396961</v>
      </c>
      <c r="W75" s="5">
        <v>-1545.262265033035</v>
      </c>
      <c r="X75" s="5">
        <v>-1533.4052336451559</v>
      </c>
      <c r="Y75" s="5">
        <v>-1635.84055587279</v>
      </c>
      <c r="Z75" s="5">
        <v>-1659.6796993569801</v>
      </c>
      <c r="AA75" s="5">
        <v>-1642.7985122393909</v>
      </c>
      <c r="AB75" s="5">
        <v>-1631.593618541099</v>
      </c>
      <c r="AC75" s="5">
        <v>-1679.4327801533</v>
      </c>
      <c r="AD75" s="5">
        <v>-3546.0927999813348</v>
      </c>
      <c r="AE75" s="5">
        <v>-3758.202839965264</v>
      </c>
    </row>
    <row r="76" spans="1:31">
      <c r="A76" s="56" t="s">
        <v>54</v>
      </c>
      <c r="B76" s="56" t="s">
        <v>199</v>
      </c>
      <c r="C76" s="56" t="s">
        <v>150</v>
      </c>
      <c r="D76" s="5">
        <v>-85.001427326184938</v>
      </c>
      <c r="E76" s="5">
        <v>-148.68491708035</v>
      </c>
      <c r="F76" s="5">
        <v>-170.69298594207501</v>
      </c>
      <c r="G76" s="5">
        <v>-231.4113618013551</v>
      </c>
      <c r="H76" s="5">
        <v>-298.38744319039989</v>
      </c>
      <c r="I76" s="5">
        <v>-349.99580735066468</v>
      </c>
      <c r="J76" s="5">
        <v>-464.13124258894487</v>
      </c>
      <c r="K76" s="5">
        <v>-553.73941565189034</v>
      </c>
      <c r="L76" s="5">
        <v>-633.61351496391558</v>
      </c>
      <c r="M76" s="5">
        <v>-728.94632255816555</v>
      </c>
      <c r="N76" s="5">
        <v>-925.17942932285541</v>
      </c>
      <c r="O76" s="5">
        <v>-1103.2263062626701</v>
      </c>
      <c r="P76" s="5">
        <v>-1342.473810988615</v>
      </c>
      <c r="Q76" s="5">
        <v>-1505.18891125456</v>
      </c>
      <c r="R76" s="5">
        <v>-1837.483762825995</v>
      </c>
      <c r="S76" s="5">
        <v>-2225.516883552089</v>
      </c>
      <c r="T76" s="5">
        <v>-2333.476878304039</v>
      </c>
      <c r="U76" s="5">
        <v>-2469.4171399452448</v>
      </c>
      <c r="V76" s="5">
        <v>-2964.2641871439432</v>
      </c>
      <c r="W76" s="5">
        <v>-3120.1995400532619</v>
      </c>
      <c r="X76" s="5">
        <v>-3305.827020532442</v>
      </c>
      <c r="Y76" s="5">
        <v>-3755.1717449699481</v>
      </c>
      <c r="Z76" s="5">
        <v>-4042.2718634206899</v>
      </c>
      <c r="AA76" s="5">
        <v>-4426.9078623500154</v>
      </c>
      <c r="AB76" s="5">
        <v>-4548.7816713570919</v>
      </c>
      <c r="AC76" s="5">
        <v>-5144.7562597750748</v>
      </c>
      <c r="AD76" s="5">
        <v>-5618.6743445016618</v>
      </c>
      <c r="AE76" s="5">
        <v>-6028.2551073352633</v>
      </c>
    </row>
    <row r="77" spans="1:31">
      <c r="A77" s="56" t="s">
        <v>54</v>
      </c>
      <c r="B77" s="56" t="s">
        <v>199</v>
      </c>
      <c r="C77" s="56" t="s">
        <v>151</v>
      </c>
      <c r="D77" s="5">
        <v>-73.333142461160904</v>
      </c>
      <c r="E77" s="5">
        <v>-100.180591891784</v>
      </c>
      <c r="F77" s="5">
        <v>-125.065651328589</v>
      </c>
      <c r="G77" s="5">
        <v>-146.693403656096</v>
      </c>
      <c r="H77" s="5">
        <v>-164.61539700779801</v>
      </c>
      <c r="I77" s="5">
        <v>-183.25832367771201</v>
      </c>
      <c r="J77" s="5">
        <v>-209.425697186387</v>
      </c>
      <c r="K77" s="5">
        <v>-246.59278958307701</v>
      </c>
      <c r="L77" s="5">
        <v>-283.14341874785202</v>
      </c>
      <c r="M77" s="5">
        <v>-321.08529842100597</v>
      </c>
      <c r="N77" s="5">
        <v>-364.87880136577002</v>
      </c>
      <c r="O77" s="5">
        <v>-412.37377347845398</v>
      </c>
      <c r="P77" s="5">
        <v>-456.33274814531399</v>
      </c>
      <c r="Q77" s="5">
        <v>-494.764521266332</v>
      </c>
      <c r="R77" s="5">
        <v>-527.29820914064999</v>
      </c>
      <c r="S77" s="5">
        <v>-551.07054631727601</v>
      </c>
      <c r="T77" s="5">
        <v>-569.87736250749504</v>
      </c>
      <c r="U77" s="5">
        <v>-575.78790197624596</v>
      </c>
      <c r="V77" s="5">
        <v>-578.48863130753398</v>
      </c>
      <c r="W77" s="5">
        <v>-577.58928367782096</v>
      </c>
      <c r="X77" s="5">
        <v>-575.81178017785703</v>
      </c>
      <c r="Y77" s="5">
        <v>-570.30239844889104</v>
      </c>
      <c r="Z77" s="5">
        <v>-569.84180242440505</v>
      </c>
      <c r="AA77" s="5">
        <v>-568.22093651396005</v>
      </c>
      <c r="AB77" s="5">
        <v>-567.85034440017</v>
      </c>
      <c r="AC77" s="5">
        <v>-562.42043600964098</v>
      </c>
      <c r="AD77" s="5">
        <v>-553.75850861756999</v>
      </c>
      <c r="AE77" s="5">
        <v>-559.06430638335598</v>
      </c>
    </row>
    <row r="79" spans="1:31">
      <c r="A79" s="56" t="s">
        <v>54</v>
      </c>
      <c r="B79" s="56" t="s">
        <v>200</v>
      </c>
      <c r="C79" s="56" t="s">
        <v>132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</row>
    <row r="80" spans="1:31">
      <c r="A80" s="56" t="s">
        <v>54</v>
      </c>
      <c r="B80" s="56" t="s">
        <v>200</v>
      </c>
      <c r="C80" s="56" t="s">
        <v>133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</row>
    <row r="81" spans="1:31">
      <c r="A81" s="56" t="s">
        <v>54</v>
      </c>
      <c r="B81" s="56" t="s">
        <v>200</v>
      </c>
      <c r="C81" s="56" t="s">
        <v>134</v>
      </c>
      <c r="D81" s="5">
        <v>8.2850000000000011E-9</v>
      </c>
      <c r="E81" s="5">
        <v>1.655E-9</v>
      </c>
      <c r="F81" s="5">
        <v>8.465E-9</v>
      </c>
      <c r="G81" s="5">
        <v>1.2025E-8</v>
      </c>
      <c r="H81" s="5">
        <v>5.2149999999999999E-9</v>
      </c>
      <c r="I81" s="5">
        <v>2.5874999999999998E-8</v>
      </c>
      <c r="J81" s="5">
        <v>2.95314287252</v>
      </c>
      <c r="K81" s="5">
        <v>0.37241958920500001</v>
      </c>
      <c r="L81" s="5">
        <v>1.016624079019999</v>
      </c>
      <c r="M81" s="5">
        <v>5.8293907139550072</v>
      </c>
      <c r="N81" s="5">
        <v>0.84020609859999995</v>
      </c>
      <c r="O81" s="5">
        <v>6.4809911907249997</v>
      </c>
      <c r="P81" s="5">
        <v>2.3317563699850008</v>
      </c>
      <c r="Q81" s="5">
        <v>13.035361289024999</v>
      </c>
      <c r="R81" s="5">
        <v>5.7479807908900007</v>
      </c>
      <c r="S81" s="5">
        <v>4.4914938376000011</v>
      </c>
      <c r="T81" s="5">
        <v>6.8937010605050002</v>
      </c>
      <c r="U81" s="5">
        <v>5.2222304038950016</v>
      </c>
      <c r="V81" s="5">
        <v>9.5919499999999929E-7</v>
      </c>
      <c r="W81" s="5">
        <v>7.6545022735150106</v>
      </c>
      <c r="X81" s="5">
        <v>3.014594613755019</v>
      </c>
      <c r="Y81" s="5">
        <v>2.4721199999999989E-6</v>
      </c>
      <c r="Z81" s="5">
        <v>3.731514916850001</v>
      </c>
      <c r="AA81" s="5">
        <v>2.6298549999999998E-6</v>
      </c>
      <c r="AB81" s="5">
        <v>8.8795496605199773</v>
      </c>
      <c r="AC81" s="5">
        <v>2.457521296765</v>
      </c>
      <c r="AD81" s="5">
        <v>1.82535849096</v>
      </c>
      <c r="AE81" s="5">
        <v>3.6236650000000011E-6</v>
      </c>
    </row>
    <row r="82" spans="1:31">
      <c r="A82" s="56" t="s">
        <v>54</v>
      </c>
      <c r="B82" s="56" t="s">
        <v>200</v>
      </c>
      <c r="C82" s="56" t="s">
        <v>135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</row>
    <row r="83" spans="1:31">
      <c r="A83" s="56" t="s">
        <v>54</v>
      </c>
      <c r="B83" s="56" t="s">
        <v>200</v>
      </c>
      <c r="C83" s="56" t="s">
        <v>136</v>
      </c>
      <c r="D83" s="5">
        <v>7201.0673807124103</v>
      </c>
      <c r="E83" s="5">
        <v>9892.6156291690058</v>
      </c>
      <c r="F83" s="5">
        <v>7898.6122905416532</v>
      </c>
      <c r="G83" s="5">
        <v>8374.3464241506463</v>
      </c>
      <c r="H83" s="5">
        <v>9161.476404621224</v>
      </c>
      <c r="I83" s="5">
        <v>8708.760776067742</v>
      </c>
      <c r="J83" s="5">
        <v>8620.1687836368801</v>
      </c>
      <c r="K83" s="5">
        <v>9165.552732836466</v>
      </c>
      <c r="L83" s="5">
        <v>7082.8142458574212</v>
      </c>
      <c r="M83" s="5">
        <v>10003.718951926639</v>
      </c>
      <c r="N83" s="5">
        <v>8479.0439164951822</v>
      </c>
      <c r="O83" s="5">
        <v>7495.6390098707316</v>
      </c>
      <c r="P83" s="5">
        <v>8618.5365249785955</v>
      </c>
      <c r="Q83" s="5">
        <v>8113.0281035360858</v>
      </c>
      <c r="R83" s="5">
        <v>7949.8155178664474</v>
      </c>
      <c r="S83" s="5">
        <v>8075.2069290920545</v>
      </c>
      <c r="T83" s="5">
        <v>7510.238364438701</v>
      </c>
      <c r="U83" s="5">
        <v>7649.1366928389207</v>
      </c>
      <c r="V83" s="5">
        <v>6925.675914454654</v>
      </c>
      <c r="W83" s="5">
        <v>6246.0827002227543</v>
      </c>
      <c r="X83" s="5">
        <v>7977.2568966134504</v>
      </c>
      <c r="Y83" s="5">
        <v>6808.7815420210791</v>
      </c>
      <c r="Z83" s="5">
        <v>6823.6156617877459</v>
      </c>
      <c r="AA83" s="5">
        <v>6791.1688992860936</v>
      </c>
      <c r="AB83" s="5">
        <v>7527.7538383209612</v>
      </c>
      <c r="AC83" s="5">
        <v>7330.722698259663</v>
      </c>
      <c r="AD83" s="5">
        <v>7686.2836049077096</v>
      </c>
      <c r="AE83" s="5">
        <v>6430.8636054821382</v>
      </c>
    </row>
    <row r="84" spans="1:31">
      <c r="A84" s="56" t="s">
        <v>54</v>
      </c>
      <c r="B84" s="56" t="s">
        <v>200</v>
      </c>
      <c r="C84" s="56" t="s">
        <v>137</v>
      </c>
      <c r="D84" s="5">
        <v>1.26665E-7</v>
      </c>
      <c r="E84" s="5">
        <v>2.717935000000001E-6</v>
      </c>
      <c r="F84" s="5">
        <v>4.3591250000000004E-6</v>
      </c>
      <c r="G84" s="5">
        <v>6.2439449999999994E-6</v>
      </c>
      <c r="H84" s="5">
        <v>1.1008575E-5</v>
      </c>
      <c r="I84" s="5">
        <v>2.7169664999999999E-5</v>
      </c>
      <c r="J84" s="5">
        <v>1.0500633499999999E-4</v>
      </c>
      <c r="K84" s="5">
        <v>1.1787584E-4</v>
      </c>
      <c r="L84" s="5">
        <v>1.5674671999999989E-4</v>
      </c>
      <c r="M84" s="5">
        <v>3.6286391999999979E-4</v>
      </c>
      <c r="N84" s="5">
        <v>3.8733181500000019E-4</v>
      </c>
      <c r="O84" s="5">
        <v>88.920012480374965</v>
      </c>
      <c r="P84" s="5">
        <v>95.787876514014926</v>
      </c>
      <c r="Q84" s="5">
        <v>924.4793211143201</v>
      </c>
      <c r="R84" s="5">
        <v>913.22041237110557</v>
      </c>
      <c r="S84" s="5">
        <v>1005.829745375995</v>
      </c>
      <c r="T84" s="5">
        <v>959.9298296718448</v>
      </c>
      <c r="U84" s="5">
        <v>923.49804174884991</v>
      </c>
      <c r="V84" s="5">
        <v>911.10740766379001</v>
      </c>
      <c r="W84" s="5">
        <v>985.11601539075548</v>
      </c>
      <c r="X84" s="5">
        <v>840.40934987446053</v>
      </c>
      <c r="Y84" s="5">
        <v>841.18479285910439</v>
      </c>
      <c r="Z84" s="5">
        <v>849.07275923260931</v>
      </c>
      <c r="AA84" s="5">
        <v>905.39707439044514</v>
      </c>
      <c r="AB84" s="5">
        <v>921.93047992058018</v>
      </c>
      <c r="AC84" s="5">
        <v>838.61028401227077</v>
      </c>
      <c r="AD84" s="5">
        <v>911.81299512624037</v>
      </c>
      <c r="AE84" s="5">
        <v>1024.9546807658351</v>
      </c>
    </row>
    <row r="85" spans="1:31">
      <c r="A85" s="56" t="s">
        <v>54</v>
      </c>
      <c r="B85" s="56" t="s">
        <v>200</v>
      </c>
      <c r="C85" s="56" t="s">
        <v>138</v>
      </c>
      <c r="D85" s="5">
        <v>0.38488739045500009</v>
      </c>
      <c r="E85" s="5">
        <v>3.121690587629999</v>
      </c>
      <c r="F85" s="5">
        <v>6.1352387644000022</v>
      </c>
      <c r="G85" s="5">
        <v>9.3424741745250071</v>
      </c>
      <c r="H85" s="5">
        <v>18.178463845734999</v>
      </c>
      <c r="I85" s="5">
        <v>22.60579968540501</v>
      </c>
      <c r="J85" s="5">
        <v>68.257932918955021</v>
      </c>
      <c r="K85" s="5">
        <v>78.031760843685007</v>
      </c>
      <c r="L85" s="5">
        <v>108.1109772529</v>
      </c>
      <c r="M85" s="5">
        <v>118.38065351274</v>
      </c>
      <c r="N85" s="5">
        <v>158.10695328936009</v>
      </c>
      <c r="O85" s="5">
        <v>205.91536597407989</v>
      </c>
      <c r="P85" s="5">
        <v>261.50991641209009</v>
      </c>
      <c r="Q85" s="5">
        <v>269.42069225891493</v>
      </c>
      <c r="R85" s="5">
        <v>327.75276138960999</v>
      </c>
      <c r="S85" s="5">
        <v>403.67690901608518</v>
      </c>
      <c r="T85" s="5">
        <v>376.84802260311523</v>
      </c>
      <c r="U85" s="5">
        <v>407.07631783551</v>
      </c>
      <c r="V85" s="5">
        <v>493.38514317900939</v>
      </c>
      <c r="W85" s="5">
        <v>583.88325989617999</v>
      </c>
      <c r="X85" s="5">
        <v>496.61277034660492</v>
      </c>
      <c r="Y85" s="5">
        <v>592.20287020240028</v>
      </c>
      <c r="Z85" s="5">
        <v>667.12884733554972</v>
      </c>
      <c r="AA85" s="5">
        <v>720.70596749740957</v>
      </c>
      <c r="AB85" s="5">
        <v>757.38997282177002</v>
      </c>
      <c r="AC85" s="5">
        <v>782.3161207572648</v>
      </c>
      <c r="AD85" s="5">
        <v>923.83660101373516</v>
      </c>
      <c r="AE85" s="5">
        <v>967.81728277516982</v>
      </c>
    </row>
    <row r="86" spans="1:31">
      <c r="A86" s="56" t="s">
        <v>54</v>
      </c>
      <c r="B86" s="56" t="s">
        <v>200</v>
      </c>
      <c r="C86" s="56" t="s">
        <v>139</v>
      </c>
      <c r="D86" s="5">
        <v>11.2852769075102</v>
      </c>
      <c r="E86" s="5">
        <v>17.192628571199499</v>
      </c>
      <c r="F86" s="5">
        <v>23.165106786335901</v>
      </c>
      <c r="G86" s="5">
        <v>28.4196539315998</v>
      </c>
      <c r="H86" s="5">
        <v>32.605731789379803</v>
      </c>
      <c r="I86" s="5">
        <v>36.115433738037098</v>
      </c>
      <c r="J86" s="5">
        <v>40.819665955945801</v>
      </c>
      <c r="K86" s="5">
        <v>48.524344848218902</v>
      </c>
      <c r="L86" s="5">
        <v>56.003837168387598</v>
      </c>
      <c r="M86" s="5">
        <v>63.844335357889697</v>
      </c>
      <c r="N86" s="5">
        <v>72.936401000018293</v>
      </c>
      <c r="O86" s="5">
        <v>82.548661119306203</v>
      </c>
      <c r="P86" s="5">
        <v>91.832704456545997</v>
      </c>
      <c r="Q86" s="5">
        <v>100.469488593203</v>
      </c>
      <c r="R86" s="5">
        <v>108.310161615233</v>
      </c>
      <c r="S86" s="5">
        <v>114.715483139106</v>
      </c>
      <c r="T86" s="5">
        <v>119.720903786297</v>
      </c>
      <c r="U86" s="5">
        <v>121.846358137837</v>
      </c>
      <c r="V86" s="5">
        <v>122.680232967381</v>
      </c>
      <c r="W86" s="5">
        <v>123.529510721487</v>
      </c>
      <c r="X86" s="5">
        <v>123.806815219971</v>
      </c>
      <c r="Y86" s="5">
        <v>124.291065118039</v>
      </c>
      <c r="Z86" s="5">
        <v>124.17774085907899</v>
      </c>
      <c r="AA86" s="5">
        <v>123.988481715332</v>
      </c>
      <c r="AB86" s="5">
        <v>123.801345974043</v>
      </c>
      <c r="AC86" s="5">
        <v>123.11225865412899</v>
      </c>
      <c r="AD86" s="5">
        <v>121.724652144125</v>
      </c>
      <c r="AE86" s="5">
        <v>123.270185805716</v>
      </c>
    </row>
    <row r="87" spans="1:31">
      <c r="A87" s="56" t="s">
        <v>54</v>
      </c>
      <c r="B87" s="56" t="s">
        <v>200</v>
      </c>
      <c r="C87" s="56" t="s">
        <v>140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</row>
    <row r="88" spans="1:31">
      <c r="A88" s="56" t="s">
        <v>54</v>
      </c>
      <c r="B88" s="56" t="s">
        <v>200</v>
      </c>
      <c r="C88" s="56" t="s">
        <v>141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</row>
    <row r="89" spans="1:31">
      <c r="A89" s="56" t="s">
        <v>54</v>
      </c>
      <c r="B89" s="56" t="s">
        <v>200</v>
      </c>
      <c r="C89" s="56" t="s">
        <v>142</v>
      </c>
      <c r="D89" s="5">
        <v>1845.001211043575</v>
      </c>
      <c r="E89" s="5">
        <v>3335.14188630944</v>
      </c>
      <c r="F89" s="5">
        <v>4452.6622239886456</v>
      </c>
      <c r="G89" s="5">
        <v>4302.30618799475</v>
      </c>
      <c r="H89" s="5">
        <v>4542.4429391842814</v>
      </c>
      <c r="I89" s="5">
        <v>4892.2199064423512</v>
      </c>
      <c r="J89" s="5">
        <v>8922.7652125443528</v>
      </c>
      <c r="K89" s="5">
        <v>9218.1045428451271</v>
      </c>
      <c r="L89" s="5">
        <v>12913.998404019971</v>
      </c>
      <c r="M89" s="5">
        <v>13012.681288717111</v>
      </c>
      <c r="N89" s="5">
        <v>12613.467342165881</v>
      </c>
      <c r="O89" s="5">
        <v>12084.32493396439</v>
      </c>
      <c r="P89" s="5">
        <v>13227.06018779845</v>
      </c>
      <c r="Q89" s="5">
        <v>12841.46459266573</v>
      </c>
      <c r="R89" s="5">
        <v>12372.679993990951</v>
      </c>
      <c r="S89" s="5">
        <v>12628.12181327122</v>
      </c>
      <c r="T89" s="5">
        <v>12897.67084766412</v>
      </c>
      <c r="U89" s="5">
        <v>13235.016443578181</v>
      </c>
      <c r="V89" s="5">
        <v>13587.205250843061</v>
      </c>
      <c r="W89" s="5">
        <v>12614.69182980293</v>
      </c>
      <c r="X89" s="5">
        <v>13006.07260386061</v>
      </c>
      <c r="Y89" s="5">
        <v>12095.977865650149</v>
      </c>
      <c r="Z89" s="5">
        <v>11536.321499448501</v>
      </c>
      <c r="AA89" s="5">
        <v>12539.25589514485</v>
      </c>
      <c r="AB89" s="5">
        <v>12326.313018989469</v>
      </c>
      <c r="AC89" s="5">
        <v>11840.73220129704</v>
      </c>
      <c r="AD89" s="5">
        <v>11938.353312470101</v>
      </c>
      <c r="AE89" s="5">
        <v>11161.098477706981</v>
      </c>
    </row>
    <row r="90" spans="1:31">
      <c r="A90" s="56" t="s">
        <v>54</v>
      </c>
      <c r="B90" s="56" t="s">
        <v>200</v>
      </c>
      <c r="C90" s="56" t="s">
        <v>143</v>
      </c>
      <c r="D90" s="5">
        <v>0</v>
      </c>
      <c r="E90" s="5">
        <v>2.1675199999999989E-6</v>
      </c>
      <c r="F90" s="5">
        <v>9.0518800000000076E-6</v>
      </c>
      <c r="G90" s="5">
        <v>9.8672850000000002E-6</v>
      </c>
      <c r="H90" s="5">
        <v>9.1729599999999973E-6</v>
      </c>
      <c r="I90" s="5">
        <v>1.177577999999999E-5</v>
      </c>
      <c r="J90" s="5">
        <v>9.6962999999999922E-6</v>
      </c>
      <c r="K90" s="5">
        <v>1.0645605000000001E-5</v>
      </c>
      <c r="L90" s="5">
        <v>1.177117499999999E-5</v>
      </c>
      <c r="M90" s="5">
        <v>1.1775620000000009E-5</v>
      </c>
      <c r="N90" s="5">
        <v>1.203184500000001E-5</v>
      </c>
      <c r="O90" s="5">
        <v>1.2047455E-5</v>
      </c>
      <c r="P90" s="5">
        <v>9.4387250000000017E-6</v>
      </c>
      <c r="Q90" s="5">
        <v>1.2064035000000009E-5</v>
      </c>
      <c r="R90" s="5">
        <v>1.2772575000000021E-5</v>
      </c>
      <c r="S90" s="5">
        <v>1.384923000000001E-5</v>
      </c>
      <c r="T90" s="5">
        <v>1.4659400000000001E-5</v>
      </c>
      <c r="U90" s="5">
        <v>1.396045500000001E-5</v>
      </c>
      <c r="V90" s="5">
        <v>1.3052500000000001E-5</v>
      </c>
      <c r="W90" s="5">
        <v>2.5389405000000008E-5</v>
      </c>
      <c r="X90" s="5">
        <v>2.3678414999999981E-5</v>
      </c>
      <c r="Y90" s="5">
        <v>2.6832885000000011E-5</v>
      </c>
      <c r="Z90" s="5">
        <v>4.4587115000000013E-5</v>
      </c>
      <c r="AA90" s="5">
        <v>3.7960854999999967E-5</v>
      </c>
      <c r="AB90" s="5">
        <v>4.3176344999999971E-5</v>
      </c>
      <c r="AC90" s="5">
        <v>4.2945234999999992E-5</v>
      </c>
      <c r="AD90" s="5">
        <v>4.9147924999999979E-5</v>
      </c>
      <c r="AE90" s="5">
        <v>4.9266764999999991E-5</v>
      </c>
    </row>
    <row r="91" spans="1:31">
      <c r="A91" s="56" t="s">
        <v>54</v>
      </c>
      <c r="B91" s="56" t="s">
        <v>200</v>
      </c>
      <c r="C91" s="56" t="s">
        <v>144</v>
      </c>
      <c r="D91" s="5">
        <v>336.61968960000002</v>
      </c>
      <c r="E91" s="5">
        <v>386.50695339999999</v>
      </c>
      <c r="F91" s="5">
        <v>437.62479860000002</v>
      </c>
      <c r="G91" s="5">
        <v>487.71929</v>
      </c>
      <c r="H91" s="5">
        <v>535.97744890000001</v>
      </c>
      <c r="I91" s="5">
        <v>582.26968609999994</v>
      </c>
      <c r="J91" s="5">
        <v>626.77675050000005</v>
      </c>
      <c r="K91" s="5">
        <v>672.65321689999996</v>
      </c>
      <c r="L91" s="5">
        <v>717.59588020000001</v>
      </c>
      <c r="M91" s="5">
        <v>760.83284300000003</v>
      </c>
      <c r="N91" s="5">
        <v>802.47146999999995</v>
      </c>
      <c r="O91" s="5">
        <v>844.73358140000005</v>
      </c>
      <c r="P91" s="5">
        <v>886.83032890000004</v>
      </c>
      <c r="Q91" s="5">
        <v>926.50407359999997</v>
      </c>
      <c r="R91" s="5">
        <v>964.25604650000002</v>
      </c>
      <c r="S91" s="5">
        <v>1004.495876</v>
      </c>
      <c r="T91" s="5">
        <v>1047.3092790000001</v>
      </c>
      <c r="U91" s="5">
        <v>1088.8410249999999</v>
      </c>
      <c r="V91" s="5">
        <v>1127.9337069999999</v>
      </c>
      <c r="W91" s="5">
        <v>1169.0157790000001</v>
      </c>
      <c r="X91" s="5">
        <v>1212.5199379999999</v>
      </c>
      <c r="Y91" s="5">
        <v>1254.153816</v>
      </c>
      <c r="Z91" s="5">
        <v>1292.436692</v>
      </c>
      <c r="AA91" s="5">
        <v>1332.037859</v>
      </c>
      <c r="AB91" s="5">
        <v>1373.3476659999999</v>
      </c>
      <c r="AC91" s="5">
        <v>1411.431425</v>
      </c>
      <c r="AD91" s="5">
        <v>1445.819579</v>
      </c>
      <c r="AE91" s="5">
        <v>1445.819579</v>
      </c>
    </row>
    <row r="92" spans="1:31">
      <c r="A92" s="56" t="s">
        <v>54</v>
      </c>
      <c r="B92" s="56" t="s">
        <v>200</v>
      </c>
      <c r="C92" s="56" t="s">
        <v>146</v>
      </c>
      <c r="D92" s="5">
        <v>4.2324999999999808E-7</v>
      </c>
      <c r="E92" s="5">
        <v>3.8591499999999912E-7</v>
      </c>
      <c r="F92" s="5">
        <v>4.3511999999999909E-7</v>
      </c>
      <c r="G92" s="5">
        <v>4.5805000000000159E-7</v>
      </c>
      <c r="H92" s="5">
        <v>4.4201499999999969E-7</v>
      </c>
      <c r="I92" s="5">
        <v>4.7542499999999792E-7</v>
      </c>
      <c r="J92" s="5">
        <v>5.3991000000000113E-7</v>
      </c>
      <c r="K92" s="5">
        <v>6.2942499999999758E-7</v>
      </c>
      <c r="L92" s="5">
        <v>7.4515999999999887E-7</v>
      </c>
      <c r="M92" s="5">
        <v>1.6359491127599819</v>
      </c>
      <c r="N92" s="5">
        <v>8.1085500000000261E-7</v>
      </c>
      <c r="O92" s="5">
        <v>0.28351003547999998</v>
      </c>
      <c r="P92" s="5">
        <v>9.9902837700000136E-2</v>
      </c>
      <c r="Q92" s="5">
        <v>1.5073172418899909</v>
      </c>
      <c r="R92" s="5">
        <v>1.3711549999999991E-6</v>
      </c>
      <c r="S92" s="5">
        <v>0.32534745097500001</v>
      </c>
      <c r="T92" s="5">
        <v>1.2979674865749999</v>
      </c>
      <c r="U92" s="5">
        <v>2.512685382385023</v>
      </c>
      <c r="V92" s="5">
        <v>1.7103749999999999E-6</v>
      </c>
      <c r="W92" s="5">
        <v>6.4491910598099746</v>
      </c>
      <c r="X92" s="5">
        <v>2.7887415165799712</v>
      </c>
      <c r="Y92" s="5">
        <v>3.7880749999999972E-6</v>
      </c>
      <c r="Z92" s="5">
        <v>6.2013200345750006</v>
      </c>
      <c r="AA92" s="5">
        <v>1.316213838930008</v>
      </c>
      <c r="AB92" s="5">
        <v>15.105658304575019</v>
      </c>
      <c r="AC92" s="5">
        <v>17.938175688075031</v>
      </c>
      <c r="AD92" s="5">
        <v>40.928865454195041</v>
      </c>
      <c r="AE92" s="5">
        <v>30.765597158545042</v>
      </c>
    </row>
    <row r="93" spans="1:31">
      <c r="A93" s="56" t="s">
        <v>54</v>
      </c>
      <c r="B93" s="56" t="s">
        <v>200</v>
      </c>
      <c r="C93" s="56" t="s">
        <v>149</v>
      </c>
      <c r="D93" s="5">
        <v>-9.0979999999999998E-8</v>
      </c>
      <c r="E93" s="5">
        <v>-5.0699449999999993E-6</v>
      </c>
      <c r="F93" s="5">
        <v>-5.881334999999999E-6</v>
      </c>
      <c r="G93" s="5">
        <v>-8.0690800000000007E-6</v>
      </c>
      <c r="H93" s="5">
        <v>-1.440460500000001E-5</v>
      </c>
      <c r="I93" s="5">
        <v>-3.6416074999999997E-5</v>
      </c>
      <c r="J93" s="5">
        <v>-1.3194608500000001E-4</v>
      </c>
      <c r="K93" s="5">
        <v>-1.5145292999999989E-4</v>
      </c>
      <c r="L93" s="5">
        <v>-2.0435442500000011E-4</v>
      </c>
      <c r="M93" s="5">
        <v>-4.6903633000000029E-4</v>
      </c>
      <c r="N93" s="5">
        <v>-5.1429823999999996E-4</v>
      </c>
      <c r="O93" s="5">
        <v>-115.8164997048501</v>
      </c>
      <c r="P93" s="5">
        <v>-128.40369336357489</v>
      </c>
      <c r="Q93" s="5">
        <v>-1207.8803062992949</v>
      </c>
      <c r="R93" s="5">
        <v>-1205.81925590477</v>
      </c>
      <c r="S93" s="5">
        <v>-1327.5405532202949</v>
      </c>
      <c r="T93" s="5">
        <v>-1254.7717236902649</v>
      </c>
      <c r="U93" s="5">
        <v>-1227.566431359634</v>
      </c>
      <c r="V93" s="5">
        <v>-1198.4253342084601</v>
      </c>
      <c r="W93" s="5">
        <v>-1290.3811498983789</v>
      </c>
      <c r="X93" s="5">
        <v>-1099.58863337499</v>
      </c>
      <c r="Y93" s="5">
        <v>-1121.534745310875</v>
      </c>
      <c r="Z93" s="5">
        <v>-1102.4883045725351</v>
      </c>
      <c r="AA93" s="5">
        <v>-1206.0245870215549</v>
      </c>
      <c r="AB93" s="5">
        <v>-1198.3537216920499</v>
      </c>
      <c r="AC93" s="5">
        <v>-1103.434601812751</v>
      </c>
      <c r="AD93" s="5">
        <v>-1201.323813174896</v>
      </c>
      <c r="AE93" s="5">
        <v>-1346.788633851965</v>
      </c>
    </row>
    <row r="94" spans="1:31">
      <c r="A94" s="56" t="s">
        <v>54</v>
      </c>
      <c r="B94" s="56" t="s">
        <v>200</v>
      </c>
      <c r="C94" s="56" t="s">
        <v>150</v>
      </c>
      <c r="D94" s="5">
        <v>-0.45276361890000039</v>
      </c>
      <c r="E94" s="5">
        <v>-3.7001500498750302</v>
      </c>
      <c r="F94" s="5">
        <v>-7.1892901523549986</v>
      </c>
      <c r="G94" s="5">
        <v>-11.058307572525001</v>
      </c>
      <c r="H94" s="5">
        <v>-21.316049286035</v>
      </c>
      <c r="I94" s="5">
        <v>-26.715420145854971</v>
      </c>
      <c r="J94" s="5">
        <v>-80.172523545814997</v>
      </c>
      <c r="K94" s="5">
        <v>-92.478940032379981</v>
      </c>
      <c r="L94" s="5">
        <v>-128.51254885982999</v>
      </c>
      <c r="M94" s="5">
        <v>-141.14769914489989</v>
      </c>
      <c r="N94" s="5">
        <v>-189.9357038320999</v>
      </c>
      <c r="O94" s="5">
        <v>-247.23057182709999</v>
      </c>
      <c r="P94" s="5">
        <v>-317.19271827109492</v>
      </c>
      <c r="Q94" s="5">
        <v>-325.22382563196999</v>
      </c>
      <c r="R94" s="5">
        <v>-397.10934037580512</v>
      </c>
      <c r="S94" s="5">
        <v>-490.57760479680007</v>
      </c>
      <c r="T94" s="5">
        <v>-459.99312255846507</v>
      </c>
      <c r="U94" s="5">
        <v>-499.99574091578012</v>
      </c>
      <c r="V94" s="5">
        <v>-607.35284598109979</v>
      </c>
      <c r="W94" s="5">
        <v>-716.59905736854</v>
      </c>
      <c r="X94" s="5">
        <v>-612.24484964809517</v>
      </c>
      <c r="Y94" s="5">
        <v>-734.07274023413515</v>
      </c>
      <c r="Z94" s="5">
        <v>-822.70183703493478</v>
      </c>
      <c r="AA94" s="5">
        <v>-895.16143527699001</v>
      </c>
      <c r="AB94" s="5">
        <v>-939.56878813139463</v>
      </c>
      <c r="AC94" s="5">
        <v>-974.96788479004522</v>
      </c>
      <c r="AD94" s="5">
        <v>-1153.0382636952961</v>
      </c>
      <c r="AE94" s="5">
        <v>-1210.10819111397</v>
      </c>
    </row>
    <row r="95" spans="1:31">
      <c r="A95" s="56" t="s">
        <v>54</v>
      </c>
      <c r="B95" s="56" t="s">
        <v>200</v>
      </c>
      <c r="C95" s="56" t="s">
        <v>151</v>
      </c>
      <c r="D95" s="5">
        <v>-13.3382076857734</v>
      </c>
      <c r="E95" s="5">
        <v>-20.364503530075702</v>
      </c>
      <c r="F95" s="5">
        <v>-27.420773041765401</v>
      </c>
      <c r="G95" s="5">
        <v>-33.5656431644382</v>
      </c>
      <c r="H95" s="5">
        <v>-38.335132806893</v>
      </c>
      <c r="I95" s="5">
        <v>-42.502344795681502</v>
      </c>
      <c r="J95" s="5">
        <v>-48.176091960252997</v>
      </c>
      <c r="K95" s="5">
        <v>-57.207293028896103</v>
      </c>
      <c r="L95" s="5">
        <v>-65.913067694844699</v>
      </c>
      <c r="M95" s="5">
        <v>-75.0463884061801</v>
      </c>
      <c r="N95" s="5">
        <v>-85.551976819519595</v>
      </c>
      <c r="O95" s="5">
        <v>-97.202607065100196</v>
      </c>
      <c r="P95" s="5">
        <v>-108.33279754463599</v>
      </c>
      <c r="Q95" s="5">
        <v>-118.517161917468</v>
      </c>
      <c r="R95" s="5">
        <v>-127.301978936602</v>
      </c>
      <c r="S95" s="5">
        <v>-135.00284813031701</v>
      </c>
      <c r="T95" s="5">
        <v>-140.61863667094499</v>
      </c>
      <c r="U95" s="5">
        <v>-144.302791641087</v>
      </c>
      <c r="V95" s="5">
        <v>-144.934020399617</v>
      </c>
      <c r="W95" s="5">
        <v>-145.925582971458</v>
      </c>
      <c r="X95" s="5">
        <v>-145.78972030849201</v>
      </c>
      <c r="Y95" s="5">
        <v>-146.16960310278699</v>
      </c>
      <c r="Z95" s="5">
        <v>-146.62087707299</v>
      </c>
      <c r="AA95" s="5">
        <v>-146.95304277834001</v>
      </c>
      <c r="AB95" s="5">
        <v>-146.50398200547099</v>
      </c>
      <c r="AC95" s="5">
        <v>-145.33470127331501</v>
      </c>
      <c r="AD95" s="5">
        <v>-143.70154105005099</v>
      </c>
      <c r="AE95" s="5">
        <v>-145.160499581907</v>
      </c>
    </row>
    <row r="97" spans="1:31">
      <c r="A97" s="56" t="s">
        <v>60</v>
      </c>
      <c r="B97" s="56" t="s">
        <v>163</v>
      </c>
      <c r="C97" s="56" t="s">
        <v>130</v>
      </c>
      <c r="D97" s="5">
        <v>46159.241804218836</v>
      </c>
      <c r="E97" s="5">
        <v>42641.173384393667</v>
      </c>
      <c r="F97" s="5">
        <v>36388.124635374807</v>
      </c>
      <c r="G97" s="5">
        <v>34924.530758660207</v>
      </c>
      <c r="H97" s="5">
        <v>24927.634360212582</v>
      </c>
      <c r="I97" s="5">
        <v>19417.650966826139</v>
      </c>
      <c r="J97" s="5">
        <v>15689.569610286389</v>
      </c>
      <c r="K97" s="5">
        <v>14781.434796689209</v>
      </c>
      <c r="L97" s="5">
        <v>15019.87836394592</v>
      </c>
      <c r="M97" s="5">
        <v>15348.72435009233</v>
      </c>
      <c r="N97" s="5">
        <v>7668.5582380810192</v>
      </c>
      <c r="O97" s="5">
        <v>8257.4051975069542</v>
      </c>
      <c r="P97" s="5">
        <v>7626.2402484473159</v>
      </c>
      <c r="Q97" s="5">
        <v>7199.4251532976177</v>
      </c>
      <c r="R97" s="5">
        <v>6624.9519635996576</v>
      </c>
      <c r="S97" s="5">
        <v>7077.6000690196388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</row>
    <row r="98" spans="1:31">
      <c r="A98" s="56" t="s">
        <v>60</v>
      </c>
      <c r="B98" s="56" t="s">
        <v>163</v>
      </c>
      <c r="C98" s="56" t="s">
        <v>132</v>
      </c>
      <c r="D98" s="5">
        <v>14.83664787203992</v>
      </c>
      <c r="E98" s="5">
        <v>7.1711458496549998</v>
      </c>
      <c r="F98" s="5">
        <v>134.0965608299349</v>
      </c>
      <c r="G98" s="5">
        <v>262.68057685456438</v>
      </c>
      <c r="H98" s="5">
        <v>449.99174176482529</v>
      </c>
      <c r="I98" s="5">
        <v>350.6604248506909</v>
      </c>
      <c r="J98" s="5">
        <v>425.63369624428083</v>
      </c>
      <c r="K98" s="5">
        <v>524.9574875068854</v>
      </c>
      <c r="L98" s="5">
        <v>560.4408608341098</v>
      </c>
      <c r="M98" s="5">
        <v>803.7509490512806</v>
      </c>
      <c r="N98" s="5">
        <v>1087.291514711339</v>
      </c>
      <c r="O98" s="5">
        <v>1325.079743872556</v>
      </c>
      <c r="P98" s="5">
        <v>1188.927685459319</v>
      </c>
      <c r="Q98" s="5">
        <v>1077.515803834691</v>
      </c>
      <c r="R98" s="5">
        <v>1434.599891435774</v>
      </c>
      <c r="S98" s="5">
        <v>1579.8245866642731</v>
      </c>
      <c r="T98" s="5">
        <v>1226.883398325961</v>
      </c>
      <c r="U98" s="5">
        <v>1140.480724170365</v>
      </c>
      <c r="V98" s="5">
        <v>1312.84122852839</v>
      </c>
      <c r="W98" s="5">
        <v>1172.4260397589369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</row>
    <row r="99" spans="1:31">
      <c r="A99" s="56" t="s">
        <v>60</v>
      </c>
      <c r="B99" s="56" t="s">
        <v>163</v>
      </c>
      <c r="C99" s="56" t="s">
        <v>133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</row>
    <row r="100" spans="1:31">
      <c r="A100" s="56" t="s">
        <v>60</v>
      </c>
      <c r="B100" s="56" t="s">
        <v>163</v>
      </c>
      <c r="C100" s="56" t="s">
        <v>134</v>
      </c>
      <c r="D100" s="5">
        <v>1.709006501575</v>
      </c>
      <c r="E100" s="5">
        <v>2.3015074153350001</v>
      </c>
      <c r="F100" s="5">
        <v>43.135869941054928</v>
      </c>
      <c r="G100" s="5">
        <v>30.842611080609949</v>
      </c>
      <c r="H100" s="5">
        <v>71.476085199539924</v>
      </c>
      <c r="I100" s="5">
        <v>17.938135604795011</v>
      </c>
      <c r="J100" s="5">
        <v>18.90376724867993</v>
      </c>
      <c r="K100" s="5">
        <v>27.072607235595012</v>
      </c>
      <c r="L100" s="5">
        <v>133.757681660825</v>
      </c>
      <c r="M100" s="5">
        <v>206.2014103219299</v>
      </c>
      <c r="N100" s="5">
        <v>81.125676389189877</v>
      </c>
      <c r="O100" s="5">
        <v>405.66768298687492</v>
      </c>
      <c r="P100" s="5">
        <v>435.07803789909991</v>
      </c>
      <c r="Q100" s="5">
        <v>667.54644422733998</v>
      </c>
      <c r="R100" s="5">
        <v>470.88565991990509</v>
      </c>
      <c r="S100" s="5">
        <v>1010.31483269054</v>
      </c>
      <c r="T100" s="5">
        <v>1406.0718688125789</v>
      </c>
      <c r="U100" s="5">
        <v>1527.300264405975</v>
      </c>
      <c r="V100" s="5">
        <v>1427.4098786171551</v>
      </c>
      <c r="W100" s="5">
        <v>1687.362763352796</v>
      </c>
      <c r="X100" s="5">
        <v>1932.870449903251</v>
      </c>
      <c r="Y100" s="5">
        <v>2211.970008595843</v>
      </c>
      <c r="Z100" s="5">
        <v>3211.0181325384092</v>
      </c>
      <c r="AA100" s="5">
        <v>3341.515320034463</v>
      </c>
      <c r="AB100" s="5">
        <v>3276.0172087863511</v>
      </c>
      <c r="AC100" s="5">
        <v>3766.3187383106101</v>
      </c>
      <c r="AD100" s="5">
        <v>4252.7070919814178</v>
      </c>
      <c r="AE100" s="5">
        <v>2765.391625452708</v>
      </c>
    </row>
    <row r="101" spans="1:31">
      <c r="A101" s="56" t="s">
        <v>60</v>
      </c>
      <c r="B101" s="56" t="s">
        <v>163</v>
      </c>
      <c r="C101" s="56" t="s">
        <v>135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</row>
    <row r="102" spans="1:31">
      <c r="A102" s="56" t="s">
        <v>60</v>
      </c>
      <c r="B102" s="56" t="s">
        <v>163</v>
      </c>
      <c r="C102" s="56" t="s">
        <v>136</v>
      </c>
      <c r="D102" s="5">
        <v>2612.8306307010548</v>
      </c>
      <c r="E102" s="5">
        <v>1710.07698198651</v>
      </c>
      <c r="F102" s="5">
        <v>2934.5174018547818</v>
      </c>
      <c r="G102" s="5">
        <v>3439.746373665906</v>
      </c>
      <c r="H102" s="5">
        <v>3867.12211725522</v>
      </c>
      <c r="I102" s="5">
        <v>2570.4711714753298</v>
      </c>
      <c r="J102" s="5">
        <v>2796.5970278006789</v>
      </c>
      <c r="K102" s="5">
        <v>2969.5636552351548</v>
      </c>
      <c r="L102" s="5">
        <v>2571.2980890239901</v>
      </c>
      <c r="M102" s="5">
        <v>2952.6750104462221</v>
      </c>
      <c r="N102" s="5">
        <v>3500.4301560811859</v>
      </c>
      <c r="O102" s="5">
        <v>3818.2541826680599</v>
      </c>
      <c r="P102" s="5">
        <v>3378.6383338822079</v>
      </c>
      <c r="Q102" s="5">
        <v>2397.7451437358332</v>
      </c>
      <c r="R102" s="5">
        <v>2851.926543944744</v>
      </c>
      <c r="S102" s="5">
        <v>3376.8745959858088</v>
      </c>
      <c r="T102" s="5">
        <v>2848.510145933365</v>
      </c>
      <c r="U102" s="5">
        <v>2528.9866425441392</v>
      </c>
      <c r="V102" s="5">
        <v>2658.4490511394192</v>
      </c>
      <c r="W102" s="5">
        <v>2196.562738542591</v>
      </c>
      <c r="X102" s="5">
        <v>2233.8666575738998</v>
      </c>
      <c r="Y102" s="5">
        <v>2952.2291743883002</v>
      </c>
      <c r="Z102" s="5">
        <v>2867.4640967336409</v>
      </c>
      <c r="AA102" s="5">
        <v>2749.9489870152302</v>
      </c>
      <c r="AB102" s="5">
        <v>2506.6511971954201</v>
      </c>
      <c r="AC102" s="5">
        <v>2345.4026808419349</v>
      </c>
      <c r="AD102" s="5">
        <v>3158.4674848616592</v>
      </c>
      <c r="AE102" s="5">
        <v>1916.9533529277351</v>
      </c>
    </row>
    <row r="103" spans="1:31">
      <c r="A103" s="56" t="s">
        <v>60</v>
      </c>
      <c r="B103" s="56" t="s">
        <v>163</v>
      </c>
      <c r="C103" s="56" t="s">
        <v>137</v>
      </c>
      <c r="D103" s="5">
        <v>226.47342567538001</v>
      </c>
      <c r="E103" s="5">
        <v>334.58421440791022</v>
      </c>
      <c r="F103" s="5">
        <v>2100.4801185407991</v>
      </c>
      <c r="G103" s="5">
        <v>2899.4763469506402</v>
      </c>
      <c r="H103" s="5">
        <v>5122.5400613130669</v>
      </c>
      <c r="I103" s="5">
        <v>8921.172219474578</v>
      </c>
      <c r="J103" s="5">
        <v>8975.5450075541321</v>
      </c>
      <c r="K103" s="5">
        <v>9623.3614715296826</v>
      </c>
      <c r="L103" s="5">
        <v>9012.1842672469102</v>
      </c>
      <c r="M103" s="5">
        <v>9214.3766945179214</v>
      </c>
      <c r="N103" s="5">
        <v>9133.3310076090165</v>
      </c>
      <c r="O103" s="5">
        <v>9776.038008006446</v>
      </c>
      <c r="P103" s="5">
        <v>9939.9906305784461</v>
      </c>
      <c r="Q103" s="5">
        <v>10299.610229441359</v>
      </c>
      <c r="R103" s="5">
        <v>11192.618609213539</v>
      </c>
      <c r="S103" s="5">
        <v>11296.49877397214</v>
      </c>
      <c r="T103" s="5">
        <v>11750.156517518401</v>
      </c>
      <c r="U103" s="5">
        <v>11954.472930796241</v>
      </c>
      <c r="V103" s="5">
        <v>12036.08162273659</v>
      </c>
      <c r="W103" s="5">
        <v>11445.12058164253</v>
      </c>
      <c r="X103" s="5">
        <v>12108.96482104162</v>
      </c>
      <c r="Y103" s="5">
        <v>11890.666102245261</v>
      </c>
      <c r="Z103" s="5">
        <v>10887.883117813841</v>
      </c>
      <c r="AA103" s="5">
        <v>10857.40606218961</v>
      </c>
      <c r="AB103" s="5">
        <v>9550.7417249319296</v>
      </c>
      <c r="AC103" s="5">
        <v>8649.6343867138567</v>
      </c>
      <c r="AD103" s="5">
        <v>8969.3359788495327</v>
      </c>
      <c r="AE103" s="5">
        <v>9616.7925026406519</v>
      </c>
    </row>
    <row r="104" spans="1:31">
      <c r="A104" s="56" t="s">
        <v>60</v>
      </c>
      <c r="B104" s="56" t="s">
        <v>163</v>
      </c>
      <c r="C104" s="56" t="s">
        <v>138</v>
      </c>
      <c r="D104" s="5">
        <v>71.534203122345019</v>
      </c>
      <c r="E104" s="5">
        <v>168.56427007448011</v>
      </c>
      <c r="F104" s="5">
        <v>267.37343092648501</v>
      </c>
      <c r="G104" s="5">
        <v>409.21476464471999</v>
      </c>
      <c r="H104" s="5">
        <v>611.21790356485963</v>
      </c>
      <c r="I104" s="5">
        <v>774.57152281277513</v>
      </c>
      <c r="J104" s="5">
        <v>1101.5188451332949</v>
      </c>
      <c r="K104" s="5">
        <v>1405.8585851517751</v>
      </c>
      <c r="L104" s="5">
        <v>1637.4200315831349</v>
      </c>
      <c r="M104" s="5">
        <v>1915.76475469098</v>
      </c>
      <c r="N104" s="5">
        <v>2364.5215430976741</v>
      </c>
      <c r="O104" s="5">
        <v>3006.6027442980462</v>
      </c>
      <c r="P104" s="5">
        <v>3664.9482435868172</v>
      </c>
      <c r="Q104" s="5">
        <v>4368.7815865162402</v>
      </c>
      <c r="R104" s="5">
        <v>5152.682834696504</v>
      </c>
      <c r="S104" s="5">
        <v>5991.4685800065763</v>
      </c>
      <c r="T104" s="5">
        <v>5949.9843905758053</v>
      </c>
      <c r="U104" s="5">
        <v>6872.1062851255047</v>
      </c>
      <c r="V104" s="5">
        <v>7836.0476923480928</v>
      </c>
      <c r="W104" s="5">
        <v>8556.5248983461643</v>
      </c>
      <c r="X104" s="5">
        <v>7772.5823574704182</v>
      </c>
      <c r="Y104" s="5">
        <v>8738.5387524002799</v>
      </c>
      <c r="Z104" s="5">
        <v>10410.271639802449</v>
      </c>
      <c r="AA104" s="5">
        <v>11225.744522283039</v>
      </c>
      <c r="AB104" s="5">
        <v>11728.91212497099</v>
      </c>
      <c r="AC104" s="5">
        <v>12706.97531133478</v>
      </c>
      <c r="AD104" s="5">
        <v>13203.39941567116</v>
      </c>
      <c r="AE104" s="5">
        <v>14579.255269775231</v>
      </c>
    </row>
    <row r="105" spans="1:31">
      <c r="A105" s="56" t="s">
        <v>60</v>
      </c>
      <c r="B105" s="56" t="s">
        <v>163</v>
      </c>
      <c r="C105" s="56" t="s">
        <v>139</v>
      </c>
      <c r="D105" s="5">
        <v>142.15492164404401</v>
      </c>
      <c r="E105" s="5">
        <v>231.81348319023999</v>
      </c>
      <c r="F105" s="5">
        <v>310.53143577112598</v>
      </c>
      <c r="G105" s="5">
        <v>379.74871721662203</v>
      </c>
      <c r="H105" s="5">
        <v>436.533205054539</v>
      </c>
      <c r="I105" s="5">
        <v>484.63093250759101</v>
      </c>
      <c r="J105" s="5">
        <v>551.15501202752705</v>
      </c>
      <c r="K105" s="5">
        <v>662.246898458234</v>
      </c>
      <c r="L105" s="5">
        <v>774.83178630377495</v>
      </c>
      <c r="M105" s="5">
        <v>891.81706383575204</v>
      </c>
      <c r="N105" s="5">
        <v>1032.0334407298899</v>
      </c>
      <c r="O105" s="5">
        <v>1181.66661232006</v>
      </c>
      <c r="P105" s="5">
        <v>1333.73523607525</v>
      </c>
      <c r="Q105" s="5">
        <v>1457.7744475090401</v>
      </c>
      <c r="R105" s="5">
        <v>1575.7383383814999</v>
      </c>
      <c r="S105" s="5">
        <v>1665.7415529131499</v>
      </c>
      <c r="T105" s="5">
        <v>1734.3436935669099</v>
      </c>
      <c r="U105" s="5">
        <v>1751.26087399987</v>
      </c>
      <c r="V105" s="5">
        <v>1771.6972060221999</v>
      </c>
      <c r="W105" s="5">
        <v>1772.8529753917901</v>
      </c>
      <c r="X105" s="5">
        <v>1774.5841313467599</v>
      </c>
      <c r="Y105" s="5">
        <v>1768.8075995670099</v>
      </c>
      <c r="Z105" s="5">
        <v>1758.70444038193</v>
      </c>
      <c r="AA105" s="5">
        <v>1763.52160096076</v>
      </c>
      <c r="AB105" s="5">
        <v>1751.6953968315499</v>
      </c>
      <c r="AC105" s="5">
        <v>1739.35919972035</v>
      </c>
      <c r="AD105" s="5">
        <v>1716.18814188648</v>
      </c>
      <c r="AE105" s="5">
        <v>1733.7400726825199</v>
      </c>
    </row>
    <row r="106" spans="1:31">
      <c r="A106" s="56" t="s">
        <v>60</v>
      </c>
      <c r="B106" s="56" t="s">
        <v>163</v>
      </c>
      <c r="C106" s="56" t="s">
        <v>140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6" t="s">
        <v>60</v>
      </c>
      <c r="B107" s="56" t="s">
        <v>163</v>
      </c>
      <c r="C107" s="56" t="s">
        <v>141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56" t="s">
        <v>60</v>
      </c>
      <c r="B108" s="56" t="s">
        <v>163</v>
      </c>
      <c r="C108" s="56" t="s">
        <v>142</v>
      </c>
      <c r="D108" s="5">
        <v>9847.7161518978028</v>
      </c>
      <c r="E108" s="5">
        <v>10421.464780277891</v>
      </c>
      <c r="F108" s="5">
        <v>14781.083889543779</v>
      </c>
      <c r="G108" s="5">
        <v>16149.68627530798</v>
      </c>
      <c r="H108" s="5">
        <v>26193.41674887346</v>
      </c>
      <c r="I108" s="5">
        <v>30343.01101538189</v>
      </c>
      <c r="J108" s="5">
        <v>31652.779588506761</v>
      </c>
      <c r="K108" s="5">
        <v>33731.664254960117</v>
      </c>
      <c r="L108" s="5">
        <v>34381.843715819829</v>
      </c>
      <c r="M108" s="5">
        <v>38045.374377018386</v>
      </c>
      <c r="N108" s="5">
        <v>38500.179744603607</v>
      </c>
      <c r="O108" s="5">
        <v>39207.245170979782</v>
      </c>
      <c r="P108" s="5">
        <v>39979.177868307597</v>
      </c>
      <c r="Q108" s="5">
        <v>46668.094181214183</v>
      </c>
      <c r="R108" s="5">
        <v>45639.472351021373</v>
      </c>
      <c r="S108" s="5">
        <v>44418.192408116789</v>
      </c>
      <c r="T108" s="5">
        <v>48153.948364598837</v>
      </c>
      <c r="U108" s="5">
        <v>49935.053436127841</v>
      </c>
      <c r="V108" s="5">
        <v>49074.79361015129</v>
      </c>
      <c r="W108" s="5">
        <v>50922.049721127267</v>
      </c>
      <c r="X108" s="5">
        <v>54839.001074720582</v>
      </c>
      <c r="Y108" s="5">
        <v>53018.622894653578</v>
      </c>
      <c r="Z108" s="5">
        <v>53552.41503374475</v>
      </c>
      <c r="AA108" s="5">
        <v>56549.150993219853</v>
      </c>
      <c r="AB108" s="5">
        <v>57647.321843394231</v>
      </c>
      <c r="AC108" s="5">
        <v>58611.850737126151</v>
      </c>
      <c r="AD108" s="5">
        <v>58115.844219713901</v>
      </c>
      <c r="AE108" s="5">
        <v>61931.302666840893</v>
      </c>
    </row>
    <row r="109" spans="1:31">
      <c r="A109" s="56" t="s">
        <v>60</v>
      </c>
      <c r="B109" s="56" t="s">
        <v>163</v>
      </c>
      <c r="C109" s="56" t="s">
        <v>143</v>
      </c>
      <c r="D109" s="5">
        <v>7674.7901286715387</v>
      </c>
      <c r="E109" s="5">
        <v>7491.9968380765649</v>
      </c>
      <c r="F109" s="5">
        <v>8653.4255085590612</v>
      </c>
      <c r="G109" s="5">
        <v>9574.0794235208268</v>
      </c>
      <c r="H109" s="5">
        <v>9726.0407056034655</v>
      </c>
      <c r="I109" s="5">
        <v>14655.408857534199</v>
      </c>
      <c r="J109" s="5">
        <v>16043.380548256409</v>
      </c>
      <c r="K109" s="5">
        <v>15637.728059560181</v>
      </c>
      <c r="L109" s="5">
        <v>15889.867006487009</v>
      </c>
      <c r="M109" s="5">
        <v>15769.017495972599</v>
      </c>
      <c r="N109" s="5">
        <v>16655.657238827542</v>
      </c>
      <c r="O109" s="5">
        <v>19210.53440686236</v>
      </c>
      <c r="P109" s="5">
        <v>18975.56113510178</v>
      </c>
      <c r="Q109" s="5">
        <v>21466.48289298865</v>
      </c>
      <c r="R109" s="5">
        <v>21916.496514274691</v>
      </c>
      <c r="S109" s="5">
        <v>23434.281546398441</v>
      </c>
      <c r="T109" s="5">
        <v>26105.791692581079</v>
      </c>
      <c r="U109" s="5">
        <v>29812.217864760889</v>
      </c>
      <c r="V109" s="5">
        <v>31716.217469915151</v>
      </c>
      <c r="W109" s="5">
        <v>34031.475699198178</v>
      </c>
      <c r="X109" s="5">
        <v>32118.715760201881</v>
      </c>
      <c r="Y109" s="5">
        <v>33704.03986273679</v>
      </c>
      <c r="Z109" s="5">
        <v>37677.286590363161</v>
      </c>
      <c r="AA109" s="5">
        <v>38079.361675964457</v>
      </c>
      <c r="AB109" s="5">
        <v>39561.653711579733</v>
      </c>
      <c r="AC109" s="5">
        <v>41998.38162218358</v>
      </c>
      <c r="AD109" s="5">
        <v>41700.917429380133</v>
      </c>
      <c r="AE109" s="5">
        <v>44251.805397907112</v>
      </c>
    </row>
    <row r="110" spans="1:31">
      <c r="A110" s="56" t="s">
        <v>60</v>
      </c>
      <c r="B110" s="56" t="s">
        <v>163</v>
      </c>
      <c r="C110" s="56" t="s">
        <v>144</v>
      </c>
      <c r="D110" s="5">
        <v>8366.7807872000012</v>
      </c>
      <c r="E110" s="5">
        <v>9450.9352011999999</v>
      </c>
      <c r="F110" s="5">
        <v>10519.390523</v>
      </c>
      <c r="G110" s="5">
        <v>11568.67201</v>
      </c>
      <c r="H110" s="5">
        <v>12603.581915000001</v>
      </c>
      <c r="I110" s="5">
        <v>13577.835959</v>
      </c>
      <c r="J110" s="5">
        <v>14565.773496</v>
      </c>
      <c r="K110" s="5">
        <v>15573.252941999999</v>
      </c>
      <c r="L110" s="5">
        <v>16607.502391999999</v>
      </c>
      <c r="M110" s="5">
        <v>17597.111397000001</v>
      </c>
      <c r="N110" s="5">
        <v>18608.772994999999</v>
      </c>
      <c r="O110" s="5">
        <v>19627.526141999999</v>
      </c>
      <c r="P110" s="5">
        <v>20654.996834000001</v>
      </c>
      <c r="Q110" s="5">
        <v>21556.096758</v>
      </c>
      <c r="R110" s="5">
        <v>22420.484482</v>
      </c>
      <c r="S110" s="5">
        <v>23281.774184000002</v>
      </c>
      <c r="T110" s="5">
        <v>24188.682945</v>
      </c>
      <c r="U110" s="5">
        <v>24991.663439</v>
      </c>
      <c r="V110" s="5">
        <v>25805.073853999998</v>
      </c>
      <c r="W110" s="5">
        <v>26630.903592999999</v>
      </c>
      <c r="X110" s="5">
        <v>27515.491348</v>
      </c>
      <c r="Y110" s="5">
        <v>28292.402239999999</v>
      </c>
      <c r="Z110" s="5">
        <v>29080.620320999999</v>
      </c>
      <c r="AA110" s="5">
        <v>29876.629336000002</v>
      </c>
      <c r="AB110" s="5">
        <v>30736.17513</v>
      </c>
      <c r="AC110" s="5">
        <v>31471.417858000001</v>
      </c>
      <c r="AD110" s="5">
        <v>32228.348832</v>
      </c>
      <c r="AE110" s="5">
        <v>32228.348832</v>
      </c>
    </row>
    <row r="111" spans="1:31">
      <c r="A111" s="56" t="s">
        <v>60</v>
      </c>
      <c r="B111" s="56" t="s">
        <v>163</v>
      </c>
      <c r="C111" s="56" t="s">
        <v>146</v>
      </c>
      <c r="D111" s="5">
        <v>4.0989999999999998E-7</v>
      </c>
      <c r="E111" s="5">
        <v>4.2483500000000038E-7</v>
      </c>
      <c r="F111" s="5">
        <v>4.6740499999999989E-7</v>
      </c>
      <c r="G111" s="5">
        <v>0.73829794511000069</v>
      </c>
      <c r="H111" s="5">
        <v>5.6516281435000017E-2</v>
      </c>
      <c r="I111" s="5">
        <v>5.5105500000000035E-7</v>
      </c>
      <c r="J111" s="5">
        <v>5.884099999999998E-7</v>
      </c>
      <c r="K111" s="5">
        <v>7.9562000000000008E-7</v>
      </c>
      <c r="L111" s="5">
        <v>8.6679499999999966E-7</v>
      </c>
      <c r="M111" s="5">
        <v>2.232521483670026</v>
      </c>
      <c r="N111" s="5">
        <v>1.0104549999999999E-6</v>
      </c>
      <c r="O111" s="5">
        <v>0.6337192575049998</v>
      </c>
      <c r="P111" s="5">
        <v>1.150260000000001E-6</v>
      </c>
      <c r="Q111" s="5">
        <v>3.938697389200001</v>
      </c>
      <c r="R111" s="5">
        <v>2.3111750000000021E-6</v>
      </c>
      <c r="S111" s="5">
        <v>1.57883665341</v>
      </c>
      <c r="T111" s="5">
        <v>3.5204390134399999</v>
      </c>
      <c r="U111" s="5">
        <v>15.672872248419999</v>
      </c>
      <c r="V111" s="5">
        <v>4.885394191559997</v>
      </c>
      <c r="W111" s="5">
        <v>63.919148468619987</v>
      </c>
      <c r="X111" s="5">
        <v>16.838008366129859</v>
      </c>
      <c r="Y111" s="5">
        <v>7.7183349999999773E-6</v>
      </c>
      <c r="Z111" s="5">
        <v>57.455416560190002</v>
      </c>
      <c r="AA111" s="5">
        <v>81.926279373335149</v>
      </c>
      <c r="AB111" s="5">
        <v>129.88537926434009</v>
      </c>
      <c r="AC111" s="5">
        <v>373.75303045477159</v>
      </c>
      <c r="AD111" s="5">
        <v>527.33285374650131</v>
      </c>
      <c r="AE111" s="5">
        <v>362.11560906863878</v>
      </c>
    </row>
    <row r="112" spans="1:31">
      <c r="A112" s="56" t="s">
        <v>60</v>
      </c>
      <c r="B112" s="56" t="s">
        <v>163</v>
      </c>
      <c r="C112" s="56" t="s">
        <v>149</v>
      </c>
      <c r="D112" s="5">
        <v>-818.58214998787048</v>
      </c>
      <c r="E112" s="5">
        <v>-1332.4928292407151</v>
      </c>
      <c r="F112" s="5">
        <v>-3383.0863194545709</v>
      </c>
      <c r="G112" s="5">
        <v>-4803.04543558153</v>
      </c>
      <c r="H112" s="5">
        <v>-7438.3776503487952</v>
      </c>
      <c r="I112" s="5">
        <v>-12336.39621509216</v>
      </c>
      <c r="J112" s="5">
        <v>-12562.70313366823</v>
      </c>
      <c r="K112" s="5">
        <v>-13364.17685925321</v>
      </c>
      <c r="L112" s="5">
        <v>-12547.67600177277</v>
      </c>
      <c r="M112" s="5">
        <v>-12693.727296479219</v>
      </c>
      <c r="N112" s="5">
        <v>-13018.1086759063</v>
      </c>
      <c r="O112" s="5">
        <v>-13223.28822678912</v>
      </c>
      <c r="P112" s="5">
        <v>-14157.110186812921</v>
      </c>
      <c r="Q112" s="5">
        <v>-14112.76742315784</v>
      </c>
      <c r="R112" s="5">
        <v>-15477.362828598631</v>
      </c>
      <c r="S112" s="5">
        <v>-15206.53956918447</v>
      </c>
      <c r="T112" s="5">
        <v>-15909.54218434601</v>
      </c>
      <c r="U112" s="5">
        <v>-16380.26116043476</v>
      </c>
      <c r="V112" s="5">
        <v>-16416.642401897188</v>
      </c>
      <c r="W112" s="5">
        <v>-15677.411615548121</v>
      </c>
      <c r="X112" s="5">
        <v>-16630.113370790499</v>
      </c>
      <c r="Y112" s="5">
        <v>-15896.37645693661</v>
      </c>
      <c r="Z112" s="5">
        <v>-14931.502649460341</v>
      </c>
      <c r="AA112" s="5">
        <v>-15510.064133153181</v>
      </c>
      <c r="AB112" s="5">
        <v>-13174.2888759083</v>
      </c>
      <c r="AC112" s="5">
        <v>-12836.803101104721</v>
      </c>
      <c r="AD112" s="5">
        <v>-12748.2176787969</v>
      </c>
      <c r="AE112" s="5">
        <v>-13927.68866841212</v>
      </c>
    </row>
    <row r="113" spans="1:31">
      <c r="A113" s="56" t="s">
        <v>60</v>
      </c>
      <c r="B113" s="56" t="s">
        <v>163</v>
      </c>
      <c r="C113" s="56" t="s">
        <v>150</v>
      </c>
      <c r="D113" s="5">
        <v>-84.149567584300001</v>
      </c>
      <c r="E113" s="5">
        <v>-198.61107562135001</v>
      </c>
      <c r="F113" s="5">
        <v>-314.20612409514501</v>
      </c>
      <c r="G113" s="5">
        <v>-481.38156246621492</v>
      </c>
      <c r="H113" s="5">
        <v>-719.00883009509505</v>
      </c>
      <c r="I113" s="5">
        <v>-911.19450742567483</v>
      </c>
      <c r="J113" s="5">
        <v>-1295.75252761927</v>
      </c>
      <c r="K113" s="5">
        <v>-1661.0583147147149</v>
      </c>
      <c r="L113" s="5">
        <v>-1946.6988463233699</v>
      </c>
      <c r="M113" s="5">
        <v>-2279.469972763151</v>
      </c>
      <c r="N113" s="5">
        <v>-2835.9670222958262</v>
      </c>
      <c r="O113" s="5">
        <v>-3604.965901715871</v>
      </c>
      <c r="P113" s="5">
        <v>-4430.373408632604</v>
      </c>
      <c r="Q113" s="5">
        <v>-5285.2074340105592</v>
      </c>
      <c r="R113" s="5">
        <v>-6257.8846429046744</v>
      </c>
      <c r="S113" s="5">
        <v>-7266.7359192715039</v>
      </c>
      <c r="T113" s="5">
        <v>-7289.2073555053776</v>
      </c>
      <c r="U113" s="5">
        <v>-8457.9921610521942</v>
      </c>
      <c r="V113" s="5">
        <v>-9643.9319372579648</v>
      </c>
      <c r="W113" s="5">
        <v>-10564.473215169761</v>
      </c>
      <c r="X113" s="5">
        <v>-9623.5219774449943</v>
      </c>
      <c r="Y113" s="5">
        <v>-10818.128342432939</v>
      </c>
      <c r="Z113" s="5">
        <v>-12923.786277587709</v>
      </c>
      <c r="AA113" s="5">
        <v>-14003.47644854495</v>
      </c>
      <c r="AB113" s="5">
        <v>-14678.270839090759</v>
      </c>
      <c r="AC113" s="5">
        <v>-15974.361024560931</v>
      </c>
      <c r="AD113" s="5">
        <v>-16497.30148312934</v>
      </c>
      <c r="AE113" s="5">
        <v>-18336.223323386432</v>
      </c>
    </row>
    <row r="114" spans="1:31">
      <c r="A114" s="56" t="s">
        <v>60</v>
      </c>
      <c r="B114" s="56" t="s">
        <v>163</v>
      </c>
      <c r="C114" s="56" t="s">
        <v>151</v>
      </c>
      <c r="D114" s="5">
        <v>-168.890337008817</v>
      </c>
      <c r="E114" s="5">
        <v>-275.628009434913</v>
      </c>
      <c r="F114" s="5">
        <v>-369.85501980085297</v>
      </c>
      <c r="G114" s="5">
        <v>-450.67976665269703</v>
      </c>
      <c r="H114" s="5">
        <v>-518.421742812704</v>
      </c>
      <c r="I114" s="5">
        <v>-575.374328152722</v>
      </c>
      <c r="J114" s="5">
        <v>-656.517348320932</v>
      </c>
      <c r="K114" s="5">
        <v>-786.56970949663105</v>
      </c>
      <c r="L114" s="5">
        <v>-920.85425478749505</v>
      </c>
      <c r="M114" s="5">
        <v>-1059.02635553918</v>
      </c>
      <c r="N114" s="5">
        <v>-1225.00302896478</v>
      </c>
      <c r="O114" s="5">
        <v>-1403.09551862375</v>
      </c>
      <c r="P114" s="5">
        <v>-1586.6258290317601</v>
      </c>
      <c r="Q114" s="5">
        <v>-1734.6935190741401</v>
      </c>
      <c r="R114" s="5">
        <v>-1868.2838841380201</v>
      </c>
      <c r="S114" s="5">
        <v>-1977.1337138783099</v>
      </c>
      <c r="T114" s="5">
        <v>-2056.7270867626999</v>
      </c>
      <c r="U114" s="5">
        <v>-2087.7410842767699</v>
      </c>
      <c r="V114" s="5">
        <v>-2102.8667770448601</v>
      </c>
      <c r="W114" s="5">
        <v>-2109.3913161164201</v>
      </c>
      <c r="X114" s="5">
        <v>-2101.9989512212001</v>
      </c>
      <c r="Y114" s="5">
        <v>-2099.4182599518099</v>
      </c>
      <c r="Z114" s="5">
        <v>-2087.9581688447902</v>
      </c>
      <c r="AA114" s="5">
        <v>-2100.2034908164901</v>
      </c>
      <c r="AB114" s="5">
        <v>-2080.5146868389902</v>
      </c>
      <c r="AC114" s="5">
        <v>-2062.3367345430001</v>
      </c>
      <c r="AD114" s="5">
        <v>-2036.7240675585599</v>
      </c>
      <c r="AE114" s="5">
        <v>-2056.7164891391999</v>
      </c>
    </row>
    <row r="116" spans="1:31">
      <c r="A116" s="56" t="s">
        <v>60</v>
      </c>
      <c r="B116" s="56" t="s">
        <v>197</v>
      </c>
      <c r="C116" s="56" t="s">
        <v>130</v>
      </c>
      <c r="D116" s="5">
        <v>45505.950752922938</v>
      </c>
      <c r="E116" s="5">
        <v>38135.950235782548</v>
      </c>
      <c r="F116" s="5">
        <v>37840.033163845153</v>
      </c>
      <c r="G116" s="5">
        <v>36571.672168915458</v>
      </c>
      <c r="H116" s="5">
        <v>32953.420018356926</v>
      </c>
      <c r="I116" s="5">
        <v>25387.898573104681</v>
      </c>
      <c r="J116" s="5">
        <v>23190.12541231266</v>
      </c>
      <c r="K116" s="5">
        <v>18459.54573225732</v>
      </c>
      <c r="L116" s="5">
        <v>18546.519979079891</v>
      </c>
      <c r="M116" s="5">
        <v>14751.03663855095</v>
      </c>
      <c r="N116" s="5">
        <v>10516.37852477731</v>
      </c>
      <c r="O116" s="5">
        <v>10589.45773622436</v>
      </c>
      <c r="P116" s="5">
        <v>10292.26743756022</v>
      </c>
      <c r="Q116" s="5">
        <v>10020.745399243589</v>
      </c>
      <c r="R116" s="5">
        <v>8894.2551729011593</v>
      </c>
      <c r="S116" s="5">
        <v>8907.4137346381813</v>
      </c>
      <c r="T116" s="5">
        <v>5106.348499818424</v>
      </c>
      <c r="U116" s="5">
        <v>2502.099410328703</v>
      </c>
      <c r="V116" s="5">
        <v>2521.11108123338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7" spans="1:31">
      <c r="A117" s="56" t="s">
        <v>60</v>
      </c>
      <c r="B117" s="56" t="s">
        <v>197</v>
      </c>
      <c r="C117" s="56" t="s">
        <v>132</v>
      </c>
      <c r="D117" s="5">
        <v>997.25963667615531</v>
      </c>
      <c r="E117" s="5">
        <v>969.69815236256545</v>
      </c>
      <c r="F117" s="5">
        <v>1009.043573632425</v>
      </c>
      <c r="G117" s="5">
        <v>1173.3147233060199</v>
      </c>
      <c r="H117" s="5">
        <v>1792.73797877838</v>
      </c>
      <c r="I117" s="5">
        <v>2016.0393840893601</v>
      </c>
      <c r="J117" s="5">
        <v>2158.1063028101921</v>
      </c>
      <c r="K117" s="5">
        <v>3350.1065324104311</v>
      </c>
      <c r="L117" s="5">
        <v>3502.342255674801</v>
      </c>
      <c r="M117" s="5">
        <v>4247.4559087664202</v>
      </c>
      <c r="N117" s="5">
        <v>4700.0007872500046</v>
      </c>
      <c r="O117" s="5">
        <v>4764.3432838144608</v>
      </c>
      <c r="P117" s="5">
        <v>4891.7205554673947</v>
      </c>
      <c r="Q117" s="5">
        <v>3260.9234686755299</v>
      </c>
      <c r="R117" s="5">
        <v>3920.16599107505</v>
      </c>
      <c r="S117" s="5">
        <v>4057.914246980205</v>
      </c>
      <c r="T117" s="5">
        <v>3329.3572497374839</v>
      </c>
      <c r="U117" s="5">
        <v>3236.0976291658362</v>
      </c>
      <c r="V117" s="5">
        <v>3403.9350686182311</v>
      </c>
      <c r="W117" s="5">
        <v>2780.9258636504578</v>
      </c>
      <c r="X117" s="5">
        <v>3243.332771032382</v>
      </c>
      <c r="Y117" s="5">
        <v>2987.2944757616301</v>
      </c>
      <c r="Z117" s="5">
        <v>404.36542367420498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</row>
    <row r="118" spans="1:31">
      <c r="A118" s="56" t="s">
        <v>60</v>
      </c>
      <c r="B118" s="56" t="s">
        <v>197</v>
      </c>
      <c r="C118" s="56" t="s">
        <v>133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</row>
    <row r="119" spans="1:31">
      <c r="A119" s="56" t="s">
        <v>60</v>
      </c>
      <c r="B119" s="56" t="s">
        <v>197</v>
      </c>
      <c r="C119" s="56" t="s">
        <v>134</v>
      </c>
      <c r="D119" s="5">
        <v>5.5464999999999987E-8</v>
      </c>
      <c r="E119" s="5">
        <v>0.25707854264500002</v>
      </c>
      <c r="F119" s="5">
        <v>0.31762279142999889</v>
      </c>
      <c r="G119" s="5">
        <v>5.9030971913050134</v>
      </c>
      <c r="H119" s="5">
        <v>15.29729968211498</v>
      </c>
      <c r="I119" s="5">
        <v>29.118898946589969</v>
      </c>
      <c r="J119" s="5">
        <v>31.50128034957995</v>
      </c>
      <c r="K119" s="5">
        <v>221.41450215023491</v>
      </c>
      <c r="L119" s="5">
        <v>253.9713897939649</v>
      </c>
      <c r="M119" s="5">
        <v>283.43343897822513</v>
      </c>
      <c r="N119" s="5">
        <v>382.323439368305</v>
      </c>
      <c r="O119" s="5">
        <v>781.96926059836528</v>
      </c>
      <c r="P119" s="5">
        <v>920.73109721998492</v>
      </c>
      <c r="Q119" s="5">
        <v>726.9550314993096</v>
      </c>
      <c r="R119" s="5">
        <v>603.06346476337421</v>
      </c>
      <c r="S119" s="5">
        <v>722.09365051602572</v>
      </c>
      <c r="T119" s="5">
        <v>1257.4152120844069</v>
      </c>
      <c r="U119" s="5">
        <v>1228.806606389099</v>
      </c>
      <c r="V119" s="5">
        <v>1160.9139851985451</v>
      </c>
      <c r="W119" s="5">
        <v>1158.3363974325421</v>
      </c>
      <c r="X119" s="5">
        <v>1229.935217334943</v>
      </c>
      <c r="Y119" s="5">
        <v>700.49821949281954</v>
      </c>
      <c r="Z119" s="5">
        <v>2781.2436476340522</v>
      </c>
      <c r="AA119" s="5">
        <v>3736.639570285804</v>
      </c>
      <c r="AB119" s="5">
        <v>2096.1823362098671</v>
      </c>
      <c r="AC119" s="5">
        <v>3139.1117457894679</v>
      </c>
      <c r="AD119" s="5">
        <v>3252.637974030582</v>
      </c>
      <c r="AE119" s="5">
        <v>1992.409775623614</v>
      </c>
    </row>
    <row r="120" spans="1:31">
      <c r="A120" s="56" t="s">
        <v>60</v>
      </c>
      <c r="B120" s="56" t="s">
        <v>197</v>
      </c>
      <c r="C120" s="56" t="s">
        <v>135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</row>
    <row r="121" spans="1:31">
      <c r="A121" s="56" t="s">
        <v>60</v>
      </c>
      <c r="B121" s="56" t="s">
        <v>197</v>
      </c>
      <c r="C121" s="56" t="s">
        <v>136</v>
      </c>
      <c r="D121" s="5">
        <v>213.04516754183999</v>
      </c>
      <c r="E121" s="5">
        <v>251.42043705568989</v>
      </c>
      <c r="F121" s="5">
        <v>199.2210366927751</v>
      </c>
      <c r="G121" s="5">
        <v>126.74201385565</v>
      </c>
      <c r="H121" s="5">
        <v>180.51341423943489</v>
      </c>
      <c r="I121" s="5">
        <v>184.41772939808499</v>
      </c>
      <c r="J121" s="5">
        <v>308.66522676006502</v>
      </c>
      <c r="K121" s="5">
        <v>160.5826979777049</v>
      </c>
      <c r="L121" s="5">
        <v>280.02973671191978</v>
      </c>
      <c r="M121" s="5">
        <v>299.1800156218402</v>
      </c>
      <c r="N121" s="5">
        <v>248.9169192737898</v>
      </c>
      <c r="O121" s="5">
        <v>213.04516417407979</v>
      </c>
      <c r="P121" s="5">
        <v>251.42043450625499</v>
      </c>
      <c r="Q121" s="5">
        <v>199.221036160875</v>
      </c>
      <c r="R121" s="5">
        <v>54.607372932619953</v>
      </c>
      <c r="S121" s="5">
        <v>64.035427910900069</v>
      </c>
      <c r="T121" s="5">
        <v>77.214285462554699</v>
      </c>
      <c r="U121" s="5">
        <v>166.5612774563499</v>
      </c>
      <c r="V121" s="5">
        <v>81.759810465410098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6" t="s">
        <v>60</v>
      </c>
      <c r="B122" s="56" t="s">
        <v>197</v>
      </c>
      <c r="C122" s="56" t="s">
        <v>137</v>
      </c>
      <c r="D122" s="5">
        <v>535.3782503992702</v>
      </c>
      <c r="E122" s="5">
        <v>883.07885621107016</v>
      </c>
      <c r="F122" s="5">
        <v>1039.6276383149409</v>
      </c>
      <c r="G122" s="5">
        <v>1106.84356083539</v>
      </c>
      <c r="H122" s="5">
        <v>1161.2687841161051</v>
      </c>
      <c r="I122" s="5">
        <v>1322.6455343704499</v>
      </c>
      <c r="J122" s="5">
        <v>1345.5064116878959</v>
      </c>
      <c r="K122" s="5">
        <v>3467.6622443505048</v>
      </c>
      <c r="L122" s="5">
        <v>3221.254791887874</v>
      </c>
      <c r="M122" s="5">
        <v>2975.4645078167</v>
      </c>
      <c r="N122" s="5">
        <v>3739.381975639415</v>
      </c>
      <c r="O122" s="5">
        <v>4065.6524495251278</v>
      </c>
      <c r="P122" s="5">
        <v>4218.6808033075713</v>
      </c>
      <c r="Q122" s="5">
        <v>5652.7423110770569</v>
      </c>
      <c r="R122" s="5">
        <v>6407.207513324086</v>
      </c>
      <c r="S122" s="5">
        <v>8145.9486509560311</v>
      </c>
      <c r="T122" s="5">
        <v>11014.15991033007</v>
      </c>
      <c r="U122" s="5">
        <v>11239.431785188461</v>
      </c>
      <c r="V122" s="5">
        <v>12912.96508236304</v>
      </c>
      <c r="W122" s="5">
        <v>12259.263417263581</v>
      </c>
      <c r="X122" s="5">
        <v>11019.16253959966</v>
      </c>
      <c r="Y122" s="5">
        <v>12073.87898786557</v>
      </c>
      <c r="Z122" s="5">
        <v>12105.50591138149</v>
      </c>
      <c r="AA122" s="5">
        <v>12393.03876055454</v>
      </c>
      <c r="AB122" s="5">
        <v>12344.162709481539</v>
      </c>
      <c r="AC122" s="5">
        <v>14675.833869968419</v>
      </c>
      <c r="AD122" s="5">
        <v>17175.59897688781</v>
      </c>
      <c r="AE122" s="5">
        <v>16808.942273490131</v>
      </c>
    </row>
    <row r="123" spans="1:31">
      <c r="A123" s="56" t="s">
        <v>60</v>
      </c>
      <c r="B123" s="56" t="s">
        <v>197</v>
      </c>
      <c r="C123" s="56" t="s">
        <v>138</v>
      </c>
      <c r="D123" s="5">
        <v>54.200424991934987</v>
      </c>
      <c r="E123" s="5">
        <v>145.85012744266501</v>
      </c>
      <c r="F123" s="5">
        <v>224.7192252980652</v>
      </c>
      <c r="G123" s="5">
        <v>345.07412808187979</v>
      </c>
      <c r="H123" s="5">
        <v>495.49672859100468</v>
      </c>
      <c r="I123" s="5">
        <v>657.11260574614994</v>
      </c>
      <c r="J123" s="5">
        <v>975.11516106800968</v>
      </c>
      <c r="K123" s="5">
        <v>1295.8781651709801</v>
      </c>
      <c r="L123" s="5">
        <v>1456.771063341025</v>
      </c>
      <c r="M123" s="5">
        <v>1627.8334692116</v>
      </c>
      <c r="N123" s="5">
        <v>1985.339035600435</v>
      </c>
      <c r="O123" s="5">
        <v>2595.0418962110339</v>
      </c>
      <c r="P123" s="5">
        <v>2941.7696944869272</v>
      </c>
      <c r="Q123" s="5">
        <v>3500.19294368905</v>
      </c>
      <c r="R123" s="5">
        <v>4196.271473819088</v>
      </c>
      <c r="S123" s="5">
        <v>4889.5793898180173</v>
      </c>
      <c r="T123" s="5">
        <v>5132.8044732432054</v>
      </c>
      <c r="U123" s="5">
        <v>5650.0396152843123</v>
      </c>
      <c r="V123" s="5">
        <v>6451.3176809858496</v>
      </c>
      <c r="W123" s="5">
        <v>6606.691099196707</v>
      </c>
      <c r="X123" s="5">
        <v>6364.2780827843253</v>
      </c>
      <c r="Y123" s="5">
        <v>7668.3738022590442</v>
      </c>
      <c r="Z123" s="5">
        <v>8887.4154350274403</v>
      </c>
      <c r="AA123" s="5">
        <v>9345.9466691626403</v>
      </c>
      <c r="AB123" s="5">
        <v>9226.2580055476155</v>
      </c>
      <c r="AC123" s="5">
        <v>10319.12259730776</v>
      </c>
      <c r="AD123" s="5">
        <v>11008.683521462201</v>
      </c>
      <c r="AE123" s="5">
        <v>11789.43647333387</v>
      </c>
    </row>
    <row r="124" spans="1:31">
      <c r="A124" s="56" t="s">
        <v>60</v>
      </c>
      <c r="B124" s="56" t="s">
        <v>197</v>
      </c>
      <c r="C124" s="56" t="s">
        <v>139</v>
      </c>
      <c r="D124" s="5">
        <v>113.965096957097</v>
      </c>
      <c r="E124" s="5">
        <v>204.51809434610101</v>
      </c>
      <c r="F124" s="5">
        <v>295.47356632832401</v>
      </c>
      <c r="G124" s="5">
        <v>376.36248337679302</v>
      </c>
      <c r="H124" s="5">
        <v>442.707538579595</v>
      </c>
      <c r="I124" s="5">
        <v>500.81247181569103</v>
      </c>
      <c r="J124" s="5">
        <v>581.00197300838397</v>
      </c>
      <c r="K124" s="5">
        <v>707.25287677804795</v>
      </c>
      <c r="L124" s="5">
        <v>820.43033742354703</v>
      </c>
      <c r="M124" s="5">
        <v>927.728959052812</v>
      </c>
      <c r="N124" s="5">
        <v>1055.7626441102</v>
      </c>
      <c r="O124" s="5">
        <v>1193.3551323664601</v>
      </c>
      <c r="P124" s="5">
        <v>1335.4764663847</v>
      </c>
      <c r="Q124" s="5">
        <v>1455.5149278808999</v>
      </c>
      <c r="R124" s="5">
        <v>1571.3795097319801</v>
      </c>
      <c r="S124" s="5">
        <v>1661.32892220965</v>
      </c>
      <c r="T124" s="5">
        <v>1730.55739828744</v>
      </c>
      <c r="U124" s="5">
        <v>1751.8883123606499</v>
      </c>
      <c r="V124" s="5">
        <v>1766.7469949399001</v>
      </c>
      <c r="W124" s="5">
        <v>1766.75208446739</v>
      </c>
      <c r="X124" s="5">
        <v>1767.15895608714</v>
      </c>
      <c r="Y124" s="5">
        <v>1761.84724322329</v>
      </c>
      <c r="Z124" s="5">
        <v>1749.80132554959</v>
      </c>
      <c r="AA124" s="5">
        <v>1749.36623159228</v>
      </c>
      <c r="AB124" s="5">
        <v>1738.49031901175</v>
      </c>
      <c r="AC124" s="5">
        <v>1725.91060392653</v>
      </c>
      <c r="AD124" s="5">
        <v>1701.4704868379399</v>
      </c>
      <c r="AE124" s="5">
        <v>1718.85391947125</v>
      </c>
    </row>
    <row r="125" spans="1:31">
      <c r="A125" s="56" t="s">
        <v>60</v>
      </c>
      <c r="B125" s="56" t="s">
        <v>197</v>
      </c>
      <c r="C125" s="56" t="s">
        <v>140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</row>
    <row r="126" spans="1:31">
      <c r="A126" s="56" t="s">
        <v>60</v>
      </c>
      <c r="B126" s="56" t="s">
        <v>197</v>
      </c>
      <c r="C126" s="56" t="s">
        <v>141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</row>
    <row r="127" spans="1:31">
      <c r="A127" s="56" t="s">
        <v>60</v>
      </c>
      <c r="B127" s="56" t="s">
        <v>197</v>
      </c>
      <c r="C127" s="56" t="s">
        <v>142</v>
      </c>
      <c r="D127" s="5">
        <v>4251.9447666859051</v>
      </c>
      <c r="E127" s="5">
        <v>12274.81550154531</v>
      </c>
      <c r="F127" s="5">
        <v>14253.5519115592</v>
      </c>
      <c r="G127" s="5">
        <v>16055.306912952379</v>
      </c>
      <c r="H127" s="5">
        <v>18800.825039794869</v>
      </c>
      <c r="I127" s="5">
        <v>22788.728630889491</v>
      </c>
      <c r="J127" s="5">
        <v>26432.254080027789</v>
      </c>
      <c r="K127" s="5">
        <v>27336.572612112672</v>
      </c>
      <c r="L127" s="5">
        <v>29258.852280200779</v>
      </c>
      <c r="M127" s="5">
        <v>31723.134244717501</v>
      </c>
      <c r="N127" s="5">
        <v>35284.073611652871</v>
      </c>
      <c r="O127" s="5">
        <v>35796.554882154131</v>
      </c>
      <c r="P127" s="5">
        <v>35381.964398179873</v>
      </c>
      <c r="Q127" s="5">
        <v>35808.738734803461</v>
      </c>
      <c r="R127" s="5">
        <v>36784.123397067153</v>
      </c>
      <c r="S127" s="5">
        <v>37885.89807847378</v>
      </c>
      <c r="T127" s="5">
        <v>39198.718072107549</v>
      </c>
      <c r="U127" s="5">
        <v>41777.140877518927</v>
      </c>
      <c r="V127" s="5">
        <v>39559.456939163152</v>
      </c>
      <c r="W127" s="5">
        <v>52855.963937230837</v>
      </c>
      <c r="X127" s="5">
        <v>56859.983085793909</v>
      </c>
      <c r="Y127" s="5">
        <v>54234.13919645689</v>
      </c>
      <c r="Z127" s="5">
        <v>55748.70717880327</v>
      </c>
      <c r="AA127" s="5">
        <v>53742.944018142633</v>
      </c>
      <c r="AB127" s="5">
        <v>56992.0660871535</v>
      </c>
      <c r="AC127" s="5">
        <v>60471.808946319863</v>
      </c>
      <c r="AD127" s="5">
        <v>59797.337615433687</v>
      </c>
      <c r="AE127" s="5">
        <v>59913.520625217709</v>
      </c>
    </row>
    <row r="128" spans="1:31">
      <c r="A128" s="56" t="s">
        <v>60</v>
      </c>
      <c r="B128" s="56" t="s">
        <v>197</v>
      </c>
      <c r="C128" s="56" t="s">
        <v>143</v>
      </c>
      <c r="D128" s="5">
        <v>6305.8175596765404</v>
      </c>
      <c r="E128" s="5">
        <v>6261.635065597995</v>
      </c>
      <c r="F128" s="5">
        <v>6835.4865891457666</v>
      </c>
      <c r="G128" s="5">
        <v>6909.6015715811718</v>
      </c>
      <c r="H128" s="5">
        <v>6907.8016113515714</v>
      </c>
      <c r="I128" s="5">
        <v>7632.2617219578906</v>
      </c>
      <c r="J128" s="5">
        <v>7406.3902110788486</v>
      </c>
      <c r="K128" s="5">
        <v>10933.74543219322</v>
      </c>
      <c r="L128" s="5">
        <v>10688.908089164021</v>
      </c>
      <c r="M128" s="5">
        <v>10743.78198361158</v>
      </c>
      <c r="N128" s="5">
        <v>13100.405668314859</v>
      </c>
      <c r="O128" s="5">
        <v>14127.52926982934</v>
      </c>
      <c r="P128" s="5">
        <v>14969.52481893464</v>
      </c>
      <c r="Q128" s="5">
        <v>17851.49367055712</v>
      </c>
      <c r="R128" s="5">
        <v>21105.174376818592</v>
      </c>
      <c r="S128" s="5">
        <v>23216.05938175126</v>
      </c>
      <c r="T128" s="5">
        <v>32659.68766677002</v>
      </c>
      <c r="U128" s="5">
        <v>33186.602728193517</v>
      </c>
      <c r="V128" s="5">
        <v>37261.815700167317</v>
      </c>
      <c r="W128" s="5">
        <v>40908.003088243328</v>
      </c>
      <c r="X128" s="5">
        <v>37309.936243441283</v>
      </c>
      <c r="Y128" s="5">
        <v>40350.088066696713</v>
      </c>
      <c r="Z128" s="5">
        <v>41984.288284324131</v>
      </c>
      <c r="AA128" s="5">
        <v>46451.616539267307</v>
      </c>
      <c r="AB128" s="5">
        <v>46871.695687854502</v>
      </c>
      <c r="AC128" s="5">
        <v>55893.57728493437</v>
      </c>
      <c r="AD128" s="5">
        <v>58106.468293027327</v>
      </c>
      <c r="AE128" s="5">
        <v>58508.986531851988</v>
      </c>
    </row>
    <row r="129" spans="1:31">
      <c r="A129" s="56" t="s">
        <v>60</v>
      </c>
      <c r="B129" s="56" t="s">
        <v>197</v>
      </c>
      <c r="C129" s="56" t="s">
        <v>144</v>
      </c>
      <c r="D129" s="5">
        <v>8003.7758971000003</v>
      </c>
      <c r="E129" s="5">
        <v>8914.7690364000009</v>
      </c>
      <c r="F129" s="5">
        <v>9913.3651482999994</v>
      </c>
      <c r="G129" s="5">
        <v>10887.891067799999</v>
      </c>
      <c r="H129" s="5">
        <v>11827.9604989</v>
      </c>
      <c r="I129" s="5">
        <v>12709.108892</v>
      </c>
      <c r="J129" s="5">
        <v>13625.049818199999</v>
      </c>
      <c r="K129" s="5">
        <v>14562.2154581</v>
      </c>
      <c r="L129" s="5">
        <v>15460.4242044</v>
      </c>
      <c r="M129" s="5">
        <v>16247.905898499999</v>
      </c>
      <c r="N129" s="5">
        <v>17074.411882799999</v>
      </c>
      <c r="O129" s="5">
        <v>17890.849798899999</v>
      </c>
      <c r="P129" s="5">
        <v>18708.810956900001</v>
      </c>
      <c r="Q129" s="5">
        <v>19396.284543199999</v>
      </c>
      <c r="R129" s="5">
        <v>20081.111898399999</v>
      </c>
      <c r="S129" s="5">
        <v>20768.276866600001</v>
      </c>
      <c r="T129" s="5">
        <v>21506.990019000001</v>
      </c>
      <c r="U129" s="5">
        <v>22145.479821699999</v>
      </c>
      <c r="V129" s="5">
        <v>22806.500498599999</v>
      </c>
      <c r="W129" s="5">
        <v>23456.237986600001</v>
      </c>
      <c r="X129" s="5">
        <v>24147.858120199999</v>
      </c>
      <c r="Y129" s="5">
        <v>24712.014822900001</v>
      </c>
      <c r="Z129" s="5">
        <v>25293.8984662</v>
      </c>
      <c r="AA129" s="5">
        <v>25871.542336499999</v>
      </c>
      <c r="AB129" s="5">
        <v>26502.765391100002</v>
      </c>
      <c r="AC129" s="5">
        <v>27014.529022899998</v>
      </c>
      <c r="AD129" s="5">
        <v>27560.276074599999</v>
      </c>
      <c r="AE129" s="5">
        <v>27560.276074599999</v>
      </c>
    </row>
    <row r="130" spans="1:31">
      <c r="A130" s="56" t="s">
        <v>60</v>
      </c>
      <c r="B130" s="56" t="s">
        <v>197</v>
      </c>
      <c r="C130" s="56" t="s">
        <v>146</v>
      </c>
      <c r="D130" s="5">
        <v>3.9897499999999959E-7</v>
      </c>
      <c r="E130" s="5">
        <v>4.1144999999999989E-7</v>
      </c>
      <c r="F130" s="5">
        <v>4.4549499999999972E-7</v>
      </c>
      <c r="G130" s="5">
        <v>4.7911000000000027E-7</v>
      </c>
      <c r="H130" s="5">
        <v>5.1958000000000026E-7</v>
      </c>
      <c r="I130" s="5">
        <v>5.5336999999999977E-7</v>
      </c>
      <c r="J130" s="5">
        <v>0.27603629627500043</v>
      </c>
      <c r="K130" s="5">
        <v>3.3456586292900181</v>
      </c>
      <c r="L130" s="5">
        <v>0.71236257836499872</v>
      </c>
      <c r="M130" s="5">
        <v>5.5205979262599998</v>
      </c>
      <c r="N130" s="5">
        <v>0.90100455924500022</v>
      </c>
      <c r="O130" s="5">
        <v>22.520843983864999</v>
      </c>
      <c r="P130" s="5">
        <v>1.126665E-6</v>
      </c>
      <c r="Q130" s="5">
        <v>13.81939456506502</v>
      </c>
      <c r="R130" s="5">
        <v>2.102064999999999E-6</v>
      </c>
      <c r="S130" s="5">
        <v>2.2743850000000038E-6</v>
      </c>
      <c r="T130" s="5">
        <v>1.3671650227400001</v>
      </c>
      <c r="U130" s="5">
        <v>9.5067411209900659</v>
      </c>
      <c r="V130" s="5">
        <v>4.0592149999999926E-6</v>
      </c>
      <c r="W130" s="5">
        <v>34.452907799260011</v>
      </c>
      <c r="X130" s="5">
        <v>74.018406584559941</v>
      </c>
      <c r="Y130" s="5">
        <v>5.1854449999999933E-6</v>
      </c>
      <c r="Z130" s="5">
        <v>99.246410495420022</v>
      </c>
      <c r="AA130" s="5">
        <v>87.419276497559977</v>
      </c>
      <c r="AB130" s="5">
        <v>316.90881653678008</v>
      </c>
      <c r="AC130" s="5">
        <v>366.41407083204012</v>
      </c>
      <c r="AD130" s="5">
        <v>961.60917759764618</v>
      </c>
      <c r="AE130" s="5">
        <v>781.75105299327367</v>
      </c>
    </row>
    <row r="131" spans="1:31">
      <c r="A131" s="56" t="s">
        <v>60</v>
      </c>
      <c r="B131" s="56" t="s">
        <v>197</v>
      </c>
      <c r="C131" s="56" t="s">
        <v>149</v>
      </c>
      <c r="D131" s="5">
        <v>-752.30084874718011</v>
      </c>
      <c r="E131" s="5">
        <v>-1237.3369364042901</v>
      </c>
      <c r="F131" s="5">
        <v>-1421.6580475162009</v>
      </c>
      <c r="G131" s="5">
        <v>-1522.7274499251359</v>
      </c>
      <c r="H131" s="5">
        <v>-1601.7233115719509</v>
      </c>
      <c r="I131" s="5">
        <v>-1806.1961892138149</v>
      </c>
      <c r="J131" s="5">
        <v>-1852.2596631339709</v>
      </c>
      <c r="K131" s="5">
        <v>-4494.1823010088938</v>
      </c>
      <c r="L131" s="5">
        <v>-4175.1685693064546</v>
      </c>
      <c r="M131" s="5">
        <v>-3872.479228517861</v>
      </c>
      <c r="N131" s="5">
        <v>-4895.0668642577884</v>
      </c>
      <c r="O131" s="5">
        <v>-5312.9238665076919</v>
      </c>
      <c r="P131" s="5">
        <v>-5537.220889775961</v>
      </c>
      <c r="Q131" s="5">
        <v>-7385.7856859550939</v>
      </c>
      <c r="R131" s="5">
        <v>-8460.8046221113818</v>
      </c>
      <c r="S131" s="5">
        <v>-10592.934240518611</v>
      </c>
      <c r="T131" s="5">
        <v>-14050.847139366089</v>
      </c>
      <c r="U131" s="5">
        <v>-14302.09970527569</v>
      </c>
      <c r="V131" s="5">
        <v>-16500.817497469368</v>
      </c>
      <c r="W131" s="5">
        <v>-15729.371985376451</v>
      </c>
      <c r="X131" s="5">
        <v>-14169.49639421917</v>
      </c>
      <c r="Y131" s="5">
        <v>-15647.17107920154</v>
      </c>
      <c r="Z131" s="5">
        <v>-15704.312629094929</v>
      </c>
      <c r="AA131" s="5">
        <v>-16188.701392475419</v>
      </c>
      <c r="AB131" s="5">
        <v>-15910.51796289338</v>
      </c>
      <c r="AC131" s="5">
        <v>-18828.21815947409</v>
      </c>
      <c r="AD131" s="5">
        <v>-21999.896641921299</v>
      </c>
      <c r="AE131" s="5">
        <v>-21621.079500431151</v>
      </c>
    </row>
    <row r="132" spans="1:31">
      <c r="A132" s="56" t="s">
        <v>60</v>
      </c>
      <c r="B132" s="56" t="s">
        <v>197</v>
      </c>
      <c r="C132" s="56" t="s">
        <v>150</v>
      </c>
      <c r="D132" s="5">
        <v>-63.758904019274993</v>
      </c>
      <c r="E132" s="5">
        <v>-171.57142538708999</v>
      </c>
      <c r="F132" s="5">
        <v>-264.34943344999488</v>
      </c>
      <c r="G132" s="5">
        <v>-405.92944622544962</v>
      </c>
      <c r="H132" s="5">
        <v>-582.87972322183498</v>
      </c>
      <c r="I132" s="5">
        <v>-773.36791953213503</v>
      </c>
      <c r="J132" s="5">
        <v>-1146.7102900047109</v>
      </c>
      <c r="K132" s="5">
        <v>-1529.8629938451049</v>
      </c>
      <c r="L132" s="5">
        <v>-1727.2904491412601</v>
      </c>
      <c r="M132" s="5">
        <v>-1935.3354992713</v>
      </c>
      <c r="N132" s="5">
        <v>-2376.8320217678902</v>
      </c>
      <c r="O132" s="5">
        <v>-3103.8069600257459</v>
      </c>
      <c r="P132" s="5">
        <v>-3545.0669724896152</v>
      </c>
      <c r="Q132" s="5">
        <v>-4215.4621963814843</v>
      </c>
      <c r="R132" s="5">
        <v>-5076.4840918340578</v>
      </c>
      <c r="S132" s="5">
        <v>-5918.8166990381224</v>
      </c>
      <c r="T132" s="5">
        <v>-6254.0937473368331</v>
      </c>
      <c r="U132" s="5">
        <v>-6891.3529862691721</v>
      </c>
      <c r="V132" s="5">
        <v>-7900.0978884766464</v>
      </c>
      <c r="W132" s="5">
        <v>-8102.1215289015436</v>
      </c>
      <c r="X132" s="5">
        <v>-7821.5145967554381</v>
      </c>
      <c r="Y132" s="5">
        <v>-9461.4204923795223</v>
      </c>
      <c r="Z132" s="5">
        <v>-10969.74430860338</v>
      </c>
      <c r="AA132" s="5">
        <v>-11607.75587743162</v>
      </c>
      <c r="AB132" s="5">
        <v>-11487.36289962181</v>
      </c>
      <c r="AC132" s="5">
        <v>-12881.04736228693</v>
      </c>
      <c r="AD132" s="5">
        <v>-13725.368667887689</v>
      </c>
      <c r="AE132" s="5">
        <v>-14725.40463868093</v>
      </c>
    </row>
    <row r="133" spans="1:31">
      <c r="A133" s="56" t="s">
        <v>60</v>
      </c>
      <c r="B133" s="56" t="s">
        <v>197</v>
      </c>
      <c r="C133" s="56" t="s">
        <v>151</v>
      </c>
      <c r="D133" s="5">
        <v>-130.96854174107401</v>
      </c>
      <c r="E133" s="5">
        <v>-236.46226340691001</v>
      </c>
      <c r="F133" s="5">
        <v>-343.32192731499498</v>
      </c>
      <c r="G133" s="5">
        <v>-436.92834610717802</v>
      </c>
      <c r="H133" s="5">
        <v>-513.65866140435799</v>
      </c>
      <c r="I133" s="5">
        <v>-582.25303297905305</v>
      </c>
      <c r="J133" s="5">
        <v>-677.32689186207301</v>
      </c>
      <c r="K133" s="5">
        <v>-824.39657464836</v>
      </c>
      <c r="L133" s="5">
        <v>-957.73411036726498</v>
      </c>
      <c r="M133" s="5">
        <v>-1081.45927541575</v>
      </c>
      <c r="N133" s="5">
        <v>-1233.39521386207</v>
      </c>
      <c r="O133" s="5">
        <v>-1393.1405148480201</v>
      </c>
      <c r="P133" s="5">
        <v>-1561.0975839064299</v>
      </c>
      <c r="Q133" s="5">
        <v>-1704.4301517123499</v>
      </c>
      <c r="R133" s="5">
        <v>-1836.0564598952101</v>
      </c>
      <c r="S133" s="5">
        <v>-1939.84030818264</v>
      </c>
      <c r="T133" s="5">
        <v>-2023.5924374281799</v>
      </c>
      <c r="U133" s="5">
        <v>-2052.3431988034599</v>
      </c>
      <c r="V133" s="5">
        <v>-2063.13551045758</v>
      </c>
      <c r="W133" s="5">
        <v>-2067.9110095372998</v>
      </c>
      <c r="X133" s="5">
        <v>-2061.0255247456198</v>
      </c>
      <c r="Y133" s="5">
        <v>-2058.9092883543199</v>
      </c>
      <c r="Z133" s="5">
        <v>-2041.5149880725701</v>
      </c>
      <c r="AA133" s="5">
        <v>-2044.5966017343801</v>
      </c>
      <c r="AB133" s="5">
        <v>-2028.1466020866301</v>
      </c>
      <c r="AC133" s="5">
        <v>-2012.96819171518</v>
      </c>
      <c r="AD133" s="5">
        <v>-1982.19426614401</v>
      </c>
      <c r="AE133" s="5">
        <v>-2005.18841427446</v>
      </c>
    </row>
    <row r="135" spans="1:31">
      <c r="A135" s="56" t="s">
        <v>60</v>
      </c>
      <c r="B135" s="56" t="s">
        <v>198</v>
      </c>
      <c r="C135" s="56" t="s">
        <v>131</v>
      </c>
      <c r="D135" s="5">
        <v>34886.531554705063</v>
      </c>
      <c r="E135" s="5">
        <v>30453.034160597079</v>
      </c>
      <c r="F135" s="5">
        <v>27657.991754410861</v>
      </c>
      <c r="G135" s="5">
        <v>22944.5783734496</v>
      </c>
      <c r="H135" s="5">
        <v>22300.423769550562</v>
      </c>
      <c r="I135" s="5">
        <v>18502.669104547022</v>
      </c>
      <c r="J135" s="5">
        <v>11216.507061968539</v>
      </c>
      <c r="K135" s="5">
        <v>7372.9332585398761</v>
      </c>
      <c r="L135" s="5">
        <v>7649.8735408888451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</row>
    <row r="136" spans="1:31">
      <c r="A136" s="56" t="s">
        <v>60</v>
      </c>
      <c r="B136" s="56" t="s">
        <v>198</v>
      </c>
      <c r="C136" s="56" t="s">
        <v>132</v>
      </c>
      <c r="D136" s="5">
        <v>17.383513979515001</v>
      </c>
      <c r="E136" s="5">
        <v>10.973507263619981</v>
      </c>
      <c r="F136" s="5">
        <v>19.48123397416499</v>
      </c>
      <c r="G136" s="5">
        <v>43.908026041134832</v>
      </c>
      <c r="H136" s="5">
        <v>85.677480506434904</v>
      </c>
      <c r="I136" s="5">
        <v>114.2366593229</v>
      </c>
      <c r="J136" s="5">
        <v>135.46285263999471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</row>
    <row r="137" spans="1:31">
      <c r="A137" s="56" t="s">
        <v>60</v>
      </c>
      <c r="B137" s="56" t="s">
        <v>198</v>
      </c>
      <c r="C137" s="56" t="s">
        <v>133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</row>
    <row r="138" spans="1:31">
      <c r="A138" s="56" t="s">
        <v>60</v>
      </c>
      <c r="B138" s="56" t="s">
        <v>198</v>
      </c>
      <c r="C138" s="56" t="s">
        <v>134</v>
      </c>
      <c r="D138" s="5">
        <v>10.11287252294</v>
      </c>
      <c r="E138" s="5">
        <v>9.5089956218650009</v>
      </c>
      <c r="F138" s="5">
        <v>12.97745043999501</v>
      </c>
      <c r="G138" s="5">
        <v>18.520907818109979</v>
      </c>
      <c r="H138" s="5">
        <v>46.90444221383995</v>
      </c>
      <c r="I138" s="5">
        <v>116.65195807559491</v>
      </c>
      <c r="J138" s="5">
        <v>107.6052763606549</v>
      </c>
      <c r="K138" s="5">
        <v>264.49794001682511</v>
      </c>
      <c r="L138" s="5">
        <v>387.91618589275959</v>
      </c>
      <c r="M138" s="5">
        <v>229.64805879851971</v>
      </c>
      <c r="N138" s="5">
        <v>83.167938685414896</v>
      </c>
      <c r="O138" s="5">
        <v>280.45817005141481</v>
      </c>
      <c r="P138" s="5">
        <v>204.7040477810599</v>
      </c>
      <c r="Q138" s="5">
        <v>483.43823925998493</v>
      </c>
      <c r="R138" s="5">
        <v>333.2585114755305</v>
      </c>
      <c r="S138" s="5">
        <v>881.56021317071065</v>
      </c>
      <c r="T138" s="5">
        <v>1116.9288795583791</v>
      </c>
      <c r="U138" s="5">
        <v>1356.7631366568</v>
      </c>
      <c r="V138" s="5">
        <v>1549.568758927415</v>
      </c>
      <c r="W138" s="5">
        <v>2474.128253556702</v>
      </c>
      <c r="X138" s="5">
        <v>1336.481423370878</v>
      </c>
      <c r="Y138" s="5">
        <v>1126.80135149178</v>
      </c>
      <c r="Z138" s="5">
        <v>1692.433905558328</v>
      </c>
      <c r="AA138" s="5">
        <v>1367.204731806012</v>
      </c>
      <c r="AB138" s="5">
        <v>1718.5923021509329</v>
      </c>
      <c r="AC138" s="5">
        <v>1489.8738203129201</v>
      </c>
      <c r="AD138" s="5">
        <v>4236.6163037944689</v>
      </c>
      <c r="AE138" s="5">
        <v>3072.471982072117</v>
      </c>
    </row>
    <row r="139" spans="1:31">
      <c r="A139" s="56" t="s">
        <v>60</v>
      </c>
      <c r="B139" s="56" t="s">
        <v>198</v>
      </c>
      <c r="C139" s="56" t="s">
        <v>135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</row>
    <row r="140" spans="1:31">
      <c r="A140" s="56" t="s">
        <v>60</v>
      </c>
      <c r="B140" s="56" t="s">
        <v>198</v>
      </c>
      <c r="C140" s="56" t="s">
        <v>136</v>
      </c>
      <c r="D140" s="5">
        <v>2651.3807590519</v>
      </c>
      <c r="E140" s="5">
        <v>1427.6056224344611</v>
      </c>
      <c r="F140" s="5">
        <v>2104.0691389209251</v>
      </c>
      <c r="G140" s="5">
        <v>2857.006303454973</v>
      </c>
      <c r="H140" s="5">
        <v>3029.7125932364461</v>
      </c>
      <c r="I140" s="5">
        <v>2604.4542870629102</v>
      </c>
      <c r="J140" s="5">
        <v>2863.17741317628</v>
      </c>
      <c r="K140" s="5">
        <v>2609.6193538924072</v>
      </c>
      <c r="L140" s="5">
        <v>2151.365647948925</v>
      </c>
      <c r="M140" s="5">
        <v>1929.45834413899</v>
      </c>
      <c r="N140" s="5">
        <v>2268.4384700161791</v>
      </c>
      <c r="O140" s="5">
        <v>2827.5032008002859</v>
      </c>
      <c r="P140" s="5">
        <v>2749.1855810460429</v>
      </c>
      <c r="Q140" s="5">
        <v>2721.3181679787449</v>
      </c>
      <c r="R140" s="5">
        <v>2755.8452626414351</v>
      </c>
      <c r="S140" s="5">
        <v>2993.9347421212669</v>
      </c>
      <c r="T140" s="5">
        <v>2483.7957716588571</v>
      </c>
      <c r="U140" s="5">
        <v>2380.9828745915388</v>
      </c>
      <c r="V140" s="5">
        <v>2004.981771753422</v>
      </c>
      <c r="W140" s="5">
        <v>1572.04868139461</v>
      </c>
      <c r="X140" s="5">
        <v>1926.569459886314</v>
      </c>
      <c r="Y140" s="5">
        <v>2794.3910050563841</v>
      </c>
      <c r="Z140" s="5">
        <v>3309.4600064535848</v>
      </c>
      <c r="AA140" s="5">
        <v>2578.328304912925</v>
      </c>
      <c r="AB140" s="5">
        <v>2681.9061922471751</v>
      </c>
      <c r="AC140" s="5">
        <v>2231.8927190992949</v>
      </c>
      <c r="AD140" s="5">
        <v>2026.966603743349</v>
      </c>
      <c r="AE140" s="5">
        <v>1181.46440350687</v>
      </c>
    </row>
    <row r="141" spans="1:31">
      <c r="A141" s="56" t="s">
        <v>60</v>
      </c>
      <c r="B141" s="56" t="s">
        <v>198</v>
      </c>
      <c r="C141" s="56" t="s">
        <v>137</v>
      </c>
      <c r="D141" s="5">
        <v>143.9168889277951</v>
      </c>
      <c r="E141" s="5">
        <v>193.2087909775349</v>
      </c>
      <c r="F141" s="5">
        <v>169.80567763466499</v>
      </c>
      <c r="G141" s="5">
        <v>182.59375974887001</v>
      </c>
      <c r="H141" s="5">
        <v>202.97786180340489</v>
      </c>
      <c r="I141" s="5">
        <v>201.95795533108509</v>
      </c>
      <c r="J141" s="5">
        <v>209.21932994653491</v>
      </c>
      <c r="K141" s="5">
        <v>1273.0741010471399</v>
      </c>
      <c r="L141" s="5">
        <v>1164.961018453394</v>
      </c>
      <c r="M141" s="5">
        <v>1292.53637211669</v>
      </c>
      <c r="N141" s="5">
        <v>1341.388297264526</v>
      </c>
      <c r="O141" s="5">
        <v>1335.69335858299</v>
      </c>
      <c r="P141" s="5">
        <v>1389.191547867194</v>
      </c>
      <c r="Q141" s="5">
        <v>1414.128321420121</v>
      </c>
      <c r="R141" s="5">
        <v>1461.2897682972159</v>
      </c>
      <c r="S141" s="5">
        <v>1462.147398325651</v>
      </c>
      <c r="T141" s="5">
        <v>2577.0195446101511</v>
      </c>
      <c r="U141" s="5">
        <v>2665.544372108649</v>
      </c>
      <c r="V141" s="5">
        <v>2686.327052540264</v>
      </c>
      <c r="W141" s="5">
        <v>2663.1741227313901</v>
      </c>
      <c r="X141" s="5">
        <v>2695.5354346863642</v>
      </c>
      <c r="Y141" s="5">
        <v>2788.8853167025709</v>
      </c>
      <c r="Z141" s="5">
        <v>2685.3936210766669</v>
      </c>
      <c r="AA141" s="5">
        <v>2821.8693018822842</v>
      </c>
      <c r="AB141" s="5">
        <v>2886.5582357818262</v>
      </c>
      <c r="AC141" s="5">
        <v>2878.5445853921942</v>
      </c>
      <c r="AD141" s="5">
        <v>2930.1886587548761</v>
      </c>
      <c r="AE141" s="5">
        <v>2131.030496459714</v>
      </c>
    </row>
    <row r="142" spans="1:31">
      <c r="A142" s="56" t="s">
        <v>60</v>
      </c>
      <c r="B142" s="56" t="s">
        <v>198</v>
      </c>
      <c r="C142" s="56" t="s">
        <v>138</v>
      </c>
      <c r="D142" s="5">
        <v>42.856270053930032</v>
      </c>
      <c r="E142" s="5">
        <v>131.69122347969491</v>
      </c>
      <c r="F142" s="5">
        <v>214.18219196583499</v>
      </c>
      <c r="G142" s="5">
        <v>367.16917057133003</v>
      </c>
      <c r="H142" s="5">
        <v>572.39365445873989</v>
      </c>
      <c r="I142" s="5">
        <v>706.5151993847395</v>
      </c>
      <c r="J142" s="5">
        <v>919.48012285032928</v>
      </c>
      <c r="K142" s="5">
        <v>1022.80023355675</v>
      </c>
      <c r="L142" s="5">
        <v>1145.245885422964</v>
      </c>
      <c r="M142" s="5">
        <v>1242.469994278945</v>
      </c>
      <c r="N142" s="5">
        <v>1545.2087876634851</v>
      </c>
      <c r="O142" s="5">
        <v>1881.2496047085899</v>
      </c>
      <c r="P142" s="5">
        <v>2307.1464591646172</v>
      </c>
      <c r="Q142" s="5">
        <v>2679.3136355508859</v>
      </c>
      <c r="R142" s="5">
        <v>3153.9848764263802</v>
      </c>
      <c r="S142" s="5">
        <v>3629.742069559381</v>
      </c>
      <c r="T142" s="5">
        <v>3564.374729902891</v>
      </c>
      <c r="U142" s="5">
        <v>4007.405759998082</v>
      </c>
      <c r="V142" s="5">
        <v>4454.5900753510414</v>
      </c>
      <c r="W142" s="5">
        <v>4839.1769354705584</v>
      </c>
      <c r="X142" s="5">
        <v>4333.7132393500106</v>
      </c>
      <c r="Y142" s="5">
        <v>4720.7156138466926</v>
      </c>
      <c r="Z142" s="5">
        <v>5226.6505401422746</v>
      </c>
      <c r="AA142" s="5">
        <v>5844.7776127947218</v>
      </c>
      <c r="AB142" s="5">
        <v>6309.3735155750537</v>
      </c>
      <c r="AC142" s="5">
        <v>6779.2600338104812</v>
      </c>
      <c r="AD142" s="5">
        <v>8242.5435006477874</v>
      </c>
      <c r="AE142" s="5">
        <v>8559.2000842835914</v>
      </c>
    </row>
    <row r="143" spans="1:31">
      <c r="A143" s="56" t="s">
        <v>60</v>
      </c>
      <c r="B143" s="56" t="s">
        <v>198</v>
      </c>
      <c r="C143" s="56" t="s">
        <v>139</v>
      </c>
      <c r="D143" s="5">
        <v>69.074172932615198</v>
      </c>
      <c r="E143" s="5">
        <v>140.15642659301099</v>
      </c>
      <c r="F143" s="5">
        <v>215.85251842106501</v>
      </c>
      <c r="G143" s="5">
        <v>287.14967646944399</v>
      </c>
      <c r="H143" s="5">
        <v>348.36567844821002</v>
      </c>
      <c r="I143" s="5">
        <v>385.66229740739902</v>
      </c>
      <c r="J143" s="5">
        <v>418.05843362789699</v>
      </c>
      <c r="K143" s="5">
        <v>482.31025090746198</v>
      </c>
      <c r="L143" s="5">
        <v>538.07407158736896</v>
      </c>
      <c r="M143" s="5">
        <v>584.76177501695201</v>
      </c>
      <c r="N143" s="5">
        <v>647.95847717836398</v>
      </c>
      <c r="O143" s="5">
        <v>723.491458310697</v>
      </c>
      <c r="P143" s="5">
        <v>805.71518857144497</v>
      </c>
      <c r="Q143" s="5">
        <v>876.96027168968396</v>
      </c>
      <c r="R143" s="5">
        <v>951.94395451455398</v>
      </c>
      <c r="S143" s="5">
        <v>1008.03049652114</v>
      </c>
      <c r="T143" s="5">
        <v>1051.0785955623601</v>
      </c>
      <c r="U143" s="5">
        <v>1076.83678414377</v>
      </c>
      <c r="V143" s="5">
        <v>1090.3001927442399</v>
      </c>
      <c r="W143" s="5">
        <v>1094.51140755049</v>
      </c>
      <c r="X143" s="5">
        <v>1095.8182403927999</v>
      </c>
      <c r="Y143" s="5">
        <v>1090.22911796226</v>
      </c>
      <c r="Z143" s="5">
        <v>1084.50572591839</v>
      </c>
      <c r="AA143" s="5">
        <v>1086.54855312361</v>
      </c>
      <c r="AB143" s="5">
        <v>1080.5324274530501</v>
      </c>
      <c r="AC143" s="5">
        <v>1074.989727704</v>
      </c>
      <c r="AD143" s="5">
        <v>1060.4448594985699</v>
      </c>
      <c r="AE143" s="5">
        <v>1071.8228082655501</v>
      </c>
    </row>
    <row r="144" spans="1:31">
      <c r="A144" s="56" t="s">
        <v>60</v>
      </c>
      <c r="B144" s="56" t="s">
        <v>198</v>
      </c>
      <c r="C144" s="56" t="s">
        <v>140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</row>
    <row r="145" spans="1:31">
      <c r="A145" s="56" t="s">
        <v>60</v>
      </c>
      <c r="B145" s="56" t="s">
        <v>198</v>
      </c>
      <c r="C145" s="56" t="s">
        <v>141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</row>
    <row r="146" spans="1:31">
      <c r="A146" s="56" t="s">
        <v>60</v>
      </c>
      <c r="B146" s="56" t="s">
        <v>198</v>
      </c>
      <c r="C146" s="56" t="s">
        <v>142</v>
      </c>
      <c r="D146" s="5">
        <v>11747.32721883378</v>
      </c>
      <c r="E146" s="5">
        <v>14684.426254090369</v>
      </c>
      <c r="F146" s="5">
        <v>13371.685740546371</v>
      </c>
      <c r="G146" s="5">
        <v>16416.671369823682</v>
      </c>
      <c r="H146" s="5">
        <v>15767.58754965038</v>
      </c>
      <c r="I146" s="5">
        <v>17460.54921408556</v>
      </c>
      <c r="J146" s="5">
        <v>20125.690093818739</v>
      </c>
      <c r="K146" s="5">
        <v>23561.673610749</v>
      </c>
      <c r="L146" s="5">
        <v>24387.3560192314</v>
      </c>
      <c r="M146" s="5">
        <v>24230.19177536897</v>
      </c>
      <c r="N146" s="5">
        <v>31369.683185839411</v>
      </c>
      <c r="O146" s="5">
        <v>29192.18027910942</v>
      </c>
      <c r="P146" s="5">
        <v>33220.880835900942</v>
      </c>
      <c r="Q146" s="5">
        <v>29262.38482842884</v>
      </c>
      <c r="R146" s="5">
        <v>33331.928262348963</v>
      </c>
      <c r="S146" s="5">
        <v>31087.327562143451</v>
      </c>
      <c r="T146" s="5">
        <v>32530.100564338922</v>
      </c>
      <c r="U146" s="5">
        <v>32357.80568071175</v>
      </c>
      <c r="V146" s="5">
        <v>34420.333839232633</v>
      </c>
      <c r="W146" s="5">
        <v>35999.902528957988</v>
      </c>
      <c r="X146" s="5">
        <v>36187.536469386883</v>
      </c>
      <c r="Y146" s="5">
        <v>38053.36611773981</v>
      </c>
      <c r="Z146" s="5">
        <v>37447.390303415683</v>
      </c>
      <c r="AA146" s="5">
        <v>42501.715671466118</v>
      </c>
      <c r="AB146" s="5">
        <v>39495.225287108631</v>
      </c>
      <c r="AC146" s="5">
        <v>40464.99673337573</v>
      </c>
      <c r="AD146" s="5">
        <v>35598.038291648329</v>
      </c>
      <c r="AE146" s="5">
        <v>36977.35185238986</v>
      </c>
    </row>
    <row r="147" spans="1:31">
      <c r="A147" s="56" t="s">
        <v>60</v>
      </c>
      <c r="B147" s="56" t="s">
        <v>198</v>
      </c>
      <c r="C147" s="56" t="s">
        <v>143</v>
      </c>
      <c r="D147" s="5">
        <v>1935.7404282897651</v>
      </c>
      <c r="E147" s="5">
        <v>1676.472385904666</v>
      </c>
      <c r="F147" s="5">
        <v>1849.698928367716</v>
      </c>
      <c r="G147" s="5">
        <v>1800.014308681001</v>
      </c>
      <c r="H147" s="5">
        <v>1755.863634503515</v>
      </c>
      <c r="I147" s="5">
        <v>1807.020420820621</v>
      </c>
      <c r="J147" s="5">
        <v>1834.8741846289549</v>
      </c>
      <c r="K147" s="5">
        <v>1842.33178139751</v>
      </c>
      <c r="L147" s="5">
        <v>1833.9558002845349</v>
      </c>
      <c r="M147" s="5">
        <v>4822.318040127976</v>
      </c>
      <c r="N147" s="5">
        <v>5117.5656128598821</v>
      </c>
      <c r="O147" s="5">
        <v>5286.5510874940628</v>
      </c>
      <c r="P147" s="5">
        <v>4869.1166772519109</v>
      </c>
      <c r="Q147" s="5">
        <v>5553.1491491273218</v>
      </c>
      <c r="R147" s="5">
        <v>5412.0357224838681</v>
      </c>
      <c r="S147" s="5">
        <v>6091.4240434761359</v>
      </c>
      <c r="T147" s="5">
        <v>7316.6206247471882</v>
      </c>
      <c r="U147" s="5">
        <v>7427.9518617634776</v>
      </c>
      <c r="V147" s="5">
        <v>7162.8865056030727</v>
      </c>
      <c r="W147" s="5">
        <v>9797.1619931572313</v>
      </c>
      <c r="X147" s="5">
        <v>9441.1718973248371</v>
      </c>
      <c r="Y147" s="5">
        <v>9972.5007234619516</v>
      </c>
      <c r="Z147" s="5">
        <v>10363.8907992043</v>
      </c>
      <c r="AA147" s="5">
        <v>9643.957439203863</v>
      </c>
      <c r="AB147" s="5">
        <v>12096.058913418239</v>
      </c>
      <c r="AC147" s="5">
        <v>13695.319187614719</v>
      </c>
      <c r="AD147" s="5">
        <v>19567.930642857489</v>
      </c>
      <c r="AE147" s="5">
        <v>20659.0269737214</v>
      </c>
    </row>
    <row r="148" spans="1:31">
      <c r="A148" s="56" t="s">
        <v>60</v>
      </c>
      <c r="B148" s="56" t="s">
        <v>198</v>
      </c>
      <c r="C148" s="56" t="s">
        <v>144</v>
      </c>
      <c r="D148" s="5">
        <v>5718.6357909999997</v>
      </c>
      <c r="E148" s="5">
        <v>6558.3671729999996</v>
      </c>
      <c r="F148" s="5">
        <v>7452.5033409999996</v>
      </c>
      <c r="G148" s="5">
        <v>8386.2097439999998</v>
      </c>
      <c r="H148" s="5">
        <v>9338.6130169999997</v>
      </c>
      <c r="I148" s="5">
        <v>10124.096380000001</v>
      </c>
      <c r="J148" s="5">
        <v>10744.429990000001</v>
      </c>
      <c r="K148" s="5">
        <v>11378.13377</v>
      </c>
      <c r="L148" s="5">
        <v>11990.628559999999</v>
      </c>
      <c r="M148" s="5">
        <v>12545.06553</v>
      </c>
      <c r="N148" s="5">
        <v>13093.495849999999</v>
      </c>
      <c r="O148" s="5">
        <v>13662.15365</v>
      </c>
      <c r="P148" s="5">
        <v>14246.71704</v>
      </c>
      <c r="Q148" s="5">
        <v>14776.230299999999</v>
      </c>
      <c r="R148" s="5">
        <v>15282.98432</v>
      </c>
      <c r="S148" s="5">
        <v>15822.95959</v>
      </c>
      <c r="T148" s="5">
        <v>16410.520550000001</v>
      </c>
      <c r="U148" s="5">
        <v>16965.365730000001</v>
      </c>
      <c r="V148" s="5">
        <v>17508.562430000002</v>
      </c>
      <c r="W148" s="5">
        <v>18069.088650000002</v>
      </c>
      <c r="X148" s="5">
        <v>18666.968649999999</v>
      </c>
      <c r="Y148" s="5">
        <v>19206.869989999999</v>
      </c>
      <c r="Z148" s="5">
        <v>19729.20808</v>
      </c>
      <c r="AA148" s="5">
        <v>20273.653869999998</v>
      </c>
      <c r="AB148" s="5">
        <v>20862.428530000001</v>
      </c>
      <c r="AC148" s="5">
        <v>21385.21588</v>
      </c>
      <c r="AD148" s="5">
        <v>21895.777750000001</v>
      </c>
      <c r="AE148" s="5">
        <v>21895.777750000001</v>
      </c>
    </row>
    <row r="149" spans="1:31">
      <c r="A149" s="56" t="s">
        <v>60</v>
      </c>
      <c r="B149" s="56" t="s">
        <v>198</v>
      </c>
      <c r="C149" s="56" t="s">
        <v>146</v>
      </c>
      <c r="D149" s="5">
        <v>4.1540000000000008E-7</v>
      </c>
      <c r="E149" s="5">
        <v>4.1633000000000039E-7</v>
      </c>
      <c r="F149" s="5">
        <v>4.5770500000000011E-7</v>
      </c>
      <c r="G149" s="5">
        <v>2.3229996265000011E-2</v>
      </c>
      <c r="H149" s="5">
        <v>5.408500000000004E-7</v>
      </c>
      <c r="I149" s="5">
        <v>5.7911000000000016E-7</v>
      </c>
      <c r="J149" s="5">
        <v>6.1933499999999911E-7</v>
      </c>
      <c r="K149" s="5">
        <v>1.70484691151</v>
      </c>
      <c r="L149" s="5">
        <v>1.917952720289994</v>
      </c>
      <c r="M149" s="5">
        <v>1.6905900834249949</v>
      </c>
      <c r="N149" s="5">
        <v>1.0023500000000011E-6</v>
      </c>
      <c r="O149" s="5">
        <v>0.85850359263999987</v>
      </c>
      <c r="P149" s="5">
        <v>1.1363349999999999E-6</v>
      </c>
      <c r="Q149" s="5">
        <v>7.6236672619600174</v>
      </c>
      <c r="R149" s="5">
        <v>2.2555814335699762</v>
      </c>
      <c r="S149" s="5">
        <v>12.08965911496</v>
      </c>
      <c r="T149" s="5">
        <v>13.514721610775</v>
      </c>
      <c r="U149" s="5">
        <v>32.151013237610073</v>
      </c>
      <c r="V149" s="5">
        <v>23.245524855709998</v>
      </c>
      <c r="W149" s="5">
        <v>75.497570573689998</v>
      </c>
      <c r="X149" s="5">
        <v>24.746852055779929</v>
      </c>
      <c r="Y149" s="5">
        <v>8.9497149999999926E-6</v>
      </c>
      <c r="Z149" s="5">
        <v>83.672294670069959</v>
      </c>
      <c r="AA149" s="5">
        <v>86.04040581516486</v>
      </c>
      <c r="AB149" s="5">
        <v>543.17106033804362</v>
      </c>
      <c r="AC149" s="5">
        <v>563.3219681145514</v>
      </c>
      <c r="AD149" s="5">
        <v>876.24029414358665</v>
      </c>
      <c r="AE149" s="5">
        <v>557.86087805177362</v>
      </c>
    </row>
    <row r="150" spans="1:31">
      <c r="A150" s="56" t="s">
        <v>60</v>
      </c>
      <c r="B150" s="56" t="s">
        <v>198</v>
      </c>
      <c r="C150" s="56" t="s">
        <v>149</v>
      </c>
      <c r="D150" s="5">
        <v>-171.32968309148501</v>
      </c>
      <c r="E150" s="5">
        <v>-230.54626000848489</v>
      </c>
      <c r="F150" s="5">
        <v>-201.61395244306499</v>
      </c>
      <c r="G150" s="5">
        <v>-217.90931346505999</v>
      </c>
      <c r="H150" s="5">
        <v>-241.1046593521549</v>
      </c>
      <c r="I150" s="5">
        <v>-240.42621374738999</v>
      </c>
      <c r="J150" s="5">
        <v>-249.07071084207519</v>
      </c>
      <c r="K150" s="5">
        <v>-1534.2549995808099</v>
      </c>
      <c r="L150" s="5">
        <v>-1402.4194679985401</v>
      </c>
      <c r="M150" s="5">
        <v>-1548.898165257164</v>
      </c>
      <c r="N150" s="5">
        <v>-1616.95195095693</v>
      </c>
      <c r="O150" s="5">
        <v>-1600.555711565954</v>
      </c>
      <c r="P150" s="5">
        <v>-1674.002525315831</v>
      </c>
      <c r="Q150" s="5">
        <v>-1694.48500070102</v>
      </c>
      <c r="R150" s="5">
        <v>-1759.60739490081</v>
      </c>
      <c r="S150" s="5">
        <v>-1752.0386151115611</v>
      </c>
      <c r="T150" s="5">
        <v>-3226.3873472995829</v>
      </c>
      <c r="U150" s="5">
        <v>-3347.397098431753</v>
      </c>
      <c r="V150" s="5">
        <v>-3359.7114591006311</v>
      </c>
      <c r="W150" s="5">
        <v>-3324.9904707988048</v>
      </c>
      <c r="X150" s="5">
        <v>-3390.9538887460899</v>
      </c>
      <c r="Y150" s="5">
        <v>-3534.88782849376</v>
      </c>
      <c r="Z150" s="5">
        <v>-3350.4463723086401</v>
      </c>
      <c r="AA150" s="5">
        <v>-3579.3279381930402</v>
      </c>
      <c r="AB150" s="5">
        <v>-3606.2405188039088</v>
      </c>
      <c r="AC150" s="5">
        <v>-3626.2029671432588</v>
      </c>
      <c r="AD150" s="5">
        <v>-3671.7583287134971</v>
      </c>
      <c r="AE150" s="5">
        <v>-2738.7796444454352</v>
      </c>
    </row>
    <row r="151" spans="1:31">
      <c r="A151" s="56" t="s">
        <v>60</v>
      </c>
      <c r="B151" s="56" t="s">
        <v>198</v>
      </c>
      <c r="C151" s="56" t="s">
        <v>150</v>
      </c>
      <c r="D151" s="5">
        <v>-50.414159046694976</v>
      </c>
      <c r="E151" s="5">
        <v>-155.21462097448989</v>
      </c>
      <c r="F151" s="5">
        <v>-251.65507122288491</v>
      </c>
      <c r="G151" s="5">
        <v>-432.78234763649522</v>
      </c>
      <c r="H151" s="5">
        <v>-672.47645595519066</v>
      </c>
      <c r="I151" s="5">
        <v>-831.11221847027468</v>
      </c>
      <c r="J151" s="5">
        <v>-1081.634429669675</v>
      </c>
      <c r="K151" s="5">
        <v>-1210.12483944834</v>
      </c>
      <c r="L151" s="5">
        <v>-1364.8973092028209</v>
      </c>
      <c r="M151" s="5">
        <v>-1484.187970494791</v>
      </c>
      <c r="N151" s="5">
        <v>-1865.03053967555</v>
      </c>
      <c r="O151" s="5">
        <v>-2266.4593487329712</v>
      </c>
      <c r="P151" s="5">
        <v>-2816.1142893142292</v>
      </c>
      <c r="Q151" s="5">
        <v>-3268.7564926685059</v>
      </c>
      <c r="R151" s="5">
        <v>-3872.6681623657441</v>
      </c>
      <c r="S151" s="5">
        <v>-4448.9647411233718</v>
      </c>
      <c r="T151" s="5">
        <v>-4415.7167031190538</v>
      </c>
      <c r="U151" s="5">
        <v>-4994.3068528164886</v>
      </c>
      <c r="V151" s="5">
        <v>-5576.4750442757386</v>
      </c>
      <c r="W151" s="5">
        <v>-6054.0418441828451</v>
      </c>
      <c r="X151" s="5">
        <v>-5442.8376248916911</v>
      </c>
      <c r="Y151" s="5">
        <v>-5976.6113608272681</v>
      </c>
      <c r="Z151" s="5">
        <v>-6576.4128490319599</v>
      </c>
      <c r="AA151" s="5">
        <v>-7428.2803560170869</v>
      </c>
      <c r="AB151" s="5">
        <v>-8000.6650143066381</v>
      </c>
      <c r="AC151" s="5">
        <v>-8660.2286312644137</v>
      </c>
      <c r="AD151" s="5">
        <v>-10504.526853357111</v>
      </c>
      <c r="AE151" s="5">
        <v>-10983.99621949247</v>
      </c>
    </row>
    <row r="152" spans="1:31">
      <c r="A152" s="56" t="s">
        <v>60</v>
      </c>
      <c r="B152" s="56" t="s">
        <v>198</v>
      </c>
      <c r="C152" s="56" t="s">
        <v>151</v>
      </c>
      <c r="D152" s="5">
        <v>-82.897309510476305</v>
      </c>
      <c r="E152" s="5">
        <v>-167.383270193117</v>
      </c>
      <c r="F152" s="5">
        <v>-258.47343626515902</v>
      </c>
      <c r="G152" s="5">
        <v>-342.574144186078</v>
      </c>
      <c r="H152" s="5">
        <v>-414.91748051980198</v>
      </c>
      <c r="I152" s="5">
        <v>-460.13374346728398</v>
      </c>
      <c r="J152" s="5">
        <v>-500.66601876375103</v>
      </c>
      <c r="K152" s="5">
        <v>-574.973000632609</v>
      </c>
      <c r="L152" s="5">
        <v>-642.53680690413205</v>
      </c>
      <c r="M152" s="5">
        <v>-698.74405543492401</v>
      </c>
      <c r="N152" s="5">
        <v>-771.96638970486595</v>
      </c>
      <c r="O152" s="5">
        <v>-863.39795155879403</v>
      </c>
      <c r="P152" s="5">
        <v>-959.95162990237702</v>
      </c>
      <c r="Q152" s="5">
        <v>-1048.33090851574</v>
      </c>
      <c r="R152" s="5">
        <v>-1132.84706839004</v>
      </c>
      <c r="S152" s="5">
        <v>-1201.3012127468401</v>
      </c>
      <c r="T152" s="5">
        <v>-1248.60990445275</v>
      </c>
      <c r="U152" s="5">
        <v>-1293.7149498840199</v>
      </c>
      <c r="V152" s="5">
        <v>-1298.7319434440401</v>
      </c>
      <c r="W152" s="5">
        <v>-1308.6281685958299</v>
      </c>
      <c r="X152" s="5">
        <v>-1304.5338725813299</v>
      </c>
      <c r="Y152" s="5">
        <v>-1299.0024458058299</v>
      </c>
      <c r="Z152" s="5">
        <v>-1294.69563076549</v>
      </c>
      <c r="AA152" s="5">
        <v>-1301.0827396520899</v>
      </c>
      <c r="AB152" s="5">
        <v>-1289.8067462076301</v>
      </c>
      <c r="AC152" s="5">
        <v>-1282.0320907452201</v>
      </c>
      <c r="AD152" s="5">
        <v>-1265.12285797189</v>
      </c>
      <c r="AE152" s="5">
        <v>-1277.4021222766401</v>
      </c>
    </row>
    <row r="154" spans="1:31">
      <c r="A154" s="56" t="s">
        <v>60</v>
      </c>
      <c r="B154" s="56" t="s">
        <v>199</v>
      </c>
      <c r="C154" s="56" t="s">
        <v>132</v>
      </c>
      <c r="D154" s="5">
        <v>913.08355771040988</v>
      </c>
      <c r="E154" s="5">
        <v>630.04659261326492</v>
      </c>
      <c r="F154" s="5">
        <v>127.37265441322999</v>
      </c>
      <c r="G154" s="5">
        <v>223.61492792951989</v>
      </c>
      <c r="H154" s="5">
        <v>506.69586492285021</v>
      </c>
      <c r="I154" s="5">
        <v>432.31462674320511</v>
      </c>
      <c r="J154" s="5">
        <v>456.95637593090947</v>
      </c>
      <c r="K154" s="5">
        <v>1082.0244257760401</v>
      </c>
      <c r="L154" s="5">
        <v>944.24237058862968</v>
      </c>
      <c r="M154" s="5">
        <v>691.22147467870525</v>
      </c>
      <c r="N154" s="5">
        <v>863.13468852847507</v>
      </c>
      <c r="O154" s="5">
        <v>1088.395280850616</v>
      </c>
      <c r="P154" s="5">
        <v>956.06304802804948</v>
      </c>
      <c r="Q154" s="5">
        <v>919.14553616106514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</row>
    <row r="155" spans="1:31">
      <c r="A155" s="56" t="s">
        <v>60</v>
      </c>
      <c r="B155" s="56" t="s">
        <v>199</v>
      </c>
      <c r="C155" s="56" t="s">
        <v>133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60</v>
      </c>
      <c r="B156" s="56" t="s">
        <v>199</v>
      </c>
      <c r="C156" s="56" t="s">
        <v>134</v>
      </c>
      <c r="D156" s="5">
        <v>92.647673823815012</v>
      </c>
      <c r="E156" s="5">
        <v>103.468989434655</v>
      </c>
      <c r="F156" s="5">
        <v>27.006891442099981</v>
      </c>
      <c r="G156" s="5">
        <v>49.975167079104949</v>
      </c>
      <c r="H156" s="5">
        <v>131.45814624421999</v>
      </c>
      <c r="I156" s="5">
        <v>98.55854403799998</v>
      </c>
      <c r="J156" s="5">
        <v>101.720904924755</v>
      </c>
      <c r="K156" s="5">
        <v>331.02076301160002</v>
      </c>
      <c r="L156" s="5">
        <v>291.04978561602479</v>
      </c>
      <c r="M156" s="5">
        <v>205.67311704850499</v>
      </c>
      <c r="N156" s="5">
        <v>263.09356447455008</v>
      </c>
      <c r="O156" s="5">
        <v>354.01136885184002</v>
      </c>
      <c r="P156" s="5">
        <v>379.13248277645482</v>
      </c>
      <c r="Q156" s="5">
        <v>415.86727971032019</v>
      </c>
      <c r="R156" s="5">
        <v>547.9689737390654</v>
      </c>
      <c r="S156" s="5">
        <v>784.82287218577517</v>
      </c>
      <c r="T156" s="5">
        <v>554.23416602732482</v>
      </c>
      <c r="U156" s="5">
        <v>570.94018418452526</v>
      </c>
      <c r="V156" s="5">
        <v>621.09495023912632</v>
      </c>
      <c r="W156" s="5">
        <v>606.12876318703366</v>
      </c>
      <c r="X156" s="5">
        <v>515.84032595977578</v>
      </c>
      <c r="Y156" s="5">
        <v>205.03507674855521</v>
      </c>
      <c r="Z156" s="5">
        <v>183.70895852501519</v>
      </c>
      <c r="AA156" s="5">
        <v>131.32950672312461</v>
      </c>
      <c r="AB156" s="5">
        <v>187.25849057765021</v>
      </c>
      <c r="AC156" s="5">
        <v>119.14183486395029</v>
      </c>
      <c r="AD156" s="5">
        <v>197.10700435741461</v>
      </c>
      <c r="AE156" s="5">
        <v>82.013196792989987</v>
      </c>
    </row>
    <row r="157" spans="1:31">
      <c r="A157" s="56" t="s">
        <v>60</v>
      </c>
      <c r="B157" s="56" t="s">
        <v>199</v>
      </c>
      <c r="C157" s="56" t="s">
        <v>135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</row>
    <row r="158" spans="1:31">
      <c r="A158" s="56" t="s">
        <v>60</v>
      </c>
      <c r="B158" s="56" t="s">
        <v>199</v>
      </c>
      <c r="C158" s="56" t="s">
        <v>136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</row>
    <row r="159" spans="1:31">
      <c r="A159" s="56" t="s">
        <v>60</v>
      </c>
      <c r="B159" s="56" t="s">
        <v>199</v>
      </c>
      <c r="C159" s="56" t="s">
        <v>137</v>
      </c>
      <c r="D159" s="5">
        <v>252.76982158811001</v>
      </c>
      <c r="E159" s="5">
        <v>342.09342279168521</v>
      </c>
      <c r="F159" s="5">
        <v>283.95972208373013</v>
      </c>
      <c r="G159" s="5">
        <v>318.2479087370051</v>
      </c>
      <c r="H159" s="5">
        <v>353.32553318007018</v>
      </c>
      <c r="I159" s="5">
        <v>360.43062042443518</v>
      </c>
      <c r="J159" s="5">
        <v>389.74153914775479</v>
      </c>
      <c r="K159" s="5">
        <v>396.92008276400009</v>
      </c>
      <c r="L159" s="5">
        <v>401.78770472529521</v>
      </c>
      <c r="M159" s="5">
        <v>339.31353467565492</v>
      </c>
      <c r="N159" s="5">
        <v>371.86198258495511</v>
      </c>
      <c r="O159" s="5">
        <v>384.60927255880989</v>
      </c>
      <c r="P159" s="5">
        <v>432.37063753301487</v>
      </c>
      <c r="Q159" s="5">
        <v>439.67111162355508</v>
      </c>
      <c r="R159" s="5">
        <v>513.17676267217496</v>
      </c>
      <c r="S159" s="5">
        <v>696.94268581162999</v>
      </c>
      <c r="T159" s="5">
        <v>1226.03868661402</v>
      </c>
      <c r="U159" s="5">
        <v>1208.010938464065</v>
      </c>
      <c r="V159" s="5">
        <v>1300.4584388620599</v>
      </c>
      <c r="W159" s="5">
        <v>1285.36164158825</v>
      </c>
      <c r="X159" s="5">
        <v>1274.527558170754</v>
      </c>
      <c r="Y159" s="5">
        <v>1357.74982159294</v>
      </c>
      <c r="Z159" s="5">
        <v>1381.309693397445</v>
      </c>
      <c r="AA159" s="5">
        <v>1364.0166411093901</v>
      </c>
      <c r="AB159" s="5">
        <v>1359.9737820416501</v>
      </c>
      <c r="AC159" s="5">
        <v>1393.434335095626</v>
      </c>
      <c r="AD159" s="5">
        <v>2952.6053162344401</v>
      </c>
      <c r="AE159" s="5">
        <v>3126.7475197683079</v>
      </c>
    </row>
    <row r="160" spans="1:31">
      <c r="A160" s="56" t="s">
        <v>60</v>
      </c>
      <c r="B160" s="56" t="s">
        <v>199</v>
      </c>
      <c r="C160" s="56" t="s">
        <v>138</v>
      </c>
      <c r="D160" s="5">
        <v>72.25835344899005</v>
      </c>
      <c r="E160" s="5">
        <v>126.39466913955501</v>
      </c>
      <c r="F160" s="5">
        <v>145.10337616387011</v>
      </c>
      <c r="G160" s="5">
        <v>196.71324581449991</v>
      </c>
      <c r="H160" s="5">
        <v>253.66024163878501</v>
      </c>
      <c r="I160" s="5">
        <v>297.0066661698001</v>
      </c>
      <c r="J160" s="5">
        <v>395.06971347142019</v>
      </c>
      <c r="K160" s="5">
        <v>471.34309588336981</v>
      </c>
      <c r="L160" s="5">
        <v>556.37652991487528</v>
      </c>
      <c r="M160" s="5">
        <v>600.17749811958981</v>
      </c>
      <c r="N160" s="5">
        <v>750.49446043821501</v>
      </c>
      <c r="O160" s="5">
        <v>902.60246081645471</v>
      </c>
      <c r="P160" s="5">
        <v>1090.9852655934401</v>
      </c>
      <c r="Q160" s="5">
        <v>1253.69516128447</v>
      </c>
      <c r="R160" s="5">
        <v>1523.955017604821</v>
      </c>
      <c r="S160" s="5">
        <v>1845.40525857783</v>
      </c>
      <c r="T160" s="5">
        <v>1918.08634487824</v>
      </c>
      <c r="U160" s="5">
        <v>2027.1128985617161</v>
      </c>
      <c r="V160" s="5">
        <v>2425.8726956540499</v>
      </c>
      <c r="W160" s="5">
        <v>2556.23598217465</v>
      </c>
      <c r="X160" s="5">
        <v>2699.66496573323</v>
      </c>
      <c r="Y160" s="5">
        <v>3054.8645811320412</v>
      </c>
      <c r="Z160" s="5">
        <v>3292.599561472658</v>
      </c>
      <c r="AA160" s="5">
        <v>3590.107673107545</v>
      </c>
      <c r="AB160" s="5">
        <v>3687.8854525840979</v>
      </c>
      <c r="AC160" s="5">
        <v>4146.8325349004172</v>
      </c>
      <c r="AD160" s="5">
        <v>4547.1638033117342</v>
      </c>
      <c r="AE160" s="5">
        <v>4863.7201255371028</v>
      </c>
    </row>
    <row r="161" spans="1:31">
      <c r="A161" s="56" t="s">
        <v>60</v>
      </c>
      <c r="B161" s="56" t="s">
        <v>199</v>
      </c>
      <c r="C161" s="56" t="s">
        <v>139</v>
      </c>
      <c r="D161" s="5">
        <v>63.426250933649797</v>
      </c>
      <c r="E161" s="5">
        <v>86.962554833630904</v>
      </c>
      <c r="F161" s="5">
        <v>108.67249608488299</v>
      </c>
      <c r="G161" s="5">
        <v>127.933514391503</v>
      </c>
      <c r="H161" s="5">
        <v>144.23553265286699</v>
      </c>
      <c r="I161" s="5">
        <v>159.83541742208499</v>
      </c>
      <c r="J161" s="5">
        <v>183.580282085329</v>
      </c>
      <c r="K161" s="5">
        <v>215.30383687622401</v>
      </c>
      <c r="L161" s="5">
        <v>247.02774218671399</v>
      </c>
      <c r="M161" s="5">
        <v>279.89396370778701</v>
      </c>
      <c r="N161" s="5">
        <v>318.72951328646002</v>
      </c>
      <c r="O161" s="5">
        <v>357.70127256132798</v>
      </c>
      <c r="P161" s="5">
        <v>397.27665780150801</v>
      </c>
      <c r="Q161" s="5">
        <v>429.38651124079797</v>
      </c>
      <c r="R161" s="5">
        <v>458.33226561247898</v>
      </c>
      <c r="S161" s="5">
        <v>479.42895351745602</v>
      </c>
      <c r="T161" s="5">
        <v>495.79138632613501</v>
      </c>
      <c r="U161" s="5">
        <v>500.48148198353999</v>
      </c>
      <c r="V161" s="5">
        <v>503.37238089581399</v>
      </c>
      <c r="W161" s="5">
        <v>502.971962579717</v>
      </c>
      <c r="X161" s="5">
        <v>502.54195914210101</v>
      </c>
      <c r="Y161" s="5">
        <v>499.72436990419101</v>
      </c>
      <c r="Z161" s="5">
        <v>496.92200148649403</v>
      </c>
      <c r="AA161" s="5">
        <v>498.28973034073402</v>
      </c>
      <c r="AB161" s="5">
        <v>496.87792429327197</v>
      </c>
      <c r="AC161" s="5">
        <v>492.79081792588897</v>
      </c>
      <c r="AD161" s="5">
        <v>486.25478166566302</v>
      </c>
      <c r="AE161" s="5">
        <v>491.94978754036299</v>
      </c>
    </row>
    <row r="162" spans="1:31">
      <c r="A162" s="56" t="s">
        <v>60</v>
      </c>
      <c r="B162" s="56" t="s">
        <v>199</v>
      </c>
      <c r="C162" s="56" t="s">
        <v>140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</row>
    <row r="163" spans="1:31">
      <c r="A163" s="56" t="s">
        <v>60</v>
      </c>
      <c r="B163" s="56" t="s">
        <v>199</v>
      </c>
      <c r="C163" s="56" t="s">
        <v>141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</row>
    <row r="164" spans="1:31">
      <c r="A164" s="56" t="s">
        <v>60</v>
      </c>
      <c r="B164" s="56" t="s">
        <v>199</v>
      </c>
      <c r="C164" s="56" t="s">
        <v>142</v>
      </c>
      <c r="D164" s="5">
        <v>6451.3130446380546</v>
      </c>
      <c r="E164" s="5">
        <v>7825.5650882933951</v>
      </c>
      <c r="F164" s="5">
        <v>10178.08193697824</v>
      </c>
      <c r="G164" s="5">
        <v>10329.083679557471</v>
      </c>
      <c r="H164" s="5">
        <v>9562.5361591139008</v>
      </c>
      <c r="I164" s="5">
        <v>12935.35074904348</v>
      </c>
      <c r="J164" s="5">
        <v>12806.61973889501</v>
      </c>
      <c r="K164" s="5">
        <v>12801.80592874313</v>
      </c>
      <c r="L164" s="5">
        <v>12505.637985999219</v>
      </c>
      <c r="M164" s="5">
        <v>12434.57718939322</v>
      </c>
      <c r="N164" s="5">
        <v>14083.871270537589</v>
      </c>
      <c r="O164" s="5">
        <v>13560.97546573712</v>
      </c>
      <c r="P164" s="5">
        <v>14641.99914109824</v>
      </c>
      <c r="Q164" s="5">
        <v>13661.819142662111</v>
      </c>
      <c r="R164" s="5">
        <v>14831.90480626639</v>
      </c>
      <c r="S164" s="5">
        <v>13026.324362884199</v>
      </c>
      <c r="T164" s="5">
        <v>16715.237334961999</v>
      </c>
      <c r="U164" s="5">
        <v>16664.025941177581</v>
      </c>
      <c r="V164" s="5">
        <v>17718.67129547806</v>
      </c>
      <c r="W164" s="5">
        <v>18171.240817572121</v>
      </c>
      <c r="X164" s="5">
        <v>20513.907878033049</v>
      </c>
      <c r="Y164" s="5">
        <v>21588.64414700104</v>
      </c>
      <c r="Z164" s="5">
        <v>19923.42770231752</v>
      </c>
      <c r="AA164" s="5">
        <v>21611.750492193751</v>
      </c>
      <c r="AB164" s="5">
        <v>21808.284957968812</v>
      </c>
      <c r="AC164" s="5">
        <v>23851.956662411321</v>
      </c>
      <c r="AD164" s="5">
        <v>21179.684363430461</v>
      </c>
      <c r="AE164" s="5">
        <v>23607.201986327978</v>
      </c>
    </row>
    <row r="165" spans="1:31">
      <c r="A165" s="56" t="s">
        <v>60</v>
      </c>
      <c r="B165" s="56" t="s">
        <v>199</v>
      </c>
      <c r="C165" s="56" t="s">
        <v>143</v>
      </c>
      <c r="D165" s="5">
        <v>958.78361707288991</v>
      </c>
      <c r="E165" s="5">
        <v>855.37722668152946</v>
      </c>
      <c r="F165" s="5">
        <v>948.94749378646975</v>
      </c>
      <c r="G165" s="5">
        <v>916.66339148495513</v>
      </c>
      <c r="H165" s="5">
        <v>906.31638741563006</v>
      </c>
      <c r="I165" s="5">
        <v>880.11851295128508</v>
      </c>
      <c r="J165" s="5">
        <v>905.12996921305</v>
      </c>
      <c r="K165" s="5">
        <v>936.80091635024496</v>
      </c>
      <c r="L165" s="5">
        <v>887.45671145002507</v>
      </c>
      <c r="M165" s="5">
        <v>1163.2228325777801</v>
      </c>
      <c r="N165" s="5">
        <v>1206.605980181205</v>
      </c>
      <c r="O165" s="5">
        <v>1223.99813853662</v>
      </c>
      <c r="P165" s="5">
        <v>1138.78981020944</v>
      </c>
      <c r="Q165" s="5">
        <v>1165.4695248028299</v>
      </c>
      <c r="R165" s="5">
        <v>1776.3223230537801</v>
      </c>
      <c r="S165" s="5">
        <v>3603.8890530829649</v>
      </c>
      <c r="T165" s="5">
        <v>3911.776115723389</v>
      </c>
      <c r="U165" s="5">
        <v>4142.2693564884112</v>
      </c>
      <c r="V165" s="5">
        <v>4062.8128016942601</v>
      </c>
      <c r="W165" s="5">
        <v>4274.4489174614146</v>
      </c>
      <c r="X165" s="5">
        <v>6713.341451800402</v>
      </c>
      <c r="Y165" s="5">
        <v>6824.8582244876206</v>
      </c>
      <c r="Z165" s="5">
        <v>6825.7072518751384</v>
      </c>
      <c r="AA165" s="5">
        <v>6582.2912513008914</v>
      </c>
      <c r="AB165" s="5">
        <v>7450.7435177227062</v>
      </c>
      <c r="AC165" s="5">
        <v>8147.3204212887786</v>
      </c>
      <c r="AD165" s="5">
        <v>10238.22659153934</v>
      </c>
      <c r="AE165" s="5">
        <v>10141.69287526773</v>
      </c>
    </row>
    <row r="166" spans="1:31">
      <c r="A166" s="56" t="s">
        <v>60</v>
      </c>
      <c r="B166" s="56" t="s">
        <v>199</v>
      </c>
      <c r="C166" s="56" t="s">
        <v>144</v>
      </c>
      <c r="D166" s="5">
        <v>3473.1883269999998</v>
      </c>
      <c r="E166" s="5">
        <v>3823.1256450000001</v>
      </c>
      <c r="F166" s="5">
        <v>4140.519558</v>
      </c>
      <c r="G166" s="5">
        <v>4445.3585370000001</v>
      </c>
      <c r="H166" s="5">
        <v>4742.2356280000004</v>
      </c>
      <c r="I166" s="5">
        <v>5022.1358270000001</v>
      </c>
      <c r="J166" s="5">
        <v>5294.8037510000004</v>
      </c>
      <c r="K166" s="5">
        <v>5575.0517410000002</v>
      </c>
      <c r="L166" s="5">
        <v>5864.901046</v>
      </c>
      <c r="M166" s="5">
        <v>6143.9134700000004</v>
      </c>
      <c r="N166" s="5">
        <v>6421.4687919999997</v>
      </c>
      <c r="O166" s="5">
        <v>6709.3294420000002</v>
      </c>
      <c r="P166" s="5">
        <v>6994.937465</v>
      </c>
      <c r="Q166" s="5">
        <v>7251.3514729999997</v>
      </c>
      <c r="R166" s="5">
        <v>7485.4372560000002</v>
      </c>
      <c r="S166" s="5">
        <v>7721.4286760000005</v>
      </c>
      <c r="T166" s="5">
        <v>7972.4735179999998</v>
      </c>
      <c r="U166" s="5">
        <v>8197.8548269999992</v>
      </c>
      <c r="V166" s="5">
        <v>8412.0715199999995</v>
      </c>
      <c r="W166" s="5">
        <v>8633.6962000000003</v>
      </c>
      <c r="X166" s="5">
        <v>8875.3003520000002</v>
      </c>
      <c r="Y166" s="5">
        <v>9088.8854620000002</v>
      </c>
      <c r="Z166" s="5">
        <v>9292.7555479999992</v>
      </c>
      <c r="AA166" s="5">
        <v>9504.6162370000002</v>
      </c>
      <c r="AB166" s="5">
        <v>9735.6911940000009</v>
      </c>
      <c r="AC166" s="5">
        <v>9934.1812890000001</v>
      </c>
      <c r="AD166" s="5">
        <v>10127.123030000001</v>
      </c>
      <c r="AE166" s="5">
        <v>10127.123030000001</v>
      </c>
    </row>
    <row r="167" spans="1:31">
      <c r="A167" s="56" t="s">
        <v>60</v>
      </c>
      <c r="B167" s="56" t="s">
        <v>199</v>
      </c>
      <c r="C167" s="56" t="s">
        <v>146</v>
      </c>
      <c r="D167" s="5">
        <v>4.4862000000000011E-7</v>
      </c>
      <c r="E167" s="5">
        <v>4.4760000000000022E-7</v>
      </c>
      <c r="F167" s="5">
        <v>4.619200000000001E-7</v>
      </c>
      <c r="G167" s="5">
        <v>4.9896499999999989E-7</v>
      </c>
      <c r="H167" s="5">
        <v>5.4188000000000035E-7</v>
      </c>
      <c r="I167" s="5">
        <v>5.5906000000000077E-7</v>
      </c>
      <c r="J167" s="5">
        <v>5.9532000000000007E-7</v>
      </c>
      <c r="K167" s="5">
        <v>0.43586683919000002</v>
      </c>
      <c r="L167" s="5">
        <v>8.8018999999999936E-7</v>
      </c>
      <c r="M167" s="5">
        <v>0.64872403871499784</v>
      </c>
      <c r="N167" s="5">
        <v>9.6702500000000071E-7</v>
      </c>
      <c r="O167" s="5">
        <v>0.36391283519000001</v>
      </c>
      <c r="P167" s="5">
        <v>1.09666E-6</v>
      </c>
      <c r="Q167" s="5">
        <v>1.7213049128849991</v>
      </c>
      <c r="R167" s="5">
        <v>2.1247824004700031</v>
      </c>
      <c r="S167" s="5">
        <v>9.8231856769749797</v>
      </c>
      <c r="T167" s="5">
        <v>7.1673277810200116</v>
      </c>
      <c r="U167" s="5">
        <v>17.251146882754991</v>
      </c>
      <c r="V167" s="5">
        <v>12.4756436292</v>
      </c>
      <c r="W167" s="5">
        <v>33.828873606834989</v>
      </c>
      <c r="X167" s="5">
        <v>10.97545019526013</v>
      </c>
      <c r="Y167" s="5">
        <v>13.73558128111495</v>
      </c>
      <c r="Z167" s="5">
        <v>53.593953868589892</v>
      </c>
      <c r="AA167" s="5">
        <v>59.676705230110031</v>
      </c>
      <c r="AB167" s="5">
        <v>98.671779142024675</v>
      </c>
      <c r="AC167" s="5">
        <v>132.34206924072069</v>
      </c>
      <c r="AD167" s="5">
        <v>191.35209105239011</v>
      </c>
      <c r="AE167" s="5">
        <v>133.33739785898581</v>
      </c>
    </row>
    <row r="168" spans="1:31">
      <c r="A168" s="56" t="s">
        <v>60</v>
      </c>
      <c r="B168" s="56" t="s">
        <v>199</v>
      </c>
      <c r="C168" s="56" t="s">
        <v>149</v>
      </c>
      <c r="D168" s="5">
        <v>-300.91654480265498</v>
      </c>
      <c r="E168" s="5">
        <v>-407.25534407513499</v>
      </c>
      <c r="F168" s="5">
        <v>-338.04624224140002</v>
      </c>
      <c r="G168" s="5">
        <v>-378.90957393575491</v>
      </c>
      <c r="H168" s="5">
        <v>-420.58285779001511</v>
      </c>
      <c r="I168" s="5">
        <v>-429.6614747608449</v>
      </c>
      <c r="J168" s="5">
        <v>-463.40088807423018</v>
      </c>
      <c r="K168" s="5">
        <v>-473.10132374673532</v>
      </c>
      <c r="L168" s="5">
        <v>-478.31884750199009</v>
      </c>
      <c r="M168" s="5">
        <v>-403.36753774868998</v>
      </c>
      <c r="N168" s="5">
        <v>-443.27024852336018</v>
      </c>
      <c r="O168" s="5">
        <v>-457.29104881424541</v>
      </c>
      <c r="P168" s="5">
        <v>-515.30438243882998</v>
      </c>
      <c r="Q168" s="5">
        <v>-522.84088216046507</v>
      </c>
      <c r="R168" s="5">
        <v>-611.50218326853008</v>
      </c>
      <c r="S168" s="5">
        <v>-831.03175183046517</v>
      </c>
      <c r="T168" s="5">
        <v>-1471.586990709905</v>
      </c>
      <c r="U168" s="5">
        <v>-1444.7515538203891</v>
      </c>
      <c r="V168" s="5">
        <v>-1559.9979778490999</v>
      </c>
      <c r="W168" s="5">
        <v>-1536.238783166835</v>
      </c>
      <c r="X168" s="5">
        <v>-1525.87857333742</v>
      </c>
      <c r="Y168" s="5">
        <v>-1627.9090374442901</v>
      </c>
      <c r="Z168" s="5">
        <v>-1650.669451207586</v>
      </c>
      <c r="AA168" s="5">
        <v>-1635.143049246419</v>
      </c>
      <c r="AB168" s="5">
        <v>-1625.111999276631</v>
      </c>
      <c r="AC168" s="5">
        <v>-1670.4367119144399</v>
      </c>
      <c r="AD168" s="5">
        <v>-3543.342972716448</v>
      </c>
      <c r="AE168" s="5">
        <v>-3754.5715723662752</v>
      </c>
    </row>
    <row r="169" spans="1:31">
      <c r="A169" s="56" t="s">
        <v>60</v>
      </c>
      <c r="B169" s="56" t="s">
        <v>199</v>
      </c>
      <c r="C169" s="56" t="s">
        <v>150</v>
      </c>
      <c r="D169" s="5">
        <v>-85.001427326184938</v>
      </c>
      <c r="E169" s="5">
        <v>-148.68491708035</v>
      </c>
      <c r="F169" s="5">
        <v>-170.69298594207501</v>
      </c>
      <c r="G169" s="5">
        <v>-231.4113618013551</v>
      </c>
      <c r="H169" s="5">
        <v>-298.38744319039989</v>
      </c>
      <c r="I169" s="5">
        <v>-349.99580735066468</v>
      </c>
      <c r="J169" s="5">
        <v>-464.13124258894487</v>
      </c>
      <c r="K169" s="5">
        <v>-557.20891000617053</v>
      </c>
      <c r="L169" s="5">
        <v>-659.86897811664926</v>
      </c>
      <c r="M169" s="5">
        <v>-712.80255341874988</v>
      </c>
      <c r="N169" s="5">
        <v>-897.68778254006475</v>
      </c>
      <c r="O169" s="5">
        <v>-1078.53753038285</v>
      </c>
      <c r="P169" s="5">
        <v>-1314.6770953969749</v>
      </c>
      <c r="Q169" s="5">
        <v>-1509.08444266846</v>
      </c>
      <c r="R169" s="5">
        <v>-1843.4377805294889</v>
      </c>
      <c r="S169" s="5">
        <v>-2229.2523039004409</v>
      </c>
      <c r="T169" s="5">
        <v>-2336.929795622576</v>
      </c>
      <c r="U169" s="5">
        <v>-2474.0627126972258</v>
      </c>
      <c r="V169" s="5">
        <v>-2965.5075390970301</v>
      </c>
      <c r="W169" s="5">
        <v>-3123.424582922315</v>
      </c>
      <c r="X169" s="5">
        <v>-3309.0408174500858</v>
      </c>
      <c r="Y169" s="5">
        <v>-3760.5966333320389</v>
      </c>
      <c r="Z169" s="5">
        <v>-4046.1133635941719</v>
      </c>
      <c r="AA169" s="5">
        <v>-4432.6875567035131</v>
      </c>
      <c r="AB169" s="5">
        <v>-4560.5857829410425</v>
      </c>
      <c r="AC169" s="5">
        <v>-5147.3937225299542</v>
      </c>
      <c r="AD169" s="5">
        <v>-5620.2288584858234</v>
      </c>
      <c r="AE169" s="5">
        <v>-6029.6551808368449</v>
      </c>
    </row>
    <row r="170" spans="1:31">
      <c r="A170" s="56" t="s">
        <v>60</v>
      </c>
      <c r="B170" s="56" t="s">
        <v>199</v>
      </c>
      <c r="C170" s="56" t="s">
        <v>151</v>
      </c>
      <c r="D170" s="5">
        <v>-73.333142461160904</v>
      </c>
      <c r="E170" s="5">
        <v>-100.180591891784</v>
      </c>
      <c r="F170" s="5">
        <v>-125.065651328589</v>
      </c>
      <c r="G170" s="5">
        <v>-146.693403656096</v>
      </c>
      <c r="H170" s="5">
        <v>-164.61539700779801</v>
      </c>
      <c r="I170" s="5">
        <v>-183.25832367771201</v>
      </c>
      <c r="J170" s="5">
        <v>-209.425697186387</v>
      </c>
      <c r="K170" s="5">
        <v>-246.59278958307701</v>
      </c>
      <c r="L170" s="5">
        <v>-283.14341874785202</v>
      </c>
      <c r="M170" s="5">
        <v>-321.08529842100597</v>
      </c>
      <c r="N170" s="5">
        <v>-364.87880136577002</v>
      </c>
      <c r="O170" s="5">
        <v>-412.37377347845398</v>
      </c>
      <c r="P170" s="5">
        <v>-456.33274814531399</v>
      </c>
      <c r="Q170" s="5">
        <v>-494.764521266332</v>
      </c>
      <c r="R170" s="5">
        <v>-527.29820914064999</v>
      </c>
      <c r="S170" s="5">
        <v>-551.07054631727601</v>
      </c>
      <c r="T170" s="5">
        <v>-569.87736250749504</v>
      </c>
      <c r="U170" s="5">
        <v>-575.78790197624596</v>
      </c>
      <c r="V170" s="5">
        <v>-578.48863130753398</v>
      </c>
      <c r="W170" s="5">
        <v>-577.58928367782096</v>
      </c>
      <c r="X170" s="5">
        <v>-575.81178017785703</v>
      </c>
      <c r="Y170" s="5">
        <v>-570.30239844889104</v>
      </c>
      <c r="Z170" s="5">
        <v>-569.84180242440505</v>
      </c>
      <c r="AA170" s="5">
        <v>-568.22093651396005</v>
      </c>
      <c r="AB170" s="5">
        <v>-567.85034440017</v>
      </c>
      <c r="AC170" s="5">
        <v>-562.42043600964098</v>
      </c>
      <c r="AD170" s="5">
        <v>-553.75850861756999</v>
      </c>
      <c r="AE170" s="5">
        <v>-559.06430638335598</v>
      </c>
    </row>
    <row r="172" spans="1:31">
      <c r="A172" s="56" t="s">
        <v>60</v>
      </c>
      <c r="B172" s="56" t="s">
        <v>200</v>
      </c>
      <c r="C172" s="56" t="s">
        <v>132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</row>
    <row r="173" spans="1:31">
      <c r="A173" s="56" t="s">
        <v>60</v>
      </c>
      <c r="B173" s="56" t="s">
        <v>200</v>
      </c>
      <c r="C173" s="56" t="s">
        <v>133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</row>
    <row r="174" spans="1:31">
      <c r="A174" s="56" t="s">
        <v>60</v>
      </c>
      <c r="B174" s="56" t="s">
        <v>200</v>
      </c>
      <c r="C174" s="56" t="s">
        <v>134</v>
      </c>
      <c r="D174" s="5">
        <v>8.2850000000000011E-9</v>
      </c>
      <c r="E174" s="5">
        <v>1.655E-9</v>
      </c>
      <c r="F174" s="5">
        <v>8.465E-9</v>
      </c>
      <c r="G174" s="5">
        <v>1.2025E-8</v>
      </c>
      <c r="H174" s="5">
        <v>5.2149999999999999E-9</v>
      </c>
      <c r="I174" s="5">
        <v>2.5874999999999998E-8</v>
      </c>
      <c r="J174" s="5">
        <v>2.95314287252</v>
      </c>
      <c r="K174" s="5">
        <v>0.37241961849499999</v>
      </c>
      <c r="L174" s="5">
        <v>6.730705576235021</v>
      </c>
      <c r="M174" s="5">
        <v>5.6056462229250066</v>
      </c>
      <c r="N174" s="5">
        <v>2.0821000000000001E-7</v>
      </c>
      <c r="O174" s="5">
        <v>5.0346102463300024</v>
      </c>
      <c r="P174" s="5">
        <v>1.968920844885</v>
      </c>
      <c r="Q174" s="5">
        <v>12.957761235484959</v>
      </c>
      <c r="R174" s="5">
        <v>5.8223478392299999</v>
      </c>
      <c r="S174" s="5">
        <v>4.4859557909950034</v>
      </c>
      <c r="T174" s="5">
        <v>7.0129981308899971</v>
      </c>
      <c r="U174" s="5">
        <v>5.2805084962550142</v>
      </c>
      <c r="V174" s="5">
        <v>1.138575000000001E-6</v>
      </c>
      <c r="W174" s="5">
        <v>7.8228753941100138</v>
      </c>
      <c r="X174" s="5">
        <v>3.0333133118350188</v>
      </c>
      <c r="Y174" s="5">
        <v>1.648074999999995E-6</v>
      </c>
      <c r="Z174" s="5">
        <v>3.7166191844849998</v>
      </c>
      <c r="AA174" s="5">
        <v>1.694035000000001E-6</v>
      </c>
      <c r="AB174" s="5">
        <v>9.6257140053150181</v>
      </c>
      <c r="AC174" s="5">
        <v>2.5444307702300022</v>
      </c>
      <c r="AD174" s="5">
        <v>1.8253551636450001</v>
      </c>
      <c r="AE174" s="5">
        <v>2.196869999999998E-6</v>
      </c>
    </row>
    <row r="175" spans="1:31">
      <c r="A175" s="56" t="s">
        <v>60</v>
      </c>
      <c r="B175" s="56" t="s">
        <v>200</v>
      </c>
      <c r="C175" s="56" t="s">
        <v>135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56" t="s">
        <v>60</v>
      </c>
      <c r="B176" s="56" t="s">
        <v>200</v>
      </c>
      <c r="C176" s="56" t="s">
        <v>136</v>
      </c>
      <c r="D176" s="5">
        <v>7201.0673807124103</v>
      </c>
      <c r="E176" s="5">
        <v>9892.6156291690058</v>
      </c>
      <c r="F176" s="5">
        <v>7898.6122905416532</v>
      </c>
      <c r="G176" s="5">
        <v>8374.3464241506463</v>
      </c>
      <c r="H176" s="5">
        <v>9161.476404621224</v>
      </c>
      <c r="I176" s="5">
        <v>8708.760776067742</v>
      </c>
      <c r="J176" s="5">
        <v>8620.1687836368801</v>
      </c>
      <c r="K176" s="5">
        <v>9146.1345649423129</v>
      </c>
      <c r="L176" s="5">
        <v>7058.512594203994</v>
      </c>
      <c r="M176" s="5">
        <v>10025.01836178244</v>
      </c>
      <c r="N176" s="5">
        <v>8474.9623314756882</v>
      </c>
      <c r="O176" s="5">
        <v>7481.2521579196391</v>
      </c>
      <c r="P176" s="5">
        <v>8541.389037187635</v>
      </c>
      <c r="Q176" s="5">
        <v>8133.850327930716</v>
      </c>
      <c r="R176" s="5">
        <v>7970.8494150903516</v>
      </c>
      <c r="S176" s="5">
        <v>8095.2589992897811</v>
      </c>
      <c r="T176" s="5">
        <v>7551.8478906269174</v>
      </c>
      <c r="U176" s="5">
        <v>7658.3181160551549</v>
      </c>
      <c r="V176" s="5">
        <v>6942.3366473781089</v>
      </c>
      <c r="W176" s="5">
        <v>6248.866573156889</v>
      </c>
      <c r="X176" s="5">
        <v>7993.7872103110749</v>
      </c>
      <c r="Y176" s="5">
        <v>6816.3835962100047</v>
      </c>
      <c r="Z176" s="5">
        <v>6823.7478788860344</v>
      </c>
      <c r="AA176" s="5">
        <v>6792.4953878928281</v>
      </c>
      <c r="AB176" s="5">
        <v>7529.806248306978</v>
      </c>
      <c r="AC176" s="5">
        <v>7343.4690065433997</v>
      </c>
      <c r="AD176" s="5">
        <v>7692.5933067398691</v>
      </c>
      <c r="AE176" s="5">
        <v>6439.7910001349646</v>
      </c>
    </row>
    <row r="177" spans="1:31">
      <c r="A177" s="56" t="s">
        <v>60</v>
      </c>
      <c r="B177" s="56" t="s">
        <v>200</v>
      </c>
      <c r="C177" s="56" t="s">
        <v>137</v>
      </c>
      <c r="D177" s="5">
        <v>1.26665E-7</v>
      </c>
      <c r="E177" s="5">
        <v>2.717935000000001E-6</v>
      </c>
      <c r="F177" s="5">
        <v>4.3591250000000004E-6</v>
      </c>
      <c r="G177" s="5">
        <v>6.2439449999999994E-6</v>
      </c>
      <c r="H177" s="5">
        <v>1.1008575E-5</v>
      </c>
      <c r="I177" s="5">
        <v>2.7169664999999999E-5</v>
      </c>
      <c r="J177" s="5">
        <v>1.0500633499999999E-4</v>
      </c>
      <c r="K177" s="5">
        <v>1.2194116499999999E-4</v>
      </c>
      <c r="L177" s="5">
        <v>792.39093496280577</v>
      </c>
      <c r="M177" s="5">
        <v>652.1051490789697</v>
      </c>
      <c r="N177" s="5">
        <v>698.82654692578012</v>
      </c>
      <c r="O177" s="5">
        <v>795.73677770140966</v>
      </c>
      <c r="P177" s="5">
        <v>858.54049531158455</v>
      </c>
      <c r="Q177" s="5">
        <v>915.70383204821553</v>
      </c>
      <c r="R177" s="5">
        <v>905.50536132793013</v>
      </c>
      <c r="S177" s="5">
        <v>1000.865298977046</v>
      </c>
      <c r="T177" s="5">
        <v>949.03926389146568</v>
      </c>
      <c r="U177" s="5">
        <v>916.08509038959517</v>
      </c>
      <c r="V177" s="5">
        <v>906.77299784626973</v>
      </c>
      <c r="W177" s="5">
        <v>981.79826014774005</v>
      </c>
      <c r="X177" s="5">
        <v>825.75071058556</v>
      </c>
      <c r="Y177" s="5">
        <v>833.48437972628994</v>
      </c>
      <c r="Z177" s="5">
        <v>839.98697888479001</v>
      </c>
      <c r="AA177" s="5">
        <v>898.98007111954007</v>
      </c>
      <c r="AB177" s="5">
        <v>912.88399708772499</v>
      </c>
      <c r="AC177" s="5">
        <v>834.43416167693056</v>
      </c>
      <c r="AD177" s="5">
        <v>944.62197618775485</v>
      </c>
      <c r="AE177" s="5">
        <v>1061.6994995009561</v>
      </c>
    </row>
    <row r="178" spans="1:31">
      <c r="A178" s="56" t="s">
        <v>60</v>
      </c>
      <c r="B178" s="56" t="s">
        <v>200</v>
      </c>
      <c r="C178" s="56" t="s">
        <v>138</v>
      </c>
      <c r="D178" s="5">
        <v>0.38488739045500009</v>
      </c>
      <c r="E178" s="5">
        <v>3.121690587629999</v>
      </c>
      <c r="F178" s="5">
        <v>6.1352387644000022</v>
      </c>
      <c r="G178" s="5">
        <v>9.3424741745250071</v>
      </c>
      <c r="H178" s="5">
        <v>18.178463845734999</v>
      </c>
      <c r="I178" s="5">
        <v>22.60579968540501</v>
      </c>
      <c r="J178" s="5">
        <v>68.257932918955021</v>
      </c>
      <c r="K178" s="5">
        <v>79.418552630514981</v>
      </c>
      <c r="L178" s="5">
        <v>111.92944408773511</v>
      </c>
      <c r="M178" s="5">
        <v>105.61446330263</v>
      </c>
      <c r="N178" s="5">
        <v>146.49289041544009</v>
      </c>
      <c r="O178" s="5">
        <v>195.09905695475999</v>
      </c>
      <c r="P178" s="5">
        <v>239.909489130005</v>
      </c>
      <c r="Q178" s="5">
        <v>268.64854927374978</v>
      </c>
      <c r="R178" s="5">
        <v>328.35454373530501</v>
      </c>
      <c r="S178" s="5">
        <v>403.79086733796498</v>
      </c>
      <c r="T178" s="5">
        <v>377.42891931435508</v>
      </c>
      <c r="U178" s="5">
        <v>407.97634129324513</v>
      </c>
      <c r="V178" s="5">
        <v>494.24811273573982</v>
      </c>
      <c r="W178" s="5">
        <v>584.66157290522938</v>
      </c>
      <c r="X178" s="5">
        <v>498.18406337476978</v>
      </c>
      <c r="Y178" s="5">
        <v>593.16522024734513</v>
      </c>
      <c r="Z178" s="5">
        <v>666.94016307582035</v>
      </c>
      <c r="AA178" s="5">
        <v>722.48135798426028</v>
      </c>
      <c r="AB178" s="5">
        <v>758.27143127520026</v>
      </c>
      <c r="AC178" s="5">
        <v>781.82220097730442</v>
      </c>
      <c r="AD178" s="5">
        <v>922.39704962889073</v>
      </c>
      <c r="AE178" s="5">
        <v>965.3040446386093</v>
      </c>
    </row>
    <row r="179" spans="1:31">
      <c r="A179" s="56" t="s">
        <v>60</v>
      </c>
      <c r="B179" s="56" t="s">
        <v>200</v>
      </c>
      <c r="C179" s="56" t="s">
        <v>139</v>
      </c>
      <c r="D179" s="5">
        <v>11.2852769075102</v>
      </c>
      <c r="E179" s="5">
        <v>17.192628571199499</v>
      </c>
      <c r="F179" s="5">
        <v>23.165106786335901</v>
      </c>
      <c r="G179" s="5">
        <v>28.4196539315998</v>
      </c>
      <c r="H179" s="5">
        <v>32.605731789379803</v>
      </c>
      <c r="I179" s="5">
        <v>36.115433738037098</v>
      </c>
      <c r="J179" s="5">
        <v>40.819665955945801</v>
      </c>
      <c r="K179" s="5">
        <v>48.524344848218902</v>
      </c>
      <c r="L179" s="5">
        <v>56.003837168387598</v>
      </c>
      <c r="M179" s="5">
        <v>63.844335357889697</v>
      </c>
      <c r="N179" s="5">
        <v>72.936401000018293</v>
      </c>
      <c r="O179" s="5">
        <v>82.548661119306203</v>
      </c>
      <c r="P179" s="5">
        <v>91.832704456545997</v>
      </c>
      <c r="Q179" s="5">
        <v>100.469488593203</v>
      </c>
      <c r="R179" s="5">
        <v>108.310161615233</v>
      </c>
      <c r="S179" s="5">
        <v>114.715483139106</v>
      </c>
      <c r="T179" s="5">
        <v>119.720903786297</v>
      </c>
      <c r="U179" s="5">
        <v>121.846358137837</v>
      </c>
      <c r="V179" s="5">
        <v>122.680232967381</v>
      </c>
      <c r="W179" s="5">
        <v>123.529510721487</v>
      </c>
      <c r="X179" s="5">
        <v>123.806815219971</v>
      </c>
      <c r="Y179" s="5">
        <v>124.291065118039</v>
      </c>
      <c r="Z179" s="5">
        <v>124.17774085907899</v>
      </c>
      <c r="AA179" s="5">
        <v>123.988481715332</v>
      </c>
      <c r="AB179" s="5">
        <v>123.801345974043</v>
      </c>
      <c r="AC179" s="5">
        <v>123.11225865412899</v>
      </c>
      <c r="AD179" s="5">
        <v>121.724652144125</v>
      </c>
      <c r="AE179" s="5">
        <v>123.270185805716</v>
      </c>
    </row>
    <row r="180" spans="1:31">
      <c r="A180" s="56" t="s">
        <v>60</v>
      </c>
      <c r="B180" s="56" t="s">
        <v>200</v>
      </c>
      <c r="C180" s="56" t="s">
        <v>140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</row>
    <row r="181" spans="1:31">
      <c r="A181" s="56" t="s">
        <v>60</v>
      </c>
      <c r="B181" s="56" t="s">
        <v>200</v>
      </c>
      <c r="C181" s="56" t="s">
        <v>141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</row>
    <row r="182" spans="1:31">
      <c r="A182" s="56" t="s">
        <v>60</v>
      </c>
      <c r="B182" s="56" t="s">
        <v>200</v>
      </c>
      <c r="C182" s="56" t="s">
        <v>142</v>
      </c>
      <c r="D182" s="5">
        <v>1845.001211043575</v>
      </c>
      <c r="E182" s="5">
        <v>3335.14188630944</v>
      </c>
      <c r="F182" s="5">
        <v>4452.6622239886456</v>
      </c>
      <c r="G182" s="5">
        <v>4302.30618799475</v>
      </c>
      <c r="H182" s="5">
        <v>4542.4429391842814</v>
      </c>
      <c r="I182" s="5">
        <v>4892.2199064423512</v>
      </c>
      <c r="J182" s="5">
        <v>8922.7652125443528</v>
      </c>
      <c r="K182" s="5">
        <v>9208.5332245379468</v>
      </c>
      <c r="L182" s="5">
        <v>12937.58153298654</v>
      </c>
      <c r="M182" s="5">
        <v>13049.54817300088</v>
      </c>
      <c r="N182" s="5">
        <v>12665.87933595283</v>
      </c>
      <c r="O182" s="5">
        <v>12143.141924718029</v>
      </c>
      <c r="P182" s="5">
        <v>13295.099623128919</v>
      </c>
      <c r="Q182" s="5">
        <v>12817.01467219786</v>
      </c>
      <c r="R182" s="5">
        <v>12343.285309976091</v>
      </c>
      <c r="S182" s="5">
        <v>12594.59207612414</v>
      </c>
      <c r="T182" s="5">
        <v>12866.29578725144</v>
      </c>
      <c r="U182" s="5">
        <v>13201.17187637733</v>
      </c>
      <c r="V182" s="5">
        <v>13550.733021464221</v>
      </c>
      <c r="W182" s="5">
        <v>12581.543440650379</v>
      </c>
      <c r="X182" s="5">
        <v>12970.808476973931</v>
      </c>
      <c r="Y182" s="5">
        <v>12069.13454873083</v>
      </c>
      <c r="Z182" s="5">
        <v>11509.6780785511</v>
      </c>
      <c r="AA182" s="5">
        <v>12510.494960632819</v>
      </c>
      <c r="AB182" s="5">
        <v>12298.530703793491</v>
      </c>
      <c r="AC182" s="5">
        <v>11816.267045323601</v>
      </c>
      <c r="AD182" s="5">
        <v>11917.28690306488</v>
      </c>
      <c r="AE182" s="5">
        <v>11138.939245691859</v>
      </c>
    </row>
    <row r="183" spans="1:31">
      <c r="A183" s="56" t="s">
        <v>60</v>
      </c>
      <c r="B183" s="56" t="s">
        <v>200</v>
      </c>
      <c r="C183" s="56" t="s">
        <v>143</v>
      </c>
      <c r="D183" s="5">
        <v>0</v>
      </c>
      <c r="E183" s="5">
        <v>2.1675199999999989E-6</v>
      </c>
      <c r="F183" s="5">
        <v>9.0518800000000076E-6</v>
      </c>
      <c r="G183" s="5">
        <v>9.8672850000000002E-6</v>
      </c>
      <c r="H183" s="5">
        <v>9.1729599999999973E-6</v>
      </c>
      <c r="I183" s="5">
        <v>1.177577999999999E-5</v>
      </c>
      <c r="J183" s="5">
        <v>9.6962999999999922E-6</v>
      </c>
      <c r="K183" s="5">
        <v>1.046249000000001E-5</v>
      </c>
      <c r="L183" s="5">
        <v>1.2126419999999989E-5</v>
      </c>
      <c r="M183" s="5">
        <v>1.1745710000000001E-5</v>
      </c>
      <c r="N183" s="5">
        <v>1.1970754999999991E-5</v>
      </c>
      <c r="O183" s="5">
        <v>1.2063894999999999E-5</v>
      </c>
      <c r="P183" s="5">
        <v>9.3601400000000117E-6</v>
      </c>
      <c r="Q183" s="5">
        <v>1.100121500000001E-5</v>
      </c>
      <c r="R183" s="5">
        <v>1.1458725000000009E-5</v>
      </c>
      <c r="S183" s="5">
        <v>1.2985569999999999E-5</v>
      </c>
      <c r="T183" s="5">
        <v>1.367237500000001E-5</v>
      </c>
      <c r="U183" s="5">
        <v>1.304597499999998E-5</v>
      </c>
      <c r="V183" s="5">
        <v>1.215346E-5</v>
      </c>
      <c r="W183" s="5">
        <v>2.7744110000000019E-5</v>
      </c>
      <c r="X183" s="5">
        <v>2.5939899999999978E-5</v>
      </c>
      <c r="Y183" s="5">
        <v>3.0946240000000008E-5</v>
      </c>
      <c r="Z183" s="5">
        <v>3.886924000000002E-5</v>
      </c>
      <c r="AA183" s="5">
        <v>3.3263795000000018E-5</v>
      </c>
      <c r="AB183" s="5">
        <v>3.7889680000000037E-5</v>
      </c>
      <c r="AC183" s="5">
        <v>3.7620965000000002E-5</v>
      </c>
      <c r="AD183" s="5">
        <v>3.7926870000000029E-5</v>
      </c>
      <c r="AE183" s="5">
        <v>3.8020189999999991E-5</v>
      </c>
    </row>
    <row r="184" spans="1:31">
      <c r="A184" s="56" t="s">
        <v>60</v>
      </c>
      <c r="B184" s="56" t="s">
        <v>200</v>
      </c>
      <c r="C184" s="56" t="s">
        <v>144</v>
      </c>
      <c r="D184" s="5">
        <v>336.61968960000002</v>
      </c>
      <c r="E184" s="5">
        <v>386.50695339999999</v>
      </c>
      <c r="F184" s="5">
        <v>437.62479860000002</v>
      </c>
      <c r="G184" s="5">
        <v>487.71929</v>
      </c>
      <c r="H184" s="5">
        <v>535.97744890000001</v>
      </c>
      <c r="I184" s="5">
        <v>582.26968609999994</v>
      </c>
      <c r="J184" s="5">
        <v>626.77675050000005</v>
      </c>
      <c r="K184" s="5">
        <v>672.65321689999996</v>
      </c>
      <c r="L184" s="5">
        <v>717.59588020000001</v>
      </c>
      <c r="M184" s="5">
        <v>760.83284300000003</v>
      </c>
      <c r="N184" s="5">
        <v>802.47146999999995</v>
      </c>
      <c r="O184" s="5">
        <v>844.73358140000005</v>
      </c>
      <c r="P184" s="5">
        <v>886.83032890000004</v>
      </c>
      <c r="Q184" s="5">
        <v>926.50407359999997</v>
      </c>
      <c r="R184" s="5">
        <v>964.25604650000002</v>
      </c>
      <c r="S184" s="5">
        <v>1004.495876</v>
      </c>
      <c r="T184" s="5">
        <v>1047.3092790000001</v>
      </c>
      <c r="U184" s="5">
        <v>1088.8410249999999</v>
      </c>
      <c r="V184" s="5">
        <v>1127.9337069999999</v>
      </c>
      <c r="W184" s="5">
        <v>1169.0157790000001</v>
      </c>
      <c r="X184" s="5">
        <v>1212.5199379999999</v>
      </c>
      <c r="Y184" s="5">
        <v>1254.153816</v>
      </c>
      <c r="Z184" s="5">
        <v>1292.436692</v>
      </c>
      <c r="AA184" s="5">
        <v>1332.037859</v>
      </c>
      <c r="AB184" s="5">
        <v>1373.3476659999999</v>
      </c>
      <c r="AC184" s="5">
        <v>1411.431425</v>
      </c>
      <c r="AD184" s="5">
        <v>1445.819579</v>
      </c>
      <c r="AE184" s="5">
        <v>1445.819579</v>
      </c>
    </row>
    <row r="185" spans="1:31">
      <c r="A185" s="56" t="s">
        <v>60</v>
      </c>
      <c r="B185" s="56" t="s">
        <v>200</v>
      </c>
      <c r="C185" s="56" t="s">
        <v>146</v>
      </c>
      <c r="D185" s="5">
        <v>4.2324999999999808E-7</v>
      </c>
      <c r="E185" s="5">
        <v>3.8591499999999912E-7</v>
      </c>
      <c r="F185" s="5">
        <v>4.3511999999999909E-7</v>
      </c>
      <c r="G185" s="5">
        <v>4.5805000000000159E-7</v>
      </c>
      <c r="H185" s="5">
        <v>4.4201499999999969E-7</v>
      </c>
      <c r="I185" s="5">
        <v>4.7542499999999792E-7</v>
      </c>
      <c r="J185" s="5">
        <v>5.3991000000000113E-7</v>
      </c>
      <c r="K185" s="5">
        <v>6.7662499999999837E-7</v>
      </c>
      <c r="L185" s="5">
        <v>0.1990837323900006</v>
      </c>
      <c r="M185" s="5">
        <v>0.39531272371500148</v>
      </c>
      <c r="N185" s="5">
        <v>8.5071499999999794E-7</v>
      </c>
      <c r="O185" s="5">
        <v>0.2835100801349999</v>
      </c>
      <c r="P185" s="5">
        <v>8.4267499999999941E-7</v>
      </c>
      <c r="Q185" s="5">
        <v>1.507317313529996</v>
      </c>
      <c r="R185" s="5">
        <v>1.439309999999997E-6</v>
      </c>
      <c r="S185" s="5">
        <v>0.32534754324999998</v>
      </c>
      <c r="T185" s="5">
        <v>1.6788325883499999</v>
      </c>
      <c r="U185" s="5">
        <v>2.5233397832500279</v>
      </c>
      <c r="V185" s="5">
        <v>1.800699999999994E-6</v>
      </c>
      <c r="W185" s="5">
        <v>6.4488442646999804</v>
      </c>
      <c r="X185" s="5">
        <v>2.9943645819499771</v>
      </c>
      <c r="Y185" s="5">
        <v>2.8145900000000011E-6</v>
      </c>
      <c r="Z185" s="5">
        <v>6.1928097091100014</v>
      </c>
      <c r="AA185" s="5">
        <v>1.3126025005749899</v>
      </c>
      <c r="AB185" s="5">
        <v>15.11771648094</v>
      </c>
      <c r="AC185" s="5">
        <v>18.792992750459881</v>
      </c>
      <c r="AD185" s="5">
        <v>40.982595315014898</v>
      </c>
      <c r="AE185" s="5">
        <v>29.760506162534899</v>
      </c>
    </row>
    <row r="186" spans="1:31">
      <c r="A186" s="56" t="s">
        <v>60</v>
      </c>
      <c r="B186" s="56" t="s">
        <v>200</v>
      </c>
      <c r="C186" s="56" t="s">
        <v>149</v>
      </c>
      <c r="D186" s="5">
        <v>-9.0979999999999998E-8</v>
      </c>
      <c r="E186" s="5">
        <v>-5.0699449999999993E-6</v>
      </c>
      <c r="F186" s="5">
        <v>-5.881334999999999E-6</v>
      </c>
      <c r="G186" s="5">
        <v>-8.0690800000000007E-6</v>
      </c>
      <c r="H186" s="5">
        <v>-1.440460500000001E-5</v>
      </c>
      <c r="I186" s="5">
        <v>-3.6416074999999997E-5</v>
      </c>
      <c r="J186" s="5">
        <v>-1.3194608500000001E-4</v>
      </c>
      <c r="K186" s="5">
        <v>-1.570371000000001E-4</v>
      </c>
      <c r="L186" s="5">
        <v>-1048.386205194691</v>
      </c>
      <c r="M186" s="5">
        <v>-846.47357821196056</v>
      </c>
      <c r="N186" s="5">
        <v>-931.0942509712653</v>
      </c>
      <c r="O186" s="5">
        <v>-1035.436294159641</v>
      </c>
      <c r="P186" s="5">
        <v>-1141.24440165787</v>
      </c>
      <c r="Q186" s="5">
        <v>-1192.3317545856</v>
      </c>
      <c r="R186" s="5">
        <v>-1193.32528222829</v>
      </c>
      <c r="S186" s="5">
        <v>-1321.9386113191649</v>
      </c>
      <c r="T186" s="5">
        <v>-1241.8543948510301</v>
      </c>
      <c r="U186" s="5">
        <v>-1216.759539988881</v>
      </c>
      <c r="V186" s="5">
        <v>-1193.7898351864901</v>
      </c>
      <c r="W186" s="5">
        <v>-1284.850830134845</v>
      </c>
      <c r="X186" s="5">
        <v>-1081.4511349479001</v>
      </c>
      <c r="Y186" s="5">
        <v>-1110.1875335072609</v>
      </c>
      <c r="Z186" s="5">
        <v>-1091.7484311244659</v>
      </c>
      <c r="AA186" s="5">
        <v>-1196.3660735328251</v>
      </c>
      <c r="AB186" s="5">
        <v>-1187.665556606044</v>
      </c>
      <c r="AC186" s="5">
        <v>-1097.939698056525</v>
      </c>
      <c r="AD186" s="5">
        <v>-1243.486182316356</v>
      </c>
      <c r="AE186" s="5">
        <v>-1395.496139064895</v>
      </c>
    </row>
    <row r="187" spans="1:31">
      <c r="A187" s="56" t="s">
        <v>60</v>
      </c>
      <c r="B187" s="56" t="s">
        <v>200</v>
      </c>
      <c r="C187" s="56" t="s">
        <v>150</v>
      </c>
      <c r="D187" s="5">
        <v>-0.45276361890000039</v>
      </c>
      <c r="E187" s="5">
        <v>-3.7001500498750302</v>
      </c>
      <c r="F187" s="5">
        <v>-7.1892901523549986</v>
      </c>
      <c r="G187" s="5">
        <v>-11.058307572525001</v>
      </c>
      <c r="H187" s="5">
        <v>-21.316049286035</v>
      </c>
      <c r="I187" s="5">
        <v>-26.715420145854971</v>
      </c>
      <c r="J187" s="5">
        <v>-80.172523545814997</v>
      </c>
      <c r="K187" s="5">
        <v>-94.116159664744927</v>
      </c>
      <c r="L187" s="5">
        <v>-132.89036695814499</v>
      </c>
      <c r="M187" s="5">
        <v>-125.7137997350401</v>
      </c>
      <c r="N187" s="5">
        <v>-175.93239494696499</v>
      </c>
      <c r="O187" s="5">
        <v>-234.03138693965491</v>
      </c>
      <c r="P187" s="5">
        <v>-290.38248647943499</v>
      </c>
      <c r="Q187" s="5">
        <v>-324.30067218713532</v>
      </c>
      <c r="R187" s="5">
        <v>-397.77086371457477</v>
      </c>
      <c r="S187" s="5">
        <v>-490.69641605107512</v>
      </c>
      <c r="T187" s="5">
        <v>-460.70279886158039</v>
      </c>
      <c r="U187" s="5">
        <v>-501.04774303066</v>
      </c>
      <c r="V187" s="5">
        <v>-608.26215446161541</v>
      </c>
      <c r="W187" s="5">
        <v>-717.42814679254025</v>
      </c>
      <c r="X187" s="5">
        <v>-614.08739771081503</v>
      </c>
      <c r="Y187" s="5">
        <v>-735.21665739636012</v>
      </c>
      <c r="Z187" s="5">
        <v>-822.46087582447535</v>
      </c>
      <c r="AA187" s="5">
        <v>-897.35936472250501</v>
      </c>
      <c r="AB187" s="5">
        <v>-940.66927707468471</v>
      </c>
      <c r="AC187" s="5">
        <v>-974.30665918725049</v>
      </c>
      <c r="AD187" s="5">
        <v>-1151.0213798741261</v>
      </c>
      <c r="AE187" s="5">
        <v>-1206.791326986385</v>
      </c>
    </row>
    <row r="188" spans="1:31">
      <c r="A188" s="56" t="s">
        <v>60</v>
      </c>
      <c r="B188" s="56" t="s">
        <v>200</v>
      </c>
      <c r="C188" s="56" t="s">
        <v>151</v>
      </c>
      <c r="D188" s="5">
        <v>-13.3382076857734</v>
      </c>
      <c r="E188" s="5">
        <v>-20.364503530075702</v>
      </c>
      <c r="F188" s="5">
        <v>-27.420773041765401</v>
      </c>
      <c r="G188" s="5">
        <v>-33.5656431644382</v>
      </c>
      <c r="H188" s="5">
        <v>-38.335132806893</v>
      </c>
      <c r="I188" s="5">
        <v>-42.502344795681502</v>
      </c>
      <c r="J188" s="5">
        <v>-48.176091960252997</v>
      </c>
      <c r="K188" s="5">
        <v>-57.207293028896103</v>
      </c>
      <c r="L188" s="5">
        <v>-65.913067694844699</v>
      </c>
      <c r="M188" s="5">
        <v>-75.0463884061801</v>
      </c>
      <c r="N188" s="5">
        <v>-85.551976819519595</v>
      </c>
      <c r="O188" s="5">
        <v>-97.202607065100196</v>
      </c>
      <c r="P188" s="5">
        <v>-108.33279754463599</v>
      </c>
      <c r="Q188" s="5">
        <v>-118.517161917468</v>
      </c>
      <c r="R188" s="5">
        <v>-127.301978936602</v>
      </c>
      <c r="S188" s="5">
        <v>-135.00284813031701</v>
      </c>
      <c r="T188" s="5">
        <v>-140.61863667094499</v>
      </c>
      <c r="U188" s="5">
        <v>-144.302791641087</v>
      </c>
      <c r="V188" s="5">
        <v>-144.934020399617</v>
      </c>
      <c r="W188" s="5">
        <v>-145.925582971458</v>
      </c>
      <c r="X188" s="5">
        <v>-145.78972030849201</v>
      </c>
      <c r="Y188" s="5">
        <v>-146.16960310278699</v>
      </c>
      <c r="Z188" s="5">
        <v>-146.62087707299</v>
      </c>
      <c r="AA188" s="5">
        <v>-146.95304277834001</v>
      </c>
      <c r="AB188" s="5">
        <v>-146.50398200547099</v>
      </c>
      <c r="AC188" s="5">
        <v>-145.33470127331501</v>
      </c>
      <c r="AD188" s="5">
        <v>-143.70154105005099</v>
      </c>
      <c r="AE188" s="5">
        <v>-145.160499581907</v>
      </c>
    </row>
    <row r="190" spans="1:31">
      <c r="A190" s="56" t="s">
        <v>62</v>
      </c>
      <c r="B190" s="56" t="s">
        <v>163</v>
      </c>
      <c r="C190" s="56" t="s">
        <v>130</v>
      </c>
      <c r="D190" s="5">
        <v>46013.600362209683</v>
      </c>
      <c r="E190" s="5">
        <v>42464.343060153682</v>
      </c>
      <c r="F190" s="5">
        <v>36411.290281863068</v>
      </c>
      <c r="G190" s="5">
        <v>34913.082972367964</v>
      </c>
      <c r="H190" s="5">
        <v>24982.242471223912</v>
      </c>
      <c r="I190" s="5">
        <v>19473.27770502352</v>
      </c>
      <c r="J190" s="5">
        <v>15544.421457416191</v>
      </c>
      <c r="K190" s="5">
        <v>15417.218210446559</v>
      </c>
      <c r="L190" s="5">
        <v>15040.839192885131</v>
      </c>
      <c r="M190" s="5">
        <v>15465.10163848216</v>
      </c>
      <c r="N190" s="5">
        <v>7675.6156587317573</v>
      </c>
      <c r="O190" s="5">
        <v>8134.2833619636331</v>
      </c>
      <c r="P190" s="5">
        <v>7434.5770433588996</v>
      </c>
      <c r="Q190" s="5">
        <v>7155.4282127847064</v>
      </c>
      <c r="R190" s="5">
        <v>6613.215156519148</v>
      </c>
      <c r="S190" s="5">
        <v>7077.7856396494171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56" t="s">
        <v>62</v>
      </c>
      <c r="B191" s="56" t="s">
        <v>163</v>
      </c>
      <c r="C191" s="56" t="s">
        <v>132</v>
      </c>
      <c r="D191" s="5">
        <v>14.534200147590029</v>
      </c>
      <c r="E191" s="5">
        <v>6.9993389632400129</v>
      </c>
      <c r="F191" s="5">
        <v>133.69953499516001</v>
      </c>
      <c r="G191" s="5">
        <v>261.76466890601489</v>
      </c>
      <c r="H191" s="5">
        <v>466.57887241050531</v>
      </c>
      <c r="I191" s="5">
        <v>371.36469878866029</v>
      </c>
      <c r="J191" s="5">
        <v>459.74175484284001</v>
      </c>
      <c r="K191" s="5">
        <v>739.11213427330517</v>
      </c>
      <c r="L191" s="5">
        <v>801.60857187521515</v>
      </c>
      <c r="M191" s="5">
        <v>912.32486995329521</v>
      </c>
      <c r="N191" s="5">
        <v>1074.697521941195</v>
      </c>
      <c r="O191" s="5">
        <v>1345.942230097525</v>
      </c>
      <c r="P191" s="5">
        <v>1169.807862808959</v>
      </c>
      <c r="Q191" s="5">
        <v>1058.5331789711961</v>
      </c>
      <c r="R191" s="5">
        <v>1431.3802815102581</v>
      </c>
      <c r="S191" s="5">
        <v>1568.5813330310989</v>
      </c>
      <c r="T191" s="5">
        <v>1212.435396630045</v>
      </c>
      <c r="U191" s="5">
        <v>1145.972372418694</v>
      </c>
      <c r="V191" s="5">
        <v>1312.1570960592501</v>
      </c>
      <c r="W191" s="5">
        <v>1204.129230233591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</row>
    <row r="192" spans="1:31">
      <c r="A192" s="56" t="s">
        <v>62</v>
      </c>
      <c r="B192" s="56" t="s">
        <v>163</v>
      </c>
      <c r="C192" s="56" t="s">
        <v>133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</row>
    <row r="193" spans="1:31">
      <c r="A193" s="56" t="s">
        <v>62</v>
      </c>
      <c r="B193" s="56" t="s">
        <v>163</v>
      </c>
      <c r="C193" s="56" t="s">
        <v>134</v>
      </c>
      <c r="D193" s="5">
        <v>1.660590229030001</v>
      </c>
      <c r="E193" s="5">
        <v>2.2492916200950011</v>
      </c>
      <c r="F193" s="5">
        <v>43.111814413389958</v>
      </c>
      <c r="G193" s="5">
        <v>30.73794361733497</v>
      </c>
      <c r="H193" s="5">
        <v>73.700161305064896</v>
      </c>
      <c r="I193" s="5">
        <v>18.162231006830009</v>
      </c>
      <c r="J193" s="5">
        <v>20.386452169779929</v>
      </c>
      <c r="K193" s="5">
        <v>85.324013298789978</v>
      </c>
      <c r="L193" s="5">
        <v>173.1899807112199</v>
      </c>
      <c r="M193" s="5">
        <v>189.25841788212489</v>
      </c>
      <c r="N193" s="5">
        <v>87.430398780709922</v>
      </c>
      <c r="O193" s="5">
        <v>407.91355791586489</v>
      </c>
      <c r="P193" s="5">
        <v>412.69610683318513</v>
      </c>
      <c r="Q193" s="5">
        <v>684.35205465746992</v>
      </c>
      <c r="R193" s="5">
        <v>459.72719086482959</v>
      </c>
      <c r="S193" s="5">
        <v>997.00618426001017</v>
      </c>
      <c r="T193" s="5">
        <v>1396.302793975605</v>
      </c>
      <c r="U193" s="5">
        <v>1526.6087907804149</v>
      </c>
      <c r="V193" s="5">
        <v>1429.660235103662</v>
      </c>
      <c r="W193" s="5">
        <v>1686.66007866731</v>
      </c>
      <c r="X193" s="5">
        <v>1939.0177427277231</v>
      </c>
      <c r="Y193" s="5">
        <v>2219.596980886733</v>
      </c>
      <c r="Z193" s="5">
        <v>3213.0912357435418</v>
      </c>
      <c r="AA193" s="5">
        <v>3334.9794146718459</v>
      </c>
      <c r="AB193" s="5">
        <v>3258.351624510175</v>
      </c>
      <c r="AC193" s="5">
        <v>3826.6729464037339</v>
      </c>
      <c r="AD193" s="5">
        <v>4299.7813515291928</v>
      </c>
      <c r="AE193" s="5">
        <v>2797.4140281194459</v>
      </c>
    </row>
    <row r="194" spans="1:31">
      <c r="A194" s="56" t="s">
        <v>62</v>
      </c>
      <c r="B194" s="56" t="s">
        <v>163</v>
      </c>
      <c r="C194" s="56" t="s">
        <v>135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</row>
    <row r="195" spans="1:31">
      <c r="A195" s="56" t="s">
        <v>62</v>
      </c>
      <c r="B195" s="56" t="s">
        <v>163</v>
      </c>
      <c r="C195" s="56" t="s">
        <v>136</v>
      </c>
      <c r="D195" s="5">
        <v>2572.4988335279481</v>
      </c>
      <c r="E195" s="5">
        <v>1697.8285796947951</v>
      </c>
      <c r="F195" s="5">
        <v>2876.4972296686992</v>
      </c>
      <c r="G195" s="5">
        <v>3389.6605705044749</v>
      </c>
      <c r="H195" s="5">
        <v>3854.66697406601</v>
      </c>
      <c r="I195" s="5">
        <v>2586.9123961627151</v>
      </c>
      <c r="J195" s="5">
        <v>3052.2350102477549</v>
      </c>
      <c r="K195" s="5">
        <v>3575.131780815751</v>
      </c>
      <c r="L195" s="5">
        <v>2704.5110094962201</v>
      </c>
      <c r="M195" s="5">
        <v>3154.6006775570818</v>
      </c>
      <c r="N195" s="5">
        <v>3358.1458011105642</v>
      </c>
      <c r="O195" s="5">
        <v>3649.616715828517</v>
      </c>
      <c r="P195" s="5">
        <v>3235.6189556480958</v>
      </c>
      <c r="Q195" s="5">
        <v>2264.5941487927298</v>
      </c>
      <c r="R195" s="5">
        <v>2868.1362922708909</v>
      </c>
      <c r="S195" s="5">
        <v>3376.4779214548389</v>
      </c>
      <c r="T195" s="5">
        <v>2817.0512586807558</v>
      </c>
      <c r="U195" s="5">
        <v>2548.33644204845</v>
      </c>
      <c r="V195" s="5">
        <v>2664.6699896250211</v>
      </c>
      <c r="W195" s="5">
        <v>2193.592618910774</v>
      </c>
      <c r="X195" s="5">
        <v>2225.913100089545</v>
      </c>
      <c r="Y195" s="5">
        <v>2944.2493836011099</v>
      </c>
      <c r="Z195" s="5">
        <v>2887.7234782489591</v>
      </c>
      <c r="AA195" s="5">
        <v>2747.5516813402201</v>
      </c>
      <c r="AB195" s="5">
        <v>2481.767160306104</v>
      </c>
      <c r="AC195" s="5">
        <v>2349.9191994265138</v>
      </c>
      <c r="AD195" s="5">
        <v>3178.576161182425</v>
      </c>
      <c r="AE195" s="5">
        <v>1914.116046775275</v>
      </c>
    </row>
    <row r="196" spans="1:31">
      <c r="A196" s="56" t="s">
        <v>62</v>
      </c>
      <c r="B196" s="56" t="s">
        <v>163</v>
      </c>
      <c r="C196" s="56" t="s">
        <v>137</v>
      </c>
      <c r="D196" s="5">
        <v>228.13552504383489</v>
      </c>
      <c r="E196" s="5">
        <v>336.67678044533488</v>
      </c>
      <c r="F196" s="5">
        <v>2105.4826683985611</v>
      </c>
      <c r="G196" s="5">
        <v>2892.9363917676492</v>
      </c>
      <c r="H196" s="5">
        <v>5165.7992389502033</v>
      </c>
      <c r="I196" s="5">
        <v>8915.5290316021237</v>
      </c>
      <c r="J196" s="5">
        <v>9256.3396769018909</v>
      </c>
      <c r="K196" s="5">
        <v>9905.6759397996793</v>
      </c>
      <c r="L196" s="5">
        <v>9026.7983201522293</v>
      </c>
      <c r="M196" s="5">
        <v>9458.7348130961018</v>
      </c>
      <c r="N196" s="5">
        <v>9246.8097540376912</v>
      </c>
      <c r="O196" s="5">
        <v>10000.1694603387</v>
      </c>
      <c r="P196" s="5">
        <v>10172.112506781021</v>
      </c>
      <c r="Q196" s="5">
        <v>10195.291520199849</v>
      </c>
      <c r="R196" s="5">
        <v>11210.361584480681</v>
      </c>
      <c r="S196" s="5">
        <v>11264.14583689722</v>
      </c>
      <c r="T196" s="5">
        <v>11715.517557244009</v>
      </c>
      <c r="U196" s="5">
        <v>11948.07305496922</v>
      </c>
      <c r="V196" s="5">
        <v>12024.00818204403</v>
      </c>
      <c r="W196" s="5">
        <v>11430.73034037901</v>
      </c>
      <c r="X196" s="5">
        <v>12109.555582901519</v>
      </c>
      <c r="Y196" s="5">
        <v>11890.86553454465</v>
      </c>
      <c r="Z196" s="5">
        <v>10892.816447864059</v>
      </c>
      <c r="AA196" s="5">
        <v>10879.65307227845</v>
      </c>
      <c r="AB196" s="5">
        <v>9577.1249299775573</v>
      </c>
      <c r="AC196" s="5">
        <v>8641.2693786745149</v>
      </c>
      <c r="AD196" s="5">
        <v>8965.5353208130837</v>
      </c>
      <c r="AE196" s="5">
        <v>9576.1375024457739</v>
      </c>
    </row>
    <row r="197" spans="1:31">
      <c r="A197" s="56" t="s">
        <v>62</v>
      </c>
      <c r="B197" s="56" t="s">
        <v>163</v>
      </c>
      <c r="C197" s="56" t="s">
        <v>138</v>
      </c>
      <c r="D197" s="5">
        <v>71.953948011039955</v>
      </c>
      <c r="E197" s="5">
        <v>169.59886467656</v>
      </c>
      <c r="F197" s="5">
        <v>267.90803533821492</v>
      </c>
      <c r="G197" s="5">
        <v>409.11599084016012</v>
      </c>
      <c r="H197" s="5">
        <v>607.55740957629496</v>
      </c>
      <c r="I197" s="5">
        <v>768.76779516888485</v>
      </c>
      <c r="J197" s="5">
        <v>1094.78202997842</v>
      </c>
      <c r="K197" s="5">
        <v>1433.9127289586361</v>
      </c>
      <c r="L197" s="5">
        <v>1707.239780613256</v>
      </c>
      <c r="M197" s="5">
        <v>1976.382024295071</v>
      </c>
      <c r="N197" s="5">
        <v>2421.1520004220151</v>
      </c>
      <c r="O197" s="5">
        <v>3050.9282289954808</v>
      </c>
      <c r="P197" s="5">
        <v>3737.8099821981291</v>
      </c>
      <c r="Q197" s="5">
        <v>4435.7167287783013</v>
      </c>
      <c r="R197" s="5">
        <v>5155.3860617887149</v>
      </c>
      <c r="S197" s="5">
        <v>5973.2478030559814</v>
      </c>
      <c r="T197" s="5">
        <v>5929.6817449830296</v>
      </c>
      <c r="U197" s="5">
        <v>6848.7539851356714</v>
      </c>
      <c r="V197" s="5">
        <v>7820.8016402243466</v>
      </c>
      <c r="W197" s="5">
        <v>8565.0770307389867</v>
      </c>
      <c r="X197" s="5">
        <v>7750.9855145835154</v>
      </c>
      <c r="Y197" s="5">
        <v>8697.850536787113</v>
      </c>
      <c r="Z197" s="5">
        <v>10409.96296343724</v>
      </c>
      <c r="AA197" s="5">
        <v>11236.889994674149</v>
      </c>
      <c r="AB197" s="5">
        <v>11804.72265406083</v>
      </c>
      <c r="AC197" s="5">
        <v>12686.04668198636</v>
      </c>
      <c r="AD197" s="5">
        <v>13179.006977460551</v>
      </c>
      <c r="AE197" s="5">
        <v>14568.244163826859</v>
      </c>
    </row>
    <row r="198" spans="1:31">
      <c r="A198" s="56" t="s">
        <v>62</v>
      </c>
      <c r="B198" s="56" t="s">
        <v>163</v>
      </c>
      <c r="C198" s="56" t="s">
        <v>139</v>
      </c>
      <c r="D198" s="5">
        <v>142.15492164404401</v>
      </c>
      <c r="E198" s="5">
        <v>231.81348319023999</v>
      </c>
      <c r="F198" s="5">
        <v>310.53143577112598</v>
      </c>
      <c r="G198" s="5">
        <v>379.74871721662203</v>
      </c>
      <c r="H198" s="5">
        <v>436.533205054539</v>
      </c>
      <c r="I198" s="5">
        <v>484.63093250759101</v>
      </c>
      <c r="J198" s="5">
        <v>551.15501202752705</v>
      </c>
      <c r="K198" s="5">
        <v>662.246898458234</v>
      </c>
      <c r="L198" s="5">
        <v>774.83178630377495</v>
      </c>
      <c r="M198" s="5">
        <v>891.81706383575204</v>
      </c>
      <c r="N198" s="5">
        <v>1032.0334407298899</v>
      </c>
      <c r="O198" s="5">
        <v>1181.66661232006</v>
      </c>
      <c r="P198" s="5">
        <v>1333.73523607525</v>
      </c>
      <c r="Q198" s="5">
        <v>1457.7744475090401</v>
      </c>
      <c r="R198" s="5">
        <v>1575.7383383814999</v>
      </c>
      <c r="S198" s="5">
        <v>1665.7415529131499</v>
      </c>
      <c r="T198" s="5">
        <v>1734.3436935669099</v>
      </c>
      <c r="U198" s="5">
        <v>1751.26087399987</v>
      </c>
      <c r="V198" s="5">
        <v>1771.6972060221999</v>
      </c>
      <c r="W198" s="5">
        <v>1772.8529753917901</v>
      </c>
      <c r="X198" s="5">
        <v>1774.5841313467599</v>
      </c>
      <c r="Y198" s="5">
        <v>1768.8075995670099</v>
      </c>
      <c r="Z198" s="5">
        <v>1758.70444038193</v>
      </c>
      <c r="AA198" s="5">
        <v>1763.52160096076</v>
      </c>
      <c r="AB198" s="5">
        <v>1751.6953968315499</v>
      </c>
      <c r="AC198" s="5">
        <v>1739.35919972035</v>
      </c>
      <c r="AD198" s="5">
        <v>1716.18814188648</v>
      </c>
      <c r="AE198" s="5">
        <v>1733.7400726825199</v>
      </c>
    </row>
    <row r="199" spans="1:31">
      <c r="A199" s="56" t="s">
        <v>62</v>
      </c>
      <c r="B199" s="56" t="s">
        <v>163</v>
      </c>
      <c r="C199" s="56" t="s">
        <v>140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</row>
    <row r="200" spans="1:31">
      <c r="A200" s="56" t="s">
        <v>62</v>
      </c>
      <c r="B200" s="56" t="s">
        <v>163</v>
      </c>
      <c r="C200" s="56" t="s">
        <v>141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</row>
    <row r="201" spans="1:31">
      <c r="A201" s="56" t="s">
        <v>62</v>
      </c>
      <c r="B201" s="56" t="s">
        <v>163</v>
      </c>
      <c r="C201" s="56" t="s">
        <v>142</v>
      </c>
      <c r="D201" s="5">
        <v>10086.331486790619</v>
      </c>
      <c r="E201" s="5">
        <v>10653.1487995525</v>
      </c>
      <c r="F201" s="5">
        <v>14851.69472432783</v>
      </c>
      <c r="G201" s="5">
        <v>16246.396404722111</v>
      </c>
      <c r="H201" s="5">
        <v>26287.85786443653</v>
      </c>
      <c r="I201" s="5">
        <v>30326.232447554321</v>
      </c>
      <c r="J201" s="5">
        <v>31665.821661591781</v>
      </c>
      <c r="K201" s="5">
        <v>34054.593828887293</v>
      </c>
      <c r="L201" s="5">
        <v>35677.345123208113</v>
      </c>
      <c r="M201" s="5">
        <v>39569.990276591423</v>
      </c>
      <c r="N201" s="5">
        <v>39376.72199964436</v>
      </c>
      <c r="O201" s="5">
        <v>40409.384490759243</v>
      </c>
      <c r="P201" s="5">
        <v>41148.667860283967</v>
      </c>
      <c r="Q201" s="5">
        <v>47398.569288270133</v>
      </c>
      <c r="R201" s="5">
        <v>46284.871264448797</v>
      </c>
      <c r="S201" s="5">
        <v>45183.690949058589</v>
      </c>
      <c r="T201" s="5">
        <v>48941.956108682862</v>
      </c>
      <c r="U201" s="5">
        <v>49967.979278341532</v>
      </c>
      <c r="V201" s="5">
        <v>49077.138785714698</v>
      </c>
      <c r="W201" s="5">
        <v>50955.140149291561</v>
      </c>
      <c r="X201" s="5">
        <v>54814.714257695668</v>
      </c>
      <c r="Y201" s="5">
        <v>53036.05399884814</v>
      </c>
      <c r="Z201" s="5">
        <v>53599.667771830369</v>
      </c>
      <c r="AA201" s="5">
        <v>56612.108732427012</v>
      </c>
      <c r="AB201" s="5">
        <v>57530.618645425071</v>
      </c>
      <c r="AC201" s="5">
        <v>58567.098511737131</v>
      </c>
      <c r="AD201" s="5">
        <v>58266.636221508983</v>
      </c>
      <c r="AE201" s="5">
        <v>61993.5527973977</v>
      </c>
    </row>
    <row r="202" spans="1:31">
      <c r="A202" s="56" t="s">
        <v>62</v>
      </c>
      <c r="B202" s="56" t="s">
        <v>163</v>
      </c>
      <c r="C202" s="56" t="s">
        <v>143</v>
      </c>
      <c r="D202" s="5">
        <v>7673.7599546689444</v>
      </c>
      <c r="E202" s="5">
        <v>7484.2066788360889</v>
      </c>
      <c r="F202" s="5">
        <v>8660.2949842695452</v>
      </c>
      <c r="G202" s="5">
        <v>9570.8435276480996</v>
      </c>
      <c r="H202" s="5">
        <v>9592.874607466365</v>
      </c>
      <c r="I202" s="5">
        <v>14384.51734614365</v>
      </c>
      <c r="J202" s="5">
        <v>16089.46226707652</v>
      </c>
      <c r="K202" s="5">
        <v>15532.74645529645</v>
      </c>
      <c r="L202" s="5">
        <v>16495.710202445938</v>
      </c>
      <c r="M202" s="5">
        <v>15255.20657133667</v>
      </c>
      <c r="N202" s="5">
        <v>16088.017834081409</v>
      </c>
      <c r="O202" s="5">
        <v>18858.427581087501</v>
      </c>
      <c r="P202" s="5">
        <v>18636.328877413671</v>
      </c>
      <c r="Q202" s="5">
        <v>21104.940437351612</v>
      </c>
      <c r="R202" s="5">
        <v>21664.48658397275</v>
      </c>
      <c r="S202" s="5">
        <v>22951.213695649749</v>
      </c>
      <c r="T202" s="5">
        <v>25611.294365331971</v>
      </c>
      <c r="U202" s="5">
        <v>29766.335627233249</v>
      </c>
      <c r="V202" s="5">
        <v>31736.655237106079</v>
      </c>
      <c r="W202" s="5">
        <v>33990.670599821809</v>
      </c>
      <c r="X202" s="5">
        <v>32032.233645599568</v>
      </c>
      <c r="Y202" s="5">
        <v>33606.259338445969</v>
      </c>
      <c r="Z202" s="5">
        <v>37681.882858182827</v>
      </c>
      <c r="AA202" s="5">
        <v>38057.089753691078</v>
      </c>
      <c r="AB202" s="5">
        <v>39495.289556951851</v>
      </c>
      <c r="AC202" s="5">
        <v>42093.060820774728</v>
      </c>
      <c r="AD202" s="5">
        <v>41620.16269173551</v>
      </c>
      <c r="AE202" s="5">
        <v>44330.940896118278</v>
      </c>
    </row>
    <row r="203" spans="1:31">
      <c r="A203" s="56" t="s">
        <v>62</v>
      </c>
      <c r="B203" s="56" t="s">
        <v>163</v>
      </c>
      <c r="C203" s="56" t="s">
        <v>144</v>
      </c>
      <c r="D203" s="5">
        <v>8366.7807872000012</v>
      </c>
      <c r="E203" s="5">
        <v>9450.9352011999999</v>
      </c>
      <c r="F203" s="5">
        <v>10519.390523</v>
      </c>
      <c r="G203" s="5">
        <v>11568.67201</v>
      </c>
      <c r="H203" s="5">
        <v>12603.581915000001</v>
      </c>
      <c r="I203" s="5">
        <v>13577.835959</v>
      </c>
      <c r="J203" s="5">
        <v>14565.773496</v>
      </c>
      <c r="K203" s="5">
        <v>15573.252941999999</v>
      </c>
      <c r="L203" s="5">
        <v>16607.502391999999</v>
      </c>
      <c r="M203" s="5">
        <v>17597.111397000001</v>
      </c>
      <c r="N203" s="5">
        <v>18608.772994999999</v>
      </c>
      <c r="O203" s="5">
        <v>19627.526141999999</v>
      </c>
      <c r="P203" s="5">
        <v>20654.996834000001</v>
      </c>
      <c r="Q203" s="5">
        <v>21556.096758</v>
      </c>
      <c r="R203" s="5">
        <v>22420.484482</v>
      </c>
      <c r="S203" s="5">
        <v>23281.774184000002</v>
      </c>
      <c r="T203" s="5">
        <v>24188.682945</v>
      </c>
      <c r="U203" s="5">
        <v>24991.663439</v>
      </c>
      <c r="V203" s="5">
        <v>25805.073853999998</v>
      </c>
      <c r="W203" s="5">
        <v>26630.903592999999</v>
      </c>
      <c r="X203" s="5">
        <v>27515.491348</v>
      </c>
      <c r="Y203" s="5">
        <v>28292.402239999999</v>
      </c>
      <c r="Z203" s="5">
        <v>29080.620320999999</v>
      </c>
      <c r="AA203" s="5">
        <v>29876.629336000002</v>
      </c>
      <c r="AB203" s="5">
        <v>30736.17513</v>
      </c>
      <c r="AC203" s="5">
        <v>31471.417858000001</v>
      </c>
      <c r="AD203" s="5">
        <v>32228.348832</v>
      </c>
      <c r="AE203" s="5">
        <v>32228.348832</v>
      </c>
    </row>
    <row r="204" spans="1:31">
      <c r="A204" s="56" t="s">
        <v>62</v>
      </c>
      <c r="B204" s="56" t="s">
        <v>163</v>
      </c>
      <c r="C204" s="56" t="s">
        <v>146</v>
      </c>
      <c r="D204" s="5">
        <v>4.5593999999999999E-7</v>
      </c>
      <c r="E204" s="5">
        <v>4.725149999999996E-7</v>
      </c>
      <c r="F204" s="5">
        <v>5.2010499999999951E-7</v>
      </c>
      <c r="G204" s="5">
        <v>0.74451528349000229</v>
      </c>
      <c r="H204" s="5">
        <v>6.6882579154999997E-2</v>
      </c>
      <c r="I204" s="5">
        <v>6.139249999999997E-7</v>
      </c>
      <c r="J204" s="5">
        <v>6.5703499999999993E-7</v>
      </c>
      <c r="K204" s="5">
        <v>9.1836499999999942E-7</v>
      </c>
      <c r="L204" s="5">
        <v>9.8982999999999917E-7</v>
      </c>
      <c r="M204" s="5">
        <v>3.6826464971349879</v>
      </c>
      <c r="N204" s="5">
        <v>1.146219999999999E-6</v>
      </c>
      <c r="O204" s="5">
        <v>0.63371950234000018</v>
      </c>
      <c r="P204" s="5">
        <v>1.297644999999999E-6</v>
      </c>
      <c r="Q204" s="5">
        <v>3.938697545055005</v>
      </c>
      <c r="R204" s="5">
        <v>2.8473749999999979E-6</v>
      </c>
      <c r="S204" s="5">
        <v>0.600884121045</v>
      </c>
      <c r="T204" s="5">
        <v>3.4207388029849999</v>
      </c>
      <c r="U204" s="5">
        <v>14.746686992690019</v>
      </c>
      <c r="V204" s="5">
        <v>4.8853943769499999</v>
      </c>
      <c r="W204" s="5">
        <v>63.892849653950002</v>
      </c>
      <c r="X204" s="5">
        <v>16.83800890612995</v>
      </c>
      <c r="Y204" s="5">
        <v>7.012699999999993E-6</v>
      </c>
      <c r="Z204" s="5">
        <v>57.447245030399998</v>
      </c>
      <c r="AA204" s="5">
        <v>81.831359095749747</v>
      </c>
      <c r="AB204" s="5">
        <v>128.4326427826</v>
      </c>
      <c r="AC204" s="5">
        <v>338.99522174658819</v>
      </c>
      <c r="AD204" s="5">
        <v>530.47789252377061</v>
      </c>
      <c r="AE204" s="5">
        <v>360.60527600356511</v>
      </c>
    </row>
    <row r="205" spans="1:31">
      <c r="A205" s="56" t="s">
        <v>62</v>
      </c>
      <c r="B205" s="56" t="s">
        <v>163</v>
      </c>
      <c r="C205" s="56" t="s">
        <v>149</v>
      </c>
      <c r="D205" s="5">
        <v>-824.15804153674048</v>
      </c>
      <c r="E205" s="5">
        <v>-1342.8636861376799</v>
      </c>
      <c r="F205" s="5">
        <v>-3390.444770471262</v>
      </c>
      <c r="G205" s="5">
        <v>-4794.4285386195652</v>
      </c>
      <c r="H205" s="5">
        <v>-7527.5782950548619</v>
      </c>
      <c r="I205" s="5">
        <v>-12354.13851505938</v>
      </c>
      <c r="J205" s="5">
        <v>-12992.19222922699</v>
      </c>
      <c r="K205" s="5">
        <v>-13730.041117973609</v>
      </c>
      <c r="L205" s="5">
        <v>-12843.516894143821</v>
      </c>
      <c r="M205" s="5">
        <v>-13055.819054365749</v>
      </c>
      <c r="N205" s="5">
        <v>-13242.341449440381</v>
      </c>
      <c r="O205" s="5">
        <v>-13560.031005674409</v>
      </c>
      <c r="P205" s="5">
        <v>-14495.86361587477</v>
      </c>
      <c r="Q205" s="5">
        <v>-13970.5470701782</v>
      </c>
      <c r="R205" s="5">
        <v>-15502.0454868381</v>
      </c>
      <c r="S205" s="5">
        <v>-15167.361638386161</v>
      </c>
      <c r="T205" s="5">
        <v>-15864.745877353551</v>
      </c>
      <c r="U205" s="5">
        <v>-16362.204291767839</v>
      </c>
      <c r="V205" s="5">
        <v>-16401.94519465214</v>
      </c>
      <c r="W205" s="5">
        <v>-15652.731970283679</v>
      </c>
      <c r="X205" s="5">
        <v>-16626.13531073762</v>
      </c>
      <c r="Y205" s="5">
        <v>-15885.66871829352</v>
      </c>
      <c r="Z205" s="5">
        <v>-14931.749432954921</v>
      </c>
      <c r="AA205" s="5">
        <v>-15549.83103463599</v>
      </c>
      <c r="AB205" s="5">
        <v>-13224.31533823167</v>
      </c>
      <c r="AC205" s="5">
        <v>-12818.60403240738</v>
      </c>
      <c r="AD205" s="5">
        <v>-12735.287650985219</v>
      </c>
      <c r="AE205" s="5">
        <v>-13865.21176866468</v>
      </c>
    </row>
    <row r="206" spans="1:31">
      <c r="A206" s="56" t="s">
        <v>62</v>
      </c>
      <c r="B206" s="56" t="s">
        <v>163</v>
      </c>
      <c r="C206" s="56" t="s">
        <v>150</v>
      </c>
      <c r="D206" s="5">
        <v>-84.643336569050007</v>
      </c>
      <c r="E206" s="5">
        <v>-199.82812572804491</v>
      </c>
      <c r="F206" s="5">
        <v>-314.83500864687511</v>
      </c>
      <c r="G206" s="5">
        <v>-481.26536971432978</v>
      </c>
      <c r="H206" s="5">
        <v>-714.70279203747998</v>
      </c>
      <c r="I206" s="5">
        <v>-904.36539698289471</v>
      </c>
      <c r="J206" s="5">
        <v>-1287.8295168499999</v>
      </c>
      <c r="K206" s="5">
        <v>-1694.7212365816499</v>
      </c>
      <c r="L206" s="5">
        <v>-2029.6118223732601</v>
      </c>
      <c r="M206" s="5">
        <v>-2353.2970078728849</v>
      </c>
      <c r="N206" s="5">
        <v>-2903.932558965364</v>
      </c>
      <c r="O206" s="5">
        <v>-3657.3937309217858</v>
      </c>
      <c r="P206" s="5">
        <v>-4516.8783013563516</v>
      </c>
      <c r="Q206" s="5">
        <v>-5363.882073124214</v>
      </c>
      <c r="R206" s="5">
        <v>-6260.4854944016606</v>
      </c>
      <c r="S206" s="5">
        <v>-7244.6172859653016</v>
      </c>
      <c r="T206" s="5">
        <v>-7262.8965700252602</v>
      </c>
      <c r="U206" s="5">
        <v>-8430.4153297683952</v>
      </c>
      <c r="V206" s="5">
        <v>-9626.6832292150193</v>
      </c>
      <c r="W206" s="5">
        <v>-10573.205949072941</v>
      </c>
      <c r="X206" s="5">
        <v>-9597.8337157735004</v>
      </c>
      <c r="Y206" s="5">
        <v>-10769.60453952983</v>
      </c>
      <c r="Z206" s="5">
        <v>-12924.218157773599</v>
      </c>
      <c r="AA206" s="5">
        <v>-14018.132776805251</v>
      </c>
      <c r="AB206" s="5">
        <v>-14771.07351898199</v>
      </c>
      <c r="AC206" s="5">
        <v>-15950.240625584849</v>
      </c>
      <c r="AD206" s="5">
        <v>-16471.381982062379</v>
      </c>
      <c r="AE206" s="5">
        <v>-18323.037974047031</v>
      </c>
    </row>
    <row r="207" spans="1:31">
      <c r="A207" s="56" t="s">
        <v>62</v>
      </c>
      <c r="B207" s="56" t="s">
        <v>163</v>
      </c>
      <c r="C207" s="56" t="s">
        <v>151</v>
      </c>
      <c r="D207" s="5">
        <v>-168.890337008817</v>
      </c>
      <c r="E207" s="5">
        <v>-275.628009434913</v>
      </c>
      <c r="F207" s="5">
        <v>-369.85501980085297</v>
      </c>
      <c r="G207" s="5">
        <v>-450.67976665269703</v>
      </c>
      <c r="H207" s="5">
        <v>-518.421742812704</v>
      </c>
      <c r="I207" s="5">
        <v>-575.374328152722</v>
      </c>
      <c r="J207" s="5">
        <v>-656.517348320932</v>
      </c>
      <c r="K207" s="5">
        <v>-786.56970949663105</v>
      </c>
      <c r="L207" s="5">
        <v>-920.85425478749505</v>
      </c>
      <c r="M207" s="5">
        <v>-1059.02635553918</v>
      </c>
      <c r="N207" s="5">
        <v>-1225.00302896478</v>
      </c>
      <c r="O207" s="5">
        <v>-1403.09551862375</v>
      </c>
      <c r="P207" s="5">
        <v>-1586.6258290317601</v>
      </c>
      <c r="Q207" s="5">
        <v>-1734.6935190741401</v>
      </c>
      <c r="R207" s="5">
        <v>-1868.2838841380201</v>
      </c>
      <c r="S207" s="5">
        <v>-1977.1337138783099</v>
      </c>
      <c r="T207" s="5">
        <v>-2056.7270867626999</v>
      </c>
      <c r="U207" s="5">
        <v>-2087.7410842767699</v>
      </c>
      <c r="V207" s="5">
        <v>-2102.8667770448601</v>
      </c>
      <c r="W207" s="5">
        <v>-2109.3913161164201</v>
      </c>
      <c r="X207" s="5">
        <v>-2101.9989512212001</v>
      </c>
      <c r="Y207" s="5">
        <v>-2099.4182599518099</v>
      </c>
      <c r="Z207" s="5">
        <v>-2087.9581688447902</v>
      </c>
      <c r="AA207" s="5">
        <v>-2100.2034908164901</v>
      </c>
      <c r="AB207" s="5">
        <v>-2080.5146868389902</v>
      </c>
      <c r="AC207" s="5">
        <v>-2062.3367345430001</v>
      </c>
      <c r="AD207" s="5">
        <v>-2036.7240675585599</v>
      </c>
      <c r="AE207" s="5">
        <v>-2056.7164891391999</v>
      </c>
    </row>
    <row r="209" spans="1:31">
      <c r="A209" s="56" t="s">
        <v>62</v>
      </c>
      <c r="B209" s="56" t="s">
        <v>197</v>
      </c>
      <c r="C209" s="56" t="s">
        <v>130</v>
      </c>
      <c r="D209" s="5">
        <v>45464.880848657333</v>
      </c>
      <c r="E209" s="5">
        <v>38050.006864611219</v>
      </c>
      <c r="F209" s="5">
        <v>37832.506818517017</v>
      </c>
      <c r="G209" s="5">
        <v>36503.409574864781</v>
      </c>
      <c r="H209" s="5">
        <v>32961.515028062408</v>
      </c>
      <c r="I209" s="5">
        <v>25422.660639342161</v>
      </c>
      <c r="J209" s="5">
        <v>23271.181598807128</v>
      </c>
      <c r="K209" s="5">
        <v>18753.705736883221</v>
      </c>
      <c r="L209" s="5">
        <v>18440.026044623159</v>
      </c>
      <c r="M209" s="5">
        <v>14690.307385288719</v>
      </c>
      <c r="N209" s="5">
        <v>10478.04749217127</v>
      </c>
      <c r="O209" s="5">
        <v>10500.68029786481</v>
      </c>
      <c r="P209" s="5">
        <v>10256.61198449236</v>
      </c>
      <c r="Q209" s="5">
        <v>9861.1992629666966</v>
      </c>
      <c r="R209" s="5">
        <v>8906.1010050959412</v>
      </c>
      <c r="S209" s="5">
        <v>8918.4008140832484</v>
      </c>
      <c r="T209" s="5">
        <v>5106.7114490842278</v>
      </c>
      <c r="U209" s="5">
        <v>2502.9636462373878</v>
      </c>
      <c r="V209" s="5">
        <v>2523.0508562992632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</row>
    <row r="210" spans="1:31">
      <c r="A210" s="56" t="s">
        <v>62</v>
      </c>
      <c r="B210" s="56" t="s">
        <v>197</v>
      </c>
      <c r="C210" s="56" t="s">
        <v>132</v>
      </c>
      <c r="D210" s="5">
        <v>996.94983041353566</v>
      </c>
      <c r="E210" s="5">
        <v>969.61369556744012</v>
      </c>
      <c r="F210" s="5">
        <v>1011.26671555194</v>
      </c>
      <c r="G210" s="5">
        <v>1172.4407561185401</v>
      </c>
      <c r="H210" s="5">
        <v>1853.8543621875699</v>
      </c>
      <c r="I210" s="5">
        <v>2054.2150723162258</v>
      </c>
      <c r="J210" s="5">
        <v>2243.3476720854342</v>
      </c>
      <c r="K210" s="5">
        <v>3635.9704254262751</v>
      </c>
      <c r="L210" s="5">
        <v>3576.122377462284</v>
      </c>
      <c r="M210" s="5">
        <v>4441.0389991497204</v>
      </c>
      <c r="N210" s="5">
        <v>4681.7407712423555</v>
      </c>
      <c r="O210" s="5">
        <v>4769.4406749684194</v>
      </c>
      <c r="P210" s="5">
        <v>4836.7001482564874</v>
      </c>
      <c r="Q210" s="5">
        <v>3248.9553990903851</v>
      </c>
      <c r="R210" s="5">
        <v>3912.9191973910611</v>
      </c>
      <c r="S210" s="5">
        <v>4062.6389742342039</v>
      </c>
      <c r="T210" s="5">
        <v>3327.0814809637768</v>
      </c>
      <c r="U210" s="5">
        <v>3250.2110666824342</v>
      </c>
      <c r="V210" s="5">
        <v>3411.2120774448558</v>
      </c>
      <c r="W210" s="5">
        <v>2792.781917485358</v>
      </c>
      <c r="X210" s="5">
        <v>3244.833619284183</v>
      </c>
      <c r="Y210" s="5">
        <v>2987.4453908687829</v>
      </c>
      <c r="Z210" s="5">
        <v>406.15162840361569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</row>
    <row r="211" spans="1:31">
      <c r="A211" s="56" t="s">
        <v>62</v>
      </c>
      <c r="B211" s="56" t="s">
        <v>197</v>
      </c>
      <c r="C211" s="56" t="s">
        <v>133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</row>
    <row r="212" spans="1:31">
      <c r="A212" s="56" t="s">
        <v>62</v>
      </c>
      <c r="B212" s="56" t="s">
        <v>197</v>
      </c>
      <c r="C212" s="56" t="s">
        <v>134</v>
      </c>
      <c r="D212" s="5">
        <v>1.0457E-7</v>
      </c>
      <c r="E212" s="5">
        <v>0.2521269452149989</v>
      </c>
      <c r="F212" s="5">
        <v>0.31762331411499872</v>
      </c>
      <c r="G212" s="5">
        <v>5.7330676541250147</v>
      </c>
      <c r="H212" s="5">
        <v>15.39797295449501</v>
      </c>
      <c r="I212" s="5">
        <v>29.15012440845997</v>
      </c>
      <c r="J212" s="5">
        <v>32.236494746419943</v>
      </c>
      <c r="K212" s="5">
        <v>218.57836260444</v>
      </c>
      <c r="L212" s="5">
        <v>229.87378003992001</v>
      </c>
      <c r="M212" s="5">
        <v>321.96348641287489</v>
      </c>
      <c r="N212" s="5">
        <v>370.10447209271513</v>
      </c>
      <c r="O212" s="5">
        <v>804.10615965483487</v>
      </c>
      <c r="P212" s="5">
        <v>883.98523916303111</v>
      </c>
      <c r="Q212" s="5">
        <v>712.97451904683999</v>
      </c>
      <c r="R212" s="5">
        <v>621.30119989391017</v>
      </c>
      <c r="S212" s="5">
        <v>727.17654748822065</v>
      </c>
      <c r="T212" s="5">
        <v>1251.0892286248791</v>
      </c>
      <c r="U212" s="5">
        <v>1233.1822391526839</v>
      </c>
      <c r="V212" s="5">
        <v>1170.225797625636</v>
      </c>
      <c r="W212" s="5">
        <v>1157.992560520609</v>
      </c>
      <c r="X212" s="5">
        <v>1223.106089749062</v>
      </c>
      <c r="Y212" s="5">
        <v>696.08983464947994</v>
      </c>
      <c r="Z212" s="5">
        <v>2771.387906216391</v>
      </c>
      <c r="AA212" s="5">
        <v>3682.8720265206839</v>
      </c>
      <c r="AB212" s="5">
        <v>2030.999030852716</v>
      </c>
      <c r="AC212" s="5">
        <v>3111.620663501827</v>
      </c>
      <c r="AD212" s="5">
        <v>3226.9751136605851</v>
      </c>
      <c r="AE212" s="5">
        <v>1972.675468304855</v>
      </c>
    </row>
    <row r="213" spans="1:31">
      <c r="A213" s="56" t="s">
        <v>62</v>
      </c>
      <c r="B213" s="56" t="s">
        <v>197</v>
      </c>
      <c r="C213" s="56" t="s">
        <v>135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</row>
    <row r="214" spans="1:31">
      <c r="A214" s="56" t="s">
        <v>62</v>
      </c>
      <c r="B214" s="56" t="s">
        <v>197</v>
      </c>
      <c r="C214" s="56" t="s">
        <v>136</v>
      </c>
      <c r="D214" s="5">
        <v>213.045167512765</v>
      </c>
      <c r="E214" s="5">
        <v>251.42043702479009</v>
      </c>
      <c r="F214" s="5">
        <v>199.2210371104749</v>
      </c>
      <c r="G214" s="5">
        <v>126.74201400232501</v>
      </c>
      <c r="H214" s="5">
        <v>180.51341415290011</v>
      </c>
      <c r="I214" s="5">
        <v>184.41772932606</v>
      </c>
      <c r="J214" s="5">
        <v>308.66522665263489</v>
      </c>
      <c r="K214" s="5">
        <v>160.5826980322349</v>
      </c>
      <c r="L214" s="5">
        <v>280.02973671014018</v>
      </c>
      <c r="M214" s="5">
        <v>299.18001580857009</v>
      </c>
      <c r="N214" s="5">
        <v>248.91691938704011</v>
      </c>
      <c r="O214" s="5">
        <v>213.04516420040019</v>
      </c>
      <c r="P214" s="5">
        <v>251.42043463731989</v>
      </c>
      <c r="Q214" s="5">
        <v>199.2210361021649</v>
      </c>
      <c r="R214" s="5">
        <v>54.607371666640077</v>
      </c>
      <c r="S214" s="5">
        <v>64.03542634939005</v>
      </c>
      <c r="T214" s="5">
        <v>77.214283591234803</v>
      </c>
      <c r="U214" s="5">
        <v>166.56127365904521</v>
      </c>
      <c r="V214" s="5">
        <v>81.759808449054916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</row>
    <row r="215" spans="1:31">
      <c r="A215" s="56" t="s">
        <v>62</v>
      </c>
      <c r="B215" s="56" t="s">
        <v>197</v>
      </c>
      <c r="C215" s="56" t="s">
        <v>137</v>
      </c>
      <c r="D215" s="5">
        <v>537.14171486377029</v>
      </c>
      <c r="E215" s="5">
        <v>885.34403524680442</v>
      </c>
      <c r="F215" s="5">
        <v>1037.5238389831809</v>
      </c>
      <c r="G215" s="5">
        <v>1105.2131271082151</v>
      </c>
      <c r="H215" s="5">
        <v>1156.464443331774</v>
      </c>
      <c r="I215" s="5">
        <v>1323.1498132163349</v>
      </c>
      <c r="J215" s="5">
        <v>1366.429122210845</v>
      </c>
      <c r="K215" s="5">
        <v>3429.4825751602439</v>
      </c>
      <c r="L215" s="5">
        <v>3181.364140620376</v>
      </c>
      <c r="M215" s="5">
        <v>2956.2917275448099</v>
      </c>
      <c r="N215" s="5">
        <v>3747.4429113708989</v>
      </c>
      <c r="O215" s="5">
        <v>3966.3357569362602</v>
      </c>
      <c r="P215" s="5">
        <v>4114.9820394053804</v>
      </c>
      <c r="Q215" s="5">
        <v>5500.8720433213848</v>
      </c>
      <c r="R215" s="5">
        <v>6195.4075888847347</v>
      </c>
      <c r="S215" s="5">
        <v>8041.8853210827056</v>
      </c>
      <c r="T215" s="5">
        <v>10891.858581681719</v>
      </c>
      <c r="U215" s="5">
        <v>11169.6090972941</v>
      </c>
      <c r="V215" s="5">
        <v>12906.8142739211</v>
      </c>
      <c r="W215" s="5">
        <v>12257.59386876849</v>
      </c>
      <c r="X215" s="5">
        <v>11012.49739645312</v>
      </c>
      <c r="Y215" s="5">
        <v>12074.141497183569</v>
      </c>
      <c r="Z215" s="5">
        <v>12111.173923388051</v>
      </c>
      <c r="AA215" s="5">
        <v>12408.424365092411</v>
      </c>
      <c r="AB215" s="5">
        <v>12357.462349605181</v>
      </c>
      <c r="AC215" s="5">
        <v>14640.463324480999</v>
      </c>
      <c r="AD215" s="5">
        <v>17225.219992017512</v>
      </c>
      <c r="AE215" s="5">
        <v>17035.94998986907</v>
      </c>
    </row>
    <row r="216" spans="1:31">
      <c r="A216" s="56" t="s">
        <v>62</v>
      </c>
      <c r="B216" s="56" t="s">
        <v>197</v>
      </c>
      <c r="C216" s="56" t="s">
        <v>138</v>
      </c>
      <c r="D216" s="5">
        <v>54.25525731099502</v>
      </c>
      <c r="E216" s="5">
        <v>146.28803981400509</v>
      </c>
      <c r="F216" s="5">
        <v>224.71492490408019</v>
      </c>
      <c r="G216" s="5">
        <v>344.93813546586011</v>
      </c>
      <c r="H216" s="5">
        <v>494.33855089041049</v>
      </c>
      <c r="I216" s="5">
        <v>654.84989734338512</v>
      </c>
      <c r="J216" s="5">
        <v>972.24147567076488</v>
      </c>
      <c r="K216" s="5">
        <v>1305.234952049125</v>
      </c>
      <c r="L216" s="5">
        <v>1483.7878760932099</v>
      </c>
      <c r="M216" s="5">
        <v>1650.43923256683</v>
      </c>
      <c r="N216" s="5">
        <v>2016.3595502101</v>
      </c>
      <c r="O216" s="5">
        <v>2621.11005863838</v>
      </c>
      <c r="P216" s="5">
        <v>2985.7851856043558</v>
      </c>
      <c r="Q216" s="5">
        <v>3546.502227066374</v>
      </c>
      <c r="R216" s="5">
        <v>4192.0333908015918</v>
      </c>
      <c r="S216" s="5">
        <v>4875.2217775348854</v>
      </c>
      <c r="T216" s="5">
        <v>5125.2706964932804</v>
      </c>
      <c r="U216" s="5">
        <v>5637.0343166943676</v>
      </c>
      <c r="V216" s="5">
        <v>6432.0119580115579</v>
      </c>
      <c r="W216" s="5">
        <v>6608.241088664452</v>
      </c>
      <c r="X216" s="5">
        <v>6346.4319435624384</v>
      </c>
      <c r="Y216" s="5">
        <v>7643.7268295301274</v>
      </c>
      <c r="Z216" s="5">
        <v>8882.0725463099352</v>
      </c>
      <c r="AA216" s="5">
        <v>9364.4643418361156</v>
      </c>
      <c r="AB216" s="5">
        <v>9276.3579134174452</v>
      </c>
      <c r="AC216" s="5">
        <v>10308.45456991703</v>
      </c>
      <c r="AD216" s="5">
        <v>10958.22576615421</v>
      </c>
      <c r="AE216" s="5">
        <v>11742.04550923362</v>
      </c>
    </row>
    <row r="217" spans="1:31">
      <c r="A217" s="56" t="s">
        <v>62</v>
      </c>
      <c r="B217" s="56" t="s">
        <v>197</v>
      </c>
      <c r="C217" s="56" t="s">
        <v>139</v>
      </c>
      <c r="D217" s="5">
        <v>113.965096957097</v>
      </c>
      <c r="E217" s="5">
        <v>204.51809434610101</v>
      </c>
      <c r="F217" s="5">
        <v>295.47356632832401</v>
      </c>
      <c r="G217" s="5">
        <v>376.36248337679302</v>
      </c>
      <c r="H217" s="5">
        <v>442.707538579595</v>
      </c>
      <c r="I217" s="5">
        <v>500.81247181569103</v>
      </c>
      <c r="J217" s="5">
        <v>581.00197300838397</v>
      </c>
      <c r="K217" s="5">
        <v>707.25287677804795</v>
      </c>
      <c r="L217" s="5">
        <v>820.43033742354703</v>
      </c>
      <c r="M217" s="5">
        <v>927.728959052812</v>
      </c>
      <c r="N217" s="5">
        <v>1055.7626441102</v>
      </c>
      <c r="O217" s="5">
        <v>1193.3551323664601</v>
      </c>
      <c r="P217" s="5">
        <v>1335.4764663847</v>
      </c>
      <c r="Q217" s="5">
        <v>1455.5149278808999</v>
      </c>
      <c r="R217" s="5">
        <v>1571.3795097319801</v>
      </c>
      <c r="S217" s="5">
        <v>1661.32892220965</v>
      </c>
      <c r="T217" s="5">
        <v>1730.55739828744</v>
      </c>
      <c r="U217" s="5">
        <v>1751.8883123606499</v>
      </c>
      <c r="V217" s="5">
        <v>1766.7469949399001</v>
      </c>
      <c r="W217" s="5">
        <v>1766.75208446739</v>
      </c>
      <c r="X217" s="5">
        <v>1767.15895608714</v>
      </c>
      <c r="Y217" s="5">
        <v>1761.84724322329</v>
      </c>
      <c r="Z217" s="5">
        <v>1749.80132554959</v>
      </c>
      <c r="AA217" s="5">
        <v>1749.36623159228</v>
      </c>
      <c r="AB217" s="5">
        <v>1738.49031901175</v>
      </c>
      <c r="AC217" s="5">
        <v>1725.91060392653</v>
      </c>
      <c r="AD217" s="5">
        <v>1701.4704868379399</v>
      </c>
      <c r="AE217" s="5">
        <v>1718.85391947125</v>
      </c>
    </row>
    <row r="218" spans="1:31">
      <c r="A218" s="56" t="s">
        <v>62</v>
      </c>
      <c r="B218" s="56" t="s">
        <v>197</v>
      </c>
      <c r="C218" s="56" t="s">
        <v>140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</row>
    <row r="219" spans="1:31">
      <c r="A219" s="56" t="s">
        <v>62</v>
      </c>
      <c r="B219" s="56" t="s">
        <v>197</v>
      </c>
      <c r="C219" s="56" t="s">
        <v>141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</row>
    <row r="220" spans="1:31">
      <c r="A220" s="56" t="s">
        <v>62</v>
      </c>
      <c r="B220" s="56" t="s">
        <v>197</v>
      </c>
      <c r="C220" s="56" t="s">
        <v>142</v>
      </c>
      <c r="D220" s="5">
        <v>4255.9698101464746</v>
      </c>
      <c r="E220" s="5">
        <v>12338.637529769079</v>
      </c>
      <c r="F220" s="5">
        <v>14254.225858539439</v>
      </c>
      <c r="G220" s="5">
        <v>16152.19183650085</v>
      </c>
      <c r="H220" s="5">
        <v>18865.560952364231</v>
      </c>
      <c r="I220" s="5">
        <v>22773.100284979799</v>
      </c>
      <c r="J220" s="5">
        <v>26343.71522098103</v>
      </c>
      <c r="K220" s="5">
        <v>27710.09333119346</v>
      </c>
      <c r="L220" s="5">
        <v>29633.44508683473</v>
      </c>
      <c r="M220" s="5">
        <v>32367.101047330729</v>
      </c>
      <c r="N220" s="5">
        <v>35420.60707799068</v>
      </c>
      <c r="O220" s="5">
        <v>35938.349213506481</v>
      </c>
      <c r="P220" s="5">
        <v>35496.511536768921</v>
      </c>
      <c r="Q220" s="5">
        <v>36184.51882392446</v>
      </c>
      <c r="R220" s="5">
        <v>36829.544389711831</v>
      </c>
      <c r="S220" s="5">
        <v>37839.242721418777</v>
      </c>
      <c r="T220" s="5">
        <v>39296.910920441318</v>
      </c>
      <c r="U220" s="5">
        <v>41904.825708743083</v>
      </c>
      <c r="V220" s="5">
        <v>39509.447835746039</v>
      </c>
      <c r="W220" s="5">
        <v>53013.790014100858</v>
      </c>
      <c r="X220" s="5">
        <v>56936.277738888049</v>
      </c>
      <c r="Y220" s="5">
        <v>54256.066517798892</v>
      </c>
      <c r="Z220" s="5">
        <v>55745.992411089966</v>
      </c>
      <c r="AA220" s="5">
        <v>53722.634283062893</v>
      </c>
      <c r="AB220" s="5">
        <v>57071.417252612511</v>
      </c>
      <c r="AC220" s="5">
        <v>60476.09994583705</v>
      </c>
      <c r="AD220" s="5">
        <v>59661.472753632661</v>
      </c>
      <c r="AE220" s="5">
        <v>59759.514052778533</v>
      </c>
    </row>
    <row r="221" spans="1:31">
      <c r="A221" s="56" t="s">
        <v>62</v>
      </c>
      <c r="B221" s="56" t="s">
        <v>197</v>
      </c>
      <c r="C221" s="56" t="s">
        <v>143</v>
      </c>
      <c r="D221" s="5">
        <v>6299.8883046811998</v>
      </c>
      <c r="E221" s="5">
        <v>6256.1600679123949</v>
      </c>
      <c r="F221" s="5">
        <v>6836.3512624236018</v>
      </c>
      <c r="G221" s="5">
        <v>6906.9284887793447</v>
      </c>
      <c r="H221" s="5">
        <v>6872.9450132106649</v>
      </c>
      <c r="I221" s="5">
        <v>7673.8507081192502</v>
      </c>
      <c r="J221" s="5">
        <v>7454.5141839799408</v>
      </c>
      <c r="K221" s="5">
        <v>10657.837800106019</v>
      </c>
      <c r="L221" s="5">
        <v>10347.77954850083</v>
      </c>
      <c r="M221" s="5">
        <v>10338.179838095421</v>
      </c>
      <c r="N221" s="5">
        <v>12985.01945923464</v>
      </c>
      <c r="O221" s="5">
        <v>13886.408631228391</v>
      </c>
      <c r="P221" s="5">
        <v>14699.945425475031</v>
      </c>
      <c r="Q221" s="5">
        <v>17630.387303155359</v>
      </c>
      <c r="R221" s="5">
        <v>20836.466290826051</v>
      </c>
      <c r="S221" s="5">
        <v>23109.167102668958</v>
      </c>
      <c r="T221" s="5">
        <v>32430.555771955049</v>
      </c>
      <c r="U221" s="5">
        <v>33017.040645389323</v>
      </c>
      <c r="V221" s="5">
        <v>37234.911576975028</v>
      </c>
      <c r="W221" s="5">
        <v>40725.939474482337</v>
      </c>
      <c r="X221" s="5">
        <v>37241.141663366587</v>
      </c>
      <c r="Y221" s="5">
        <v>40372.859456232189</v>
      </c>
      <c r="Z221" s="5">
        <v>41989.397048667714</v>
      </c>
      <c r="AA221" s="5">
        <v>46495.979590641022</v>
      </c>
      <c r="AB221" s="5">
        <v>46890.539749643904</v>
      </c>
      <c r="AC221" s="5">
        <v>55908.698321375647</v>
      </c>
      <c r="AD221" s="5">
        <v>58186.50739324429</v>
      </c>
      <c r="AE221" s="5">
        <v>58676.04454707593</v>
      </c>
    </row>
    <row r="222" spans="1:31">
      <c r="A222" s="56" t="s">
        <v>62</v>
      </c>
      <c r="B222" s="56" t="s">
        <v>197</v>
      </c>
      <c r="C222" s="56" t="s">
        <v>144</v>
      </c>
      <c r="D222" s="5">
        <v>8003.7758971000003</v>
      </c>
      <c r="E222" s="5">
        <v>8914.7690364000009</v>
      </c>
      <c r="F222" s="5">
        <v>9913.3651482999994</v>
      </c>
      <c r="G222" s="5">
        <v>10887.891067799999</v>
      </c>
      <c r="H222" s="5">
        <v>11827.9604989</v>
      </c>
      <c r="I222" s="5">
        <v>12709.108892</v>
      </c>
      <c r="J222" s="5">
        <v>13625.049818199999</v>
      </c>
      <c r="K222" s="5">
        <v>14562.2154581</v>
      </c>
      <c r="L222" s="5">
        <v>15460.4242044</v>
      </c>
      <c r="M222" s="5">
        <v>16247.905898499999</v>
      </c>
      <c r="N222" s="5">
        <v>17074.411882799999</v>
      </c>
      <c r="O222" s="5">
        <v>17890.849798899999</v>
      </c>
      <c r="P222" s="5">
        <v>18708.810956900001</v>
      </c>
      <c r="Q222" s="5">
        <v>19396.284543199999</v>
      </c>
      <c r="R222" s="5">
        <v>20081.111898399999</v>
      </c>
      <c r="S222" s="5">
        <v>20768.276866600001</v>
      </c>
      <c r="T222" s="5">
        <v>21506.990019000001</v>
      </c>
      <c r="U222" s="5">
        <v>22145.479821699999</v>
      </c>
      <c r="V222" s="5">
        <v>22806.500498599999</v>
      </c>
      <c r="W222" s="5">
        <v>23456.237986600001</v>
      </c>
      <c r="X222" s="5">
        <v>24147.858120199999</v>
      </c>
      <c r="Y222" s="5">
        <v>24712.014822900001</v>
      </c>
      <c r="Z222" s="5">
        <v>25293.8984662</v>
      </c>
      <c r="AA222" s="5">
        <v>25871.542336499999</v>
      </c>
      <c r="AB222" s="5">
        <v>26502.765391100002</v>
      </c>
      <c r="AC222" s="5">
        <v>27014.529022899998</v>
      </c>
      <c r="AD222" s="5">
        <v>27560.276074599999</v>
      </c>
      <c r="AE222" s="5">
        <v>27560.276074599999</v>
      </c>
    </row>
    <row r="223" spans="1:31">
      <c r="A223" s="56" t="s">
        <v>62</v>
      </c>
      <c r="B223" s="56" t="s">
        <v>197</v>
      </c>
      <c r="C223" s="56" t="s">
        <v>146</v>
      </c>
      <c r="D223" s="5">
        <v>4.4379999999999988E-7</v>
      </c>
      <c r="E223" s="5">
        <v>4.5756000000000061E-7</v>
      </c>
      <c r="F223" s="5">
        <v>4.9561999999999988E-7</v>
      </c>
      <c r="G223" s="5">
        <v>5.3274000000000026E-7</v>
      </c>
      <c r="H223" s="5">
        <v>5.7821499999999981E-7</v>
      </c>
      <c r="I223" s="5">
        <v>6.164050000000005E-7</v>
      </c>
      <c r="J223" s="5">
        <v>0.36326734645499942</v>
      </c>
      <c r="K223" s="5">
        <v>3.6970195633350089</v>
      </c>
      <c r="L223" s="5">
        <v>0.59355069135500027</v>
      </c>
      <c r="M223" s="5">
        <v>11.31689196002498</v>
      </c>
      <c r="N223" s="5">
        <v>0.90100468739000006</v>
      </c>
      <c r="O223" s="5">
        <v>26.156378514385</v>
      </c>
      <c r="P223" s="5">
        <v>1.27315E-6</v>
      </c>
      <c r="Q223" s="5">
        <v>14.0079800188</v>
      </c>
      <c r="R223" s="5">
        <v>2.6040700000000019E-6</v>
      </c>
      <c r="S223" s="5">
        <v>2.817814999999998E-6</v>
      </c>
      <c r="T223" s="5">
        <v>1.37260005531</v>
      </c>
      <c r="U223" s="5">
        <v>9.5152185048150564</v>
      </c>
      <c r="V223" s="5">
        <v>4.9048600000000059E-6</v>
      </c>
      <c r="W223" s="5">
        <v>33.952424515305083</v>
      </c>
      <c r="X223" s="5">
        <v>73.30157583002503</v>
      </c>
      <c r="Y223" s="5">
        <v>4.7084650000000017E-6</v>
      </c>
      <c r="Z223" s="5">
        <v>96.207076278590023</v>
      </c>
      <c r="AA223" s="5">
        <v>87.627356802974973</v>
      </c>
      <c r="AB223" s="5">
        <v>291.47819734491992</v>
      </c>
      <c r="AC223" s="5">
        <v>367.46322115270988</v>
      </c>
      <c r="AD223" s="5">
        <v>979.78797156013616</v>
      </c>
      <c r="AE223" s="5">
        <v>777.71737466867592</v>
      </c>
    </row>
    <row r="224" spans="1:31">
      <c r="A224" s="56" t="s">
        <v>62</v>
      </c>
      <c r="B224" s="56" t="s">
        <v>197</v>
      </c>
      <c r="C224" s="56" t="s">
        <v>149</v>
      </c>
      <c r="D224" s="5">
        <v>-754.80148072449049</v>
      </c>
      <c r="E224" s="5">
        <v>-1240.6031647484151</v>
      </c>
      <c r="F224" s="5">
        <v>-1418.833399600089</v>
      </c>
      <c r="G224" s="5">
        <v>-1520.5781019764861</v>
      </c>
      <c r="H224" s="5">
        <v>-1595.234085386815</v>
      </c>
      <c r="I224" s="5">
        <v>-1806.247117514305</v>
      </c>
      <c r="J224" s="5">
        <v>-1878.7223312697099</v>
      </c>
      <c r="K224" s="5">
        <v>-4470.7650226944716</v>
      </c>
      <c r="L224" s="5">
        <v>-4146.6266285332886</v>
      </c>
      <c r="M224" s="5">
        <v>-3877.0264790479268</v>
      </c>
      <c r="N224" s="5">
        <v>-4928.8597380775354</v>
      </c>
      <c r="O224" s="5">
        <v>-5206.478053780329</v>
      </c>
      <c r="P224" s="5">
        <v>-5428.5435792253447</v>
      </c>
      <c r="Q224" s="5">
        <v>-7216.2642703553101</v>
      </c>
      <c r="R224" s="5">
        <v>-8201.6893900774248</v>
      </c>
      <c r="S224" s="5">
        <v>-10465.530438623669</v>
      </c>
      <c r="T224" s="5">
        <v>-13897.938967345141</v>
      </c>
      <c r="U224" s="5">
        <v>-14207.679353931089</v>
      </c>
      <c r="V224" s="5">
        <v>-16495.44580479799</v>
      </c>
      <c r="W224" s="5">
        <v>-15736.422750377311</v>
      </c>
      <c r="X224" s="5">
        <v>-14164.58321611572</v>
      </c>
      <c r="Y224" s="5">
        <v>-15648.917238682699</v>
      </c>
      <c r="Z224" s="5">
        <v>-15715.99362584863</v>
      </c>
      <c r="AA224" s="5">
        <v>-16215.44823767944</v>
      </c>
      <c r="AB224" s="5">
        <v>-15943.504332192249</v>
      </c>
      <c r="AC224" s="5">
        <v>-18788.955674053501</v>
      </c>
      <c r="AD224" s="5">
        <v>-22055.453673671571</v>
      </c>
      <c r="AE224" s="5">
        <v>-21896.357307910799</v>
      </c>
    </row>
    <row r="225" spans="1:31">
      <c r="A225" s="56" t="s">
        <v>62</v>
      </c>
      <c r="B225" s="56" t="s">
        <v>197</v>
      </c>
      <c r="C225" s="56" t="s">
        <v>150</v>
      </c>
      <c r="D225" s="5">
        <v>-63.823406348719971</v>
      </c>
      <c r="E225" s="5">
        <v>-172.08656554938511</v>
      </c>
      <c r="F225" s="5">
        <v>-264.3443748502803</v>
      </c>
      <c r="G225" s="5">
        <v>-405.88004307884489</v>
      </c>
      <c r="H225" s="5">
        <v>-581.40672353710988</v>
      </c>
      <c r="I225" s="5">
        <v>-770.71496720438972</v>
      </c>
      <c r="J225" s="5">
        <v>-1143.321023436785</v>
      </c>
      <c r="K225" s="5">
        <v>-1541.0916988657459</v>
      </c>
      <c r="L225" s="5">
        <v>-1758.736111479546</v>
      </c>
      <c r="M225" s="5">
        <v>-1962.566376799102</v>
      </c>
      <c r="N225" s="5">
        <v>-2413.6486842501831</v>
      </c>
      <c r="O225" s="5">
        <v>-3134.5796164760591</v>
      </c>
      <c r="P225" s="5">
        <v>-3597.00576964229</v>
      </c>
      <c r="Q225" s="5">
        <v>-4269.7437232173043</v>
      </c>
      <c r="R225" s="5">
        <v>-5071.2589680448573</v>
      </c>
      <c r="S225" s="5">
        <v>-5901.4686606555506</v>
      </c>
      <c r="T225" s="5">
        <v>-6245.2559064710213</v>
      </c>
      <c r="U225" s="5">
        <v>-6876.3069821462223</v>
      </c>
      <c r="V225" s="5">
        <v>-7876.9600498715899</v>
      </c>
      <c r="W225" s="5">
        <v>-8103.4798699991006</v>
      </c>
      <c r="X225" s="5">
        <v>-7799.8316683019548</v>
      </c>
      <c r="Y225" s="5">
        <v>-9431.827882263502</v>
      </c>
      <c r="Z225" s="5">
        <v>-10963.611632754189</v>
      </c>
      <c r="AA225" s="5">
        <v>-11631.836871962911</v>
      </c>
      <c r="AB225" s="5">
        <v>-11547.411477007399</v>
      </c>
      <c r="AC225" s="5">
        <v>-12869.47111565506</v>
      </c>
      <c r="AD225" s="5">
        <v>-13665.8542402567</v>
      </c>
      <c r="AE225" s="5">
        <v>-14666.20358974476</v>
      </c>
    </row>
    <row r="226" spans="1:31">
      <c r="A226" s="56" t="s">
        <v>62</v>
      </c>
      <c r="B226" s="56" t="s">
        <v>197</v>
      </c>
      <c r="C226" s="56" t="s">
        <v>151</v>
      </c>
      <c r="D226" s="5">
        <v>-130.96854174107401</v>
      </c>
      <c r="E226" s="5">
        <v>-236.46226340691001</v>
      </c>
      <c r="F226" s="5">
        <v>-343.32192731499498</v>
      </c>
      <c r="G226" s="5">
        <v>-436.92834610717802</v>
      </c>
      <c r="H226" s="5">
        <v>-513.65866140435799</v>
      </c>
      <c r="I226" s="5">
        <v>-582.25303297905305</v>
      </c>
      <c r="J226" s="5">
        <v>-677.32689186207301</v>
      </c>
      <c r="K226" s="5">
        <v>-824.39657464836</v>
      </c>
      <c r="L226" s="5">
        <v>-957.73411036726498</v>
      </c>
      <c r="M226" s="5">
        <v>-1081.45927541575</v>
      </c>
      <c r="N226" s="5">
        <v>-1233.39521386207</v>
      </c>
      <c r="O226" s="5">
        <v>-1393.1405148480201</v>
      </c>
      <c r="P226" s="5">
        <v>-1561.0975839064299</v>
      </c>
      <c r="Q226" s="5">
        <v>-1704.4301517123499</v>
      </c>
      <c r="R226" s="5">
        <v>-1836.0564598952101</v>
      </c>
      <c r="S226" s="5">
        <v>-1939.84030818264</v>
      </c>
      <c r="T226" s="5">
        <v>-2023.5924374281799</v>
      </c>
      <c r="U226" s="5">
        <v>-2052.3431988034599</v>
      </c>
      <c r="V226" s="5">
        <v>-2063.13551045758</v>
      </c>
      <c r="W226" s="5">
        <v>-2067.9110095372998</v>
      </c>
      <c r="X226" s="5">
        <v>-2061.0255247456198</v>
      </c>
      <c r="Y226" s="5">
        <v>-2058.9092883543199</v>
      </c>
      <c r="Z226" s="5">
        <v>-2041.5149880725701</v>
      </c>
      <c r="AA226" s="5">
        <v>-2044.5966017343801</v>
      </c>
      <c r="AB226" s="5">
        <v>-2028.1466020866301</v>
      </c>
      <c r="AC226" s="5">
        <v>-2012.96819171518</v>
      </c>
      <c r="AD226" s="5">
        <v>-1982.19426614401</v>
      </c>
      <c r="AE226" s="5">
        <v>-2005.18841427446</v>
      </c>
    </row>
    <row r="228" spans="1:31">
      <c r="A228" s="56" t="s">
        <v>62</v>
      </c>
      <c r="B228" s="56" t="s">
        <v>198</v>
      </c>
      <c r="C228" s="56" t="s">
        <v>131</v>
      </c>
      <c r="D228" s="5">
        <v>34872.415319129133</v>
      </c>
      <c r="E228" s="5">
        <v>30433.666206721151</v>
      </c>
      <c r="F228" s="5">
        <v>27647.446492479921</v>
      </c>
      <c r="G228" s="5">
        <v>22943.179898313279</v>
      </c>
      <c r="H228" s="5">
        <v>22271.380349932031</v>
      </c>
      <c r="I228" s="5">
        <v>18487.247227255892</v>
      </c>
      <c r="J228" s="5">
        <v>11280.204850015351</v>
      </c>
      <c r="K228" s="5">
        <v>7465.4041386057761</v>
      </c>
      <c r="L228" s="5">
        <v>7366.672810332062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</row>
    <row r="229" spans="1:31">
      <c r="A229" s="56" t="s">
        <v>62</v>
      </c>
      <c r="B229" s="56" t="s">
        <v>198</v>
      </c>
      <c r="C229" s="56" t="s">
        <v>132</v>
      </c>
      <c r="D229" s="5">
        <v>17.30065507337499</v>
      </c>
      <c r="E229" s="5">
        <v>10.963540623054969</v>
      </c>
      <c r="F229" s="5">
        <v>19.468060578345</v>
      </c>
      <c r="G229" s="5">
        <v>43.914715204500041</v>
      </c>
      <c r="H229" s="5">
        <v>86.383620803515015</v>
      </c>
      <c r="I229" s="5">
        <v>112.5833903440648</v>
      </c>
      <c r="J229" s="5">
        <v>173.1429288606798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</row>
    <row r="230" spans="1:31">
      <c r="A230" s="56" t="s">
        <v>62</v>
      </c>
      <c r="B230" s="56" t="s">
        <v>198</v>
      </c>
      <c r="C230" s="56" t="s">
        <v>133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</row>
    <row r="231" spans="1:31">
      <c r="A231" s="56" t="s">
        <v>62</v>
      </c>
      <c r="B231" s="56" t="s">
        <v>198</v>
      </c>
      <c r="C231" s="56" t="s">
        <v>134</v>
      </c>
      <c r="D231" s="5">
        <v>10.112872826289999</v>
      </c>
      <c r="E231" s="5">
        <v>9.5078582072900062</v>
      </c>
      <c r="F231" s="5">
        <v>12.94300082955499</v>
      </c>
      <c r="G231" s="5">
        <v>18.533799343409971</v>
      </c>
      <c r="H231" s="5">
        <v>47.268498552190003</v>
      </c>
      <c r="I231" s="5">
        <v>114.528993602985</v>
      </c>
      <c r="J231" s="5">
        <v>183.73356107275981</v>
      </c>
      <c r="K231" s="5">
        <v>121.67626090672501</v>
      </c>
      <c r="L231" s="5">
        <v>168.50309714719981</v>
      </c>
      <c r="M231" s="5">
        <v>310.62479883812478</v>
      </c>
      <c r="N231" s="5">
        <v>123.46718382281</v>
      </c>
      <c r="O231" s="5">
        <v>313.69731130817479</v>
      </c>
      <c r="P231" s="5">
        <v>203.12621025451989</v>
      </c>
      <c r="Q231" s="5">
        <v>477.91046473562488</v>
      </c>
      <c r="R231" s="5">
        <v>339.36357706608572</v>
      </c>
      <c r="S231" s="5">
        <v>895.42486012973552</v>
      </c>
      <c r="T231" s="5">
        <v>1100.6725795551749</v>
      </c>
      <c r="U231" s="5">
        <v>1363.7329021913449</v>
      </c>
      <c r="V231" s="5">
        <v>1545.7127783297051</v>
      </c>
      <c r="W231" s="5">
        <v>2436.3831235225161</v>
      </c>
      <c r="X231" s="5">
        <v>1311.556855970927</v>
      </c>
      <c r="Y231" s="5">
        <v>1110.6165556414401</v>
      </c>
      <c r="Z231" s="5">
        <v>1680.61750362578</v>
      </c>
      <c r="AA231" s="5">
        <v>1347.634861047379</v>
      </c>
      <c r="AB231" s="5">
        <v>1543.679617370967</v>
      </c>
      <c r="AC231" s="5">
        <v>1476.1173220730391</v>
      </c>
      <c r="AD231" s="5">
        <v>4566.6335322224177</v>
      </c>
      <c r="AE231" s="5">
        <v>3087.4571467974129</v>
      </c>
    </row>
    <row r="232" spans="1:31">
      <c r="A232" s="56" t="s">
        <v>62</v>
      </c>
      <c r="B232" s="56" t="s">
        <v>198</v>
      </c>
      <c r="C232" s="56" t="s">
        <v>135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</row>
    <row r="233" spans="1:31">
      <c r="A233" s="56" t="s">
        <v>62</v>
      </c>
      <c r="B233" s="56" t="s">
        <v>198</v>
      </c>
      <c r="C233" s="56" t="s">
        <v>136</v>
      </c>
      <c r="D233" s="5">
        <v>2649.0717803075299</v>
      </c>
      <c r="E233" s="5">
        <v>1425.3070062390909</v>
      </c>
      <c r="F233" s="5">
        <v>2099.7946317471842</v>
      </c>
      <c r="G233" s="5">
        <v>2858.561459183999</v>
      </c>
      <c r="H233" s="5">
        <v>2773.4238895422268</v>
      </c>
      <c r="I233" s="5">
        <v>2421.6420736397331</v>
      </c>
      <c r="J233" s="5">
        <v>3310.7410443389458</v>
      </c>
      <c r="K233" s="5">
        <v>2442.811052786391</v>
      </c>
      <c r="L233" s="5">
        <v>2102.2665707054289</v>
      </c>
      <c r="M233" s="5">
        <v>2394.358545409666</v>
      </c>
      <c r="N233" s="5">
        <v>2265.6088533543912</v>
      </c>
      <c r="O233" s="5">
        <v>2734.3312146932299</v>
      </c>
      <c r="P233" s="5">
        <v>2664.1630653945072</v>
      </c>
      <c r="Q233" s="5">
        <v>2643.0233013191942</v>
      </c>
      <c r="R233" s="5">
        <v>2752.2846003493141</v>
      </c>
      <c r="S233" s="5">
        <v>2986.9577351083622</v>
      </c>
      <c r="T233" s="5">
        <v>2485.2282810291072</v>
      </c>
      <c r="U233" s="5">
        <v>2383.5018388360882</v>
      </c>
      <c r="V233" s="5">
        <v>2013.265754539364</v>
      </c>
      <c r="W233" s="5">
        <v>1573.442733729295</v>
      </c>
      <c r="X233" s="5">
        <v>1928.8866058336801</v>
      </c>
      <c r="Y233" s="5">
        <v>2790.9410121396108</v>
      </c>
      <c r="Z233" s="5">
        <v>3294.5973298802842</v>
      </c>
      <c r="AA233" s="5">
        <v>2553.9433252129288</v>
      </c>
      <c r="AB233" s="5">
        <v>2712.5272610815459</v>
      </c>
      <c r="AC233" s="5">
        <v>2237.7148009129119</v>
      </c>
      <c r="AD233" s="5">
        <v>2033.5268314382611</v>
      </c>
      <c r="AE233" s="5">
        <v>1186.651865614225</v>
      </c>
    </row>
    <row r="234" spans="1:31">
      <c r="A234" s="56" t="s">
        <v>62</v>
      </c>
      <c r="B234" s="56" t="s">
        <v>198</v>
      </c>
      <c r="C234" s="56" t="s">
        <v>137</v>
      </c>
      <c r="D234" s="5">
        <v>144.06771257986</v>
      </c>
      <c r="E234" s="5">
        <v>193.52902736066511</v>
      </c>
      <c r="F234" s="5">
        <v>169.3153052900349</v>
      </c>
      <c r="G234" s="5">
        <v>182.877911335785</v>
      </c>
      <c r="H234" s="5">
        <v>202.67697192800989</v>
      </c>
      <c r="I234" s="5">
        <v>201.21862457572001</v>
      </c>
      <c r="J234" s="5">
        <v>931.1580480901049</v>
      </c>
      <c r="K234" s="5">
        <v>937.40449950945924</v>
      </c>
      <c r="L234" s="5">
        <v>923.37097876688983</v>
      </c>
      <c r="M234" s="5">
        <v>952.21339306163986</v>
      </c>
      <c r="N234" s="5">
        <v>982.63526434348489</v>
      </c>
      <c r="O234" s="5">
        <v>967.57898368911503</v>
      </c>
      <c r="P234" s="5">
        <v>1020.43175312494</v>
      </c>
      <c r="Q234" s="5">
        <v>1342.5382413136899</v>
      </c>
      <c r="R234" s="5">
        <v>1375.0762339351099</v>
      </c>
      <c r="S234" s="5">
        <v>1370.5060886054</v>
      </c>
      <c r="T234" s="5">
        <v>2484.020663161029</v>
      </c>
      <c r="U234" s="5">
        <v>2572.4475061089202</v>
      </c>
      <c r="V234" s="5">
        <v>2592.20708963166</v>
      </c>
      <c r="W234" s="5">
        <v>2573.4276241937359</v>
      </c>
      <c r="X234" s="5">
        <v>2647.375840852209</v>
      </c>
      <c r="Y234" s="5">
        <v>2733.1021819796838</v>
      </c>
      <c r="Z234" s="5">
        <v>2619.4455849753499</v>
      </c>
      <c r="AA234" s="5">
        <v>2770.2217856145958</v>
      </c>
      <c r="AB234" s="5">
        <v>2880.8713572862821</v>
      </c>
      <c r="AC234" s="5">
        <v>2810.6635861950999</v>
      </c>
      <c r="AD234" s="5">
        <v>2215.8023170191059</v>
      </c>
      <c r="AE234" s="5">
        <v>2434.4214172588399</v>
      </c>
    </row>
    <row r="235" spans="1:31">
      <c r="A235" s="56" t="s">
        <v>62</v>
      </c>
      <c r="B235" s="56" t="s">
        <v>198</v>
      </c>
      <c r="C235" s="56" t="s">
        <v>138</v>
      </c>
      <c r="D235" s="5">
        <v>42.974635259605037</v>
      </c>
      <c r="E235" s="5">
        <v>131.75761177479001</v>
      </c>
      <c r="F235" s="5">
        <v>214.02475351460501</v>
      </c>
      <c r="G235" s="5">
        <v>367.16975424131971</v>
      </c>
      <c r="H235" s="5">
        <v>571.58430020795026</v>
      </c>
      <c r="I235" s="5">
        <v>707.63626722896458</v>
      </c>
      <c r="J235" s="5">
        <v>913.64537128074073</v>
      </c>
      <c r="K235" s="5">
        <v>1066.66765679278</v>
      </c>
      <c r="L235" s="5">
        <v>1208.3917132842901</v>
      </c>
      <c r="M235" s="5">
        <v>1290.6119051992159</v>
      </c>
      <c r="N235" s="5">
        <v>1617.8750005142649</v>
      </c>
      <c r="O235" s="5">
        <v>1920.890793174111</v>
      </c>
      <c r="P235" s="5">
        <v>2383.8028026378061</v>
      </c>
      <c r="Q235" s="5">
        <v>2718.2938354602029</v>
      </c>
      <c r="R235" s="5">
        <v>3165.978791426664</v>
      </c>
      <c r="S235" s="5">
        <v>3625.6277397724439</v>
      </c>
      <c r="T235" s="5">
        <v>3558.0875201824401</v>
      </c>
      <c r="U235" s="5">
        <v>3998.11115968076</v>
      </c>
      <c r="V235" s="5">
        <v>4457.050695560074</v>
      </c>
      <c r="W235" s="5">
        <v>4870.0284191100218</v>
      </c>
      <c r="X235" s="5">
        <v>4355.7085374408471</v>
      </c>
      <c r="Y235" s="5">
        <v>4727.0862717567616</v>
      </c>
      <c r="Z235" s="5">
        <v>5238.6546152318333</v>
      </c>
      <c r="AA235" s="5">
        <v>5873.9354925774751</v>
      </c>
      <c r="AB235" s="5">
        <v>6650.081835822315</v>
      </c>
      <c r="AC235" s="5">
        <v>6755.5661204911748</v>
      </c>
      <c r="AD235" s="5">
        <v>8281.101880754004</v>
      </c>
      <c r="AE235" s="5">
        <v>8400.0569872675896</v>
      </c>
    </row>
    <row r="236" spans="1:31">
      <c r="A236" s="56" t="s">
        <v>62</v>
      </c>
      <c r="B236" s="56" t="s">
        <v>198</v>
      </c>
      <c r="C236" s="56" t="s">
        <v>139</v>
      </c>
      <c r="D236" s="5">
        <v>69.074172932615198</v>
      </c>
      <c r="E236" s="5">
        <v>140.15642659301099</v>
      </c>
      <c r="F236" s="5">
        <v>215.85251842106501</v>
      </c>
      <c r="G236" s="5">
        <v>287.14967646944399</v>
      </c>
      <c r="H236" s="5">
        <v>348.36567844821002</v>
      </c>
      <c r="I236" s="5">
        <v>385.66229740739902</v>
      </c>
      <c r="J236" s="5">
        <v>418.05843362789699</v>
      </c>
      <c r="K236" s="5">
        <v>482.31025090746198</v>
      </c>
      <c r="L236" s="5">
        <v>538.07407158736896</v>
      </c>
      <c r="M236" s="5">
        <v>584.76177501695201</v>
      </c>
      <c r="N236" s="5">
        <v>647.95847717836398</v>
      </c>
      <c r="O236" s="5">
        <v>723.491458310697</v>
      </c>
      <c r="P236" s="5">
        <v>805.71518857144497</v>
      </c>
      <c r="Q236" s="5">
        <v>876.96027168968396</v>
      </c>
      <c r="R236" s="5">
        <v>951.94395451455398</v>
      </c>
      <c r="S236" s="5">
        <v>1008.03049652114</v>
      </c>
      <c r="T236" s="5">
        <v>1051.0785955623601</v>
      </c>
      <c r="U236" s="5">
        <v>1076.83678414377</v>
      </c>
      <c r="V236" s="5">
        <v>1090.3001927442399</v>
      </c>
      <c r="W236" s="5">
        <v>1094.51140755049</v>
      </c>
      <c r="X236" s="5">
        <v>1095.8182403927999</v>
      </c>
      <c r="Y236" s="5">
        <v>1090.22911796226</v>
      </c>
      <c r="Z236" s="5">
        <v>1084.50572591839</v>
      </c>
      <c r="AA236" s="5">
        <v>1086.54855312361</v>
      </c>
      <c r="AB236" s="5">
        <v>1080.5324274530501</v>
      </c>
      <c r="AC236" s="5">
        <v>1074.989727704</v>
      </c>
      <c r="AD236" s="5">
        <v>1060.4448594985699</v>
      </c>
      <c r="AE236" s="5">
        <v>1071.8228082655501</v>
      </c>
    </row>
    <row r="237" spans="1:31">
      <c r="A237" s="56" t="s">
        <v>62</v>
      </c>
      <c r="B237" s="56" t="s">
        <v>198</v>
      </c>
      <c r="C237" s="56" t="s">
        <v>140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</row>
    <row r="238" spans="1:31">
      <c r="A238" s="56" t="s">
        <v>62</v>
      </c>
      <c r="B238" s="56" t="s">
        <v>198</v>
      </c>
      <c r="C238" s="56" t="s">
        <v>141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</row>
    <row r="239" spans="1:31">
      <c r="A239" s="56" t="s">
        <v>62</v>
      </c>
      <c r="B239" s="56" t="s">
        <v>198</v>
      </c>
      <c r="C239" s="56" t="s">
        <v>142</v>
      </c>
      <c r="D239" s="5">
        <v>11751.952721443929</v>
      </c>
      <c r="E239" s="5">
        <v>14682.576652066969</v>
      </c>
      <c r="F239" s="5">
        <v>13371.620594782249</v>
      </c>
      <c r="G239" s="5">
        <v>16432.59231685178</v>
      </c>
      <c r="H239" s="5">
        <v>15788.055407966131</v>
      </c>
      <c r="I239" s="5">
        <v>17776.325012951591</v>
      </c>
      <c r="J239" s="5">
        <v>22781.48170192731</v>
      </c>
      <c r="K239" s="5">
        <v>26404.11731949573</v>
      </c>
      <c r="L239" s="5">
        <v>25152.012734262669</v>
      </c>
      <c r="M239" s="5">
        <v>25186.282055254211</v>
      </c>
      <c r="N239" s="5">
        <v>31775.86815851244</v>
      </c>
      <c r="O239" s="5">
        <v>29596.725322223079</v>
      </c>
      <c r="P239" s="5">
        <v>33682.781788878237</v>
      </c>
      <c r="Q239" s="5">
        <v>29721.463210640311</v>
      </c>
      <c r="R239" s="5">
        <v>33359.708252857883</v>
      </c>
      <c r="S239" s="5">
        <v>31256.308463913709</v>
      </c>
      <c r="T239" s="5">
        <v>32642.13724285522</v>
      </c>
      <c r="U239" s="5">
        <v>32476.82166156494</v>
      </c>
      <c r="V239" s="5">
        <v>34610.293132899133</v>
      </c>
      <c r="W239" s="5">
        <v>36365.035597668117</v>
      </c>
      <c r="X239" s="5">
        <v>36433.585100355333</v>
      </c>
      <c r="Y239" s="5">
        <v>38155.205322382382</v>
      </c>
      <c r="Z239" s="5">
        <v>37634.321665960189</v>
      </c>
      <c r="AA239" s="5">
        <v>42729.649968653051</v>
      </c>
      <c r="AB239" s="5">
        <v>39406.213035498717</v>
      </c>
      <c r="AC239" s="5">
        <v>40500.408374354061</v>
      </c>
      <c r="AD239" s="5">
        <v>35639.32169359309</v>
      </c>
      <c r="AE239" s="5">
        <v>37092.685958557457</v>
      </c>
    </row>
    <row r="240" spans="1:31">
      <c r="A240" s="56" t="s">
        <v>62</v>
      </c>
      <c r="B240" s="56" t="s">
        <v>198</v>
      </c>
      <c r="C240" s="56" t="s">
        <v>143</v>
      </c>
      <c r="D240" s="5">
        <v>1930.31702619466</v>
      </c>
      <c r="E240" s="5">
        <v>1675.9194689179949</v>
      </c>
      <c r="F240" s="5">
        <v>1849.49349321824</v>
      </c>
      <c r="G240" s="5">
        <v>1800.261664221515</v>
      </c>
      <c r="H240" s="5">
        <v>1758.16924256687</v>
      </c>
      <c r="I240" s="5">
        <v>1807.8025621843051</v>
      </c>
      <c r="J240" s="5">
        <v>1861.92909017642</v>
      </c>
      <c r="K240" s="5">
        <v>2013.8551778758849</v>
      </c>
      <c r="L240" s="5">
        <v>3066.233873135302</v>
      </c>
      <c r="M240" s="5">
        <v>4791.2411074759439</v>
      </c>
      <c r="N240" s="5">
        <v>5053.249900037059</v>
      </c>
      <c r="O240" s="5">
        <v>5234.4590482359072</v>
      </c>
      <c r="P240" s="5">
        <v>4816.0126792941646</v>
      </c>
      <c r="Q240" s="5">
        <v>5610.7070520835496</v>
      </c>
      <c r="R240" s="5">
        <v>5479.8910644923444</v>
      </c>
      <c r="S240" s="5">
        <v>6075.9241506272592</v>
      </c>
      <c r="T240" s="5">
        <v>7304.8524215852703</v>
      </c>
      <c r="U240" s="5">
        <v>7412.7622788801618</v>
      </c>
      <c r="V240" s="5">
        <v>7144.2340912297786</v>
      </c>
      <c r="W240" s="5">
        <v>9916.8521487779963</v>
      </c>
      <c r="X240" s="5">
        <v>9588.9781388725351</v>
      </c>
      <c r="Y240" s="5">
        <v>10145.82142785701</v>
      </c>
      <c r="Z240" s="5">
        <v>10521.794328474991</v>
      </c>
      <c r="AA240" s="5">
        <v>9765.1368757227337</v>
      </c>
      <c r="AB240" s="5">
        <v>13485.184058787319</v>
      </c>
      <c r="AC240" s="5">
        <v>13706.084128758121</v>
      </c>
      <c r="AD240" s="5">
        <v>19316.25908230514</v>
      </c>
      <c r="AE240" s="5">
        <v>20495.193394009169</v>
      </c>
    </row>
    <row r="241" spans="1:31">
      <c r="A241" s="56" t="s">
        <v>62</v>
      </c>
      <c r="B241" s="56" t="s">
        <v>198</v>
      </c>
      <c r="C241" s="56" t="s">
        <v>144</v>
      </c>
      <c r="D241" s="5">
        <v>5718.6357909999997</v>
      </c>
      <c r="E241" s="5">
        <v>6558.3671729999996</v>
      </c>
      <c r="F241" s="5">
        <v>7452.5033409999996</v>
      </c>
      <c r="G241" s="5">
        <v>8386.2097439999998</v>
      </c>
      <c r="H241" s="5">
        <v>9338.6130169999997</v>
      </c>
      <c r="I241" s="5">
        <v>10124.096380000001</v>
      </c>
      <c r="J241" s="5">
        <v>10744.429990000001</v>
      </c>
      <c r="K241" s="5">
        <v>11378.13377</v>
      </c>
      <c r="L241" s="5">
        <v>11990.628559999999</v>
      </c>
      <c r="M241" s="5">
        <v>12545.06553</v>
      </c>
      <c r="N241" s="5">
        <v>13093.495849999999</v>
      </c>
      <c r="O241" s="5">
        <v>13662.15365</v>
      </c>
      <c r="P241" s="5">
        <v>14246.71704</v>
      </c>
      <c r="Q241" s="5">
        <v>14776.230299999999</v>
      </c>
      <c r="R241" s="5">
        <v>15282.98432</v>
      </c>
      <c r="S241" s="5">
        <v>15822.95959</v>
      </c>
      <c r="T241" s="5">
        <v>16410.520550000001</v>
      </c>
      <c r="U241" s="5">
        <v>16965.365730000001</v>
      </c>
      <c r="V241" s="5">
        <v>17508.562430000002</v>
      </c>
      <c r="W241" s="5">
        <v>18069.088650000002</v>
      </c>
      <c r="X241" s="5">
        <v>18666.968649999999</v>
      </c>
      <c r="Y241" s="5">
        <v>19206.869989999999</v>
      </c>
      <c r="Z241" s="5">
        <v>19729.20808</v>
      </c>
      <c r="AA241" s="5">
        <v>20273.653869999998</v>
      </c>
      <c r="AB241" s="5">
        <v>20862.428530000001</v>
      </c>
      <c r="AC241" s="5">
        <v>21385.21588</v>
      </c>
      <c r="AD241" s="5">
        <v>21895.777750000001</v>
      </c>
      <c r="AE241" s="5">
        <v>21895.777750000001</v>
      </c>
    </row>
    <row r="242" spans="1:31">
      <c r="A242" s="56" t="s">
        <v>62</v>
      </c>
      <c r="B242" s="56" t="s">
        <v>198</v>
      </c>
      <c r="C242" s="56" t="s">
        <v>146</v>
      </c>
      <c r="D242" s="5">
        <v>4.621500000000001E-7</v>
      </c>
      <c r="E242" s="5">
        <v>4.6291499999999988E-7</v>
      </c>
      <c r="F242" s="5">
        <v>5.0931500000000014E-7</v>
      </c>
      <c r="G242" s="5">
        <v>2.2412983055000009E-2</v>
      </c>
      <c r="H242" s="5">
        <v>6.0581499999999976E-7</v>
      </c>
      <c r="I242" s="5">
        <v>6.5100500000000002E-7</v>
      </c>
      <c r="J242" s="5">
        <v>0.4168168919400001</v>
      </c>
      <c r="K242" s="5">
        <v>9.2954999999999953E-7</v>
      </c>
      <c r="L242" s="5">
        <v>9.9981499999999929E-7</v>
      </c>
      <c r="M242" s="5">
        <v>4.7704643871899881</v>
      </c>
      <c r="N242" s="5">
        <v>0.29318096908500002</v>
      </c>
      <c r="O242" s="5">
        <v>0.87241324466500003</v>
      </c>
      <c r="P242" s="5">
        <v>0.78045805505999821</v>
      </c>
      <c r="Q242" s="5">
        <v>6.5990468844749977</v>
      </c>
      <c r="R242" s="5">
        <v>2.1796708242799911</v>
      </c>
      <c r="S242" s="5">
        <v>11.00866058667</v>
      </c>
      <c r="T242" s="5">
        <v>13.505400335139999</v>
      </c>
      <c r="U242" s="5">
        <v>31.361662244560069</v>
      </c>
      <c r="V242" s="5">
        <v>23.22913442191</v>
      </c>
      <c r="W242" s="5">
        <v>74.292232933105197</v>
      </c>
      <c r="X242" s="5">
        <v>27.411160912684942</v>
      </c>
      <c r="Y242" s="5">
        <v>8.1167150000000025E-6</v>
      </c>
      <c r="Z242" s="5">
        <v>83.603736209794945</v>
      </c>
      <c r="AA242" s="5">
        <v>85.031308458795024</v>
      </c>
      <c r="AB242" s="5">
        <v>526.55036286006657</v>
      </c>
      <c r="AC242" s="5">
        <v>561.97711489255767</v>
      </c>
      <c r="AD242" s="5">
        <v>747.29805065694575</v>
      </c>
      <c r="AE242" s="5">
        <v>557.66157959138957</v>
      </c>
    </row>
    <row r="243" spans="1:31">
      <c r="A243" s="56" t="s">
        <v>62</v>
      </c>
      <c r="B243" s="56" t="s">
        <v>198</v>
      </c>
      <c r="C243" s="56" t="s">
        <v>149</v>
      </c>
      <c r="D243" s="5">
        <v>-171.50923490990499</v>
      </c>
      <c r="E243" s="5">
        <v>-230.92749332222499</v>
      </c>
      <c r="F243" s="5">
        <v>-201.03017574426491</v>
      </c>
      <c r="G243" s="5">
        <v>-218.24758926197501</v>
      </c>
      <c r="H243" s="5">
        <v>-240.74645705317499</v>
      </c>
      <c r="I243" s="5">
        <v>-239.54605879755499</v>
      </c>
      <c r="J243" s="5">
        <v>-1119.0581492741151</v>
      </c>
      <c r="K243" s="5">
        <v>-1129.6647891329851</v>
      </c>
      <c r="L243" s="5">
        <v>-1109.681370276475</v>
      </c>
      <c r="M243" s="5">
        <v>-1140.2510404643849</v>
      </c>
      <c r="N243" s="5">
        <v>-1182.8740912016549</v>
      </c>
      <c r="O243" s="5">
        <v>-1158.377265999595</v>
      </c>
      <c r="P243" s="5">
        <v>-1227.959049581669</v>
      </c>
      <c r="Q243" s="5">
        <v>-1609.676482265716</v>
      </c>
      <c r="R243" s="5">
        <v>-1655.3866555998211</v>
      </c>
      <c r="S243" s="5">
        <v>-1642.024865499415</v>
      </c>
      <c r="T243" s="5">
        <v>-3113.0465977480139</v>
      </c>
      <c r="U243" s="5">
        <v>-3235.3514037649302</v>
      </c>
      <c r="V243" s="5">
        <v>-3245.4790267378912</v>
      </c>
      <c r="W243" s="5">
        <v>-3216.2482121932512</v>
      </c>
      <c r="X243" s="5">
        <v>-3335.4805511523218</v>
      </c>
      <c r="Y243" s="5">
        <v>-3469.8559071139989</v>
      </c>
      <c r="Z243" s="5">
        <v>-3272.4251537869441</v>
      </c>
      <c r="AA243" s="5">
        <v>-3519.0497887371348</v>
      </c>
      <c r="AB243" s="5">
        <v>-3603.4290048560479</v>
      </c>
      <c r="AC243" s="5">
        <v>-3547.2152197094688</v>
      </c>
      <c r="AD243" s="5">
        <v>-2814.2416898360689</v>
      </c>
      <c r="AE243" s="5">
        <v>-3104.15897887552</v>
      </c>
    </row>
    <row r="244" spans="1:31">
      <c r="A244" s="56" t="s">
        <v>62</v>
      </c>
      <c r="B244" s="56" t="s">
        <v>198</v>
      </c>
      <c r="C244" s="56" t="s">
        <v>150</v>
      </c>
      <c r="D244" s="5">
        <v>-50.553398490139919</v>
      </c>
      <c r="E244" s="5">
        <v>-155.2927171126301</v>
      </c>
      <c r="F244" s="5">
        <v>-251.46986789136011</v>
      </c>
      <c r="G244" s="5">
        <v>-432.78303431721042</v>
      </c>
      <c r="H244" s="5">
        <v>-671.52436857463476</v>
      </c>
      <c r="I244" s="5">
        <v>-833.20865412629519</v>
      </c>
      <c r="J244" s="5">
        <v>-1073.99303155547</v>
      </c>
      <c r="K244" s="5">
        <v>-1264.0717949991699</v>
      </c>
      <c r="L244" s="5">
        <v>-1437.790229577852</v>
      </c>
      <c r="M244" s="5">
        <v>-1543.6320794909011</v>
      </c>
      <c r="N244" s="5">
        <v>-1952.665331240675</v>
      </c>
      <c r="O244" s="5">
        <v>-2316.062496464755</v>
      </c>
      <c r="P244" s="5">
        <v>-2909.9517677139888</v>
      </c>
      <c r="Q244" s="5">
        <v>-3316.666553097245</v>
      </c>
      <c r="R244" s="5">
        <v>-3887.4745538059042</v>
      </c>
      <c r="S244" s="5">
        <v>-4444.3852408985376</v>
      </c>
      <c r="T244" s="5">
        <v>-4407.831491732486</v>
      </c>
      <c r="U244" s="5">
        <v>-4981.7937723767318</v>
      </c>
      <c r="V244" s="5">
        <v>-5580.2254110680469</v>
      </c>
      <c r="W244" s="5">
        <v>-6093.3984521419488</v>
      </c>
      <c r="X244" s="5">
        <v>-5471.3817335662798</v>
      </c>
      <c r="Y244" s="5">
        <v>-5986.2542042114292</v>
      </c>
      <c r="Z244" s="5">
        <v>-6592.6598916620615</v>
      </c>
      <c r="AA244" s="5">
        <v>-7467.8059483197394</v>
      </c>
      <c r="AB244" s="5">
        <v>-8438.9196506597473</v>
      </c>
      <c r="AC244" s="5">
        <v>-8634.5921479298868</v>
      </c>
      <c r="AD244" s="5">
        <v>-10561.06937775468</v>
      </c>
      <c r="AE244" s="5">
        <v>-10778.073879881549</v>
      </c>
    </row>
    <row r="245" spans="1:31">
      <c r="A245" s="56" t="s">
        <v>62</v>
      </c>
      <c r="B245" s="56" t="s">
        <v>198</v>
      </c>
      <c r="C245" s="56" t="s">
        <v>151</v>
      </c>
      <c r="D245" s="5">
        <v>-82.897309510476305</v>
      </c>
      <c r="E245" s="5">
        <v>-167.383270193117</v>
      </c>
      <c r="F245" s="5">
        <v>-258.47343626515902</v>
      </c>
      <c r="G245" s="5">
        <v>-342.574144186078</v>
      </c>
      <c r="H245" s="5">
        <v>-414.91748051980198</v>
      </c>
      <c r="I245" s="5">
        <v>-460.13374346728398</v>
      </c>
      <c r="J245" s="5">
        <v>-500.66601876375103</v>
      </c>
      <c r="K245" s="5">
        <v>-574.973000632609</v>
      </c>
      <c r="L245" s="5">
        <v>-642.53680690413205</v>
      </c>
      <c r="M245" s="5">
        <v>-698.74405543492401</v>
      </c>
      <c r="N245" s="5">
        <v>-771.96638970486595</v>
      </c>
      <c r="O245" s="5">
        <v>-863.39795155879403</v>
      </c>
      <c r="P245" s="5">
        <v>-959.95162990237702</v>
      </c>
      <c r="Q245" s="5">
        <v>-1048.33090851574</v>
      </c>
      <c r="R245" s="5">
        <v>-1132.84706839004</v>
      </c>
      <c r="S245" s="5">
        <v>-1201.3012127468401</v>
      </c>
      <c r="T245" s="5">
        <v>-1248.60990445275</v>
      </c>
      <c r="U245" s="5">
        <v>-1293.7149498840199</v>
      </c>
      <c r="V245" s="5">
        <v>-1298.7319434440401</v>
      </c>
      <c r="W245" s="5">
        <v>-1308.6281685958299</v>
      </c>
      <c r="X245" s="5">
        <v>-1304.5338725813299</v>
      </c>
      <c r="Y245" s="5">
        <v>-1299.0024458058299</v>
      </c>
      <c r="Z245" s="5">
        <v>-1294.69563076549</v>
      </c>
      <c r="AA245" s="5">
        <v>-1301.0827396520899</v>
      </c>
      <c r="AB245" s="5">
        <v>-1289.8067462076301</v>
      </c>
      <c r="AC245" s="5">
        <v>-1282.0320907452201</v>
      </c>
      <c r="AD245" s="5">
        <v>-1265.12285797189</v>
      </c>
      <c r="AE245" s="5">
        <v>-1277.4021222766401</v>
      </c>
    </row>
    <row r="247" spans="1:31">
      <c r="A247" s="56" t="s">
        <v>62</v>
      </c>
      <c r="B247" s="56" t="s">
        <v>199</v>
      </c>
      <c r="C247" s="56" t="s">
        <v>132</v>
      </c>
      <c r="D247" s="5">
        <v>913.06201166507481</v>
      </c>
      <c r="E247" s="5">
        <v>627.79053232610988</v>
      </c>
      <c r="F247" s="5">
        <v>135.6790844990999</v>
      </c>
      <c r="G247" s="5">
        <v>225.2899409891001</v>
      </c>
      <c r="H247" s="5">
        <v>620.99447171777001</v>
      </c>
      <c r="I247" s="5">
        <v>523.70176382579484</v>
      </c>
      <c r="J247" s="5">
        <v>720.48866801254474</v>
      </c>
      <c r="K247" s="5">
        <v>719.13445089846016</v>
      </c>
      <c r="L247" s="5">
        <v>662.97557099888479</v>
      </c>
      <c r="M247" s="5">
        <v>869.97056046689966</v>
      </c>
      <c r="N247" s="5">
        <v>879.49554620715912</v>
      </c>
      <c r="O247" s="5">
        <v>1125.2452435661151</v>
      </c>
      <c r="P247" s="5">
        <v>938.58142259702561</v>
      </c>
      <c r="Q247" s="5">
        <v>919.30212696601075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</row>
    <row r="248" spans="1:31">
      <c r="A248" s="56" t="s">
        <v>62</v>
      </c>
      <c r="B248" s="56" t="s">
        <v>199</v>
      </c>
      <c r="C248" s="56" t="s">
        <v>133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</row>
    <row r="249" spans="1:31">
      <c r="A249" s="56" t="s">
        <v>62</v>
      </c>
      <c r="B249" s="56" t="s">
        <v>199</v>
      </c>
      <c r="C249" s="56" t="s">
        <v>134</v>
      </c>
      <c r="D249" s="5">
        <v>92.628739134990028</v>
      </c>
      <c r="E249" s="5">
        <v>103.06219537068991</v>
      </c>
      <c r="F249" s="5">
        <v>26.924157430054979</v>
      </c>
      <c r="G249" s="5">
        <v>50.008958766834922</v>
      </c>
      <c r="H249" s="5">
        <v>175.0370695277048</v>
      </c>
      <c r="I249" s="5">
        <v>111.560205560285</v>
      </c>
      <c r="J249" s="5">
        <v>138.68792201892489</v>
      </c>
      <c r="K249" s="5">
        <v>166.52571374769991</v>
      </c>
      <c r="L249" s="5">
        <v>175.9118313650649</v>
      </c>
      <c r="M249" s="5">
        <v>260.09609138334508</v>
      </c>
      <c r="N249" s="5">
        <v>262.49234390094989</v>
      </c>
      <c r="O249" s="5">
        <v>352.38280918225001</v>
      </c>
      <c r="P249" s="5">
        <v>369.84818343246468</v>
      </c>
      <c r="Q249" s="5">
        <v>408.24164134354038</v>
      </c>
      <c r="R249" s="5">
        <v>552.48433968603467</v>
      </c>
      <c r="S249" s="5">
        <v>789.7197115855904</v>
      </c>
      <c r="T249" s="5">
        <v>554.13204807314503</v>
      </c>
      <c r="U249" s="5">
        <v>571.92673083189982</v>
      </c>
      <c r="V249" s="5">
        <v>620.57212036199621</v>
      </c>
      <c r="W249" s="5">
        <v>608.7201718457593</v>
      </c>
      <c r="X249" s="5">
        <v>517.00812159975999</v>
      </c>
      <c r="Y249" s="5">
        <v>205.53072055108481</v>
      </c>
      <c r="Z249" s="5">
        <v>184.31694516792001</v>
      </c>
      <c r="AA249" s="5">
        <v>115.5718966909</v>
      </c>
      <c r="AB249" s="5">
        <v>167.3390959595645</v>
      </c>
      <c r="AC249" s="5">
        <v>118.4005970647098</v>
      </c>
      <c r="AD249" s="5">
        <v>196.773092140225</v>
      </c>
      <c r="AE249" s="5">
        <v>80.922660247910045</v>
      </c>
    </row>
    <row r="250" spans="1:31">
      <c r="A250" s="56" t="s">
        <v>62</v>
      </c>
      <c r="B250" s="56" t="s">
        <v>199</v>
      </c>
      <c r="C250" s="56" t="s">
        <v>135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</row>
    <row r="251" spans="1:31">
      <c r="A251" s="56" t="s">
        <v>62</v>
      </c>
      <c r="B251" s="56" t="s">
        <v>199</v>
      </c>
      <c r="C251" s="56" t="s">
        <v>136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</row>
    <row r="252" spans="1:31">
      <c r="A252" s="56" t="s">
        <v>62</v>
      </c>
      <c r="B252" s="56" t="s">
        <v>199</v>
      </c>
      <c r="C252" s="56" t="s">
        <v>137</v>
      </c>
      <c r="D252" s="5">
        <v>253.10300580849011</v>
      </c>
      <c r="E252" s="5">
        <v>342.79040015027999</v>
      </c>
      <c r="F252" s="5">
        <v>284.15081774506501</v>
      </c>
      <c r="G252" s="5">
        <v>318.03672243626028</v>
      </c>
      <c r="H252" s="5">
        <v>349.33148045934013</v>
      </c>
      <c r="I252" s="5">
        <v>357.01988922343531</v>
      </c>
      <c r="J252" s="5">
        <v>379.95292588305011</v>
      </c>
      <c r="K252" s="5">
        <v>382.37977310255468</v>
      </c>
      <c r="L252" s="5">
        <v>373.52512980288998</v>
      </c>
      <c r="M252" s="5">
        <v>355.44263666414003</v>
      </c>
      <c r="N252" s="5">
        <v>389.81921299471992</v>
      </c>
      <c r="O252" s="5">
        <v>396.31406378243508</v>
      </c>
      <c r="P252" s="5">
        <v>446.63563940535488</v>
      </c>
      <c r="Q252" s="5">
        <v>449.85675451137479</v>
      </c>
      <c r="R252" s="5">
        <v>508.70792243763009</v>
      </c>
      <c r="S252" s="5">
        <v>680.99591133509978</v>
      </c>
      <c r="T252" s="5">
        <v>1240.735509493916</v>
      </c>
      <c r="U252" s="5">
        <v>1218.3206398805751</v>
      </c>
      <c r="V252" s="5">
        <v>1315.6926768895551</v>
      </c>
      <c r="W252" s="5">
        <v>1300.45853913263</v>
      </c>
      <c r="X252" s="5">
        <v>1286.3957252805051</v>
      </c>
      <c r="Y252" s="5">
        <v>1370.8837782789749</v>
      </c>
      <c r="Z252" s="5">
        <v>1397.023045246</v>
      </c>
      <c r="AA252" s="5">
        <v>1383.1401611115</v>
      </c>
      <c r="AB252" s="5">
        <v>1378.8997586037699</v>
      </c>
      <c r="AC252" s="5">
        <v>1409.989492752039</v>
      </c>
      <c r="AD252" s="5">
        <v>2913.8304690422201</v>
      </c>
      <c r="AE252" s="5">
        <v>3084.704717684866</v>
      </c>
    </row>
    <row r="253" spans="1:31">
      <c r="A253" s="56" t="s">
        <v>62</v>
      </c>
      <c r="B253" s="56" t="s">
        <v>199</v>
      </c>
      <c r="C253" s="56" t="s">
        <v>138</v>
      </c>
      <c r="D253" s="5">
        <v>72.309935864994969</v>
      </c>
      <c r="E253" s="5">
        <v>126.71996231683499</v>
      </c>
      <c r="F253" s="5">
        <v>145.52450305754499</v>
      </c>
      <c r="G253" s="5">
        <v>196.30148978395499</v>
      </c>
      <c r="H253" s="5">
        <v>252.7023085025499</v>
      </c>
      <c r="I253" s="5">
        <v>296.5052624269299</v>
      </c>
      <c r="J253" s="5">
        <v>386.75559859819521</v>
      </c>
      <c r="K253" s="5">
        <v>462.66900307950971</v>
      </c>
      <c r="L253" s="5">
        <v>541.94012103609464</v>
      </c>
      <c r="M253" s="5">
        <v>620.62408700724495</v>
      </c>
      <c r="N253" s="5">
        <v>781.92245711930059</v>
      </c>
      <c r="O253" s="5">
        <v>924.61562163024496</v>
      </c>
      <c r="P253" s="5">
        <v>1120.609106038665</v>
      </c>
      <c r="Q253" s="5">
        <v>1268.732617921964</v>
      </c>
      <c r="R253" s="5">
        <v>1515.20171923261</v>
      </c>
      <c r="S253" s="5">
        <v>1840.5676625881149</v>
      </c>
      <c r="T253" s="5">
        <v>1913.873868331619</v>
      </c>
      <c r="U253" s="5">
        <v>2018.9158911738709</v>
      </c>
      <c r="V253" s="5">
        <v>2424.4684256172459</v>
      </c>
      <c r="W253" s="5">
        <v>2557.6727595621041</v>
      </c>
      <c r="X253" s="5">
        <v>2693.2538321406701</v>
      </c>
      <c r="Y253" s="5">
        <v>3038.8099847775511</v>
      </c>
      <c r="Z253" s="5">
        <v>3287.7341704535611</v>
      </c>
      <c r="AA253" s="5">
        <v>3601.336816293584</v>
      </c>
      <c r="AB253" s="5">
        <v>3707.0860455808361</v>
      </c>
      <c r="AC253" s="5">
        <v>4144.2555267505904</v>
      </c>
      <c r="AD253" s="5">
        <v>4540.5536317892347</v>
      </c>
      <c r="AE253" s="5">
        <v>4854.3403952320914</v>
      </c>
    </row>
    <row r="254" spans="1:31">
      <c r="A254" s="56" t="s">
        <v>62</v>
      </c>
      <c r="B254" s="56" t="s">
        <v>199</v>
      </c>
      <c r="C254" s="56" t="s">
        <v>139</v>
      </c>
      <c r="D254" s="5">
        <v>63.426250933649797</v>
      </c>
      <c r="E254" s="5">
        <v>86.962554833630904</v>
      </c>
      <c r="F254" s="5">
        <v>108.67249608488299</v>
      </c>
      <c r="G254" s="5">
        <v>127.933514391503</v>
      </c>
      <c r="H254" s="5">
        <v>144.23553265286699</v>
      </c>
      <c r="I254" s="5">
        <v>159.83541742208499</v>
      </c>
      <c r="J254" s="5">
        <v>183.580282085329</v>
      </c>
      <c r="K254" s="5">
        <v>215.30383687622401</v>
      </c>
      <c r="L254" s="5">
        <v>247.02774218671399</v>
      </c>
      <c r="M254" s="5">
        <v>279.89396370778701</v>
      </c>
      <c r="N254" s="5">
        <v>318.72951328646002</v>
      </c>
      <c r="O254" s="5">
        <v>357.70127256132798</v>
      </c>
      <c r="P254" s="5">
        <v>397.27665780150801</v>
      </c>
      <c r="Q254" s="5">
        <v>429.38651124079797</v>
      </c>
      <c r="R254" s="5">
        <v>458.33226561247898</v>
      </c>
      <c r="S254" s="5">
        <v>479.42895351745602</v>
      </c>
      <c r="T254" s="5">
        <v>495.79138632613501</v>
      </c>
      <c r="U254" s="5">
        <v>500.48148198353999</v>
      </c>
      <c r="V254" s="5">
        <v>503.37238089581399</v>
      </c>
      <c r="W254" s="5">
        <v>502.971962579717</v>
      </c>
      <c r="X254" s="5">
        <v>502.54195914210101</v>
      </c>
      <c r="Y254" s="5">
        <v>499.72436990419101</v>
      </c>
      <c r="Z254" s="5">
        <v>496.92200148649403</v>
      </c>
      <c r="AA254" s="5">
        <v>498.28973034073402</v>
      </c>
      <c r="AB254" s="5">
        <v>496.87792429327197</v>
      </c>
      <c r="AC254" s="5">
        <v>492.79081792588897</v>
      </c>
      <c r="AD254" s="5">
        <v>486.25478166566302</v>
      </c>
      <c r="AE254" s="5">
        <v>491.94978754036299</v>
      </c>
    </row>
    <row r="255" spans="1:31">
      <c r="A255" s="56" t="s">
        <v>62</v>
      </c>
      <c r="B255" s="56" t="s">
        <v>199</v>
      </c>
      <c r="C255" s="56" t="s">
        <v>140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</row>
    <row r="256" spans="1:31">
      <c r="A256" s="56" t="s">
        <v>62</v>
      </c>
      <c r="B256" s="56" t="s">
        <v>199</v>
      </c>
      <c r="C256" s="56" t="s">
        <v>141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</row>
    <row r="257" spans="1:31">
      <c r="A257" s="56" t="s">
        <v>62</v>
      </c>
      <c r="B257" s="56" t="s">
        <v>199</v>
      </c>
      <c r="C257" s="56" t="s">
        <v>142</v>
      </c>
      <c r="D257" s="5">
        <v>6401.726361274611</v>
      </c>
      <c r="E257" s="5">
        <v>7838.9293264921507</v>
      </c>
      <c r="F257" s="5">
        <v>10192.758053767709</v>
      </c>
      <c r="G257" s="5">
        <v>10286.817616609609</v>
      </c>
      <c r="H257" s="5">
        <v>9531.3595387979876</v>
      </c>
      <c r="I257" s="5">
        <v>12769.541259059761</v>
      </c>
      <c r="J257" s="5">
        <v>12980.77546854538</v>
      </c>
      <c r="K257" s="5">
        <v>13065.003702540749</v>
      </c>
      <c r="L257" s="5">
        <v>12782.95621957016</v>
      </c>
      <c r="M257" s="5">
        <v>12891.80206301814</v>
      </c>
      <c r="N257" s="5">
        <v>14181.160598088951</v>
      </c>
      <c r="O257" s="5">
        <v>13678.979548555189</v>
      </c>
      <c r="P257" s="5">
        <v>14755.962867211951</v>
      </c>
      <c r="Q257" s="5">
        <v>13641.95023508994</v>
      </c>
      <c r="R257" s="5">
        <v>14657.919937646489</v>
      </c>
      <c r="S257" s="5">
        <v>12878.86696003764</v>
      </c>
      <c r="T257" s="5">
        <v>16700.333116699388</v>
      </c>
      <c r="U257" s="5">
        <v>16663.0993225481</v>
      </c>
      <c r="V257" s="5">
        <v>17766.99704380762</v>
      </c>
      <c r="W257" s="5">
        <v>18168.78454160109</v>
      </c>
      <c r="X257" s="5">
        <v>20482.036370363119</v>
      </c>
      <c r="Y257" s="5">
        <v>21537.696653940129</v>
      </c>
      <c r="Z257" s="5">
        <v>19842.532264860361</v>
      </c>
      <c r="AA257" s="5">
        <v>21682.65254206807</v>
      </c>
      <c r="AB257" s="5">
        <v>21853.853959430358</v>
      </c>
      <c r="AC257" s="5">
        <v>23939.58596852886</v>
      </c>
      <c r="AD257" s="5">
        <v>21222.358047142909</v>
      </c>
      <c r="AE257" s="5">
        <v>23655.916775979931</v>
      </c>
    </row>
    <row r="258" spans="1:31">
      <c r="A258" s="56" t="s">
        <v>62</v>
      </c>
      <c r="B258" s="56" t="s">
        <v>199</v>
      </c>
      <c r="C258" s="56" t="s">
        <v>143</v>
      </c>
      <c r="D258" s="5">
        <v>1007.695758875145</v>
      </c>
      <c r="E258" s="5">
        <v>858.48501649316495</v>
      </c>
      <c r="F258" s="5">
        <v>950.46373471926506</v>
      </c>
      <c r="G258" s="5">
        <v>919.52294571328014</v>
      </c>
      <c r="H258" s="5">
        <v>908.54229803572514</v>
      </c>
      <c r="I258" s="5">
        <v>883.6964656235848</v>
      </c>
      <c r="J258" s="5">
        <v>916.63603379785536</v>
      </c>
      <c r="K258" s="5">
        <v>931.27417765553002</v>
      </c>
      <c r="L258" s="5">
        <v>867.32595686334002</v>
      </c>
      <c r="M258" s="5">
        <v>1139.4865617349401</v>
      </c>
      <c r="N258" s="5">
        <v>1171.49119966223</v>
      </c>
      <c r="O258" s="5">
        <v>1194.0213680801451</v>
      </c>
      <c r="P258" s="5">
        <v>1122.3386690396001</v>
      </c>
      <c r="Q258" s="5">
        <v>1149.062758705255</v>
      </c>
      <c r="R258" s="5">
        <v>1768.2392879000261</v>
      </c>
      <c r="S258" s="5">
        <v>3627.49787463444</v>
      </c>
      <c r="T258" s="5">
        <v>3932.8055198965289</v>
      </c>
      <c r="U258" s="5">
        <v>4157.2292148275501</v>
      </c>
      <c r="V258" s="5">
        <v>4059.4421606079518</v>
      </c>
      <c r="W258" s="5">
        <v>4256.575881413255</v>
      </c>
      <c r="X258" s="5">
        <v>6725.8683136490426</v>
      </c>
      <c r="Y258" s="5">
        <v>6876.8040499208864</v>
      </c>
      <c r="Z258" s="5">
        <v>6905.2955863616398</v>
      </c>
      <c r="AA258" s="5">
        <v>6587.3206079766978</v>
      </c>
      <c r="AB258" s="5">
        <v>7280.3812754904757</v>
      </c>
      <c r="AC258" s="5">
        <v>8132.3253850147103</v>
      </c>
      <c r="AD258" s="5">
        <v>10212.11091362152</v>
      </c>
      <c r="AE258" s="5">
        <v>10162.910681550669</v>
      </c>
    </row>
    <row r="259" spans="1:31">
      <c r="A259" s="56" t="s">
        <v>62</v>
      </c>
      <c r="B259" s="56" t="s">
        <v>199</v>
      </c>
      <c r="C259" s="56" t="s">
        <v>144</v>
      </c>
      <c r="D259" s="5">
        <v>3473.1883269999998</v>
      </c>
      <c r="E259" s="5">
        <v>3823.1256450000001</v>
      </c>
      <c r="F259" s="5">
        <v>4140.519558</v>
      </c>
      <c r="G259" s="5">
        <v>4445.3585370000001</v>
      </c>
      <c r="H259" s="5">
        <v>4742.2356280000004</v>
      </c>
      <c r="I259" s="5">
        <v>5022.1358270000001</v>
      </c>
      <c r="J259" s="5">
        <v>5294.8037510000004</v>
      </c>
      <c r="K259" s="5">
        <v>5575.0517410000002</v>
      </c>
      <c r="L259" s="5">
        <v>5864.901046</v>
      </c>
      <c r="M259" s="5">
        <v>6143.9134700000004</v>
      </c>
      <c r="N259" s="5">
        <v>6421.4687919999997</v>
      </c>
      <c r="O259" s="5">
        <v>6709.3294420000002</v>
      </c>
      <c r="P259" s="5">
        <v>6994.937465</v>
      </c>
      <c r="Q259" s="5">
        <v>7251.3514729999997</v>
      </c>
      <c r="R259" s="5">
        <v>7485.4372560000002</v>
      </c>
      <c r="S259" s="5">
        <v>7721.4286760000005</v>
      </c>
      <c r="T259" s="5">
        <v>7972.4735179999998</v>
      </c>
      <c r="U259" s="5">
        <v>8197.8548269999992</v>
      </c>
      <c r="V259" s="5">
        <v>8412.0715199999995</v>
      </c>
      <c r="W259" s="5">
        <v>8633.6962000000003</v>
      </c>
      <c r="X259" s="5">
        <v>8875.3003520000002</v>
      </c>
      <c r="Y259" s="5">
        <v>9088.8854620000002</v>
      </c>
      <c r="Z259" s="5">
        <v>9292.7555479999992</v>
      </c>
      <c r="AA259" s="5">
        <v>9504.6162370000002</v>
      </c>
      <c r="AB259" s="5">
        <v>9735.6911940000009</v>
      </c>
      <c r="AC259" s="5">
        <v>9934.1812890000001</v>
      </c>
      <c r="AD259" s="5">
        <v>10127.123030000001</v>
      </c>
      <c r="AE259" s="5">
        <v>10127.123030000001</v>
      </c>
    </row>
    <row r="260" spans="1:31">
      <c r="A260" s="56" t="s">
        <v>62</v>
      </c>
      <c r="B260" s="56" t="s">
        <v>199</v>
      </c>
      <c r="C260" s="56" t="s">
        <v>146</v>
      </c>
      <c r="D260" s="5">
        <v>4.9898999999999984E-7</v>
      </c>
      <c r="E260" s="5">
        <v>4.9756000000000028E-7</v>
      </c>
      <c r="F260" s="5">
        <v>5.1394000000000001E-7</v>
      </c>
      <c r="G260" s="5">
        <v>5.5529499999999997E-7</v>
      </c>
      <c r="H260" s="5">
        <v>6.0454000000000004E-7</v>
      </c>
      <c r="I260" s="5">
        <v>6.2547000000000074E-7</v>
      </c>
      <c r="J260" s="5">
        <v>6.7218500000000001E-7</v>
      </c>
      <c r="K260" s="5">
        <v>9.0247499999999956E-7</v>
      </c>
      <c r="L260" s="5">
        <v>9.7053499999999934E-7</v>
      </c>
      <c r="M260" s="5">
        <v>1.9791849153650001</v>
      </c>
      <c r="N260" s="5">
        <v>1.09521E-6</v>
      </c>
      <c r="O260" s="5">
        <v>0.363912981325</v>
      </c>
      <c r="P260" s="5">
        <v>1.240219999999998E-6</v>
      </c>
      <c r="Q260" s="5">
        <v>1.7213050731250019</v>
      </c>
      <c r="R260" s="5">
        <v>2.0992070579350028</v>
      </c>
      <c r="S260" s="5">
        <v>9.9335511307249895</v>
      </c>
      <c r="T260" s="5">
        <v>7.1673281774199884</v>
      </c>
      <c r="U260" s="5">
        <v>17.21935069508503</v>
      </c>
      <c r="V260" s="5">
        <v>12.385117151219999</v>
      </c>
      <c r="W260" s="5">
        <v>33.831858517130051</v>
      </c>
      <c r="X260" s="5">
        <v>10.98395843679004</v>
      </c>
      <c r="Y260" s="5">
        <v>13.70470240261994</v>
      </c>
      <c r="Z260" s="5">
        <v>53.488897402120017</v>
      </c>
      <c r="AA260" s="5">
        <v>59.55874653806994</v>
      </c>
      <c r="AB260" s="5">
        <v>92.880525001595018</v>
      </c>
      <c r="AC260" s="5">
        <v>130.6976845730299</v>
      </c>
      <c r="AD260" s="5">
        <v>192.41153490520489</v>
      </c>
      <c r="AE260" s="5">
        <v>131.889756699104</v>
      </c>
    </row>
    <row r="261" spans="1:31">
      <c r="A261" s="56" t="s">
        <v>62</v>
      </c>
      <c r="B261" s="56" t="s">
        <v>199</v>
      </c>
      <c r="C261" s="56" t="s">
        <v>149</v>
      </c>
      <c r="D261" s="5">
        <v>-301.31319324583001</v>
      </c>
      <c r="E261" s="5">
        <v>-408.08507950959012</v>
      </c>
      <c r="F261" s="5">
        <v>-338.27373863425498</v>
      </c>
      <c r="G261" s="5">
        <v>-378.66201333073502</v>
      </c>
      <c r="H261" s="5">
        <v>-415.82418028641968</v>
      </c>
      <c r="I261" s="5">
        <v>-425.59629899102498</v>
      </c>
      <c r="J261" s="5">
        <v>-451.75255619376497</v>
      </c>
      <c r="K261" s="5">
        <v>-455.79142879706978</v>
      </c>
      <c r="L261" s="5">
        <v>-444.67291173262521</v>
      </c>
      <c r="M261" s="5">
        <v>-422.56885677762511</v>
      </c>
      <c r="N261" s="5">
        <v>-464.6479122419251</v>
      </c>
      <c r="O261" s="5">
        <v>-471.22532958964001</v>
      </c>
      <c r="P261" s="5">
        <v>-532.28653469033998</v>
      </c>
      <c r="Q261" s="5">
        <v>-534.96665360610518</v>
      </c>
      <c r="R261" s="5">
        <v>-606.18213682367514</v>
      </c>
      <c r="S261" s="5">
        <v>-811.84731873165504</v>
      </c>
      <c r="T261" s="5">
        <v>-1489.36566335054</v>
      </c>
      <c r="U261" s="5">
        <v>-1457.193782977406</v>
      </c>
      <c r="V261" s="5">
        <v>-1578.427820145331</v>
      </c>
      <c r="W261" s="5">
        <v>-1554.3682039533389</v>
      </c>
      <c r="X261" s="5">
        <v>-1540.2201058657411</v>
      </c>
      <c r="Y261" s="5">
        <v>-1643.831796591996</v>
      </c>
      <c r="Z261" s="5">
        <v>-1669.5543214543511</v>
      </c>
      <c r="AA261" s="5">
        <v>-1658.209948461325</v>
      </c>
      <c r="AB261" s="5">
        <v>-1647.814903223705</v>
      </c>
      <c r="AC261" s="5">
        <v>-1690.4490055408201</v>
      </c>
      <c r="AD261" s="5">
        <v>-3496.6012066490298</v>
      </c>
      <c r="AE261" s="5">
        <v>-3703.9393527591851</v>
      </c>
    </row>
    <row r="262" spans="1:31">
      <c r="A262" s="56" t="s">
        <v>62</v>
      </c>
      <c r="B262" s="56" t="s">
        <v>199</v>
      </c>
      <c r="C262" s="56" t="s">
        <v>150</v>
      </c>
      <c r="D262" s="5">
        <v>-85.062106608025005</v>
      </c>
      <c r="E262" s="5">
        <v>-149.0675770657852</v>
      </c>
      <c r="F262" s="5">
        <v>-171.18838047295489</v>
      </c>
      <c r="G262" s="5">
        <v>-230.92793282876011</v>
      </c>
      <c r="H262" s="5">
        <v>-297.25963249045998</v>
      </c>
      <c r="I262" s="5">
        <v>-349.40597899157513</v>
      </c>
      <c r="J262" s="5">
        <v>-454.35089758509969</v>
      </c>
      <c r="K262" s="5">
        <v>-547.24644939827465</v>
      </c>
      <c r="L262" s="5">
        <v>-642.59125229508015</v>
      </c>
      <c r="M262" s="5">
        <v>-737.27397380632931</v>
      </c>
      <c r="N262" s="5">
        <v>-935.31442269228023</v>
      </c>
      <c r="O262" s="5">
        <v>-1104.669262290219</v>
      </c>
      <c r="P262" s="5">
        <v>-1349.78581590671</v>
      </c>
      <c r="Q262" s="5">
        <v>-1526.9318568085091</v>
      </c>
      <c r="R262" s="5">
        <v>-1832.7232648032859</v>
      </c>
      <c r="S262" s="5">
        <v>-2223.8439611920649</v>
      </c>
      <c r="T262" s="5">
        <v>-2331.6276965070251</v>
      </c>
      <c r="U262" s="5">
        <v>-2464.1935586730001</v>
      </c>
      <c r="V262" s="5">
        <v>-2963.9806976908549</v>
      </c>
      <c r="W262" s="5">
        <v>-3125.0618037691011</v>
      </c>
      <c r="X262" s="5">
        <v>-3301.337815115824</v>
      </c>
      <c r="Y262" s="5">
        <v>-3741.5538389200592</v>
      </c>
      <c r="Z262" s="5">
        <v>-4040.4329534979538</v>
      </c>
      <c r="AA262" s="5">
        <v>-4446.1910909953594</v>
      </c>
      <c r="AB262" s="5">
        <v>-4582.5881893950882</v>
      </c>
      <c r="AC262" s="5">
        <v>-5145.1303812039196</v>
      </c>
      <c r="AD262" s="5">
        <v>-5613.4640534956379</v>
      </c>
      <c r="AE262" s="5">
        <v>-6018.5322086369342</v>
      </c>
    </row>
    <row r="263" spans="1:31">
      <c r="A263" s="56" t="s">
        <v>62</v>
      </c>
      <c r="B263" s="56" t="s">
        <v>199</v>
      </c>
      <c r="C263" s="56" t="s">
        <v>151</v>
      </c>
      <c r="D263" s="5">
        <v>-73.333142461160904</v>
      </c>
      <c r="E263" s="5">
        <v>-100.180591891784</v>
      </c>
      <c r="F263" s="5">
        <v>-125.065651328589</v>
      </c>
      <c r="G263" s="5">
        <v>-146.693403656096</v>
      </c>
      <c r="H263" s="5">
        <v>-164.61539700779801</v>
      </c>
      <c r="I263" s="5">
        <v>-183.25832367771201</v>
      </c>
      <c r="J263" s="5">
        <v>-209.425697186387</v>
      </c>
      <c r="K263" s="5">
        <v>-246.59278958307701</v>
      </c>
      <c r="L263" s="5">
        <v>-283.14341874785202</v>
      </c>
      <c r="M263" s="5">
        <v>-321.08529842100597</v>
      </c>
      <c r="N263" s="5">
        <v>-364.87880136577002</v>
      </c>
      <c r="O263" s="5">
        <v>-412.37377347845398</v>
      </c>
      <c r="P263" s="5">
        <v>-456.33274814531399</v>
      </c>
      <c r="Q263" s="5">
        <v>-494.764521266332</v>
      </c>
      <c r="R263" s="5">
        <v>-527.29820914064999</v>
      </c>
      <c r="S263" s="5">
        <v>-551.07054631727601</v>
      </c>
      <c r="T263" s="5">
        <v>-569.87736250749504</v>
      </c>
      <c r="U263" s="5">
        <v>-575.78790197624596</v>
      </c>
      <c r="V263" s="5">
        <v>-578.48863130753398</v>
      </c>
      <c r="W263" s="5">
        <v>-577.58928367782096</v>
      </c>
      <c r="X263" s="5">
        <v>-575.81178017785703</v>
      </c>
      <c r="Y263" s="5">
        <v>-570.30239844889104</v>
      </c>
      <c r="Z263" s="5">
        <v>-569.84180242440505</v>
      </c>
      <c r="AA263" s="5">
        <v>-568.22093651396005</v>
      </c>
      <c r="AB263" s="5">
        <v>-567.85034440017</v>
      </c>
      <c r="AC263" s="5">
        <v>-562.42043600964098</v>
      </c>
      <c r="AD263" s="5">
        <v>-553.75850861756999</v>
      </c>
      <c r="AE263" s="5">
        <v>-559.06430638335598</v>
      </c>
    </row>
    <row r="265" spans="1:31">
      <c r="A265" s="56" t="s">
        <v>62</v>
      </c>
      <c r="B265" s="56" t="s">
        <v>200</v>
      </c>
      <c r="C265" s="56" t="s">
        <v>132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</row>
    <row r="266" spans="1:31">
      <c r="A266" s="56" t="s">
        <v>62</v>
      </c>
      <c r="B266" s="56" t="s">
        <v>200</v>
      </c>
      <c r="C266" s="56" t="s">
        <v>133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</row>
    <row r="267" spans="1:31">
      <c r="A267" s="56" t="s">
        <v>62</v>
      </c>
      <c r="B267" s="56" t="s">
        <v>200</v>
      </c>
      <c r="C267" s="56" t="s">
        <v>134</v>
      </c>
      <c r="D267" s="5">
        <v>1.1875E-8</v>
      </c>
      <c r="E267" s="5">
        <v>2.86E-9</v>
      </c>
      <c r="F267" s="5">
        <v>9.9399999999999983E-9</v>
      </c>
      <c r="G267" s="5">
        <v>1.4375E-8</v>
      </c>
      <c r="H267" s="5">
        <v>7.8749999999999994E-9</v>
      </c>
      <c r="I267" s="5">
        <v>2.7765000000000001E-8</v>
      </c>
      <c r="J267" s="5">
        <v>0.69260018194499995</v>
      </c>
      <c r="K267" s="5">
        <v>4.3050000000000003E-9</v>
      </c>
      <c r="L267" s="5">
        <v>1.1501427502649959</v>
      </c>
      <c r="M267" s="5">
        <v>0.19609369273999999</v>
      </c>
      <c r="N267" s="5">
        <v>1.258788979519998</v>
      </c>
      <c r="O267" s="5">
        <v>6.362977329155</v>
      </c>
      <c r="P267" s="5">
        <v>2.331756533155001</v>
      </c>
      <c r="Q267" s="5">
        <v>11.941511331395001</v>
      </c>
      <c r="R267" s="5">
        <v>5.5770812318849998</v>
      </c>
      <c r="S267" s="5">
        <v>4.0790377992700222</v>
      </c>
      <c r="T267" s="5">
        <v>6.9256940097150128</v>
      </c>
      <c r="U267" s="5">
        <v>5.3286562230450212</v>
      </c>
      <c r="V267" s="5">
        <v>1.7319050000000011E-6</v>
      </c>
      <c r="W267" s="5">
        <v>7.7137271774400142</v>
      </c>
      <c r="X267" s="5">
        <v>3.0496495154950249</v>
      </c>
      <c r="Y267" s="5">
        <v>1.4495450000000011E-6</v>
      </c>
      <c r="Z267" s="5">
        <v>3.7092951202050002</v>
      </c>
      <c r="AA267" s="5">
        <v>1.634955000000002E-6</v>
      </c>
      <c r="AB267" s="5">
        <v>9.1224212016600248</v>
      </c>
      <c r="AC267" s="5">
        <v>2.5415701273600022</v>
      </c>
      <c r="AD267" s="5">
        <v>1.8253551268899999</v>
      </c>
      <c r="AE267" s="5">
        <v>2.1408399999999951E-6</v>
      </c>
    </row>
    <row r="268" spans="1:31">
      <c r="A268" s="56" t="s">
        <v>62</v>
      </c>
      <c r="B268" s="56" t="s">
        <v>200</v>
      </c>
      <c r="C268" s="56" t="s">
        <v>135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</row>
    <row r="269" spans="1:31">
      <c r="A269" s="56" t="s">
        <v>62</v>
      </c>
      <c r="B269" s="56" t="s">
        <v>200</v>
      </c>
      <c r="C269" s="56" t="s">
        <v>136</v>
      </c>
      <c r="D269" s="5">
        <v>7201.0673797186437</v>
      </c>
      <c r="E269" s="5">
        <v>9892.2008393437554</v>
      </c>
      <c r="F269" s="5">
        <v>7900.6077958531469</v>
      </c>
      <c r="G269" s="5">
        <v>8381.6326851864542</v>
      </c>
      <c r="H269" s="5">
        <v>9286.4567638857316</v>
      </c>
      <c r="I269" s="5">
        <v>8829.7487443332284</v>
      </c>
      <c r="J269" s="5">
        <v>8072.7216732840297</v>
      </c>
      <c r="K269" s="5">
        <v>7455.6429364266751</v>
      </c>
      <c r="L269" s="5">
        <v>7153.732642082482</v>
      </c>
      <c r="M269" s="5">
        <v>9620.2970905279162</v>
      </c>
      <c r="N269" s="5">
        <v>8831.6188735791056</v>
      </c>
      <c r="O269" s="5">
        <v>7528.9945245515773</v>
      </c>
      <c r="P269" s="5">
        <v>8947.8548989662249</v>
      </c>
      <c r="Q269" s="5">
        <v>8035.5977080540179</v>
      </c>
      <c r="R269" s="5">
        <v>8194.4626521886094</v>
      </c>
      <c r="S269" s="5">
        <v>8264.2501442274588</v>
      </c>
      <c r="T269" s="5">
        <v>7711.1863469606751</v>
      </c>
      <c r="U269" s="5">
        <v>7893.529621059427</v>
      </c>
      <c r="V269" s="5">
        <v>7169.3437099090206</v>
      </c>
      <c r="W269" s="5">
        <v>6255.4763779883388</v>
      </c>
      <c r="X269" s="5">
        <v>8179.8969659691284</v>
      </c>
      <c r="Y269" s="5">
        <v>6988.8579177824886</v>
      </c>
      <c r="Z269" s="5">
        <v>6837.7373943059338</v>
      </c>
      <c r="AA269" s="5">
        <v>6922.1658242505346</v>
      </c>
      <c r="AB269" s="5">
        <v>7460.6751686292901</v>
      </c>
      <c r="AC269" s="5">
        <v>7541.0871930493613</v>
      </c>
      <c r="AD269" s="5">
        <v>7825.1028408859438</v>
      </c>
      <c r="AE269" s="5">
        <v>6623.4872218071951</v>
      </c>
    </row>
    <row r="270" spans="1:31">
      <c r="A270" s="56" t="s">
        <v>62</v>
      </c>
      <c r="B270" s="56" t="s">
        <v>200</v>
      </c>
      <c r="C270" s="56" t="s">
        <v>137</v>
      </c>
      <c r="D270" s="5">
        <v>2.6278000000000008E-7</v>
      </c>
      <c r="E270" s="5">
        <v>4.4694150000000069E-6</v>
      </c>
      <c r="F270" s="5">
        <v>5.7423500000000027E-6</v>
      </c>
      <c r="G270" s="5">
        <v>7.2483200000000011E-6</v>
      </c>
      <c r="H270" s="5">
        <v>1.487144999999999E-5</v>
      </c>
      <c r="I270" s="5">
        <v>3.6689174999999992E-5</v>
      </c>
      <c r="J270" s="5">
        <v>4.6566819999999997E-5</v>
      </c>
      <c r="K270" s="5">
        <v>6.2642895000000016E-5</v>
      </c>
      <c r="L270" s="5">
        <v>1.0657951000000001E-4</v>
      </c>
      <c r="M270" s="5">
        <v>1.09656565E-4</v>
      </c>
      <c r="N270" s="5">
        <v>1.17079866E-3</v>
      </c>
      <c r="O270" s="5">
        <v>339.04304982175489</v>
      </c>
      <c r="P270" s="5">
        <v>364.98282700400478</v>
      </c>
      <c r="Q270" s="5">
        <v>981.17999089394107</v>
      </c>
      <c r="R270" s="5">
        <v>937.34236966557557</v>
      </c>
      <c r="S270" s="5">
        <v>1030.643650810199</v>
      </c>
      <c r="T270" s="5">
        <v>980.08747537196564</v>
      </c>
      <c r="U270" s="5">
        <v>943.84845730676</v>
      </c>
      <c r="V270" s="5">
        <v>933.9886626319992</v>
      </c>
      <c r="W270" s="5">
        <v>1027.539606169659</v>
      </c>
      <c r="X270" s="5">
        <v>859.00205915499123</v>
      </c>
      <c r="Y270" s="5">
        <v>868.30905622199964</v>
      </c>
      <c r="Z270" s="5">
        <v>876.96133437624985</v>
      </c>
      <c r="AA270" s="5">
        <v>924.10827469411993</v>
      </c>
      <c r="AB270" s="5">
        <v>968.17072390647024</v>
      </c>
      <c r="AC270" s="5">
        <v>864.08215339514072</v>
      </c>
      <c r="AD270" s="5">
        <v>936.49954618887989</v>
      </c>
      <c r="AE270" s="5">
        <v>1019.17432752696</v>
      </c>
    </row>
    <row r="271" spans="1:31">
      <c r="A271" s="56" t="s">
        <v>62</v>
      </c>
      <c r="B271" s="56" t="s">
        <v>200</v>
      </c>
      <c r="C271" s="56" t="s">
        <v>138</v>
      </c>
      <c r="D271" s="5">
        <v>0.38488972195999988</v>
      </c>
      <c r="E271" s="5">
        <v>3.108567390480002</v>
      </c>
      <c r="F271" s="5">
        <v>6.0232099808399964</v>
      </c>
      <c r="G271" s="5">
        <v>9.206456180844997</v>
      </c>
      <c r="H271" s="5">
        <v>17.347085798415019</v>
      </c>
      <c r="I271" s="5">
        <v>22.633750131390009</v>
      </c>
      <c r="J271" s="5">
        <v>40.541339100765043</v>
      </c>
      <c r="K271" s="5">
        <v>51.464485391274927</v>
      </c>
      <c r="L271" s="5">
        <v>100.2939972465399</v>
      </c>
      <c r="M271" s="5">
        <v>99.490095979024971</v>
      </c>
      <c r="N271" s="5">
        <v>164.2925931785152</v>
      </c>
      <c r="O271" s="5">
        <v>204.42746493985501</v>
      </c>
      <c r="P271" s="5">
        <v>260.26783437774509</v>
      </c>
      <c r="Q271" s="5">
        <v>276.22510457996998</v>
      </c>
      <c r="R271" s="5">
        <v>326.19176578377011</v>
      </c>
      <c r="S271" s="5">
        <v>400.671782940215</v>
      </c>
      <c r="T271" s="5">
        <v>373.79939336512479</v>
      </c>
      <c r="U271" s="5">
        <v>402.18542053364501</v>
      </c>
      <c r="V271" s="5">
        <v>491.06320525750039</v>
      </c>
      <c r="W271" s="5">
        <v>587.32888038519013</v>
      </c>
      <c r="X271" s="5">
        <v>496.26898900193481</v>
      </c>
      <c r="Y271" s="5">
        <v>590.88173150518026</v>
      </c>
      <c r="Z271" s="5">
        <v>666.9713503638452</v>
      </c>
      <c r="AA271" s="5">
        <v>721.47604053114446</v>
      </c>
      <c r="AB271" s="5">
        <v>783.29994625232484</v>
      </c>
      <c r="AC271" s="5">
        <v>773.76327655626017</v>
      </c>
      <c r="AD271" s="5">
        <v>914.27172814221535</v>
      </c>
      <c r="AE271" s="5">
        <v>950.73505959665567</v>
      </c>
    </row>
    <row r="272" spans="1:31">
      <c r="A272" s="56" t="s">
        <v>62</v>
      </c>
      <c r="B272" s="56" t="s">
        <v>200</v>
      </c>
      <c r="C272" s="56" t="s">
        <v>139</v>
      </c>
      <c r="D272" s="5">
        <v>11.2852769075102</v>
      </c>
      <c r="E272" s="5">
        <v>17.192628571199499</v>
      </c>
      <c r="F272" s="5">
        <v>23.165106786335901</v>
      </c>
      <c r="G272" s="5">
        <v>28.4196539315998</v>
      </c>
      <c r="H272" s="5">
        <v>32.605731789379803</v>
      </c>
      <c r="I272" s="5">
        <v>36.115433738037098</v>
      </c>
      <c r="J272" s="5">
        <v>40.819665955945801</v>
      </c>
      <c r="K272" s="5">
        <v>48.524344848218902</v>
      </c>
      <c r="L272" s="5">
        <v>56.003837168387598</v>
      </c>
      <c r="M272" s="5">
        <v>63.844335357889697</v>
      </c>
      <c r="N272" s="5">
        <v>72.936401000018293</v>
      </c>
      <c r="O272" s="5">
        <v>82.548661119306203</v>
      </c>
      <c r="P272" s="5">
        <v>91.832704456545997</v>
      </c>
      <c r="Q272" s="5">
        <v>100.469488593203</v>
      </c>
      <c r="R272" s="5">
        <v>108.310161615233</v>
      </c>
      <c r="S272" s="5">
        <v>114.715483139106</v>
      </c>
      <c r="T272" s="5">
        <v>119.720903786297</v>
      </c>
      <c r="U272" s="5">
        <v>121.846358137837</v>
      </c>
      <c r="V272" s="5">
        <v>122.680232967381</v>
      </c>
      <c r="W272" s="5">
        <v>123.529510721487</v>
      </c>
      <c r="X272" s="5">
        <v>123.806815219971</v>
      </c>
      <c r="Y272" s="5">
        <v>124.291065118039</v>
      </c>
      <c r="Z272" s="5">
        <v>124.17774085907899</v>
      </c>
      <c r="AA272" s="5">
        <v>123.988481715332</v>
      </c>
      <c r="AB272" s="5">
        <v>123.801345974043</v>
      </c>
      <c r="AC272" s="5">
        <v>123.11225865412899</v>
      </c>
      <c r="AD272" s="5">
        <v>121.724652144125</v>
      </c>
      <c r="AE272" s="5">
        <v>123.270185805716</v>
      </c>
    </row>
    <row r="273" spans="1:31">
      <c r="A273" s="56" t="s">
        <v>62</v>
      </c>
      <c r="B273" s="56" t="s">
        <v>200</v>
      </c>
      <c r="C273" s="56" t="s">
        <v>140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</row>
    <row r="274" spans="1:31">
      <c r="A274" s="56" t="s">
        <v>62</v>
      </c>
      <c r="B274" s="56" t="s">
        <v>200</v>
      </c>
      <c r="C274" s="56" t="s">
        <v>141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</row>
    <row r="275" spans="1:31">
      <c r="A275" s="56" t="s">
        <v>62</v>
      </c>
      <c r="B275" s="56" t="s">
        <v>200</v>
      </c>
      <c r="C275" s="56" t="s">
        <v>142</v>
      </c>
      <c r="D275" s="5">
        <v>1845.001210882484</v>
      </c>
      <c r="E275" s="5">
        <v>3330.2058188390961</v>
      </c>
      <c r="F275" s="5">
        <v>4398.9666742443069</v>
      </c>
      <c r="G275" s="5">
        <v>4250.9762123117816</v>
      </c>
      <c r="H275" s="5">
        <v>4489.2819670147192</v>
      </c>
      <c r="I275" s="5">
        <v>4861.4437920135788</v>
      </c>
      <c r="J275" s="5">
        <v>5535.6388314362766</v>
      </c>
      <c r="K275" s="5">
        <v>6112.7554990215522</v>
      </c>
      <c r="L275" s="5">
        <v>9259.6380051296674</v>
      </c>
      <c r="M275" s="5">
        <v>9340.9448771274274</v>
      </c>
      <c r="N275" s="5">
        <v>11692.28575094362</v>
      </c>
      <c r="O275" s="5">
        <v>11230.51175216499</v>
      </c>
      <c r="P275" s="5">
        <v>12289.670585392711</v>
      </c>
      <c r="Q275" s="5">
        <v>12369.434093575979</v>
      </c>
      <c r="R275" s="5">
        <v>11939.67487154741</v>
      </c>
      <c r="S275" s="5">
        <v>12191.31969022052</v>
      </c>
      <c r="T275" s="5">
        <v>12444.51687363712</v>
      </c>
      <c r="U275" s="5">
        <v>12784.704843063269</v>
      </c>
      <c r="V275" s="5">
        <v>13108.45952146019</v>
      </c>
      <c r="W275" s="5">
        <v>12148.7023693632</v>
      </c>
      <c r="X275" s="5">
        <v>12533.417687239251</v>
      </c>
      <c r="Y275" s="5">
        <v>11648.744745411879</v>
      </c>
      <c r="Z275" s="5">
        <v>11101.171333212231</v>
      </c>
      <c r="AA275" s="5">
        <v>12064.110389676171</v>
      </c>
      <c r="AB275" s="5">
        <v>11816.850974094559</v>
      </c>
      <c r="AC275" s="5">
        <v>11408.367059512249</v>
      </c>
      <c r="AD275" s="5">
        <v>11515.598036362249</v>
      </c>
      <c r="AE275" s="5">
        <v>10729.60178543602</v>
      </c>
    </row>
    <row r="276" spans="1:31">
      <c r="A276" s="56" t="s">
        <v>62</v>
      </c>
      <c r="B276" s="56" t="s">
        <v>200</v>
      </c>
      <c r="C276" s="56" t="s">
        <v>143</v>
      </c>
      <c r="D276" s="5">
        <v>0</v>
      </c>
      <c r="E276" s="5">
        <v>2.6141549999999989E-6</v>
      </c>
      <c r="F276" s="5">
        <v>7.5677800000000026E-6</v>
      </c>
      <c r="G276" s="5">
        <v>8.2036349999999996E-6</v>
      </c>
      <c r="H276" s="5">
        <v>7.3000249999999988E-6</v>
      </c>
      <c r="I276" s="5">
        <v>2.1988420000000009E-5</v>
      </c>
      <c r="J276" s="5">
        <v>3.6544805000000017E-5</v>
      </c>
      <c r="K276" s="5">
        <v>3.3952979999999997E-5</v>
      </c>
      <c r="L276" s="5">
        <v>3.1980085000000001E-5</v>
      </c>
      <c r="M276" s="5">
        <v>3.1765044999999968E-5</v>
      </c>
      <c r="N276" s="5">
        <v>3.2454730000000002E-5</v>
      </c>
      <c r="O276" s="5">
        <v>3.2718870000000007E-5</v>
      </c>
      <c r="P276" s="5">
        <v>2.6933529999999991E-5</v>
      </c>
      <c r="Q276" s="5">
        <v>3.2807325000000022E-5</v>
      </c>
      <c r="R276" s="5">
        <v>3.3527379999999992E-5</v>
      </c>
      <c r="S276" s="5">
        <v>3.4727679999999988E-5</v>
      </c>
      <c r="T276" s="5">
        <v>3.6837850000000032E-5</v>
      </c>
      <c r="U276" s="5">
        <v>3.5244109999999998E-5</v>
      </c>
      <c r="V276" s="5">
        <v>3.2918189999999978E-5</v>
      </c>
      <c r="W276" s="5">
        <v>3.3329220000000001E-5</v>
      </c>
      <c r="X276" s="5">
        <v>3.126001500000001E-5</v>
      </c>
      <c r="Y276" s="5">
        <v>3.3845919999999988E-5</v>
      </c>
      <c r="Z276" s="5">
        <v>4.1513980000000028E-5</v>
      </c>
      <c r="AA276" s="5">
        <v>3.5857754999999998E-5</v>
      </c>
      <c r="AB276" s="5">
        <v>4.0367454999999972E-5</v>
      </c>
      <c r="AC276" s="5">
        <v>4.0384265000000017E-5</v>
      </c>
      <c r="AD276" s="5">
        <v>4.0562585000000043E-5</v>
      </c>
      <c r="AE276" s="5">
        <v>4.0844719999999973E-5</v>
      </c>
    </row>
    <row r="277" spans="1:31">
      <c r="A277" s="56" t="s">
        <v>62</v>
      </c>
      <c r="B277" s="56" t="s">
        <v>200</v>
      </c>
      <c r="C277" s="56" t="s">
        <v>144</v>
      </c>
      <c r="D277" s="5">
        <v>336.61968960000002</v>
      </c>
      <c r="E277" s="5">
        <v>386.50695339999999</v>
      </c>
      <c r="F277" s="5">
        <v>437.62479860000002</v>
      </c>
      <c r="G277" s="5">
        <v>487.71929</v>
      </c>
      <c r="H277" s="5">
        <v>535.97744890000001</v>
      </c>
      <c r="I277" s="5">
        <v>582.26968609999994</v>
      </c>
      <c r="J277" s="5">
        <v>626.77675050000005</v>
      </c>
      <c r="K277" s="5">
        <v>672.65321689999996</v>
      </c>
      <c r="L277" s="5">
        <v>717.59588020000001</v>
      </c>
      <c r="M277" s="5">
        <v>760.83284300000003</v>
      </c>
      <c r="N277" s="5">
        <v>802.47146999999995</v>
      </c>
      <c r="O277" s="5">
        <v>844.73358140000005</v>
      </c>
      <c r="P277" s="5">
        <v>886.83032890000004</v>
      </c>
      <c r="Q277" s="5">
        <v>926.50407359999997</v>
      </c>
      <c r="R277" s="5">
        <v>964.25604650000002</v>
      </c>
      <c r="S277" s="5">
        <v>1004.495876</v>
      </c>
      <c r="T277" s="5">
        <v>1047.3092790000001</v>
      </c>
      <c r="U277" s="5">
        <v>1088.8410249999999</v>
      </c>
      <c r="V277" s="5">
        <v>1127.9337069999999</v>
      </c>
      <c r="W277" s="5">
        <v>1169.0157790000001</v>
      </c>
      <c r="X277" s="5">
        <v>1212.5199379999999</v>
      </c>
      <c r="Y277" s="5">
        <v>1254.153816</v>
      </c>
      <c r="Z277" s="5">
        <v>1292.436692</v>
      </c>
      <c r="AA277" s="5">
        <v>1332.037859</v>
      </c>
      <c r="AB277" s="5">
        <v>1373.3476659999999</v>
      </c>
      <c r="AC277" s="5">
        <v>1411.431425</v>
      </c>
      <c r="AD277" s="5">
        <v>1445.819579</v>
      </c>
      <c r="AE277" s="5">
        <v>1445.819579</v>
      </c>
    </row>
    <row r="278" spans="1:31">
      <c r="A278" s="56" t="s">
        <v>62</v>
      </c>
      <c r="B278" s="56" t="s">
        <v>200</v>
      </c>
      <c r="C278" s="56" t="s">
        <v>146</v>
      </c>
      <c r="D278" s="5">
        <v>4.7068999999999718E-7</v>
      </c>
      <c r="E278" s="5">
        <v>4.2896500000000358E-7</v>
      </c>
      <c r="F278" s="5">
        <v>4.8431500000000122E-7</v>
      </c>
      <c r="G278" s="5">
        <v>5.1101499999999772E-7</v>
      </c>
      <c r="H278" s="5">
        <v>4.6864500000000209E-7</v>
      </c>
      <c r="I278" s="5">
        <v>4.9861500000000177E-7</v>
      </c>
      <c r="J278" s="5">
        <v>5.2384000000000022E-7</v>
      </c>
      <c r="K278" s="5">
        <v>6.5590000000000036E-7</v>
      </c>
      <c r="L278" s="5">
        <v>8.8452500000000076E-7</v>
      </c>
      <c r="M278" s="5">
        <v>8.4099499999999592E-7</v>
      </c>
      <c r="N278" s="5">
        <v>1.000290000000001E-6</v>
      </c>
      <c r="O278" s="5">
        <v>0.28351026870000001</v>
      </c>
      <c r="P278" s="5">
        <v>0.25773649180500219</v>
      </c>
      <c r="Q278" s="5">
        <v>1.507317446945005</v>
      </c>
      <c r="R278" s="5">
        <v>1.779509999999998E-6</v>
      </c>
      <c r="S278" s="5">
        <v>0.32534786553999989</v>
      </c>
      <c r="T278" s="5">
        <v>1.4251049277750001</v>
      </c>
      <c r="U278" s="5">
        <v>2.473020843674981</v>
      </c>
      <c r="V278" s="5">
        <v>2.240204999999995E-6</v>
      </c>
      <c r="W278" s="5">
        <v>6.0583141855199978</v>
      </c>
      <c r="X278" s="5">
        <v>3.378980057185005</v>
      </c>
      <c r="Y278" s="5">
        <v>2.5656699999999939E-6</v>
      </c>
      <c r="Z278" s="5">
        <v>6.1051448293500004</v>
      </c>
      <c r="AA278" s="5">
        <v>0.41466506946999993</v>
      </c>
      <c r="AB278" s="5">
        <v>14.56537968812497</v>
      </c>
      <c r="AC278" s="5">
        <v>12.927507444955021</v>
      </c>
      <c r="AD278" s="5">
        <v>42.338830697430019</v>
      </c>
      <c r="AE278" s="5">
        <v>34.051355517159898</v>
      </c>
    </row>
    <row r="279" spans="1:31">
      <c r="A279" s="56" t="s">
        <v>62</v>
      </c>
      <c r="B279" s="56" t="s">
        <v>200</v>
      </c>
      <c r="C279" s="56" t="s">
        <v>149</v>
      </c>
      <c r="D279" s="5">
        <v>-4.2859499999999919E-7</v>
      </c>
      <c r="E279" s="5">
        <v>-6.51347E-6</v>
      </c>
      <c r="F279" s="5">
        <v>-7.2587899999999966E-6</v>
      </c>
      <c r="G279" s="5">
        <v>-9.9436699999999972E-6</v>
      </c>
      <c r="H279" s="5">
        <v>-1.7632559999999992E-5</v>
      </c>
      <c r="I279" s="5">
        <v>-4.7747240000000012E-5</v>
      </c>
      <c r="J279" s="5">
        <v>-5.8460620000000009E-5</v>
      </c>
      <c r="K279" s="5">
        <v>-8.1037499999999984E-5</v>
      </c>
      <c r="L279" s="5">
        <v>-1.36880645E-4</v>
      </c>
      <c r="M279" s="5">
        <v>-1.39630785E-4</v>
      </c>
      <c r="N279" s="5">
        <v>-1.5482756649999999E-3</v>
      </c>
      <c r="O279" s="5">
        <v>-443.21850512583529</v>
      </c>
      <c r="P279" s="5">
        <v>-486.02205129777002</v>
      </c>
      <c r="Q279" s="5">
        <v>-1280.573724895665</v>
      </c>
      <c r="R279" s="5">
        <v>-1235.66576437698</v>
      </c>
      <c r="S279" s="5">
        <v>-1359.862814970224</v>
      </c>
      <c r="T279" s="5">
        <v>-1283.5154572599911</v>
      </c>
      <c r="U279" s="5">
        <v>-1254.5588890741301</v>
      </c>
      <c r="V279" s="5">
        <v>-1228.63342568748</v>
      </c>
      <c r="W279" s="5">
        <v>-1346.735180033475</v>
      </c>
      <c r="X279" s="5">
        <v>-1123.2024210436689</v>
      </c>
      <c r="Y279" s="5">
        <v>-1157.635546045195</v>
      </c>
      <c r="Z279" s="5">
        <v>-1138.7728247120649</v>
      </c>
      <c r="AA279" s="5">
        <v>-1231.0555721331</v>
      </c>
      <c r="AB279" s="5">
        <v>-1258.7851791440289</v>
      </c>
      <c r="AC279" s="5">
        <v>-1136.95021041922</v>
      </c>
      <c r="AD279" s="5">
        <v>-1233.0249941992361</v>
      </c>
      <c r="AE279" s="5">
        <v>-1340.23001880481</v>
      </c>
    </row>
    <row r="280" spans="1:31">
      <c r="A280" s="56" t="s">
        <v>62</v>
      </c>
      <c r="B280" s="56" t="s">
        <v>200</v>
      </c>
      <c r="C280" s="56" t="s">
        <v>150</v>
      </c>
      <c r="D280" s="5">
        <v>-0.45276638517999951</v>
      </c>
      <c r="E280" s="5">
        <v>-3.6847127332550018</v>
      </c>
      <c r="F280" s="5">
        <v>-7.0575154802900091</v>
      </c>
      <c r="G280" s="5">
        <v>-10.898291180070011</v>
      </c>
      <c r="H280" s="5">
        <v>-20.338055221849981</v>
      </c>
      <c r="I280" s="5">
        <v>-26.62530992730002</v>
      </c>
      <c r="J280" s="5">
        <v>-47.690980024194978</v>
      </c>
      <c r="K280" s="5">
        <v>-61.038314799224977</v>
      </c>
      <c r="L280" s="5">
        <v>-118.955646052405</v>
      </c>
      <c r="M280" s="5">
        <v>-118.8641446439449</v>
      </c>
      <c r="N280" s="5">
        <v>-197.40971778588491</v>
      </c>
      <c r="O280" s="5">
        <v>-245.38012434498509</v>
      </c>
      <c r="P280" s="5">
        <v>-315.27153454700482</v>
      </c>
      <c r="Q280" s="5">
        <v>-333.47380365248478</v>
      </c>
      <c r="R280" s="5">
        <v>-395.29369791988518</v>
      </c>
      <c r="S280" s="5">
        <v>-486.74965165021518</v>
      </c>
      <c r="T280" s="5">
        <v>-456.27716135057011</v>
      </c>
      <c r="U280" s="5">
        <v>-493.8872978525103</v>
      </c>
      <c r="V280" s="5">
        <v>-604.60089652402473</v>
      </c>
      <c r="W280" s="5">
        <v>-720.68229084362986</v>
      </c>
      <c r="X280" s="5">
        <v>-611.86352612764483</v>
      </c>
      <c r="Y280" s="5">
        <v>-732.57736935611035</v>
      </c>
      <c r="Z280" s="5">
        <v>-822.54219126062014</v>
      </c>
      <c r="AA280" s="5">
        <v>-895.90397036243985</v>
      </c>
      <c r="AB280" s="5">
        <v>-971.60025213791494</v>
      </c>
      <c r="AC280" s="5">
        <v>-964.5156065546189</v>
      </c>
      <c r="AD280" s="5">
        <v>-1141.698462992184</v>
      </c>
      <c r="AE280" s="5">
        <v>-1189.5033400121199</v>
      </c>
    </row>
    <row r="281" spans="1:31">
      <c r="A281" s="56" t="s">
        <v>62</v>
      </c>
      <c r="B281" s="56" t="s">
        <v>200</v>
      </c>
      <c r="C281" s="56" t="s">
        <v>151</v>
      </c>
      <c r="D281" s="5">
        <v>-13.3382076857734</v>
      </c>
      <c r="E281" s="5">
        <v>-20.364503530075702</v>
      </c>
      <c r="F281" s="5">
        <v>-27.420773041765401</v>
      </c>
      <c r="G281" s="5">
        <v>-33.5656431644382</v>
      </c>
      <c r="H281" s="5">
        <v>-38.335132806893</v>
      </c>
      <c r="I281" s="5">
        <v>-42.502344795681502</v>
      </c>
      <c r="J281" s="5">
        <v>-48.176091960252997</v>
      </c>
      <c r="K281" s="5">
        <v>-57.207293028896103</v>
      </c>
      <c r="L281" s="5">
        <v>-65.913067694844699</v>
      </c>
      <c r="M281" s="5">
        <v>-75.0463884061801</v>
      </c>
      <c r="N281" s="5">
        <v>-85.551976819519595</v>
      </c>
      <c r="O281" s="5">
        <v>-97.202607065100196</v>
      </c>
      <c r="P281" s="5">
        <v>-108.33279754463599</v>
      </c>
      <c r="Q281" s="5">
        <v>-118.517161917468</v>
      </c>
      <c r="R281" s="5">
        <v>-127.301978936602</v>
      </c>
      <c r="S281" s="5">
        <v>-135.00284813031701</v>
      </c>
      <c r="T281" s="5">
        <v>-140.61863667094499</v>
      </c>
      <c r="U281" s="5">
        <v>-144.302791641087</v>
      </c>
      <c r="V281" s="5">
        <v>-144.934020399617</v>
      </c>
      <c r="W281" s="5">
        <v>-145.925582971458</v>
      </c>
      <c r="X281" s="5">
        <v>-145.78972030849201</v>
      </c>
      <c r="Y281" s="5">
        <v>-146.16960310278699</v>
      </c>
      <c r="Z281" s="5">
        <v>-146.62087707299</v>
      </c>
      <c r="AA281" s="5">
        <v>-146.95304277834001</v>
      </c>
      <c r="AB281" s="5">
        <v>-146.50398200547099</v>
      </c>
      <c r="AC281" s="5">
        <v>-145.33470127331501</v>
      </c>
      <c r="AD281" s="5">
        <v>-143.70154105005099</v>
      </c>
      <c r="AE281" s="5">
        <v>-145.160499581907</v>
      </c>
    </row>
    <row r="283" spans="1:31">
      <c r="A283" s="56" t="s">
        <v>66</v>
      </c>
      <c r="B283" s="56" t="s">
        <v>163</v>
      </c>
      <c r="C283" s="56" t="s">
        <v>130</v>
      </c>
      <c r="D283" s="5">
        <v>46553.015073744762</v>
      </c>
      <c r="E283" s="5">
        <v>43115.301449499399</v>
      </c>
      <c r="F283" s="5">
        <v>36016.627925086083</v>
      </c>
      <c r="G283" s="5">
        <v>35017.855550242792</v>
      </c>
      <c r="H283" s="5">
        <v>24277.572783646461</v>
      </c>
      <c r="I283" s="5">
        <v>19553.693843925412</v>
      </c>
      <c r="J283" s="5">
        <v>15815.96413759865</v>
      </c>
      <c r="K283" s="5">
        <v>14832.792272882611</v>
      </c>
      <c r="L283" s="5">
        <v>15262.288160112819</v>
      </c>
      <c r="M283" s="5">
        <v>15422.65922273801</v>
      </c>
      <c r="N283" s="5">
        <v>7714.675838886943</v>
      </c>
      <c r="O283" s="5">
        <v>8215.24736813663</v>
      </c>
      <c r="P283" s="5">
        <v>7581.6088952251584</v>
      </c>
      <c r="Q283" s="5">
        <v>7189.2487785494568</v>
      </c>
      <c r="R283" s="5">
        <v>6618.9894618684821</v>
      </c>
      <c r="S283" s="5">
        <v>7080.6565871118164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</row>
    <row r="284" spans="1:31">
      <c r="A284" s="56" t="s">
        <v>66</v>
      </c>
      <c r="B284" s="56" t="s">
        <v>163</v>
      </c>
      <c r="C284" s="56" t="s">
        <v>132</v>
      </c>
      <c r="D284" s="5">
        <v>14.936335543755</v>
      </c>
      <c r="E284" s="5">
        <v>7.2687664013849957</v>
      </c>
      <c r="F284" s="5">
        <v>123.84038463292001</v>
      </c>
      <c r="G284" s="5">
        <v>125.846031870765</v>
      </c>
      <c r="H284" s="5">
        <v>267.26187313935498</v>
      </c>
      <c r="I284" s="5">
        <v>347.75059407381008</v>
      </c>
      <c r="J284" s="5">
        <v>432.11807762136527</v>
      </c>
      <c r="K284" s="5">
        <v>528.1980787554503</v>
      </c>
      <c r="L284" s="5">
        <v>644.34541961193952</v>
      </c>
      <c r="M284" s="5">
        <v>801.96828265599549</v>
      </c>
      <c r="N284" s="5">
        <v>1086.414396200335</v>
      </c>
      <c r="O284" s="5">
        <v>1354.969833096035</v>
      </c>
      <c r="P284" s="5">
        <v>1190.0497880650701</v>
      </c>
      <c r="Q284" s="5">
        <v>1068.1401770782311</v>
      </c>
      <c r="R284" s="5">
        <v>1428.140340688168</v>
      </c>
      <c r="S284" s="5">
        <v>1572.7865790026181</v>
      </c>
      <c r="T284" s="5">
        <v>1218.1533339125001</v>
      </c>
      <c r="U284" s="5">
        <v>1142.99505907142</v>
      </c>
      <c r="V284" s="5">
        <v>1313.8250923741491</v>
      </c>
      <c r="W284" s="5">
        <v>1169.7205524371179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</row>
    <row r="285" spans="1:31">
      <c r="A285" s="56" t="s">
        <v>66</v>
      </c>
      <c r="B285" s="56" t="s">
        <v>163</v>
      </c>
      <c r="C285" s="56" t="s">
        <v>133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</row>
    <row r="286" spans="1:31">
      <c r="A286" s="56" t="s">
        <v>66</v>
      </c>
      <c r="B286" s="56" t="s">
        <v>163</v>
      </c>
      <c r="C286" s="56" t="s">
        <v>134</v>
      </c>
      <c r="D286" s="5">
        <v>1.829070162960003</v>
      </c>
      <c r="E286" s="5">
        <v>2.5404406831300008</v>
      </c>
      <c r="F286" s="5">
        <v>43.16380805767497</v>
      </c>
      <c r="G286" s="5">
        <v>14.951058382964989</v>
      </c>
      <c r="H286" s="5">
        <v>12.67505709613503</v>
      </c>
      <c r="I286" s="5">
        <v>18.974458766510011</v>
      </c>
      <c r="J286" s="5">
        <v>19.76586666808992</v>
      </c>
      <c r="K286" s="5">
        <v>27.18052450821002</v>
      </c>
      <c r="L286" s="5">
        <v>154.86141360992491</v>
      </c>
      <c r="M286" s="5">
        <v>180.65585936221979</v>
      </c>
      <c r="N286" s="5">
        <v>80.766489098614883</v>
      </c>
      <c r="O286" s="5">
        <v>406.04776062230479</v>
      </c>
      <c r="P286" s="5">
        <v>456.43238881959479</v>
      </c>
      <c r="Q286" s="5">
        <v>676.51251812499981</v>
      </c>
      <c r="R286" s="5">
        <v>463.47079092971461</v>
      </c>
      <c r="S286" s="5">
        <v>1006.141527225905</v>
      </c>
      <c r="T286" s="5">
        <v>1399.0359164887061</v>
      </c>
      <c r="U286" s="5">
        <v>1529.523020298866</v>
      </c>
      <c r="V286" s="5">
        <v>1430.7109130095209</v>
      </c>
      <c r="W286" s="5">
        <v>1686.9432157438589</v>
      </c>
      <c r="X286" s="5">
        <v>1931.0749378163871</v>
      </c>
      <c r="Y286" s="5">
        <v>2210.7854596754528</v>
      </c>
      <c r="Z286" s="5">
        <v>3216.895298944617</v>
      </c>
      <c r="AA286" s="5">
        <v>3348.1744283879002</v>
      </c>
      <c r="AB286" s="5">
        <v>3278.3230369855119</v>
      </c>
      <c r="AC286" s="5">
        <v>3785.7680199619031</v>
      </c>
      <c r="AD286" s="5">
        <v>4253.3569550849415</v>
      </c>
      <c r="AE286" s="5">
        <v>2763.883996524612</v>
      </c>
    </row>
    <row r="287" spans="1:31">
      <c r="A287" s="56" t="s">
        <v>66</v>
      </c>
      <c r="B287" s="56" t="s">
        <v>163</v>
      </c>
      <c r="C287" s="56" t="s">
        <v>135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</row>
    <row r="288" spans="1:31">
      <c r="A288" s="56" t="s">
        <v>66</v>
      </c>
      <c r="B288" s="56" t="s">
        <v>163</v>
      </c>
      <c r="C288" s="56" t="s">
        <v>136</v>
      </c>
      <c r="D288" s="5">
        <v>2749.0614538892401</v>
      </c>
      <c r="E288" s="5">
        <v>1800.292775019891</v>
      </c>
      <c r="F288" s="5">
        <v>2951.586177904469</v>
      </c>
      <c r="G288" s="5">
        <v>2878.78704075933</v>
      </c>
      <c r="H288" s="5">
        <v>3266.4149367857672</v>
      </c>
      <c r="I288" s="5">
        <v>2683.323450802211</v>
      </c>
      <c r="J288" s="5">
        <v>3055.481331509674</v>
      </c>
      <c r="K288" s="5">
        <v>2919.1872907996849</v>
      </c>
      <c r="L288" s="5">
        <v>2741.9765720064252</v>
      </c>
      <c r="M288" s="5">
        <v>2968.5272903994942</v>
      </c>
      <c r="N288" s="5">
        <v>3536.3763032110642</v>
      </c>
      <c r="O288" s="5">
        <v>3873.351087100611</v>
      </c>
      <c r="P288" s="5">
        <v>3358.5533623053861</v>
      </c>
      <c r="Q288" s="5">
        <v>2376.8261683363198</v>
      </c>
      <c r="R288" s="5">
        <v>2856.7814800456199</v>
      </c>
      <c r="S288" s="5">
        <v>3364.906257333676</v>
      </c>
      <c r="T288" s="5">
        <v>2828.5830725981068</v>
      </c>
      <c r="U288" s="5">
        <v>2541.55069933704</v>
      </c>
      <c r="V288" s="5">
        <v>2662.5051065676921</v>
      </c>
      <c r="W288" s="5">
        <v>2197.8751986569459</v>
      </c>
      <c r="X288" s="5">
        <v>2234.4131737121111</v>
      </c>
      <c r="Y288" s="5">
        <v>2953.7780607802611</v>
      </c>
      <c r="Z288" s="5">
        <v>2865.5854956582548</v>
      </c>
      <c r="AA288" s="5">
        <v>2749.5699115564698</v>
      </c>
      <c r="AB288" s="5">
        <v>2506.3124227369258</v>
      </c>
      <c r="AC288" s="5">
        <v>2345.3586516717969</v>
      </c>
      <c r="AD288" s="5">
        <v>3156.2448253953248</v>
      </c>
      <c r="AE288" s="5">
        <v>1915.9867761008261</v>
      </c>
    </row>
    <row r="289" spans="1:31">
      <c r="A289" s="56" t="s">
        <v>66</v>
      </c>
      <c r="B289" s="56" t="s">
        <v>163</v>
      </c>
      <c r="C289" s="56" t="s">
        <v>137</v>
      </c>
      <c r="D289" s="5">
        <v>218.46170926035001</v>
      </c>
      <c r="E289" s="5">
        <v>327.06588659471493</v>
      </c>
      <c r="F289" s="5">
        <v>2079.41066094393</v>
      </c>
      <c r="G289" s="5">
        <v>4454.6318446661662</v>
      </c>
      <c r="H289" s="5">
        <v>7677.8427155791414</v>
      </c>
      <c r="I289" s="5">
        <v>8887.0724191255504</v>
      </c>
      <c r="J289" s="5">
        <v>8929.6451546948156</v>
      </c>
      <c r="K289" s="5">
        <v>9567.9351951886456</v>
      </c>
      <c r="L289" s="5">
        <v>8987.7228087650728</v>
      </c>
      <c r="M289" s="5">
        <v>9181.0486085953671</v>
      </c>
      <c r="N289" s="5">
        <v>9147.651290031763</v>
      </c>
      <c r="O289" s="5">
        <v>9807.7359917671874</v>
      </c>
      <c r="P289" s="5">
        <v>9960.6704805453846</v>
      </c>
      <c r="Q289" s="5">
        <v>10267.641401855681</v>
      </c>
      <c r="R289" s="5">
        <v>11200.537460738889</v>
      </c>
      <c r="S289" s="5">
        <v>11280.23929113273</v>
      </c>
      <c r="T289" s="5">
        <v>11724.803420576991</v>
      </c>
      <c r="U289" s="5">
        <v>11943.31987231711</v>
      </c>
      <c r="V289" s="5">
        <v>12022.867375467869</v>
      </c>
      <c r="W289" s="5">
        <v>11433.70599850361</v>
      </c>
      <c r="X289" s="5">
        <v>12106.460673193889</v>
      </c>
      <c r="Y289" s="5">
        <v>11882.933680272519</v>
      </c>
      <c r="Z289" s="5">
        <v>10869.37351998025</v>
      </c>
      <c r="AA289" s="5">
        <v>10839.45221887524</v>
      </c>
      <c r="AB289" s="5">
        <v>9543.2279492781599</v>
      </c>
      <c r="AC289" s="5">
        <v>8658.7713505639658</v>
      </c>
      <c r="AD289" s="5">
        <v>8958.2475867845369</v>
      </c>
      <c r="AE289" s="5">
        <v>9605.5842667276756</v>
      </c>
    </row>
    <row r="290" spans="1:31">
      <c r="A290" s="56" t="s">
        <v>66</v>
      </c>
      <c r="B290" s="56" t="s">
        <v>163</v>
      </c>
      <c r="C290" s="56" t="s">
        <v>138</v>
      </c>
      <c r="D290" s="5">
        <v>69.922030867125017</v>
      </c>
      <c r="E290" s="5">
        <v>165.625061212985</v>
      </c>
      <c r="F290" s="5">
        <v>267.73366068892511</v>
      </c>
      <c r="G290" s="5">
        <v>387.52536458271487</v>
      </c>
      <c r="H290" s="5">
        <v>540.32213445323521</v>
      </c>
      <c r="I290" s="5">
        <v>774.27320756236008</v>
      </c>
      <c r="J290" s="5">
        <v>1092.944784843135</v>
      </c>
      <c r="K290" s="5">
        <v>1403.9986174700441</v>
      </c>
      <c r="L290" s="5">
        <v>1668.668894071054</v>
      </c>
      <c r="M290" s="5">
        <v>1947.2234400759539</v>
      </c>
      <c r="N290" s="5">
        <v>2407.5943081494001</v>
      </c>
      <c r="O290" s="5">
        <v>3050.5899507936369</v>
      </c>
      <c r="P290" s="5">
        <v>3731.9746216738408</v>
      </c>
      <c r="Q290" s="5">
        <v>4370.7672114503976</v>
      </c>
      <c r="R290" s="5">
        <v>5150.7136230493616</v>
      </c>
      <c r="S290" s="5">
        <v>5971.7339183658196</v>
      </c>
      <c r="T290" s="5">
        <v>5928.1566401582077</v>
      </c>
      <c r="U290" s="5">
        <v>6852.51972165595</v>
      </c>
      <c r="V290" s="5">
        <v>7816.7720681725059</v>
      </c>
      <c r="W290" s="5">
        <v>8537.5593109940273</v>
      </c>
      <c r="X290" s="5">
        <v>7757.9011503371648</v>
      </c>
      <c r="Y290" s="5">
        <v>8730.6254376014349</v>
      </c>
      <c r="Z290" s="5">
        <v>10383.51978762884</v>
      </c>
      <c r="AA290" s="5">
        <v>11202.06885455392</v>
      </c>
      <c r="AB290" s="5">
        <v>11708.776254586561</v>
      </c>
      <c r="AC290" s="5">
        <v>12693.85946398022</v>
      </c>
      <c r="AD290" s="5">
        <v>13196.62858100236</v>
      </c>
      <c r="AE290" s="5">
        <v>14575.21248998024</v>
      </c>
    </row>
    <row r="291" spans="1:31">
      <c r="A291" s="56" t="s">
        <v>66</v>
      </c>
      <c r="B291" s="56" t="s">
        <v>163</v>
      </c>
      <c r="C291" s="56" t="s">
        <v>139</v>
      </c>
      <c r="D291" s="5">
        <v>142.15492164404401</v>
      </c>
      <c r="E291" s="5">
        <v>231.81348319023999</v>
      </c>
      <c r="F291" s="5">
        <v>310.53143577112598</v>
      </c>
      <c r="G291" s="5">
        <v>379.74871721662203</v>
      </c>
      <c r="H291" s="5">
        <v>436.533205054539</v>
      </c>
      <c r="I291" s="5">
        <v>484.63093250759101</v>
      </c>
      <c r="J291" s="5">
        <v>551.15501202752705</v>
      </c>
      <c r="K291" s="5">
        <v>662.246898458234</v>
      </c>
      <c r="L291" s="5">
        <v>774.83178630377495</v>
      </c>
      <c r="M291" s="5">
        <v>891.81706383575204</v>
      </c>
      <c r="N291" s="5">
        <v>1032.0334407298899</v>
      </c>
      <c r="O291" s="5">
        <v>1181.66661232006</v>
      </c>
      <c r="P291" s="5">
        <v>1333.73523607525</v>
      </c>
      <c r="Q291" s="5">
        <v>1457.7744475090401</v>
      </c>
      <c r="R291" s="5">
        <v>1575.7383383814999</v>
      </c>
      <c r="S291" s="5">
        <v>1665.7415529131499</v>
      </c>
      <c r="T291" s="5">
        <v>1734.3436935669099</v>
      </c>
      <c r="U291" s="5">
        <v>1751.26087399987</v>
      </c>
      <c r="V291" s="5">
        <v>1771.6972060221999</v>
      </c>
      <c r="W291" s="5">
        <v>1772.8529753917901</v>
      </c>
      <c r="X291" s="5">
        <v>1774.5841313467599</v>
      </c>
      <c r="Y291" s="5">
        <v>1768.8075995670099</v>
      </c>
      <c r="Z291" s="5">
        <v>1758.70444038193</v>
      </c>
      <c r="AA291" s="5">
        <v>1763.52160096076</v>
      </c>
      <c r="AB291" s="5">
        <v>1751.6953968315499</v>
      </c>
      <c r="AC291" s="5">
        <v>1739.35919972035</v>
      </c>
      <c r="AD291" s="5">
        <v>1716.18814188648</v>
      </c>
      <c r="AE291" s="5">
        <v>1733.7400726825199</v>
      </c>
    </row>
    <row r="292" spans="1:31">
      <c r="A292" s="56" t="s">
        <v>66</v>
      </c>
      <c r="B292" s="56" t="s">
        <v>163</v>
      </c>
      <c r="C292" s="56" t="s">
        <v>140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</row>
    <row r="293" spans="1:31">
      <c r="A293" s="56" t="s">
        <v>66</v>
      </c>
      <c r="B293" s="56" t="s">
        <v>163</v>
      </c>
      <c r="C293" s="56" t="s">
        <v>141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</row>
    <row r="294" spans="1:31">
      <c r="A294" s="56" t="s">
        <v>66</v>
      </c>
      <c r="B294" s="56" t="s">
        <v>163</v>
      </c>
      <c r="C294" s="56" t="s">
        <v>142</v>
      </c>
      <c r="D294" s="5">
        <v>9145.9797152240335</v>
      </c>
      <c r="E294" s="5">
        <v>9751.6874887603954</v>
      </c>
      <c r="F294" s="5">
        <v>15315.974266818241</v>
      </c>
      <c r="G294" s="5">
        <v>15786.59729107245</v>
      </c>
      <c r="H294" s="5">
        <v>26082.493632403952</v>
      </c>
      <c r="I294" s="5">
        <v>29915.43638455063</v>
      </c>
      <c r="J294" s="5">
        <v>31119.131866920841</v>
      </c>
      <c r="K294" s="5">
        <v>33794.737329161973</v>
      </c>
      <c r="L294" s="5">
        <v>34399.440087429211</v>
      </c>
      <c r="M294" s="5">
        <v>38758.536654039752</v>
      </c>
      <c r="N294" s="5">
        <v>39033.483608628347</v>
      </c>
      <c r="O294" s="5">
        <v>39670.120090655117</v>
      </c>
      <c r="P294" s="5">
        <v>40514.648560073081</v>
      </c>
      <c r="Q294" s="5">
        <v>47084.458820109649</v>
      </c>
      <c r="R294" s="5">
        <v>46014.655053368173</v>
      </c>
      <c r="S294" s="5">
        <v>44851.391897615438</v>
      </c>
      <c r="T294" s="5">
        <v>48595.474778300028</v>
      </c>
      <c r="U294" s="5">
        <v>49915.185197473118</v>
      </c>
      <c r="V294" s="5">
        <v>49056.076468855113</v>
      </c>
      <c r="W294" s="5">
        <v>50906.99281611148</v>
      </c>
      <c r="X294" s="5">
        <v>54843.421818477167</v>
      </c>
      <c r="Y294" s="5">
        <v>53014.749527674983</v>
      </c>
      <c r="Z294" s="5">
        <v>53580.813651202479</v>
      </c>
      <c r="AA294" s="5">
        <v>56514.178690426183</v>
      </c>
      <c r="AB294" s="5">
        <v>57619.92570145466</v>
      </c>
      <c r="AC294" s="5">
        <v>58619.814405054058</v>
      </c>
      <c r="AD294" s="5">
        <v>58146.270064158824</v>
      </c>
      <c r="AE294" s="5">
        <v>61932.850604235828</v>
      </c>
    </row>
    <row r="295" spans="1:31">
      <c r="A295" s="56" t="s">
        <v>66</v>
      </c>
      <c r="B295" s="56" t="s">
        <v>163</v>
      </c>
      <c r="C295" s="56" t="s">
        <v>143</v>
      </c>
      <c r="D295" s="5">
        <v>7684.5129514626897</v>
      </c>
      <c r="E295" s="5">
        <v>7515.0224540579547</v>
      </c>
      <c r="F295" s="5">
        <v>8647.9648331577446</v>
      </c>
      <c r="G295" s="5">
        <v>11066.045073027661</v>
      </c>
      <c r="H295" s="5">
        <v>12233.649286103901</v>
      </c>
      <c r="I295" s="5">
        <v>14870.70977925976</v>
      </c>
      <c r="J295" s="5">
        <v>16116.14895813916</v>
      </c>
      <c r="K295" s="5">
        <v>15688.40200976509</v>
      </c>
      <c r="L295" s="5">
        <v>16488.99960879295</v>
      </c>
      <c r="M295" s="5">
        <v>15358.35495097169</v>
      </c>
      <c r="N295" s="5">
        <v>16222.86447779367</v>
      </c>
      <c r="O295" s="5">
        <v>18808.565691612919</v>
      </c>
      <c r="P295" s="5">
        <v>18569.639825412189</v>
      </c>
      <c r="Q295" s="5">
        <v>21184.33012193696</v>
      </c>
      <c r="R295" s="5">
        <v>21849.251062883712</v>
      </c>
      <c r="S295" s="5">
        <v>23142.542977409608</v>
      </c>
      <c r="T295" s="5">
        <v>25782.768809434881</v>
      </c>
      <c r="U295" s="5">
        <v>29782.858356343469</v>
      </c>
      <c r="V295" s="5">
        <v>31749.36850366744</v>
      </c>
      <c r="W295" s="5">
        <v>34086.97406752986</v>
      </c>
      <c r="X295" s="5">
        <v>32167.652338863682</v>
      </c>
      <c r="Y295" s="5">
        <v>33751.748309175367</v>
      </c>
      <c r="Z295" s="5">
        <v>37627.918386974146</v>
      </c>
      <c r="AA295" s="5">
        <v>38093.857016993803</v>
      </c>
      <c r="AB295" s="5">
        <v>39574.493628358818</v>
      </c>
      <c r="AC295" s="5">
        <v>42013.243828395811</v>
      </c>
      <c r="AD295" s="5">
        <v>41706.759090325177</v>
      </c>
      <c r="AE295" s="5">
        <v>44292.304920517818</v>
      </c>
    </row>
    <row r="296" spans="1:31">
      <c r="A296" s="56" t="s">
        <v>66</v>
      </c>
      <c r="B296" s="56" t="s">
        <v>163</v>
      </c>
      <c r="C296" s="56" t="s">
        <v>144</v>
      </c>
      <c r="D296" s="5">
        <v>8366.7807872000012</v>
      </c>
      <c r="E296" s="5">
        <v>9450.9352011999999</v>
      </c>
      <c r="F296" s="5">
        <v>10519.390523</v>
      </c>
      <c r="G296" s="5">
        <v>11568.67201</v>
      </c>
      <c r="H296" s="5">
        <v>12603.581915000001</v>
      </c>
      <c r="I296" s="5">
        <v>13577.835959</v>
      </c>
      <c r="J296" s="5">
        <v>14565.773496</v>
      </c>
      <c r="K296" s="5">
        <v>15573.252941999999</v>
      </c>
      <c r="L296" s="5">
        <v>16607.502391999999</v>
      </c>
      <c r="M296" s="5">
        <v>17597.111397000001</v>
      </c>
      <c r="N296" s="5">
        <v>18608.772994999999</v>
      </c>
      <c r="O296" s="5">
        <v>19627.526141999999</v>
      </c>
      <c r="P296" s="5">
        <v>20654.996834000001</v>
      </c>
      <c r="Q296" s="5">
        <v>21556.096758</v>
      </c>
      <c r="R296" s="5">
        <v>22420.484482</v>
      </c>
      <c r="S296" s="5">
        <v>23281.774184000002</v>
      </c>
      <c r="T296" s="5">
        <v>24188.682945</v>
      </c>
      <c r="U296" s="5">
        <v>24991.663439</v>
      </c>
      <c r="V296" s="5">
        <v>25805.073853999998</v>
      </c>
      <c r="W296" s="5">
        <v>26630.903592999999</v>
      </c>
      <c r="X296" s="5">
        <v>27515.491348</v>
      </c>
      <c r="Y296" s="5">
        <v>28292.402239999999</v>
      </c>
      <c r="Z296" s="5">
        <v>29080.620320999999</v>
      </c>
      <c r="AA296" s="5">
        <v>29876.629336000002</v>
      </c>
      <c r="AB296" s="5">
        <v>30736.17513</v>
      </c>
      <c r="AC296" s="5">
        <v>31471.417858000001</v>
      </c>
      <c r="AD296" s="5">
        <v>32228.348832</v>
      </c>
      <c r="AE296" s="5">
        <v>32228.348832</v>
      </c>
    </row>
    <row r="297" spans="1:31">
      <c r="A297" s="56" t="s">
        <v>66</v>
      </c>
      <c r="B297" s="56" t="s">
        <v>163</v>
      </c>
      <c r="C297" s="56" t="s">
        <v>146</v>
      </c>
      <c r="D297" s="5">
        <v>7.148400000000006E-7</v>
      </c>
      <c r="E297" s="5">
        <v>7.4210000000000059E-7</v>
      </c>
      <c r="F297" s="5">
        <v>8.118999999999998E-7</v>
      </c>
      <c r="G297" s="5">
        <v>8.6767500000000044E-7</v>
      </c>
      <c r="H297" s="5">
        <v>9.1565499999999947E-7</v>
      </c>
      <c r="I297" s="5">
        <v>9.6155500000000006E-7</v>
      </c>
      <c r="J297" s="5">
        <v>1.0273549999999991E-6</v>
      </c>
      <c r="K297" s="5">
        <v>7.5638499999999998E-7</v>
      </c>
      <c r="L297" s="5">
        <v>8.3106499999999953E-7</v>
      </c>
      <c r="M297" s="5">
        <v>3.6826462556600381</v>
      </c>
      <c r="N297" s="5">
        <v>9.6656499999999944E-7</v>
      </c>
      <c r="O297" s="5">
        <v>0.63371928927999988</v>
      </c>
      <c r="P297" s="5">
        <v>1.0967450000000019E-6</v>
      </c>
      <c r="Q297" s="5">
        <v>3.9386973515549979</v>
      </c>
      <c r="R297" s="5">
        <v>2.6994750000000031E-6</v>
      </c>
      <c r="S297" s="5">
        <v>0.99812229584000001</v>
      </c>
      <c r="T297" s="5">
        <v>3.4207387857649998</v>
      </c>
      <c r="U297" s="5">
        <v>15.665184128940041</v>
      </c>
      <c r="V297" s="5">
        <v>4.8853947997500011</v>
      </c>
      <c r="W297" s="5">
        <v>63.910441413479987</v>
      </c>
      <c r="X297" s="5">
        <v>16.838008985329981</v>
      </c>
      <c r="Y297" s="5">
        <v>1.176296500000001E-5</v>
      </c>
      <c r="Z297" s="5">
        <v>57.461298931119991</v>
      </c>
      <c r="AA297" s="5">
        <v>81.930570537589958</v>
      </c>
      <c r="AB297" s="5">
        <v>129.90472641044511</v>
      </c>
      <c r="AC297" s="5">
        <v>358.88477388100478</v>
      </c>
      <c r="AD297" s="5">
        <v>526.92499857291</v>
      </c>
      <c r="AE297" s="5">
        <v>362.15063137460498</v>
      </c>
    </row>
    <row r="298" spans="1:31">
      <c r="A298" s="56" t="s">
        <v>66</v>
      </c>
      <c r="B298" s="56" t="s">
        <v>163</v>
      </c>
      <c r="C298" s="56" t="s">
        <v>149</v>
      </c>
      <c r="D298" s="5">
        <v>-797.23789457522037</v>
      </c>
      <c r="E298" s="5">
        <v>-1302.5787137728339</v>
      </c>
      <c r="F298" s="5">
        <v>-3331.2534127660902</v>
      </c>
      <c r="G298" s="5">
        <v>-6612.7203410923521</v>
      </c>
      <c r="H298" s="5">
        <v>-10355.400893181109</v>
      </c>
      <c r="I298" s="5">
        <v>-12292.325427705709</v>
      </c>
      <c r="J298" s="5">
        <v>-12502.896156500319</v>
      </c>
      <c r="K298" s="5">
        <v>-13285.31084011372</v>
      </c>
      <c r="L298" s="5">
        <v>-12738.82123491478</v>
      </c>
      <c r="M298" s="5">
        <v>-12596.457942589759</v>
      </c>
      <c r="N298" s="5">
        <v>-13078.58055027646</v>
      </c>
      <c r="O298" s="5">
        <v>-13297.98454643633</v>
      </c>
      <c r="P298" s="5">
        <v>-14189.31818018824</v>
      </c>
      <c r="Q298" s="5">
        <v>-14061.98157929123</v>
      </c>
      <c r="R298" s="5">
        <v>-15485.455311042921</v>
      </c>
      <c r="S298" s="5">
        <v>-15185.13782944285</v>
      </c>
      <c r="T298" s="5">
        <v>-15873.954544128619</v>
      </c>
      <c r="U298" s="5">
        <v>-16360.99109747168</v>
      </c>
      <c r="V298" s="5">
        <v>-16399.15026749696</v>
      </c>
      <c r="W298" s="5">
        <v>-15659.622402529931</v>
      </c>
      <c r="X298" s="5">
        <v>-16623.600177698641</v>
      </c>
      <c r="Y298" s="5">
        <v>-15887.436347675581</v>
      </c>
      <c r="Z298" s="5">
        <v>-14906.05672517626</v>
      </c>
      <c r="AA298" s="5">
        <v>-15484.04505722218</v>
      </c>
      <c r="AB298" s="5">
        <v>-13161.09459574537</v>
      </c>
      <c r="AC298" s="5">
        <v>-12847.121897656039</v>
      </c>
      <c r="AD298" s="5">
        <v>-12734.204410421349</v>
      </c>
      <c r="AE298" s="5">
        <v>-13915.202823890129</v>
      </c>
    </row>
    <row r="299" spans="1:31">
      <c r="A299" s="56" t="s">
        <v>66</v>
      </c>
      <c r="B299" s="56" t="s">
        <v>163</v>
      </c>
      <c r="C299" s="56" t="s">
        <v>150</v>
      </c>
      <c r="D299" s="5">
        <v>-82.253083224270028</v>
      </c>
      <c r="E299" s="5">
        <v>-195.1535241921051</v>
      </c>
      <c r="F299" s="5">
        <v>-314.62988536881011</v>
      </c>
      <c r="G299" s="5">
        <v>-455.86714524824998</v>
      </c>
      <c r="H299" s="5">
        <v>-635.95225084855997</v>
      </c>
      <c r="I299" s="5">
        <v>-910.63183434181508</v>
      </c>
      <c r="J299" s="5">
        <v>-1285.5361787337711</v>
      </c>
      <c r="K299" s="5">
        <v>-1659.051730066735</v>
      </c>
      <c r="L299" s="5">
        <v>-1983.953523302356</v>
      </c>
      <c r="M299" s="5">
        <v>-2315.840277241236</v>
      </c>
      <c r="N299" s="5">
        <v>-2886.880857430765</v>
      </c>
      <c r="O299" s="5">
        <v>-3656.860492365071</v>
      </c>
      <c r="P299" s="5">
        <v>-4509.9796123146843</v>
      </c>
      <c r="Q299" s="5">
        <v>-5286.4308035166696</v>
      </c>
      <c r="R299" s="5">
        <v>-6255.0322980346637</v>
      </c>
      <c r="S299" s="5">
        <v>-7243.2761937095156</v>
      </c>
      <c r="T299" s="5">
        <v>-7261.8572542752063</v>
      </c>
      <c r="U299" s="5">
        <v>-8434.6929476305158</v>
      </c>
      <c r="V299" s="5">
        <v>-9620.9152085676651</v>
      </c>
      <c r="W299" s="5">
        <v>-10542.16614726302</v>
      </c>
      <c r="X299" s="5">
        <v>-9606.0113969732829</v>
      </c>
      <c r="Y299" s="5">
        <v>-10808.402583878151</v>
      </c>
      <c r="Z299" s="5">
        <v>-12889.75001619011</v>
      </c>
      <c r="AA299" s="5">
        <v>-13973.71461288812</v>
      </c>
      <c r="AB299" s="5">
        <v>-14652.78792397888</v>
      </c>
      <c r="AC299" s="5">
        <v>-15957.86700737253</v>
      </c>
      <c r="AD299" s="5">
        <v>-16488.968641201162</v>
      </c>
      <c r="AE299" s="5">
        <v>-18331.128733487461</v>
      </c>
    </row>
    <row r="300" spans="1:31">
      <c r="A300" s="56" t="s">
        <v>66</v>
      </c>
      <c r="B300" s="56" t="s">
        <v>163</v>
      </c>
      <c r="C300" s="56" t="s">
        <v>151</v>
      </c>
      <c r="D300" s="5">
        <v>-168.890337008817</v>
      </c>
      <c r="E300" s="5">
        <v>-275.628009434913</v>
      </c>
      <c r="F300" s="5">
        <v>-369.85501980085297</v>
      </c>
      <c r="G300" s="5">
        <v>-450.67976665269703</v>
      </c>
      <c r="H300" s="5">
        <v>-518.421742812704</v>
      </c>
      <c r="I300" s="5">
        <v>-575.374328152722</v>
      </c>
      <c r="J300" s="5">
        <v>-656.517348320932</v>
      </c>
      <c r="K300" s="5">
        <v>-786.56970949663105</v>
      </c>
      <c r="L300" s="5">
        <v>-920.85425478749505</v>
      </c>
      <c r="M300" s="5">
        <v>-1059.02635553918</v>
      </c>
      <c r="N300" s="5">
        <v>-1225.00302896478</v>
      </c>
      <c r="O300" s="5">
        <v>-1403.09551862375</v>
      </c>
      <c r="P300" s="5">
        <v>-1586.6258290317601</v>
      </c>
      <c r="Q300" s="5">
        <v>-1734.6935190741401</v>
      </c>
      <c r="R300" s="5">
        <v>-1868.2838841380201</v>
      </c>
      <c r="S300" s="5">
        <v>-1977.1337138783099</v>
      </c>
      <c r="T300" s="5">
        <v>-2056.7270867626999</v>
      </c>
      <c r="U300" s="5">
        <v>-2087.7410842767699</v>
      </c>
      <c r="V300" s="5">
        <v>-2102.8667770448601</v>
      </c>
      <c r="W300" s="5">
        <v>-2109.3913161164201</v>
      </c>
      <c r="X300" s="5">
        <v>-2101.9989512212001</v>
      </c>
      <c r="Y300" s="5">
        <v>-2099.4182599518099</v>
      </c>
      <c r="Z300" s="5">
        <v>-2087.9581688447902</v>
      </c>
      <c r="AA300" s="5">
        <v>-2100.2034908164901</v>
      </c>
      <c r="AB300" s="5">
        <v>-2080.5146868389902</v>
      </c>
      <c r="AC300" s="5">
        <v>-2062.3367345430001</v>
      </c>
      <c r="AD300" s="5">
        <v>-2036.7240675585599</v>
      </c>
      <c r="AE300" s="5">
        <v>-2056.7164891391999</v>
      </c>
    </row>
    <row r="302" spans="1:31">
      <c r="A302" s="56" t="s">
        <v>66</v>
      </c>
      <c r="B302" s="56" t="s">
        <v>197</v>
      </c>
      <c r="C302" s="56" t="s">
        <v>130</v>
      </c>
      <c r="D302" s="5">
        <v>45553.481951930051</v>
      </c>
      <c r="E302" s="5">
        <v>38472.550956421597</v>
      </c>
      <c r="F302" s="5">
        <v>37690.643110290657</v>
      </c>
      <c r="G302" s="5">
        <v>36426.444100132037</v>
      </c>
      <c r="H302" s="5">
        <v>32419.222896195879</v>
      </c>
      <c r="I302" s="5">
        <v>25438.451136151289</v>
      </c>
      <c r="J302" s="5">
        <v>23231.970644104342</v>
      </c>
      <c r="K302" s="5">
        <v>18491.43275893289</v>
      </c>
      <c r="L302" s="5">
        <v>18606.798773545059</v>
      </c>
      <c r="M302" s="5">
        <v>14819.56863271737</v>
      </c>
      <c r="N302" s="5">
        <v>10549.203993455811</v>
      </c>
      <c r="O302" s="5">
        <v>10587.82014746893</v>
      </c>
      <c r="P302" s="5">
        <v>10295.29630590849</v>
      </c>
      <c r="Q302" s="5">
        <v>10010.409802902481</v>
      </c>
      <c r="R302" s="5">
        <v>8901.4921743140803</v>
      </c>
      <c r="S302" s="5">
        <v>8915.5923125333811</v>
      </c>
      <c r="T302" s="5">
        <v>5106.7474951436461</v>
      </c>
      <c r="U302" s="5">
        <v>2501.9424648243762</v>
      </c>
      <c r="V302" s="5">
        <v>2521.644618116216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</row>
    <row r="303" spans="1:31">
      <c r="A303" s="56" t="s">
        <v>66</v>
      </c>
      <c r="B303" s="56" t="s">
        <v>197</v>
      </c>
      <c r="C303" s="56" t="s">
        <v>132</v>
      </c>
      <c r="D303" s="5">
        <v>998.33349412881012</v>
      </c>
      <c r="E303" s="5">
        <v>969.97952105748959</v>
      </c>
      <c r="F303" s="5">
        <v>1006.487320369445</v>
      </c>
      <c r="G303" s="5">
        <v>1085.9032186551549</v>
      </c>
      <c r="H303" s="5">
        <v>1429.8725836072299</v>
      </c>
      <c r="I303" s="5">
        <v>1996.5557755966399</v>
      </c>
      <c r="J303" s="5">
        <v>2144.9932205148612</v>
      </c>
      <c r="K303" s="5">
        <v>3351.7590874593111</v>
      </c>
      <c r="L303" s="5">
        <v>3535.1277057800498</v>
      </c>
      <c r="M303" s="5">
        <v>4268.4582042471557</v>
      </c>
      <c r="N303" s="5">
        <v>4714.8087217723614</v>
      </c>
      <c r="O303" s="5">
        <v>4806.7956735792723</v>
      </c>
      <c r="P303" s="5">
        <v>4889.6860247700461</v>
      </c>
      <c r="Q303" s="5">
        <v>3256.1822506349899</v>
      </c>
      <c r="R303" s="5">
        <v>3912.0546881791538</v>
      </c>
      <c r="S303" s="5">
        <v>4064.4455846756769</v>
      </c>
      <c r="T303" s="5">
        <v>3329.2611464442348</v>
      </c>
      <c r="U303" s="5">
        <v>3246.5452001820272</v>
      </c>
      <c r="V303" s="5">
        <v>3406.4603486783831</v>
      </c>
      <c r="W303" s="5">
        <v>2779.3897599431152</v>
      </c>
      <c r="X303" s="5">
        <v>3242.808723160731</v>
      </c>
      <c r="Y303" s="5">
        <v>2987.390701427606</v>
      </c>
      <c r="Z303" s="5">
        <v>404.06996986128519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</row>
    <row r="304" spans="1:31">
      <c r="A304" s="56" t="s">
        <v>66</v>
      </c>
      <c r="B304" s="56" t="s">
        <v>197</v>
      </c>
      <c r="C304" s="56" t="s">
        <v>133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</row>
    <row r="305" spans="1:31">
      <c r="A305" s="56" t="s">
        <v>66</v>
      </c>
      <c r="B305" s="56" t="s">
        <v>197</v>
      </c>
      <c r="C305" s="56" t="s">
        <v>134</v>
      </c>
      <c r="D305" s="5">
        <v>1.129385000000001E-6</v>
      </c>
      <c r="E305" s="5">
        <v>0.26477473228000181</v>
      </c>
      <c r="F305" s="5">
        <v>0.31762390614500219</v>
      </c>
      <c r="G305" s="5">
        <v>6.0885757176850266</v>
      </c>
      <c r="H305" s="5">
        <v>6.6264840171500321</v>
      </c>
      <c r="I305" s="5">
        <v>29.414053336230001</v>
      </c>
      <c r="J305" s="5">
        <v>31.73197078190001</v>
      </c>
      <c r="K305" s="5">
        <v>211.26396429027</v>
      </c>
      <c r="L305" s="5">
        <v>241.5020686120549</v>
      </c>
      <c r="M305" s="5">
        <v>281.34594805564973</v>
      </c>
      <c r="N305" s="5">
        <v>388.01077719316459</v>
      </c>
      <c r="O305" s="5">
        <v>796.05733877192995</v>
      </c>
      <c r="P305" s="5">
        <v>916.32019880631469</v>
      </c>
      <c r="Q305" s="5">
        <v>736.18907936310495</v>
      </c>
      <c r="R305" s="5">
        <v>612.53450288600061</v>
      </c>
      <c r="S305" s="5">
        <v>727.23387553255429</v>
      </c>
      <c r="T305" s="5">
        <v>1256.7419924796941</v>
      </c>
      <c r="U305" s="5">
        <v>1229.1546012456749</v>
      </c>
      <c r="V305" s="5">
        <v>1164.5393186585191</v>
      </c>
      <c r="W305" s="5">
        <v>1158.2260026102549</v>
      </c>
      <c r="X305" s="5">
        <v>1230.209814263668</v>
      </c>
      <c r="Y305" s="5">
        <v>699.68303249182429</v>
      </c>
      <c r="Z305" s="5">
        <v>2772.675877671375</v>
      </c>
      <c r="AA305" s="5">
        <v>3731.1004261590151</v>
      </c>
      <c r="AB305" s="5">
        <v>2092.6210354190962</v>
      </c>
      <c r="AC305" s="5">
        <v>3125.6240755932608</v>
      </c>
      <c r="AD305" s="5">
        <v>3236.417740877559</v>
      </c>
      <c r="AE305" s="5">
        <v>1981.7467412959379</v>
      </c>
    </row>
    <row r="306" spans="1:31">
      <c r="A306" s="56" t="s">
        <v>66</v>
      </c>
      <c r="B306" s="56" t="s">
        <v>197</v>
      </c>
      <c r="C306" s="56" t="s">
        <v>135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</row>
    <row r="307" spans="1:31">
      <c r="A307" s="56" t="s">
        <v>66</v>
      </c>
      <c r="B307" s="56" t="s">
        <v>197</v>
      </c>
      <c r="C307" s="56" t="s">
        <v>136</v>
      </c>
      <c r="D307" s="5">
        <v>213.04516641270001</v>
      </c>
      <c r="E307" s="5">
        <v>251.42043567445509</v>
      </c>
      <c r="F307" s="5">
        <v>199.22103715751999</v>
      </c>
      <c r="G307" s="5">
        <v>126.74201486326</v>
      </c>
      <c r="H307" s="5">
        <v>180.51341391074001</v>
      </c>
      <c r="I307" s="5">
        <v>184.41772890003509</v>
      </c>
      <c r="J307" s="5">
        <v>308.66522556663011</v>
      </c>
      <c r="K307" s="5">
        <v>160.58269867345999</v>
      </c>
      <c r="L307" s="5">
        <v>280.02973788292502</v>
      </c>
      <c r="M307" s="5">
        <v>299.18001686641497</v>
      </c>
      <c r="N307" s="5">
        <v>248.916920256445</v>
      </c>
      <c r="O307" s="5">
        <v>213.04516494998509</v>
      </c>
      <c r="P307" s="5">
        <v>251.42043554596481</v>
      </c>
      <c r="Q307" s="5">
        <v>199.22103690526021</v>
      </c>
      <c r="R307" s="5">
        <v>54.607372701965119</v>
      </c>
      <c r="S307" s="5">
        <v>64.035427599965146</v>
      </c>
      <c r="T307" s="5">
        <v>77.214285150795021</v>
      </c>
      <c r="U307" s="5">
        <v>166.56127720204009</v>
      </c>
      <c r="V307" s="5">
        <v>81.759810128015076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</row>
    <row r="308" spans="1:31">
      <c r="A308" s="56" t="s">
        <v>66</v>
      </c>
      <c r="B308" s="56" t="s">
        <v>197</v>
      </c>
      <c r="C308" s="56" t="s">
        <v>137</v>
      </c>
      <c r="D308" s="5">
        <v>532.16979249207986</v>
      </c>
      <c r="E308" s="5">
        <v>875.89853841496915</v>
      </c>
      <c r="F308" s="5">
        <v>1034.56935256867</v>
      </c>
      <c r="G308" s="5">
        <v>1073.2354133602701</v>
      </c>
      <c r="H308" s="5">
        <v>1114.298050690915</v>
      </c>
      <c r="I308" s="5">
        <v>1325.1605689036951</v>
      </c>
      <c r="J308" s="5">
        <v>1345.5882869379841</v>
      </c>
      <c r="K308" s="5">
        <v>3445.9144737133838</v>
      </c>
      <c r="L308" s="5">
        <v>3225.5024680076399</v>
      </c>
      <c r="M308" s="5">
        <v>2970.9529558525091</v>
      </c>
      <c r="N308" s="5">
        <v>3724.5950197515958</v>
      </c>
      <c r="O308" s="5">
        <v>4066.8590849809352</v>
      </c>
      <c r="P308" s="5">
        <v>4213.1991730022846</v>
      </c>
      <c r="Q308" s="5">
        <v>5663.9193615783852</v>
      </c>
      <c r="R308" s="5">
        <v>6328.2922764610466</v>
      </c>
      <c r="S308" s="5">
        <v>8052.1794343660122</v>
      </c>
      <c r="T308" s="5">
        <v>10937.008606137189</v>
      </c>
      <c r="U308" s="5">
        <v>11214.123516631609</v>
      </c>
      <c r="V308" s="5">
        <v>12920.644978554759</v>
      </c>
      <c r="W308" s="5">
        <v>12267.82493557841</v>
      </c>
      <c r="X308" s="5">
        <v>11026.14900826948</v>
      </c>
      <c r="Y308" s="5">
        <v>12074.38415940183</v>
      </c>
      <c r="Z308" s="5">
        <v>12106.150237849961</v>
      </c>
      <c r="AA308" s="5">
        <v>12395.25329064532</v>
      </c>
      <c r="AB308" s="5">
        <v>12347.30834910354</v>
      </c>
      <c r="AC308" s="5">
        <v>14665.298822344161</v>
      </c>
      <c r="AD308" s="5">
        <v>17190.618675694041</v>
      </c>
      <c r="AE308" s="5">
        <v>16846.558146894029</v>
      </c>
    </row>
    <row r="309" spans="1:31">
      <c r="A309" s="56" t="s">
        <v>66</v>
      </c>
      <c r="B309" s="56" t="s">
        <v>197</v>
      </c>
      <c r="C309" s="56" t="s">
        <v>138</v>
      </c>
      <c r="D309" s="5">
        <v>53.651083804434982</v>
      </c>
      <c r="E309" s="5">
        <v>143.95527278738501</v>
      </c>
      <c r="F309" s="5">
        <v>224.34298618433991</v>
      </c>
      <c r="G309" s="5">
        <v>333.10110433793488</v>
      </c>
      <c r="H309" s="5">
        <v>473.81296458474009</v>
      </c>
      <c r="I309" s="5">
        <v>654.31250177336506</v>
      </c>
      <c r="J309" s="5">
        <v>971.57783521292004</v>
      </c>
      <c r="K309" s="5">
        <v>1291.4922947244449</v>
      </c>
      <c r="L309" s="5">
        <v>1468.68519640518</v>
      </c>
      <c r="M309" s="5">
        <v>1639.648732893485</v>
      </c>
      <c r="N309" s="5">
        <v>2015.4254367758849</v>
      </c>
      <c r="O309" s="5">
        <v>2618.6071084249811</v>
      </c>
      <c r="P309" s="5">
        <v>2972.8278807933011</v>
      </c>
      <c r="Q309" s="5">
        <v>3500.0151677349982</v>
      </c>
      <c r="R309" s="5">
        <v>4191.0023189801432</v>
      </c>
      <c r="S309" s="5">
        <v>4879.5721350003232</v>
      </c>
      <c r="T309" s="5">
        <v>5125.1833824542791</v>
      </c>
      <c r="U309" s="5">
        <v>5638.6330883917944</v>
      </c>
      <c r="V309" s="5">
        <v>6440.3853166782301</v>
      </c>
      <c r="W309" s="5">
        <v>6598.5373701101153</v>
      </c>
      <c r="X309" s="5">
        <v>6355.9068082043987</v>
      </c>
      <c r="Y309" s="5">
        <v>7659.7526571502794</v>
      </c>
      <c r="Z309" s="5">
        <v>8881.8142773522068</v>
      </c>
      <c r="AA309" s="5">
        <v>9340.7323416463478</v>
      </c>
      <c r="AB309" s="5">
        <v>9219.7605338939866</v>
      </c>
      <c r="AC309" s="5">
        <v>10311.653371270129</v>
      </c>
      <c r="AD309" s="5">
        <v>10998.26762577008</v>
      </c>
      <c r="AE309" s="5">
        <v>11781.47375261201</v>
      </c>
    </row>
    <row r="310" spans="1:31">
      <c r="A310" s="56" t="s">
        <v>66</v>
      </c>
      <c r="B310" s="56" t="s">
        <v>197</v>
      </c>
      <c r="C310" s="56" t="s">
        <v>139</v>
      </c>
      <c r="D310" s="5">
        <v>113.965096957097</v>
      </c>
      <c r="E310" s="5">
        <v>204.51809434610101</v>
      </c>
      <c r="F310" s="5">
        <v>295.47356632832401</v>
      </c>
      <c r="G310" s="5">
        <v>376.36248337679302</v>
      </c>
      <c r="H310" s="5">
        <v>442.707538579595</v>
      </c>
      <c r="I310" s="5">
        <v>500.81247181569103</v>
      </c>
      <c r="J310" s="5">
        <v>581.00197300838397</v>
      </c>
      <c r="K310" s="5">
        <v>707.25287677804795</v>
      </c>
      <c r="L310" s="5">
        <v>820.43033742354703</v>
      </c>
      <c r="M310" s="5">
        <v>927.728959052812</v>
      </c>
      <c r="N310" s="5">
        <v>1055.7626441102</v>
      </c>
      <c r="O310" s="5">
        <v>1193.3551323664601</v>
      </c>
      <c r="P310" s="5">
        <v>1335.4764663847</v>
      </c>
      <c r="Q310" s="5">
        <v>1455.5149278808999</v>
      </c>
      <c r="R310" s="5">
        <v>1571.3795097319801</v>
      </c>
      <c r="S310" s="5">
        <v>1661.32892220965</v>
      </c>
      <c r="T310" s="5">
        <v>1730.55739828744</v>
      </c>
      <c r="U310" s="5">
        <v>1751.8883123606499</v>
      </c>
      <c r="V310" s="5">
        <v>1766.7469949399001</v>
      </c>
      <c r="W310" s="5">
        <v>1766.75208446739</v>
      </c>
      <c r="X310" s="5">
        <v>1767.15895608714</v>
      </c>
      <c r="Y310" s="5">
        <v>1761.84724322329</v>
      </c>
      <c r="Z310" s="5">
        <v>1749.80132554959</v>
      </c>
      <c r="AA310" s="5">
        <v>1749.36623159228</v>
      </c>
      <c r="AB310" s="5">
        <v>1738.49031901175</v>
      </c>
      <c r="AC310" s="5">
        <v>1725.91060392653</v>
      </c>
      <c r="AD310" s="5">
        <v>1701.4704868379399</v>
      </c>
      <c r="AE310" s="5">
        <v>1718.85391947125</v>
      </c>
    </row>
    <row r="311" spans="1:31">
      <c r="A311" s="56" t="s">
        <v>66</v>
      </c>
      <c r="B311" s="56" t="s">
        <v>197</v>
      </c>
      <c r="C311" s="56" t="s">
        <v>140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</row>
    <row r="312" spans="1:31">
      <c r="A312" s="56" t="s">
        <v>66</v>
      </c>
      <c r="B312" s="56" t="s">
        <v>197</v>
      </c>
      <c r="C312" s="56" t="s">
        <v>141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</row>
    <row r="313" spans="1:31">
      <c r="A313" s="56" t="s">
        <v>66</v>
      </c>
      <c r="B313" s="56" t="s">
        <v>197</v>
      </c>
      <c r="C313" s="56" t="s">
        <v>142</v>
      </c>
      <c r="D313" s="5">
        <v>4252.7439310341051</v>
      </c>
      <c r="E313" s="5">
        <v>11928.08334647449</v>
      </c>
      <c r="F313" s="5">
        <v>14256.027902018021</v>
      </c>
      <c r="G313" s="5">
        <v>15452.58491249404</v>
      </c>
      <c r="H313" s="5">
        <v>18712.265156894999</v>
      </c>
      <c r="I313" s="5">
        <v>22755.756911909531</v>
      </c>
      <c r="J313" s="5">
        <v>26406.62442395106</v>
      </c>
      <c r="K313" s="5">
        <v>27399.145835295159</v>
      </c>
      <c r="L313" s="5">
        <v>29295.12585129141</v>
      </c>
      <c r="M313" s="5">
        <v>31658.65941213047</v>
      </c>
      <c r="N313" s="5">
        <v>35308.497016172812</v>
      </c>
      <c r="O313" s="5">
        <v>35841.864669549948</v>
      </c>
      <c r="P313" s="5">
        <v>35400.930523732983</v>
      </c>
      <c r="Q313" s="5">
        <v>35742.151945838887</v>
      </c>
      <c r="R313" s="5">
        <v>36792.753204197128</v>
      </c>
      <c r="S313" s="5">
        <v>37892.467821464939</v>
      </c>
      <c r="T313" s="5">
        <v>39218.510735664597</v>
      </c>
      <c r="U313" s="5">
        <v>41763.039888336083</v>
      </c>
      <c r="V313" s="5">
        <v>39558.992897066477</v>
      </c>
      <c r="W313" s="5">
        <v>52865.935774461846</v>
      </c>
      <c r="X313" s="5">
        <v>56876.612807119651</v>
      </c>
      <c r="Y313" s="5">
        <v>54234.022674026928</v>
      </c>
      <c r="Z313" s="5">
        <v>55765.118564334312</v>
      </c>
      <c r="AA313" s="5">
        <v>53763.4157039329</v>
      </c>
      <c r="AB313" s="5">
        <v>57012.494586042907</v>
      </c>
      <c r="AC313" s="5">
        <v>60469.370198135613</v>
      </c>
      <c r="AD313" s="5">
        <v>59750.083690431347</v>
      </c>
      <c r="AE313" s="5">
        <v>59864.952035840943</v>
      </c>
    </row>
    <row r="314" spans="1:31">
      <c r="A314" s="56" t="s">
        <v>66</v>
      </c>
      <c r="B314" s="56" t="s">
        <v>197</v>
      </c>
      <c r="C314" s="56" t="s">
        <v>143</v>
      </c>
      <c r="D314" s="5">
        <v>6310.3607617113403</v>
      </c>
      <c r="E314" s="5">
        <v>6281.994750999781</v>
      </c>
      <c r="F314" s="5">
        <v>6843.8961703870364</v>
      </c>
      <c r="G314" s="5">
        <v>7010.3789599078527</v>
      </c>
      <c r="H314" s="5">
        <v>7049.0736619771096</v>
      </c>
      <c r="I314" s="5">
        <v>7632.7936270203136</v>
      </c>
      <c r="J314" s="5">
        <v>7414.5871759101838</v>
      </c>
      <c r="K314" s="5">
        <v>10812.901110693971</v>
      </c>
      <c r="L314" s="5">
        <v>10504.324017809409</v>
      </c>
      <c r="M314" s="5">
        <v>10687.150870030729</v>
      </c>
      <c r="N314" s="5">
        <v>13070.32715475109</v>
      </c>
      <c r="O314" s="5">
        <v>13987.694400676801</v>
      </c>
      <c r="P314" s="5">
        <v>14814.417096802419</v>
      </c>
      <c r="Q314" s="5">
        <v>17869.709479579651</v>
      </c>
      <c r="R314" s="5">
        <v>20993.681424227969</v>
      </c>
      <c r="S314" s="5">
        <v>23131.41714160487</v>
      </c>
      <c r="T314" s="5">
        <v>32577.23394037909</v>
      </c>
      <c r="U314" s="5">
        <v>33216.198314305373</v>
      </c>
      <c r="V314" s="5">
        <v>37280.213511330818</v>
      </c>
      <c r="W314" s="5">
        <v>40929.622179296108</v>
      </c>
      <c r="X314" s="5">
        <v>37310.656304628028</v>
      </c>
      <c r="Y314" s="5">
        <v>40351.329759637018</v>
      </c>
      <c r="Z314" s="5">
        <v>42012.22248450292</v>
      </c>
      <c r="AA314" s="5">
        <v>46467.459981718872</v>
      </c>
      <c r="AB314" s="5">
        <v>46875.393343788382</v>
      </c>
      <c r="AC314" s="5">
        <v>55888.825364385048</v>
      </c>
      <c r="AD314" s="5">
        <v>58141.783457814243</v>
      </c>
      <c r="AE314" s="5">
        <v>58555.862097308142</v>
      </c>
    </row>
    <row r="315" spans="1:31">
      <c r="A315" s="56" t="s">
        <v>66</v>
      </c>
      <c r="B315" s="56" t="s">
        <v>197</v>
      </c>
      <c r="C315" s="56" t="s">
        <v>144</v>
      </c>
      <c r="D315" s="5">
        <v>8003.7758971000003</v>
      </c>
      <c r="E315" s="5">
        <v>8914.7690364000009</v>
      </c>
      <c r="F315" s="5">
        <v>9913.3651482999994</v>
      </c>
      <c r="G315" s="5">
        <v>10887.891067799999</v>
      </c>
      <c r="H315" s="5">
        <v>11827.9604989</v>
      </c>
      <c r="I315" s="5">
        <v>12709.108892</v>
      </c>
      <c r="J315" s="5">
        <v>13625.049818199999</v>
      </c>
      <c r="K315" s="5">
        <v>14562.2154581</v>
      </c>
      <c r="L315" s="5">
        <v>15460.4242044</v>
      </c>
      <c r="M315" s="5">
        <v>16247.905898499999</v>
      </c>
      <c r="N315" s="5">
        <v>17074.411882799999</v>
      </c>
      <c r="O315" s="5">
        <v>17890.849798899999</v>
      </c>
      <c r="P315" s="5">
        <v>18708.810956900001</v>
      </c>
      <c r="Q315" s="5">
        <v>19396.284543199999</v>
      </c>
      <c r="R315" s="5">
        <v>20081.111898399999</v>
      </c>
      <c r="S315" s="5">
        <v>20768.276866600001</v>
      </c>
      <c r="T315" s="5">
        <v>21506.990019000001</v>
      </c>
      <c r="U315" s="5">
        <v>22145.479821699999</v>
      </c>
      <c r="V315" s="5">
        <v>22806.500498599999</v>
      </c>
      <c r="W315" s="5">
        <v>23456.237986600001</v>
      </c>
      <c r="X315" s="5">
        <v>24147.858120199999</v>
      </c>
      <c r="Y315" s="5">
        <v>24712.014822900001</v>
      </c>
      <c r="Z315" s="5">
        <v>25293.8984662</v>
      </c>
      <c r="AA315" s="5">
        <v>25871.542336499999</v>
      </c>
      <c r="AB315" s="5">
        <v>26502.765391100002</v>
      </c>
      <c r="AC315" s="5">
        <v>27014.529022899998</v>
      </c>
      <c r="AD315" s="5">
        <v>27560.276074599999</v>
      </c>
      <c r="AE315" s="5">
        <v>27560.276074599999</v>
      </c>
    </row>
    <row r="316" spans="1:31">
      <c r="A316" s="56" t="s">
        <v>66</v>
      </c>
      <c r="B316" s="56" t="s">
        <v>197</v>
      </c>
      <c r="C316" s="56" t="s">
        <v>146</v>
      </c>
      <c r="D316" s="5">
        <v>6.9594000000000024E-7</v>
      </c>
      <c r="E316" s="5">
        <v>7.1874999999999947E-7</v>
      </c>
      <c r="F316" s="5">
        <v>7.7657500000000112E-7</v>
      </c>
      <c r="G316" s="5">
        <v>8.3400000000000029E-7</v>
      </c>
      <c r="H316" s="5">
        <v>8.9678000000000033E-7</v>
      </c>
      <c r="I316" s="5">
        <v>9.6414000000000048E-7</v>
      </c>
      <c r="J316" s="5">
        <v>0.28575340070500022</v>
      </c>
      <c r="K316" s="5">
        <v>3.4407036333750192</v>
      </c>
      <c r="L316" s="5">
        <v>0.73276359365999844</v>
      </c>
      <c r="M316" s="5">
        <v>7.3453246581849889</v>
      </c>
      <c r="N316" s="5">
        <v>0.90100451911500001</v>
      </c>
      <c r="O316" s="5">
        <v>29.344841936479991</v>
      </c>
      <c r="P316" s="5">
        <v>1.073745000000001E-6</v>
      </c>
      <c r="Q316" s="5">
        <v>13.77146241283001</v>
      </c>
      <c r="R316" s="5">
        <v>2.4614450000000038E-6</v>
      </c>
      <c r="S316" s="5">
        <v>2.6660049999999999E-6</v>
      </c>
      <c r="T316" s="5">
        <v>1.4193524522150001</v>
      </c>
      <c r="U316" s="5">
        <v>9.5153018439700521</v>
      </c>
      <c r="V316" s="5">
        <v>4.6924049999999929E-6</v>
      </c>
      <c r="W316" s="5">
        <v>34.138595605860132</v>
      </c>
      <c r="X316" s="5">
        <v>73.652878394605068</v>
      </c>
      <c r="Y316" s="5">
        <v>7.9592800000000005E-6</v>
      </c>
      <c r="Z316" s="5">
        <v>98.945744198454989</v>
      </c>
      <c r="AA316" s="5">
        <v>87.538528546485011</v>
      </c>
      <c r="AB316" s="5">
        <v>322.79645898480499</v>
      </c>
      <c r="AC316" s="5">
        <v>368.66928821881493</v>
      </c>
      <c r="AD316" s="5">
        <v>965.67529928774388</v>
      </c>
      <c r="AE316" s="5">
        <v>782.17257443532162</v>
      </c>
    </row>
    <row r="317" spans="1:31">
      <c r="A317" s="56" t="s">
        <v>66</v>
      </c>
      <c r="B317" s="56" t="s">
        <v>197</v>
      </c>
      <c r="C317" s="56" t="s">
        <v>149</v>
      </c>
      <c r="D317" s="5">
        <v>-747.79999356482494</v>
      </c>
      <c r="E317" s="5">
        <v>-1226.9828671857749</v>
      </c>
      <c r="F317" s="5">
        <v>-1414.4512580648</v>
      </c>
      <c r="G317" s="5">
        <v>-1473.6661799670251</v>
      </c>
      <c r="H317" s="5">
        <v>-1531.623212678385</v>
      </c>
      <c r="I317" s="5">
        <v>-1809.1289697951361</v>
      </c>
      <c r="J317" s="5">
        <v>-1849.7210447051759</v>
      </c>
      <c r="K317" s="5">
        <v>-4466.8069438993807</v>
      </c>
      <c r="L317" s="5">
        <v>-4184.1053117299844</v>
      </c>
      <c r="M317" s="5">
        <v>-3870.506702397231</v>
      </c>
      <c r="N317" s="5">
        <v>-4880.9746841727283</v>
      </c>
      <c r="O317" s="5">
        <v>-5320.1021785799994</v>
      </c>
      <c r="P317" s="5">
        <v>-5537.6397890422813</v>
      </c>
      <c r="Q317" s="5">
        <v>-7403.465540982249</v>
      </c>
      <c r="R317" s="5">
        <v>-8358.6216951241367</v>
      </c>
      <c r="S317" s="5">
        <v>-10473.87108175596</v>
      </c>
      <c r="T317" s="5">
        <v>-13953.268586259041</v>
      </c>
      <c r="U317" s="5">
        <v>-14265.90134256495</v>
      </c>
      <c r="V317" s="5">
        <v>-16509.217682208218</v>
      </c>
      <c r="W317" s="5">
        <v>-15740.115709766231</v>
      </c>
      <c r="X317" s="5">
        <v>-14178.07909650838</v>
      </c>
      <c r="Y317" s="5">
        <v>-15649.358790233349</v>
      </c>
      <c r="Z317" s="5">
        <v>-15707.560117795079</v>
      </c>
      <c r="AA317" s="5">
        <v>-16194.48087986692</v>
      </c>
      <c r="AB317" s="5">
        <v>-15916.68335256767</v>
      </c>
      <c r="AC317" s="5">
        <v>-18817.758973624241</v>
      </c>
      <c r="AD317" s="5">
        <v>-22021.755103659991</v>
      </c>
      <c r="AE317" s="5">
        <v>-21669.766946529719</v>
      </c>
    </row>
    <row r="318" spans="1:31">
      <c r="A318" s="56" t="s">
        <v>66</v>
      </c>
      <c r="B318" s="56" t="s">
        <v>197</v>
      </c>
      <c r="C318" s="56" t="s">
        <v>150</v>
      </c>
      <c r="D318" s="5">
        <v>-63.112684298609992</v>
      </c>
      <c r="E318" s="5">
        <v>-169.34240609296</v>
      </c>
      <c r="F318" s="5">
        <v>-263.9068430152098</v>
      </c>
      <c r="G318" s="5">
        <v>-391.84492714804969</v>
      </c>
      <c r="H318" s="5">
        <v>-557.37193400633555</v>
      </c>
      <c r="I318" s="5">
        <v>-770.19942090703034</v>
      </c>
      <c r="J318" s="5">
        <v>-1142.423726638265</v>
      </c>
      <c r="K318" s="5">
        <v>-1524.6987316354191</v>
      </c>
      <c r="L318" s="5">
        <v>-1740.9198425871541</v>
      </c>
      <c r="M318" s="5">
        <v>-1949.43456086984</v>
      </c>
      <c r="N318" s="5">
        <v>-2412.603245222163</v>
      </c>
      <c r="O318" s="5">
        <v>-3131.7094755385242</v>
      </c>
      <c r="P318" s="5">
        <v>-3581.538133368851</v>
      </c>
      <c r="Q318" s="5">
        <v>-4215.228595616185</v>
      </c>
      <c r="R318" s="5">
        <v>-5070.0861993105127</v>
      </c>
      <c r="S318" s="5">
        <v>-5906.8923556637128</v>
      </c>
      <c r="T318" s="5">
        <v>-6244.937974200403</v>
      </c>
      <c r="U318" s="5">
        <v>-6877.709153488533</v>
      </c>
      <c r="V318" s="5">
        <v>-7887.1795421537436</v>
      </c>
      <c r="W318" s="5">
        <v>-8092.5607586052492</v>
      </c>
      <c r="X318" s="5">
        <v>-7811.3979411774799</v>
      </c>
      <c r="Y318" s="5">
        <v>-9450.8643182143442</v>
      </c>
      <c r="Z318" s="5">
        <v>-10963.006540212031</v>
      </c>
      <c r="AA318" s="5">
        <v>-11601.348034581009</v>
      </c>
      <c r="AB318" s="5">
        <v>-11479.47533584544</v>
      </c>
      <c r="AC318" s="5">
        <v>-12871.56956765941</v>
      </c>
      <c r="AD318" s="5">
        <v>-13712.35054819423</v>
      </c>
      <c r="AE318" s="5">
        <v>-14715.32201542248</v>
      </c>
    </row>
    <row r="319" spans="1:31">
      <c r="A319" s="56" t="s">
        <v>66</v>
      </c>
      <c r="B319" s="56" t="s">
        <v>197</v>
      </c>
      <c r="C319" s="56" t="s">
        <v>151</v>
      </c>
      <c r="D319" s="5">
        <v>-130.96854174107401</v>
      </c>
      <c r="E319" s="5">
        <v>-236.46226340691001</v>
      </c>
      <c r="F319" s="5">
        <v>-343.32192731499498</v>
      </c>
      <c r="G319" s="5">
        <v>-436.92834610717802</v>
      </c>
      <c r="H319" s="5">
        <v>-513.65866140435799</v>
      </c>
      <c r="I319" s="5">
        <v>-582.25303297905305</v>
      </c>
      <c r="J319" s="5">
        <v>-677.32689186207301</v>
      </c>
      <c r="K319" s="5">
        <v>-824.39657464836</v>
      </c>
      <c r="L319" s="5">
        <v>-957.73411036726498</v>
      </c>
      <c r="M319" s="5">
        <v>-1081.45927541575</v>
      </c>
      <c r="N319" s="5">
        <v>-1233.39521386207</v>
      </c>
      <c r="O319" s="5">
        <v>-1393.1405148480201</v>
      </c>
      <c r="P319" s="5">
        <v>-1561.0975839064299</v>
      </c>
      <c r="Q319" s="5">
        <v>-1704.4301517123499</v>
      </c>
      <c r="R319" s="5">
        <v>-1836.0564598952101</v>
      </c>
      <c r="S319" s="5">
        <v>-1939.84030818264</v>
      </c>
      <c r="T319" s="5">
        <v>-2023.5924374281799</v>
      </c>
      <c r="U319" s="5">
        <v>-2052.3431988034599</v>
      </c>
      <c r="V319" s="5">
        <v>-2063.13551045758</v>
      </c>
      <c r="W319" s="5">
        <v>-2067.9110095372998</v>
      </c>
      <c r="X319" s="5">
        <v>-2061.0255247456198</v>
      </c>
      <c r="Y319" s="5">
        <v>-2058.9092883543199</v>
      </c>
      <c r="Z319" s="5">
        <v>-2041.5149880725701</v>
      </c>
      <c r="AA319" s="5">
        <v>-2044.5966017343801</v>
      </c>
      <c r="AB319" s="5">
        <v>-2028.1466020866301</v>
      </c>
      <c r="AC319" s="5">
        <v>-2012.96819171518</v>
      </c>
      <c r="AD319" s="5">
        <v>-1982.19426614401</v>
      </c>
      <c r="AE319" s="5">
        <v>-2005.18841427446</v>
      </c>
    </row>
    <row r="321" spans="1:31">
      <c r="A321" s="56" t="s">
        <v>66</v>
      </c>
      <c r="B321" s="56" t="s">
        <v>198</v>
      </c>
      <c r="C321" s="56" t="s">
        <v>131</v>
      </c>
      <c r="D321" s="5">
        <v>34971.739783209727</v>
      </c>
      <c r="E321" s="5">
        <v>30589.704152418719</v>
      </c>
      <c r="F321" s="5">
        <v>27684.257077653689</v>
      </c>
      <c r="G321" s="5">
        <v>23225.11098050524</v>
      </c>
      <c r="H321" s="5">
        <v>22231.284599105089</v>
      </c>
      <c r="I321" s="5">
        <v>18523.042307468109</v>
      </c>
      <c r="J321" s="5">
        <v>11320.653735752991</v>
      </c>
      <c r="K321" s="5">
        <v>7399.5159263142759</v>
      </c>
      <c r="L321" s="5">
        <v>7500.7260353563042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</row>
    <row r="322" spans="1:31">
      <c r="A322" s="56" t="s">
        <v>66</v>
      </c>
      <c r="B322" s="56" t="s">
        <v>198</v>
      </c>
      <c r="C322" s="56" t="s">
        <v>132</v>
      </c>
      <c r="D322" s="5">
        <v>17.43012674343494</v>
      </c>
      <c r="E322" s="5">
        <v>10.997324602469959</v>
      </c>
      <c r="F322" s="5">
        <v>19.62817832367492</v>
      </c>
      <c r="G322" s="5">
        <v>37.356724942369823</v>
      </c>
      <c r="H322" s="5">
        <v>77.397694249095025</v>
      </c>
      <c r="I322" s="5">
        <v>114.96027007454509</v>
      </c>
      <c r="J322" s="5">
        <v>136.68644605169499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</row>
    <row r="323" spans="1:31">
      <c r="A323" s="56" t="s">
        <v>66</v>
      </c>
      <c r="B323" s="56" t="s">
        <v>198</v>
      </c>
      <c r="C323" s="56" t="s">
        <v>133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</row>
    <row r="324" spans="1:31">
      <c r="A324" s="56" t="s">
        <v>66</v>
      </c>
      <c r="B324" s="56" t="s">
        <v>198</v>
      </c>
      <c r="C324" s="56" t="s">
        <v>134</v>
      </c>
      <c r="D324" s="5">
        <v>10.11287389623001</v>
      </c>
      <c r="E324" s="5">
        <v>9.515348196870022</v>
      </c>
      <c r="F324" s="5">
        <v>13.04969392958499</v>
      </c>
      <c r="G324" s="5">
        <v>18.39824324556001</v>
      </c>
      <c r="H324" s="5">
        <v>42.174503385829979</v>
      </c>
      <c r="I324" s="5">
        <v>117.15824505127991</v>
      </c>
      <c r="J324" s="5">
        <v>109.175521851665</v>
      </c>
      <c r="K324" s="5">
        <v>236.97912758993999</v>
      </c>
      <c r="L324" s="5">
        <v>124.2020874271749</v>
      </c>
      <c r="M324" s="5">
        <v>241.65384702020489</v>
      </c>
      <c r="N324" s="5">
        <v>104.98372816305999</v>
      </c>
      <c r="O324" s="5">
        <v>314.37472153187502</v>
      </c>
      <c r="P324" s="5">
        <v>202.893100497875</v>
      </c>
      <c r="Q324" s="5">
        <v>483.90906566253972</v>
      </c>
      <c r="R324" s="5">
        <v>333.96336704867531</v>
      </c>
      <c r="S324" s="5">
        <v>878.14874779802904</v>
      </c>
      <c r="T324" s="5">
        <v>1105.0999730013359</v>
      </c>
      <c r="U324" s="5">
        <v>1355.244129611546</v>
      </c>
      <c r="V324" s="5">
        <v>1543.821943082748</v>
      </c>
      <c r="W324" s="5">
        <v>2476.5201967020989</v>
      </c>
      <c r="X324" s="5">
        <v>1335.6355615529201</v>
      </c>
      <c r="Y324" s="5">
        <v>1126.77721826844</v>
      </c>
      <c r="Z324" s="5">
        <v>1695.1622253505459</v>
      </c>
      <c r="AA324" s="5">
        <v>1370.056817589104</v>
      </c>
      <c r="AB324" s="5">
        <v>1727.4885506223061</v>
      </c>
      <c r="AC324" s="5">
        <v>1488.341620204159</v>
      </c>
      <c r="AD324" s="5">
        <v>4240.1512487779491</v>
      </c>
      <c r="AE324" s="5">
        <v>3075.5114406807661</v>
      </c>
    </row>
    <row r="325" spans="1:31">
      <c r="A325" s="56" t="s">
        <v>66</v>
      </c>
      <c r="B325" s="56" t="s">
        <v>198</v>
      </c>
      <c r="C325" s="56" t="s">
        <v>135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</row>
    <row r="326" spans="1:31">
      <c r="A326" s="56" t="s">
        <v>66</v>
      </c>
      <c r="B326" s="56" t="s">
        <v>198</v>
      </c>
      <c r="C326" s="56" t="s">
        <v>136</v>
      </c>
      <c r="D326" s="5">
        <v>2696.1570857666452</v>
      </c>
      <c r="E326" s="5">
        <v>1440.5974952562051</v>
      </c>
      <c r="F326" s="5">
        <v>2139.0646035924801</v>
      </c>
      <c r="G326" s="5">
        <v>2795.9415149390079</v>
      </c>
      <c r="H326" s="5">
        <v>2899.2561533145649</v>
      </c>
      <c r="I326" s="5">
        <v>2670.4358913650399</v>
      </c>
      <c r="J326" s="5">
        <v>2902.038317560246</v>
      </c>
      <c r="K326" s="5">
        <v>3022.0053800563192</v>
      </c>
      <c r="L326" s="5">
        <v>1686.7013295525951</v>
      </c>
      <c r="M326" s="5">
        <v>2012.2593308976991</v>
      </c>
      <c r="N326" s="5">
        <v>2318.05786024094</v>
      </c>
      <c r="O326" s="5">
        <v>2772.7782260419199</v>
      </c>
      <c r="P326" s="5">
        <v>2753.998663740369</v>
      </c>
      <c r="Q326" s="5">
        <v>2687.948036484408</v>
      </c>
      <c r="R326" s="5">
        <v>2746.57005557</v>
      </c>
      <c r="S326" s="5">
        <v>2992.6901017530049</v>
      </c>
      <c r="T326" s="5">
        <v>2479.6179056112901</v>
      </c>
      <c r="U326" s="5">
        <v>2380.884785147492</v>
      </c>
      <c r="V326" s="5">
        <v>2017.203518932972</v>
      </c>
      <c r="W326" s="5">
        <v>1574.452939590846</v>
      </c>
      <c r="X326" s="5">
        <v>1926.789387615185</v>
      </c>
      <c r="Y326" s="5">
        <v>2795.7127005682419</v>
      </c>
      <c r="Z326" s="5">
        <v>3310.5598357047611</v>
      </c>
      <c r="AA326" s="5">
        <v>2581.6682047772201</v>
      </c>
      <c r="AB326" s="5">
        <v>2674.423751616428</v>
      </c>
      <c r="AC326" s="5">
        <v>2230.9629573109842</v>
      </c>
      <c r="AD326" s="5">
        <v>2029.9263191994251</v>
      </c>
      <c r="AE326" s="5">
        <v>1180.430337084015</v>
      </c>
    </row>
    <row r="327" spans="1:31">
      <c r="A327" s="56" t="s">
        <v>66</v>
      </c>
      <c r="B327" s="56" t="s">
        <v>198</v>
      </c>
      <c r="C327" s="56" t="s">
        <v>137</v>
      </c>
      <c r="D327" s="5">
        <v>142.36927327565499</v>
      </c>
      <c r="E327" s="5">
        <v>191.09932536183999</v>
      </c>
      <c r="F327" s="5">
        <v>171.53540584174499</v>
      </c>
      <c r="G327" s="5">
        <v>176.81495038827001</v>
      </c>
      <c r="H327" s="5">
        <v>182.53446964643999</v>
      </c>
      <c r="I327" s="5">
        <v>201.99999075965499</v>
      </c>
      <c r="J327" s="5">
        <v>208.008490699845</v>
      </c>
      <c r="K327" s="5">
        <v>1271.362634266465</v>
      </c>
      <c r="L327" s="5">
        <v>1282.531500353615</v>
      </c>
      <c r="M327" s="5">
        <v>1293.5962626503899</v>
      </c>
      <c r="N327" s="5">
        <v>1356.5261266161649</v>
      </c>
      <c r="O327" s="5">
        <v>1352.031840864425</v>
      </c>
      <c r="P327" s="5">
        <v>1398.6380339007389</v>
      </c>
      <c r="Q327" s="5">
        <v>1407.447486071474</v>
      </c>
      <c r="R327" s="5">
        <v>1455.99010880176</v>
      </c>
      <c r="S327" s="5">
        <v>1455.8412697629251</v>
      </c>
      <c r="T327" s="5">
        <v>2559.9570756284202</v>
      </c>
      <c r="U327" s="5">
        <v>2650.3297170322448</v>
      </c>
      <c r="V327" s="5">
        <v>2667.4392897307698</v>
      </c>
      <c r="W327" s="5">
        <v>2645.3098749846208</v>
      </c>
      <c r="X327" s="5">
        <v>2692.3499601164299</v>
      </c>
      <c r="Y327" s="5">
        <v>2786.8731909209259</v>
      </c>
      <c r="Z327" s="5">
        <v>2682.3946925362511</v>
      </c>
      <c r="AA327" s="5">
        <v>2819.9538056738002</v>
      </c>
      <c r="AB327" s="5">
        <v>2885.6490624418302</v>
      </c>
      <c r="AC327" s="5">
        <v>2877.21830985322</v>
      </c>
      <c r="AD327" s="5">
        <v>2929.458324089579</v>
      </c>
      <c r="AE327" s="5">
        <v>2138.382670998295</v>
      </c>
    </row>
    <row r="328" spans="1:31">
      <c r="A328" s="56" t="s">
        <v>66</v>
      </c>
      <c r="B328" s="56" t="s">
        <v>198</v>
      </c>
      <c r="C328" s="56" t="s">
        <v>138</v>
      </c>
      <c r="D328" s="5">
        <v>42.006533874239992</v>
      </c>
      <c r="E328" s="5">
        <v>130.61162938160501</v>
      </c>
      <c r="F328" s="5">
        <v>215.70145208188509</v>
      </c>
      <c r="G328" s="5">
        <v>353.68102536571479</v>
      </c>
      <c r="H328" s="5">
        <v>534.5382222544049</v>
      </c>
      <c r="I328" s="5">
        <v>709.12702808353004</v>
      </c>
      <c r="J328" s="5">
        <v>915.02017088759487</v>
      </c>
      <c r="K328" s="5">
        <v>1032.392894354055</v>
      </c>
      <c r="L328" s="5">
        <v>1195.517323922825</v>
      </c>
      <c r="M328" s="5">
        <v>1271.4733188670041</v>
      </c>
      <c r="N328" s="5">
        <v>1593.2260627905439</v>
      </c>
      <c r="O328" s="5">
        <v>1925.42935319258</v>
      </c>
      <c r="P328" s="5">
        <v>2366.458639749655</v>
      </c>
      <c r="Q328" s="5">
        <v>2682.65005907467</v>
      </c>
      <c r="R328" s="5">
        <v>3155.0744404152729</v>
      </c>
      <c r="S328" s="5">
        <v>3616.6598602050581</v>
      </c>
      <c r="T328" s="5">
        <v>3550.9718330340711</v>
      </c>
      <c r="U328" s="5">
        <v>3997.2117796921871</v>
      </c>
      <c r="V328" s="5">
        <v>4440.7828824422268</v>
      </c>
      <c r="W328" s="5">
        <v>4823.2476429751659</v>
      </c>
      <c r="X328" s="5">
        <v>4317.5691636635765</v>
      </c>
      <c r="Y328" s="5">
        <v>4714.90129279348</v>
      </c>
      <c r="Z328" s="5">
        <v>5218.3032597276233</v>
      </c>
      <c r="AA328" s="5">
        <v>5835.9338484607797</v>
      </c>
      <c r="AB328" s="5">
        <v>6302.1680626308589</v>
      </c>
      <c r="AC328" s="5">
        <v>6776.4729586654321</v>
      </c>
      <c r="AD328" s="5">
        <v>8239.5807627712911</v>
      </c>
      <c r="AE328" s="5">
        <v>8558.3530273600591</v>
      </c>
    </row>
    <row r="329" spans="1:31">
      <c r="A329" s="56" t="s">
        <v>66</v>
      </c>
      <c r="B329" s="56" t="s">
        <v>198</v>
      </c>
      <c r="C329" s="56" t="s">
        <v>139</v>
      </c>
      <c r="D329" s="5">
        <v>69.074172932615198</v>
      </c>
      <c r="E329" s="5">
        <v>140.15642659301099</v>
      </c>
      <c r="F329" s="5">
        <v>215.85251842106501</v>
      </c>
      <c r="G329" s="5">
        <v>287.14967646944399</v>
      </c>
      <c r="H329" s="5">
        <v>348.36567844821002</v>
      </c>
      <c r="I329" s="5">
        <v>385.66229740739902</v>
      </c>
      <c r="J329" s="5">
        <v>418.05843362789699</v>
      </c>
      <c r="K329" s="5">
        <v>482.31025090746198</v>
      </c>
      <c r="L329" s="5">
        <v>538.07407158736896</v>
      </c>
      <c r="M329" s="5">
        <v>584.76177501695201</v>
      </c>
      <c r="N329" s="5">
        <v>647.95847717836398</v>
      </c>
      <c r="O329" s="5">
        <v>723.491458310697</v>
      </c>
      <c r="P329" s="5">
        <v>805.71518857144497</v>
      </c>
      <c r="Q329" s="5">
        <v>876.96027168968396</v>
      </c>
      <c r="R329" s="5">
        <v>951.94395451455398</v>
      </c>
      <c r="S329" s="5">
        <v>1008.03049652114</v>
      </c>
      <c r="T329" s="5">
        <v>1051.0785955623601</v>
      </c>
      <c r="U329" s="5">
        <v>1076.83678414377</v>
      </c>
      <c r="V329" s="5">
        <v>1090.3001927442399</v>
      </c>
      <c r="W329" s="5">
        <v>1094.51140755049</v>
      </c>
      <c r="X329" s="5">
        <v>1095.8182403927999</v>
      </c>
      <c r="Y329" s="5">
        <v>1090.22911796226</v>
      </c>
      <c r="Z329" s="5">
        <v>1084.50572591839</v>
      </c>
      <c r="AA329" s="5">
        <v>1086.54855312361</v>
      </c>
      <c r="AB329" s="5">
        <v>1080.5324274530501</v>
      </c>
      <c r="AC329" s="5">
        <v>1074.989727704</v>
      </c>
      <c r="AD329" s="5">
        <v>1060.4448594985699</v>
      </c>
      <c r="AE329" s="5">
        <v>1071.8228082655501</v>
      </c>
    </row>
    <row r="330" spans="1:31">
      <c r="A330" s="56" t="s">
        <v>66</v>
      </c>
      <c r="B330" s="56" t="s">
        <v>198</v>
      </c>
      <c r="C330" s="56" t="s">
        <v>140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</row>
    <row r="331" spans="1:31">
      <c r="A331" s="56" t="s">
        <v>66</v>
      </c>
      <c r="B331" s="56" t="s">
        <v>198</v>
      </c>
      <c r="C331" s="56" t="s">
        <v>141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</row>
    <row r="332" spans="1:31">
      <c r="A332" s="56" t="s">
        <v>66</v>
      </c>
      <c r="B332" s="56" t="s">
        <v>198</v>
      </c>
      <c r="C332" s="56" t="s">
        <v>142</v>
      </c>
      <c r="D332" s="5">
        <v>11750.58522204078</v>
      </c>
      <c r="E332" s="5">
        <v>14692.004372178901</v>
      </c>
      <c r="F332" s="5">
        <v>13372.237361033889</v>
      </c>
      <c r="G332" s="5">
        <v>16490.709653714941</v>
      </c>
      <c r="H332" s="5">
        <v>15864.46050607128</v>
      </c>
      <c r="I332" s="5">
        <v>17432.05495389516</v>
      </c>
      <c r="J332" s="5">
        <v>19986.620380604931</v>
      </c>
      <c r="K332" s="5">
        <v>23048.557639949391</v>
      </c>
      <c r="L332" s="5">
        <v>23747.867733475359</v>
      </c>
      <c r="M332" s="5">
        <v>23571.859637805032</v>
      </c>
      <c r="N332" s="5">
        <v>30980.141852998899</v>
      </c>
      <c r="O332" s="5">
        <v>29164.63859045981</v>
      </c>
      <c r="P332" s="5">
        <v>33196.078575849941</v>
      </c>
      <c r="Q332" s="5">
        <v>29335.34040509678</v>
      </c>
      <c r="R332" s="5">
        <v>33158.22402829925</v>
      </c>
      <c r="S332" s="5">
        <v>30993.794931243039</v>
      </c>
      <c r="T332" s="5">
        <v>32461.02137099735</v>
      </c>
      <c r="U332" s="5">
        <v>32286.102949620461</v>
      </c>
      <c r="V332" s="5">
        <v>34268.054963207949</v>
      </c>
      <c r="W332" s="5">
        <v>35850.803123142599</v>
      </c>
      <c r="X332" s="5">
        <v>36076.497802119717</v>
      </c>
      <c r="Y332" s="5">
        <v>38037.262510942099</v>
      </c>
      <c r="Z332" s="5">
        <v>37415.942292961852</v>
      </c>
      <c r="AA332" s="5">
        <v>42459.57724178239</v>
      </c>
      <c r="AB332" s="5">
        <v>39479.50341417185</v>
      </c>
      <c r="AC332" s="5">
        <v>40474.340023565099</v>
      </c>
      <c r="AD332" s="5">
        <v>35578.971601411497</v>
      </c>
      <c r="AE332" s="5">
        <v>36974.219691341728</v>
      </c>
    </row>
    <row r="333" spans="1:31">
      <c r="A333" s="56" t="s">
        <v>66</v>
      </c>
      <c r="B333" s="56" t="s">
        <v>198</v>
      </c>
      <c r="C333" s="56" t="s">
        <v>143</v>
      </c>
      <c r="D333" s="5">
        <v>1937.890564439535</v>
      </c>
      <c r="E333" s="5">
        <v>1679.487140644891</v>
      </c>
      <c r="F333" s="5">
        <v>1848.774474055456</v>
      </c>
      <c r="G333" s="5">
        <v>1832.2579987515801</v>
      </c>
      <c r="H333" s="5">
        <v>1788.5526363052099</v>
      </c>
      <c r="I333" s="5">
        <v>1806.50272328905</v>
      </c>
      <c r="J333" s="5">
        <v>1837.900567221486</v>
      </c>
      <c r="K333" s="5">
        <v>1847.540085479784</v>
      </c>
      <c r="L333" s="5">
        <v>2758.449738702705</v>
      </c>
      <c r="M333" s="5">
        <v>4790.3538916727111</v>
      </c>
      <c r="N333" s="5">
        <v>5075.7942260475738</v>
      </c>
      <c r="O333" s="5">
        <v>5238.2206883558629</v>
      </c>
      <c r="P333" s="5">
        <v>4822.2280416483909</v>
      </c>
      <c r="Q333" s="5">
        <v>5554.8951961582316</v>
      </c>
      <c r="R333" s="5">
        <v>5423.1519583273439</v>
      </c>
      <c r="S333" s="5">
        <v>6099.5882122074318</v>
      </c>
      <c r="T333" s="5">
        <v>7318.9747929632413</v>
      </c>
      <c r="U333" s="5">
        <v>7425.3706067316962</v>
      </c>
      <c r="V333" s="5">
        <v>7169.7297047527554</v>
      </c>
      <c r="W333" s="5">
        <v>9777.0706170461708</v>
      </c>
      <c r="X333" s="5">
        <v>9427.256441341513</v>
      </c>
      <c r="Y333" s="5">
        <v>9935.1465799377074</v>
      </c>
      <c r="Z333" s="5">
        <v>10334.075907136779</v>
      </c>
      <c r="AA333" s="5">
        <v>9618.2898605046103</v>
      </c>
      <c r="AB333" s="5">
        <v>12086.911347656051</v>
      </c>
      <c r="AC333" s="5">
        <v>13674.24870483525</v>
      </c>
      <c r="AD333" s="5">
        <v>19566.256002446189</v>
      </c>
      <c r="AE333" s="5">
        <v>20637.723598326349</v>
      </c>
    </row>
    <row r="334" spans="1:31">
      <c r="A334" s="56" t="s">
        <v>66</v>
      </c>
      <c r="B334" s="56" t="s">
        <v>198</v>
      </c>
      <c r="C334" s="56" t="s">
        <v>144</v>
      </c>
      <c r="D334" s="5">
        <v>5718.6357909999997</v>
      </c>
      <c r="E334" s="5">
        <v>6558.3671729999996</v>
      </c>
      <c r="F334" s="5">
        <v>7452.5033409999996</v>
      </c>
      <c r="G334" s="5">
        <v>8386.2097439999998</v>
      </c>
      <c r="H334" s="5">
        <v>9338.6130169999997</v>
      </c>
      <c r="I334" s="5">
        <v>10124.096380000001</v>
      </c>
      <c r="J334" s="5">
        <v>10744.429990000001</v>
      </c>
      <c r="K334" s="5">
        <v>11378.13377</v>
      </c>
      <c r="L334" s="5">
        <v>11990.628559999999</v>
      </c>
      <c r="M334" s="5">
        <v>12545.06553</v>
      </c>
      <c r="N334" s="5">
        <v>13093.495849999999</v>
      </c>
      <c r="O334" s="5">
        <v>13662.15365</v>
      </c>
      <c r="P334" s="5">
        <v>14246.71704</v>
      </c>
      <c r="Q334" s="5">
        <v>14776.230299999999</v>
      </c>
      <c r="R334" s="5">
        <v>15282.98432</v>
      </c>
      <c r="S334" s="5">
        <v>15822.95959</v>
      </c>
      <c r="T334" s="5">
        <v>16410.520550000001</v>
      </c>
      <c r="U334" s="5">
        <v>16965.365730000001</v>
      </c>
      <c r="V334" s="5">
        <v>17508.562430000002</v>
      </c>
      <c r="W334" s="5">
        <v>18069.088650000002</v>
      </c>
      <c r="X334" s="5">
        <v>18666.968649999999</v>
      </c>
      <c r="Y334" s="5">
        <v>19206.869989999999</v>
      </c>
      <c r="Z334" s="5">
        <v>19729.20808</v>
      </c>
      <c r="AA334" s="5">
        <v>20273.653869999998</v>
      </c>
      <c r="AB334" s="5">
        <v>20862.428530000001</v>
      </c>
      <c r="AC334" s="5">
        <v>21385.21588</v>
      </c>
      <c r="AD334" s="5">
        <v>21895.777750000001</v>
      </c>
      <c r="AE334" s="5">
        <v>21895.777750000001</v>
      </c>
    </row>
    <row r="335" spans="1:31">
      <c r="A335" s="56" t="s">
        <v>66</v>
      </c>
      <c r="B335" s="56" t="s">
        <v>198</v>
      </c>
      <c r="C335" s="56" t="s">
        <v>146</v>
      </c>
      <c r="D335" s="5">
        <v>7.2153000000000029E-7</v>
      </c>
      <c r="E335" s="5">
        <v>7.2637000000000006E-7</v>
      </c>
      <c r="F335" s="5">
        <v>7.9593000000000006E-7</v>
      </c>
      <c r="G335" s="5">
        <v>2.1520978574999999E-2</v>
      </c>
      <c r="H335" s="5">
        <v>9.3596999999999961E-7</v>
      </c>
      <c r="I335" s="5">
        <v>1.00873E-6</v>
      </c>
      <c r="J335" s="5">
        <v>1.0774899999999989E-6</v>
      </c>
      <c r="K335" s="5">
        <v>1.7048468569049999</v>
      </c>
      <c r="L335" s="5">
        <v>8.3352999999999929E-7</v>
      </c>
      <c r="M335" s="5">
        <v>4.4325980258100319</v>
      </c>
      <c r="N335" s="5">
        <v>9.6299000000000029E-7</v>
      </c>
      <c r="O335" s="5">
        <v>0.85850357984999992</v>
      </c>
      <c r="P335" s="5">
        <v>0.78045784032500065</v>
      </c>
      <c r="Q335" s="5">
        <v>7.1827503888750046</v>
      </c>
      <c r="R335" s="5">
        <v>2.2199770160599859</v>
      </c>
      <c r="S335" s="5">
        <v>12.541763382759999</v>
      </c>
      <c r="T335" s="5">
        <v>13.50540045402</v>
      </c>
      <c r="U335" s="5">
        <v>32.200898086805033</v>
      </c>
      <c r="V335" s="5">
        <v>23.242529881639999</v>
      </c>
      <c r="W335" s="5">
        <v>74.815631172960124</v>
      </c>
      <c r="X335" s="5">
        <v>24.75643378755003</v>
      </c>
      <c r="Y335" s="5">
        <v>1.3659955E-5</v>
      </c>
      <c r="Z335" s="5">
        <v>83.728721454990023</v>
      </c>
      <c r="AA335" s="5">
        <v>85.888225096835058</v>
      </c>
      <c r="AB335" s="5">
        <v>543.53389436262455</v>
      </c>
      <c r="AC335" s="5">
        <v>563.44922044398209</v>
      </c>
      <c r="AD335" s="5">
        <v>876.38644742345105</v>
      </c>
      <c r="AE335" s="5">
        <v>557.12522582631573</v>
      </c>
    </row>
    <row r="336" spans="1:31">
      <c r="A336" s="56" t="s">
        <v>66</v>
      </c>
      <c r="B336" s="56" t="s">
        <v>198</v>
      </c>
      <c r="C336" s="56" t="s">
        <v>149</v>
      </c>
      <c r="D336" s="5">
        <v>-169.48728213526499</v>
      </c>
      <c r="E336" s="5">
        <v>-228.03499066361491</v>
      </c>
      <c r="F336" s="5">
        <v>-203.67315592994521</v>
      </c>
      <c r="G336" s="5">
        <v>-211.029778087605</v>
      </c>
      <c r="H336" s="5">
        <v>-216.7672823682299</v>
      </c>
      <c r="I336" s="5">
        <v>-240.47626065166011</v>
      </c>
      <c r="J336" s="5">
        <v>-247.62924096021999</v>
      </c>
      <c r="K336" s="5">
        <v>-1531.553102028849</v>
      </c>
      <c r="L336" s="5">
        <v>-1544.69106572806</v>
      </c>
      <c r="M336" s="5">
        <v>-1550.097486116189</v>
      </c>
      <c r="N336" s="5">
        <v>-1634.9861601233661</v>
      </c>
      <c r="O336" s="5">
        <v>-1620.072586816611</v>
      </c>
      <c r="P336" s="5">
        <v>-1685.1901235940611</v>
      </c>
      <c r="Q336" s="5">
        <v>-1686.4585522061909</v>
      </c>
      <c r="R336" s="5">
        <v>-1753.1484229066309</v>
      </c>
      <c r="S336" s="5">
        <v>-1744.5251443608699</v>
      </c>
      <c r="T336" s="5">
        <v>-3204.549543590364</v>
      </c>
      <c r="U336" s="5">
        <v>-3327.9702034094198</v>
      </c>
      <c r="V336" s="5">
        <v>-3335.8125872505589</v>
      </c>
      <c r="W336" s="5">
        <v>-3302.4644276202739</v>
      </c>
      <c r="X336" s="5">
        <v>-3387.6461255964919</v>
      </c>
      <c r="Y336" s="5">
        <v>-3533.1901564201712</v>
      </c>
      <c r="Z336" s="5">
        <v>-3347.3904285072158</v>
      </c>
      <c r="AA336" s="5">
        <v>-3577.7449281527902</v>
      </c>
      <c r="AB336" s="5">
        <v>-3605.8483518751359</v>
      </c>
      <c r="AC336" s="5">
        <v>-3625.529555985192</v>
      </c>
      <c r="AD336" s="5">
        <v>-3671.489161983649</v>
      </c>
      <c r="AE336" s="5">
        <v>-2748.4721086555128</v>
      </c>
    </row>
    <row r="337" spans="1:31">
      <c r="A337" s="56" t="s">
        <v>66</v>
      </c>
      <c r="B337" s="56" t="s">
        <v>198</v>
      </c>
      <c r="C337" s="56" t="s">
        <v>150</v>
      </c>
      <c r="D337" s="5">
        <v>-49.414568425405001</v>
      </c>
      <c r="E337" s="5">
        <v>-153.94463584607001</v>
      </c>
      <c r="F337" s="5">
        <v>-253.44225990155499</v>
      </c>
      <c r="G337" s="5">
        <v>-416.91550981484488</v>
      </c>
      <c r="H337" s="5">
        <v>-627.9450544593102</v>
      </c>
      <c r="I337" s="5">
        <v>-834.18465493137501</v>
      </c>
      <c r="J337" s="5">
        <v>-1076.3879461075201</v>
      </c>
      <c r="K337" s="5">
        <v>-1221.41353451704</v>
      </c>
      <c r="L337" s="5">
        <v>-1423.8400965122059</v>
      </c>
      <c r="M337" s="5">
        <v>-1518.2424771065339</v>
      </c>
      <c r="N337" s="5">
        <v>-1922.6780703841409</v>
      </c>
      <c r="O337" s="5">
        <v>-2320.8739285598408</v>
      </c>
      <c r="P337" s="5">
        <v>-2886.7342501983649</v>
      </c>
      <c r="Q337" s="5">
        <v>-3272.4775993602439</v>
      </c>
      <c r="R337" s="5">
        <v>-3874.281909773526</v>
      </c>
      <c r="S337" s="5">
        <v>-4433.547295862717</v>
      </c>
      <c r="T337" s="5">
        <v>-4399.3903580821852</v>
      </c>
      <c r="U337" s="5">
        <v>-4982.2272720171986</v>
      </c>
      <c r="V337" s="5">
        <v>-5560.443230559953</v>
      </c>
      <c r="W337" s="5">
        <v>-6035.7221039728029</v>
      </c>
      <c r="X337" s="5">
        <v>-5423.5091770405616</v>
      </c>
      <c r="Y337" s="5">
        <v>-5969.5460426962709</v>
      </c>
      <c r="Z337" s="5">
        <v>-6566.0681521029746</v>
      </c>
      <c r="AA337" s="5">
        <v>-7417.6643452494409</v>
      </c>
      <c r="AB337" s="5">
        <v>-7991.6459550994059</v>
      </c>
      <c r="AC337" s="5">
        <v>-8656.4111797815058</v>
      </c>
      <c r="AD337" s="5">
        <v>-10501.073981670221</v>
      </c>
      <c r="AE337" s="5">
        <v>-10983.372929775031</v>
      </c>
    </row>
    <row r="338" spans="1:31">
      <c r="A338" s="56" t="s">
        <v>66</v>
      </c>
      <c r="B338" s="56" t="s">
        <v>198</v>
      </c>
      <c r="C338" s="56" t="s">
        <v>151</v>
      </c>
      <c r="D338" s="5">
        <v>-82.897309510476305</v>
      </c>
      <c r="E338" s="5">
        <v>-167.383270193117</v>
      </c>
      <c r="F338" s="5">
        <v>-258.47343626515902</v>
      </c>
      <c r="G338" s="5">
        <v>-342.574144186078</v>
      </c>
      <c r="H338" s="5">
        <v>-414.91748051980198</v>
      </c>
      <c r="I338" s="5">
        <v>-460.13374346728398</v>
      </c>
      <c r="J338" s="5">
        <v>-500.66601876375103</v>
      </c>
      <c r="K338" s="5">
        <v>-574.973000632609</v>
      </c>
      <c r="L338" s="5">
        <v>-642.53680690413205</v>
      </c>
      <c r="M338" s="5">
        <v>-698.74405543492401</v>
      </c>
      <c r="N338" s="5">
        <v>-771.96638970486595</v>
      </c>
      <c r="O338" s="5">
        <v>-863.39795155879403</v>
      </c>
      <c r="P338" s="5">
        <v>-959.95162990237702</v>
      </c>
      <c r="Q338" s="5">
        <v>-1048.33090851574</v>
      </c>
      <c r="R338" s="5">
        <v>-1132.84706839004</v>
      </c>
      <c r="S338" s="5">
        <v>-1201.3012127468401</v>
      </c>
      <c r="T338" s="5">
        <v>-1248.60990445275</v>
      </c>
      <c r="U338" s="5">
        <v>-1293.7149498840199</v>
      </c>
      <c r="V338" s="5">
        <v>-1298.7319434440401</v>
      </c>
      <c r="W338" s="5">
        <v>-1308.6281685958299</v>
      </c>
      <c r="X338" s="5">
        <v>-1304.5338725813299</v>
      </c>
      <c r="Y338" s="5">
        <v>-1299.0024458058299</v>
      </c>
      <c r="Z338" s="5">
        <v>-1294.69563076549</v>
      </c>
      <c r="AA338" s="5">
        <v>-1301.0827396520899</v>
      </c>
      <c r="AB338" s="5">
        <v>-1289.8067462076301</v>
      </c>
      <c r="AC338" s="5">
        <v>-1282.0320907452201</v>
      </c>
      <c r="AD338" s="5">
        <v>-1265.12285797189</v>
      </c>
      <c r="AE338" s="5">
        <v>-1277.4021222766401</v>
      </c>
    </row>
    <row r="340" spans="1:31">
      <c r="A340" s="56" t="s">
        <v>66</v>
      </c>
      <c r="B340" s="56" t="s">
        <v>199</v>
      </c>
      <c r="C340" s="56" t="s">
        <v>132</v>
      </c>
      <c r="D340" s="5">
        <v>912.61557670565014</v>
      </c>
      <c r="E340" s="5">
        <v>636.70688020516047</v>
      </c>
      <c r="F340" s="5">
        <v>121.39702742845989</v>
      </c>
      <c r="G340" s="5">
        <v>166.30335227692481</v>
      </c>
      <c r="H340" s="5">
        <v>375.24745936399978</v>
      </c>
      <c r="I340" s="5">
        <v>406.32177485400013</v>
      </c>
      <c r="J340" s="5">
        <v>447.97732328008038</v>
      </c>
      <c r="K340" s="5">
        <v>877.70252800587468</v>
      </c>
      <c r="L340" s="5">
        <v>637.60818195140962</v>
      </c>
      <c r="M340" s="5">
        <v>709.81468538903994</v>
      </c>
      <c r="N340" s="5">
        <v>875.49667990996568</v>
      </c>
      <c r="O340" s="5">
        <v>1130.0926166404711</v>
      </c>
      <c r="P340" s="5">
        <v>954.84662231446566</v>
      </c>
      <c r="Q340" s="5">
        <v>919.87477349190874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</row>
    <row r="341" spans="1:31">
      <c r="A341" s="56" t="s">
        <v>66</v>
      </c>
      <c r="B341" s="56" t="s">
        <v>199</v>
      </c>
      <c r="C341" s="56" t="s">
        <v>133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</row>
    <row r="342" spans="1:31">
      <c r="A342" s="56" t="s">
        <v>66</v>
      </c>
      <c r="B342" s="56" t="s">
        <v>199</v>
      </c>
      <c r="C342" s="56" t="s">
        <v>134</v>
      </c>
      <c r="D342" s="5">
        <v>92.478908589099987</v>
      </c>
      <c r="E342" s="5">
        <v>104.61831121404001</v>
      </c>
      <c r="F342" s="5">
        <v>27.029559858165019</v>
      </c>
      <c r="G342" s="5">
        <v>39.579845872589942</v>
      </c>
      <c r="H342" s="5">
        <v>88.877294508594915</v>
      </c>
      <c r="I342" s="5">
        <v>97.71756891135999</v>
      </c>
      <c r="J342" s="5">
        <v>91.812515756395058</v>
      </c>
      <c r="K342" s="5">
        <v>225.166259666385</v>
      </c>
      <c r="L342" s="5">
        <v>190.33588930610989</v>
      </c>
      <c r="M342" s="5">
        <v>218.7196489391699</v>
      </c>
      <c r="N342" s="5">
        <v>260.92976367980498</v>
      </c>
      <c r="O342" s="5">
        <v>358.32907273229512</v>
      </c>
      <c r="P342" s="5">
        <v>380.67229548753983</v>
      </c>
      <c r="Q342" s="5">
        <v>417.13897327831972</v>
      </c>
      <c r="R342" s="5">
        <v>551.08123624523967</v>
      </c>
      <c r="S342" s="5">
        <v>786.06971965467051</v>
      </c>
      <c r="T342" s="5">
        <v>552.69458390602483</v>
      </c>
      <c r="U342" s="5">
        <v>571.59645944712008</v>
      </c>
      <c r="V342" s="5">
        <v>621.49636128165389</v>
      </c>
      <c r="W342" s="5">
        <v>605.27010873751976</v>
      </c>
      <c r="X342" s="5">
        <v>515.95587473016678</v>
      </c>
      <c r="Y342" s="5">
        <v>205.31271086584499</v>
      </c>
      <c r="Z342" s="5">
        <v>184.309273817085</v>
      </c>
      <c r="AA342" s="5">
        <v>134.60496535049509</v>
      </c>
      <c r="AB342" s="5">
        <v>187.74552648202501</v>
      </c>
      <c r="AC342" s="5">
        <v>119.3078022188201</v>
      </c>
      <c r="AD342" s="5">
        <v>196.99231686292529</v>
      </c>
      <c r="AE342" s="5">
        <v>82.11362976104499</v>
      </c>
    </row>
    <row r="343" spans="1:31">
      <c r="A343" s="56" t="s">
        <v>66</v>
      </c>
      <c r="B343" s="56" t="s">
        <v>199</v>
      </c>
      <c r="C343" s="56" t="s">
        <v>135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</row>
    <row r="344" spans="1:31">
      <c r="A344" s="56" t="s">
        <v>66</v>
      </c>
      <c r="B344" s="56" t="s">
        <v>199</v>
      </c>
      <c r="C344" s="56" t="s">
        <v>136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</row>
    <row r="345" spans="1:31">
      <c r="A345" s="56" t="s">
        <v>66</v>
      </c>
      <c r="B345" s="56" t="s">
        <v>199</v>
      </c>
      <c r="C345" s="56" t="s">
        <v>137</v>
      </c>
      <c r="D345" s="5">
        <v>251.17718925608</v>
      </c>
      <c r="E345" s="5">
        <v>339.54173288607012</v>
      </c>
      <c r="F345" s="5">
        <v>285.66830589453502</v>
      </c>
      <c r="G345" s="5">
        <v>302.51585572102499</v>
      </c>
      <c r="H345" s="5">
        <v>315.7778826498751</v>
      </c>
      <c r="I345" s="5">
        <v>359.71317769433477</v>
      </c>
      <c r="J345" s="5">
        <v>386.17296514867502</v>
      </c>
      <c r="K345" s="5">
        <v>391.2369634277498</v>
      </c>
      <c r="L345" s="5">
        <v>368.51341603978523</v>
      </c>
      <c r="M345" s="5">
        <v>350.16013519785503</v>
      </c>
      <c r="N345" s="5">
        <v>385.98815076245489</v>
      </c>
      <c r="O345" s="5">
        <v>396.49296726771502</v>
      </c>
      <c r="P345" s="5">
        <v>443.64831625950512</v>
      </c>
      <c r="Q345" s="5">
        <v>440.76817086598021</v>
      </c>
      <c r="R345" s="5">
        <v>511.87019162459978</v>
      </c>
      <c r="S345" s="5">
        <v>683.46031524692535</v>
      </c>
      <c r="T345" s="5">
        <v>1233.1977680587399</v>
      </c>
      <c r="U345" s="5">
        <v>1213.968926026545</v>
      </c>
      <c r="V345" s="5">
        <v>1307.727275327105</v>
      </c>
      <c r="W345" s="5">
        <v>1292.243189794684</v>
      </c>
      <c r="X345" s="5">
        <v>1279.717935458375</v>
      </c>
      <c r="Y345" s="5">
        <v>1363.4010889630199</v>
      </c>
      <c r="Z345" s="5">
        <v>1387.559159768444</v>
      </c>
      <c r="AA345" s="5">
        <v>1370.074306755165</v>
      </c>
      <c r="AB345" s="5">
        <v>1365.5428740331149</v>
      </c>
      <c r="AC345" s="5">
        <v>1399.961106406631</v>
      </c>
      <c r="AD345" s="5">
        <v>2954.2182598126601</v>
      </c>
      <c r="AE345" s="5">
        <v>3129.2321106805539</v>
      </c>
    </row>
    <row r="346" spans="1:31">
      <c r="A346" s="56" t="s">
        <v>66</v>
      </c>
      <c r="B346" s="56" t="s">
        <v>199</v>
      </c>
      <c r="C346" s="56" t="s">
        <v>138</v>
      </c>
      <c r="D346" s="5">
        <v>71.249629411459935</v>
      </c>
      <c r="E346" s="5">
        <v>125.81214691369</v>
      </c>
      <c r="F346" s="5">
        <v>146.8250846559051</v>
      </c>
      <c r="G346" s="5">
        <v>188.9753111392898</v>
      </c>
      <c r="H346" s="5">
        <v>236.38203418837</v>
      </c>
      <c r="I346" s="5">
        <v>295.91550512295021</v>
      </c>
      <c r="J346" s="5">
        <v>392.77863824841978</v>
      </c>
      <c r="K346" s="5">
        <v>468.5015896742799</v>
      </c>
      <c r="L346" s="5">
        <v>534.2577446258698</v>
      </c>
      <c r="M346" s="5">
        <v>613.48192449602459</v>
      </c>
      <c r="N346" s="5">
        <v>773.34844196010943</v>
      </c>
      <c r="O346" s="5">
        <v>923.84043665762033</v>
      </c>
      <c r="P346" s="5">
        <v>1114.9316435353051</v>
      </c>
      <c r="Q346" s="5">
        <v>1250.152862965545</v>
      </c>
      <c r="R346" s="5">
        <v>1518.277896389149</v>
      </c>
      <c r="S346" s="5">
        <v>1841.4706329535791</v>
      </c>
      <c r="T346" s="5">
        <v>1915.202410731835</v>
      </c>
      <c r="U346" s="5">
        <v>2022.748170578679</v>
      </c>
      <c r="V346" s="5">
        <v>2423.7570236995211</v>
      </c>
      <c r="W346" s="5">
        <v>2552.6510812310598</v>
      </c>
      <c r="X346" s="5">
        <v>2696.5393957542342</v>
      </c>
      <c r="Y346" s="5">
        <v>3049.9921392349902</v>
      </c>
      <c r="Z346" s="5">
        <v>3288.900453550636</v>
      </c>
      <c r="AA346" s="5">
        <v>3587.0540286637238</v>
      </c>
      <c r="AB346" s="5">
        <v>3679.8271236221508</v>
      </c>
      <c r="AC346" s="5">
        <v>4143.5597062934394</v>
      </c>
      <c r="AD346" s="5">
        <v>4544.1026626070015</v>
      </c>
      <c r="AE346" s="5">
        <v>4861.0544320135123</v>
      </c>
    </row>
    <row r="347" spans="1:31">
      <c r="A347" s="56" t="s">
        <v>66</v>
      </c>
      <c r="B347" s="56" t="s">
        <v>199</v>
      </c>
      <c r="C347" s="56" t="s">
        <v>139</v>
      </c>
      <c r="D347" s="5">
        <v>63.426250933649797</v>
      </c>
      <c r="E347" s="5">
        <v>86.962554833630904</v>
      </c>
      <c r="F347" s="5">
        <v>108.67249608488299</v>
      </c>
      <c r="G347" s="5">
        <v>127.933514391503</v>
      </c>
      <c r="H347" s="5">
        <v>144.23553265286699</v>
      </c>
      <c r="I347" s="5">
        <v>159.83541742208499</v>
      </c>
      <c r="J347" s="5">
        <v>183.580282085329</v>
      </c>
      <c r="K347" s="5">
        <v>215.30383687622401</v>
      </c>
      <c r="L347" s="5">
        <v>247.02774218671399</v>
      </c>
      <c r="M347" s="5">
        <v>279.89396370778701</v>
      </c>
      <c r="N347" s="5">
        <v>318.72951328646002</v>
      </c>
      <c r="O347" s="5">
        <v>357.70127256132798</v>
      </c>
      <c r="P347" s="5">
        <v>397.27665780150801</v>
      </c>
      <c r="Q347" s="5">
        <v>429.38651124079797</v>
      </c>
      <c r="R347" s="5">
        <v>458.33226561247898</v>
      </c>
      <c r="S347" s="5">
        <v>479.42895351745602</v>
      </c>
      <c r="T347" s="5">
        <v>495.79138632613501</v>
      </c>
      <c r="U347" s="5">
        <v>500.48148198353999</v>
      </c>
      <c r="V347" s="5">
        <v>503.37238089581399</v>
      </c>
      <c r="W347" s="5">
        <v>502.971962579717</v>
      </c>
      <c r="X347" s="5">
        <v>502.54195914210101</v>
      </c>
      <c r="Y347" s="5">
        <v>499.72436990419101</v>
      </c>
      <c r="Z347" s="5">
        <v>496.92200148649403</v>
      </c>
      <c r="AA347" s="5">
        <v>498.28973034073402</v>
      </c>
      <c r="AB347" s="5">
        <v>496.87792429327197</v>
      </c>
      <c r="AC347" s="5">
        <v>492.79081792588897</v>
      </c>
      <c r="AD347" s="5">
        <v>486.25478166566302</v>
      </c>
      <c r="AE347" s="5">
        <v>491.94978754036299</v>
      </c>
    </row>
    <row r="348" spans="1:31">
      <c r="A348" s="56" t="s">
        <v>66</v>
      </c>
      <c r="B348" s="56" t="s">
        <v>199</v>
      </c>
      <c r="C348" s="56" t="s">
        <v>140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</row>
    <row r="349" spans="1:31">
      <c r="A349" s="56" t="s">
        <v>66</v>
      </c>
      <c r="B349" s="56" t="s">
        <v>199</v>
      </c>
      <c r="C349" s="56" t="s">
        <v>141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</row>
    <row r="350" spans="1:31">
      <c r="A350" s="56" t="s">
        <v>66</v>
      </c>
      <c r="B350" s="56" t="s">
        <v>199</v>
      </c>
      <c r="C350" s="56" t="s">
        <v>142</v>
      </c>
      <c r="D350" s="5">
        <v>6451.9344926531712</v>
      </c>
      <c r="E350" s="5">
        <v>7773.8124804306854</v>
      </c>
      <c r="F350" s="5">
        <v>10008.849109486269</v>
      </c>
      <c r="G350" s="5">
        <v>10290.917860334561</v>
      </c>
      <c r="H350" s="5">
        <v>9565.568370350813</v>
      </c>
      <c r="I350" s="5">
        <v>12931.88688026707</v>
      </c>
      <c r="J350" s="5">
        <v>12851.14454175213</v>
      </c>
      <c r="K350" s="5">
        <v>13004.92752353256</v>
      </c>
      <c r="L350" s="5">
        <v>12700.41670558546</v>
      </c>
      <c r="M350" s="5">
        <v>12590.36338224754</v>
      </c>
      <c r="N350" s="5">
        <v>14241.798384175399</v>
      </c>
      <c r="O350" s="5">
        <v>13592.70316434981</v>
      </c>
      <c r="P350" s="5">
        <v>14685.103237414211</v>
      </c>
      <c r="Q350" s="5">
        <v>13589.797856511541</v>
      </c>
      <c r="R350" s="5">
        <v>14734.54806442981</v>
      </c>
      <c r="S350" s="5">
        <v>12950.238567299341</v>
      </c>
      <c r="T350" s="5">
        <v>16710.807964658619</v>
      </c>
      <c r="U350" s="5">
        <v>16665.607120512392</v>
      </c>
      <c r="V350" s="5">
        <v>17758.892890113679</v>
      </c>
      <c r="W350" s="5">
        <v>18207.732973331909</v>
      </c>
      <c r="X350" s="5">
        <v>20526.52916385336</v>
      </c>
      <c r="Y350" s="5">
        <v>21598.12970688198</v>
      </c>
      <c r="Z350" s="5">
        <v>19924.112253952771</v>
      </c>
      <c r="AA350" s="5">
        <v>21631.73184202674</v>
      </c>
      <c r="AB350" s="5">
        <v>21803.229974265229</v>
      </c>
      <c r="AC350" s="5">
        <v>23838.027188377819</v>
      </c>
      <c r="AD350" s="5">
        <v>21172.826995105061</v>
      </c>
      <c r="AE350" s="5">
        <v>23603.136862155581</v>
      </c>
    </row>
    <row r="351" spans="1:31">
      <c r="A351" s="56" t="s">
        <v>66</v>
      </c>
      <c r="B351" s="56" t="s">
        <v>199</v>
      </c>
      <c r="C351" s="56" t="s">
        <v>143</v>
      </c>
      <c r="D351" s="5">
        <v>959.01117138149482</v>
      </c>
      <c r="E351" s="5">
        <v>856.89925814556489</v>
      </c>
      <c r="F351" s="5">
        <v>947.6959244263752</v>
      </c>
      <c r="G351" s="5">
        <v>939.507998538685</v>
      </c>
      <c r="H351" s="5">
        <v>929.59580435671023</v>
      </c>
      <c r="I351" s="5">
        <v>879.02416226423975</v>
      </c>
      <c r="J351" s="5">
        <v>905.64228961415495</v>
      </c>
      <c r="K351" s="5">
        <v>936.68904369676</v>
      </c>
      <c r="L351" s="5">
        <v>874.82199879093491</v>
      </c>
      <c r="M351" s="5">
        <v>1100.6168706621199</v>
      </c>
      <c r="N351" s="5">
        <v>1138.4386916160811</v>
      </c>
      <c r="O351" s="5">
        <v>1159.802506468415</v>
      </c>
      <c r="P351" s="5">
        <v>1073.7341475094549</v>
      </c>
      <c r="Q351" s="5">
        <v>1115.96286280912</v>
      </c>
      <c r="R351" s="5">
        <v>1789.71315243659</v>
      </c>
      <c r="S351" s="5">
        <v>3633.8129110531349</v>
      </c>
      <c r="T351" s="5">
        <v>3940.5917290933698</v>
      </c>
      <c r="U351" s="5">
        <v>4163.4602447309899</v>
      </c>
      <c r="V351" s="5">
        <v>4067.98887830692</v>
      </c>
      <c r="W351" s="5">
        <v>4280.3551187245002</v>
      </c>
      <c r="X351" s="5">
        <v>6723.1966303101899</v>
      </c>
      <c r="Y351" s="5">
        <v>6801.8263458888596</v>
      </c>
      <c r="Z351" s="5">
        <v>6825.234409126002</v>
      </c>
      <c r="AA351" s="5">
        <v>6568.5655063411914</v>
      </c>
      <c r="AB351" s="5">
        <v>7429.8816587215588</v>
      </c>
      <c r="AC351" s="5">
        <v>8154.3841104699686</v>
      </c>
      <c r="AD351" s="5">
        <v>10228.03307413845</v>
      </c>
      <c r="AE351" s="5">
        <v>10128.785788626959</v>
      </c>
    </row>
    <row r="352" spans="1:31">
      <c r="A352" s="56" t="s">
        <v>66</v>
      </c>
      <c r="B352" s="56" t="s">
        <v>199</v>
      </c>
      <c r="C352" s="56" t="s">
        <v>144</v>
      </c>
      <c r="D352" s="5">
        <v>3473.1883269999998</v>
      </c>
      <c r="E352" s="5">
        <v>3823.1256450000001</v>
      </c>
      <c r="F352" s="5">
        <v>4140.519558</v>
      </c>
      <c r="G352" s="5">
        <v>4445.3585370000001</v>
      </c>
      <c r="H352" s="5">
        <v>4742.2356280000004</v>
      </c>
      <c r="I352" s="5">
        <v>5022.1358270000001</v>
      </c>
      <c r="J352" s="5">
        <v>5294.8037510000004</v>
      </c>
      <c r="K352" s="5">
        <v>5575.0517410000002</v>
      </c>
      <c r="L352" s="5">
        <v>5864.901046</v>
      </c>
      <c r="M352" s="5">
        <v>6143.9134700000004</v>
      </c>
      <c r="N352" s="5">
        <v>6421.4687919999997</v>
      </c>
      <c r="O352" s="5">
        <v>6709.3294420000002</v>
      </c>
      <c r="P352" s="5">
        <v>6994.937465</v>
      </c>
      <c r="Q352" s="5">
        <v>7251.3514729999997</v>
      </c>
      <c r="R352" s="5">
        <v>7485.4372560000002</v>
      </c>
      <c r="S352" s="5">
        <v>7721.4286760000005</v>
      </c>
      <c r="T352" s="5">
        <v>7972.4735179999998</v>
      </c>
      <c r="U352" s="5">
        <v>8197.8548269999992</v>
      </c>
      <c r="V352" s="5">
        <v>8412.0715199999995</v>
      </c>
      <c r="W352" s="5">
        <v>8633.6962000000003</v>
      </c>
      <c r="X352" s="5">
        <v>8875.3003520000002</v>
      </c>
      <c r="Y352" s="5">
        <v>9088.8854620000002</v>
      </c>
      <c r="Z352" s="5">
        <v>9292.7555479999992</v>
      </c>
      <c r="AA352" s="5">
        <v>9504.6162370000002</v>
      </c>
      <c r="AB352" s="5">
        <v>9735.6911940000009</v>
      </c>
      <c r="AC352" s="5">
        <v>9934.1812890000001</v>
      </c>
      <c r="AD352" s="5">
        <v>10127.123030000001</v>
      </c>
      <c r="AE352" s="5">
        <v>10127.123030000001</v>
      </c>
    </row>
    <row r="353" spans="1:31">
      <c r="A353" s="56" t="s">
        <v>66</v>
      </c>
      <c r="B353" s="56" t="s">
        <v>199</v>
      </c>
      <c r="C353" s="56" t="s">
        <v>146</v>
      </c>
      <c r="D353" s="5">
        <v>7.8086000000000039E-7</v>
      </c>
      <c r="E353" s="5">
        <v>7.8141999999999997E-7</v>
      </c>
      <c r="F353" s="5">
        <v>8.0332000000000119E-7</v>
      </c>
      <c r="G353" s="5">
        <v>8.6295499999999964E-7</v>
      </c>
      <c r="H353" s="5">
        <v>9.364250000000001E-7</v>
      </c>
      <c r="I353" s="5">
        <v>9.7448499999999995E-7</v>
      </c>
      <c r="J353" s="5">
        <v>1.037445E-6</v>
      </c>
      <c r="K353" s="5">
        <v>0.43586679506999992</v>
      </c>
      <c r="L353" s="5">
        <v>8.1378500000000006E-7</v>
      </c>
      <c r="M353" s="5">
        <v>1.457088307879991</v>
      </c>
      <c r="N353" s="5">
        <v>9.2427999999999964E-7</v>
      </c>
      <c r="O353" s="5">
        <v>0.36391278980999991</v>
      </c>
      <c r="P353" s="5">
        <v>1.047100000000001E-6</v>
      </c>
      <c r="Q353" s="5">
        <v>1.7213048663399979</v>
      </c>
      <c r="R353" s="5">
        <v>2.1399170443400131</v>
      </c>
      <c r="S353" s="5">
        <v>9.9523653850499869</v>
      </c>
      <c r="T353" s="5">
        <v>7.1673281959499837</v>
      </c>
      <c r="U353" s="5">
        <v>17.23231571682004</v>
      </c>
      <c r="V353" s="5">
        <v>12.439520256154999</v>
      </c>
      <c r="W353" s="5">
        <v>33.896836385045027</v>
      </c>
      <c r="X353" s="5">
        <v>10.97511606864</v>
      </c>
      <c r="Y353" s="5">
        <v>13.760182206385</v>
      </c>
      <c r="Z353" s="5">
        <v>53.467821546875022</v>
      </c>
      <c r="AA353" s="5">
        <v>59.715172778570043</v>
      </c>
      <c r="AB353" s="5">
        <v>99.313205756585077</v>
      </c>
      <c r="AC353" s="5">
        <v>132.2116642886852</v>
      </c>
      <c r="AD353" s="5">
        <v>191.2435400439997</v>
      </c>
      <c r="AE353" s="5">
        <v>133.50686723564471</v>
      </c>
    </row>
    <row r="354" spans="1:31">
      <c r="A354" s="56" t="s">
        <v>66</v>
      </c>
      <c r="B354" s="56" t="s">
        <v>199</v>
      </c>
      <c r="C354" s="56" t="s">
        <v>149</v>
      </c>
      <c r="D354" s="5">
        <v>-299.02055579632002</v>
      </c>
      <c r="E354" s="5">
        <v>-404.21761672110978</v>
      </c>
      <c r="F354" s="5">
        <v>-340.08027709666999</v>
      </c>
      <c r="G354" s="5">
        <v>-360.32763847349003</v>
      </c>
      <c r="H354" s="5">
        <v>-375.73656189864499</v>
      </c>
      <c r="I354" s="5">
        <v>-428.80737967256488</v>
      </c>
      <c r="J354" s="5">
        <v>-459.15259052196029</v>
      </c>
      <c r="K354" s="5">
        <v>-466.33571620479978</v>
      </c>
      <c r="L354" s="5">
        <v>-438.70659263361489</v>
      </c>
      <c r="M354" s="5">
        <v>-416.28016764815999</v>
      </c>
      <c r="N354" s="5">
        <v>-460.08712925184989</v>
      </c>
      <c r="O354" s="5">
        <v>-471.43831316818017</v>
      </c>
      <c r="P354" s="5">
        <v>-528.73020419579007</v>
      </c>
      <c r="Q354" s="5">
        <v>-524.14691137296484</v>
      </c>
      <c r="R354" s="5">
        <v>-609.94675417401538</v>
      </c>
      <c r="S354" s="5">
        <v>-814.78833737609557</v>
      </c>
      <c r="T354" s="5">
        <v>-1480.2276040722311</v>
      </c>
      <c r="U354" s="5">
        <v>-1451.923915373565</v>
      </c>
      <c r="V354" s="5">
        <v>-1568.778879269415</v>
      </c>
      <c r="W354" s="5">
        <v>-1544.50989224673</v>
      </c>
      <c r="X354" s="5">
        <v>-1532.1497086612339</v>
      </c>
      <c r="Y354" s="5">
        <v>-1634.7515620199899</v>
      </c>
      <c r="Z354" s="5">
        <v>-1658.180714010575</v>
      </c>
      <c r="AA354" s="5">
        <v>-1642.470833852024</v>
      </c>
      <c r="AB354" s="5">
        <v>-1631.80868057475</v>
      </c>
      <c r="AC354" s="5">
        <v>-1678.3287847583599</v>
      </c>
      <c r="AD354" s="5">
        <v>-3545.2628493303118</v>
      </c>
      <c r="AE354" s="5">
        <v>-3757.561821656192</v>
      </c>
    </row>
    <row r="355" spans="1:31">
      <c r="A355" s="56" t="s">
        <v>66</v>
      </c>
      <c r="B355" s="56" t="s">
        <v>199</v>
      </c>
      <c r="C355" s="56" t="s">
        <v>150</v>
      </c>
      <c r="D355" s="5">
        <v>-83.814810791389945</v>
      </c>
      <c r="E355" s="5">
        <v>-147.99966443168009</v>
      </c>
      <c r="F355" s="5">
        <v>-172.71832548432991</v>
      </c>
      <c r="G355" s="5">
        <v>-222.3865727786999</v>
      </c>
      <c r="H355" s="5">
        <v>-277.98438521711489</v>
      </c>
      <c r="I355" s="5">
        <v>-348.71221551164979</v>
      </c>
      <c r="J355" s="5">
        <v>-461.43612661768481</v>
      </c>
      <c r="K355" s="5">
        <v>-554.16441183225982</v>
      </c>
      <c r="L355" s="5">
        <v>-633.53237628850979</v>
      </c>
      <c r="M355" s="5">
        <v>-728.41414575415001</v>
      </c>
      <c r="N355" s="5">
        <v>-924.90159757685547</v>
      </c>
      <c r="O355" s="5">
        <v>-1103.7480011094799</v>
      </c>
      <c r="P355" s="5">
        <v>-1342.8088262839799</v>
      </c>
      <c r="Q355" s="5">
        <v>-1504.8794575876141</v>
      </c>
      <c r="R355" s="5">
        <v>-1836.607582840586</v>
      </c>
      <c r="S355" s="5">
        <v>-2224.7057893169372</v>
      </c>
      <c r="T355" s="5">
        <v>-2333.2818870641449</v>
      </c>
      <c r="U355" s="5">
        <v>-2468.8872365173388</v>
      </c>
      <c r="V355" s="5">
        <v>-2963.0112049448171</v>
      </c>
      <c r="W355" s="5">
        <v>-3119.13010761957</v>
      </c>
      <c r="X355" s="5">
        <v>-3305.3603215545559</v>
      </c>
      <c r="Y355" s="5">
        <v>-3754.6939632337539</v>
      </c>
      <c r="Z355" s="5">
        <v>-4041.6355806673068</v>
      </c>
      <c r="AA355" s="5">
        <v>-4428.9382929160938</v>
      </c>
      <c r="AB355" s="5">
        <v>-4550.752721592401</v>
      </c>
      <c r="AC355" s="5">
        <v>-5143.5611924622881</v>
      </c>
      <c r="AD355" s="5">
        <v>-5616.2526410690598</v>
      </c>
      <c r="AE355" s="5">
        <v>-6026.307804028429</v>
      </c>
    </row>
    <row r="356" spans="1:31">
      <c r="A356" s="56" t="s">
        <v>66</v>
      </c>
      <c r="B356" s="56" t="s">
        <v>199</v>
      </c>
      <c r="C356" s="56" t="s">
        <v>151</v>
      </c>
      <c r="D356" s="5">
        <v>-73.333142461160904</v>
      </c>
      <c r="E356" s="5">
        <v>-100.180591891784</v>
      </c>
      <c r="F356" s="5">
        <v>-125.065651328589</v>
      </c>
      <c r="G356" s="5">
        <v>-146.693403656096</v>
      </c>
      <c r="H356" s="5">
        <v>-164.61539700779801</v>
      </c>
      <c r="I356" s="5">
        <v>-183.25832367771201</v>
      </c>
      <c r="J356" s="5">
        <v>-209.425697186387</v>
      </c>
      <c r="K356" s="5">
        <v>-246.59278958307701</v>
      </c>
      <c r="L356" s="5">
        <v>-283.14341874785202</v>
      </c>
      <c r="M356" s="5">
        <v>-321.08529842100597</v>
      </c>
      <c r="N356" s="5">
        <v>-364.87880136577002</v>
      </c>
      <c r="O356" s="5">
        <v>-412.37377347845398</v>
      </c>
      <c r="P356" s="5">
        <v>-456.33274814531399</v>
      </c>
      <c r="Q356" s="5">
        <v>-494.764521266332</v>
      </c>
      <c r="R356" s="5">
        <v>-527.29820914064999</v>
      </c>
      <c r="S356" s="5">
        <v>-551.07054631727601</v>
      </c>
      <c r="T356" s="5">
        <v>-569.87736250749504</v>
      </c>
      <c r="U356" s="5">
        <v>-575.78790197624596</v>
      </c>
      <c r="V356" s="5">
        <v>-578.48863130753398</v>
      </c>
      <c r="W356" s="5">
        <v>-577.58928367782096</v>
      </c>
      <c r="X356" s="5">
        <v>-575.81178017785703</v>
      </c>
      <c r="Y356" s="5">
        <v>-570.30239844889104</v>
      </c>
      <c r="Z356" s="5">
        <v>-569.84180242440505</v>
      </c>
      <c r="AA356" s="5">
        <v>-568.22093651396005</v>
      </c>
      <c r="AB356" s="5">
        <v>-567.85034440017</v>
      </c>
      <c r="AC356" s="5">
        <v>-562.42043600964098</v>
      </c>
      <c r="AD356" s="5">
        <v>-553.75850861756999</v>
      </c>
      <c r="AE356" s="5">
        <v>-559.06430638335598</v>
      </c>
    </row>
    <row r="358" spans="1:31">
      <c r="A358" s="56" t="s">
        <v>66</v>
      </c>
      <c r="B358" s="56" t="s">
        <v>200</v>
      </c>
      <c r="C358" s="56" t="s">
        <v>132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</row>
    <row r="359" spans="1:31">
      <c r="A359" s="56" t="s">
        <v>66</v>
      </c>
      <c r="B359" s="56" t="s">
        <v>200</v>
      </c>
      <c r="C359" s="56" t="s">
        <v>133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</row>
    <row r="360" spans="1:31">
      <c r="A360" s="56" t="s">
        <v>66</v>
      </c>
      <c r="B360" s="56" t="s">
        <v>200</v>
      </c>
      <c r="C360" s="56" t="s">
        <v>134</v>
      </c>
      <c r="D360" s="5">
        <v>2.086749999999995E-7</v>
      </c>
      <c r="E360" s="5">
        <v>5.7749999999999996E-9</v>
      </c>
      <c r="F360" s="5">
        <v>2.0075500000000079E-7</v>
      </c>
      <c r="G360" s="5">
        <v>2.205549999999994E-7</v>
      </c>
      <c r="H360" s="5">
        <v>1.5565000000000001E-8</v>
      </c>
      <c r="I360" s="5">
        <v>2.4856500000000051E-7</v>
      </c>
      <c r="J360" s="5">
        <v>2.9539859543600149</v>
      </c>
      <c r="K360" s="5">
        <v>0.37263624902499998</v>
      </c>
      <c r="L360" s="5">
        <v>1.0230864700149991</v>
      </c>
      <c r="M360" s="5">
        <v>5.8293907488450074</v>
      </c>
      <c r="N360" s="5">
        <v>0.84002867706999995</v>
      </c>
      <c r="O360" s="5">
        <v>6.4859084611900002</v>
      </c>
      <c r="P360" s="5">
        <v>2.3317563879350001</v>
      </c>
      <c r="Q360" s="5">
        <v>13.03915260686494</v>
      </c>
      <c r="R360" s="5">
        <v>5.7523579860949994</v>
      </c>
      <c r="S360" s="5">
        <v>4.4945149571200202</v>
      </c>
      <c r="T360" s="5">
        <v>6.9477047126449971</v>
      </c>
      <c r="U360" s="5">
        <v>5.2230091369050209</v>
      </c>
      <c r="V360" s="5">
        <v>1.585214999999999E-6</v>
      </c>
      <c r="W360" s="5">
        <v>7.6652540133600118</v>
      </c>
      <c r="X360" s="5">
        <v>3.0145953018550249</v>
      </c>
      <c r="Y360" s="5">
        <v>3.528585000000004E-6</v>
      </c>
      <c r="Z360" s="5">
        <v>3.731437703470001</v>
      </c>
      <c r="AA360" s="5">
        <v>3.9332650000000019E-6</v>
      </c>
      <c r="AB360" s="5">
        <v>8.91091198428499</v>
      </c>
      <c r="AC360" s="5">
        <v>2.4622476465900012</v>
      </c>
      <c r="AD360" s="5">
        <v>1.8253597233900001</v>
      </c>
      <c r="AE360" s="5">
        <v>4.1770949999999956E-6</v>
      </c>
    </row>
    <row r="361" spans="1:31">
      <c r="A361" s="56" t="s">
        <v>66</v>
      </c>
      <c r="B361" s="56" t="s">
        <v>200</v>
      </c>
      <c r="C361" s="56" t="s">
        <v>135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</row>
    <row r="362" spans="1:31">
      <c r="A362" s="56" t="s">
        <v>66</v>
      </c>
      <c r="B362" s="56" t="s">
        <v>200</v>
      </c>
      <c r="C362" s="56" t="s">
        <v>136</v>
      </c>
      <c r="D362" s="5">
        <v>7201.0673411670568</v>
      </c>
      <c r="E362" s="5">
        <v>9899.8424079173619</v>
      </c>
      <c r="F362" s="5">
        <v>7898.298025269607</v>
      </c>
      <c r="G362" s="5">
        <v>8387.4032790404399</v>
      </c>
      <c r="H362" s="5">
        <v>9321.9848422968316</v>
      </c>
      <c r="I362" s="5">
        <v>8628.5532138575363</v>
      </c>
      <c r="J362" s="5">
        <v>8629.5570485356438</v>
      </c>
      <c r="K362" s="5">
        <v>9166.1200468577335</v>
      </c>
      <c r="L362" s="5">
        <v>7082.5031803889142</v>
      </c>
      <c r="M362" s="5">
        <v>10001.122452865329</v>
      </c>
      <c r="N362" s="5">
        <v>8480.9501615879944</v>
      </c>
      <c r="O362" s="5">
        <v>7495.2582858967398</v>
      </c>
      <c r="P362" s="5">
        <v>8614.8998866946022</v>
      </c>
      <c r="Q362" s="5">
        <v>8114.0939337306891</v>
      </c>
      <c r="R362" s="5">
        <v>7947.2697709254844</v>
      </c>
      <c r="S362" s="5">
        <v>8074.0328411848641</v>
      </c>
      <c r="T362" s="5">
        <v>7507.990252037639</v>
      </c>
      <c r="U362" s="5">
        <v>7646.3749041591473</v>
      </c>
      <c r="V362" s="5">
        <v>6925.4730609177604</v>
      </c>
      <c r="W362" s="5">
        <v>6246.3397070798237</v>
      </c>
      <c r="X362" s="5">
        <v>7976.2063448205608</v>
      </c>
      <c r="Y362" s="5">
        <v>6806.5793493606989</v>
      </c>
      <c r="Z362" s="5">
        <v>6823.870889028336</v>
      </c>
      <c r="AA362" s="5">
        <v>6790.3558619029272</v>
      </c>
      <c r="AB362" s="5">
        <v>7527.3031154744931</v>
      </c>
      <c r="AC362" s="5">
        <v>7329.2759923476178</v>
      </c>
      <c r="AD362" s="5">
        <v>7685.5977889976684</v>
      </c>
      <c r="AE362" s="5">
        <v>6429.9984292234631</v>
      </c>
    </row>
    <row r="363" spans="1:31">
      <c r="A363" s="56" t="s">
        <v>66</v>
      </c>
      <c r="B363" s="56" t="s">
        <v>200</v>
      </c>
      <c r="C363" s="56" t="s">
        <v>137</v>
      </c>
      <c r="D363" s="5">
        <v>4.6249550000000034E-6</v>
      </c>
      <c r="E363" s="5">
        <v>1.2976364999999999E-5</v>
      </c>
      <c r="F363" s="5">
        <v>1.3834045E-5</v>
      </c>
      <c r="G363" s="5">
        <v>1.6400569999999981E-5</v>
      </c>
      <c r="H363" s="5">
        <v>2.1775889999999999E-5</v>
      </c>
      <c r="I363" s="5">
        <v>5.7290815000000052E-5</v>
      </c>
      <c r="J363" s="5">
        <v>1.7614306999999991E-4</v>
      </c>
      <c r="K363" s="5">
        <v>1.7623882999999999E-4</v>
      </c>
      <c r="L363" s="5">
        <v>2.2306175500000011E-4</v>
      </c>
      <c r="M363" s="5">
        <v>3.8319051000000029E-4</v>
      </c>
      <c r="N363" s="5">
        <v>4.1198844500000019E-4</v>
      </c>
      <c r="O363" s="5">
        <v>85.7928144860701</v>
      </c>
      <c r="P363" s="5">
        <v>92.550959445759986</v>
      </c>
      <c r="Q363" s="5">
        <v>923.51168055518428</v>
      </c>
      <c r="R363" s="5">
        <v>912.81051862697495</v>
      </c>
      <c r="S363" s="5">
        <v>1005.539268997235</v>
      </c>
      <c r="T363" s="5">
        <v>959.22436767452655</v>
      </c>
      <c r="U363" s="5">
        <v>922.95665075656996</v>
      </c>
      <c r="V363" s="5">
        <v>910.49563088772084</v>
      </c>
      <c r="W363" s="5">
        <v>984.78694170013478</v>
      </c>
      <c r="X363" s="5">
        <v>839.59350081027503</v>
      </c>
      <c r="Y363" s="5">
        <v>840.45270602961534</v>
      </c>
      <c r="Z363" s="5">
        <v>848.25793197350526</v>
      </c>
      <c r="AA363" s="5">
        <v>903.68221901183051</v>
      </c>
      <c r="AB363" s="5">
        <v>921.23278684001514</v>
      </c>
      <c r="AC363" s="5">
        <v>838.6133737750398</v>
      </c>
      <c r="AD363" s="5">
        <v>914.15790636460986</v>
      </c>
      <c r="AE363" s="5">
        <v>1027.6503406486261</v>
      </c>
    </row>
    <row r="364" spans="1:31">
      <c r="A364" s="56" t="s">
        <v>66</v>
      </c>
      <c r="B364" s="56" t="s">
        <v>200</v>
      </c>
      <c r="C364" s="56" t="s">
        <v>138</v>
      </c>
      <c r="D364" s="5">
        <v>0.18036495401499991</v>
      </c>
      <c r="E364" s="5">
        <v>3.0449725097749978</v>
      </c>
      <c r="F364" s="5">
        <v>6.2619783125050068</v>
      </c>
      <c r="G364" s="5">
        <v>9.0921734398650074</v>
      </c>
      <c r="H364" s="5">
        <v>16.686395977905001</v>
      </c>
      <c r="I364" s="5">
        <v>22.99531218828</v>
      </c>
      <c r="J364" s="5">
        <v>67.919304362394968</v>
      </c>
      <c r="K364" s="5">
        <v>78.134928490215017</v>
      </c>
      <c r="L364" s="5">
        <v>108.05351847224</v>
      </c>
      <c r="M364" s="5">
        <v>118.14498736781491</v>
      </c>
      <c r="N364" s="5">
        <v>158.04238642995</v>
      </c>
      <c r="O364" s="5">
        <v>205.98866817862009</v>
      </c>
      <c r="P364" s="5">
        <v>261.68098068236509</v>
      </c>
      <c r="Q364" s="5">
        <v>269.34058209174498</v>
      </c>
      <c r="R364" s="5">
        <v>327.55861256534479</v>
      </c>
      <c r="S364" s="5">
        <v>403.61961592828538</v>
      </c>
      <c r="T364" s="5">
        <v>376.89951401302011</v>
      </c>
      <c r="U364" s="5">
        <v>406.96827236482932</v>
      </c>
      <c r="V364" s="5">
        <v>493.17628244530488</v>
      </c>
      <c r="W364" s="5">
        <v>583.41016278400502</v>
      </c>
      <c r="X364" s="5">
        <v>496.55476139028491</v>
      </c>
      <c r="Y364" s="5">
        <v>592.26480843738489</v>
      </c>
      <c r="Z364" s="5">
        <v>667.0110346166847</v>
      </c>
      <c r="AA364" s="5">
        <v>720.74733108684472</v>
      </c>
      <c r="AB364" s="5">
        <v>757.43171136624937</v>
      </c>
      <c r="AC364" s="5">
        <v>782.22327719481507</v>
      </c>
      <c r="AD364" s="5">
        <v>923.53682890305504</v>
      </c>
      <c r="AE364" s="5">
        <v>967.49375531106546</v>
      </c>
    </row>
    <row r="365" spans="1:31">
      <c r="A365" s="56" t="s">
        <v>66</v>
      </c>
      <c r="B365" s="56" t="s">
        <v>200</v>
      </c>
      <c r="C365" s="56" t="s">
        <v>139</v>
      </c>
      <c r="D365" s="5">
        <v>11.2852769075102</v>
      </c>
      <c r="E365" s="5">
        <v>17.192628571199499</v>
      </c>
      <c r="F365" s="5">
        <v>23.165106786335901</v>
      </c>
      <c r="G365" s="5">
        <v>28.4196539315998</v>
      </c>
      <c r="H365" s="5">
        <v>32.605731789379803</v>
      </c>
      <c r="I365" s="5">
        <v>36.115433738037098</v>
      </c>
      <c r="J365" s="5">
        <v>40.819665955945801</v>
      </c>
      <c r="K365" s="5">
        <v>48.524344848218902</v>
      </c>
      <c r="L365" s="5">
        <v>56.003837168387598</v>
      </c>
      <c r="M365" s="5">
        <v>63.844335357889697</v>
      </c>
      <c r="N365" s="5">
        <v>72.936401000018293</v>
      </c>
      <c r="O365" s="5">
        <v>82.548661119306203</v>
      </c>
      <c r="P365" s="5">
        <v>91.832704456545997</v>
      </c>
      <c r="Q365" s="5">
        <v>100.469488593203</v>
      </c>
      <c r="R365" s="5">
        <v>108.310161615233</v>
      </c>
      <c r="S365" s="5">
        <v>114.715483139106</v>
      </c>
      <c r="T365" s="5">
        <v>119.720903786297</v>
      </c>
      <c r="U365" s="5">
        <v>121.846358137837</v>
      </c>
      <c r="V365" s="5">
        <v>122.680232967381</v>
      </c>
      <c r="W365" s="5">
        <v>123.529510721487</v>
      </c>
      <c r="X365" s="5">
        <v>123.806815219971</v>
      </c>
      <c r="Y365" s="5">
        <v>124.291065118039</v>
      </c>
      <c r="Z365" s="5">
        <v>124.17774085907899</v>
      </c>
      <c r="AA365" s="5">
        <v>123.988481715332</v>
      </c>
      <c r="AB365" s="5">
        <v>123.801345974043</v>
      </c>
      <c r="AC365" s="5">
        <v>123.11225865412899</v>
      </c>
      <c r="AD365" s="5">
        <v>121.724652144125</v>
      </c>
      <c r="AE365" s="5">
        <v>123.270185805716</v>
      </c>
    </row>
    <row r="366" spans="1:31">
      <c r="A366" s="56" t="s">
        <v>66</v>
      </c>
      <c r="B366" s="56" t="s">
        <v>200</v>
      </c>
      <c r="C366" s="56" t="s">
        <v>140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</row>
    <row r="367" spans="1:31">
      <c r="A367" s="56" t="s">
        <v>66</v>
      </c>
      <c r="B367" s="56" t="s">
        <v>200</v>
      </c>
      <c r="C367" s="56" t="s">
        <v>141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</row>
    <row r="368" spans="1:31">
      <c r="A368" s="56" t="s">
        <v>66</v>
      </c>
      <c r="B368" s="56" t="s">
        <v>200</v>
      </c>
      <c r="C368" s="56" t="s">
        <v>142</v>
      </c>
      <c r="D368" s="5">
        <v>1845.0012010527601</v>
      </c>
      <c r="E368" s="5">
        <v>3316.8569491533199</v>
      </c>
      <c r="F368" s="5">
        <v>4464.4831434281141</v>
      </c>
      <c r="G368" s="5">
        <v>4315.3222426293341</v>
      </c>
      <c r="H368" s="5">
        <v>4558.3569645740236</v>
      </c>
      <c r="I368" s="5">
        <v>4904.2659295245139</v>
      </c>
      <c r="J368" s="5">
        <v>8931.8000644291624</v>
      </c>
      <c r="K368" s="5">
        <v>9216.9156755044041</v>
      </c>
      <c r="L368" s="5">
        <v>12918.47537528763</v>
      </c>
      <c r="M368" s="5">
        <v>13016.088795047859</v>
      </c>
      <c r="N368" s="5">
        <v>12617.06643244175</v>
      </c>
      <c r="O368" s="5">
        <v>12086.533047881159</v>
      </c>
      <c r="P368" s="5">
        <v>13229.607802108319</v>
      </c>
      <c r="Q368" s="5">
        <v>12844.73513586869</v>
      </c>
      <c r="R368" s="5">
        <v>12376.365486443379</v>
      </c>
      <c r="S368" s="5">
        <v>12631.762847549389</v>
      </c>
      <c r="T368" s="5">
        <v>12901.321522481971</v>
      </c>
      <c r="U368" s="5">
        <v>13238.776355688649</v>
      </c>
      <c r="V368" s="5">
        <v>13591.493773113711</v>
      </c>
      <c r="W368" s="5">
        <v>12619.246278335089</v>
      </c>
      <c r="X368" s="5">
        <v>13009.327871861051</v>
      </c>
      <c r="Y368" s="5">
        <v>12098.963710323749</v>
      </c>
      <c r="Z368" s="5">
        <v>11539.379469118599</v>
      </c>
      <c r="AA368" s="5">
        <v>12542.485397842271</v>
      </c>
      <c r="AB368" s="5">
        <v>12329.385103572131</v>
      </c>
      <c r="AC368" s="5">
        <v>11844.052588052689</v>
      </c>
      <c r="AD368" s="5">
        <v>11942.33751905982</v>
      </c>
      <c r="AE368" s="5">
        <v>11164.793774566029</v>
      </c>
    </row>
    <row r="369" spans="1:31">
      <c r="A369" s="56" t="s">
        <v>66</v>
      </c>
      <c r="B369" s="56" t="s">
        <v>200</v>
      </c>
      <c r="C369" s="56" t="s">
        <v>143</v>
      </c>
      <c r="D369" s="5">
        <v>0</v>
      </c>
      <c r="E369" s="5">
        <v>4.271625E-6</v>
      </c>
      <c r="F369" s="5">
        <v>1.646370499999998E-5</v>
      </c>
      <c r="G369" s="5">
        <v>1.9612499999999999E-5</v>
      </c>
      <c r="H369" s="5">
        <v>1.8572109999999988E-5</v>
      </c>
      <c r="I369" s="5">
        <v>1.9860030000000002E-5</v>
      </c>
      <c r="J369" s="5">
        <v>1.644781500000001E-5</v>
      </c>
      <c r="K369" s="5">
        <v>1.7700895000000002E-5</v>
      </c>
      <c r="L369" s="5">
        <v>1.8282985E-5</v>
      </c>
      <c r="M369" s="5">
        <v>1.831248000000002E-5</v>
      </c>
      <c r="N369" s="5">
        <v>1.8560824999999999E-5</v>
      </c>
      <c r="O369" s="5">
        <v>1.862419999999999E-5</v>
      </c>
      <c r="P369" s="5">
        <v>1.4941454999999999E-5</v>
      </c>
      <c r="Q369" s="5">
        <v>1.8327760000000002E-5</v>
      </c>
      <c r="R369" s="5">
        <v>1.9862780000000001E-5</v>
      </c>
      <c r="S369" s="5">
        <v>1.9935250000000009E-5</v>
      </c>
      <c r="T369" s="5">
        <v>2.1122429999999991E-5</v>
      </c>
      <c r="U369" s="5">
        <v>2.0250450000000009E-5</v>
      </c>
      <c r="V369" s="5">
        <v>1.9076039999999991E-5</v>
      </c>
      <c r="W369" s="5">
        <v>3.148430999999998E-5</v>
      </c>
      <c r="X369" s="5">
        <v>2.93723E-5</v>
      </c>
      <c r="Y369" s="5">
        <v>3.1635119999999999E-5</v>
      </c>
      <c r="Z369" s="5">
        <v>5.0021324999999997E-5</v>
      </c>
      <c r="AA369" s="5">
        <v>4.251594000000002E-5</v>
      </c>
      <c r="AB369" s="5">
        <v>4.8282994999999978E-5</v>
      </c>
      <c r="AC369" s="5">
        <v>4.8126079999999978E-5</v>
      </c>
      <c r="AD369" s="5">
        <v>5.5434430000000049E-5</v>
      </c>
      <c r="AE369" s="5">
        <v>5.5565159999999978E-5</v>
      </c>
    </row>
    <row r="370" spans="1:31">
      <c r="A370" s="56" t="s">
        <v>66</v>
      </c>
      <c r="B370" s="56" t="s">
        <v>200</v>
      </c>
      <c r="C370" s="56" t="s">
        <v>144</v>
      </c>
      <c r="D370" s="5">
        <v>336.61968960000002</v>
      </c>
      <c r="E370" s="5">
        <v>386.50695339999999</v>
      </c>
      <c r="F370" s="5">
        <v>437.62479860000002</v>
      </c>
      <c r="G370" s="5">
        <v>487.71929</v>
      </c>
      <c r="H370" s="5">
        <v>535.97744890000001</v>
      </c>
      <c r="I370" s="5">
        <v>582.26968609999994</v>
      </c>
      <c r="J370" s="5">
        <v>626.77675050000005</v>
      </c>
      <c r="K370" s="5">
        <v>672.65321689999996</v>
      </c>
      <c r="L370" s="5">
        <v>717.59588020000001</v>
      </c>
      <c r="M370" s="5">
        <v>760.83284300000003</v>
      </c>
      <c r="N370" s="5">
        <v>802.47146999999995</v>
      </c>
      <c r="O370" s="5">
        <v>844.73358140000005</v>
      </c>
      <c r="P370" s="5">
        <v>886.83032890000004</v>
      </c>
      <c r="Q370" s="5">
        <v>926.50407359999997</v>
      </c>
      <c r="R370" s="5">
        <v>964.25604650000002</v>
      </c>
      <c r="S370" s="5">
        <v>1004.495876</v>
      </c>
      <c r="T370" s="5">
        <v>1047.3092790000001</v>
      </c>
      <c r="U370" s="5">
        <v>1088.8410249999999</v>
      </c>
      <c r="V370" s="5">
        <v>1127.9337069999999</v>
      </c>
      <c r="W370" s="5">
        <v>1169.0157790000001</v>
      </c>
      <c r="X370" s="5">
        <v>1212.5199379999999</v>
      </c>
      <c r="Y370" s="5">
        <v>1254.153816</v>
      </c>
      <c r="Z370" s="5">
        <v>1292.436692</v>
      </c>
      <c r="AA370" s="5">
        <v>1332.037859</v>
      </c>
      <c r="AB370" s="5">
        <v>1373.3476659999999</v>
      </c>
      <c r="AC370" s="5">
        <v>1411.431425</v>
      </c>
      <c r="AD370" s="5">
        <v>1445.819579</v>
      </c>
      <c r="AE370" s="5">
        <v>1445.819579</v>
      </c>
    </row>
    <row r="371" spans="1:31">
      <c r="A371" s="56" t="s">
        <v>66</v>
      </c>
      <c r="B371" s="56" t="s">
        <v>200</v>
      </c>
      <c r="C371" s="56" t="s">
        <v>146</v>
      </c>
      <c r="D371" s="5">
        <v>7.3237999999999931E-7</v>
      </c>
      <c r="E371" s="5">
        <v>6.7434499999999515E-7</v>
      </c>
      <c r="F371" s="5">
        <v>7.5781999999999756E-7</v>
      </c>
      <c r="G371" s="5">
        <v>7.9997499999999927E-7</v>
      </c>
      <c r="H371" s="5">
        <v>7.8598499999999511E-7</v>
      </c>
      <c r="I371" s="5">
        <v>8.4410000000000105E-7</v>
      </c>
      <c r="J371" s="5">
        <v>9.4184500000000244E-7</v>
      </c>
      <c r="K371" s="5">
        <v>6.4807500000000216E-7</v>
      </c>
      <c r="L371" s="5">
        <v>7.669399999999989E-7</v>
      </c>
      <c r="M371" s="5">
        <v>1.6359491339399841</v>
      </c>
      <c r="N371" s="5">
        <v>8.34620000000001E-7</v>
      </c>
      <c r="O371" s="5">
        <v>0.28351006407499979</v>
      </c>
      <c r="P371" s="5">
        <v>0.1038495775249995</v>
      </c>
      <c r="Q371" s="5">
        <v>1.507317269219993</v>
      </c>
      <c r="R371" s="5">
        <v>1.6849400000000019E-6</v>
      </c>
      <c r="S371" s="5">
        <v>0.32534781213500003</v>
      </c>
      <c r="T371" s="5">
        <v>1.3132652792399999</v>
      </c>
      <c r="U371" s="5">
        <v>2.5118252045149752</v>
      </c>
      <c r="V371" s="5">
        <v>2.101565E-6</v>
      </c>
      <c r="W371" s="5">
        <v>6.4494185172299927</v>
      </c>
      <c r="X371" s="5">
        <v>2.806666064734995</v>
      </c>
      <c r="Y371" s="5">
        <v>4.307589999999996E-6</v>
      </c>
      <c r="Z371" s="5">
        <v>6.2041185899250024</v>
      </c>
      <c r="AA371" s="5">
        <v>1.317336927340004</v>
      </c>
      <c r="AB371" s="5">
        <v>15.10385990564502</v>
      </c>
      <c r="AC371" s="5">
        <v>17.97138914644999</v>
      </c>
      <c r="AD371" s="5">
        <v>40.925556414624957</v>
      </c>
      <c r="AE371" s="5">
        <v>30.616809838369971</v>
      </c>
    </row>
    <row r="372" spans="1:31">
      <c r="A372" s="56" t="s">
        <v>66</v>
      </c>
      <c r="B372" s="56" t="s">
        <v>200</v>
      </c>
      <c r="C372" s="56" t="s">
        <v>149</v>
      </c>
      <c r="D372" s="5">
        <v>-7.8002049999999939E-6</v>
      </c>
      <c r="E372" s="5">
        <v>-1.5430529999999989E-5</v>
      </c>
      <c r="F372" s="5">
        <v>-1.6593030000000001E-5</v>
      </c>
      <c r="G372" s="5">
        <v>-1.9295174999999999E-5</v>
      </c>
      <c r="H372" s="5">
        <v>-2.558660000000001E-5</v>
      </c>
      <c r="I372" s="5">
        <v>-7.2585984999999991E-5</v>
      </c>
      <c r="J372" s="5">
        <v>-2.2329971E-4</v>
      </c>
      <c r="K372" s="5">
        <v>-2.2771643E-4</v>
      </c>
      <c r="L372" s="5">
        <v>-2.898010200000001E-4</v>
      </c>
      <c r="M372" s="5">
        <v>-4.9349928500000005E-4</v>
      </c>
      <c r="N372" s="5">
        <v>-5.4495671500000016E-4</v>
      </c>
      <c r="O372" s="5">
        <v>-111.74352487514</v>
      </c>
      <c r="P372" s="5">
        <v>-124.06106388888</v>
      </c>
      <c r="Q372" s="5">
        <v>-1206.6743201109821</v>
      </c>
      <c r="R372" s="5">
        <v>-1205.339947470449</v>
      </c>
      <c r="S372" s="5">
        <v>-1327.19137064447</v>
      </c>
      <c r="T372" s="5">
        <v>-1253.750422886249</v>
      </c>
      <c r="U372" s="5">
        <v>-1226.811178765671</v>
      </c>
      <c r="V372" s="5">
        <v>-1197.6612345394699</v>
      </c>
      <c r="W372" s="5">
        <v>-1289.96873110008</v>
      </c>
      <c r="X372" s="5">
        <v>-1098.496581637949</v>
      </c>
      <c r="Y372" s="5">
        <v>-1120.5205415897799</v>
      </c>
      <c r="Z372" s="5">
        <v>-1101.4670885179601</v>
      </c>
      <c r="AA372" s="5">
        <v>-1203.717266423319</v>
      </c>
      <c r="AB372" s="5">
        <v>-1197.486628760704</v>
      </c>
      <c r="AC372" s="5">
        <v>-1103.43867190279</v>
      </c>
      <c r="AD372" s="5">
        <v>-1204.3756574313149</v>
      </c>
      <c r="AE372" s="5">
        <v>-1350.317328435895</v>
      </c>
    </row>
    <row r="373" spans="1:31">
      <c r="A373" s="56" t="s">
        <v>66</v>
      </c>
      <c r="B373" s="56" t="s">
        <v>200</v>
      </c>
      <c r="C373" s="56" t="s">
        <v>150</v>
      </c>
      <c r="D373" s="5">
        <v>-0.2121725768849998</v>
      </c>
      <c r="E373" s="5">
        <v>-3.6099049013850002</v>
      </c>
      <c r="F373" s="5">
        <v>-7.3384143726950022</v>
      </c>
      <c r="G373" s="5">
        <v>-10.763833225240001</v>
      </c>
      <c r="H373" s="5">
        <v>-19.56084999965999</v>
      </c>
      <c r="I373" s="5">
        <v>-27.173625863105009</v>
      </c>
      <c r="J373" s="5">
        <v>-79.774177136844969</v>
      </c>
      <c r="K373" s="5">
        <v>-92.601378344815018</v>
      </c>
      <c r="L373" s="5">
        <v>-128.444027776155</v>
      </c>
      <c r="M373" s="5">
        <v>-140.86990826824001</v>
      </c>
      <c r="N373" s="5">
        <v>-189.86565068771</v>
      </c>
      <c r="O373" s="5">
        <v>-247.31799588125</v>
      </c>
      <c r="P373" s="5">
        <v>-317.40575450093519</v>
      </c>
      <c r="Q373" s="5">
        <v>-325.12111452902991</v>
      </c>
      <c r="R373" s="5">
        <v>-396.88106868646469</v>
      </c>
      <c r="S373" s="5">
        <v>-490.50981959348979</v>
      </c>
      <c r="T373" s="5">
        <v>-460.05173865232513</v>
      </c>
      <c r="U373" s="5">
        <v>-499.86856275499463</v>
      </c>
      <c r="V373" s="5">
        <v>-607.10115060465046</v>
      </c>
      <c r="W373" s="5">
        <v>-716.0017447400844</v>
      </c>
      <c r="X373" s="5">
        <v>-612.17439920771017</v>
      </c>
      <c r="Y373" s="5">
        <v>-734.14573291835995</v>
      </c>
      <c r="Z373" s="5">
        <v>-822.55393230256084</v>
      </c>
      <c r="AA373" s="5">
        <v>-895.19792632555084</v>
      </c>
      <c r="AB373" s="5">
        <v>-939.60935055846483</v>
      </c>
      <c r="AC373" s="5">
        <v>-974.85070230830479</v>
      </c>
      <c r="AD373" s="5">
        <v>-1152.6523657119001</v>
      </c>
      <c r="AE373" s="5">
        <v>-1209.68812867821</v>
      </c>
    </row>
    <row r="374" spans="1:31">
      <c r="A374" s="56" t="s">
        <v>66</v>
      </c>
      <c r="B374" s="56" t="s">
        <v>200</v>
      </c>
      <c r="C374" s="56" t="s">
        <v>151</v>
      </c>
      <c r="D374" s="5">
        <v>-13.3382076857734</v>
      </c>
      <c r="E374" s="5">
        <v>-20.364503530075702</v>
      </c>
      <c r="F374" s="5">
        <v>-27.420773041765401</v>
      </c>
      <c r="G374" s="5">
        <v>-33.5656431644382</v>
      </c>
      <c r="H374" s="5">
        <v>-38.335132806893</v>
      </c>
      <c r="I374" s="5">
        <v>-42.502344795681502</v>
      </c>
      <c r="J374" s="5">
        <v>-48.176091960252997</v>
      </c>
      <c r="K374" s="5">
        <v>-57.207293028896103</v>
      </c>
      <c r="L374" s="5">
        <v>-65.913067694844699</v>
      </c>
      <c r="M374" s="5">
        <v>-75.0463884061801</v>
      </c>
      <c r="N374" s="5">
        <v>-85.551976819519595</v>
      </c>
      <c r="O374" s="5">
        <v>-97.202607065100196</v>
      </c>
      <c r="P374" s="5">
        <v>-108.33279754463599</v>
      </c>
      <c r="Q374" s="5">
        <v>-118.517161917468</v>
      </c>
      <c r="R374" s="5">
        <v>-127.301978936602</v>
      </c>
      <c r="S374" s="5">
        <v>-135.00284813031701</v>
      </c>
      <c r="T374" s="5">
        <v>-140.61863667094499</v>
      </c>
      <c r="U374" s="5">
        <v>-144.302791641087</v>
      </c>
      <c r="V374" s="5">
        <v>-144.934020399617</v>
      </c>
      <c r="W374" s="5">
        <v>-145.925582971458</v>
      </c>
      <c r="X374" s="5">
        <v>-145.78972030849201</v>
      </c>
      <c r="Y374" s="5">
        <v>-146.16960310278699</v>
      </c>
      <c r="Z374" s="5">
        <v>-146.62087707299</v>
      </c>
      <c r="AA374" s="5">
        <v>-146.95304277834001</v>
      </c>
      <c r="AB374" s="5">
        <v>-146.50398200547099</v>
      </c>
      <c r="AC374" s="5">
        <v>-145.33470127331501</v>
      </c>
      <c r="AD374" s="5">
        <v>-143.70154105005099</v>
      </c>
      <c r="AE374" s="5">
        <v>-145.160499581907</v>
      </c>
    </row>
    <row r="376" spans="1:31">
      <c r="A376" s="56" t="s">
        <v>68</v>
      </c>
      <c r="B376" s="56" t="s">
        <v>163</v>
      </c>
      <c r="C376" s="56" t="s">
        <v>130</v>
      </c>
      <c r="D376" s="5">
        <v>45756.685146024924</v>
      </c>
      <c r="E376" s="5">
        <v>42068.581705230958</v>
      </c>
      <c r="F376" s="5">
        <v>36283.879555113614</v>
      </c>
      <c r="G376" s="5">
        <v>33879.742617852193</v>
      </c>
      <c r="H376" s="5">
        <v>25648.7671702193</v>
      </c>
      <c r="I376" s="5">
        <v>21022.82278410927</v>
      </c>
      <c r="J376" s="5">
        <v>15061.51157733421</v>
      </c>
      <c r="K376" s="5">
        <v>14883.98658473475</v>
      </c>
      <c r="L376" s="5">
        <v>14749.81846425161</v>
      </c>
      <c r="M376" s="5">
        <v>15425.085793322871</v>
      </c>
      <c r="N376" s="5">
        <v>7590.5304120150922</v>
      </c>
      <c r="O376" s="5">
        <v>8017.1750148418023</v>
      </c>
      <c r="P376" s="5">
        <v>7410.2072094760088</v>
      </c>
      <c r="Q376" s="5">
        <v>7113.3462787083727</v>
      </c>
      <c r="R376" s="5">
        <v>6644.6519066548144</v>
      </c>
      <c r="S376" s="5">
        <v>7067.1470041320217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</row>
    <row r="377" spans="1:31">
      <c r="A377" s="56" t="s">
        <v>68</v>
      </c>
      <c r="B377" s="56" t="s">
        <v>163</v>
      </c>
      <c r="C377" s="56" t="s">
        <v>132</v>
      </c>
      <c r="D377" s="5">
        <v>13.703562873029909</v>
      </c>
      <c r="E377" s="5">
        <v>6.4892717208499731</v>
      </c>
      <c r="F377" s="5">
        <v>130.17437286342499</v>
      </c>
      <c r="G377" s="5">
        <v>196.35511953499471</v>
      </c>
      <c r="H377" s="5">
        <v>791.98148489952985</v>
      </c>
      <c r="I377" s="5">
        <v>621.67554181814558</v>
      </c>
      <c r="J377" s="5">
        <v>430.901757954635</v>
      </c>
      <c r="K377" s="5">
        <v>556.03098178751486</v>
      </c>
      <c r="L377" s="5">
        <v>633.65505195462504</v>
      </c>
      <c r="M377" s="5">
        <v>869.45453233884427</v>
      </c>
      <c r="N377" s="5">
        <v>1072.576618998505</v>
      </c>
      <c r="O377" s="5">
        <v>1337.7084704329941</v>
      </c>
      <c r="P377" s="5">
        <v>1163.9820201051409</v>
      </c>
      <c r="Q377" s="5">
        <v>1040.6507929426939</v>
      </c>
      <c r="R377" s="5">
        <v>1390.567995872683</v>
      </c>
      <c r="S377" s="5">
        <v>1572.7499548481051</v>
      </c>
      <c r="T377" s="5">
        <v>1235.7429486768649</v>
      </c>
      <c r="U377" s="5">
        <v>1146.732817311565</v>
      </c>
      <c r="V377" s="5">
        <v>1316.28832379661</v>
      </c>
      <c r="W377" s="5">
        <v>1202.950801170321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</row>
    <row r="378" spans="1:31">
      <c r="A378" s="56" t="s">
        <v>68</v>
      </c>
      <c r="B378" s="56" t="s">
        <v>163</v>
      </c>
      <c r="C378" s="56" t="s">
        <v>133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</row>
    <row r="379" spans="1:31">
      <c r="A379" s="56" t="s">
        <v>68</v>
      </c>
      <c r="B379" s="56" t="s">
        <v>163</v>
      </c>
      <c r="C379" s="56" t="s">
        <v>134</v>
      </c>
      <c r="D379" s="5">
        <v>1.5533290610549999</v>
      </c>
      <c r="E379" s="5">
        <v>2.1548446606299998</v>
      </c>
      <c r="F379" s="5">
        <v>37.660502183054987</v>
      </c>
      <c r="G379" s="5">
        <v>21.441954471119999</v>
      </c>
      <c r="H379" s="5">
        <v>221.44950329750989</v>
      </c>
      <c r="I379" s="5">
        <v>171.751517370805</v>
      </c>
      <c r="J379" s="5">
        <v>17.536854028219992</v>
      </c>
      <c r="K379" s="5">
        <v>33.028428375665023</v>
      </c>
      <c r="L379" s="5">
        <v>201.80435821307989</v>
      </c>
      <c r="M379" s="5">
        <v>215.44140848725019</v>
      </c>
      <c r="N379" s="5">
        <v>80.515554364859966</v>
      </c>
      <c r="O379" s="5">
        <v>377.81174622285482</v>
      </c>
      <c r="P379" s="5">
        <v>412.1121481565749</v>
      </c>
      <c r="Q379" s="5">
        <v>675.26884858165488</v>
      </c>
      <c r="R379" s="5">
        <v>450.92927138746012</v>
      </c>
      <c r="S379" s="5">
        <v>1005.860009521544</v>
      </c>
      <c r="T379" s="5">
        <v>1406.5631335785399</v>
      </c>
      <c r="U379" s="5">
        <v>1523.7281367563801</v>
      </c>
      <c r="V379" s="5">
        <v>1435.0161517764141</v>
      </c>
      <c r="W379" s="5">
        <v>1688.010241425349</v>
      </c>
      <c r="X379" s="5">
        <v>1953.608301670158</v>
      </c>
      <c r="Y379" s="5">
        <v>2189.3938064312251</v>
      </c>
      <c r="Z379" s="5">
        <v>3218.034159627593</v>
      </c>
      <c r="AA379" s="5">
        <v>3394.8358264687731</v>
      </c>
      <c r="AB379" s="5">
        <v>3331.2863422532532</v>
      </c>
      <c r="AC379" s="5">
        <v>3811.7669418305709</v>
      </c>
      <c r="AD379" s="5">
        <v>4308.8500517866096</v>
      </c>
      <c r="AE379" s="5">
        <v>2762.8721838142378</v>
      </c>
    </row>
    <row r="380" spans="1:31">
      <c r="A380" s="56" t="s">
        <v>68</v>
      </c>
      <c r="B380" s="56" t="s">
        <v>163</v>
      </c>
      <c r="C380" s="56" t="s">
        <v>135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</row>
    <row r="381" spans="1:31">
      <c r="A381" s="56" t="s">
        <v>68</v>
      </c>
      <c r="B381" s="56" t="s">
        <v>163</v>
      </c>
      <c r="C381" s="56" t="s">
        <v>136</v>
      </c>
      <c r="D381" s="5">
        <v>2466.9758612103801</v>
      </c>
      <c r="E381" s="5">
        <v>1681.4055385158749</v>
      </c>
      <c r="F381" s="5">
        <v>2834.5036306707202</v>
      </c>
      <c r="G381" s="5">
        <v>2963.756522512645</v>
      </c>
      <c r="H381" s="5">
        <v>4168.6502624040422</v>
      </c>
      <c r="I381" s="5">
        <v>2976.6823242763339</v>
      </c>
      <c r="J381" s="5">
        <v>2780.716144391035</v>
      </c>
      <c r="K381" s="5">
        <v>3201.982848421746</v>
      </c>
      <c r="L381" s="5">
        <v>2608.15335775022</v>
      </c>
      <c r="M381" s="5">
        <v>3105.9252541256442</v>
      </c>
      <c r="N381" s="5">
        <v>3296.9140026080481</v>
      </c>
      <c r="O381" s="5">
        <v>3768.883421899508</v>
      </c>
      <c r="P381" s="5">
        <v>3205.9373010740042</v>
      </c>
      <c r="Q381" s="5">
        <v>2294.5279632347128</v>
      </c>
      <c r="R381" s="5">
        <v>2817.0831853448531</v>
      </c>
      <c r="S381" s="5">
        <v>3333.259608723301</v>
      </c>
      <c r="T381" s="5">
        <v>2831.002766293072</v>
      </c>
      <c r="U381" s="5">
        <v>2536.6394855065009</v>
      </c>
      <c r="V381" s="5">
        <v>2652.9583602134098</v>
      </c>
      <c r="W381" s="5">
        <v>2196.1762002096498</v>
      </c>
      <c r="X381" s="5">
        <v>2251.9079216717951</v>
      </c>
      <c r="Y381" s="5">
        <v>2951.5237036559988</v>
      </c>
      <c r="Z381" s="5">
        <v>2875.8282013943749</v>
      </c>
      <c r="AA381" s="5">
        <v>2734.5940600685258</v>
      </c>
      <c r="AB381" s="5">
        <v>2509.0304627114551</v>
      </c>
      <c r="AC381" s="5">
        <v>2330.7853646461749</v>
      </c>
      <c r="AD381" s="5">
        <v>3177.0545734460061</v>
      </c>
      <c r="AE381" s="5">
        <v>1939.46534812345</v>
      </c>
    </row>
    <row r="382" spans="1:31">
      <c r="A382" s="56" t="s">
        <v>68</v>
      </c>
      <c r="B382" s="56" t="s">
        <v>163</v>
      </c>
      <c r="C382" s="56" t="s">
        <v>137</v>
      </c>
      <c r="D382" s="5">
        <v>230.99512432516991</v>
      </c>
      <c r="E382" s="5">
        <v>340.53699419835988</v>
      </c>
      <c r="F382" s="5">
        <v>2050.0319595990059</v>
      </c>
      <c r="G382" s="5">
        <v>2676.1413659027298</v>
      </c>
      <c r="H382" s="5">
        <v>5523.2923141117208</v>
      </c>
      <c r="I382" s="5">
        <v>8571.0277016570199</v>
      </c>
      <c r="J382" s="5">
        <v>9407.9091541718026</v>
      </c>
      <c r="K382" s="5">
        <v>9699.5813381608168</v>
      </c>
      <c r="L382" s="5">
        <v>9037.3504981505666</v>
      </c>
      <c r="M382" s="5">
        <v>9414.9607929471276</v>
      </c>
      <c r="N382" s="5">
        <v>9186.7983422390353</v>
      </c>
      <c r="O382" s="5">
        <v>9727.1708641151781</v>
      </c>
      <c r="P382" s="5">
        <v>10017.5108172166</v>
      </c>
      <c r="Q382" s="5">
        <v>10052.313306862919</v>
      </c>
      <c r="R382" s="5">
        <v>11266.034290042089</v>
      </c>
      <c r="S382" s="5">
        <v>11364.58269687513</v>
      </c>
      <c r="T382" s="5">
        <v>11795.786409069109</v>
      </c>
      <c r="U382" s="5">
        <v>11912.450856864491</v>
      </c>
      <c r="V382" s="5">
        <v>12025.549902673611</v>
      </c>
      <c r="W382" s="5">
        <v>11442.336006370489</v>
      </c>
      <c r="X382" s="5">
        <v>12074.18628193416</v>
      </c>
      <c r="Y382" s="5">
        <v>11843.18118070558</v>
      </c>
      <c r="Z382" s="5">
        <v>10888.20757577623</v>
      </c>
      <c r="AA382" s="5">
        <v>10897.94490872019</v>
      </c>
      <c r="AB382" s="5">
        <v>9117.3161252547452</v>
      </c>
      <c r="AC382" s="5">
        <v>8571.3856092474107</v>
      </c>
      <c r="AD382" s="5">
        <v>8836.0413395296746</v>
      </c>
      <c r="AE382" s="5">
        <v>9490.1496499879449</v>
      </c>
    </row>
    <row r="383" spans="1:31">
      <c r="A383" s="56" t="s">
        <v>68</v>
      </c>
      <c r="B383" s="56" t="s">
        <v>163</v>
      </c>
      <c r="C383" s="56" t="s">
        <v>138</v>
      </c>
      <c r="D383" s="5">
        <v>72.323535280625009</v>
      </c>
      <c r="E383" s="5">
        <v>169.88583269206009</v>
      </c>
      <c r="F383" s="5">
        <v>269.54612532367503</v>
      </c>
      <c r="G383" s="5">
        <v>412.77102938604492</v>
      </c>
      <c r="H383" s="5">
        <v>588.43157300001485</v>
      </c>
      <c r="I383" s="5">
        <v>734.37583620475993</v>
      </c>
      <c r="J383" s="5">
        <v>1128.2467187447451</v>
      </c>
      <c r="K383" s="5">
        <v>1398.710408120425</v>
      </c>
      <c r="L383" s="5">
        <v>1676.633850197255</v>
      </c>
      <c r="M383" s="5">
        <v>1940.078061494585</v>
      </c>
      <c r="N383" s="5">
        <v>2383.7025880303058</v>
      </c>
      <c r="O383" s="5">
        <v>3044.3364291751141</v>
      </c>
      <c r="P383" s="5">
        <v>3771.0064054019908</v>
      </c>
      <c r="Q383" s="5">
        <v>4457.32892642554</v>
      </c>
      <c r="R383" s="5">
        <v>5195.9665555171487</v>
      </c>
      <c r="S383" s="5">
        <v>6022.1295346753277</v>
      </c>
      <c r="T383" s="5">
        <v>6034.7952632570641</v>
      </c>
      <c r="U383" s="5">
        <v>6843.8119072121772</v>
      </c>
      <c r="V383" s="5">
        <v>7822.9681993682998</v>
      </c>
      <c r="W383" s="5">
        <v>8502.0996583232154</v>
      </c>
      <c r="X383" s="5">
        <v>7719.6757734385292</v>
      </c>
      <c r="Y383" s="5">
        <v>8700.0939634890838</v>
      </c>
      <c r="Z383" s="5">
        <v>10355.074239911421</v>
      </c>
      <c r="AA383" s="5">
        <v>11184.369103633329</v>
      </c>
      <c r="AB383" s="5">
        <v>11792.77366396917</v>
      </c>
      <c r="AC383" s="5">
        <v>12724.524226413279</v>
      </c>
      <c r="AD383" s="5">
        <v>13201.900804007821</v>
      </c>
      <c r="AE383" s="5">
        <v>14557.04473142495</v>
      </c>
    </row>
    <row r="384" spans="1:31">
      <c r="A384" s="56" t="s">
        <v>68</v>
      </c>
      <c r="B384" s="56" t="s">
        <v>163</v>
      </c>
      <c r="C384" s="56" t="s">
        <v>139</v>
      </c>
      <c r="D384" s="5">
        <v>142.15492164404401</v>
      </c>
      <c r="E384" s="5">
        <v>231.81348319023999</v>
      </c>
      <c r="F384" s="5">
        <v>310.53143577112598</v>
      </c>
      <c r="G384" s="5">
        <v>379.74871721662203</v>
      </c>
      <c r="H384" s="5">
        <v>436.533205054539</v>
      </c>
      <c r="I384" s="5">
        <v>484.63093250759101</v>
      </c>
      <c r="J384" s="5">
        <v>551.15501202752705</v>
      </c>
      <c r="K384" s="5">
        <v>662.246898458234</v>
      </c>
      <c r="L384" s="5">
        <v>774.83178630377495</v>
      </c>
      <c r="M384" s="5">
        <v>891.81706383575204</v>
      </c>
      <c r="N384" s="5">
        <v>1032.0334407298899</v>
      </c>
      <c r="O384" s="5">
        <v>1181.66661232006</v>
      </c>
      <c r="P384" s="5">
        <v>1333.73523607525</v>
      </c>
      <c r="Q384" s="5">
        <v>1457.7744475090401</v>
      </c>
      <c r="R384" s="5">
        <v>1575.7383383814999</v>
      </c>
      <c r="S384" s="5">
        <v>1665.7415529131499</v>
      </c>
      <c r="T384" s="5">
        <v>1734.3436935669099</v>
      </c>
      <c r="U384" s="5">
        <v>1751.26087399987</v>
      </c>
      <c r="V384" s="5">
        <v>1771.6972060221999</v>
      </c>
      <c r="W384" s="5">
        <v>1772.8529753917901</v>
      </c>
      <c r="X384" s="5">
        <v>1774.5841313467599</v>
      </c>
      <c r="Y384" s="5">
        <v>1768.8075995670099</v>
      </c>
      <c r="Z384" s="5">
        <v>1758.70444038193</v>
      </c>
      <c r="AA384" s="5">
        <v>1763.52160096076</v>
      </c>
      <c r="AB384" s="5">
        <v>1751.6953968315499</v>
      </c>
      <c r="AC384" s="5">
        <v>1739.35919972035</v>
      </c>
      <c r="AD384" s="5">
        <v>1716.18814188648</v>
      </c>
      <c r="AE384" s="5">
        <v>1733.7400726825199</v>
      </c>
    </row>
    <row r="385" spans="1:31">
      <c r="A385" s="56" t="s">
        <v>68</v>
      </c>
      <c r="B385" s="56" t="s">
        <v>163</v>
      </c>
      <c r="C385" s="56" t="s">
        <v>140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</row>
    <row r="386" spans="1:31">
      <c r="A386" s="56" t="s">
        <v>68</v>
      </c>
      <c r="B386" s="56" t="s">
        <v>163</v>
      </c>
      <c r="C386" s="56" t="s">
        <v>141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</row>
    <row r="387" spans="1:31">
      <c r="A387" s="56" t="s">
        <v>68</v>
      </c>
      <c r="B387" s="56" t="s">
        <v>163</v>
      </c>
      <c r="C387" s="56" t="s">
        <v>142</v>
      </c>
      <c r="D387" s="5">
        <v>10602.467479318049</v>
      </c>
      <c r="E387" s="5">
        <v>11145.535636362119</v>
      </c>
      <c r="F387" s="5">
        <v>15023.801833932461</v>
      </c>
      <c r="G387" s="5">
        <v>19784.872662682788</v>
      </c>
      <c r="H387" s="5">
        <v>21987.712054973079</v>
      </c>
      <c r="I387" s="5">
        <v>24774.028108563471</v>
      </c>
      <c r="J387" s="5">
        <v>34006.704528827031</v>
      </c>
      <c r="K387" s="5">
        <v>33778.961093927734</v>
      </c>
      <c r="L387" s="5">
        <v>34635.551388069398</v>
      </c>
      <c r="M387" s="5">
        <v>38575.355252664398</v>
      </c>
      <c r="N387" s="5">
        <v>38580.139023388227</v>
      </c>
      <c r="O387" s="5">
        <v>39604.469443600603</v>
      </c>
      <c r="P387" s="5">
        <v>40065.311736504613</v>
      </c>
      <c r="Q387" s="5">
        <v>46521.066104062993</v>
      </c>
      <c r="R387" s="5">
        <v>45362.348109043953</v>
      </c>
      <c r="S387" s="5">
        <v>44367.016615037392</v>
      </c>
      <c r="T387" s="5">
        <v>48072.092383000192</v>
      </c>
      <c r="U387" s="5">
        <v>49731.546279121132</v>
      </c>
      <c r="V387" s="5">
        <v>49023.435273370997</v>
      </c>
      <c r="W387" s="5">
        <v>50704.852622370287</v>
      </c>
      <c r="X387" s="5">
        <v>54694.614126934612</v>
      </c>
      <c r="Y387" s="5">
        <v>52800.26970042965</v>
      </c>
      <c r="Z387" s="5">
        <v>54027.617200471614</v>
      </c>
      <c r="AA387" s="5">
        <v>56515.918436017913</v>
      </c>
      <c r="AB387" s="5">
        <v>57483.090335415392</v>
      </c>
      <c r="AC387" s="5">
        <v>58348.324464440462</v>
      </c>
      <c r="AD387" s="5">
        <v>58207.000952779039</v>
      </c>
      <c r="AE387" s="5">
        <v>61946.209144957211</v>
      </c>
    </row>
    <row r="388" spans="1:31">
      <c r="A388" s="56" t="s">
        <v>68</v>
      </c>
      <c r="B388" s="56" t="s">
        <v>163</v>
      </c>
      <c r="C388" s="56" t="s">
        <v>143</v>
      </c>
      <c r="D388" s="5">
        <v>7665.2249234368219</v>
      </c>
      <c r="E388" s="5">
        <v>7466.7017503235074</v>
      </c>
      <c r="F388" s="5">
        <v>8640.2008439381898</v>
      </c>
      <c r="G388" s="5">
        <v>8523.2857039617156</v>
      </c>
      <c r="H388" s="5">
        <v>11441.43692754501</v>
      </c>
      <c r="I388" s="5">
        <v>15983.547198492921</v>
      </c>
      <c r="J388" s="5">
        <v>16008.573148189251</v>
      </c>
      <c r="K388" s="5">
        <v>15656.82950346984</v>
      </c>
      <c r="L388" s="5">
        <v>16081.05799448753</v>
      </c>
      <c r="M388" s="5">
        <v>15997.38787720604</v>
      </c>
      <c r="N388" s="5">
        <v>16864.42897656334</v>
      </c>
      <c r="O388" s="5">
        <v>19716.580034389252</v>
      </c>
      <c r="P388" s="5">
        <v>20150.76835131165</v>
      </c>
      <c r="Q388" s="5">
        <v>22081.784027943519</v>
      </c>
      <c r="R388" s="5">
        <v>23010.48712452954</v>
      </c>
      <c r="S388" s="5">
        <v>24133.4777033022</v>
      </c>
      <c r="T388" s="5">
        <v>26807.16447014434</v>
      </c>
      <c r="U388" s="5">
        <v>29987.74276910902</v>
      </c>
      <c r="V388" s="5">
        <v>32012.10179079762</v>
      </c>
      <c r="W388" s="5">
        <v>34124.18335100275</v>
      </c>
      <c r="X388" s="5">
        <v>32237.275072359731</v>
      </c>
      <c r="Y388" s="5">
        <v>34064.220847996221</v>
      </c>
      <c r="Z388" s="5">
        <v>37434.500808987592</v>
      </c>
      <c r="AA388" s="5">
        <v>38151.814022669663</v>
      </c>
      <c r="AB388" s="5">
        <v>39117.895687508913</v>
      </c>
      <c r="AC388" s="5">
        <v>41886.858438029871</v>
      </c>
      <c r="AD388" s="5">
        <v>41573.603907919503</v>
      </c>
      <c r="AE388" s="5">
        <v>44153.547659235694</v>
      </c>
    </row>
    <row r="389" spans="1:31">
      <c r="A389" s="56" t="s">
        <v>68</v>
      </c>
      <c r="B389" s="56" t="s">
        <v>163</v>
      </c>
      <c r="C389" s="56" t="s">
        <v>144</v>
      </c>
      <c r="D389" s="5">
        <v>8366.7807872000012</v>
      </c>
      <c r="E389" s="5">
        <v>9450.9352011999999</v>
      </c>
      <c r="F389" s="5">
        <v>10519.390523</v>
      </c>
      <c r="G389" s="5">
        <v>11568.67201</v>
      </c>
      <c r="H389" s="5">
        <v>12603.581915000001</v>
      </c>
      <c r="I389" s="5">
        <v>13577.835959</v>
      </c>
      <c r="J389" s="5">
        <v>14565.773496</v>
      </c>
      <c r="K389" s="5">
        <v>15573.252941999999</v>
      </c>
      <c r="L389" s="5">
        <v>16607.502391999999</v>
      </c>
      <c r="M389" s="5">
        <v>17597.111397000001</v>
      </c>
      <c r="N389" s="5">
        <v>18608.772994999999</v>
      </c>
      <c r="O389" s="5">
        <v>19627.526141999999</v>
      </c>
      <c r="P389" s="5">
        <v>20654.996834000001</v>
      </c>
      <c r="Q389" s="5">
        <v>21556.096758</v>
      </c>
      <c r="R389" s="5">
        <v>22420.484482</v>
      </c>
      <c r="S389" s="5">
        <v>23281.774184000002</v>
      </c>
      <c r="T389" s="5">
        <v>24188.682945</v>
      </c>
      <c r="U389" s="5">
        <v>24991.663439</v>
      </c>
      <c r="V389" s="5">
        <v>25805.073853999998</v>
      </c>
      <c r="W389" s="5">
        <v>26630.903592999999</v>
      </c>
      <c r="X389" s="5">
        <v>27515.491348</v>
      </c>
      <c r="Y389" s="5">
        <v>28292.402239999999</v>
      </c>
      <c r="Z389" s="5">
        <v>29080.620320999999</v>
      </c>
      <c r="AA389" s="5">
        <v>29876.629336000002</v>
      </c>
      <c r="AB389" s="5">
        <v>30736.17513</v>
      </c>
      <c r="AC389" s="5">
        <v>31471.417858000001</v>
      </c>
      <c r="AD389" s="5">
        <v>32228.348832</v>
      </c>
      <c r="AE389" s="5">
        <v>32228.348832</v>
      </c>
    </row>
    <row r="390" spans="1:31">
      <c r="A390" s="56" t="s">
        <v>68</v>
      </c>
      <c r="B390" s="56" t="s">
        <v>163</v>
      </c>
      <c r="C390" s="56" t="s">
        <v>146</v>
      </c>
      <c r="D390" s="5">
        <v>2.8027500000000009E-7</v>
      </c>
      <c r="E390" s="5">
        <v>2.9037500000000022E-7</v>
      </c>
      <c r="F390" s="5">
        <v>3.1986500000000062E-7</v>
      </c>
      <c r="G390" s="5">
        <v>0.16594894732499951</v>
      </c>
      <c r="H390" s="5">
        <v>2.257833255230012</v>
      </c>
      <c r="I390" s="5">
        <v>6.0275916494749779</v>
      </c>
      <c r="J390" s="5">
        <v>3.9772500000000018E-7</v>
      </c>
      <c r="K390" s="5">
        <v>8.4415500000000024E-7</v>
      </c>
      <c r="L390" s="5">
        <v>9.2217500000000168E-7</v>
      </c>
      <c r="M390" s="5">
        <v>2.9119843292950058</v>
      </c>
      <c r="N390" s="5">
        <v>1.07443E-6</v>
      </c>
      <c r="O390" s="5">
        <v>0.63371941032500012</v>
      </c>
      <c r="P390" s="5">
        <v>1.22379E-6</v>
      </c>
      <c r="Q390" s="5">
        <v>3.9386974722350039</v>
      </c>
      <c r="R390" s="5">
        <v>6.4179801370000289E-2</v>
      </c>
      <c r="S390" s="5">
        <v>1.3866282352249999</v>
      </c>
      <c r="T390" s="5">
        <v>2.6111338363750001</v>
      </c>
      <c r="U390" s="5">
        <v>9.1367828070800403</v>
      </c>
      <c r="V390" s="5">
        <v>4.8853935569200004</v>
      </c>
      <c r="W390" s="5">
        <v>64.025374060924989</v>
      </c>
      <c r="X390" s="5">
        <v>16.838008479675089</v>
      </c>
      <c r="Y390" s="5">
        <v>1.2547424999999989E-5</v>
      </c>
      <c r="Z390" s="5">
        <v>56.586740471669991</v>
      </c>
      <c r="AA390" s="5">
        <v>81.415877872024993</v>
      </c>
      <c r="AB390" s="5">
        <v>129.56388137177001</v>
      </c>
      <c r="AC390" s="5">
        <v>373.94493234896458</v>
      </c>
      <c r="AD390" s="5">
        <v>527.17238868431991</v>
      </c>
      <c r="AE390" s="5">
        <v>364.80352750662968</v>
      </c>
    </row>
    <row r="391" spans="1:31">
      <c r="A391" s="56" t="s">
        <v>68</v>
      </c>
      <c r="B391" s="56" t="s">
        <v>163</v>
      </c>
      <c r="C391" s="56" t="s">
        <v>149</v>
      </c>
      <c r="D391" s="5">
        <v>-836.6581105145292</v>
      </c>
      <c r="E391" s="5">
        <v>-1361.7252531115651</v>
      </c>
      <c r="F391" s="5">
        <v>-3246.329636194404</v>
      </c>
      <c r="G391" s="5">
        <v>-4602.0422363662756</v>
      </c>
      <c r="H391" s="5">
        <v>-7775.0833429646536</v>
      </c>
      <c r="I391" s="5">
        <v>-11761.02430096685</v>
      </c>
      <c r="J391" s="5">
        <v>-13249.537025589239</v>
      </c>
      <c r="K391" s="5">
        <v>-13442.405350858569</v>
      </c>
      <c r="L391" s="5">
        <v>-12621.043489411981</v>
      </c>
      <c r="M391" s="5">
        <v>-12962.26560000586</v>
      </c>
      <c r="N391" s="5">
        <v>-13003.68197844205</v>
      </c>
      <c r="O391" s="5">
        <v>-13174.841112461831</v>
      </c>
      <c r="P391" s="5">
        <v>-14213.227913604749</v>
      </c>
      <c r="Q391" s="5">
        <v>-13772.0042671376</v>
      </c>
      <c r="R391" s="5">
        <v>-15543.83234122758</v>
      </c>
      <c r="S391" s="5">
        <v>-15265.415427627961</v>
      </c>
      <c r="T391" s="5">
        <v>-15959.355185070061</v>
      </c>
      <c r="U391" s="5">
        <v>-16301.616197256029</v>
      </c>
      <c r="V391" s="5">
        <v>-16395.04510862492</v>
      </c>
      <c r="W391" s="5">
        <v>-15656.229538140889</v>
      </c>
      <c r="X391" s="5">
        <v>-16607.465636319459</v>
      </c>
      <c r="Y391" s="5">
        <v>-15856.41363348921</v>
      </c>
      <c r="Z391" s="5">
        <v>-14919.624931498951</v>
      </c>
      <c r="AA391" s="5">
        <v>-15556.69479328783</v>
      </c>
      <c r="AB391" s="5">
        <v>-12682.79678014491</v>
      </c>
      <c r="AC391" s="5">
        <v>-12735.23561259019</v>
      </c>
      <c r="AD391" s="5">
        <v>-12592.063265395391</v>
      </c>
      <c r="AE391" s="5">
        <v>-13788.17007726159</v>
      </c>
    </row>
    <row r="392" spans="1:31">
      <c r="A392" s="56" t="s">
        <v>68</v>
      </c>
      <c r="B392" s="56" t="s">
        <v>163</v>
      </c>
      <c r="C392" s="56" t="s">
        <v>150</v>
      </c>
      <c r="D392" s="5">
        <v>-85.078101351815008</v>
      </c>
      <c r="E392" s="5">
        <v>-200.165702126805</v>
      </c>
      <c r="F392" s="5">
        <v>-316.76198092448499</v>
      </c>
      <c r="G392" s="5">
        <v>-485.56499003119501</v>
      </c>
      <c r="H392" s="5">
        <v>-692.20402899457019</v>
      </c>
      <c r="I392" s="5">
        <v>-863.88619625285992</v>
      </c>
      <c r="J392" s="5">
        <v>-1327.2179171445759</v>
      </c>
      <c r="K392" s="5">
        <v>-1652.615021087151</v>
      </c>
      <c r="L392" s="5">
        <v>-1993.431508010945</v>
      </c>
      <c r="M392" s="5">
        <v>-2308.164910372835</v>
      </c>
      <c r="N392" s="5">
        <v>-2857.4618804071852</v>
      </c>
      <c r="O392" s="5">
        <v>-3648.5378274612508</v>
      </c>
      <c r="P392" s="5">
        <v>-4554.3060617396604</v>
      </c>
      <c r="Q392" s="5">
        <v>-5388.560418770001</v>
      </c>
      <c r="R392" s="5">
        <v>-6304.6655689718582</v>
      </c>
      <c r="S392" s="5">
        <v>-7301.6675308439017</v>
      </c>
      <c r="T392" s="5">
        <v>-7390.1161704492288</v>
      </c>
      <c r="U392" s="5">
        <v>-8420.0306452447367</v>
      </c>
      <c r="V392" s="5">
        <v>-9624.074395099964</v>
      </c>
      <c r="W392" s="5">
        <v>-10489.29374136912</v>
      </c>
      <c r="X392" s="5">
        <v>-9546.3030892514653</v>
      </c>
      <c r="Y392" s="5">
        <v>-10765.038633053069</v>
      </c>
      <c r="Z392" s="5">
        <v>-12845.57797333125</v>
      </c>
      <c r="AA392" s="5">
        <v>-13944.9379736519</v>
      </c>
      <c r="AB392" s="5">
        <v>-14764.53983236265</v>
      </c>
      <c r="AC392" s="5">
        <v>-15991.80961134296</v>
      </c>
      <c r="AD392" s="5">
        <v>-16503.118159754838</v>
      </c>
      <c r="AE392" s="5">
        <v>-18311.432492043681</v>
      </c>
    </row>
    <row r="393" spans="1:31">
      <c r="A393" s="56" t="s">
        <v>68</v>
      </c>
      <c r="B393" s="56" t="s">
        <v>163</v>
      </c>
      <c r="C393" s="56" t="s">
        <v>151</v>
      </c>
      <c r="D393" s="5">
        <v>-168.890337008817</v>
      </c>
      <c r="E393" s="5">
        <v>-275.628009434913</v>
      </c>
      <c r="F393" s="5">
        <v>-369.85501980085297</v>
      </c>
      <c r="G393" s="5">
        <v>-450.67976665269703</v>
      </c>
      <c r="H393" s="5">
        <v>-518.421742812704</v>
      </c>
      <c r="I393" s="5">
        <v>-575.374328152722</v>
      </c>
      <c r="J393" s="5">
        <v>-656.517348320932</v>
      </c>
      <c r="K393" s="5">
        <v>-786.56970949663105</v>
      </c>
      <c r="L393" s="5">
        <v>-920.85425478749505</v>
      </c>
      <c r="M393" s="5">
        <v>-1059.02635553918</v>
      </c>
      <c r="N393" s="5">
        <v>-1225.00302896478</v>
      </c>
      <c r="O393" s="5">
        <v>-1403.09551862375</v>
      </c>
      <c r="P393" s="5">
        <v>-1586.6258290317601</v>
      </c>
      <c r="Q393" s="5">
        <v>-1734.6935190741401</v>
      </c>
      <c r="R393" s="5">
        <v>-1868.2838841380201</v>
      </c>
      <c r="S393" s="5">
        <v>-1977.1337138783099</v>
      </c>
      <c r="T393" s="5">
        <v>-2056.7270867626999</v>
      </c>
      <c r="U393" s="5">
        <v>-2087.7410842767699</v>
      </c>
      <c r="V393" s="5">
        <v>-2102.8667770448601</v>
      </c>
      <c r="W393" s="5">
        <v>-2109.3913161164201</v>
      </c>
      <c r="X393" s="5">
        <v>-2101.9989512212001</v>
      </c>
      <c r="Y393" s="5">
        <v>-2099.4182599518099</v>
      </c>
      <c r="Z393" s="5">
        <v>-2087.9581688447902</v>
      </c>
      <c r="AA393" s="5">
        <v>-2100.2034908164901</v>
      </c>
      <c r="AB393" s="5">
        <v>-2080.5146868389902</v>
      </c>
      <c r="AC393" s="5">
        <v>-2062.3367345430001</v>
      </c>
      <c r="AD393" s="5">
        <v>-2036.7240675585599</v>
      </c>
      <c r="AE393" s="5">
        <v>-2056.7164891391999</v>
      </c>
    </row>
    <row r="395" spans="1:31">
      <c r="A395" s="56" t="s">
        <v>68</v>
      </c>
      <c r="B395" s="56" t="s">
        <v>197</v>
      </c>
      <c r="C395" s="56" t="s">
        <v>130</v>
      </c>
      <c r="D395" s="5">
        <v>45328.973176773034</v>
      </c>
      <c r="E395" s="5">
        <v>37784.226222641293</v>
      </c>
      <c r="F395" s="5">
        <v>37783.014347292134</v>
      </c>
      <c r="G395" s="5">
        <v>36189.642933717223</v>
      </c>
      <c r="H395" s="5">
        <v>33169.658710028452</v>
      </c>
      <c r="I395" s="5">
        <v>25883.67663290786</v>
      </c>
      <c r="J395" s="5">
        <v>23514.805745494668</v>
      </c>
      <c r="K395" s="5">
        <v>18539.13607656462</v>
      </c>
      <c r="L395" s="5">
        <v>18380.57623735398</v>
      </c>
      <c r="M395" s="5">
        <v>14592.41905404976</v>
      </c>
      <c r="N395" s="5">
        <v>10426.03067915433</v>
      </c>
      <c r="O395" s="5">
        <v>10474.0519845003</v>
      </c>
      <c r="P395" s="5">
        <v>10239.29333030327</v>
      </c>
      <c r="Q395" s="5">
        <v>9800.3689230113796</v>
      </c>
      <c r="R395" s="5">
        <v>8931.9321328178739</v>
      </c>
      <c r="S395" s="5">
        <v>8921.3767408841923</v>
      </c>
      <c r="T395" s="5">
        <v>5111.8767541765474</v>
      </c>
      <c r="U395" s="5">
        <v>2507.9390904196389</v>
      </c>
      <c r="V395" s="5">
        <v>2526.1976003172308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</row>
    <row r="396" spans="1:31">
      <c r="A396" s="56" t="s">
        <v>68</v>
      </c>
      <c r="B396" s="56" t="s">
        <v>197</v>
      </c>
      <c r="C396" s="56" t="s">
        <v>132</v>
      </c>
      <c r="D396" s="5">
        <v>995.76373229968021</v>
      </c>
      <c r="E396" s="5">
        <v>969.39853806709539</v>
      </c>
      <c r="F396" s="5">
        <v>1012.33859547304</v>
      </c>
      <c r="G396" s="5">
        <v>1149.07874417476</v>
      </c>
      <c r="H396" s="5">
        <v>1764.1401123381011</v>
      </c>
      <c r="I396" s="5">
        <v>2169.0628381281708</v>
      </c>
      <c r="J396" s="5">
        <v>2195.593006306261</v>
      </c>
      <c r="K396" s="5">
        <v>3538.1497251564392</v>
      </c>
      <c r="L396" s="5">
        <v>3560.4741607431811</v>
      </c>
      <c r="M396" s="5">
        <v>4391.5574583221896</v>
      </c>
      <c r="N396" s="5">
        <v>4666.1024503508052</v>
      </c>
      <c r="O396" s="5">
        <v>4772.3060533682601</v>
      </c>
      <c r="P396" s="5">
        <v>4845.9235462509123</v>
      </c>
      <c r="Q396" s="5">
        <v>3166.5419417148241</v>
      </c>
      <c r="R396" s="5">
        <v>3916.1225067974351</v>
      </c>
      <c r="S396" s="5">
        <v>4038.1744744427961</v>
      </c>
      <c r="T396" s="5">
        <v>3386.880008662381</v>
      </c>
      <c r="U396" s="5">
        <v>3263.928216802577</v>
      </c>
      <c r="V396" s="5">
        <v>3408.5957995425788</v>
      </c>
      <c r="W396" s="5">
        <v>2837.198655072521</v>
      </c>
      <c r="X396" s="5">
        <v>3224.77120070402</v>
      </c>
      <c r="Y396" s="5">
        <v>2998.000978443315</v>
      </c>
      <c r="Z396" s="5">
        <v>439.45329557859492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</row>
    <row r="397" spans="1:31">
      <c r="A397" s="56" t="s">
        <v>68</v>
      </c>
      <c r="B397" s="56" t="s">
        <v>197</v>
      </c>
      <c r="C397" s="56" t="s">
        <v>133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</row>
    <row r="398" spans="1:31">
      <c r="A398" s="56" t="s">
        <v>68</v>
      </c>
      <c r="B398" s="56" t="s">
        <v>197</v>
      </c>
      <c r="C398" s="56" t="s">
        <v>134</v>
      </c>
      <c r="D398" s="5">
        <v>3.155E-9</v>
      </c>
      <c r="E398" s="5">
        <v>0.24671622075999999</v>
      </c>
      <c r="F398" s="5">
        <v>0.48072894645000003</v>
      </c>
      <c r="G398" s="5">
        <v>7.4556459405249962</v>
      </c>
      <c r="H398" s="5">
        <v>10.85292955243</v>
      </c>
      <c r="I398" s="5">
        <v>21.731865487009969</v>
      </c>
      <c r="J398" s="5">
        <v>26.574105245039959</v>
      </c>
      <c r="K398" s="5">
        <v>247.66664356798489</v>
      </c>
      <c r="L398" s="5">
        <v>280.05357319314481</v>
      </c>
      <c r="M398" s="5">
        <v>305.8421841294051</v>
      </c>
      <c r="N398" s="5">
        <v>370.05565639115508</v>
      </c>
      <c r="O398" s="5">
        <v>787.49785714367499</v>
      </c>
      <c r="P398" s="5">
        <v>892.41475227413946</v>
      </c>
      <c r="Q398" s="5">
        <v>694.23061906119983</v>
      </c>
      <c r="R398" s="5">
        <v>648.99011332793543</v>
      </c>
      <c r="S398" s="5">
        <v>718.60669393779415</v>
      </c>
      <c r="T398" s="5">
        <v>1287.914400198081</v>
      </c>
      <c r="U398" s="5">
        <v>1225.1313769116559</v>
      </c>
      <c r="V398" s="5">
        <v>1174.8414453733039</v>
      </c>
      <c r="W398" s="5">
        <v>1155.531436330549</v>
      </c>
      <c r="X398" s="5">
        <v>1210.082711279086</v>
      </c>
      <c r="Y398" s="5">
        <v>692.92247895833964</v>
      </c>
      <c r="Z398" s="5">
        <v>2747.6830509392962</v>
      </c>
      <c r="AA398" s="5">
        <v>3707.575155040453</v>
      </c>
      <c r="AB398" s="5">
        <v>2056.655816964229</v>
      </c>
      <c r="AC398" s="5">
        <v>3053.3915353334091</v>
      </c>
      <c r="AD398" s="5">
        <v>3170.4540394768219</v>
      </c>
      <c r="AE398" s="5">
        <v>1923.101951004586</v>
      </c>
    </row>
    <row r="399" spans="1:31">
      <c r="A399" s="56" t="s">
        <v>68</v>
      </c>
      <c r="B399" s="56" t="s">
        <v>197</v>
      </c>
      <c r="C399" s="56" t="s">
        <v>135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</row>
    <row r="400" spans="1:31">
      <c r="A400" s="56" t="s">
        <v>68</v>
      </c>
      <c r="B400" s="56" t="s">
        <v>197</v>
      </c>
      <c r="C400" s="56" t="s">
        <v>136</v>
      </c>
      <c r="D400" s="5">
        <v>213.0451658086152</v>
      </c>
      <c r="E400" s="5">
        <v>251.42043724544999</v>
      </c>
      <c r="F400" s="5">
        <v>199.2210361086</v>
      </c>
      <c r="G400" s="5">
        <v>126.74201395889</v>
      </c>
      <c r="H400" s="5">
        <v>180.5134145927</v>
      </c>
      <c r="I400" s="5">
        <v>184.41772922050001</v>
      </c>
      <c r="J400" s="5">
        <v>308.66522719999011</v>
      </c>
      <c r="K400" s="5">
        <v>160.5826983383551</v>
      </c>
      <c r="L400" s="5">
        <v>280.02973701886492</v>
      </c>
      <c r="M400" s="5">
        <v>299.18001613570482</v>
      </c>
      <c r="N400" s="5">
        <v>248.91691962716001</v>
      </c>
      <c r="O400" s="5">
        <v>213.0451644960448</v>
      </c>
      <c r="P400" s="5">
        <v>251.4204348070248</v>
      </c>
      <c r="Q400" s="5">
        <v>199.2210363262501</v>
      </c>
      <c r="R400" s="5">
        <v>54.607372132820032</v>
      </c>
      <c r="S400" s="5">
        <v>64.035426911880066</v>
      </c>
      <c r="T400" s="5">
        <v>77.214284241275251</v>
      </c>
      <c r="U400" s="5">
        <v>166.56127506579989</v>
      </c>
      <c r="V400" s="5">
        <v>81.759809147029998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</row>
    <row r="401" spans="1:31">
      <c r="A401" s="56" t="s">
        <v>68</v>
      </c>
      <c r="B401" s="56" t="s">
        <v>197</v>
      </c>
      <c r="C401" s="56" t="s">
        <v>137</v>
      </c>
      <c r="D401" s="5">
        <v>539.46939774143982</v>
      </c>
      <c r="E401" s="5">
        <v>892.73506680186938</v>
      </c>
      <c r="F401" s="5">
        <v>1061.05486581644</v>
      </c>
      <c r="G401" s="5">
        <v>1119.1329946834551</v>
      </c>
      <c r="H401" s="5">
        <v>1211.626277428385</v>
      </c>
      <c r="I401" s="5">
        <v>1633.1657305336789</v>
      </c>
      <c r="J401" s="5">
        <v>1645.393886998535</v>
      </c>
      <c r="K401" s="5">
        <v>3354.8831809754211</v>
      </c>
      <c r="L401" s="5">
        <v>3141.8441482083949</v>
      </c>
      <c r="M401" s="5">
        <v>2915.8444979863011</v>
      </c>
      <c r="N401" s="5">
        <v>3630.5078149914671</v>
      </c>
      <c r="O401" s="5">
        <v>3988.6235441720451</v>
      </c>
      <c r="P401" s="5">
        <v>4109.673956683695</v>
      </c>
      <c r="Q401" s="5">
        <v>5761.8347389139381</v>
      </c>
      <c r="R401" s="5">
        <v>6113.1551053823287</v>
      </c>
      <c r="S401" s="5">
        <v>7819.3706270744469</v>
      </c>
      <c r="T401" s="5">
        <v>10864.716729986651</v>
      </c>
      <c r="U401" s="5">
        <v>11240.76828821153</v>
      </c>
      <c r="V401" s="5">
        <v>12965.06994338758</v>
      </c>
      <c r="W401" s="5">
        <v>12311.60594668832</v>
      </c>
      <c r="X401" s="5">
        <v>11123.194601082991</v>
      </c>
      <c r="Y401" s="5">
        <v>12183.00830901769</v>
      </c>
      <c r="Z401" s="5">
        <v>12225.30489461527</v>
      </c>
      <c r="AA401" s="5">
        <v>12538.233846106201</v>
      </c>
      <c r="AB401" s="5">
        <v>12452.80980922157</v>
      </c>
      <c r="AC401" s="5">
        <v>14669.24362508475</v>
      </c>
      <c r="AD401" s="5">
        <v>17004.712166002701</v>
      </c>
      <c r="AE401" s="5">
        <v>17186.573110830061</v>
      </c>
    </row>
    <row r="402" spans="1:31">
      <c r="A402" s="56" t="s">
        <v>68</v>
      </c>
      <c r="B402" s="56" t="s">
        <v>197</v>
      </c>
      <c r="C402" s="56" t="s">
        <v>138</v>
      </c>
      <c r="D402" s="5">
        <v>54.432047549274976</v>
      </c>
      <c r="E402" s="5">
        <v>147.81885182443011</v>
      </c>
      <c r="F402" s="5">
        <v>232.35532829244499</v>
      </c>
      <c r="G402" s="5">
        <v>347.14974344875492</v>
      </c>
      <c r="H402" s="5">
        <v>513.88100413565508</v>
      </c>
      <c r="I402" s="5">
        <v>675.49528389714487</v>
      </c>
      <c r="J402" s="5">
        <v>957.22817531826468</v>
      </c>
      <c r="K402" s="5">
        <v>1285.429780979935</v>
      </c>
      <c r="L402" s="5">
        <v>1475.001947768915</v>
      </c>
      <c r="M402" s="5">
        <v>1632.7886140701851</v>
      </c>
      <c r="N402" s="5">
        <v>2009.010638756039</v>
      </c>
      <c r="O402" s="5">
        <v>2641.653736912549</v>
      </c>
      <c r="P402" s="5">
        <v>3012.3017864007061</v>
      </c>
      <c r="Q402" s="5">
        <v>3567.42311359517</v>
      </c>
      <c r="R402" s="5">
        <v>4217.3817249409731</v>
      </c>
      <c r="S402" s="5">
        <v>4911.9319048552088</v>
      </c>
      <c r="T402" s="5">
        <v>5135.9057066883406</v>
      </c>
      <c r="U402" s="5">
        <v>5627.3816964648204</v>
      </c>
      <c r="V402" s="5">
        <v>6432.0471186839268</v>
      </c>
      <c r="W402" s="5">
        <v>6582.1373358863648</v>
      </c>
      <c r="X402" s="5">
        <v>6362.5486550367013</v>
      </c>
      <c r="Y402" s="5">
        <v>7674.558094664726</v>
      </c>
      <c r="Z402" s="5">
        <v>8853.4130686997996</v>
      </c>
      <c r="AA402" s="5">
        <v>9344.4617841459749</v>
      </c>
      <c r="AB402" s="5">
        <v>9224.4040931524232</v>
      </c>
      <c r="AC402" s="5">
        <v>10308.186028655109</v>
      </c>
      <c r="AD402" s="5">
        <v>11000.206058193929</v>
      </c>
      <c r="AE402" s="5">
        <v>11729.12540397372</v>
      </c>
    </row>
    <row r="403" spans="1:31">
      <c r="A403" s="56" t="s">
        <v>68</v>
      </c>
      <c r="B403" s="56" t="s">
        <v>197</v>
      </c>
      <c r="C403" s="56" t="s">
        <v>139</v>
      </c>
      <c r="D403" s="5">
        <v>113.965096957097</v>
      </c>
      <c r="E403" s="5">
        <v>204.51809434610101</v>
      </c>
      <c r="F403" s="5">
        <v>295.47356632832401</v>
      </c>
      <c r="G403" s="5">
        <v>376.36248337679302</v>
      </c>
      <c r="H403" s="5">
        <v>442.707538579595</v>
      </c>
      <c r="I403" s="5">
        <v>500.81247181569103</v>
      </c>
      <c r="J403" s="5">
        <v>581.00197300838397</v>
      </c>
      <c r="K403" s="5">
        <v>707.25287677804795</v>
      </c>
      <c r="L403" s="5">
        <v>820.43033742354703</v>
      </c>
      <c r="M403" s="5">
        <v>927.728959052812</v>
      </c>
      <c r="N403" s="5">
        <v>1055.7626441102</v>
      </c>
      <c r="O403" s="5">
        <v>1193.3551323664601</v>
      </c>
      <c r="P403" s="5">
        <v>1335.4764663847</v>
      </c>
      <c r="Q403" s="5">
        <v>1455.5149278808999</v>
      </c>
      <c r="R403" s="5">
        <v>1571.3795097319801</v>
      </c>
      <c r="S403" s="5">
        <v>1661.32892220965</v>
      </c>
      <c r="T403" s="5">
        <v>1730.55739828744</v>
      </c>
      <c r="U403" s="5">
        <v>1751.8883123606499</v>
      </c>
      <c r="V403" s="5">
        <v>1766.7469949399001</v>
      </c>
      <c r="W403" s="5">
        <v>1766.75208446739</v>
      </c>
      <c r="X403" s="5">
        <v>1767.15895608714</v>
      </c>
      <c r="Y403" s="5">
        <v>1761.84724322329</v>
      </c>
      <c r="Z403" s="5">
        <v>1749.80132554959</v>
      </c>
      <c r="AA403" s="5">
        <v>1749.36623159228</v>
      </c>
      <c r="AB403" s="5">
        <v>1738.49031901175</v>
      </c>
      <c r="AC403" s="5">
        <v>1725.91060392653</v>
      </c>
      <c r="AD403" s="5">
        <v>1701.4704868379399</v>
      </c>
      <c r="AE403" s="5">
        <v>1718.85391947125</v>
      </c>
    </row>
    <row r="404" spans="1:31">
      <c r="A404" s="56" t="s">
        <v>68</v>
      </c>
      <c r="B404" s="56" t="s">
        <v>197</v>
      </c>
      <c r="C404" s="56" t="s">
        <v>140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</row>
    <row r="405" spans="1:31">
      <c r="A405" s="56" t="s">
        <v>68</v>
      </c>
      <c r="B405" s="56" t="s">
        <v>197</v>
      </c>
      <c r="C405" s="56" t="s">
        <v>141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</row>
    <row r="406" spans="1:31">
      <c r="A406" s="56" t="s">
        <v>68</v>
      </c>
      <c r="B406" s="56" t="s">
        <v>197</v>
      </c>
      <c r="C406" s="56" t="s">
        <v>142</v>
      </c>
      <c r="D406" s="5">
        <v>4254.9667400940862</v>
      </c>
      <c r="E406" s="5">
        <v>12588.84250904058</v>
      </c>
      <c r="F406" s="5">
        <v>14210.77272300239</v>
      </c>
      <c r="G406" s="5">
        <v>15525.552245232429</v>
      </c>
      <c r="H406" s="5">
        <v>19088.981006952541</v>
      </c>
      <c r="I406" s="5">
        <v>22989.417333359092</v>
      </c>
      <c r="J406" s="5">
        <v>25023.844699180419</v>
      </c>
      <c r="K406" s="5">
        <v>27102.539679435631</v>
      </c>
      <c r="L406" s="5">
        <v>29350.626110361551</v>
      </c>
      <c r="M406" s="5">
        <v>32308.12989322628</v>
      </c>
      <c r="N406" s="5">
        <v>35430.125284865353</v>
      </c>
      <c r="O406" s="5">
        <v>35859.423317958717</v>
      </c>
      <c r="P406" s="5">
        <v>35299.154700295257</v>
      </c>
      <c r="Q406" s="5">
        <v>36151.653174084408</v>
      </c>
      <c r="R406" s="5">
        <v>36766.296448623943</v>
      </c>
      <c r="S406" s="5">
        <v>38163.04730679022</v>
      </c>
      <c r="T406" s="5">
        <v>39184.492405668701</v>
      </c>
      <c r="U406" s="5">
        <v>41821.829327970379</v>
      </c>
      <c r="V406" s="5">
        <v>39738.244561093357</v>
      </c>
      <c r="W406" s="5">
        <v>52921.973671295978</v>
      </c>
      <c r="X406" s="5">
        <v>56908.189074338137</v>
      </c>
      <c r="Y406" s="5">
        <v>54261.35312473782</v>
      </c>
      <c r="Z406" s="5">
        <v>55562.611534905453</v>
      </c>
      <c r="AA406" s="5">
        <v>53475.601570836661</v>
      </c>
      <c r="AB406" s="5">
        <v>56838.123689507207</v>
      </c>
      <c r="AC406" s="5">
        <v>60522.108954837808</v>
      </c>
      <c r="AD406" s="5">
        <v>59832.755711353828</v>
      </c>
      <c r="AE406" s="5">
        <v>59914.741510132117</v>
      </c>
    </row>
    <row r="407" spans="1:31">
      <c r="A407" s="56" t="s">
        <v>68</v>
      </c>
      <c r="B407" s="56" t="s">
        <v>197</v>
      </c>
      <c r="C407" s="56" t="s">
        <v>143</v>
      </c>
      <c r="D407" s="5">
        <v>6296.6466053155746</v>
      </c>
      <c r="E407" s="5">
        <v>6239.7394178845307</v>
      </c>
      <c r="F407" s="5">
        <v>6751.9656398940269</v>
      </c>
      <c r="G407" s="5">
        <v>6876.3213012100696</v>
      </c>
      <c r="H407" s="5">
        <v>6735.5523349836967</v>
      </c>
      <c r="I407" s="5">
        <v>6996.4201693908444</v>
      </c>
      <c r="J407" s="5">
        <v>7697.1214451892274</v>
      </c>
      <c r="K407" s="5">
        <v>10900.25144244283</v>
      </c>
      <c r="L407" s="5">
        <v>10591.78850896189</v>
      </c>
      <c r="M407" s="5">
        <v>10700.331929076279</v>
      </c>
      <c r="N407" s="5">
        <v>13093.650633054511</v>
      </c>
      <c r="O407" s="5">
        <v>13885.594165467241</v>
      </c>
      <c r="P407" s="5">
        <v>14746.862312308949</v>
      </c>
      <c r="Q407" s="5">
        <v>17886.758347981231</v>
      </c>
      <c r="R407" s="5">
        <v>20452.860317495219</v>
      </c>
      <c r="S407" s="5">
        <v>22548.920227276001</v>
      </c>
      <c r="T407" s="5">
        <v>32067.950525947152</v>
      </c>
      <c r="U407" s="5">
        <v>32968.087007563292</v>
      </c>
      <c r="V407" s="5">
        <v>36934.397914147543</v>
      </c>
      <c r="W407" s="5">
        <v>40758.223114708133</v>
      </c>
      <c r="X407" s="5">
        <v>37346.542287928904</v>
      </c>
      <c r="Y407" s="5">
        <v>40391.259966272642</v>
      </c>
      <c r="Z407" s="5">
        <v>41987.876225769593</v>
      </c>
      <c r="AA407" s="5">
        <v>46660.581702798263</v>
      </c>
      <c r="AB407" s="5">
        <v>46993.633697811791</v>
      </c>
      <c r="AC407" s="5">
        <v>55864.952790969532</v>
      </c>
      <c r="AD407" s="5">
        <v>57985.882721159112</v>
      </c>
      <c r="AE407" s="5">
        <v>58694.66238935091</v>
      </c>
    </row>
    <row r="408" spans="1:31">
      <c r="A408" s="56" t="s">
        <v>68</v>
      </c>
      <c r="B408" s="56" t="s">
        <v>197</v>
      </c>
      <c r="C408" s="56" t="s">
        <v>144</v>
      </c>
      <c r="D408" s="5">
        <v>8003.7758971000003</v>
      </c>
      <c r="E408" s="5">
        <v>8914.7690364000009</v>
      </c>
      <c r="F408" s="5">
        <v>9913.3651482999994</v>
      </c>
      <c r="G408" s="5">
        <v>10887.891067799999</v>
      </c>
      <c r="H408" s="5">
        <v>11827.9604989</v>
      </c>
      <c r="I408" s="5">
        <v>12709.108892</v>
      </c>
      <c r="J408" s="5">
        <v>13625.049818199999</v>
      </c>
      <c r="K408" s="5">
        <v>14562.2154581</v>
      </c>
      <c r="L408" s="5">
        <v>15460.4242044</v>
      </c>
      <c r="M408" s="5">
        <v>16247.905898499999</v>
      </c>
      <c r="N408" s="5">
        <v>17074.411882799999</v>
      </c>
      <c r="O408" s="5">
        <v>17890.849798899999</v>
      </c>
      <c r="P408" s="5">
        <v>18708.810956900001</v>
      </c>
      <c r="Q408" s="5">
        <v>19396.284543199999</v>
      </c>
      <c r="R408" s="5">
        <v>20081.111898399999</v>
      </c>
      <c r="S408" s="5">
        <v>20768.276866600001</v>
      </c>
      <c r="T408" s="5">
        <v>21506.990019000001</v>
      </c>
      <c r="U408" s="5">
        <v>22145.479821699999</v>
      </c>
      <c r="V408" s="5">
        <v>22806.500498599999</v>
      </c>
      <c r="W408" s="5">
        <v>23456.237986600001</v>
      </c>
      <c r="X408" s="5">
        <v>24147.858120199999</v>
      </c>
      <c r="Y408" s="5">
        <v>24712.014822900001</v>
      </c>
      <c r="Z408" s="5">
        <v>25293.8984662</v>
      </c>
      <c r="AA408" s="5">
        <v>25871.542336499999</v>
      </c>
      <c r="AB408" s="5">
        <v>26502.765391100002</v>
      </c>
      <c r="AC408" s="5">
        <v>27014.529022899998</v>
      </c>
      <c r="AD408" s="5">
        <v>27560.276074599999</v>
      </c>
      <c r="AE408" s="5">
        <v>27560.276074599999</v>
      </c>
    </row>
    <row r="409" spans="1:31">
      <c r="A409" s="56" t="s">
        <v>68</v>
      </c>
      <c r="B409" s="56" t="s">
        <v>197</v>
      </c>
      <c r="C409" s="56" t="s">
        <v>146</v>
      </c>
      <c r="D409" s="5">
        <v>2.729950000000001E-7</v>
      </c>
      <c r="E409" s="5">
        <v>2.8113500000000027E-7</v>
      </c>
      <c r="F409" s="5">
        <v>3.0444499999999992E-7</v>
      </c>
      <c r="G409" s="5">
        <v>3.2704500000000019E-7</v>
      </c>
      <c r="H409" s="5">
        <v>5.7537382134999968E-2</v>
      </c>
      <c r="I409" s="5">
        <v>3.7586500000000022E-7</v>
      </c>
      <c r="J409" s="5">
        <v>0.16840793116500011</v>
      </c>
      <c r="K409" s="5">
        <v>5.8634635856350004</v>
      </c>
      <c r="L409" s="5">
        <v>1.346590376594998</v>
      </c>
      <c r="M409" s="5">
        <v>8.6762871753850188</v>
      </c>
      <c r="N409" s="5">
        <v>0.94945848582499992</v>
      </c>
      <c r="O409" s="5">
        <v>22.168834717790009</v>
      </c>
      <c r="P409" s="5">
        <v>1.203935000000001E-6</v>
      </c>
      <c r="Q409" s="5">
        <v>10.145941947095</v>
      </c>
      <c r="R409" s="5">
        <v>0.2044624382200006</v>
      </c>
      <c r="S409" s="5">
        <v>2.619429999999999E-6</v>
      </c>
      <c r="T409" s="5">
        <v>1.6155927991050001</v>
      </c>
      <c r="U409" s="5">
        <v>9.5412282820300636</v>
      </c>
      <c r="V409" s="5">
        <v>4.3160100000000014E-6</v>
      </c>
      <c r="W409" s="5">
        <v>33.125048217205062</v>
      </c>
      <c r="X409" s="5">
        <v>71.2809035615347</v>
      </c>
      <c r="Y409" s="5">
        <v>8.2980249999999975E-6</v>
      </c>
      <c r="Z409" s="5">
        <v>97.240135615869988</v>
      </c>
      <c r="AA409" s="5">
        <v>87.282597519255049</v>
      </c>
      <c r="AB409" s="5">
        <v>337.75798203726998</v>
      </c>
      <c r="AC409" s="5">
        <v>374.16686165588021</v>
      </c>
      <c r="AD409" s="5">
        <v>1014.121287828875</v>
      </c>
      <c r="AE409" s="5">
        <v>781.38114959363304</v>
      </c>
    </row>
    <row r="410" spans="1:31">
      <c r="A410" s="56" t="s">
        <v>68</v>
      </c>
      <c r="B410" s="56" t="s">
        <v>197</v>
      </c>
      <c r="C410" s="56" t="s">
        <v>149</v>
      </c>
      <c r="D410" s="5">
        <v>-758.18844951872609</v>
      </c>
      <c r="E410" s="5">
        <v>-1249.650796084416</v>
      </c>
      <c r="F410" s="5">
        <v>-1453.2766025620911</v>
      </c>
      <c r="G410" s="5">
        <v>-1539.250540237545</v>
      </c>
      <c r="H410" s="5">
        <v>-1672.4337420177801</v>
      </c>
      <c r="I410" s="5">
        <v>-2176.326630190109</v>
      </c>
      <c r="J410" s="5">
        <v>-2196.1271527096151</v>
      </c>
      <c r="K410" s="5">
        <v>-4371.254655917026</v>
      </c>
      <c r="L410" s="5">
        <v>-4095.7881414934309</v>
      </c>
      <c r="M410" s="5">
        <v>-3816.0459370890349</v>
      </c>
      <c r="N410" s="5">
        <v>-4777.5156362615944</v>
      </c>
      <c r="O410" s="5">
        <v>-5239.6265979084901</v>
      </c>
      <c r="P410" s="5">
        <v>-5429.1037983827346</v>
      </c>
      <c r="Q410" s="5">
        <v>-7561.1538855036897</v>
      </c>
      <c r="R410" s="5">
        <v>-8095.6510327470087</v>
      </c>
      <c r="S410" s="5">
        <v>-10189.982521718701</v>
      </c>
      <c r="T410" s="5">
        <v>-13856.50517952478</v>
      </c>
      <c r="U410" s="5">
        <v>-14292.91708490953</v>
      </c>
      <c r="V410" s="5">
        <v>-16562.212094020739</v>
      </c>
      <c r="W410" s="5">
        <v>-15778.4041667524</v>
      </c>
      <c r="X410" s="5">
        <v>-14296.82423637912</v>
      </c>
      <c r="Y410" s="5">
        <v>-15775.96361698854</v>
      </c>
      <c r="Z410" s="5">
        <v>-15841.87144186759</v>
      </c>
      <c r="AA410" s="5">
        <v>-16356.771466647249</v>
      </c>
      <c r="AB410" s="5">
        <v>-16027.833122927421</v>
      </c>
      <c r="AC410" s="5">
        <v>-18841.91511407719</v>
      </c>
      <c r="AD410" s="5">
        <v>-21798.882656182199</v>
      </c>
      <c r="AE410" s="5">
        <v>-22085.80658756083</v>
      </c>
    </row>
    <row r="411" spans="1:31">
      <c r="A411" s="56" t="s">
        <v>68</v>
      </c>
      <c r="B411" s="56" t="s">
        <v>197</v>
      </c>
      <c r="C411" s="56" t="s">
        <v>150</v>
      </c>
      <c r="D411" s="5">
        <v>-64.031372821625013</v>
      </c>
      <c r="E411" s="5">
        <v>-173.88734234501999</v>
      </c>
      <c r="F411" s="5">
        <v>-273.33219474366012</v>
      </c>
      <c r="G411" s="5">
        <v>-408.48315224259488</v>
      </c>
      <c r="H411" s="5">
        <v>-604.39409677372544</v>
      </c>
      <c r="I411" s="5">
        <v>-795.2027388151198</v>
      </c>
      <c r="J411" s="5">
        <v>-1125.458579102745</v>
      </c>
      <c r="K411" s="5">
        <v>-1517.6913748479701</v>
      </c>
      <c r="L411" s="5">
        <v>-1749.337981830904</v>
      </c>
      <c r="M411" s="5">
        <v>-1941.2608168025099</v>
      </c>
      <c r="N411" s="5">
        <v>-2405.4309713465241</v>
      </c>
      <c r="O411" s="5">
        <v>-3159.979234764769</v>
      </c>
      <c r="P411" s="5">
        <v>-3628.6201294052721</v>
      </c>
      <c r="Q411" s="5">
        <v>-4294.5327222026426</v>
      </c>
      <c r="R411" s="5">
        <v>-5102.3801873454504</v>
      </c>
      <c r="S411" s="5">
        <v>-5947.1862459089161</v>
      </c>
      <c r="T411" s="5">
        <v>-6258.2601993543121</v>
      </c>
      <c r="U411" s="5">
        <v>-6864.7384363272886</v>
      </c>
      <c r="V411" s="5">
        <v>-7877.4712864411003</v>
      </c>
      <c r="W411" s="5">
        <v>-8072.9301407303783</v>
      </c>
      <c r="X411" s="5">
        <v>-7819.024525808728</v>
      </c>
      <c r="Y411" s="5">
        <v>-9470.5792226720805</v>
      </c>
      <c r="Z411" s="5">
        <v>-10927.24036031204</v>
      </c>
      <c r="AA411" s="5">
        <v>-11606.93791899984</v>
      </c>
      <c r="AB411" s="5">
        <v>-11485.25315717778</v>
      </c>
      <c r="AC411" s="5">
        <v>-12867.024078066461</v>
      </c>
      <c r="AD411" s="5">
        <v>-13717.037779047831</v>
      </c>
      <c r="AE411" s="5">
        <v>-14649.923776065911</v>
      </c>
    </row>
    <row r="412" spans="1:31">
      <c r="A412" s="56" t="s">
        <v>68</v>
      </c>
      <c r="B412" s="56" t="s">
        <v>197</v>
      </c>
      <c r="C412" s="56" t="s">
        <v>151</v>
      </c>
      <c r="D412" s="5">
        <v>-130.96854174107401</v>
      </c>
      <c r="E412" s="5">
        <v>-236.46226340691001</v>
      </c>
      <c r="F412" s="5">
        <v>-343.32192731499498</v>
      </c>
      <c r="G412" s="5">
        <v>-436.92834610717802</v>
      </c>
      <c r="H412" s="5">
        <v>-513.65866140435799</v>
      </c>
      <c r="I412" s="5">
        <v>-582.25303297905305</v>
      </c>
      <c r="J412" s="5">
        <v>-677.32689186207301</v>
      </c>
      <c r="K412" s="5">
        <v>-824.39657464836</v>
      </c>
      <c r="L412" s="5">
        <v>-957.73411036726498</v>
      </c>
      <c r="M412" s="5">
        <v>-1081.45927541575</v>
      </c>
      <c r="N412" s="5">
        <v>-1233.39521386207</v>
      </c>
      <c r="O412" s="5">
        <v>-1393.1405148480201</v>
      </c>
      <c r="P412" s="5">
        <v>-1561.0975839064299</v>
      </c>
      <c r="Q412" s="5">
        <v>-1704.4301517123499</v>
      </c>
      <c r="R412" s="5">
        <v>-1836.0564598952101</v>
      </c>
      <c r="S412" s="5">
        <v>-1939.84030818264</v>
      </c>
      <c r="T412" s="5">
        <v>-2023.5924374281799</v>
      </c>
      <c r="U412" s="5">
        <v>-2052.3431988034599</v>
      </c>
      <c r="V412" s="5">
        <v>-2063.13551045758</v>
      </c>
      <c r="W412" s="5">
        <v>-2067.9110095372998</v>
      </c>
      <c r="X412" s="5">
        <v>-2061.0255247456198</v>
      </c>
      <c r="Y412" s="5">
        <v>-2058.9092883543199</v>
      </c>
      <c r="Z412" s="5">
        <v>-2041.5149880725701</v>
      </c>
      <c r="AA412" s="5">
        <v>-2044.5966017343801</v>
      </c>
      <c r="AB412" s="5">
        <v>-2028.1466020866301</v>
      </c>
      <c r="AC412" s="5">
        <v>-2012.96819171518</v>
      </c>
      <c r="AD412" s="5">
        <v>-1982.19426614401</v>
      </c>
      <c r="AE412" s="5">
        <v>-2005.18841427446</v>
      </c>
    </row>
    <row r="414" spans="1:31">
      <c r="A414" s="56" t="s">
        <v>68</v>
      </c>
      <c r="B414" s="56" t="s">
        <v>198</v>
      </c>
      <c r="C414" s="56" t="s">
        <v>131</v>
      </c>
      <c r="D414" s="5">
        <v>34814.760968404757</v>
      </c>
      <c r="E414" s="5">
        <v>30360.501782248619</v>
      </c>
      <c r="F414" s="5">
        <v>27527.711621932609</v>
      </c>
      <c r="G414" s="5">
        <v>22684.452516921581</v>
      </c>
      <c r="H414" s="5">
        <v>22380.642515171519</v>
      </c>
      <c r="I414" s="5">
        <v>18509.566377586711</v>
      </c>
      <c r="J414" s="5">
        <v>11271.537051035441</v>
      </c>
      <c r="K414" s="5">
        <v>7507.6739506501044</v>
      </c>
      <c r="L414" s="5">
        <v>7676.8193550534779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</row>
    <row r="415" spans="1:31">
      <c r="A415" s="56" t="s">
        <v>68</v>
      </c>
      <c r="B415" s="56" t="s">
        <v>198</v>
      </c>
      <c r="C415" s="56" t="s">
        <v>132</v>
      </c>
      <c r="D415" s="5">
        <v>17.088751405795001</v>
      </c>
      <c r="E415" s="5">
        <v>10.940586209099999</v>
      </c>
      <c r="F415" s="5">
        <v>19.406625397530011</v>
      </c>
      <c r="G415" s="5">
        <v>40.54356541121502</v>
      </c>
      <c r="H415" s="5">
        <v>88.54353816587998</v>
      </c>
      <c r="I415" s="5">
        <v>101.0631663545398</v>
      </c>
      <c r="J415" s="5">
        <v>176.58165728748531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</row>
    <row r="416" spans="1:31">
      <c r="A416" s="56" t="s">
        <v>68</v>
      </c>
      <c r="B416" s="56" t="s">
        <v>198</v>
      </c>
      <c r="C416" s="56" t="s">
        <v>133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</row>
    <row r="417" spans="1:31">
      <c r="A417" s="56" t="s">
        <v>68</v>
      </c>
      <c r="B417" s="56" t="s">
        <v>198</v>
      </c>
      <c r="C417" s="56" t="s">
        <v>134</v>
      </c>
      <c r="D417" s="5">
        <v>10.112872490275</v>
      </c>
      <c r="E417" s="5">
        <v>9.50591326278</v>
      </c>
      <c r="F417" s="5">
        <v>12.830338164760001</v>
      </c>
      <c r="G417" s="5">
        <v>17.99321322974</v>
      </c>
      <c r="H417" s="5">
        <v>49.796903791129978</v>
      </c>
      <c r="I417" s="5">
        <v>105.20311369814</v>
      </c>
      <c r="J417" s="5">
        <v>186.62389977776499</v>
      </c>
      <c r="K417" s="5">
        <v>595.70884718954494</v>
      </c>
      <c r="L417" s="5">
        <v>1272.1113984599649</v>
      </c>
      <c r="M417" s="5">
        <v>402.52013656744498</v>
      </c>
      <c r="N417" s="5">
        <v>71.074806468224992</v>
      </c>
      <c r="O417" s="5">
        <v>272.41914346490978</v>
      </c>
      <c r="P417" s="5">
        <v>185.80395824370501</v>
      </c>
      <c r="Q417" s="5">
        <v>419.04142402923998</v>
      </c>
      <c r="R417" s="5">
        <v>285.78604675235471</v>
      </c>
      <c r="S417" s="5">
        <v>752.60648654926467</v>
      </c>
      <c r="T417" s="5">
        <v>1115.242484331126</v>
      </c>
      <c r="U417" s="5">
        <v>1250.1372202786661</v>
      </c>
      <c r="V417" s="5">
        <v>1481.9682955219771</v>
      </c>
      <c r="W417" s="5">
        <v>2476.0410623763792</v>
      </c>
      <c r="X417" s="5">
        <v>1404.3161813865829</v>
      </c>
      <c r="Y417" s="5">
        <v>1161.654517684404</v>
      </c>
      <c r="Z417" s="5">
        <v>1712.8536880895269</v>
      </c>
      <c r="AA417" s="5">
        <v>1387.5776277739551</v>
      </c>
      <c r="AB417" s="5">
        <v>1522.0350899431639</v>
      </c>
      <c r="AC417" s="5">
        <v>1487.6973618220391</v>
      </c>
      <c r="AD417" s="5">
        <v>4273.5974995225324</v>
      </c>
      <c r="AE417" s="5">
        <v>3208.4924730359548</v>
      </c>
    </row>
    <row r="418" spans="1:31">
      <c r="A418" s="56" t="s">
        <v>68</v>
      </c>
      <c r="B418" s="56" t="s">
        <v>198</v>
      </c>
      <c r="C418" s="56" t="s">
        <v>135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</row>
    <row r="419" spans="1:31">
      <c r="A419" s="56" t="s">
        <v>68</v>
      </c>
      <c r="B419" s="56" t="s">
        <v>198</v>
      </c>
      <c r="C419" s="56" t="s">
        <v>136</v>
      </c>
      <c r="D419" s="5">
        <v>2675.4250021293001</v>
      </c>
      <c r="E419" s="5">
        <v>1431.3008277927099</v>
      </c>
      <c r="F419" s="5">
        <v>2089.9734197539451</v>
      </c>
      <c r="G419" s="5">
        <v>2736.81653023335</v>
      </c>
      <c r="H419" s="5">
        <v>2980.9312470942359</v>
      </c>
      <c r="I419" s="5">
        <v>2238.6407677737152</v>
      </c>
      <c r="J419" s="5">
        <v>3385.0181537911608</v>
      </c>
      <c r="K419" s="5">
        <v>3138.2276682633519</v>
      </c>
      <c r="L419" s="5">
        <v>1738.36203428773</v>
      </c>
      <c r="M419" s="5">
        <v>1999.8528189057799</v>
      </c>
      <c r="N419" s="5">
        <v>2236.2864168584588</v>
      </c>
      <c r="O419" s="5">
        <v>2823.6550068124852</v>
      </c>
      <c r="P419" s="5">
        <v>2672.21589675717</v>
      </c>
      <c r="Q419" s="5">
        <v>2631.6376135096252</v>
      </c>
      <c r="R419" s="5">
        <v>2656.2484311025019</v>
      </c>
      <c r="S419" s="5">
        <v>2931.6891206148412</v>
      </c>
      <c r="T419" s="5">
        <v>2455.798250001938</v>
      </c>
      <c r="U419" s="5">
        <v>2487.5159340984792</v>
      </c>
      <c r="V419" s="5">
        <v>2115.33917594382</v>
      </c>
      <c r="W419" s="5">
        <v>1560.9573422723749</v>
      </c>
      <c r="X419" s="5">
        <v>1930.9025736229</v>
      </c>
      <c r="Y419" s="5">
        <v>2781.4782001896651</v>
      </c>
      <c r="Z419" s="5">
        <v>3283.8017543735418</v>
      </c>
      <c r="AA419" s="5">
        <v>2557.651367907511</v>
      </c>
      <c r="AB419" s="5">
        <v>2791.81098667777</v>
      </c>
      <c r="AC419" s="5">
        <v>2177.7120197925251</v>
      </c>
      <c r="AD419" s="5">
        <v>2074.2677797893898</v>
      </c>
      <c r="AE419" s="5">
        <v>1180.4808558208799</v>
      </c>
    </row>
    <row r="420" spans="1:31">
      <c r="A420" s="56" t="s">
        <v>68</v>
      </c>
      <c r="B420" s="56" t="s">
        <v>198</v>
      </c>
      <c r="C420" s="56" t="s">
        <v>137</v>
      </c>
      <c r="D420" s="5">
        <v>142.739766093605</v>
      </c>
      <c r="E420" s="5">
        <v>195.16434291633499</v>
      </c>
      <c r="F420" s="5">
        <v>168.343051635325</v>
      </c>
      <c r="G420" s="5">
        <v>184.82938593863</v>
      </c>
      <c r="H420" s="5">
        <v>187.8082452041248</v>
      </c>
      <c r="I420" s="5">
        <v>200.00045371384491</v>
      </c>
      <c r="J420" s="5">
        <v>936.99168886853568</v>
      </c>
      <c r="K420" s="5">
        <v>2422.751036502415</v>
      </c>
      <c r="L420" s="5">
        <v>2216.3345440645171</v>
      </c>
      <c r="M420" s="5">
        <v>2443.5499916627559</v>
      </c>
      <c r="N420" s="5">
        <v>2557.227548769954</v>
      </c>
      <c r="O420" s="5">
        <v>2533.426935098641</v>
      </c>
      <c r="P420" s="5">
        <v>2659.819180633317</v>
      </c>
      <c r="Q420" s="5">
        <v>2702.9163873870539</v>
      </c>
      <c r="R420" s="5">
        <v>2746.407655300789</v>
      </c>
      <c r="S420" s="5">
        <v>2694.4285133821791</v>
      </c>
      <c r="T420" s="5">
        <v>3306.636853084774</v>
      </c>
      <c r="U420" s="5">
        <v>3378.1506346680189</v>
      </c>
      <c r="V420" s="5">
        <v>3355.4991406706199</v>
      </c>
      <c r="W420" s="5">
        <v>3358.8527598613769</v>
      </c>
      <c r="X420" s="5">
        <v>3144.3471915651362</v>
      </c>
      <c r="Y420" s="5">
        <v>3283.037923597446</v>
      </c>
      <c r="Z420" s="5">
        <v>3150.2320638712108</v>
      </c>
      <c r="AA420" s="5">
        <v>3328.7751914897958</v>
      </c>
      <c r="AB420" s="5">
        <v>3495.0344981817252</v>
      </c>
      <c r="AC420" s="5">
        <v>3506.6885603357082</v>
      </c>
      <c r="AD420" s="5">
        <v>2941.9915570515809</v>
      </c>
      <c r="AE420" s="5">
        <v>1460.9411875016399</v>
      </c>
    </row>
    <row r="421" spans="1:31">
      <c r="A421" s="56" t="s">
        <v>68</v>
      </c>
      <c r="B421" s="56" t="s">
        <v>198</v>
      </c>
      <c r="C421" s="56" t="s">
        <v>138</v>
      </c>
      <c r="D421" s="5">
        <v>43.016177899090017</v>
      </c>
      <c r="E421" s="5">
        <v>132.435040528065</v>
      </c>
      <c r="F421" s="5">
        <v>214.6852345771301</v>
      </c>
      <c r="G421" s="5">
        <v>361.13953696981508</v>
      </c>
      <c r="H421" s="5">
        <v>553.11467337214503</v>
      </c>
      <c r="I421" s="5">
        <v>703.22689228665945</v>
      </c>
      <c r="J421" s="5">
        <v>913.52982797352547</v>
      </c>
      <c r="K421" s="5">
        <v>988.84206567593549</v>
      </c>
      <c r="L421" s="5">
        <v>1131.9114681515</v>
      </c>
      <c r="M421" s="5">
        <v>1245.457207590586</v>
      </c>
      <c r="N421" s="5">
        <v>1547.59940837769</v>
      </c>
      <c r="O421" s="5">
        <v>1884.9528711313901</v>
      </c>
      <c r="P421" s="5">
        <v>2334.683412193905</v>
      </c>
      <c r="Q421" s="5">
        <v>2680.6004063066162</v>
      </c>
      <c r="R421" s="5">
        <v>3129.4263911241919</v>
      </c>
      <c r="S421" s="5">
        <v>3585.5599344313359</v>
      </c>
      <c r="T421" s="5">
        <v>3556.8848426590839</v>
      </c>
      <c r="U421" s="5">
        <v>3980.1026820292068</v>
      </c>
      <c r="V421" s="5">
        <v>4451.9112047198723</v>
      </c>
      <c r="W421" s="5">
        <v>4794.7685655572777</v>
      </c>
      <c r="X421" s="5">
        <v>4312.0572007347128</v>
      </c>
      <c r="Y421" s="5">
        <v>4634.7220706573953</v>
      </c>
      <c r="Z421" s="5">
        <v>5184.0866513085348</v>
      </c>
      <c r="AA421" s="5">
        <v>5780.6749405169676</v>
      </c>
      <c r="AB421" s="5">
        <v>6467.7077341370696</v>
      </c>
      <c r="AC421" s="5">
        <v>6883.2698250914818</v>
      </c>
      <c r="AD421" s="5">
        <v>8228.001496868912</v>
      </c>
      <c r="AE421" s="5">
        <v>8722.2069209090951</v>
      </c>
    </row>
    <row r="422" spans="1:31">
      <c r="A422" s="56" t="s">
        <v>68</v>
      </c>
      <c r="B422" s="56" t="s">
        <v>198</v>
      </c>
      <c r="C422" s="56" t="s">
        <v>139</v>
      </c>
      <c r="D422" s="5">
        <v>69.074172932615198</v>
      </c>
      <c r="E422" s="5">
        <v>140.15642659301099</v>
      </c>
      <c r="F422" s="5">
        <v>215.85251842106501</v>
      </c>
      <c r="G422" s="5">
        <v>287.14967646944399</v>
      </c>
      <c r="H422" s="5">
        <v>348.36567844821002</v>
      </c>
      <c r="I422" s="5">
        <v>385.66229740739902</v>
      </c>
      <c r="J422" s="5">
        <v>418.05843362789699</v>
      </c>
      <c r="K422" s="5">
        <v>482.31025090746198</v>
      </c>
      <c r="L422" s="5">
        <v>538.07407158736896</v>
      </c>
      <c r="M422" s="5">
        <v>584.76177501695201</v>
      </c>
      <c r="N422" s="5">
        <v>647.95847717836398</v>
      </c>
      <c r="O422" s="5">
        <v>723.491458310697</v>
      </c>
      <c r="P422" s="5">
        <v>805.71518857144497</v>
      </c>
      <c r="Q422" s="5">
        <v>876.96027168968396</v>
      </c>
      <c r="R422" s="5">
        <v>951.94395451455398</v>
      </c>
      <c r="S422" s="5">
        <v>1008.03049652114</v>
      </c>
      <c r="T422" s="5">
        <v>1051.0785955623601</v>
      </c>
      <c r="U422" s="5">
        <v>1076.83678414377</v>
      </c>
      <c r="V422" s="5">
        <v>1090.3001927442399</v>
      </c>
      <c r="W422" s="5">
        <v>1094.51140755049</v>
      </c>
      <c r="X422" s="5">
        <v>1095.8182403927999</v>
      </c>
      <c r="Y422" s="5">
        <v>1090.22911796226</v>
      </c>
      <c r="Z422" s="5">
        <v>1084.50572591839</v>
      </c>
      <c r="AA422" s="5">
        <v>1086.54855312361</v>
      </c>
      <c r="AB422" s="5">
        <v>1080.5324274530501</v>
      </c>
      <c r="AC422" s="5">
        <v>1074.989727704</v>
      </c>
      <c r="AD422" s="5">
        <v>1060.4448594985699</v>
      </c>
      <c r="AE422" s="5">
        <v>1071.8228082655501</v>
      </c>
    </row>
    <row r="423" spans="1:31">
      <c r="A423" s="56" t="s">
        <v>68</v>
      </c>
      <c r="B423" s="56" t="s">
        <v>198</v>
      </c>
      <c r="C423" s="56" t="s">
        <v>140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</row>
    <row r="424" spans="1:31">
      <c r="A424" s="56" t="s">
        <v>68</v>
      </c>
      <c r="B424" s="56" t="s">
        <v>198</v>
      </c>
      <c r="C424" s="56" t="s">
        <v>141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</row>
    <row r="425" spans="1:31">
      <c r="A425" s="56" t="s">
        <v>68</v>
      </c>
      <c r="B425" s="56" t="s">
        <v>198</v>
      </c>
      <c r="C425" s="56" t="s">
        <v>142</v>
      </c>
      <c r="D425" s="5">
        <v>11749.966002231449</v>
      </c>
      <c r="E425" s="5">
        <v>14677.642096942751</v>
      </c>
      <c r="F425" s="5">
        <v>13371.2373320079</v>
      </c>
      <c r="G425" s="5">
        <v>16462.850024803309</v>
      </c>
      <c r="H425" s="5">
        <v>15855.425559147039</v>
      </c>
      <c r="I425" s="5">
        <v>19076.64061568294</v>
      </c>
      <c r="J425" s="5">
        <v>22235.972716369699</v>
      </c>
      <c r="K425" s="5">
        <v>26190.31231558921</v>
      </c>
      <c r="L425" s="5">
        <v>25829.4205984334</v>
      </c>
      <c r="M425" s="5">
        <v>25472.47559881708</v>
      </c>
      <c r="N425" s="5">
        <v>31616.53955438107</v>
      </c>
      <c r="O425" s="5">
        <v>29425.07512714624</v>
      </c>
      <c r="P425" s="5">
        <v>33422.728858192473</v>
      </c>
      <c r="Q425" s="5">
        <v>29499.982722499779</v>
      </c>
      <c r="R425" s="5">
        <v>33374.330310658333</v>
      </c>
      <c r="S425" s="5">
        <v>31208.03312320745</v>
      </c>
      <c r="T425" s="5">
        <v>32498.020809325812</v>
      </c>
      <c r="U425" s="5">
        <v>32343.369241831111</v>
      </c>
      <c r="V425" s="5">
        <v>34053.927248188797</v>
      </c>
      <c r="W425" s="5">
        <v>36241.970638310078</v>
      </c>
      <c r="X425" s="5">
        <v>36195.978377443062</v>
      </c>
      <c r="Y425" s="5">
        <v>37926.139425733403</v>
      </c>
      <c r="Z425" s="5">
        <v>37545.637152852767</v>
      </c>
      <c r="AA425" s="5">
        <v>42648.821132339879</v>
      </c>
      <c r="AB425" s="5">
        <v>39425.273541881528</v>
      </c>
      <c r="AC425" s="5">
        <v>40387.482918099602</v>
      </c>
      <c r="AD425" s="5">
        <v>35639.070706992308</v>
      </c>
      <c r="AE425" s="5">
        <v>36971.169037003572</v>
      </c>
    </row>
    <row r="426" spans="1:31">
      <c r="A426" s="56" t="s">
        <v>68</v>
      </c>
      <c r="B426" s="56" t="s">
        <v>198</v>
      </c>
      <c r="C426" s="56" t="s">
        <v>143</v>
      </c>
      <c r="D426" s="5">
        <v>1928.7804733466251</v>
      </c>
      <c r="E426" s="5">
        <v>1673.68997908753</v>
      </c>
      <c r="F426" s="5">
        <v>1850.53437668991</v>
      </c>
      <c r="G426" s="5">
        <v>1801.875958272215</v>
      </c>
      <c r="H426" s="5">
        <v>1774.118916697159</v>
      </c>
      <c r="I426" s="5">
        <v>1807.1446678371101</v>
      </c>
      <c r="J426" s="5">
        <v>1858.57352459551</v>
      </c>
      <c r="K426" s="5">
        <v>2051.514240631549</v>
      </c>
      <c r="L426" s="5">
        <v>2017.0482569056301</v>
      </c>
      <c r="M426" s="5">
        <v>5063.3050177365649</v>
      </c>
      <c r="N426" s="5">
        <v>5366.4158015287503</v>
      </c>
      <c r="O426" s="5">
        <v>5532.5013808209087</v>
      </c>
      <c r="P426" s="5">
        <v>5069.0302255897204</v>
      </c>
      <c r="Q426" s="5">
        <v>5958.999220156863</v>
      </c>
      <c r="R426" s="5">
        <v>5823.8572203941958</v>
      </c>
      <c r="S426" s="5">
        <v>6298.4078458932336</v>
      </c>
      <c r="T426" s="5">
        <v>7502.1253339484319</v>
      </c>
      <c r="U426" s="5">
        <v>7629.5425381892264</v>
      </c>
      <c r="V426" s="5">
        <v>7540.5968062736547</v>
      </c>
      <c r="W426" s="5">
        <v>9906.528022621982</v>
      </c>
      <c r="X426" s="5">
        <v>9528.8845541491028</v>
      </c>
      <c r="Y426" s="5">
        <v>10090.208457837531</v>
      </c>
      <c r="Z426" s="5">
        <v>10481.630963146839</v>
      </c>
      <c r="AA426" s="5">
        <v>9728.703181502613</v>
      </c>
      <c r="AB426" s="5">
        <v>13315.12819637069</v>
      </c>
      <c r="AC426" s="5">
        <v>14600.33827692775</v>
      </c>
      <c r="AD426" s="5">
        <v>19410.434715652009</v>
      </c>
      <c r="AE426" s="5">
        <v>20417.393065631419</v>
      </c>
    </row>
    <row r="427" spans="1:31">
      <c r="A427" s="56" t="s">
        <v>68</v>
      </c>
      <c r="B427" s="56" t="s">
        <v>198</v>
      </c>
      <c r="C427" s="56" t="s">
        <v>144</v>
      </c>
      <c r="D427" s="5">
        <v>5718.6357909999997</v>
      </c>
      <c r="E427" s="5">
        <v>6558.3671729999996</v>
      </c>
      <c r="F427" s="5">
        <v>7452.5033409999996</v>
      </c>
      <c r="G427" s="5">
        <v>8386.2097439999998</v>
      </c>
      <c r="H427" s="5">
        <v>9338.6130169999997</v>
      </c>
      <c r="I427" s="5">
        <v>10124.096380000001</v>
      </c>
      <c r="J427" s="5">
        <v>10744.429990000001</v>
      </c>
      <c r="K427" s="5">
        <v>11378.13377</v>
      </c>
      <c r="L427" s="5">
        <v>11990.628559999999</v>
      </c>
      <c r="M427" s="5">
        <v>12545.06553</v>
      </c>
      <c r="N427" s="5">
        <v>13093.495849999999</v>
      </c>
      <c r="O427" s="5">
        <v>13662.15365</v>
      </c>
      <c r="P427" s="5">
        <v>14246.71704</v>
      </c>
      <c r="Q427" s="5">
        <v>14776.230299999999</v>
      </c>
      <c r="R427" s="5">
        <v>15282.98432</v>
      </c>
      <c r="S427" s="5">
        <v>15822.95959</v>
      </c>
      <c r="T427" s="5">
        <v>16410.520550000001</v>
      </c>
      <c r="U427" s="5">
        <v>16965.365730000001</v>
      </c>
      <c r="V427" s="5">
        <v>17508.562430000002</v>
      </c>
      <c r="W427" s="5">
        <v>18069.088650000002</v>
      </c>
      <c r="X427" s="5">
        <v>18666.968649999999</v>
      </c>
      <c r="Y427" s="5">
        <v>19206.869989999999</v>
      </c>
      <c r="Z427" s="5">
        <v>19729.20808</v>
      </c>
      <c r="AA427" s="5">
        <v>20273.653869999998</v>
      </c>
      <c r="AB427" s="5">
        <v>20862.428530000001</v>
      </c>
      <c r="AC427" s="5">
        <v>21385.21588</v>
      </c>
      <c r="AD427" s="5">
        <v>21895.777750000001</v>
      </c>
      <c r="AE427" s="5">
        <v>21895.777750000001</v>
      </c>
    </row>
    <row r="428" spans="1:31">
      <c r="A428" s="56" t="s">
        <v>68</v>
      </c>
      <c r="B428" s="56" t="s">
        <v>198</v>
      </c>
      <c r="C428" s="56" t="s">
        <v>146</v>
      </c>
      <c r="D428" s="5">
        <v>2.8388499999999979E-7</v>
      </c>
      <c r="E428" s="5">
        <v>2.8466500000000031E-7</v>
      </c>
      <c r="F428" s="5">
        <v>3.1307500000000002E-7</v>
      </c>
      <c r="G428" s="5">
        <v>2.0420761290000009E-2</v>
      </c>
      <c r="H428" s="5">
        <v>3.7560499999999972E-7</v>
      </c>
      <c r="I428" s="5">
        <v>3.9997E-7</v>
      </c>
      <c r="J428" s="5">
        <v>0.41681661813499998</v>
      </c>
      <c r="K428" s="5">
        <v>2.1430719316050002</v>
      </c>
      <c r="L428" s="5">
        <v>0.85533208122999904</v>
      </c>
      <c r="M428" s="5">
        <v>3.7568657666900052</v>
      </c>
      <c r="N428" s="5">
        <v>1.061845000000001E-6</v>
      </c>
      <c r="O428" s="5">
        <v>0.85850368837499991</v>
      </c>
      <c r="P428" s="5">
        <v>1.202410000000001E-6</v>
      </c>
      <c r="Q428" s="5">
        <v>8.0549343079699991</v>
      </c>
      <c r="R428" s="5">
        <v>0.33173181098999732</v>
      </c>
      <c r="S428" s="5">
        <v>8.3974575754799989</v>
      </c>
      <c r="T428" s="5">
        <v>13.453949500265001</v>
      </c>
      <c r="U428" s="5">
        <v>27.976394384230019</v>
      </c>
      <c r="V428" s="5">
        <v>23.192898883710001</v>
      </c>
      <c r="W428" s="5">
        <v>64.400170972200002</v>
      </c>
      <c r="X428" s="5">
        <v>24.69162351611504</v>
      </c>
      <c r="Y428" s="5">
        <v>1.460718500000001E-5</v>
      </c>
      <c r="Z428" s="5">
        <v>82.096625135875044</v>
      </c>
      <c r="AA428" s="5">
        <v>92.289798773085096</v>
      </c>
      <c r="AB428" s="5">
        <v>525.49244574094928</v>
      </c>
      <c r="AC428" s="5">
        <v>550.78236194708552</v>
      </c>
      <c r="AD428" s="5">
        <v>876.31773126128758</v>
      </c>
      <c r="AE428" s="5">
        <v>576.04746884195117</v>
      </c>
    </row>
    <row r="429" spans="1:31">
      <c r="A429" s="56" t="s">
        <v>68</v>
      </c>
      <c r="B429" s="56" t="s">
        <v>198</v>
      </c>
      <c r="C429" s="56" t="s">
        <v>149</v>
      </c>
      <c r="D429" s="5">
        <v>-169.92834390742499</v>
      </c>
      <c r="E429" s="5">
        <v>-232.87429852325991</v>
      </c>
      <c r="F429" s="5">
        <v>-199.872730005975</v>
      </c>
      <c r="G429" s="5">
        <v>-220.57077321804999</v>
      </c>
      <c r="H429" s="5">
        <v>-223.04558583326991</v>
      </c>
      <c r="I429" s="5">
        <v>-238.0958516805901</v>
      </c>
      <c r="J429" s="5">
        <v>-1126.070915466395</v>
      </c>
      <c r="K429" s="5">
        <v>-2926.414993395631</v>
      </c>
      <c r="L429" s="5">
        <v>-2666.7809884049352</v>
      </c>
      <c r="M429" s="5">
        <v>-2931.4254051162011</v>
      </c>
      <c r="N429" s="5">
        <v>-3087.0901211070009</v>
      </c>
      <c r="O429" s="5">
        <v>-3038.4153166428732</v>
      </c>
      <c r="P429" s="5">
        <v>-3210.088473260404</v>
      </c>
      <c r="Q429" s="5">
        <v>-3242.0012833309811</v>
      </c>
      <c r="R429" s="5">
        <v>-3312.7007042693158</v>
      </c>
      <c r="S429" s="5">
        <v>-3232.1450181430041</v>
      </c>
      <c r="T429" s="5">
        <v>-4049.0690326495842</v>
      </c>
      <c r="U429" s="5">
        <v>-4134.7466673558656</v>
      </c>
      <c r="V429" s="5">
        <v>-4107.8596832075373</v>
      </c>
      <c r="W429" s="5">
        <v>-4095.1474834001378</v>
      </c>
      <c r="X429" s="5">
        <v>-3867.495905445634</v>
      </c>
      <c r="Y429" s="5">
        <v>-4059.6106788293741</v>
      </c>
      <c r="Z429" s="5">
        <v>-3849.271037572365</v>
      </c>
      <c r="AA429" s="5">
        <v>-4117.0325002000591</v>
      </c>
      <c r="AB429" s="5">
        <v>-4274.0511222124696</v>
      </c>
      <c r="AC429" s="5">
        <v>-4311.6147742736093</v>
      </c>
      <c r="AD429" s="5">
        <v>-3622.3022307867568</v>
      </c>
      <c r="AE429" s="5">
        <v>-1857.9021948921859</v>
      </c>
    </row>
    <row r="430" spans="1:31">
      <c r="A430" s="56" t="s">
        <v>68</v>
      </c>
      <c r="B430" s="56" t="s">
        <v>198</v>
      </c>
      <c r="C430" s="56" t="s">
        <v>150</v>
      </c>
      <c r="D430" s="5">
        <v>-50.602267012459968</v>
      </c>
      <c r="E430" s="5">
        <v>-156.08961303747009</v>
      </c>
      <c r="F430" s="5">
        <v>-252.24682721599979</v>
      </c>
      <c r="G430" s="5">
        <v>-425.68936174096473</v>
      </c>
      <c r="H430" s="5">
        <v>-649.79754277305017</v>
      </c>
      <c r="I430" s="5">
        <v>-827.24400422830468</v>
      </c>
      <c r="J430" s="5">
        <v>-1074.63477425422</v>
      </c>
      <c r="K430" s="5">
        <v>-1171.120988599265</v>
      </c>
      <c r="L430" s="5">
        <v>-1345.089264137104</v>
      </c>
      <c r="M430" s="5">
        <v>-1488.499960664931</v>
      </c>
      <c r="N430" s="5">
        <v>-1865.0441950296661</v>
      </c>
      <c r="O430" s="5">
        <v>-2268.0084850013868</v>
      </c>
      <c r="P430" s="5">
        <v>-2843.9099349012999</v>
      </c>
      <c r="Q430" s="5">
        <v>-3263.0040690256878</v>
      </c>
      <c r="R430" s="5">
        <v>-3837.094652760919</v>
      </c>
      <c r="S430" s="5">
        <v>-4387.1377228009824</v>
      </c>
      <c r="T430" s="5">
        <v>-4399.550500397474</v>
      </c>
      <c r="U430" s="5">
        <v>-4956.4412884633593</v>
      </c>
      <c r="V430" s="5">
        <v>-5570.8507227053606</v>
      </c>
      <c r="W430" s="5">
        <v>-5990.6346155191204</v>
      </c>
      <c r="X430" s="5">
        <v>-5407.6705353095567</v>
      </c>
      <c r="Y430" s="5">
        <v>-5862.9566936335232</v>
      </c>
      <c r="Z430" s="5">
        <v>-6515.5610044736204</v>
      </c>
      <c r="AA430" s="5">
        <v>-7337.3188943684136</v>
      </c>
      <c r="AB430" s="5">
        <v>-8193.8181097284087</v>
      </c>
      <c r="AC430" s="5">
        <v>-8784.2533182118896</v>
      </c>
      <c r="AD430" s="5">
        <v>-10486.30129860078</v>
      </c>
      <c r="AE430" s="5">
        <v>-11206.712359952649</v>
      </c>
    </row>
    <row r="431" spans="1:31">
      <c r="A431" s="56" t="s">
        <v>68</v>
      </c>
      <c r="B431" s="56" t="s">
        <v>198</v>
      </c>
      <c r="C431" s="56" t="s">
        <v>151</v>
      </c>
      <c r="D431" s="5">
        <v>-82.897309510476305</v>
      </c>
      <c r="E431" s="5">
        <v>-167.383270193117</v>
      </c>
      <c r="F431" s="5">
        <v>-258.47343626515902</v>
      </c>
      <c r="G431" s="5">
        <v>-342.574144186078</v>
      </c>
      <c r="H431" s="5">
        <v>-414.91748051980198</v>
      </c>
      <c r="I431" s="5">
        <v>-460.13374346728398</v>
      </c>
      <c r="J431" s="5">
        <v>-500.66601876375103</v>
      </c>
      <c r="K431" s="5">
        <v>-574.973000632609</v>
      </c>
      <c r="L431" s="5">
        <v>-642.53680690413205</v>
      </c>
      <c r="M431" s="5">
        <v>-698.74405543492401</v>
      </c>
      <c r="N431" s="5">
        <v>-771.96638970486595</v>
      </c>
      <c r="O431" s="5">
        <v>-863.39795155879403</v>
      </c>
      <c r="P431" s="5">
        <v>-959.95162990237702</v>
      </c>
      <c r="Q431" s="5">
        <v>-1048.33090851574</v>
      </c>
      <c r="R431" s="5">
        <v>-1132.84706839004</v>
      </c>
      <c r="S431" s="5">
        <v>-1201.3012127468401</v>
      </c>
      <c r="T431" s="5">
        <v>-1248.60990445275</v>
      </c>
      <c r="U431" s="5">
        <v>-1293.7149498840199</v>
      </c>
      <c r="V431" s="5">
        <v>-1298.7319434440401</v>
      </c>
      <c r="W431" s="5">
        <v>-1308.6281685958299</v>
      </c>
      <c r="X431" s="5">
        <v>-1304.5338725813299</v>
      </c>
      <c r="Y431" s="5">
        <v>-1299.0024458058299</v>
      </c>
      <c r="Z431" s="5">
        <v>-1294.69563076549</v>
      </c>
      <c r="AA431" s="5">
        <v>-1301.0827396520899</v>
      </c>
      <c r="AB431" s="5">
        <v>-1289.8067462076301</v>
      </c>
      <c r="AC431" s="5">
        <v>-1282.0320907452201</v>
      </c>
      <c r="AD431" s="5">
        <v>-1265.12285797189</v>
      </c>
      <c r="AE431" s="5">
        <v>-1277.4021222766401</v>
      </c>
    </row>
    <row r="433" spans="1:31">
      <c r="A433" s="56" t="s">
        <v>68</v>
      </c>
      <c r="B433" s="56" t="s">
        <v>199</v>
      </c>
      <c r="C433" s="56" t="s">
        <v>132</v>
      </c>
      <c r="D433" s="5">
        <v>913.0128363845248</v>
      </c>
      <c r="E433" s="5">
        <v>623.02157825152517</v>
      </c>
      <c r="F433" s="5">
        <v>122.8222038681799</v>
      </c>
      <c r="G433" s="5">
        <v>197.24801608983501</v>
      </c>
      <c r="H433" s="5">
        <v>679.49965569048959</v>
      </c>
      <c r="I433" s="5">
        <v>601.76895416017464</v>
      </c>
      <c r="J433" s="5">
        <v>727.71920661518482</v>
      </c>
      <c r="K433" s="5">
        <v>1224.753404113701</v>
      </c>
      <c r="L433" s="5">
        <v>1064.30307411386</v>
      </c>
      <c r="M433" s="5">
        <v>853.1118551273255</v>
      </c>
      <c r="N433" s="5">
        <v>846.747427978931</v>
      </c>
      <c r="O433" s="5">
        <v>1073.255085266175</v>
      </c>
      <c r="P433" s="5">
        <v>929.66991896832496</v>
      </c>
      <c r="Q433" s="5">
        <v>886.28633935543553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</row>
    <row r="434" spans="1:31">
      <c r="A434" s="56" t="s">
        <v>68</v>
      </c>
      <c r="B434" s="56" t="s">
        <v>199</v>
      </c>
      <c r="C434" s="56" t="s">
        <v>133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</row>
    <row r="435" spans="1:31">
      <c r="A435" s="56" t="s">
        <v>68</v>
      </c>
      <c r="B435" s="56" t="s">
        <v>199</v>
      </c>
      <c r="C435" s="56" t="s">
        <v>134</v>
      </c>
      <c r="D435" s="5">
        <v>92.628722498559995</v>
      </c>
      <c r="E435" s="5">
        <v>102.27343959188499</v>
      </c>
      <c r="F435" s="5">
        <v>26.186166335769951</v>
      </c>
      <c r="G435" s="5">
        <v>45.094736665455002</v>
      </c>
      <c r="H435" s="5">
        <v>199.14942245324011</v>
      </c>
      <c r="I435" s="5">
        <v>112.1017334975799</v>
      </c>
      <c r="J435" s="5">
        <v>143.14869843127491</v>
      </c>
      <c r="K435" s="5">
        <v>368.37367157419982</v>
      </c>
      <c r="L435" s="5">
        <v>346.89390387967501</v>
      </c>
      <c r="M435" s="5">
        <v>254.17300479299499</v>
      </c>
      <c r="N435" s="5">
        <v>253.7143195117801</v>
      </c>
      <c r="O435" s="5">
        <v>345.95648987922982</v>
      </c>
      <c r="P435" s="5">
        <v>354.03805323592019</v>
      </c>
      <c r="Q435" s="5">
        <v>392.22394721615518</v>
      </c>
      <c r="R435" s="5">
        <v>542.87292765350492</v>
      </c>
      <c r="S435" s="5">
        <v>781.90448186488038</v>
      </c>
      <c r="T435" s="5">
        <v>553.86623929297934</v>
      </c>
      <c r="U435" s="5">
        <v>569.14232606220025</v>
      </c>
      <c r="V435" s="5">
        <v>634.68490394979096</v>
      </c>
      <c r="W435" s="5">
        <v>611.57926628619953</v>
      </c>
      <c r="X435" s="5">
        <v>522.40714381178077</v>
      </c>
      <c r="Y435" s="5">
        <v>215.04276230874021</v>
      </c>
      <c r="Z435" s="5">
        <v>198.26864018937499</v>
      </c>
      <c r="AA435" s="5">
        <v>147.43345625803019</v>
      </c>
      <c r="AB435" s="5">
        <v>196.0511959948451</v>
      </c>
      <c r="AC435" s="5">
        <v>130.38869469420499</v>
      </c>
      <c r="AD435" s="5">
        <v>206.18843458729489</v>
      </c>
      <c r="AE435" s="5">
        <v>85.543346124840028</v>
      </c>
    </row>
    <row r="436" spans="1:31">
      <c r="A436" s="56" t="s">
        <v>68</v>
      </c>
      <c r="B436" s="56" t="s">
        <v>199</v>
      </c>
      <c r="C436" s="56" t="s">
        <v>135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</row>
    <row r="437" spans="1:31">
      <c r="A437" s="56" t="s">
        <v>68</v>
      </c>
      <c r="B437" s="56" t="s">
        <v>199</v>
      </c>
      <c r="C437" s="56" t="s">
        <v>136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</row>
    <row r="438" spans="1:31">
      <c r="A438" s="56" t="s">
        <v>68</v>
      </c>
      <c r="B438" s="56" t="s">
        <v>199</v>
      </c>
      <c r="C438" s="56" t="s">
        <v>137</v>
      </c>
      <c r="D438" s="5">
        <v>252.78735121007</v>
      </c>
      <c r="E438" s="5">
        <v>344.18610467931501</v>
      </c>
      <c r="F438" s="5">
        <v>281.89686389052008</v>
      </c>
      <c r="G438" s="5">
        <v>320.2905981535601</v>
      </c>
      <c r="H438" s="5">
        <v>328.65630198279513</v>
      </c>
      <c r="I438" s="5">
        <v>353.75298450466499</v>
      </c>
      <c r="J438" s="5">
        <v>384.96381904974521</v>
      </c>
      <c r="K438" s="5">
        <v>397.16365040675458</v>
      </c>
      <c r="L438" s="5">
        <v>413.73612666373498</v>
      </c>
      <c r="M438" s="5">
        <v>348.36688712837508</v>
      </c>
      <c r="N438" s="5">
        <v>379.42365304759011</v>
      </c>
      <c r="O438" s="5">
        <v>392.97729228900499</v>
      </c>
      <c r="P438" s="5">
        <v>450.12140005108478</v>
      </c>
      <c r="Q438" s="5">
        <v>452.20955140019998</v>
      </c>
      <c r="R438" s="5">
        <v>517.36308314417033</v>
      </c>
      <c r="S438" s="5">
        <v>570.27197974723003</v>
      </c>
      <c r="T438" s="5">
        <v>1073.7059091332201</v>
      </c>
      <c r="U438" s="5">
        <v>1036.8810630538151</v>
      </c>
      <c r="V438" s="5">
        <v>1136.234429095269</v>
      </c>
      <c r="W438" s="5">
        <v>1126.3915073491601</v>
      </c>
      <c r="X438" s="5">
        <v>1116.4593051182401</v>
      </c>
      <c r="Y438" s="5">
        <v>1200.0413526838549</v>
      </c>
      <c r="Z438" s="5">
        <v>1217.9981191051349</v>
      </c>
      <c r="AA438" s="5">
        <v>1208.4365602012861</v>
      </c>
      <c r="AB438" s="5">
        <v>1205.033117964585</v>
      </c>
      <c r="AC438" s="5">
        <v>1236.94082193841</v>
      </c>
      <c r="AD438" s="5">
        <v>3034.8115326054208</v>
      </c>
      <c r="AE438" s="5">
        <v>3221.7720681051701</v>
      </c>
    </row>
    <row r="439" spans="1:31">
      <c r="A439" s="56" t="s">
        <v>68</v>
      </c>
      <c r="B439" s="56" t="s">
        <v>199</v>
      </c>
      <c r="C439" s="56" t="s">
        <v>138</v>
      </c>
      <c r="D439" s="5">
        <v>72.475505520140004</v>
      </c>
      <c r="E439" s="5">
        <v>127.4953250206151</v>
      </c>
      <c r="F439" s="5">
        <v>145.6886630912999</v>
      </c>
      <c r="G439" s="5">
        <v>196.48960142404519</v>
      </c>
      <c r="H439" s="5">
        <v>242.4019823365349</v>
      </c>
      <c r="I439" s="5">
        <v>295.51637947770502</v>
      </c>
      <c r="J439" s="5">
        <v>396.33849768004461</v>
      </c>
      <c r="K439" s="5">
        <v>474.37811646821501</v>
      </c>
      <c r="L439" s="5">
        <v>566.03505801644508</v>
      </c>
      <c r="M439" s="5">
        <v>603.55956150094994</v>
      </c>
      <c r="N439" s="5">
        <v>763.55395756792996</v>
      </c>
      <c r="O439" s="5">
        <v>918.52341096860971</v>
      </c>
      <c r="P439" s="5">
        <v>1123.9481175845899</v>
      </c>
      <c r="Q439" s="5">
        <v>1267.503740080705</v>
      </c>
      <c r="R439" s="5">
        <v>1526.4826538024211</v>
      </c>
      <c r="S439" s="5">
        <v>1859.5143835827851</v>
      </c>
      <c r="T439" s="5">
        <v>1952.7878813462239</v>
      </c>
      <c r="U439" s="5">
        <v>2038.2582617706751</v>
      </c>
      <c r="V439" s="5">
        <v>2434.3189126917991</v>
      </c>
      <c r="W439" s="5">
        <v>2569.38720867646</v>
      </c>
      <c r="X439" s="5">
        <v>2705.6880410199201</v>
      </c>
      <c r="Y439" s="5">
        <v>3053.53008044025</v>
      </c>
      <c r="Z439" s="5">
        <v>3289.4430661618758</v>
      </c>
      <c r="AA439" s="5">
        <v>3587.8058334337379</v>
      </c>
      <c r="AB439" s="5">
        <v>3707.6908143772971</v>
      </c>
      <c r="AC439" s="5">
        <v>4163.6761941734767</v>
      </c>
      <c r="AD439" s="5">
        <v>4543.7269619611434</v>
      </c>
      <c r="AE439" s="5">
        <v>4858.3555869509664</v>
      </c>
    </row>
    <row r="440" spans="1:31">
      <c r="A440" s="56" t="s">
        <v>68</v>
      </c>
      <c r="B440" s="56" t="s">
        <v>199</v>
      </c>
      <c r="C440" s="56" t="s">
        <v>139</v>
      </c>
      <c r="D440" s="5">
        <v>63.426250933649797</v>
      </c>
      <c r="E440" s="5">
        <v>86.962554833630904</v>
      </c>
      <c r="F440" s="5">
        <v>108.67249608488299</v>
      </c>
      <c r="G440" s="5">
        <v>127.933514391503</v>
      </c>
      <c r="H440" s="5">
        <v>144.23553265286699</v>
      </c>
      <c r="I440" s="5">
        <v>159.83541742208499</v>
      </c>
      <c r="J440" s="5">
        <v>183.580282085329</v>
      </c>
      <c r="K440" s="5">
        <v>215.30383687622401</v>
      </c>
      <c r="L440" s="5">
        <v>247.02774218671399</v>
      </c>
      <c r="M440" s="5">
        <v>279.89396370778701</v>
      </c>
      <c r="N440" s="5">
        <v>318.72951328646002</v>
      </c>
      <c r="O440" s="5">
        <v>357.70127256132798</v>
      </c>
      <c r="P440" s="5">
        <v>397.27665780150801</v>
      </c>
      <c r="Q440" s="5">
        <v>429.38651124079797</v>
      </c>
      <c r="R440" s="5">
        <v>458.33226561247898</v>
      </c>
      <c r="S440" s="5">
        <v>479.42895351745602</v>
      </c>
      <c r="T440" s="5">
        <v>495.79138632613501</v>
      </c>
      <c r="U440" s="5">
        <v>500.48148198353999</v>
      </c>
      <c r="V440" s="5">
        <v>503.37238089581399</v>
      </c>
      <c r="W440" s="5">
        <v>502.971962579717</v>
      </c>
      <c r="X440" s="5">
        <v>502.54195914210101</v>
      </c>
      <c r="Y440" s="5">
        <v>499.72436990419101</v>
      </c>
      <c r="Z440" s="5">
        <v>496.92200148649403</v>
      </c>
      <c r="AA440" s="5">
        <v>498.28973034073402</v>
      </c>
      <c r="AB440" s="5">
        <v>496.87792429327197</v>
      </c>
      <c r="AC440" s="5">
        <v>492.79081792588897</v>
      </c>
      <c r="AD440" s="5">
        <v>486.25478166566302</v>
      </c>
      <c r="AE440" s="5">
        <v>491.94978754036299</v>
      </c>
    </row>
    <row r="441" spans="1:31">
      <c r="A441" s="56" t="s">
        <v>68</v>
      </c>
      <c r="B441" s="56" t="s">
        <v>199</v>
      </c>
      <c r="C441" s="56" t="s">
        <v>140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</row>
    <row r="442" spans="1:31">
      <c r="A442" s="56" t="s">
        <v>68</v>
      </c>
      <c r="B442" s="56" t="s">
        <v>199</v>
      </c>
      <c r="C442" s="56" t="s">
        <v>141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</row>
    <row r="443" spans="1:31">
      <c r="A443" s="56" t="s">
        <v>68</v>
      </c>
      <c r="B443" s="56" t="s">
        <v>199</v>
      </c>
      <c r="C443" s="56" t="s">
        <v>142</v>
      </c>
      <c r="D443" s="5">
        <v>6400.9926967723914</v>
      </c>
      <c r="E443" s="5">
        <v>7874.9486412195483</v>
      </c>
      <c r="F443" s="5">
        <v>10268.16812144908</v>
      </c>
      <c r="G443" s="5">
        <v>10669.674804707411</v>
      </c>
      <c r="H443" s="5">
        <v>9930.0410604208319</v>
      </c>
      <c r="I443" s="5">
        <v>13198.98757258747</v>
      </c>
      <c r="J443" s="5">
        <v>12984.3071081333</v>
      </c>
      <c r="K443" s="5">
        <v>13026.17477123866</v>
      </c>
      <c r="L443" s="5">
        <v>12686.26738856687</v>
      </c>
      <c r="M443" s="5">
        <v>12642.860193856841</v>
      </c>
      <c r="N443" s="5">
        <v>13957.19196331608</v>
      </c>
      <c r="O443" s="5">
        <v>13492.744541455921</v>
      </c>
      <c r="P443" s="5">
        <v>14506.00087486255</v>
      </c>
      <c r="Q443" s="5">
        <v>13327.38504162877</v>
      </c>
      <c r="R443" s="5">
        <v>14550.107161700909</v>
      </c>
      <c r="S443" s="5">
        <v>12819.65800155402</v>
      </c>
      <c r="T443" s="5">
        <v>16616.656817546391</v>
      </c>
      <c r="U443" s="5">
        <v>16596.20968882311</v>
      </c>
      <c r="V443" s="5">
        <v>17635.81293711955</v>
      </c>
      <c r="W443" s="5">
        <v>18148.530284893139</v>
      </c>
      <c r="X443" s="5">
        <v>20466.274947387341</v>
      </c>
      <c r="Y443" s="5">
        <v>21472.402193448721</v>
      </c>
      <c r="Z443" s="5">
        <v>19792.476408973489</v>
      </c>
      <c r="AA443" s="5">
        <v>21592.634889737928</v>
      </c>
      <c r="AB443" s="5">
        <v>21854.6356201493</v>
      </c>
      <c r="AC443" s="5">
        <v>23873.00227191766</v>
      </c>
      <c r="AD443" s="5">
        <v>21187.465624568289</v>
      </c>
      <c r="AE443" s="5">
        <v>23612.323417248441</v>
      </c>
    </row>
    <row r="444" spans="1:31">
      <c r="A444" s="56" t="s">
        <v>68</v>
      </c>
      <c r="B444" s="56" t="s">
        <v>199</v>
      </c>
      <c r="C444" s="56" t="s">
        <v>143</v>
      </c>
      <c r="D444" s="5">
        <v>1007.4946523685149</v>
      </c>
      <c r="E444" s="5">
        <v>857.57507468919493</v>
      </c>
      <c r="F444" s="5">
        <v>951.71368928613481</v>
      </c>
      <c r="G444" s="5">
        <v>921.23799452976971</v>
      </c>
      <c r="H444" s="5">
        <v>921.78479872964976</v>
      </c>
      <c r="I444" s="5">
        <v>892.83903437818503</v>
      </c>
      <c r="J444" s="5">
        <v>912.25228852915984</v>
      </c>
      <c r="K444" s="5">
        <v>1106.8800057506301</v>
      </c>
      <c r="L444" s="5">
        <v>1214.44599178917</v>
      </c>
      <c r="M444" s="5">
        <v>1326.5512936546661</v>
      </c>
      <c r="N444" s="5">
        <v>1377.3835293377199</v>
      </c>
      <c r="O444" s="5">
        <v>1393.501246735625</v>
      </c>
      <c r="P444" s="5">
        <v>1296.0269008790151</v>
      </c>
      <c r="Q444" s="5">
        <v>1341.1148095880201</v>
      </c>
      <c r="R444" s="5">
        <v>1793.6375352966261</v>
      </c>
      <c r="S444" s="5">
        <v>3587.3128009391162</v>
      </c>
      <c r="T444" s="5">
        <v>3843.7871072429389</v>
      </c>
      <c r="U444" s="5">
        <v>4108.3884169355833</v>
      </c>
      <c r="V444" s="5">
        <v>3975.3131739241699</v>
      </c>
      <c r="W444" s="5">
        <v>4202.2333265350508</v>
      </c>
      <c r="X444" s="5">
        <v>6557.2487374636921</v>
      </c>
      <c r="Y444" s="5">
        <v>6751.021699228495</v>
      </c>
      <c r="Z444" s="5">
        <v>6753.6966083947327</v>
      </c>
      <c r="AA444" s="5">
        <v>6441.8918925223434</v>
      </c>
      <c r="AB444" s="5">
        <v>7274.3620967298184</v>
      </c>
      <c r="AC444" s="5">
        <v>7962.0048572426613</v>
      </c>
      <c r="AD444" s="5">
        <v>10297.64668939416</v>
      </c>
      <c r="AE444" s="5">
        <v>10170.891413890249</v>
      </c>
    </row>
    <row r="445" spans="1:31">
      <c r="A445" s="56" t="s">
        <v>68</v>
      </c>
      <c r="B445" s="56" t="s">
        <v>199</v>
      </c>
      <c r="C445" s="56" t="s">
        <v>144</v>
      </c>
      <c r="D445" s="5">
        <v>3473.1883269999998</v>
      </c>
      <c r="E445" s="5">
        <v>3823.1256450000001</v>
      </c>
      <c r="F445" s="5">
        <v>4140.519558</v>
      </c>
      <c r="G445" s="5">
        <v>4445.3585370000001</v>
      </c>
      <c r="H445" s="5">
        <v>4742.2356280000004</v>
      </c>
      <c r="I445" s="5">
        <v>5022.1358270000001</v>
      </c>
      <c r="J445" s="5">
        <v>5294.8037510000004</v>
      </c>
      <c r="K445" s="5">
        <v>5575.0517410000002</v>
      </c>
      <c r="L445" s="5">
        <v>5864.901046</v>
      </c>
      <c r="M445" s="5">
        <v>6143.9134700000004</v>
      </c>
      <c r="N445" s="5">
        <v>6421.4687919999997</v>
      </c>
      <c r="O445" s="5">
        <v>6709.3294420000002</v>
      </c>
      <c r="P445" s="5">
        <v>6994.937465</v>
      </c>
      <c r="Q445" s="5">
        <v>7251.3514729999997</v>
      </c>
      <c r="R445" s="5">
        <v>7485.4372560000002</v>
      </c>
      <c r="S445" s="5">
        <v>7721.4286760000005</v>
      </c>
      <c r="T445" s="5">
        <v>7972.4735179999998</v>
      </c>
      <c r="U445" s="5">
        <v>8197.8548269999992</v>
      </c>
      <c r="V445" s="5">
        <v>8412.0715199999995</v>
      </c>
      <c r="W445" s="5">
        <v>8633.6962000000003</v>
      </c>
      <c r="X445" s="5">
        <v>8875.3003520000002</v>
      </c>
      <c r="Y445" s="5">
        <v>9088.8854620000002</v>
      </c>
      <c r="Z445" s="5">
        <v>9292.7555479999992</v>
      </c>
      <c r="AA445" s="5">
        <v>9504.6162370000002</v>
      </c>
      <c r="AB445" s="5">
        <v>9735.6911940000009</v>
      </c>
      <c r="AC445" s="5">
        <v>9934.1812890000001</v>
      </c>
      <c r="AD445" s="5">
        <v>10127.123030000001</v>
      </c>
      <c r="AE445" s="5">
        <v>10127.123030000001</v>
      </c>
    </row>
    <row r="446" spans="1:31">
      <c r="A446" s="56" t="s">
        <v>68</v>
      </c>
      <c r="B446" s="56" t="s">
        <v>199</v>
      </c>
      <c r="C446" s="56" t="s">
        <v>146</v>
      </c>
      <c r="D446" s="5">
        <v>3.0674499999999998E-7</v>
      </c>
      <c r="E446" s="5">
        <v>3.057300000000004E-7</v>
      </c>
      <c r="F446" s="5">
        <v>3.1591499999999969E-7</v>
      </c>
      <c r="G446" s="5">
        <v>3.3741E-7</v>
      </c>
      <c r="H446" s="5">
        <v>3.7516500000000001E-7</v>
      </c>
      <c r="I446" s="5">
        <v>3.859000000000003E-7</v>
      </c>
      <c r="J446" s="5">
        <v>4.1249000000000001E-7</v>
      </c>
      <c r="K446" s="5">
        <v>0.4358668997950001</v>
      </c>
      <c r="L446" s="5">
        <v>9.4723000000000116E-7</v>
      </c>
      <c r="M446" s="5">
        <v>1.556936493404997</v>
      </c>
      <c r="N446" s="5">
        <v>1.0257749999999999E-6</v>
      </c>
      <c r="O446" s="5">
        <v>1.2133099999999991E-6</v>
      </c>
      <c r="P446" s="5">
        <v>1.1632900000000001E-6</v>
      </c>
      <c r="Q446" s="5">
        <v>1.721305045955001</v>
      </c>
      <c r="R446" s="5">
        <v>2.003563829890012</v>
      </c>
      <c r="S446" s="5">
        <v>8.7510501549099864</v>
      </c>
      <c r="T446" s="5">
        <v>7.1673279663699834</v>
      </c>
      <c r="U446" s="5">
        <v>17.67017750483501</v>
      </c>
      <c r="V446" s="5">
        <v>13.51993931154999</v>
      </c>
      <c r="W446" s="5">
        <v>33.90990928074504</v>
      </c>
      <c r="X446" s="5">
        <v>10.282522278270079</v>
      </c>
      <c r="Y446" s="5">
        <v>14.88434623003001</v>
      </c>
      <c r="Z446" s="5">
        <v>54.803828263060012</v>
      </c>
      <c r="AA446" s="5">
        <v>60.24305834844003</v>
      </c>
      <c r="AB446" s="5">
        <v>92.411938198389933</v>
      </c>
      <c r="AC446" s="5">
        <v>134.68179865263471</v>
      </c>
      <c r="AD446" s="5">
        <v>194.06148189485501</v>
      </c>
      <c r="AE446" s="5">
        <v>132.99272231910521</v>
      </c>
    </row>
    <row r="447" spans="1:31">
      <c r="A447" s="56" t="s">
        <v>68</v>
      </c>
      <c r="B447" s="56" t="s">
        <v>199</v>
      </c>
      <c r="C447" s="56" t="s">
        <v>149</v>
      </c>
      <c r="D447" s="5">
        <v>-300.93741415780011</v>
      </c>
      <c r="E447" s="5">
        <v>-409.74663205972013</v>
      </c>
      <c r="F447" s="5">
        <v>-335.59045675241498</v>
      </c>
      <c r="G447" s="5">
        <v>-381.87571596125508</v>
      </c>
      <c r="H447" s="5">
        <v>-390.68034419833998</v>
      </c>
      <c r="I447" s="5">
        <v>-421.70712368225998</v>
      </c>
      <c r="J447" s="5">
        <v>-457.7179042941699</v>
      </c>
      <c r="K447" s="5">
        <v>-473.39129233364491</v>
      </c>
      <c r="L447" s="5">
        <v>-492.54316829752491</v>
      </c>
      <c r="M447" s="5">
        <v>-414.14534440531492</v>
      </c>
      <c r="N447" s="5">
        <v>-452.27224645502992</v>
      </c>
      <c r="O447" s="5">
        <v>-467.252983437875</v>
      </c>
      <c r="P447" s="5">
        <v>-536.43625473647512</v>
      </c>
      <c r="Q447" s="5">
        <v>-537.76760388801995</v>
      </c>
      <c r="R447" s="5">
        <v>-616.47498967811498</v>
      </c>
      <c r="S447" s="5">
        <v>-678.32907908246034</v>
      </c>
      <c r="T447" s="5">
        <v>-1287.376972141454</v>
      </c>
      <c r="U447" s="5">
        <v>-1239.137486336555</v>
      </c>
      <c r="V447" s="5">
        <v>-1361.5930557325451</v>
      </c>
      <c r="W447" s="5">
        <v>-1345.259237728344</v>
      </c>
      <c r="X447" s="5">
        <v>-1335.479925450825</v>
      </c>
      <c r="Y447" s="5">
        <v>-1437.3551760697851</v>
      </c>
      <c r="Z447" s="5">
        <v>-1454.4483782290099</v>
      </c>
      <c r="AA447" s="5">
        <v>-1447.180149172445</v>
      </c>
      <c r="AB447" s="5">
        <v>-1438.96474859773</v>
      </c>
      <c r="AC447" s="5">
        <v>-1481.305236197551</v>
      </c>
      <c r="AD447" s="5">
        <v>-3642.9512306812262</v>
      </c>
      <c r="AE447" s="5">
        <v>-3869.056981960603</v>
      </c>
    </row>
    <row r="448" spans="1:31">
      <c r="A448" s="56" t="s">
        <v>68</v>
      </c>
      <c r="B448" s="56" t="s">
        <v>199</v>
      </c>
      <c r="C448" s="56" t="s">
        <v>150</v>
      </c>
      <c r="D448" s="5">
        <v>-85.256875061900004</v>
      </c>
      <c r="E448" s="5">
        <v>-149.97967821769001</v>
      </c>
      <c r="F448" s="5">
        <v>-171.38149039992501</v>
      </c>
      <c r="G448" s="5">
        <v>-231.57312887199481</v>
      </c>
      <c r="H448" s="5">
        <v>-284.71888835190532</v>
      </c>
      <c r="I448" s="5">
        <v>-348.24270199494009</v>
      </c>
      <c r="J448" s="5">
        <v>-465.62378224675979</v>
      </c>
      <c r="K448" s="5">
        <v>-560.78009705330032</v>
      </c>
      <c r="L448" s="5">
        <v>-671.23642175998032</v>
      </c>
      <c r="M448" s="5">
        <v>-716.63549868641996</v>
      </c>
      <c r="N448" s="5">
        <v>-912.95189374829533</v>
      </c>
      <c r="O448" s="5">
        <v>-1096.933513721835</v>
      </c>
      <c r="P448" s="5">
        <v>-1352.69842370314</v>
      </c>
      <c r="Q448" s="5">
        <v>-1524.84505330359</v>
      </c>
      <c r="R448" s="5">
        <v>-1845.074713776854</v>
      </c>
      <c r="S448" s="5">
        <v>-2245.9868633198048</v>
      </c>
      <c r="T448" s="5">
        <v>-2379.3186640513291</v>
      </c>
      <c r="U448" s="5">
        <v>-2487.2416917370851</v>
      </c>
      <c r="V448" s="5">
        <v>-2976.21892750186</v>
      </c>
      <c r="W448" s="5">
        <v>-3138.5872439916911</v>
      </c>
      <c r="X448" s="5">
        <v>-3316.9130005534712</v>
      </c>
      <c r="Y448" s="5">
        <v>-3760.0673610755512</v>
      </c>
      <c r="Z448" s="5">
        <v>-4042.3297595764989</v>
      </c>
      <c r="AA448" s="5">
        <v>-4430.4840818619195</v>
      </c>
      <c r="AB448" s="5">
        <v>-4584.5392602209686</v>
      </c>
      <c r="AC448" s="5">
        <v>-5168.3253267307282</v>
      </c>
      <c r="AD448" s="5">
        <v>-5615.4397318106676</v>
      </c>
      <c r="AE448" s="5">
        <v>-6023.336444499163</v>
      </c>
    </row>
    <row r="449" spans="1:31">
      <c r="A449" s="56" t="s">
        <v>68</v>
      </c>
      <c r="B449" s="56" t="s">
        <v>199</v>
      </c>
      <c r="C449" s="56" t="s">
        <v>151</v>
      </c>
      <c r="D449" s="5">
        <v>-73.333142461160904</v>
      </c>
      <c r="E449" s="5">
        <v>-100.180591891784</v>
      </c>
      <c r="F449" s="5">
        <v>-125.065651328589</v>
      </c>
      <c r="G449" s="5">
        <v>-146.693403656096</v>
      </c>
      <c r="H449" s="5">
        <v>-164.61539700779801</v>
      </c>
      <c r="I449" s="5">
        <v>-183.25832367771201</v>
      </c>
      <c r="J449" s="5">
        <v>-209.425697186387</v>
      </c>
      <c r="K449" s="5">
        <v>-246.59278958307701</v>
      </c>
      <c r="L449" s="5">
        <v>-283.14341874785202</v>
      </c>
      <c r="M449" s="5">
        <v>-321.08529842100597</v>
      </c>
      <c r="N449" s="5">
        <v>-364.87880136577002</v>
      </c>
      <c r="O449" s="5">
        <v>-412.37377347845398</v>
      </c>
      <c r="P449" s="5">
        <v>-456.33274814531399</v>
      </c>
      <c r="Q449" s="5">
        <v>-494.764521266332</v>
      </c>
      <c r="R449" s="5">
        <v>-527.29820914064999</v>
      </c>
      <c r="S449" s="5">
        <v>-551.07054631727601</v>
      </c>
      <c r="T449" s="5">
        <v>-569.87736250749504</v>
      </c>
      <c r="U449" s="5">
        <v>-575.78790197624596</v>
      </c>
      <c r="V449" s="5">
        <v>-578.48863130753398</v>
      </c>
      <c r="W449" s="5">
        <v>-577.58928367782096</v>
      </c>
      <c r="X449" s="5">
        <v>-575.81178017785703</v>
      </c>
      <c r="Y449" s="5">
        <v>-570.30239844889104</v>
      </c>
      <c r="Z449" s="5">
        <v>-569.84180242440505</v>
      </c>
      <c r="AA449" s="5">
        <v>-568.22093651396005</v>
      </c>
      <c r="AB449" s="5">
        <v>-567.85034440017</v>
      </c>
      <c r="AC449" s="5">
        <v>-562.42043600964098</v>
      </c>
      <c r="AD449" s="5">
        <v>-553.75850861756999</v>
      </c>
      <c r="AE449" s="5">
        <v>-559.06430638335598</v>
      </c>
    </row>
    <row r="451" spans="1:31">
      <c r="A451" s="56" t="s">
        <v>68</v>
      </c>
      <c r="B451" s="56" t="s">
        <v>200</v>
      </c>
      <c r="C451" s="56" t="s">
        <v>132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</row>
    <row r="452" spans="1:31">
      <c r="A452" s="56" t="s">
        <v>68</v>
      </c>
      <c r="B452" s="56" t="s">
        <v>200</v>
      </c>
      <c r="C452" s="56" t="s">
        <v>133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</row>
    <row r="453" spans="1:31">
      <c r="A453" s="56" t="s">
        <v>68</v>
      </c>
      <c r="B453" s="56" t="s">
        <v>200</v>
      </c>
      <c r="C453" s="56" t="s">
        <v>134</v>
      </c>
      <c r="D453" s="5">
        <v>5.3000000000000003E-10</v>
      </c>
      <c r="E453" s="5">
        <v>1.13E-9</v>
      </c>
      <c r="F453" s="5">
        <v>5.3400000000000002E-9</v>
      </c>
      <c r="G453" s="5">
        <v>5.9649999999999992E-9</v>
      </c>
      <c r="H453" s="5">
        <v>2.8400000000000001E-9</v>
      </c>
      <c r="I453" s="5">
        <v>1.0675E-8</v>
      </c>
      <c r="J453" s="5">
        <v>0.6914381195949999</v>
      </c>
      <c r="K453" s="5">
        <v>3.4705000000000012E-8</v>
      </c>
      <c r="L453" s="5">
        <v>6.5360343840900246</v>
      </c>
      <c r="M453" s="5">
        <v>0.114359992785</v>
      </c>
      <c r="N453" s="5">
        <v>0.53535394811500003</v>
      </c>
      <c r="O453" s="5">
        <v>5.5740943877250029</v>
      </c>
      <c r="P453" s="5">
        <v>2.3317564806099988</v>
      </c>
      <c r="Q453" s="5">
        <v>12.93632980551995</v>
      </c>
      <c r="R453" s="5">
        <v>6.1574573476599914</v>
      </c>
      <c r="S453" s="5">
        <v>5.1302715087500186</v>
      </c>
      <c r="T453" s="5">
        <v>5.4793716708700106</v>
      </c>
      <c r="U453" s="5">
        <v>5.3930748541600204</v>
      </c>
      <c r="V453" s="5">
        <v>2.6188352809999999E-2</v>
      </c>
      <c r="W453" s="5">
        <v>7.3614527564000101</v>
      </c>
      <c r="X453" s="5">
        <v>3.069909842610024</v>
      </c>
      <c r="Y453" s="5">
        <v>4.1442950000000033E-6</v>
      </c>
      <c r="Z453" s="5">
        <v>3.01460478598</v>
      </c>
      <c r="AA453" s="5">
        <v>4.681109999999999E-6</v>
      </c>
      <c r="AB453" s="5">
        <v>7.9717393558099872</v>
      </c>
      <c r="AC453" s="5">
        <v>2.438641686895</v>
      </c>
      <c r="AD453" s="5">
        <v>1.801846417665</v>
      </c>
      <c r="AE453" s="5">
        <v>4.3917899999999968E-6</v>
      </c>
    </row>
    <row r="454" spans="1:31">
      <c r="A454" s="56" t="s">
        <v>68</v>
      </c>
      <c r="B454" s="56" t="s">
        <v>200</v>
      </c>
      <c r="C454" s="56" t="s">
        <v>135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</row>
    <row r="455" spans="1:31">
      <c r="A455" s="56" t="s">
        <v>68</v>
      </c>
      <c r="B455" s="56" t="s">
        <v>200</v>
      </c>
      <c r="C455" s="56" t="s">
        <v>136</v>
      </c>
      <c r="D455" s="5">
        <v>7201.0673852636401</v>
      </c>
      <c r="E455" s="5">
        <v>9892.7797517641629</v>
      </c>
      <c r="F455" s="5">
        <v>8032.391781871177</v>
      </c>
      <c r="G455" s="5">
        <v>8229.1851653518243</v>
      </c>
      <c r="H455" s="5">
        <v>9328.6212508845474</v>
      </c>
      <c r="I455" s="5">
        <v>8842.3911115732644</v>
      </c>
      <c r="J455" s="5">
        <v>8012.4970603860256</v>
      </c>
      <c r="K455" s="5">
        <v>7427.5729937444457</v>
      </c>
      <c r="L455" s="5">
        <v>7162.3309578599246</v>
      </c>
      <c r="M455" s="5">
        <v>9443.4917465885082</v>
      </c>
      <c r="N455" s="5">
        <v>8904.0453546492608</v>
      </c>
      <c r="O455" s="5">
        <v>7550.6091376400191</v>
      </c>
      <c r="P455" s="5">
        <v>8919.1167990680169</v>
      </c>
      <c r="Q455" s="5">
        <v>7984.6772866184856</v>
      </c>
      <c r="R455" s="5">
        <v>8075.8244266549991</v>
      </c>
      <c r="S455" s="5">
        <v>8245.1260688738912</v>
      </c>
      <c r="T455" s="5">
        <v>7680.9507916195889</v>
      </c>
      <c r="U455" s="5">
        <v>7860.6147326387882</v>
      </c>
      <c r="V455" s="5">
        <v>7084.5928665116544</v>
      </c>
      <c r="W455" s="5">
        <v>6281.6073235126823</v>
      </c>
      <c r="X455" s="5">
        <v>8134.6531662232474</v>
      </c>
      <c r="Y455" s="5">
        <v>6925.9083254845573</v>
      </c>
      <c r="Z455" s="5">
        <v>6847.1506308198605</v>
      </c>
      <c r="AA455" s="5">
        <v>6869.8269339058188</v>
      </c>
      <c r="AB455" s="5">
        <v>7482.4318893263198</v>
      </c>
      <c r="AC455" s="5">
        <v>7389.0872871378942</v>
      </c>
      <c r="AD455" s="5">
        <v>7770.4416269035228</v>
      </c>
      <c r="AE455" s="5">
        <v>6532.3619258279596</v>
      </c>
    </row>
    <row r="456" spans="1:31">
      <c r="A456" s="56" t="s">
        <v>68</v>
      </c>
      <c r="B456" s="56" t="s">
        <v>200</v>
      </c>
      <c r="C456" s="56" t="s">
        <v>137</v>
      </c>
      <c r="D456" s="5">
        <v>4.222000000000001E-8</v>
      </c>
      <c r="E456" s="5">
        <v>5.8936999999999972E-7</v>
      </c>
      <c r="F456" s="5">
        <v>7.9910000000000043E-7</v>
      </c>
      <c r="G456" s="5">
        <v>1.8251249999999989E-6</v>
      </c>
      <c r="H456" s="5">
        <v>5.0170899999999957E-6</v>
      </c>
      <c r="I456" s="5">
        <v>1.3049424999999999E-5</v>
      </c>
      <c r="J456" s="5">
        <v>2.1948265000000009E-5</v>
      </c>
      <c r="K456" s="5">
        <v>5.7665724999999987E-5</v>
      </c>
      <c r="L456" s="5">
        <v>2.097424549999999E-4</v>
      </c>
      <c r="M456" s="5">
        <v>2.0017059E-4</v>
      </c>
      <c r="N456" s="5">
        <v>3.2419214000000009E-4</v>
      </c>
      <c r="O456" s="5">
        <v>16.159588049675001</v>
      </c>
      <c r="P456" s="5">
        <v>17.847864024100009</v>
      </c>
      <c r="Q456" s="5">
        <v>769.21339448921572</v>
      </c>
      <c r="R456" s="5">
        <v>748.17869590530563</v>
      </c>
      <c r="S456" s="5">
        <v>807.66629319826006</v>
      </c>
      <c r="T456" s="5">
        <v>785.47412254036499</v>
      </c>
      <c r="U456" s="5">
        <v>763.71594760830953</v>
      </c>
      <c r="V456" s="5">
        <v>747.11134115507025</v>
      </c>
      <c r="W456" s="5">
        <v>804.64470367855051</v>
      </c>
      <c r="X456" s="5">
        <v>710.54652588984004</v>
      </c>
      <c r="Y456" s="5">
        <v>695.24877289497988</v>
      </c>
      <c r="Z456" s="5">
        <v>705.10082368464009</v>
      </c>
      <c r="AA456" s="5">
        <v>743.88237543385537</v>
      </c>
      <c r="AB456" s="5">
        <v>774.12391781067959</v>
      </c>
      <c r="AC456" s="5">
        <v>698.16812820964003</v>
      </c>
      <c r="AD456" s="5">
        <v>746.25141601928999</v>
      </c>
      <c r="AE456" s="5">
        <v>962.88608806390471</v>
      </c>
    </row>
    <row r="457" spans="1:31">
      <c r="A457" s="56" t="s">
        <v>68</v>
      </c>
      <c r="B457" s="56" t="s">
        <v>200</v>
      </c>
      <c r="C457" s="56" t="s">
        <v>138</v>
      </c>
      <c r="D457" s="5">
        <v>0.38487657771000022</v>
      </c>
      <c r="E457" s="5">
        <v>3.0414863746099958</v>
      </c>
      <c r="F457" s="5">
        <v>6.0279267976300046</v>
      </c>
      <c r="G457" s="5">
        <v>9.5543180256199953</v>
      </c>
      <c r="H457" s="5">
        <v>17.521582310979991</v>
      </c>
      <c r="I457" s="5">
        <v>23.499314709645009</v>
      </c>
      <c r="J457" s="5">
        <v>38.945051672180021</v>
      </c>
      <c r="K457" s="5">
        <v>49.406284097350017</v>
      </c>
      <c r="L457" s="5">
        <v>97.359451601244913</v>
      </c>
      <c r="M457" s="5">
        <v>95.058661728410073</v>
      </c>
      <c r="N457" s="5">
        <v>155.33006190281509</v>
      </c>
      <c r="O457" s="5">
        <v>199.683250341465</v>
      </c>
      <c r="P457" s="5">
        <v>264.80608097742498</v>
      </c>
      <c r="Q457" s="5">
        <v>275.46778129031509</v>
      </c>
      <c r="R457" s="5">
        <v>331.54597235123498</v>
      </c>
      <c r="S457" s="5">
        <v>403.29081808708492</v>
      </c>
      <c r="T457" s="5">
        <v>381.42341087844022</v>
      </c>
      <c r="U457" s="5">
        <v>407.88909633771999</v>
      </c>
      <c r="V457" s="5">
        <v>491.46351529918019</v>
      </c>
      <c r="W457" s="5">
        <v>583.58208616909519</v>
      </c>
      <c r="X457" s="5">
        <v>496.1754723871951</v>
      </c>
      <c r="Y457" s="5">
        <v>593.35499056472008</v>
      </c>
      <c r="Z457" s="5">
        <v>668.24459847196022</v>
      </c>
      <c r="AA457" s="5">
        <v>725.43664039022053</v>
      </c>
      <c r="AB457" s="5">
        <v>782.09138961122972</v>
      </c>
      <c r="AC457" s="5">
        <v>796.68799370621491</v>
      </c>
      <c r="AD457" s="5">
        <v>928.64101056005609</v>
      </c>
      <c r="AE457" s="5">
        <v>971.76999950736001</v>
      </c>
    </row>
    <row r="458" spans="1:31">
      <c r="A458" s="56" t="s">
        <v>68</v>
      </c>
      <c r="B458" s="56" t="s">
        <v>200</v>
      </c>
      <c r="C458" s="56" t="s">
        <v>139</v>
      </c>
      <c r="D458" s="5">
        <v>11.2852769075102</v>
      </c>
      <c r="E458" s="5">
        <v>17.192628571199499</v>
      </c>
      <c r="F458" s="5">
        <v>23.165106786335901</v>
      </c>
      <c r="G458" s="5">
        <v>28.4196539315998</v>
      </c>
      <c r="H458" s="5">
        <v>32.605731789379803</v>
      </c>
      <c r="I458" s="5">
        <v>36.115433738037098</v>
      </c>
      <c r="J458" s="5">
        <v>40.819665955945801</v>
      </c>
      <c r="K458" s="5">
        <v>48.524344848218902</v>
      </c>
      <c r="L458" s="5">
        <v>56.003837168387598</v>
      </c>
      <c r="M458" s="5">
        <v>63.844335357889697</v>
      </c>
      <c r="N458" s="5">
        <v>72.936401000018293</v>
      </c>
      <c r="O458" s="5">
        <v>82.548661119306203</v>
      </c>
      <c r="P458" s="5">
        <v>91.832704456545997</v>
      </c>
      <c r="Q458" s="5">
        <v>100.469488593203</v>
      </c>
      <c r="R458" s="5">
        <v>108.310161615233</v>
      </c>
      <c r="S458" s="5">
        <v>114.715483139106</v>
      </c>
      <c r="T458" s="5">
        <v>119.720903786297</v>
      </c>
      <c r="U458" s="5">
        <v>121.846358137837</v>
      </c>
      <c r="V458" s="5">
        <v>122.680232967381</v>
      </c>
      <c r="W458" s="5">
        <v>123.529510721487</v>
      </c>
      <c r="X458" s="5">
        <v>123.806815219971</v>
      </c>
      <c r="Y458" s="5">
        <v>124.291065118039</v>
      </c>
      <c r="Z458" s="5">
        <v>124.17774085907899</v>
      </c>
      <c r="AA458" s="5">
        <v>123.988481715332</v>
      </c>
      <c r="AB458" s="5">
        <v>123.801345974043</v>
      </c>
      <c r="AC458" s="5">
        <v>123.11225865412899</v>
      </c>
      <c r="AD458" s="5">
        <v>121.724652144125</v>
      </c>
      <c r="AE458" s="5">
        <v>123.270185805716</v>
      </c>
    </row>
    <row r="459" spans="1:31">
      <c r="A459" s="56" t="s">
        <v>68</v>
      </c>
      <c r="B459" s="56" t="s">
        <v>200</v>
      </c>
      <c r="C459" s="56" t="s">
        <v>140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</row>
    <row r="460" spans="1:31">
      <c r="A460" s="56" t="s">
        <v>68</v>
      </c>
      <c r="B460" s="56" t="s">
        <v>200</v>
      </c>
      <c r="C460" s="56" t="s">
        <v>141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</row>
    <row r="461" spans="1:31">
      <c r="A461" s="56" t="s">
        <v>68</v>
      </c>
      <c r="B461" s="56" t="s">
        <v>200</v>
      </c>
      <c r="C461" s="56" t="s">
        <v>142</v>
      </c>
      <c r="D461" s="5">
        <v>1845.001211944535</v>
      </c>
      <c r="E461" s="5">
        <v>3314.2545856487359</v>
      </c>
      <c r="F461" s="5">
        <v>4439.5367701806426</v>
      </c>
      <c r="G461" s="5">
        <v>4289.1175608883032</v>
      </c>
      <c r="H461" s="5">
        <v>4530.7911682785161</v>
      </c>
      <c r="I461" s="5">
        <v>4858.6453009238476</v>
      </c>
      <c r="J461" s="5">
        <v>5529.4424252535146</v>
      </c>
      <c r="K461" s="5">
        <v>6108.2571566581337</v>
      </c>
      <c r="L461" s="5">
        <v>9626.0442740099206</v>
      </c>
      <c r="M461" s="5">
        <v>9710.4677797677814</v>
      </c>
      <c r="N461" s="5">
        <v>11711.041344931409</v>
      </c>
      <c r="O461" s="5">
        <v>11211.81943377087</v>
      </c>
      <c r="P461" s="5">
        <v>12241.8556705295</v>
      </c>
      <c r="Q461" s="5">
        <v>12596.810843785081</v>
      </c>
      <c r="R461" s="5">
        <v>12148.592442831139</v>
      </c>
      <c r="S461" s="5">
        <v>12398.885747925069</v>
      </c>
      <c r="T461" s="5">
        <v>12656.903503055129</v>
      </c>
      <c r="U461" s="5">
        <v>13011.715868388539</v>
      </c>
      <c r="V461" s="5">
        <v>13339.62844941675</v>
      </c>
      <c r="W461" s="5">
        <v>12363.19914361619</v>
      </c>
      <c r="X461" s="5">
        <v>12759.263187073901</v>
      </c>
      <c r="Y461" s="5">
        <v>11867.791193929779</v>
      </c>
      <c r="Z461" s="5">
        <v>11300.74695860489</v>
      </c>
      <c r="AA461" s="5">
        <v>12286.030184242019</v>
      </c>
      <c r="AB461" s="5">
        <v>12054.823991075789</v>
      </c>
      <c r="AC461" s="5">
        <v>11593.517535960929</v>
      </c>
      <c r="AD461" s="5">
        <v>11712.48276796418</v>
      </c>
      <c r="AE461" s="5">
        <v>10942.22361070095</v>
      </c>
    </row>
    <row r="462" spans="1:31">
      <c r="A462" s="56" t="s">
        <v>68</v>
      </c>
      <c r="B462" s="56" t="s">
        <v>200</v>
      </c>
      <c r="C462" s="56" t="s">
        <v>143</v>
      </c>
      <c r="D462" s="5">
        <v>0</v>
      </c>
      <c r="E462" s="5">
        <v>1.02201E-6</v>
      </c>
      <c r="F462" s="5">
        <v>5.4986250000000019E-6</v>
      </c>
      <c r="G462" s="5">
        <v>5.9903599999999958E-6</v>
      </c>
      <c r="H462" s="5">
        <v>5.4770649999999972E-6</v>
      </c>
      <c r="I462" s="5">
        <v>1.6945884999999999E-5</v>
      </c>
      <c r="J462" s="5">
        <v>2.0533855E-5</v>
      </c>
      <c r="K462" s="5">
        <v>1.956703499999999E-5</v>
      </c>
      <c r="L462" s="5">
        <v>1.9916235E-5</v>
      </c>
      <c r="M462" s="5">
        <v>1.896138500000001E-5</v>
      </c>
      <c r="N462" s="5">
        <v>1.9492420000000001E-5</v>
      </c>
      <c r="O462" s="5">
        <v>1.9750230000000018E-5</v>
      </c>
      <c r="P462" s="5">
        <v>1.571555999999999E-5</v>
      </c>
      <c r="Q462" s="5">
        <v>2.2359000000000001E-5</v>
      </c>
      <c r="R462" s="5">
        <v>2.3114485000000009E-5</v>
      </c>
      <c r="S462" s="5">
        <v>2.593018499999998E-5</v>
      </c>
      <c r="T462" s="5">
        <v>2.7146844999999999E-5</v>
      </c>
      <c r="U462" s="5">
        <v>2.607398499999999E-5</v>
      </c>
      <c r="V462" s="5">
        <v>2.4084720000000012E-5</v>
      </c>
      <c r="W462" s="5">
        <v>3.219916500000002E-5</v>
      </c>
      <c r="X462" s="5">
        <v>3.0014190000000001E-5</v>
      </c>
      <c r="Y462" s="5">
        <v>3.4723415000000008E-5</v>
      </c>
      <c r="Z462" s="5">
        <v>6.3329464999999947E-5</v>
      </c>
      <c r="AA462" s="5">
        <v>5.4402350000000023E-5</v>
      </c>
      <c r="AB462" s="5">
        <v>6.1435115000000012E-5</v>
      </c>
      <c r="AC462" s="5">
        <v>6.1017480000000002E-5</v>
      </c>
      <c r="AD462" s="5">
        <v>6.1723795E-5</v>
      </c>
      <c r="AE462" s="5">
        <v>6.1713059999999974E-5</v>
      </c>
    </row>
    <row r="463" spans="1:31">
      <c r="A463" s="56" t="s">
        <v>68</v>
      </c>
      <c r="B463" s="56" t="s">
        <v>200</v>
      </c>
      <c r="C463" s="56" t="s">
        <v>144</v>
      </c>
      <c r="D463" s="5">
        <v>336.61968960000002</v>
      </c>
      <c r="E463" s="5">
        <v>386.50695339999999</v>
      </c>
      <c r="F463" s="5">
        <v>437.62479860000002</v>
      </c>
      <c r="G463" s="5">
        <v>487.71929</v>
      </c>
      <c r="H463" s="5">
        <v>535.97744890000001</v>
      </c>
      <c r="I463" s="5">
        <v>582.26968609999994</v>
      </c>
      <c r="J463" s="5">
        <v>626.77675050000005</v>
      </c>
      <c r="K463" s="5">
        <v>672.65321689999996</v>
      </c>
      <c r="L463" s="5">
        <v>717.59588020000001</v>
      </c>
      <c r="M463" s="5">
        <v>760.83284300000003</v>
      </c>
      <c r="N463" s="5">
        <v>802.47146999999995</v>
      </c>
      <c r="O463" s="5">
        <v>844.73358140000005</v>
      </c>
      <c r="P463" s="5">
        <v>886.83032890000004</v>
      </c>
      <c r="Q463" s="5">
        <v>926.50407359999997</v>
      </c>
      <c r="R463" s="5">
        <v>964.25604650000002</v>
      </c>
      <c r="S463" s="5">
        <v>1004.495876</v>
      </c>
      <c r="T463" s="5">
        <v>1047.3092790000001</v>
      </c>
      <c r="U463" s="5">
        <v>1088.8410249999999</v>
      </c>
      <c r="V463" s="5">
        <v>1127.9337069999999</v>
      </c>
      <c r="W463" s="5">
        <v>1169.0157790000001</v>
      </c>
      <c r="X463" s="5">
        <v>1212.5199379999999</v>
      </c>
      <c r="Y463" s="5">
        <v>1254.153816</v>
      </c>
      <c r="Z463" s="5">
        <v>1292.436692</v>
      </c>
      <c r="AA463" s="5">
        <v>1332.037859</v>
      </c>
      <c r="AB463" s="5">
        <v>1373.3476659999999</v>
      </c>
      <c r="AC463" s="5">
        <v>1411.431425</v>
      </c>
      <c r="AD463" s="5">
        <v>1445.819579</v>
      </c>
      <c r="AE463" s="5">
        <v>1445.819579</v>
      </c>
    </row>
    <row r="464" spans="1:31">
      <c r="A464" s="56" t="s">
        <v>68</v>
      </c>
      <c r="B464" s="56" t="s">
        <v>200</v>
      </c>
      <c r="C464" s="56" t="s">
        <v>146</v>
      </c>
      <c r="D464" s="5">
        <v>2.8848999999999879E-7</v>
      </c>
      <c r="E464" s="5">
        <v>2.6332000000000011E-7</v>
      </c>
      <c r="F464" s="5">
        <v>2.9733999999999919E-7</v>
      </c>
      <c r="G464" s="5">
        <v>3.1274000000000162E-7</v>
      </c>
      <c r="H464" s="5">
        <v>2.9825999999999838E-7</v>
      </c>
      <c r="I464" s="5">
        <v>3.1968000000000118E-7</v>
      </c>
      <c r="J464" s="5">
        <v>3.195350000000021E-7</v>
      </c>
      <c r="K464" s="5">
        <v>6.1664999999999826E-7</v>
      </c>
      <c r="L464" s="5">
        <v>0.19908375350500149</v>
      </c>
      <c r="M464" s="5">
        <v>7.7776499999999712E-7</v>
      </c>
      <c r="N464" s="5">
        <v>9.2695499999999789E-7</v>
      </c>
      <c r="O464" s="5">
        <v>0.24528750957500001</v>
      </c>
      <c r="P464" s="5">
        <v>9.4649999999999901E-7</v>
      </c>
      <c r="Q464" s="5">
        <v>1.737129249289999</v>
      </c>
      <c r="R464" s="5">
        <v>1.690095E-6</v>
      </c>
      <c r="S464" s="5">
        <v>0.32534792859499989</v>
      </c>
      <c r="T464" s="5">
        <v>1.6486834948</v>
      </c>
      <c r="U464" s="5">
        <v>2.801383846729975</v>
      </c>
      <c r="V464" s="5">
        <v>2.1846899999999972E-6</v>
      </c>
      <c r="W464" s="5">
        <v>6.8536993185749893</v>
      </c>
      <c r="X464" s="5">
        <v>3.6823033996849932</v>
      </c>
      <c r="Y464" s="5">
        <v>4.6308999999999924E-6</v>
      </c>
      <c r="Z464" s="5">
        <v>6.74664604154</v>
      </c>
      <c r="AA464" s="5">
        <v>1.976802068720003</v>
      </c>
      <c r="AB464" s="5">
        <v>13.961958475125041</v>
      </c>
      <c r="AC464" s="5">
        <v>15.11122439896995</v>
      </c>
      <c r="AD464" s="5">
        <v>41.35620486384996</v>
      </c>
      <c r="AE464" s="5">
        <v>34.358407194089978</v>
      </c>
    </row>
    <row r="465" spans="1:31">
      <c r="A465" s="56" t="s">
        <v>68</v>
      </c>
      <c r="B465" s="56" t="s">
        <v>200</v>
      </c>
      <c r="C465" s="56" t="s">
        <v>149</v>
      </c>
      <c r="D465" s="5">
        <v>-1.9554999999999999E-8</v>
      </c>
      <c r="E465" s="5">
        <v>-1.3520299999999999E-6</v>
      </c>
      <c r="F465" s="5">
        <v>-1.4587200000000011E-6</v>
      </c>
      <c r="G465" s="5">
        <v>-3.332635E-6</v>
      </c>
      <c r="H465" s="5">
        <v>-6.9791499999999906E-6</v>
      </c>
      <c r="I465" s="5">
        <v>-1.9085385000000001E-5</v>
      </c>
      <c r="J465" s="5">
        <v>-2.8841609999999999E-5</v>
      </c>
      <c r="K465" s="5">
        <v>-7.4619659999999963E-5</v>
      </c>
      <c r="L465" s="5">
        <v>-2.7191847999999999E-4</v>
      </c>
      <c r="M465" s="5">
        <v>-2.5751149999999999E-4</v>
      </c>
      <c r="N465" s="5">
        <v>-4.2642054000000001E-4</v>
      </c>
      <c r="O465" s="5">
        <v>-21.03759341756999</v>
      </c>
      <c r="P465" s="5">
        <v>-23.934053290994989</v>
      </c>
      <c r="Q465" s="5">
        <v>-1004.335169676685</v>
      </c>
      <c r="R465" s="5">
        <v>-984.4456631139908</v>
      </c>
      <c r="S465" s="5">
        <v>-1071.320334476065</v>
      </c>
      <c r="T465" s="5">
        <v>-1024.9170084519301</v>
      </c>
      <c r="U465" s="5">
        <v>-1017.1995458861099</v>
      </c>
      <c r="V465" s="5">
        <v>-980.12046346521447</v>
      </c>
      <c r="W465" s="5">
        <v>-1057.877742732755</v>
      </c>
      <c r="X465" s="5">
        <v>-926.40549878768456</v>
      </c>
      <c r="Y465" s="5">
        <v>-929.92638328410942</v>
      </c>
      <c r="Z465" s="5">
        <v>-912.63882073293496</v>
      </c>
      <c r="AA465" s="5">
        <v>-993.91796304021409</v>
      </c>
      <c r="AB465" s="5">
        <v>-1003.4586760684</v>
      </c>
      <c r="AC465" s="5">
        <v>-918.642290560795</v>
      </c>
      <c r="AD465" s="5">
        <v>-984.54091665646001</v>
      </c>
      <c r="AE465" s="5">
        <v>-1262.4181325230311</v>
      </c>
    </row>
    <row r="466" spans="1:31">
      <c r="A466" s="56" t="s">
        <v>68</v>
      </c>
      <c r="B466" s="56" t="s">
        <v>200</v>
      </c>
      <c r="C466" s="56" t="s">
        <v>150</v>
      </c>
      <c r="D466" s="5">
        <v>-0.45275054643000112</v>
      </c>
      <c r="E466" s="5">
        <v>-3.6058018737349959</v>
      </c>
      <c r="F466" s="5">
        <v>-7.0630467784650053</v>
      </c>
      <c r="G466" s="5">
        <v>-11.30751805178002</v>
      </c>
      <c r="H466" s="5">
        <v>-20.543323442354989</v>
      </c>
      <c r="I466" s="5">
        <v>-27.643519083139971</v>
      </c>
      <c r="J466" s="5">
        <v>-45.813180355299977</v>
      </c>
      <c r="K466" s="5">
        <v>-58.605282363035023</v>
      </c>
      <c r="L466" s="5">
        <v>-115.70348901265</v>
      </c>
      <c r="M466" s="5">
        <v>-113.216772800835</v>
      </c>
      <c r="N466" s="5">
        <v>-186.62997640263509</v>
      </c>
      <c r="O466" s="5">
        <v>-239.58116081070489</v>
      </c>
      <c r="P466" s="5">
        <v>-321.01818849052978</v>
      </c>
      <c r="Q466" s="5">
        <v>-332.50920630359968</v>
      </c>
      <c r="R466" s="5">
        <v>-401.42691552209988</v>
      </c>
      <c r="S466" s="5">
        <v>-490.22088319361512</v>
      </c>
      <c r="T466" s="5">
        <v>-465.42067729564559</v>
      </c>
      <c r="U466" s="5">
        <v>-501.22058255974002</v>
      </c>
      <c r="V466" s="5">
        <v>-605.04804211275496</v>
      </c>
      <c r="W466" s="5">
        <v>-716.3343926692653</v>
      </c>
      <c r="X466" s="5">
        <v>-612.25590782826509</v>
      </c>
      <c r="Y466" s="5">
        <v>-736.04342081314451</v>
      </c>
      <c r="Z466" s="5">
        <v>-823.96112044368533</v>
      </c>
      <c r="AA466" s="5">
        <v>-901.95872784581024</v>
      </c>
      <c r="AB466" s="5">
        <v>-970.9639363532649</v>
      </c>
      <c r="AC466" s="5">
        <v>-993.25177481200399</v>
      </c>
      <c r="AD466" s="5">
        <v>-1160.3257330103211</v>
      </c>
      <c r="AE466" s="5">
        <v>-1217.99975631452</v>
      </c>
    </row>
    <row r="467" spans="1:31">
      <c r="A467" s="56" t="s">
        <v>68</v>
      </c>
      <c r="B467" s="56" t="s">
        <v>200</v>
      </c>
      <c r="C467" s="56" t="s">
        <v>151</v>
      </c>
      <c r="D467" s="5">
        <v>-13.3382076857734</v>
      </c>
      <c r="E467" s="5">
        <v>-20.364503530075702</v>
      </c>
      <c r="F467" s="5">
        <v>-27.420773041765401</v>
      </c>
      <c r="G467" s="5">
        <v>-33.5656431644382</v>
      </c>
      <c r="H467" s="5">
        <v>-38.335132806893</v>
      </c>
      <c r="I467" s="5">
        <v>-42.502344795681502</v>
      </c>
      <c r="J467" s="5">
        <v>-48.176091960252997</v>
      </c>
      <c r="K467" s="5">
        <v>-57.207293028896103</v>
      </c>
      <c r="L467" s="5">
        <v>-65.913067694844699</v>
      </c>
      <c r="M467" s="5">
        <v>-75.0463884061801</v>
      </c>
      <c r="N467" s="5">
        <v>-85.551976819519595</v>
      </c>
      <c r="O467" s="5">
        <v>-97.202607065100196</v>
      </c>
      <c r="P467" s="5">
        <v>-108.33279754463599</v>
      </c>
      <c r="Q467" s="5">
        <v>-118.517161917468</v>
      </c>
      <c r="R467" s="5">
        <v>-127.301978936602</v>
      </c>
      <c r="S467" s="5">
        <v>-135.00284813031701</v>
      </c>
      <c r="T467" s="5">
        <v>-140.61863667094499</v>
      </c>
      <c r="U467" s="5">
        <v>-144.302791641087</v>
      </c>
      <c r="V467" s="5">
        <v>-144.934020399617</v>
      </c>
      <c r="W467" s="5">
        <v>-145.925582971458</v>
      </c>
      <c r="X467" s="5">
        <v>-145.78972030849201</v>
      </c>
      <c r="Y467" s="5">
        <v>-146.16960310278699</v>
      </c>
      <c r="Z467" s="5">
        <v>-146.62087707299</v>
      </c>
      <c r="AA467" s="5">
        <v>-146.95304277834001</v>
      </c>
      <c r="AB467" s="5">
        <v>-146.50398200547099</v>
      </c>
      <c r="AC467" s="5">
        <v>-145.33470127331501</v>
      </c>
      <c r="AD467" s="5">
        <v>-143.70154105005099</v>
      </c>
      <c r="AE467" s="5">
        <v>-145.160499581907</v>
      </c>
    </row>
    <row r="469" spans="1:31">
      <c r="A469" s="56" t="s">
        <v>70</v>
      </c>
      <c r="B469" s="56" t="s">
        <v>163</v>
      </c>
      <c r="C469" s="56" t="s">
        <v>130</v>
      </c>
      <c r="D469" s="5">
        <v>46159.241804218836</v>
      </c>
      <c r="E469" s="5">
        <v>42641.173384393667</v>
      </c>
      <c r="F469" s="5">
        <v>36388.124635374807</v>
      </c>
      <c r="G469" s="5">
        <v>34924.530758660207</v>
      </c>
      <c r="H469" s="5">
        <v>24927.634360212582</v>
      </c>
      <c r="I469" s="5">
        <v>19417.650966826139</v>
      </c>
      <c r="J469" s="5">
        <v>15689.569610286389</v>
      </c>
      <c r="K469" s="5">
        <v>14836.125006425729</v>
      </c>
      <c r="L469" s="5">
        <v>15263.556482802789</v>
      </c>
      <c r="M469" s="5">
        <v>15425.41780953243</v>
      </c>
      <c r="N469" s="5">
        <v>7712.5545033313902</v>
      </c>
      <c r="O469" s="5">
        <v>8220.0098528903873</v>
      </c>
      <c r="P469" s="5">
        <v>7580.6685079804793</v>
      </c>
      <c r="Q469" s="5">
        <v>7188.6046105926598</v>
      </c>
      <c r="R469" s="5">
        <v>6619.0866668230283</v>
      </c>
      <c r="S469" s="5">
        <v>7079.89171869442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</row>
    <row r="470" spans="1:31">
      <c r="A470" s="56" t="s">
        <v>70</v>
      </c>
      <c r="B470" s="56" t="s">
        <v>163</v>
      </c>
      <c r="C470" s="56" t="s">
        <v>132</v>
      </c>
      <c r="D470" s="5">
        <v>14.83664787203992</v>
      </c>
      <c r="E470" s="5">
        <v>7.1711458496549998</v>
      </c>
      <c r="F470" s="5">
        <v>134.0965608299349</v>
      </c>
      <c r="G470" s="5">
        <v>262.68057685456438</v>
      </c>
      <c r="H470" s="5">
        <v>449.99174176482529</v>
      </c>
      <c r="I470" s="5">
        <v>350.6604248506909</v>
      </c>
      <c r="J470" s="5">
        <v>425.63369624428083</v>
      </c>
      <c r="K470" s="5">
        <v>528.18672027993011</v>
      </c>
      <c r="L470" s="5">
        <v>644.65112027011992</v>
      </c>
      <c r="M470" s="5">
        <v>801.90659924733052</v>
      </c>
      <c r="N470" s="5">
        <v>1086.4719677370449</v>
      </c>
      <c r="O470" s="5">
        <v>1355.0993882214509</v>
      </c>
      <c r="P470" s="5">
        <v>1190.1415827496301</v>
      </c>
      <c r="Q470" s="5">
        <v>1066.4834577743859</v>
      </c>
      <c r="R470" s="5">
        <v>1429.0483598020519</v>
      </c>
      <c r="S470" s="5">
        <v>1572.5569057442831</v>
      </c>
      <c r="T470" s="5">
        <v>1218.8903054269799</v>
      </c>
      <c r="U470" s="5">
        <v>1143.368715756475</v>
      </c>
      <c r="V470" s="5">
        <v>1313.2642205411551</v>
      </c>
      <c r="W470" s="5">
        <v>1169.7306815867571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</row>
    <row r="471" spans="1:31">
      <c r="A471" s="56" t="s">
        <v>70</v>
      </c>
      <c r="B471" s="56" t="s">
        <v>163</v>
      </c>
      <c r="C471" s="56" t="s">
        <v>133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</row>
    <row r="472" spans="1:31">
      <c r="A472" s="56" t="s">
        <v>70</v>
      </c>
      <c r="B472" s="56" t="s">
        <v>163</v>
      </c>
      <c r="C472" s="56" t="s">
        <v>134</v>
      </c>
      <c r="D472" s="5">
        <v>1.709006501575</v>
      </c>
      <c r="E472" s="5">
        <v>2.3015074153350001</v>
      </c>
      <c r="F472" s="5">
        <v>43.135869941054928</v>
      </c>
      <c r="G472" s="5">
        <v>30.842611080609949</v>
      </c>
      <c r="H472" s="5">
        <v>71.476085199539924</v>
      </c>
      <c r="I472" s="5">
        <v>17.938135604795011</v>
      </c>
      <c r="J472" s="5">
        <v>18.90376724867993</v>
      </c>
      <c r="K472" s="5">
        <v>27.238716640195008</v>
      </c>
      <c r="L472" s="5">
        <v>154.78288301406991</v>
      </c>
      <c r="M472" s="5">
        <v>180.74628121828511</v>
      </c>
      <c r="N472" s="5">
        <v>80.625275774979912</v>
      </c>
      <c r="O472" s="5">
        <v>405.89762824979988</v>
      </c>
      <c r="P472" s="5">
        <v>456.46496317670488</v>
      </c>
      <c r="Q472" s="5">
        <v>675.78159591437975</v>
      </c>
      <c r="R472" s="5">
        <v>463.3053913440296</v>
      </c>
      <c r="S472" s="5">
        <v>1006.246550429186</v>
      </c>
      <c r="T472" s="5">
        <v>1399.352108043191</v>
      </c>
      <c r="U472" s="5">
        <v>1529.9913318074839</v>
      </c>
      <c r="V472" s="5">
        <v>1430.10888741907</v>
      </c>
      <c r="W472" s="5">
        <v>1687.084957170219</v>
      </c>
      <c r="X472" s="5">
        <v>1930.5733020810289</v>
      </c>
      <c r="Y472" s="5">
        <v>2213.1622563116262</v>
      </c>
      <c r="Z472" s="5">
        <v>3218.0531661203941</v>
      </c>
      <c r="AA472" s="5">
        <v>3348.420339995499</v>
      </c>
      <c r="AB472" s="5">
        <v>3278.5401190678481</v>
      </c>
      <c r="AC472" s="5">
        <v>3782.7672387454968</v>
      </c>
      <c r="AD472" s="5">
        <v>4253.109289959054</v>
      </c>
      <c r="AE472" s="5">
        <v>2763.050978568087</v>
      </c>
    </row>
    <row r="473" spans="1:31">
      <c r="A473" s="56" t="s">
        <v>70</v>
      </c>
      <c r="B473" s="56" t="s">
        <v>163</v>
      </c>
      <c r="C473" s="56" t="s">
        <v>135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</row>
    <row r="474" spans="1:31">
      <c r="A474" s="56" t="s">
        <v>70</v>
      </c>
      <c r="B474" s="56" t="s">
        <v>163</v>
      </c>
      <c r="C474" s="56" t="s">
        <v>136</v>
      </c>
      <c r="D474" s="5">
        <v>2612.8306307010548</v>
      </c>
      <c r="E474" s="5">
        <v>1710.07698198651</v>
      </c>
      <c r="F474" s="5">
        <v>2934.5174018547818</v>
      </c>
      <c r="G474" s="5">
        <v>3439.746373665906</v>
      </c>
      <c r="H474" s="5">
        <v>3867.12211725522</v>
      </c>
      <c r="I474" s="5">
        <v>2570.4711714753298</v>
      </c>
      <c r="J474" s="5">
        <v>2796.5970278006789</v>
      </c>
      <c r="K474" s="5">
        <v>2916.5862382085752</v>
      </c>
      <c r="L474" s="5">
        <v>2744.901954939965</v>
      </c>
      <c r="M474" s="5">
        <v>2970.51032017648</v>
      </c>
      <c r="N474" s="5">
        <v>3536.021524988972</v>
      </c>
      <c r="O474" s="5">
        <v>3874.0080344884959</v>
      </c>
      <c r="P474" s="5">
        <v>3358.2348506777148</v>
      </c>
      <c r="Q474" s="5">
        <v>2374.231806010745</v>
      </c>
      <c r="R474" s="5">
        <v>2856.1316094195722</v>
      </c>
      <c r="S474" s="5">
        <v>3365.0523550659241</v>
      </c>
      <c r="T474" s="5">
        <v>2829.247273336804</v>
      </c>
      <c r="U474" s="5">
        <v>2541.674153477476</v>
      </c>
      <c r="V474" s="5">
        <v>2662.325797964676</v>
      </c>
      <c r="W474" s="5">
        <v>2197.5397871136138</v>
      </c>
      <c r="X474" s="5">
        <v>2233.8032561201039</v>
      </c>
      <c r="Y474" s="5">
        <v>2953.6056765642002</v>
      </c>
      <c r="Z474" s="5">
        <v>2867.3644035907168</v>
      </c>
      <c r="AA474" s="5">
        <v>2748.193104524838</v>
      </c>
      <c r="AB474" s="5">
        <v>2506.0649892368938</v>
      </c>
      <c r="AC474" s="5">
        <v>2344.9080567001251</v>
      </c>
      <c r="AD474" s="5">
        <v>3155.873625532367</v>
      </c>
      <c r="AE474" s="5">
        <v>1915.8407647391491</v>
      </c>
    </row>
    <row r="475" spans="1:31">
      <c r="A475" s="56" t="s">
        <v>70</v>
      </c>
      <c r="B475" s="56" t="s">
        <v>163</v>
      </c>
      <c r="C475" s="56" t="s">
        <v>137</v>
      </c>
      <c r="D475" s="5">
        <v>226.47342567538001</v>
      </c>
      <c r="E475" s="5">
        <v>334.58421440791022</v>
      </c>
      <c r="F475" s="5">
        <v>2100.4801185407991</v>
      </c>
      <c r="G475" s="5">
        <v>2899.4763469506402</v>
      </c>
      <c r="H475" s="5">
        <v>5122.5400613130669</v>
      </c>
      <c r="I475" s="5">
        <v>8921.172219474578</v>
      </c>
      <c r="J475" s="5">
        <v>8975.5450075541321</v>
      </c>
      <c r="K475" s="5">
        <v>9562.5122597684476</v>
      </c>
      <c r="L475" s="5">
        <v>8994.9906610072558</v>
      </c>
      <c r="M475" s="5">
        <v>9182.7118161232211</v>
      </c>
      <c r="N475" s="5">
        <v>9154.3685316252031</v>
      </c>
      <c r="O475" s="5">
        <v>9806.9746129979267</v>
      </c>
      <c r="P475" s="5">
        <v>9961.7904966767201</v>
      </c>
      <c r="Q475" s="5">
        <v>10264.70222179393</v>
      </c>
      <c r="R475" s="5">
        <v>11199.89475031594</v>
      </c>
      <c r="S475" s="5">
        <v>11278.719337469989</v>
      </c>
      <c r="T475" s="5">
        <v>11723.613503797191</v>
      </c>
      <c r="U475" s="5">
        <v>11943.788456904709</v>
      </c>
      <c r="V475" s="5">
        <v>12023.96413579082</v>
      </c>
      <c r="W475" s="5">
        <v>11433.4362649964</v>
      </c>
      <c r="X475" s="5">
        <v>12106.88822112733</v>
      </c>
      <c r="Y475" s="5">
        <v>11886.018870046621</v>
      </c>
      <c r="Z475" s="5">
        <v>10878.77997087776</v>
      </c>
      <c r="AA475" s="5">
        <v>10852.2173056953</v>
      </c>
      <c r="AB475" s="5">
        <v>9546.497766622897</v>
      </c>
      <c r="AC475" s="5">
        <v>8649.331964400968</v>
      </c>
      <c r="AD475" s="5">
        <v>8957.1146535072166</v>
      </c>
      <c r="AE475" s="5">
        <v>9603.5676000904314</v>
      </c>
    </row>
    <row r="476" spans="1:31">
      <c r="A476" s="56" t="s">
        <v>70</v>
      </c>
      <c r="B476" s="56" t="s">
        <v>163</v>
      </c>
      <c r="C476" s="56" t="s">
        <v>138</v>
      </c>
      <c r="D476" s="5">
        <v>71.534203122345019</v>
      </c>
      <c r="E476" s="5">
        <v>168.56427007448011</v>
      </c>
      <c r="F476" s="5">
        <v>267.37343092648501</v>
      </c>
      <c r="G476" s="5">
        <v>409.21476464471999</v>
      </c>
      <c r="H476" s="5">
        <v>611.21790356485963</v>
      </c>
      <c r="I476" s="5">
        <v>774.57152281277513</v>
      </c>
      <c r="J476" s="5">
        <v>1101.5188451332949</v>
      </c>
      <c r="K476" s="5">
        <v>1402.5983435697501</v>
      </c>
      <c r="L476" s="5">
        <v>1669.7333842691751</v>
      </c>
      <c r="M476" s="5">
        <v>1947.072103317495</v>
      </c>
      <c r="N476" s="5">
        <v>2409.7814027789609</v>
      </c>
      <c r="O476" s="5">
        <v>3049.728382392299</v>
      </c>
      <c r="P476" s="5">
        <v>3731.4313881828039</v>
      </c>
      <c r="Q476" s="5">
        <v>4371.814580305886</v>
      </c>
      <c r="R476" s="5">
        <v>5152.8652428199548</v>
      </c>
      <c r="S476" s="5">
        <v>5974.4923292809826</v>
      </c>
      <c r="T476" s="5">
        <v>5929.9650573809349</v>
      </c>
      <c r="U476" s="5">
        <v>6856.0210011749159</v>
      </c>
      <c r="V476" s="5">
        <v>7822.4293599317816</v>
      </c>
      <c r="W476" s="5">
        <v>8547.2823312253186</v>
      </c>
      <c r="X476" s="5">
        <v>7759.4792070044896</v>
      </c>
      <c r="Y476" s="5">
        <v>8730.5037438001127</v>
      </c>
      <c r="Z476" s="5">
        <v>10390.805057834399</v>
      </c>
      <c r="AA476" s="5">
        <v>11210.69785391836</v>
      </c>
      <c r="AB476" s="5">
        <v>11715.86799561999</v>
      </c>
      <c r="AC476" s="5">
        <v>12698.53673519579</v>
      </c>
      <c r="AD476" s="5">
        <v>13201.11240246349</v>
      </c>
      <c r="AE476" s="5">
        <v>14579.75534686394</v>
      </c>
    </row>
    <row r="477" spans="1:31">
      <c r="A477" s="56" t="s">
        <v>70</v>
      </c>
      <c r="B477" s="56" t="s">
        <v>163</v>
      </c>
      <c r="C477" s="56" t="s">
        <v>139</v>
      </c>
      <c r="D477" s="5">
        <v>142.15492164404401</v>
      </c>
      <c r="E477" s="5">
        <v>231.81348319023999</v>
      </c>
      <c r="F477" s="5">
        <v>310.53143577112598</v>
      </c>
      <c r="G477" s="5">
        <v>379.74871721662203</v>
      </c>
      <c r="H477" s="5">
        <v>436.533205054539</v>
      </c>
      <c r="I477" s="5">
        <v>484.63093250759101</v>
      </c>
      <c r="J477" s="5">
        <v>551.15501202752705</v>
      </c>
      <c r="K477" s="5">
        <v>662.246898458234</v>
      </c>
      <c r="L477" s="5">
        <v>774.83178630377495</v>
      </c>
      <c r="M477" s="5">
        <v>891.81706383575204</v>
      </c>
      <c r="N477" s="5">
        <v>1032.0334407298899</v>
      </c>
      <c r="O477" s="5">
        <v>1181.66661232006</v>
      </c>
      <c r="P477" s="5">
        <v>1333.73523607525</v>
      </c>
      <c r="Q477" s="5">
        <v>1457.7744475090401</v>
      </c>
      <c r="R477" s="5">
        <v>1575.7383383814999</v>
      </c>
      <c r="S477" s="5">
        <v>1665.7415529131499</v>
      </c>
      <c r="T477" s="5">
        <v>1734.3436935669099</v>
      </c>
      <c r="U477" s="5">
        <v>1751.26087399987</v>
      </c>
      <c r="V477" s="5">
        <v>1771.6972060221999</v>
      </c>
      <c r="W477" s="5">
        <v>1772.8529753917901</v>
      </c>
      <c r="X477" s="5">
        <v>1774.5841313467599</v>
      </c>
      <c r="Y477" s="5">
        <v>1768.8075995670099</v>
      </c>
      <c r="Z477" s="5">
        <v>1758.70444038193</v>
      </c>
      <c r="AA477" s="5">
        <v>1763.52160096076</v>
      </c>
      <c r="AB477" s="5">
        <v>1751.6953968315499</v>
      </c>
      <c r="AC477" s="5">
        <v>1739.35919972035</v>
      </c>
      <c r="AD477" s="5">
        <v>1716.18814188648</v>
      </c>
      <c r="AE477" s="5">
        <v>1733.7400726825199</v>
      </c>
    </row>
    <row r="478" spans="1:31">
      <c r="A478" s="56" t="s">
        <v>70</v>
      </c>
      <c r="B478" s="56" t="s">
        <v>163</v>
      </c>
      <c r="C478" s="56" t="s">
        <v>140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</row>
    <row r="479" spans="1:31">
      <c r="A479" s="56" t="s">
        <v>70</v>
      </c>
      <c r="B479" s="56" t="s">
        <v>163</v>
      </c>
      <c r="C479" s="56" t="s">
        <v>141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</row>
    <row r="480" spans="1:31">
      <c r="A480" s="56" t="s">
        <v>70</v>
      </c>
      <c r="B480" s="56" t="s">
        <v>163</v>
      </c>
      <c r="C480" s="56" t="s">
        <v>142</v>
      </c>
      <c r="D480" s="5">
        <v>9847.7161518978028</v>
      </c>
      <c r="E480" s="5">
        <v>10421.464780277891</v>
      </c>
      <c r="F480" s="5">
        <v>14781.083889543779</v>
      </c>
      <c r="G480" s="5">
        <v>16149.68627530798</v>
      </c>
      <c r="H480" s="5">
        <v>26193.41674887346</v>
      </c>
      <c r="I480" s="5">
        <v>30343.01101538189</v>
      </c>
      <c r="J480" s="5">
        <v>31652.779588506761</v>
      </c>
      <c r="K480" s="5">
        <v>33823.312415928682</v>
      </c>
      <c r="L480" s="5">
        <v>34356.306764681103</v>
      </c>
      <c r="M480" s="5">
        <v>38741.078765954677</v>
      </c>
      <c r="N480" s="5">
        <v>39019.913446298771</v>
      </c>
      <c r="O480" s="5">
        <v>39666.941286152491</v>
      </c>
      <c r="P480" s="5">
        <v>40516.670690069797</v>
      </c>
      <c r="Q480" s="5">
        <v>47095.03542266968</v>
      </c>
      <c r="R480" s="5">
        <v>46065.003828421242</v>
      </c>
      <c r="S480" s="5">
        <v>44882.283303301978</v>
      </c>
      <c r="T480" s="5">
        <v>48626.425984928494</v>
      </c>
      <c r="U480" s="5">
        <v>49934.912430295029</v>
      </c>
      <c r="V480" s="5">
        <v>49089.178341456827</v>
      </c>
      <c r="W480" s="5">
        <v>50985.18672949414</v>
      </c>
      <c r="X480" s="5">
        <v>54856.789934751323</v>
      </c>
      <c r="Y480" s="5">
        <v>53021.020666754062</v>
      </c>
      <c r="Z480" s="5">
        <v>53567.320610603252</v>
      </c>
      <c r="AA480" s="5">
        <v>56508.461210837828</v>
      </c>
      <c r="AB480" s="5">
        <v>57606.830058293774</v>
      </c>
      <c r="AC480" s="5">
        <v>58617.09399991767</v>
      </c>
      <c r="AD480" s="5">
        <v>58148.804798386991</v>
      </c>
      <c r="AE480" s="5">
        <v>61951.778807280032</v>
      </c>
    </row>
    <row r="481" spans="1:31">
      <c r="A481" s="56" t="s">
        <v>70</v>
      </c>
      <c r="B481" s="56" t="s">
        <v>163</v>
      </c>
      <c r="C481" s="56" t="s">
        <v>143</v>
      </c>
      <c r="D481" s="5">
        <v>7674.7901286715387</v>
      </c>
      <c r="E481" s="5">
        <v>7491.9968380765649</v>
      </c>
      <c r="F481" s="5">
        <v>8653.4255085590612</v>
      </c>
      <c r="G481" s="5">
        <v>9574.0794235208268</v>
      </c>
      <c r="H481" s="5">
        <v>9726.0407056034655</v>
      </c>
      <c r="I481" s="5">
        <v>14655.408857534199</v>
      </c>
      <c r="J481" s="5">
        <v>16043.380548256409</v>
      </c>
      <c r="K481" s="5">
        <v>15643.194909610551</v>
      </c>
      <c r="L481" s="5">
        <v>16572.903766759839</v>
      </c>
      <c r="M481" s="5">
        <v>15416.219243505</v>
      </c>
      <c r="N481" s="5">
        <v>16280.78704076101</v>
      </c>
      <c r="O481" s="5">
        <v>18806.342949846221</v>
      </c>
      <c r="P481" s="5">
        <v>18572.543577701061</v>
      </c>
      <c r="Q481" s="5">
        <v>21198.240917364481</v>
      </c>
      <c r="R481" s="5">
        <v>21794.010167140099</v>
      </c>
      <c r="S481" s="5">
        <v>23121.731574768881</v>
      </c>
      <c r="T481" s="5">
        <v>25757.08891392596</v>
      </c>
      <c r="U481" s="5">
        <v>29769.874302300352</v>
      </c>
      <c r="V481" s="5">
        <v>31745.77888903545</v>
      </c>
      <c r="W481" s="5">
        <v>34058.515999188778</v>
      </c>
      <c r="X481" s="5">
        <v>32159.380639599869</v>
      </c>
      <c r="Y481" s="5">
        <v>33730.900831087209</v>
      </c>
      <c r="Z481" s="5">
        <v>37624.665415873482</v>
      </c>
      <c r="AA481" s="5">
        <v>38091.955500654491</v>
      </c>
      <c r="AB481" s="5">
        <v>39576.641226836087</v>
      </c>
      <c r="AC481" s="5">
        <v>42003.938225668033</v>
      </c>
      <c r="AD481" s="5">
        <v>41701.177926516117</v>
      </c>
      <c r="AE481" s="5">
        <v>44267.743768777713</v>
      </c>
    </row>
    <row r="482" spans="1:31">
      <c r="A482" s="56" t="s">
        <v>70</v>
      </c>
      <c r="B482" s="56" t="s">
        <v>163</v>
      </c>
      <c r="C482" s="56" t="s">
        <v>144</v>
      </c>
      <c r="D482" s="5">
        <v>8366.7807872000012</v>
      </c>
      <c r="E482" s="5">
        <v>9450.9352011999999</v>
      </c>
      <c r="F482" s="5">
        <v>10519.390523</v>
      </c>
      <c r="G482" s="5">
        <v>11568.67201</v>
      </c>
      <c r="H482" s="5">
        <v>12603.581915000001</v>
      </c>
      <c r="I482" s="5">
        <v>13577.835959</v>
      </c>
      <c r="J482" s="5">
        <v>14565.773496</v>
      </c>
      <c r="K482" s="5">
        <v>15573.252941999999</v>
      </c>
      <c r="L482" s="5">
        <v>16607.502391999999</v>
      </c>
      <c r="M482" s="5">
        <v>17597.111397000001</v>
      </c>
      <c r="N482" s="5">
        <v>18608.772994999999</v>
      </c>
      <c r="O482" s="5">
        <v>19627.526141999999</v>
      </c>
      <c r="P482" s="5">
        <v>20654.996834000001</v>
      </c>
      <c r="Q482" s="5">
        <v>21556.096758</v>
      </c>
      <c r="R482" s="5">
        <v>22420.484482</v>
      </c>
      <c r="S482" s="5">
        <v>23281.774184000002</v>
      </c>
      <c r="T482" s="5">
        <v>24188.682945</v>
      </c>
      <c r="U482" s="5">
        <v>24991.663439</v>
      </c>
      <c r="V482" s="5">
        <v>25805.073853999998</v>
      </c>
      <c r="W482" s="5">
        <v>26630.903592999999</v>
      </c>
      <c r="X482" s="5">
        <v>27515.491348</v>
      </c>
      <c r="Y482" s="5">
        <v>28292.402239999999</v>
      </c>
      <c r="Z482" s="5">
        <v>29080.620320999999</v>
      </c>
      <c r="AA482" s="5">
        <v>29876.629336000002</v>
      </c>
      <c r="AB482" s="5">
        <v>30736.17513</v>
      </c>
      <c r="AC482" s="5">
        <v>31471.417858000001</v>
      </c>
      <c r="AD482" s="5">
        <v>32228.348832</v>
      </c>
      <c r="AE482" s="5">
        <v>32228.348832</v>
      </c>
    </row>
    <row r="483" spans="1:31">
      <c r="A483" s="56" t="s">
        <v>70</v>
      </c>
      <c r="B483" s="56" t="s">
        <v>163</v>
      </c>
      <c r="C483" s="56" t="s">
        <v>146</v>
      </c>
      <c r="D483" s="5">
        <v>4.0989999999999998E-7</v>
      </c>
      <c r="E483" s="5">
        <v>4.2483500000000038E-7</v>
      </c>
      <c r="F483" s="5">
        <v>4.6740499999999989E-7</v>
      </c>
      <c r="G483" s="5">
        <v>0.73829794511000069</v>
      </c>
      <c r="H483" s="5">
        <v>5.6516281435000017E-2</v>
      </c>
      <c r="I483" s="5">
        <v>5.5105500000000035E-7</v>
      </c>
      <c r="J483" s="5">
        <v>5.884099999999998E-7</v>
      </c>
      <c r="K483" s="5">
        <v>7.349850000000006E-7</v>
      </c>
      <c r="L483" s="5">
        <v>8.0732000000000032E-7</v>
      </c>
      <c r="M483" s="5">
        <v>3.682646232415042</v>
      </c>
      <c r="N483" s="5">
        <v>9.3895999999999935E-7</v>
      </c>
      <c r="O483" s="5">
        <v>0.6337192561999998</v>
      </c>
      <c r="P483" s="5">
        <v>1.0656049999999999E-6</v>
      </c>
      <c r="Q483" s="5">
        <v>3.9386973194399961</v>
      </c>
      <c r="R483" s="5">
        <v>2.1968150000000039E-6</v>
      </c>
      <c r="S483" s="5">
        <v>1.00570565137</v>
      </c>
      <c r="T483" s="5">
        <v>3.4207381968749999</v>
      </c>
      <c r="U483" s="5">
        <v>15.664765566274991</v>
      </c>
      <c r="V483" s="5">
        <v>4.8853936868399996</v>
      </c>
      <c r="W483" s="5">
        <v>63.906078109150023</v>
      </c>
      <c r="X483" s="5">
        <v>16.838008129489829</v>
      </c>
      <c r="Y483" s="5">
        <v>1.037550500000002E-5</v>
      </c>
      <c r="Z483" s="5">
        <v>57.462128455480013</v>
      </c>
      <c r="AA483" s="5">
        <v>81.940934682299954</v>
      </c>
      <c r="AB483" s="5">
        <v>129.930157747735</v>
      </c>
      <c r="AC483" s="5">
        <v>361.89795897982009</v>
      </c>
      <c r="AD483" s="5">
        <v>526.95548058654424</v>
      </c>
      <c r="AE483" s="5">
        <v>362.20354332291993</v>
      </c>
    </row>
    <row r="484" spans="1:31">
      <c r="A484" s="56" t="s">
        <v>70</v>
      </c>
      <c r="B484" s="56" t="s">
        <v>163</v>
      </c>
      <c r="C484" s="56" t="s">
        <v>149</v>
      </c>
      <c r="D484" s="5">
        <v>-818.58214998787048</v>
      </c>
      <c r="E484" s="5">
        <v>-1332.4928292407151</v>
      </c>
      <c r="F484" s="5">
        <v>-3383.0863194545709</v>
      </c>
      <c r="G484" s="5">
        <v>-4803.04543558153</v>
      </c>
      <c r="H484" s="5">
        <v>-7438.3776503487952</v>
      </c>
      <c r="I484" s="5">
        <v>-12336.39621509216</v>
      </c>
      <c r="J484" s="5">
        <v>-12562.70313366823</v>
      </c>
      <c r="K484" s="5">
        <v>-13273.817248210849</v>
      </c>
      <c r="L484" s="5">
        <v>-12751.12949687543</v>
      </c>
      <c r="M484" s="5">
        <v>-12599.821348517151</v>
      </c>
      <c r="N484" s="5">
        <v>-13088.95236011435</v>
      </c>
      <c r="O484" s="5">
        <v>-13295.466186397451</v>
      </c>
      <c r="P484" s="5">
        <v>-14190.539579033561</v>
      </c>
      <c r="Q484" s="5">
        <v>-14057.577918317291</v>
      </c>
      <c r="R484" s="5">
        <v>-15484.65124263399</v>
      </c>
      <c r="S484" s="5">
        <v>-15183.26228185425</v>
      </c>
      <c r="T484" s="5">
        <v>-15872.66276736255</v>
      </c>
      <c r="U484" s="5">
        <v>-16362.092396530301</v>
      </c>
      <c r="V484" s="5">
        <v>-16401.048536400722</v>
      </c>
      <c r="W484" s="5">
        <v>-15660.41457253199</v>
      </c>
      <c r="X484" s="5">
        <v>-16623.736088827241</v>
      </c>
      <c r="Y484" s="5">
        <v>-15889.90767787074</v>
      </c>
      <c r="Z484" s="5">
        <v>-14917.77166048835</v>
      </c>
      <c r="AA484" s="5">
        <v>-15496.848700814289</v>
      </c>
      <c r="AB484" s="5">
        <v>-13164.699596787041</v>
      </c>
      <c r="AC484" s="5">
        <v>-12836.015405591639</v>
      </c>
      <c r="AD484" s="5">
        <v>-12733.40747576978</v>
      </c>
      <c r="AE484" s="5">
        <v>-13913.02478035791</v>
      </c>
    </row>
    <row r="485" spans="1:31">
      <c r="A485" s="56" t="s">
        <v>70</v>
      </c>
      <c r="B485" s="56" t="s">
        <v>163</v>
      </c>
      <c r="C485" s="56" t="s">
        <v>150</v>
      </c>
      <c r="D485" s="5">
        <v>-84.149567584300001</v>
      </c>
      <c r="E485" s="5">
        <v>-198.61107562135001</v>
      </c>
      <c r="F485" s="5">
        <v>-314.20612409514501</v>
      </c>
      <c r="G485" s="5">
        <v>-481.38156246621492</v>
      </c>
      <c r="H485" s="5">
        <v>-719.00883009509505</v>
      </c>
      <c r="I485" s="5">
        <v>-911.19450742567483</v>
      </c>
      <c r="J485" s="5">
        <v>-1295.75252761927</v>
      </c>
      <c r="K485" s="5">
        <v>-1657.3881631046049</v>
      </c>
      <c r="L485" s="5">
        <v>-1985.3082054111051</v>
      </c>
      <c r="M485" s="5">
        <v>-2315.667494520726</v>
      </c>
      <c r="N485" s="5">
        <v>-2889.521109201421</v>
      </c>
      <c r="O485" s="5">
        <v>-3655.8556667257199</v>
      </c>
      <c r="P485" s="5">
        <v>-4509.3639384971293</v>
      </c>
      <c r="Q485" s="5">
        <v>-5287.7517150263493</v>
      </c>
      <c r="R485" s="5">
        <v>-6257.4886169982956</v>
      </c>
      <c r="S485" s="5">
        <v>-7246.5308843897355</v>
      </c>
      <c r="T485" s="5">
        <v>-7263.952508352415</v>
      </c>
      <c r="U485" s="5">
        <v>-8438.9693057984186</v>
      </c>
      <c r="V485" s="5">
        <v>-9627.7880052055825</v>
      </c>
      <c r="W485" s="5">
        <v>-10553.864090186389</v>
      </c>
      <c r="X485" s="5">
        <v>-9608.2023727127398</v>
      </c>
      <c r="Y485" s="5">
        <v>-10808.43856525674</v>
      </c>
      <c r="Z485" s="5">
        <v>-12899.5550103403</v>
      </c>
      <c r="AA485" s="5">
        <v>-13985.39957295481</v>
      </c>
      <c r="AB485" s="5">
        <v>-14662.40547021448</v>
      </c>
      <c r="AC485" s="5">
        <v>-15963.81692728151</v>
      </c>
      <c r="AD485" s="5">
        <v>-16494.4186018129</v>
      </c>
      <c r="AE485" s="5">
        <v>-18336.742382526259</v>
      </c>
    </row>
    <row r="486" spans="1:31">
      <c r="A486" s="56" t="s">
        <v>70</v>
      </c>
      <c r="B486" s="56" t="s">
        <v>163</v>
      </c>
      <c r="C486" s="56" t="s">
        <v>151</v>
      </c>
      <c r="D486" s="5">
        <v>-168.890337008817</v>
      </c>
      <c r="E486" s="5">
        <v>-275.628009434913</v>
      </c>
      <c r="F486" s="5">
        <v>-369.85501980085297</v>
      </c>
      <c r="G486" s="5">
        <v>-450.67976665269703</v>
      </c>
      <c r="H486" s="5">
        <v>-518.421742812704</v>
      </c>
      <c r="I486" s="5">
        <v>-575.374328152722</v>
      </c>
      <c r="J486" s="5">
        <v>-656.517348320932</v>
      </c>
      <c r="K486" s="5">
        <v>-786.56970949663105</v>
      </c>
      <c r="L486" s="5">
        <v>-920.85425478749505</v>
      </c>
      <c r="M486" s="5">
        <v>-1059.02635553918</v>
      </c>
      <c r="N486" s="5">
        <v>-1225.00302896478</v>
      </c>
      <c r="O486" s="5">
        <v>-1403.09551862375</v>
      </c>
      <c r="P486" s="5">
        <v>-1586.6258290317601</v>
      </c>
      <c r="Q486" s="5">
        <v>-1734.6935190741401</v>
      </c>
      <c r="R486" s="5">
        <v>-1868.2838841380201</v>
      </c>
      <c r="S486" s="5">
        <v>-1977.1337138783099</v>
      </c>
      <c r="T486" s="5">
        <v>-2056.7270867626999</v>
      </c>
      <c r="U486" s="5">
        <v>-2087.7410842767699</v>
      </c>
      <c r="V486" s="5">
        <v>-2102.8667770448601</v>
      </c>
      <c r="W486" s="5">
        <v>-2109.3913161164201</v>
      </c>
      <c r="X486" s="5">
        <v>-2101.9989512212001</v>
      </c>
      <c r="Y486" s="5">
        <v>-2099.4182599518099</v>
      </c>
      <c r="Z486" s="5">
        <v>-2087.9581688447902</v>
      </c>
      <c r="AA486" s="5">
        <v>-2100.2034908164901</v>
      </c>
      <c r="AB486" s="5">
        <v>-2080.5146868389902</v>
      </c>
      <c r="AC486" s="5">
        <v>-2062.3367345430001</v>
      </c>
      <c r="AD486" s="5">
        <v>-2036.7240675585599</v>
      </c>
      <c r="AE486" s="5">
        <v>-2056.7164891391999</v>
      </c>
    </row>
    <row r="488" spans="1:31">
      <c r="A488" s="56" t="s">
        <v>70</v>
      </c>
      <c r="B488" s="56" t="s">
        <v>197</v>
      </c>
      <c r="C488" s="56" t="s">
        <v>130</v>
      </c>
      <c r="D488" s="5">
        <v>45505.950752922938</v>
      </c>
      <c r="E488" s="5">
        <v>38135.950235782548</v>
      </c>
      <c r="F488" s="5">
        <v>37840.033163845153</v>
      </c>
      <c r="G488" s="5">
        <v>36571.672168915458</v>
      </c>
      <c r="H488" s="5">
        <v>32953.420018356926</v>
      </c>
      <c r="I488" s="5">
        <v>25387.898573104681</v>
      </c>
      <c r="J488" s="5">
        <v>23190.12541231266</v>
      </c>
      <c r="K488" s="5">
        <v>18489.067686933518</v>
      </c>
      <c r="L488" s="5">
        <v>18603.60671696399</v>
      </c>
      <c r="M488" s="5">
        <v>14823.774024278229</v>
      </c>
      <c r="N488" s="5">
        <v>10547.704411245521</v>
      </c>
      <c r="O488" s="5">
        <v>10587.8832051233</v>
      </c>
      <c r="P488" s="5">
        <v>10294.95522175587</v>
      </c>
      <c r="Q488" s="5">
        <v>10009.393426365161</v>
      </c>
      <c r="R488" s="5">
        <v>8901.0210824755941</v>
      </c>
      <c r="S488" s="5">
        <v>8915.7208926881176</v>
      </c>
      <c r="T488" s="5">
        <v>5106.8983862376999</v>
      </c>
      <c r="U488" s="5">
        <v>2502.1013766921192</v>
      </c>
      <c r="V488" s="5">
        <v>2521.4605475162148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</row>
    <row r="489" spans="1:31">
      <c r="A489" s="56" t="s">
        <v>70</v>
      </c>
      <c r="B489" s="56" t="s">
        <v>197</v>
      </c>
      <c r="C489" s="56" t="s">
        <v>132</v>
      </c>
      <c r="D489" s="5">
        <v>997.25963667615531</v>
      </c>
      <c r="E489" s="5">
        <v>969.69815236256545</v>
      </c>
      <c r="F489" s="5">
        <v>1009.043573632425</v>
      </c>
      <c r="G489" s="5">
        <v>1173.3147233060199</v>
      </c>
      <c r="H489" s="5">
        <v>1792.73797877838</v>
      </c>
      <c r="I489" s="5">
        <v>2016.0393840893601</v>
      </c>
      <c r="J489" s="5">
        <v>2158.1063028101921</v>
      </c>
      <c r="K489" s="5">
        <v>3350.0020729988191</v>
      </c>
      <c r="L489" s="5">
        <v>3533.4634450857388</v>
      </c>
      <c r="M489" s="5">
        <v>4272.4029574722581</v>
      </c>
      <c r="N489" s="5">
        <v>4712.4866527322447</v>
      </c>
      <c r="O489" s="5">
        <v>4806.4296768579616</v>
      </c>
      <c r="P489" s="5">
        <v>4888.9278550496001</v>
      </c>
      <c r="Q489" s="5">
        <v>3254.182096447259</v>
      </c>
      <c r="R489" s="5">
        <v>3910.445245118673</v>
      </c>
      <c r="S489" s="5">
        <v>4063.9491542238011</v>
      </c>
      <c r="T489" s="5">
        <v>3329.607403295222</v>
      </c>
      <c r="U489" s="5">
        <v>3246.1180429960918</v>
      </c>
      <c r="V489" s="5">
        <v>3407.1249773973632</v>
      </c>
      <c r="W489" s="5">
        <v>2778.7483174159288</v>
      </c>
      <c r="X489" s="5">
        <v>3243.9918549352751</v>
      </c>
      <c r="Y489" s="5">
        <v>2987.0423929067051</v>
      </c>
      <c r="Z489" s="5">
        <v>403.61838110774528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</row>
    <row r="490" spans="1:31">
      <c r="A490" s="56" t="s">
        <v>70</v>
      </c>
      <c r="B490" s="56" t="s">
        <v>197</v>
      </c>
      <c r="C490" s="56" t="s">
        <v>133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</row>
    <row r="491" spans="1:31">
      <c r="A491" s="56" t="s">
        <v>70</v>
      </c>
      <c r="B491" s="56" t="s">
        <v>197</v>
      </c>
      <c r="C491" s="56" t="s">
        <v>134</v>
      </c>
      <c r="D491" s="5">
        <v>5.5464999999999987E-8</v>
      </c>
      <c r="E491" s="5">
        <v>0.25707854264500002</v>
      </c>
      <c r="F491" s="5">
        <v>0.31762279142999889</v>
      </c>
      <c r="G491" s="5">
        <v>5.9030971913050134</v>
      </c>
      <c r="H491" s="5">
        <v>15.29729968211498</v>
      </c>
      <c r="I491" s="5">
        <v>29.118898946589969</v>
      </c>
      <c r="J491" s="5">
        <v>31.50128034957995</v>
      </c>
      <c r="K491" s="5">
        <v>210.819183119645</v>
      </c>
      <c r="L491" s="5">
        <v>240.7893099187101</v>
      </c>
      <c r="M491" s="5">
        <v>281.69617516711992</v>
      </c>
      <c r="N491" s="5">
        <v>386.82757190360968</v>
      </c>
      <c r="O491" s="5">
        <v>796.65355924441485</v>
      </c>
      <c r="P491" s="5">
        <v>915.94470287123522</v>
      </c>
      <c r="Q491" s="5">
        <v>736.12089778770996</v>
      </c>
      <c r="R491" s="5">
        <v>611.98266928737019</v>
      </c>
      <c r="S491" s="5">
        <v>727.7511280082847</v>
      </c>
      <c r="T491" s="5">
        <v>1257.0799493008919</v>
      </c>
      <c r="U491" s="5">
        <v>1229.528487260445</v>
      </c>
      <c r="V491" s="5">
        <v>1164.556776180453</v>
      </c>
      <c r="W491" s="5">
        <v>1158.479166316574</v>
      </c>
      <c r="X491" s="5">
        <v>1230.1165253300501</v>
      </c>
      <c r="Y491" s="5">
        <v>698.97055364431014</v>
      </c>
      <c r="Z491" s="5">
        <v>2772.732905243221</v>
      </c>
      <c r="AA491" s="5">
        <v>3730.0087992014942</v>
      </c>
      <c r="AB491" s="5">
        <v>2092.744998975475</v>
      </c>
      <c r="AC491" s="5">
        <v>3126.118852955301</v>
      </c>
      <c r="AD491" s="5">
        <v>3237.696531866321</v>
      </c>
      <c r="AE491" s="5">
        <v>1982.0151205025791</v>
      </c>
    </row>
    <row r="492" spans="1:31">
      <c r="A492" s="56" t="s">
        <v>70</v>
      </c>
      <c r="B492" s="56" t="s">
        <v>197</v>
      </c>
      <c r="C492" s="56" t="s">
        <v>135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</row>
    <row r="493" spans="1:31">
      <c r="A493" s="56" t="s">
        <v>70</v>
      </c>
      <c r="B493" s="56" t="s">
        <v>197</v>
      </c>
      <c r="C493" s="56" t="s">
        <v>136</v>
      </c>
      <c r="D493" s="5">
        <v>213.04516754183999</v>
      </c>
      <c r="E493" s="5">
        <v>251.42043705568989</v>
      </c>
      <c r="F493" s="5">
        <v>199.2210366927751</v>
      </c>
      <c r="G493" s="5">
        <v>126.74201385565</v>
      </c>
      <c r="H493" s="5">
        <v>180.51341423943489</v>
      </c>
      <c r="I493" s="5">
        <v>184.41772939808499</v>
      </c>
      <c r="J493" s="5">
        <v>308.66522676006502</v>
      </c>
      <c r="K493" s="5">
        <v>160.58269867863501</v>
      </c>
      <c r="L493" s="5">
        <v>280.02973782718999</v>
      </c>
      <c r="M493" s="5">
        <v>299.18001673356491</v>
      </c>
      <c r="N493" s="5">
        <v>248.91692016866489</v>
      </c>
      <c r="O493" s="5">
        <v>213.0451649437849</v>
      </c>
      <c r="P493" s="5">
        <v>251.42043546906999</v>
      </c>
      <c r="Q493" s="5">
        <v>199.2210368966052</v>
      </c>
      <c r="R493" s="5">
        <v>54.607372914199921</v>
      </c>
      <c r="S493" s="5">
        <v>64.03542789219</v>
      </c>
      <c r="T493" s="5">
        <v>77.214285427219707</v>
      </c>
      <c r="U493" s="5">
        <v>166.56127737432021</v>
      </c>
      <c r="V493" s="5">
        <v>81.759810447079843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</row>
    <row r="494" spans="1:31">
      <c r="A494" s="56" t="s">
        <v>70</v>
      </c>
      <c r="B494" s="56" t="s">
        <v>197</v>
      </c>
      <c r="C494" s="56" t="s">
        <v>137</v>
      </c>
      <c r="D494" s="5">
        <v>535.3782503992702</v>
      </c>
      <c r="E494" s="5">
        <v>883.07885621107016</v>
      </c>
      <c r="F494" s="5">
        <v>1039.6276383149409</v>
      </c>
      <c r="G494" s="5">
        <v>1106.84356083539</v>
      </c>
      <c r="H494" s="5">
        <v>1161.2687841161051</v>
      </c>
      <c r="I494" s="5">
        <v>1322.6455343704499</v>
      </c>
      <c r="J494" s="5">
        <v>1345.5064116878959</v>
      </c>
      <c r="K494" s="5">
        <v>3446.7683061081898</v>
      </c>
      <c r="L494" s="5">
        <v>3227.7966339570171</v>
      </c>
      <c r="M494" s="5">
        <v>2968.198786875209</v>
      </c>
      <c r="N494" s="5">
        <v>3727.0829013572938</v>
      </c>
      <c r="O494" s="5">
        <v>4065.2047869550061</v>
      </c>
      <c r="P494" s="5">
        <v>4212.1866186304778</v>
      </c>
      <c r="Q494" s="5">
        <v>5667.344210100272</v>
      </c>
      <c r="R494" s="5">
        <v>6328.2870495520974</v>
      </c>
      <c r="S494" s="5">
        <v>8052.1520798375923</v>
      </c>
      <c r="T494" s="5">
        <v>10927.19837168827</v>
      </c>
      <c r="U494" s="5">
        <v>11204.49760376819</v>
      </c>
      <c r="V494" s="5">
        <v>12922.2643690147</v>
      </c>
      <c r="W494" s="5">
        <v>12268.785174732609</v>
      </c>
      <c r="X494" s="5">
        <v>11026.039359712069</v>
      </c>
      <c r="Y494" s="5">
        <v>12079.40000684973</v>
      </c>
      <c r="Z494" s="5">
        <v>12111.80119269731</v>
      </c>
      <c r="AA494" s="5">
        <v>12401.985781161569</v>
      </c>
      <c r="AB494" s="5">
        <v>12353.808142139769</v>
      </c>
      <c r="AC494" s="5">
        <v>14674.23952424424</v>
      </c>
      <c r="AD494" s="5">
        <v>17203.062436844521</v>
      </c>
      <c r="AE494" s="5">
        <v>16854.760275899669</v>
      </c>
    </row>
    <row r="495" spans="1:31">
      <c r="A495" s="56" t="s">
        <v>70</v>
      </c>
      <c r="B495" s="56" t="s">
        <v>197</v>
      </c>
      <c r="C495" s="56" t="s">
        <v>138</v>
      </c>
      <c r="D495" s="5">
        <v>54.200424991934987</v>
      </c>
      <c r="E495" s="5">
        <v>145.85012744266501</v>
      </c>
      <c r="F495" s="5">
        <v>224.7192252980652</v>
      </c>
      <c r="G495" s="5">
        <v>345.07412808187979</v>
      </c>
      <c r="H495" s="5">
        <v>495.49672859100468</v>
      </c>
      <c r="I495" s="5">
        <v>657.11260574614994</v>
      </c>
      <c r="J495" s="5">
        <v>975.11516106800968</v>
      </c>
      <c r="K495" s="5">
        <v>1291.1591657568099</v>
      </c>
      <c r="L495" s="5">
        <v>1469.2979953861691</v>
      </c>
      <c r="M495" s="5">
        <v>1638.564277142835</v>
      </c>
      <c r="N495" s="5">
        <v>2016.7133669224399</v>
      </c>
      <c r="O495" s="5">
        <v>2618.1590668098161</v>
      </c>
      <c r="P495" s="5">
        <v>2972.5917702112288</v>
      </c>
      <c r="Q495" s="5">
        <v>3500.1597686649429</v>
      </c>
      <c r="R495" s="5">
        <v>4195.0158688045094</v>
      </c>
      <c r="S495" s="5">
        <v>4881.9605657014799</v>
      </c>
      <c r="T495" s="5">
        <v>5127.3345693950823</v>
      </c>
      <c r="U495" s="5">
        <v>5641.6691799163173</v>
      </c>
      <c r="V495" s="5">
        <v>6441.6814889086327</v>
      </c>
      <c r="W495" s="5">
        <v>6599.4323012027271</v>
      </c>
      <c r="X495" s="5">
        <v>6354.1114990754559</v>
      </c>
      <c r="Y495" s="5">
        <v>7658.7915194517254</v>
      </c>
      <c r="Z495" s="5">
        <v>8881.5657268291125</v>
      </c>
      <c r="AA495" s="5">
        <v>9341.1820151424854</v>
      </c>
      <c r="AB495" s="5">
        <v>9221.1136064178936</v>
      </c>
      <c r="AC495" s="5">
        <v>10313.65466954624</v>
      </c>
      <c r="AD495" s="5">
        <v>11000.493839670189</v>
      </c>
      <c r="AE495" s="5">
        <v>11784.55334219571</v>
      </c>
    </row>
    <row r="496" spans="1:31">
      <c r="A496" s="56" t="s">
        <v>70</v>
      </c>
      <c r="B496" s="56" t="s">
        <v>197</v>
      </c>
      <c r="C496" s="56" t="s">
        <v>139</v>
      </c>
      <c r="D496" s="5">
        <v>113.965096957097</v>
      </c>
      <c r="E496" s="5">
        <v>204.51809434610101</v>
      </c>
      <c r="F496" s="5">
        <v>295.47356632832401</v>
      </c>
      <c r="G496" s="5">
        <v>376.36248337679302</v>
      </c>
      <c r="H496" s="5">
        <v>442.707538579595</v>
      </c>
      <c r="I496" s="5">
        <v>500.81247181569103</v>
      </c>
      <c r="J496" s="5">
        <v>581.00197300838397</v>
      </c>
      <c r="K496" s="5">
        <v>707.25287677804795</v>
      </c>
      <c r="L496" s="5">
        <v>820.43033742354703</v>
      </c>
      <c r="M496" s="5">
        <v>927.728959052812</v>
      </c>
      <c r="N496" s="5">
        <v>1055.7626441102</v>
      </c>
      <c r="O496" s="5">
        <v>1193.3551323664601</v>
      </c>
      <c r="P496" s="5">
        <v>1335.4764663847</v>
      </c>
      <c r="Q496" s="5">
        <v>1455.5149278808999</v>
      </c>
      <c r="R496" s="5">
        <v>1571.3795097319801</v>
      </c>
      <c r="S496" s="5">
        <v>1661.32892220965</v>
      </c>
      <c r="T496" s="5">
        <v>1730.55739828744</v>
      </c>
      <c r="U496" s="5">
        <v>1751.8883123606499</v>
      </c>
      <c r="V496" s="5">
        <v>1766.7469949399001</v>
      </c>
      <c r="W496" s="5">
        <v>1766.75208446739</v>
      </c>
      <c r="X496" s="5">
        <v>1767.15895608714</v>
      </c>
      <c r="Y496" s="5">
        <v>1761.84724322329</v>
      </c>
      <c r="Z496" s="5">
        <v>1749.80132554959</v>
      </c>
      <c r="AA496" s="5">
        <v>1749.36623159228</v>
      </c>
      <c r="AB496" s="5">
        <v>1738.49031901175</v>
      </c>
      <c r="AC496" s="5">
        <v>1725.91060392653</v>
      </c>
      <c r="AD496" s="5">
        <v>1701.4704868379399</v>
      </c>
      <c r="AE496" s="5">
        <v>1718.85391947125</v>
      </c>
    </row>
    <row r="497" spans="1:31">
      <c r="A497" s="56" t="s">
        <v>70</v>
      </c>
      <c r="B497" s="56" t="s">
        <v>197</v>
      </c>
      <c r="C497" s="56" t="s">
        <v>140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</row>
    <row r="498" spans="1:31">
      <c r="A498" s="56" t="s">
        <v>70</v>
      </c>
      <c r="B498" s="56" t="s">
        <v>197</v>
      </c>
      <c r="C498" s="56" t="s">
        <v>141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</row>
    <row r="499" spans="1:31">
      <c r="A499" s="56" t="s">
        <v>70</v>
      </c>
      <c r="B499" s="56" t="s">
        <v>197</v>
      </c>
      <c r="C499" s="56" t="s">
        <v>142</v>
      </c>
      <c r="D499" s="5">
        <v>4251.9447666859051</v>
      </c>
      <c r="E499" s="5">
        <v>12274.81550154531</v>
      </c>
      <c r="F499" s="5">
        <v>14253.5519115592</v>
      </c>
      <c r="G499" s="5">
        <v>16055.306912952379</v>
      </c>
      <c r="H499" s="5">
        <v>18800.825039794869</v>
      </c>
      <c r="I499" s="5">
        <v>22788.728630889491</v>
      </c>
      <c r="J499" s="5">
        <v>26432.254080027789</v>
      </c>
      <c r="K499" s="5">
        <v>27403.311575942051</v>
      </c>
      <c r="L499" s="5">
        <v>29295.926839032261</v>
      </c>
      <c r="M499" s="5">
        <v>31662.939590567039</v>
      </c>
      <c r="N499" s="5">
        <v>35305.974621421403</v>
      </c>
      <c r="O499" s="5">
        <v>35844.820247406613</v>
      </c>
      <c r="P499" s="5">
        <v>35405.297612651957</v>
      </c>
      <c r="Q499" s="5">
        <v>35733.107311226297</v>
      </c>
      <c r="R499" s="5">
        <v>36784.592057998227</v>
      </c>
      <c r="S499" s="5">
        <v>37902.314438631453</v>
      </c>
      <c r="T499" s="5">
        <v>39216.680602961918</v>
      </c>
      <c r="U499" s="5">
        <v>41812.237209512561</v>
      </c>
      <c r="V499" s="5">
        <v>39534.039872697307</v>
      </c>
      <c r="W499" s="5">
        <v>52829.34256492956</v>
      </c>
      <c r="X499" s="5">
        <v>56865.032506697782</v>
      </c>
      <c r="Y499" s="5">
        <v>54232.19855453381</v>
      </c>
      <c r="Z499" s="5">
        <v>55766.932683474493</v>
      </c>
      <c r="AA499" s="5">
        <v>53765.459021697818</v>
      </c>
      <c r="AB499" s="5">
        <v>57011.189244094749</v>
      </c>
      <c r="AC499" s="5">
        <v>60472.737351576739</v>
      </c>
      <c r="AD499" s="5">
        <v>59752.166388096222</v>
      </c>
      <c r="AE499" s="5">
        <v>59868.718122812963</v>
      </c>
    </row>
    <row r="500" spans="1:31">
      <c r="A500" s="56" t="s">
        <v>70</v>
      </c>
      <c r="B500" s="56" t="s">
        <v>197</v>
      </c>
      <c r="C500" s="56" t="s">
        <v>143</v>
      </c>
      <c r="D500" s="5">
        <v>6305.8175596765404</v>
      </c>
      <c r="E500" s="5">
        <v>6261.635065597995</v>
      </c>
      <c r="F500" s="5">
        <v>6835.4865891457666</v>
      </c>
      <c r="G500" s="5">
        <v>6909.6015715811718</v>
      </c>
      <c r="H500" s="5">
        <v>6907.8016113515714</v>
      </c>
      <c r="I500" s="5">
        <v>7632.2617219578906</v>
      </c>
      <c r="J500" s="5">
        <v>7406.3902110788486</v>
      </c>
      <c r="K500" s="5">
        <v>10819.83475649878</v>
      </c>
      <c r="L500" s="5">
        <v>10505.07575356949</v>
      </c>
      <c r="M500" s="5">
        <v>10640.377857027621</v>
      </c>
      <c r="N500" s="5">
        <v>13066.574016022299</v>
      </c>
      <c r="O500" s="5">
        <v>13988.8365106399</v>
      </c>
      <c r="P500" s="5">
        <v>14812.799992062141</v>
      </c>
      <c r="Q500" s="5">
        <v>17875.811136768389</v>
      </c>
      <c r="R500" s="5">
        <v>21018.901640137519</v>
      </c>
      <c r="S500" s="5">
        <v>23119.948008378022</v>
      </c>
      <c r="T500" s="5">
        <v>32575.067023867581</v>
      </c>
      <c r="U500" s="5">
        <v>33164.001313536472</v>
      </c>
      <c r="V500" s="5">
        <v>37284.966900105821</v>
      </c>
      <c r="W500" s="5">
        <v>40936.964622896543</v>
      </c>
      <c r="X500" s="5">
        <v>37312.722968787821</v>
      </c>
      <c r="Y500" s="5">
        <v>40352.939809129319</v>
      </c>
      <c r="Z500" s="5">
        <v>42011.451855899402</v>
      </c>
      <c r="AA500" s="5">
        <v>46468.339501175164</v>
      </c>
      <c r="AB500" s="5">
        <v>46881.118086308306</v>
      </c>
      <c r="AC500" s="5">
        <v>55893.151653435583</v>
      </c>
      <c r="AD500" s="5">
        <v>58145.178706362007</v>
      </c>
      <c r="AE500" s="5">
        <v>58556.522671348182</v>
      </c>
    </row>
    <row r="501" spans="1:31">
      <c r="A501" s="56" t="s">
        <v>70</v>
      </c>
      <c r="B501" s="56" t="s">
        <v>197</v>
      </c>
      <c r="C501" s="56" t="s">
        <v>144</v>
      </c>
      <c r="D501" s="5">
        <v>8003.7758971000003</v>
      </c>
      <c r="E501" s="5">
        <v>8914.7690364000009</v>
      </c>
      <c r="F501" s="5">
        <v>9913.3651482999994</v>
      </c>
      <c r="G501" s="5">
        <v>10887.891067799999</v>
      </c>
      <c r="H501" s="5">
        <v>11827.9604989</v>
      </c>
      <c r="I501" s="5">
        <v>12709.108892</v>
      </c>
      <c r="J501" s="5">
        <v>13625.049818199999</v>
      </c>
      <c r="K501" s="5">
        <v>14562.2154581</v>
      </c>
      <c r="L501" s="5">
        <v>15460.4242044</v>
      </c>
      <c r="M501" s="5">
        <v>16247.905898499999</v>
      </c>
      <c r="N501" s="5">
        <v>17074.411882799999</v>
      </c>
      <c r="O501" s="5">
        <v>17890.849798899999</v>
      </c>
      <c r="P501" s="5">
        <v>18708.810956900001</v>
      </c>
      <c r="Q501" s="5">
        <v>19396.284543199999</v>
      </c>
      <c r="R501" s="5">
        <v>20081.111898399999</v>
      </c>
      <c r="S501" s="5">
        <v>20768.276866600001</v>
      </c>
      <c r="T501" s="5">
        <v>21506.990019000001</v>
      </c>
      <c r="U501" s="5">
        <v>22145.479821699999</v>
      </c>
      <c r="V501" s="5">
        <v>22806.500498599999</v>
      </c>
      <c r="W501" s="5">
        <v>23456.237986600001</v>
      </c>
      <c r="X501" s="5">
        <v>24147.858120199999</v>
      </c>
      <c r="Y501" s="5">
        <v>24712.014822900001</v>
      </c>
      <c r="Z501" s="5">
        <v>25293.8984662</v>
      </c>
      <c r="AA501" s="5">
        <v>25871.542336499999</v>
      </c>
      <c r="AB501" s="5">
        <v>26502.765391100002</v>
      </c>
      <c r="AC501" s="5">
        <v>27014.529022899998</v>
      </c>
      <c r="AD501" s="5">
        <v>27560.276074599999</v>
      </c>
      <c r="AE501" s="5">
        <v>27560.276074599999</v>
      </c>
    </row>
    <row r="502" spans="1:31">
      <c r="A502" s="56" t="s">
        <v>70</v>
      </c>
      <c r="B502" s="56" t="s">
        <v>197</v>
      </c>
      <c r="C502" s="56" t="s">
        <v>146</v>
      </c>
      <c r="D502" s="5">
        <v>3.9897499999999959E-7</v>
      </c>
      <c r="E502" s="5">
        <v>4.1144999999999989E-7</v>
      </c>
      <c r="F502" s="5">
        <v>4.4549499999999972E-7</v>
      </c>
      <c r="G502" s="5">
        <v>4.7911000000000027E-7</v>
      </c>
      <c r="H502" s="5">
        <v>5.1958000000000026E-7</v>
      </c>
      <c r="I502" s="5">
        <v>5.5336999999999977E-7</v>
      </c>
      <c r="J502" s="5">
        <v>0.27603629627500043</v>
      </c>
      <c r="K502" s="5">
        <v>3.3809333051100201</v>
      </c>
      <c r="L502" s="5">
        <v>0.70333168526499878</v>
      </c>
      <c r="M502" s="5">
        <v>7.3453246307049964</v>
      </c>
      <c r="N502" s="5">
        <v>0.90100449234499991</v>
      </c>
      <c r="O502" s="5">
        <v>29.303780319120001</v>
      </c>
      <c r="P502" s="5">
        <v>1.0432749999999989E-6</v>
      </c>
      <c r="Q502" s="5">
        <v>13.767134245530009</v>
      </c>
      <c r="R502" s="5">
        <v>2.0025750000000009E-6</v>
      </c>
      <c r="S502" s="5">
        <v>2.1694200000000001E-6</v>
      </c>
      <c r="T502" s="5">
        <v>1.4081415775499999</v>
      </c>
      <c r="U502" s="5">
        <v>9.5151063673149814</v>
      </c>
      <c r="V502" s="5">
        <v>3.8303900000000059E-6</v>
      </c>
      <c r="W502" s="5">
        <v>34.04306141840015</v>
      </c>
      <c r="X502" s="5">
        <v>73.703194840520283</v>
      </c>
      <c r="Y502" s="5">
        <v>6.9967099999999976E-6</v>
      </c>
      <c r="Z502" s="5">
        <v>98.847396718715018</v>
      </c>
      <c r="AA502" s="5">
        <v>87.56654996182499</v>
      </c>
      <c r="AB502" s="5">
        <v>322.81889999813501</v>
      </c>
      <c r="AC502" s="5">
        <v>368.111861293635</v>
      </c>
      <c r="AD502" s="5">
        <v>964.84976737631473</v>
      </c>
      <c r="AE502" s="5">
        <v>781.69073746846209</v>
      </c>
    </row>
    <row r="503" spans="1:31">
      <c r="A503" s="56" t="s">
        <v>70</v>
      </c>
      <c r="B503" s="56" t="s">
        <v>197</v>
      </c>
      <c r="C503" s="56" t="s">
        <v>149</v>
      </c>
      <c r="D503" s="5">
        <v>-752.30084874718011</v>
      </c>
      <c r="E503" s="5">
        <v>-1237.3369364042901</v>
      </c>
      <c r="F503" s="5">
        <v>-1421.6580475162009</v>
      </c>
      <c r="G503" s="5">
        <v>-1522.7274499251359</v>
      </c>
      <c r="H503" s="5">
        <v>-1601.7233115719509</v>
      </c>
      <c r="I503" s="5">
        <v>-1806.1961892138149</v>
      </c>
      <c r="J503" s="5">
        <v>-1852.2596631339709</v>
      </c>
      <c r="K503" s="5">
        <v>-4468.0392889800232</v>
      </c>
      <c r="L503" s="5">
        <v>-4187.4111479695239</v>
      </c>
      <c r="M503" s="5">
        <v>-3866.956672454121</v>
      </c>
      <c r="N503" s="5">
        <v>-4884.5364754066213</v>
      </c>
      <c r="O503" s="5">
        <v>-5318.1838938658111</v>
      </c>
      <c r="P503" s="5">
        <v>-5536.4075375411858</v>
      </c>
      <c r="Q503" s="5">
        <v>-7408.2164208708518</v>
      </c>
      <c r="R503" s="5">
        <v>-8359.4545841784857</v>
      </c>
      <c r="S503" s="5">
        <v>-10474.574410410019</v>
      </c>
      <c r="T503" s="5">
        <v>-13941.25775314469</v>
      </c>
      <c r="U503" s="5">
        <v>-14254.028843378939</v>
      </c>
      <c r="V503" s="5">
        <v>-16512.047622922029</v>
      </c>
      <c r="W503" s="5">
        <v>-15742.535322299231</v>
      </c>
      <c r="X503" s="5">
        <v>-14178.192141279371</v>
      </c>
      <c r="Y503" s="5">
        <v>-15655.038658328711</v>
      </c>
      <c r="Z503" s="5">
        <v>-15714.33656340269</v>
      </c>
      <c r="AA503" s="5">
        <v>-16202.430858526301</v>
      </c>
      <c r="AB503" s="5">
        <v>-15924.346904755561</v>
      </c>
      <c r="AC503" s="5">
        <v>-18828.39457316323</v>
      </c>
      <c r="AD503" s="5">
        <v>-22036.401533298049</v>
      </c>
      <c r="AE503" s="5">
        <v>-21679.243054467341</v>
      </c>
    </row>
    <row r="504" spans="1:31">
      <c r="A504" s="56" t="s">
        <v>70</v>
      </c>
      <c r="B504" s="56" t="s">
        <v>197</v>
      </c>
      <c r="C504" s="56" t="s">
        <v>150</v>
      </c>
      <c r="D504" s="5">
        <v>-63.758904019274993</v>
      </c>
      <c r="E504" s="5">
        <v>-171.57142538708999</v>
      </c>
      <c r="F504" s="5">
        <v>-264.34943344999488</v>
      </c>
      <c r="G504" s="5">
        <v>-405.92944622544962</v>
      </c>
      <c r="H504" s="5">
        <v>-582.87972322183498</v>
      </c>
      <c r="I504" s="5">
        <v>-773.36791953213503</v>
      </c>
      <c r="J504" s="5">
        <v>-1146.7102900047109</v>
      </c>
      <c r="K504" s="5">
        <v>-1524.30517956671</v>
      </c>
      <c r="L504" s="5">
        <v>-1741.6272728175099</v>
      </c>
      <c r="M504" s="5">
        <v>-1948.0871068254501</v>
      </c>
      <c r="N504" s="5">
        <v>-2414.1453682873848</v>
      </c>
      <c r="O504" s="5">
        <v>-3131.1688893779192</v>
      </c>
      <c r="P504" s="5">
        <v>-3581.2623989191288</v>
      </c>
      <c r="Q504" s="5">
        <v>-4215.3712668696753</v>
      </c>
      <c r="R504" s="5">
        <v>-5074.8419354897187</v>
      </c>
      <c r="S504" s="5">
        <v>-5909.6867551079868</v>
      </c>
      <c r="T504" s="5">
        <v>-6247.5204109665974</v>
      </c>
      <c r="U504" s="5">
        <v>-6881.2476420530593</v>
      </c>
      <c r="V504" s="5">
        <v>-7888.6487553697261</v>
      </c>
      <c r="W504" s="5">
        <v>-8093.4590304081466</v>
      </c>
      <c r="X504" s="5">
        <v>-7809.1844937391406</v>
      </c>
      <c r="Y504" s="5">
        <v>-9449.6113203455261</v>
      </c>
      <c r="Z504" s="5">
        <v>-10962.727545117579</v>
      </c>
      <c r="AA504" s="5">
        <v>-11601.927107025451</v>
      </c>
      <c r="AB504" s="5">
        <v>-11481.21575224578</v>
      </c>
      <c r="AC504" s="5">
        <v>-12874.003113315101</v>
      </c>
      <c r="AD504" s="5">
        <v>-13715.110137444381</v>
      </c>
      <c r="AE504" s="5">
        <v>-14719.18801268435</v>
      </c>
    </row>
    <row r="505" spans="1:31">
      <c r="A505" s="56" t="s">
        <v>70</v>
      </c>
      <c r="B505" s="56" t="s">
        <v>197</v>
      </c>
      <c r="C505" s="56" t="s">
        <v>151</v>
      </c>
      <c r="D505" s="5">
        <v>-130.96854174107401</v>
      </c>
      <c r="E505" s="5">
        <v>-236.46226340691001</v>
      </c>
      <c r="F505" s="5">
        <v>-343.32192731499498</v>
      </c>
      <c r="G505" s="5">
        <v>-436.92834610717802</v>
      </c>
      <c r="H505" s="5">
        <v>-513.65866140435799</v>
      </c>
      <c r="I505" s="5">
        <v>-582.25303297905305</v>
      </c>
      <c r="J505" s="5">
        <v>-677.32689186207301</v>
      </c>
      <c r="K505" s="5">
        <v>-824.39657464836</v>
      </c>
      <c r="L505" s="5">
        <v>-957.73411036726498</v>
      </c>
      <c r="M505" s="5">
        <v>-1081.45927541575</v>
      </c>
      <c r="N505" s="5">
        <v>-1233.39521386207</v>
      </c>
      <c r="O505" s="5">
        <v>-1393.1405148480201</v>
      </c>
      <c r="P505" s="5">
        <v>-1561.0975839064299</v>
      </c>
      <c r="Q505" s="5">
        <v>-1704.4301517123499</v>
      </c>
      <c r="R505" s="5">
        <v>-1836.0564598952101</v>
      </c>
      <c r="S505" s="5">
        <v>-1939.84030818264</v>
      </c>
      <c r="T505" s="5">
        <v>-2023.5924374281799</v>
      </c>
      <c r="U505" s="5">
        <v>-2052.3431988034599</v>
      </c>
      <c r="V505" s="5">
        <v>-2063.13551045758</v>
      </c>
      <c r="W505" s="5">
        <v>-2067.9110095372998</v>
      </c>
      <c r="X505" s="5">
        <v>-2061.0255247456198</v>
      </c>
      <c r="Y505" s="5">
        <v>-2058.9092883543199</v>
      </c>
      <c r="Z505" s="5">
        <v>-2041.5149880725701</v>
      </c>
      <c r="AA505" s="5">
        <v>-2044.5966017343801</v>
      </c>
      <c r="AB505" s="5">
        <v>-2028.1466020866301</v>
      </c>
      <c r="AC505" s="5">
        <v>-2012.96819171518</v>
      </c>
      <c r="AD505" s="5">
        <v>-1982.19426614401</v>
      </c>
      <c r="AE505" s="5">
        <v>-2005.18841427446</v>
      </c>
    </row>
    <row r="507" spans="1:31">
      <c r="A507" s="56" t="s">
        <v>70</v>
      </c>
      <c r="B507" s="56" t="s">
        <v>198</v>
      </c>
      <c r="C507" s="56" t="s">
        <v>131</v>
      </c>
      <c r="D507" s="5">
        <v>34886.531554705063</v>
      </c>
      <c r="E507" s="5">
        <v>30453.034160597079</v>
      </c>
      <c r="F507" s="5">
        <v>27657.991754410861</v>
      </c>
      <c r="G507" s="5">
        <v>22944.5783734496</v>
      </c>
      <c r="H507" s="5">
        <v>22300.423769550562</v>
      </c>
      <c r="I507" s="5">
        <v>18502.669104547022</v>
      </c>
      <c r="J507" s="5">
        <v>11216.507061968539</v>
      </c>
      <c r="K507" s="5">
        <v>7399.2896709231381</v>
      </c>
      <c r="L507" s="5">
        <v>7502.3506877050004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</row>
    <row r="508" spans="1:31">
      <c r="A508" s="56" t="s">
        <v>70</v>
      </c>
      <c r="B508" s="56" t="s">
        <v>198</v>
      </c>
      <c r="C508" s="56" t="s">
        <v>132</v>
      </c>
      <c r="D508" s="5">
        <v>17.383513979515001</v>
      </c>
      <c r="E508" s="5">
        <v>10.973507263619981</v>
      </c>
      <c r="F508" s="5">
        <v>19.48123397416499</v>
      </c>
      <c r="G508" s="5">
        <v>43.908026041134832</v>
      </c>
      <c r="H508" s="5">
        <v>85.677480506434904</v>
      </c>
      <c r="I508" s="5">
        <v>114.2366593229</v>
      </c>
      <c r="J508" s="5">
        <v>135.46285263999471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</row>
    <row r="509" spans="1:31">
      <c r="A509" s="56" t="s">
        <v>70</v>
      </c>
      <c r="B509" s="56" t="s">
        <v>198</v>
      </c>
      <c r="C509" s="56" t="s">
        <v>133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</row>
    <row r="510" spans="1:31">
      <c r="A510" s="56" t="s">
        <v>70</v>
      </c>
      <c r="B510" s="56" t="s">
        <v>198</v>
      </c>
      <c r="C510" s="56" t="s">
        <v>134</v>
      </c>
      <c r="D510" s="5">
        <v>10.11287252294</v>
      </c>
      <c r="E510" s="5">
        <v>9.5089956218650009</v>
      </c>
      <c r="F510" s="5">
        <v>12.97745043999501</v>
      </c>
      <c r="G510" s="5">
        <v>18.520907818109979</v>
      </c>
      <c r="H510" s="5">
        <v>46.90444221383995</v>
      </c>
      <c r="I510" s="5">
        <v>116.65195807559491</v>
      </c>
      <c r="J510" s="5">
        <v>107.6052763606549</v>
      </c>
      <c r="K510" s="5">
        <v>236.6437163681349</v>
      </c>
      <c r="L510" s="5">
        <v>124.5903976187399</v>
      </c>
      <c r="M510" s="5">
        <v>241.9073586334498</v>
      </c>
      <c r="N510" s="5">
        <v>105.1669111748249</v>
      </c>
      <c r="O510" s="5">
        <v>314.29701539644969</v>
      </c>
      <c r="P510" s="5">
        <v>202.77917237046501</v>
      </c>
      <c r="Q510" s="5">
        <v>483.5120394673396</v>
      </c>
      <c r="R510" s="5">
        <v>334.00370151195972</v>
      </c>
      <c r="S510" s="5">
        <v>878.51315039374981</v>
      </c>
      <c r="T510" s="5">
        <v>1105.5630663134259</v>
      </c>
      <c r="U510" s="5">
        <v>1356.275378100313</v>
      </c>
      <c r="V510" s="5">
        <v>1544.4553872959041</v>
      </c>
      <c r="W510" s="5">
        <v>2475.5898918712919</v>
      </c>
      <c r="X510" s="5">
        <v>1334.8071050781</v>
      </c>
      <c r="Y510" s="5">
        <v>1126.5112404018739</v>
      </c>
      <c r="Z510" s="5">
        <v>1694.015041330751</v>
      </c>
      <c r="AA510" s="5">
        <v>1369.5551239366839</v>
      </c>
      <c r="AB510" s="5">
        <v>1726.1113497930401</v>
      </c>
      <c r="AC510" s="5">
        <v>1487.7781961779001</v>
      </c>
      <c r="AD510" s="5">
        <v>4239.1205376141843</v>
      </c>
      <c r="AE510" s="5">
        <v>3075.8116060469079</v>
      </c>
    </row>
    <row r="511" spans="1:31">
      <c r="A511" s="56" t="s">
        <v>70</v>
      </c>
      <c r="B511" s="56" t="s">
        <v>198</v>
      </c>
      <c r="C511" s="56" t="s">
        <v>135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</row>
    <row r="512" spans="1:31">
      <c r="A512" s="56" t="s">
        <v>70</v>
      </c>
      <c r="B512" s="56" t="s">
        <v>198</v>
      </c>
      <c r="C512" s="56" t="s">
        <v>136</v>
      </c>
      <c r="D512" s="5">
        <v>2651.3807590519</v>
      </c>
      <c r="E512" s="5">
        <v>1427.6056224344611</v>
      </c>
      <c r="F512" s="5">
        <v>2104.0691389209251</v>
      </c>
      <c r="G512" s="5">
        <v>2857.006303454973</v>
      </c>
      <c r="H512" s="5">
        <v>3029.7125932364461</v>
      </c>
      <c r="I512" s="5">
        <v>2604.4542870629102</v>
      </c>
      <c r="J512" s="5">
        <v>2863.17741317628</v>
      </c>
      <c r="K512" s="5">
        <v>3020.8897598239992</v>
      </c>
      <c r="L512" s="5">
        <v>1686.860177643041</v>
      </c>
      <c r="M512" s="5">
        <v>2013.3311712848449</v>
      </c>
      <c r="N512" s="5">
        <v>2317.2054864707088</v>
      </c>
      <c r="O512" s="5">
        <v>2773.6083272869651</v>
      </c>
      <c r="P512" s="5">
        <v>2753.9847051706788</v>
      </c>
      <c r="Q512" s="5">
        <v>2687.8155093021392</v>
      </c>
      <c r="R512" s="5">
        <v>2746.6569327229399</v>
      </c>
      <c r="S512" s="5">
        <v>2992.639317300117</v>
      </c>
      <c r="T512" s="5">
        <v>2479.974622464209</v>
      </c>
      <c r="U512" s="5">
        <v>2381.0589365441201</v>
      </c>
      <c r="V512" s="5">
        <v>2016.6340263728071</v>
      </c>
      <c r="W512" s="5">
        <v>1574.4683843566761</v>
      </c>
      <c r="X512" s="5">
        <v>1926.8198612906581</v>
      </c>
      <c r="Y512" s="5">
        <v>2796.097036726012</v>
      </c>
      <c r="Z512" s="5">
        <v>3309.4273933552558</v>
      </c>
      <c r="AA512" s="5">
        <v>2582.610043208304</v>
      </c>
      <c r="AB512" s="5">
        <v>2673.8382913902442</v>
      </c>
      <c r="AC512" s="5">
        <v>2231.1384786317299</v>
      </c>
      <c r="AD512" s="5">
        <v>2030.1808469247339</v>
      </c>
      <c r="AE512" s="5">
        <v>1180.494947499956</v>
      </c>
    </row>
    <row r="513" spans="1:31">
      <c r="A513" s="56" t="s">
        <v>70</v>
      </c>
      <c r="B513" s="56" t="s">
        <v>198</v>
      </c>
      <c r="C513" s="56" t="s">
        <v>137</v>
      </c>
      <c r="D513" s="5">
        <v>143.9168889277951</v>
      </c>
      <c r="E513" s="5">
        <v>193.2087909775349</v>
      </c>
      <c r="F513" s="5">
        <v>169.80567763466499</v>
      </c>
      <c r="G513" s="5">
        <v>182.59375974887001</v>
      </c>
      <c r="H513" s="5">
        <v>202.97786180340489</v>
      </c>
      <c r="I513" s="5">
        <v>201.95795533108509</v>
      </c>
      <c r="J513" s="5">
        <v>209.21932994653491</v>
      </c>
      <c r="K513" s="5">
        <v>1270.6147733658599</v>
      </c>
      <c r="L513" s="5">
        <v>1282.656036813376</v>
      </c>
      <c r="M513" s="5">
        <v>1293.727270029965</v>
      </c>
      <c r="N513" s="5">
        <v>1356.630109826629</v>
      </c>
      <c r="O513" s="5">
        <v>1351.4122745859399</v>
      </c>
      <c r="P513" s="5">
        <v>1398.0109570690161</v>
      </c>
      <c r="Q513" s="5">
        <v>1406.9527851375001</v>
      </c>
      <c r="R513" s="5">
        <v>1454.8411641603859</v>
      </c>
      <c r="S513" s="5">
        <v>1455.2610046197849</v>
      </c>
      <c r="T513" s="5">
        <v>2555.7873130823259</v>
      </c>
      <c r="U513" s="5">
        <v>2645.9620909777909</v>
      </c>
      <c r="V513" s="5">
        <v>2663.299243917485</v>
      </c>
      <c r="W513" s="5">
        <v>2641.6339065535872</v>
      </c>
      <c r="X513" s="5">
        <v>2691.2052805481189</v>
      </c>
      <c r="Y513" s="5">
        <v>2785.568704633487</v>
      </c>
      <c r="Z513" s="5">
        <v>2681.9169604977892</v>
      </c>
      <c r="AA513" s="5">
        <v>2818.7637450323591</v>
      </c>
      <c r="AB513" s="5">
        <v>2885.598845127111</v>
      </c>
      <c r="AC513" s="5">
        <v>2876.8242279536862</v>
      </c>
      <c r="AD513" s="5">
        <v>2928.8653622883489</v>
      </c>
      <c r="AE513" s="5">
        <v>2137.6293003986661</v>
      </c>
    </row>
    <row r="514" spans="1:31">
      <c r="A514" s="56" t="s">
        <v>70</v>
      </c>
      <c r="B514" s="56" t="s">
        <v>198</v>
      </c>
      <c r="C514" s="56" t="s">
        <v>138</v>
      </c>
      <c r="D514" s="5">
        <v>42.856270053930032</v>
      </c>
      <c r="E514" s="5">
        <v>131.69122347969491</v>
      </c>
      <c r="F514" s="5">
        <v>214.18219196583499</v>
      </c>
      <c r="G514" s="5">
        <v>367.16917057133003</v>
      </c>
      <c r="H514" s="5">
        <v>572.39365445873989</v>
      </c>
      <c r="I514" s="5">
        <v>706.5151993847395</v>
      </c>
      <c r="J514" s="5">
        <v>919.48012285032928</v>
      </c>
      <c r="K514" s="5">
        <v>1032.1035975512191</v>
      </c>
      <c r="L514" s="5">
        <v>1196.503744421836</v>
      </c>
      <c r="M514" s="5">
        <v>1271.30085669253</v>
      </c>
      <c r="N514" s="5">
        <v>1593.7600387597811</v>
      </c>
      <c r="O514" s="5">
        <v>1924.832520418094</v>
      </c>
      <c r="P514" s="5">
        <v>2365.6922747137801</v>
      </c>
      <c r="Q514" s="5">
        <v>2682.9903255422068</v>
      </c>
      <c r="R514" s="5">
        <v>3155.8618860932011</v>
      </c>
      <c r="S514" s="5">
        <v>3617.449370161537</v>
      </c>
      <c r="T514" s="5">
        <v>3551.824672435605</v>
      </c>
      <c r="U514" s="5">
        <v>3997.870176761257</v>
      </c>
      <c r="V514" s="5">
        <v>4442.003398742132</v>
      </c>
      <c r="W514" s="5">
        <v>4826.5513660935248</v>
      </c>
      <c r="X514" s="5">
        <v>4317.6122460064362</v>
      </c>
      <c r="Y514" s="5">
        <v>4715.2924477283086</v>
      </c>
      <c r="Z514" s="5">
        <v>5219.8518219323587</v>
      </c>
      <c r="AA514" s="5">
        <v>5836.6505321577752</v>
      </c>
      <c r="AB514" s="5">
        <v>6304.8898559671152</v>
      </c>
      <c r="AC514" s="5">
        <v>6779.6530435855766</v>
      </c>
      <c r="AD514" s="5">
        <v>8243.6181091227118</v>
      </c>
      <c r="AE514" s="5">
        <v>8562.6408438923281</v>
      </c>
    </row>
    <row r="515" spans="1:31">
      <c r="A515" s="56" t="s">
        <v>70</v>
      </c>
      <c r="B515" s="56" t="s">
        <v>198</v>
      </c>
      <c r="C515" s="56" t="s">
        <v>139</v>
      </c>
      <c r="D515" s="5">
        <v>69.074172932615198</v>
      </c>
      <c r="E515" s="5">
        <v>140.15642659301099</v>
      </c>
      <c r="F515" s="5">
        <v>215.85251842106501</v>
      </c>
      <c r="G515" s="5">
        <v>287.14967646944399</v>
      </c>
      <c r="H515" s="5">
        <v>348.36567844821002</v>
      </c>
      <c r="I515" s="5">
        <v>385.66229740739902</v>
      </c>
      <c r="J515" s="5">
        <v>418.05843362789699</v>
      </c>
      <c r="K515" s="5">
        <v>482.31025090746198</v>
      </c>
      <c r="L515" s="5">
        <v>538.07407158736896</v>
      </c>
      <c r="M515" s="5">
        <v>584.76177501695201</v>
      </c>
      <c r="N515" s="5">
        <v>647.95847717836398</v>
      </c>
      <c r="O515" s="5">
        <v>723.491458310697</v>
      </c>
      <c r="P515" s="5">
        <v>805.71518857144497</v>
      </c>
      <c r="Q515" s="5">
        <v>876.96027168968396</v>
      </c>
      <c r="R515" s="5">
        <v>951.94395451455398</v>
      </c>
      <c r="S515" s="5">
        <v>1008.03049652114</v>
      </c>
      <c r="T515" s="5">
        <v>1051.0785955623601</v>
      </c>
      <c r="U515" s="5">
        <v>1076.83678414377</v>
      </c>
      <c r="V515" s="5">
        <v>1090.3001927442399</v>
      </c>
      <c r="W515" s="5">
        <v>1094.51140755049</v>
      </c>
      <c r="X515" s="5">
        <v>1095.8182403927999</v>
      </c>
      <c r="Y515" s="5">
        <v>1090.22911796226</v>
      </c>
      <c r="Z515" s="5">
        <v>1084.50572591839</v>
      </c>
      <c r="AA515" s="5">
        <v>1086.54855312361</v>
      </c>
      <c r="AB515" s="5">
        <v>1080.5324274530501</v>
      </c>
      <c r="AC515" s="5">
        <v>1074.989727704</v>
      </c>
      <c r="AD515" s="5">
        <v>1060.4448594985699</v>
      </c>
      <c r="AE515" s="5">
        <v>1071.8228082655501</v>
      </c>
    </row>
    <row r="516" spans="1:31">
      <c r="A516" s="56" t="s">
        <v>70</v>
      </c>
      <c r="B516" s="56" t="s">
        <v>198</v>
      </c>
      <c r="C516" s="56" t="s">
        <v>140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</row>
    <row r="517" spans="1:31">
      <c r="A517" s="56" t="s">
        <v>70</v>
      </c>
      <c r="B517" s="56" t="s">
        <v>198</v>
      </c>
      <c r="C517" s="56" t="s">
        <v>141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</row>
    <row r="518" spans="1:31">
      <c r="A518" s="56" t="s">
        <v>70</v>
      </c>
      <c r="B518" s="56" t="s">
        <v>198</v>
      </c>
      <c r="C518" s="56" t="s">
        <v>142</v>
      </c>
      <c r="D518" s="5">
        <v>11747.32721883378</v>
      </c>
      <c r="E518" s="5">
        <v>14684.426254090369</v>
      </c>
      <c r="F518" s="5">
        <v>13371.685740546371</v>
      </c>
      <c r="G518" s="5">
        <v>16416.671369823682</v>
      </c>
      <c r="H518" s="5">
        <v>15767.58754965038</v>
      </c>
      <c r="I518" s="5">
        <v>17460.54921408556</v>
      </c>
      <c r="J518" s="5">
        <v>20125.690093818739</v>
      </c>
      <c r="K518" s="5">
        <v>23062.095321670149</v>
      </c>
      <c r="L518" s="5">
        <v>23744.521591002322</v>
      </c>
      <c r="M518" s="5">
        <v>23570.27038152227</v>
      </c>
      <c r="N518" s="5">
        <v>30965.019992676571</v>
      </c>
      <c r="O518" s="5">
        <v>29155.96849453188</v>
      </c>
      <c r="P518" s="5">
        <v>33188.707377126942</v>
      </c>
      <c r="Q518" s="5">
        <v>29326.311283614679</v>
      </c>
      <c r="R518" s="5">
        <v>33153.699463298661</v>
      </c>
      <c r="S518" s="5">
        <v>30997.276313406332</v>
      </c>
      <c r="T518" s="5">
        <v>32461.995835640559</v>
      </c>
      <c r="U518" s="5">
        <v>32279.33675363666</v>
      </c>
      <c r="V518" s="5">
        <v>34271.7148047023</v>
      </c>
      <c r="W518" s="5">
        <v>35856.650735418072</v>
      </c>
      <c r="X518" s="5">
        <v>36079.274416613713</v>
      </c>
      <c r="Y518" s="5">
        <v>38031.086764110871</v>
      </c>
      <c r="Z518" s="5">
        <v>37432.186881859561</v>
      </c>
      <c r="AA518" s="5">
        <v>42459.751378875371</v>
      </c>
      <c r="AB518" s="5">
        <v>39478.425819656273</v>
      </c>
      <c r="AC518" s="5">
        <v>40460.865191726043</v>
      </c>
      <c r="AD518" s="5">
        <v>35570.05936226937</v>
      </c>
      <c r="AE518" s="5">
        <v>36977.173510334091</v>
      </c>
    </row>
    <row r="519" spans="1:31">
      <c r="A519" s="56" t="s">
        <v>70</v>
      </c>
      <c r="B519" s="56" t="s">
        <v>198</v>
      </c>
      <c r="C519" s="56" t="s">
        <v>143</v>
      </c>
      <c r="D519" s="5">
        <v>1935.7404282897651</v>
      </c>
      <c r="E519" s="5">
        <v>1676.472385904666</v>
      </c>
      <c r="F519" s="5">
        <v>1849.698928367716</v>
      </c>
      <c r="G519" s="5">
        <v>1800.014308681001</v>
      </c>
      <c r="H519" s="5">
        <v>1755.863634503515</v>
      </c>
      <c r="I519" s="5">
        <v>1807.020420820621</v>
      </c>
      <c r="J519" s="5">
        <v>1834.8741846289549</v>
      </c>
      <c r="K519" s="5">
        <v>1847.83608790941</v>
      </c>
      <c r="L519" s="5">
        <v>2740.1689819378648</v>
      </c>
      <c r="M519" s="5">
        <v>4789.4499255521341</v>
      </c>
      <c r="N519" s="5">
        <v>5075.4841204883269</v>
      </c>
      <c r="O519" s="5">
        <v>5239.0637515510971</v>
      </c>
      <c r="P519" s="5">
        <v>4821.6583020320159</v>
      </c>
      <c r="Q519" s="5">
        <v>5554.7448018434516</v>
      </c>
      <c r="R519" s="5">
        <v>5424.1535292965291</v>
      </c>
      <c r="S519" s="5">
        <v>6094.0188573033174</v>
      </c>
      <c r="T519" s="5">
        <v>7316.1356449112409</v>
      </c>
      <c r="U519" s="5">
        <v>7430.3782298267442</v>
      </c>
      <c r="V519" s="5">
        <v>7168.2365848363352</v>
      </c>
      <c r="W519" s="5">
        <v>9778.0650014004186</v>
      </c>
      <c r="X519" s="5">
        <v>9429.8327720335874</v>
      </c>
      <c r="Y519" s="5">
        <v>9946.2671040931273</v>
      </c>
      <c r="Z519" s="5">
        <v>10331.34652006354</v>
      </c>
      <c r="AA519" s="5">
        <v>9631.3064711596526</v>
      </c>
      <c r="AB519" s="5">
        <v>12098.11688515403</v>
      </c>
      <c r="AC519" s="5">
        <v>13690.78409522832</v>
      </c>
      <c r="AD519" s="5">
        <v>19574.96116715973</v>
      </c>
      <c r="AE519" s="5">
        <v>20636.334676193579</v>
      </c>
    </row>
    <row r="520" spans="1:31">
      <c r="A520" s="56" t="s">
        <v>70</v>
      </c>
      <c r="B520" s="56" t="s">
        <v>198</v>
      </c>
      <c r="C520" s="56" t="s">
        <v>144</v>
      </c>
      <c r="D520" s="5">
        <v>5718.6357909999997</v>
      </c>
      <c r="E520" s="5">
        <v>6558.3671729999996</v>
      </c>
      <c r="F520" s="5">
        <v>7452.5033409999996</v>
      </c>
      <c r="G520" s="5">
        <v>8386.2097439999998</v>
      </c>
      <c r="H520" s="5">
        <v>9338.6130169999997</v>
      </c>
      <c r="I520" s="5">
        <v>10124.096380000001</v>
      </c>
      <c r="J520" s="5">
        <v>10744.429990000001</v>
      </c>
      <c r="K520" s="5">
        <v>11378.13377</v>
      </c>
      <c r="L520" s="5">
        <v>11990.628559999999</v>
      </c>
      <c r="M520" s="5">
        <v>12545.06553</v>
      </c>
      <c r="N520" s="5">
        <v>13093.495849999999</v>
      </c>
      <c r="O520" s="5">
        <v>13662.15365</v>
      </c>
      <c r="P520" s="5">
        <v>14246.71704</v>
      </c>
      <c r="Q520" s="5">
        <v>14776.230299999999</v>
      </c>
      <c r="R520" s="5">
        <v>15282.98432</v>
      </c>
      <c r="S520" s="5">
        <v>15822.95959</v>
      </c>
      <c r="T520" s="5">
        <v>16410.520550000001</v>
      </c>
      <c r="U520" s="5">
        <v>16965.365730000001</v>
      </c>
      <c r="V520" s="5">
        <v>17508.562430000002</v>
      </c>
      <c r="W520" s="5">
        <v>18069.088650000002</v>
      </c>
      <c r="X520" s="5">
        <v>18666.968649999999</v>
      </c>
      <c r="Y520" s="5">
        <v>19206.869989999999</v>
      </c>
      <c r="Z520" s="5">
        <v>19729.20808</v>
      </c>
      <c r="AA520" s="5">
        <v>20273.653869999998</v>
      </c>
      <c r="AB520" s="5">
        <v>20862.428530000001</v>
      </c>
      <c r="AC520" s="5">
        <v>21385.21588</v>
      </c>
      <c r="AD520" s="5">
        <v>21895.777750000001</v>
      </c>
      <c r="AE520" s="5">
        <v>21895.777750000001</v>
      </c>
    </row>
    <row r="521" spans="1:31">
      <c r="A521" s="56" t="s">
        <v>70</v>
      </c>
      <c r="B521" s="56" t="s">
        <v>198</v>
      </c>
      <c r="C521" s="56" t="s">
        <v>146</v>
      </c>
      <c r="D521" s="5">
        <v>4.1540000000000008E-7</v>
      </c>
      <c r="E521" s="5">
        <v>4.1633000000000039E-7</v>
      </c>
      <c r="F521" s="5">
        <v>4.5770500000000011E-7</v>
      </c>
      <c r="G521" s="5">
        <v>2.3229996265000011E-2</v>
      </c>
      <c r="H521" s="5">
        <v>5.408500000000004E-7</v>
      </c>
      <c r="I521" s="5">
        <v>5.7911000000000016E-7</v>
      </c>
      <c r="J521" s="5">
        <v>6.1933499999999911E-7</v>
      </c>
      <c r="K521" s="5">
        <v>1.7048468327299999</v>
      </c>
      <c r="L521" s="5">
        <v>8.0979999999999975E-7</v>
      </c>
      <c r="M521" s="5">
        <v>4.4325979991600342</v>
      </c>
      <c r="N521" s="5">
        <v>9.3553999999999981E-7</v>
      </c>
      <c r="O521" s="5">
        <v>0.85850354786000005</v>
      </c>
      <c r="P521" s="5">
        <v>0.78045780999000247</v>
      </c>
      <c r="Q521" s="5">
        <v>7.1640058571100038</v>
      </c>
      <c r="R521" s="5">
        <v>2.2197284665999719</v>
      </c>
      <c r="S521" s="5">
        <v>12.62606525674501</v>
      </c>
      <c r="T521" s="5">
        <v>13.505399852195</v>
      </c>
      <c r="U521" s="5">
        <v>32.221951204415006</v>
      </c>
      <c r="V521" s="5">
        <v>23.240268664369999</v>
      </c>
      <c r="W521" s="5">
        <v>74.784310588029982</v>
      </c>
      <c r="X521" s="5">
        <v>24.75608509910991</v>
      </c>
      <c r="Y521" s="5">
        <v>1.204282999999999E-5</v>
      </c>
      <c r="Z521" s="5">
        <v>83.720221962824979</v>
      </c>
      <c r="AA521" s="5">
        <v>85.878174636339949</v>
      </c>
      <c r="AB521" s="5">
        <v>543.43451219495898</v>
      </c>
      <c r="AC521" s="5">
        <v>563.33136105096321</v>
      </c>
      <c r="AD521" s="5">
        <v>876.3278791177737</v>
      </c>
      <c r="AE521" s="5">
        <v>557.26435383744706</v>
      </c>
    </row>
    <row r="522" spans="1:31">
      <c r="A522" s="56" t="s">
        <v>70</v>
      </c>
      <c r="B522" s="56" t="s">
        <v>198</v>
      </c>
      <c r="C522" s="56" t="s">
        <v>149</v>
      </c>
      <c r="D522" s="5">
        <v>-171.32968309148501</v>
      </c>
      <c r="E522" s="5">
        <v>-230.54626000848489</v>
      </c>
      <c r="F522" s="5">
        <v>-201.61395244306499</v>
      </c>
      <c r="G522" s="5">
        <v>-217.90931346505999</v>
      </c>
      <c r="H522" s="5">
        <v>-241.1046593521549</v>
      </c>
      <c r="I522" s="5">
        <v>-240.42621374738999</v>
      </c>
      <c r="J522" s="5">
        <v>-249.07071084207519</v>
      </c>
      <c r="K522" s="5">
        <v>-1530.5597591430051</v>
      </c>
      <c r="L522" s="5">
        <v>-1544.9309811052769</v>
      </c>
      <c r="M522" s="5">
        <v>-1550.258403165856</v>
      </c>
      <c r="N522" s="5">
        <v>-1635.1101517907939</v>
      </c>
      <c r="O522" s="5">
        <v>-1619.330325346486</v>
      </c>
      <c r="P522" s="5">
        <v>-1684.434383217422</v>
      </c>
      <c r="Q522" s="5">
        <v>-1685.864405146865</v>
      </c>
      <c r="R522" s="5">
        <v>-1751.7495209126739</v>
      </c>
      <c r="S522" s="5">
        <v>-1743.83815878474</v>
      </c>
      <c r="T522" s="5">
        <v>-3199.1172219400742</v>
      </c>
      <c r="U522" s="5">
        <v>-3322.242624703234</v>
      </c>
      <c r="V522" s="5">
        <v>-3330.4396174235549</v>
      </c>
      <c r="W522" s="5">
        <v>-3297.5938267931551</v>
      </c>
      <c r="X522" s="5">
        <v>-3386.2187979837349</v>
      </c>
      <c r="Y522" s="5">
        <v>-3531.5394643383188</v>
      </c>
      <c r="Z522" s="5">
        <v>-3346.760294824167</v>
      </c>
      <c r="AA522" s="5">
        <v>-3576.2369244266251</v>
      </c>
      <c r="AB522" s="5">
        <v>-3605.735457990098</v>
      </c>
      <c r="AC522" s="5">
        <v>-3624.8418053495261</v>
      </c>
      <c r="AD522" s="5">
        <v>-3670.79808661581</v>
      </c>
      <c r="AE522" s="5">
        <v>-2747.4764978635349</v>
      </c>
    </row>
    <row r="523" spans="1:31">
      <c r="A523" s="56" t="s">
        <v>70</v>
      </c>
      <c r="B523" s="56" t="s">
        <v>198</v>
      </c>
      <c r="C523" s="56" t="s">
        <v>150</v>
      </c>
      <c r="D523" s="5">
        <v>-50.414159046694976</v>
      </c>
      <c r="E523" s="5">
        <v>-155.21462097448989</v>
      </c>
      <c r="F523" s="5">
        <v>-251.65507122288491</v>
      </c>
      <c r="G523" s="5">
        <v>-432.78234763649522</v>
      </c>
      <c r="H523" s="5">
        <v>-672.47645595519066</v>
      </c>
      <c r="I523" s="5">
        <v>-831.11221847027468</v>
      </c>
      <c r="J523" s="5">
        <v>-1081.634429669675</v>
      </c>
      <c r="K523" s="5">
        <v>-1221.066700532366</v>
      </c>
      <c r="L523" s="5">
        <v>-1425.0279842715061</v>
      </c>
      <c r="M523" s="5">
        <v>-1518.029032224805</v>
      </c>
      <c r="N523" s="5">
        <v>-1923.2920746026939</v>
      </c>
      <c r="O523" s="5">
        <v>-2320.1659336991161</v>
      </c>
      <c r="P523" s="5">
        <v>-2885.7843934616071</v>
      </c>
      <c r="Q523" s="5">
        <v>-3272.849094183352</v>
      </c>
      <c r="R523" s="5">
        <v>-3875.128598843969</v>
      </c>
      <c r="S523" s="5">
        <v>-4434.4662359350532</v>
      </c>
      <c r="T523" s="5">
        <v>-4400.422069937471</v>
      </c>
      <c r="U523" s="5">
        <v>-4982.9599459592082</v>
      </c>
      <c r="V523" s="5">
        <v>-5561.8582446188966</v>
      </c>
      <c r="W523" s="5">
        <v>-6039.7899116898216</v>
      </c>
      <c r="X523" s="5">
        <v>-5423.6004311803408</v>
      </c>
      <c r="Y523" s="5">
        <v>-5970.0047567719466</v>
      </c>
      <c r="Z523" s="5">
        <v>-6568.0805118540766</v>
      </c>
      <c r="AA523" s="5">
        <v>-7418.4651080624353</v>
      </c>
      <c r="AB523" s="5">
        <v>-7995.4332843122656</v>
      </c>
      <c r="AC523" s="5">
        <v>-8660.5891851107262</v>
      </c>
      <c r="AD523" s="5">
        <v>-10506.1770130196</v>
      </c>
      <c r="AE523" s="5">
        <v>-10988.79317571912</v>
      </c>
    </row>
    <row r="524" spans="1:31">
      <c r="A524" s="56" t="s">
        <v>70</v>
      </c>
      <c r="B524" s="56" t="s">
        <v>198</v>
      </c>
      <c r="C524" s="56" t="s">
        <v>151</v>
      </c>
      <c r="D524" s="5">
        <v>-82.897309510476305</v>
      </c>
      <c r="E524" s="5">
        <v>-167.383270193117</v>
      </c>
      <c r="F524" s="5">
        <v>-258.47343626515902</v>
      </c>
      <c r="G524" s="5">
        <v>-342.574144186078</v>
      </c>
      <c r="H524" s="5">
        <v>-414.91748051980198</v>
      </c>
      <c r="I524" s="5">
        <v>-460.13374346728398</v>
      </c>
      <c r="J524" s="5">
        <v>-500.66601876375103</v>
      </c>
      <c r="K524" s="5">
        <v>-574.973000632609</v>
      </c>
      <c r="L524" s="5">
        <v>-642.53680690413205</v>
      </c>
      <c r="M524" s="5">
        <v>-698.74405543492401</v>
      </c>
      <c r="N524" s="5">
        <v>-771.96638970486595</v>
      </c>
      <c r="O524" s="5">
        <v>-863.39795155879403</v>
      </c>
      <c r="P524" s="5">
        <v>-959.95162990237702</v>
      </c>
      <c r="Q524" s="5">
        <v>-1048.33090851574</v>
      </c>
      <c r="R524" s="5">
        <v>-1132.84706839004</v>
      </c>
      <c r="S524" s="5">
        <v>-1201.3012127468401</v>
      </c>
      <c r="T524" s="5">
        <v>-1248.60990445275</v>
      </c>
      <c r="U524" s="5">
        <v>-1293.7149498840199</v>
      </c>
      <c r="V524" s="5">
        <v>-1298.7319434440401</v>
      </c>
      <c r="W524" s="5">
        <v>-1308.6281685958299</v>
      </c>
      <c r="X524" s="5">
        <v>-1304.5338725813299</v>
      </c>
      <c r="Y524" s="5">
        <v>-1299.0024458058299</v>
      </c>
      <c r="Z524" s="5">
        <v>-1294.69563076549</v>
      </c>
      <c r="AA524" s="5">
        <v>-1301.0827396520899</v>
      </c>
      <c r="AB524" s="5">
        <v>-1289.8067462076301</v>
      </c>
      <c r="AC524" s="5">
        <v>-1282.0320907452201</v>
      </c>
      <c r="AD524" s="5">
        <v>-1265.12285797189</v>
      </c>
      <c r="AE524" s="5">
        <v>-1277.4021222766401</v>
      </c>
    </row>
    <row r="526" spans="1:31">
      <c r="A526" s="56" t="s">
        <v>70</v>
      </c>
      <c r="B526" s="56" t="s">
        <v>199</v>
      </c>
      <c r="C526" s="56" t="s">
        <v>132</v>
      </c>
      <c r="D526" s="5">
        <v>913.08355771040988</v>
      </c>
      <c r="E526" s="5">
        <v>630.04659261326492</v>
      </c>
      <c r="F526" s="5">
        <v>127.37265441322999</v>
      </c>
      <c r="G526" s="5">
        <v>223.61492792951989</v>
      </c>
      <c r="H526" s="5">
        <v>506.69586492285021</v>
      </c>
      <c r="I526" s="5">
        <v>432.31462674320511</v>
      </c>
      <c r="J526" s="5">
        <v>456.95637593090947</v>
      </c>
      <c r="K526" s="5">
        <v>877.55794061910024</v>
      </c>
      <c r="L526" s="5">
        <v>638.30853483204021</v>
      </c>
      <c r="M526" s="5">
        <v>708.78720731498981</v>
      </c>
      <c r="N526" s="5">
        <v>875.34462117767487</v>
      </c>
      <c r="O526" s="5">
        <v>1130.2051211688211</v>
      </c>
      <c r="P526" s="5">
        <v>954.68600241101046</v>
      </c>
      <c r="Q526" s="5">
        <v>919.41820541697837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</row>
    <row r="527" spans="1:31">
      <c r="A527" s="56" t="s">
        <v>70</v>
      </c>
      <c r="B527" s="56" t="s">
        <v>199</v>
      </c>
      <c r="C527" s="56" t="s">
        <v>133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</row>
    <row r="528" spans="1:31">
      <c r="A528" s="56" t="s">
        <v>70</v>
      </c>
      <c r="B528" s="56" t="s">
        <v>199</v>
      </c>
      <c r="C528" s="56" t="s">
        <v>134</v>
      </c>
      <c r="D528" s="5">
        <v>92.647673823815012</v>
      </c>
      <c r="E528" s="5">
        <v>103.468989434655</v>
      </c>
      <c r="F528" s="5">
        <v>27.006891442099981</v>
      </c>
      <c r="G528" s="5">
        <v>49.975167079104949</v>
      </c>
      <c r="H528" s="5">
        <v>131.45814624421999</v>
      </c>
      <c r="I528" s="5">
        <v>98.55854403799998</v>
      </c>
      <c r="J528" s="5">
        <v>101.720904924755</v>
      </c>
      <c r="K528" s="5">
        <v>225.13281548934989</v>
      </c>
      <c r="L528" s="5">
        <v>190.618227275105</v>
      </c>
      <c r="M528" s="5">
        <v>218.71180764096491</v>
      </c>
      <c r="N528" s="5">
        <v>260.82206925874999</v>
      </c>
      <c r="O528" s="5">
        <v>358.38519958337997</v>
      </c>
      <c r="P528" s="5">
        <v>380.59886950113008</v>
      </c>
      <c r="Q528" s="5">
        <v>417.08279075026502</v>
      </c>
      <c r="R528" s="5">
        <v>550.39848435357555</v>
      </c>
      <c r="S528" s="5">
        <v>785.97315782851945</v>
      </c>
      <c r="T528" s="5">
        <v>552.79885028435035</v>
      </c>
      <c r="U528" s="5">
        <v>571.76506113612959</v>
      </c>
      <c r="V528" s="5">
        <v>621.3576139087894</v>
      </c>
      <c r="W528" s="5">
        <v>605.74894776781071</v>
      </c>
      <c r="X528" s="5">
        <v>515.86457571018923</v>
      </c>
      <c r="Y528" s="5">
        <v>205.44969936414</v>
      </c>
      <c r="Z528" s="5">
        <v>184.78713871059981</v>
      </c>
      <c r="AA528" s="5">
        <v>134.31282740647001</v>
      </c>
      <c r="AB528" s="5">
        <v>187.94780928011991</v>
      </c>
      <c r="AC528" s="5">
        <v>119.38454824332</v>
      </c>
      <c r="AD528" s="5">
        <v>197.23865289501009</v>
      </c>
      <c r="AE528" s="5">
        <v>82.212831016269945</v>
      </c>
    </row>
    <row r="529" spans="1:31">
      <c r="A529" s="56" t="s">
        <v>70</v>
      </c>
      <c r="B529" s="56" t="s">
        <v>199</v>
      </c>
      <c r="C529" s="56" t="s">
        <v>135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</row>
    <row r="530" spans="1:31">
      <c r="A530" s="56" t="s">
        <v>70</v>
      </c>
      <c r="B530" s="56" t="s">
        <v>199</v>
      </c>
      <c r="C530" s="56" t="s">
        <v>136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</row>
    <row r="531" spans="1:31">
      <c r="A531" s="56" t="s">
        <v>70</v>
      </c>
      <c r="B531" s="56" t="s">
        <v>199</v>
      </c>
      <c r="C531" s="56" t="s">
        <v>137</v>
      </c>
      <c r="D531" s="5">
        <v>252.76982158811001</v>
      </c>
      <c r="E531" s="5">
        <v>342.09342279168521</v>
      </c>
      <c r="F531" s="5">
        <v>283.95972208373013</v>
      </c>
      <c r="G531" s="5">
        <v>318.2479087370051</v>
      </c>
      <c r="H531" s="5">
        <v>353.32553318007018</v>
      </c>
      <c r="I531" s="5">
        <v>360.43062042443518</v>
      </c>
      <c r="J531" s="5">
        <v>389.74153914775479</v>
      </c>
      <c r="K531" s="5">
        <v>390.80951123619008</v>
      </c>
      <c r="L531" s="5">
        <v>368.40056223462977</v>
      </c>
      <c r="M531" s="5">
        <v>349.85217231230479</v>
      </c>
      <c r="N531" s="5">
        <v>385.95655794620012</v>
      </c>
      <c r="O531" s="5">
        <v>396.36966944380993</v>
      </c>
      <c r="P531" s="5">
        <v>443.53347672272508</v>
      </c>
      <c r="Q531" s="5">
        <v>440.85739920935481</v>
      </c>
      <c r="R531" s="5">
        <v>512.05287938513504</v>
      </c>
      <c r="S531" s="5">
        <v>683.01045026336487</v>
      </c>
      <c r="T531" s="5">
        <v>1233.9114060413549</v>
      </c>
      <c r="U531" s="5">
        <v>1214.843440076565</v>
      </c>
      <c r="V531" s="5">
        <v>1308.894827363345</v>
      </c>
      <c r="W531" s="5">
        <v>1292.87039210952</v>
      </c>
      <c r="X531" s="5">
        <v>1280.7635701014251</v>
      </c>
      <c r="Y531" s="5">
        <v>1364.30164579144</v>
      </c>
      <c r="Z531" s="5">
        <v>1388.8081203008951</v>
      </c>
      <c r="AA531" s="5">
        <v>1370.3382775724999</v>
      </c>
      <c r="AB531" s="5">
        <v>1365.3557128674249</v>
      </c>
      <c r="AC531" s="5">
        <v>1400.874540379885</v>
      </c>
      <c r="AD531" s="5">
        <v>2954.910788158194</v>
      </c>
      <c r="AE531" s="5">
        <v>3129.7651061351439</v>
      </c>
    </row>
    <row r="532" spans="1:31">
      <c r="A532" s="56" t="s">
        <v>70</v>
      </c>
      <c r="B532" s="56" t="s">
        <v>199</v>
      </c>
      <c r="C532" s="56" t="s">
        <v>138</v>
      </c>
      <c r="D532" s="5">
        <v>72.25835344899005</v>
      </c>
      <c r="E532" s="5">
        <v>126.39466913955501</v>
      </c>
      <c r="F532" s="5">
        <v>145.10337616387011</v>
      </c>
      <c r="G532" s="5">
        <v>196.71324581449991</v>
      </c>
      <c r="H532" s="5">
        <v>253.66024163878501</v>
      </c>
      <c r="I532" s="5">
        <v>297.0066661698001</v>
      </c>
      <c r="J532" s="5">
        <v>395.06971347142019</v>
      </c>
      <c r="K532" s="5">
        <v>468.14100477576062</v>
      </c>
      <c r="L532" s="5">
        <v>534.32663037664497</v>
      </c>
      <c r="M532" s="5">
        <v>613.93768279026017</v>
      </c>
      <c r="N532" s="5">
        <v>773.59208785883516</v>
      </c>
      <c r="O532" s="5">
        <v>923.39869793733408</v>
      </c>
      <c r="P532" s="5">
        <v>1114.647104912955</v>
      </c>
      <c r="Q532" s="5">
        <v>1250.4075857929049</v>
      </c>
      <c r="R532" s="5">
        <v>1519.021816923349</v>
      </c>
      <c r="S532" s="5">
        <v>1842.155481295556</v>
      </c>
      <c r="T532" s="5">
        <v>1915.375193387805</v>
      </c>
      <c r="U532" s="5">
        <v>2023.1874090901249</v>
      </c>
      <c r="V532" s="5">
        <v>2424.8317815220812</v>
      </c>
      <c r="W532" s="5">
        <v>2553.5449736906949</v>
      </c>
      <c r="X532" s="5">
        <v>2696.930506822961</v>
      </c>
      <c r="Y532" s="5">
        <v>3050.4054680444169</v>
      </c>
      <c r="Z532" s="5">
        <v>3289.417635601626</v>
      </c>
      <c r="AA532" s="5">
        <v>3585.3519520866589</v>
      </c>
      <c r="AB532" s="5">
        <v>3678.2405249773019</v>
      </c>
      <c r="AC532" s="5">
        <v>4144.5712163197932</v>
      </c>
      <c r="AD532" s="5">
        <v>4546.0585292078486</v>
      </c>
      <c r="AE532" s="5">
        <v>4862.6265733787222</v>
      </c>
    </row>
    <row r="533" spans="1:31">
      <c r="A533" s="56" t="s">
        <v>70</v>
      </c>
      <c r="B533" s="56" t="s">
        <v>199</v>
      </c>
      <c r="C533" s="56" t="s">
        <v>139</v>
      </c>
      <c r="D533" s="5">
        <v>63.426250933649797</v>
      </c>
      <c r="E533" s="5">
        <v>86.962554833630904</v>
      </c>
      <c r="F533" s="5">
        <v>108.67249608488299</v>
      </c>
      <c r="G533" s="5">
        <v>127.933514391503</v>
      </c>
      <c r="H533" s="5">
        <v>144.23553265286699</v>
      </c>
      <c r="I533" s="5">
        <v>159.83541742208499</v>
      </c>
      <c r="J533" s="5">
        <v>183.580282085329</v>
      </c>
      <c r="K533" s="5">
        <v>215.30383687622401</v>
      </c>
      <c r="L533" s="5">
        <v>247.02774218671399</v>
      </c>
      <c r="M533" s="5">
        <v>279.89396370778701</v>
      </c>
      <c r="N533" s="5">
        <v>318.72951328646002</v>
      </c>
      <c r="O533" s="5">
        <v>357.70127256132798</v>
      </c>
      <c r="P533" s="5">
        <v>397.27665780150801</v>
      </c>
      <c r="Q533" s="5">
        <v>429.38651124079797</v>
      </c>
      <c r="R533" s="5">
        <v>458.33226561247898</v>
      </c>
      <c r="S533" s="5">
        <v>479.42895351745602</v>
      </c>
      <c r="T533" s="5">
        <v>495.79138632613501</v>
      </c>
      <c r="U533" s="5">
        <v>500.48148198353999</v>
      </c>
      <c r="V533" s="5">
        <v>503.37238089581399</v>
      </c>
      <c r="W533" s="5">
        <v>502.971962579717</v>
      </c>
      <c r="X533" s="5">
        <v>502.54195914210101</v>
      </c>
      <c r="Y533" s="5">
        <v>499.72436990419101</v>
      </c>
      <c r="Z533" s="5">
        <v>496.92200148649403</v>
      </c>
      <c r="AA533" s="5">
        <v>498.28973034073402</v>
      </c>
      <c r="AB533" s="5">
        <v>496.87792429327197</v>
      </c>
      <c r="AC533" s="5">
        <v>492.79081792588897</v>
      </c>
      <c r="AD533" s="5">
        <v>486.25478166566302</v>
      </c>
      <c r="AE533" s="5">
        <v>491.94978754036299</v>
      </c>
    </row>
    <row r="534" spans="1:31">
      <c r="A534" s="56" t="s">
        <v>70</v>
      </c>
      <c r="B534" s="56" t="s">
        <v>199</v>
      </c>
      <c r="C534" s="56" t="s">
        <v>140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</row>
    <row r="535" spans="1:31">
      <c r="A535" s="56" t="s">
        <v>70</v>
      </c>
      <c r="B535" s="56" t="s">
        <v>199</v>
      </c>
      <c r="C535" s="56" t="s">
        <v>141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</row>
    <row r="536" spans="1:31">
      <c r="A536" s="56" t="s">
        <v>70</v>
      </c>
      <c r="B536" s="56" t="s">
        <v>199</v>
      </c>
      <c r="C536" s="56" t="s">
        <v>142</v>
      </c>
      <c r="D536" s="5">
        <v>6451.3130446380546</v>
      </c>
      <c r="E536" s="5">
        <v>7825.5650882933951</v>
      </c>
      <c r="F536" s="5">
        <v>10178.08193697824</v>
      </c>
      <c r="G536" s="5">
        <v>10329.083679557471</v>
      </c>
      <c r="H536" s="5">
        <v>9562.5361591139008</v>
      </c>
      <c r="I536" s="5">
        <v>12935.35074904348</v>
      </c>
      <c r="J536" s="5">
        <v>12806.61973889501</v>
      </c>
      <c r="K536" s="5">
        <v>12993.08261097025</v>
      </c>
      <c r="L536" s="5">
        <v>12688.98531527617</v>
      </c>
      <c r="M536" s="5">
        <v>12582.36699319957</v>
      </c>
      <c r="N536" s="5">
        <v>14238.80520109833</v>
      </c>
      <c r="O536" s="5">
        <v>13595.89252100966</v>
      </c>
      <c r="P536" s="5">
        <v>14688.410171062749</v>
      </c>
      <c r="Q536" s="5">
        <v>13592.836603535259</v>
      </c>
      <c r="R536" s="5">
        <v>14732.865438866331</v>
      </c>
      <c r="S536" s="5">
        <v>12950.480587248871</v>
      </c>
      <c r="T536" s="5">
        <v>16709.426034779699</v>
      </c>
      <c r="U536" s="5">
        <v>16663.703408028268</v>
      </c>
      <c r="V536" s="5">
        <v>17759.982956039839</v>
      </c>
      <c r="W536" s="5">
        <v>18198.50869739478</v>
      </c>
      <c r="X536" s="5">
        <v>20531.766888193579</v>
      </c>
      <c r="Y536" s="5">
        <v>21602.375753706361</v>
      </c>
      <c r="Z536" s="5">
        <v>19928.35684203084</v>
      </c>
      <c r="AA536" s="5">
        <v>21613.767586334521</v>
      </c>
      <c r="AB536" s="5">
        <v>21808.558525366909</v>
      </c>
      <c r="AC536" s="5">
        <v>23843.658792568371</v>
      </c>
      <c r="AD536" s="5">
        <v>21173.759725844251</v>
      </c>
      <c r="AE536" s="5">
        <v>23603.68395281423</v>
      </c>
    </row>
    <row r="537" spans="1:31">
      <c r="A537" s="56" t="s">
        <v>70</v>
      </c>
      <c r="B537" s="56" t="s">
        <v>199</v>
      </c>
      <c r="C537" s="56" t="s">
        <v>143</v>
      </c>
      <c r="D537" s="5">
        <v>958.78361707288991</v>
      </c>
      <c r="E537" s="5">
        <v>855.37722668152946</v>
      </c>
      <c r="F537" s="5">
        <v>948.94749378646975</v>
      </c>
      <c r="G537" s="5">
        <v>916.66339148495513</v>
      </c>
      <c r="H537" s="5">
        <v>906.31638741563006</v>
      </c>
      <c r="I537" s="5">
        <v>880.11851295128508</v>
      </c>
      <c r="J537" s="5">
        <v>905.12996921305</v>
      </c>
      <c r="K537" s="5">
        <v>938.10116938635542</v>
      </c>
      <c r="L537" s="5">
        <v>873.20368126901985</v>
      </c>
      <c r="M537" s="5">
        <v>1098.51333221453</v>
      </c>
      <c r="N537" s="5">
        <v>1137.1733000425099</v>
      </c>
      <c r="O537" s="5">
        <v>1159.30815897347</v>
      </c>
      <c r="P537" s="5">
        <v>1073.1023445334799</v>
      </c>
      <c r="Q537" s="5">
        <v>1114.8939963886401</v>
      </c>
      <c r="R537" s="5">
        <v>1792.01997637508</v>
      </c>
      <c r="S537" s="5">
        <v>3633.5540520831851</v>
      </c>
      <c r="T537" s="5">
        <v>3939.5124469266311</v>
      </c>
      <c r="U537" s="5">
        <v>4162.4356397031324</v>
      </c>
      <c r="V537" s="5">
        <v>4064.7867008326211</v>
      </c>
      <c r="W537" s="5">
        <v>4273.1822707578194</v>
      </c>
      <c r="X537" s="5">
        <v>6721.6397844888088</v>
      </c>
      <c r="Y537" s="5">
        <v>6805.8098851565737</v>
      </c>
      <c r="Z537" s="5">
        <v>6831.3200551030504</v>
      </c>
      <c r="AA537" s="5">
        <v>6583.4880627590983</v>
      </c>
      <c r="AB537" s="5">
        <v>7428.5860088536519</v>
      </c>
      <c r="AC537" s="5">
        <v>8154.1019551090712</v>
      </c>
      <c r="AD537" s="5">
        <v>10231.50211309372</v>
      </c>
      <c r="AE537" s="5">
        <v>10132.504798882641</v>
      </c>
    </row>
    <row r="538" spans="1:31">
      <c r="A538" s="56" t="s">
        <v>70</v>
      </c>
      <c r="B538" s="56" t="s">
        <v>199</v>
      </c>
      <c r="C538" s="56" t="s">
        <v>144</v>
      </c>
      <c r="D538" s="5">
        <v>3473.1883269999998</v>
      </c>
      <c r="E538" s="5">
        <v>3823.1256450000001</v>
      </c>
      <c r="F538" s="5">
        <v>4140.519558</v>
      </c>
      <c r="G538" s="5">
        <v>4445.3585370000001</v>
      </c>
      <c r="H538" s="5">
        <v>4742.2356280000004</v>
      </c>
      <c r="I538" s="5">
        <v>5022.1358270000001</v>
      </c>
      <c r="J538" s="5">
        <v>5294.8037510000004</v>
      </c>
      <c r="K538" s="5">
        <v>5575.0517410000002</v>
      </c>
      <c r="L538" s="5">
        <v>5864.901046</v>
      </c>
      <c r="M538" s="5">
        <v>6143.9134700000004</v>
      </c>
      <c r="N538" s="5">
        <v>6421.4687919999997</v>
      </c>
      <c r="O538" s="5">
        <v>6709.3294420000002</v>
      </c>
      <c r="P538" s="5">
        <v>6994.937465</v>
      </c>
      <c r="Q538" s="5">
        <v>7251.3514729999997</v>
      </c>
      <c r="R538" s="5">
        <v>7485.4372560000002</v>
      </c>
      <c r="S538" s="5">
        <v>7721.4286760000005</v>
      </c>
      <c r="T538" s="5">
        <v>7972.4735179999998</v>
      </c>
      <c r="U538" s="5">
        <v>8197.8548269999992</v>
      </c>
      <c r="V538" s="5">
        <v>8412.0715199999995</v>
      </c>
      <c r="W538" s="5">
        <v>8633.6962000000003</v>
      </c>
      <c r="X538" s="5">
        <v>8875.3003520000002</v>
      </c>
      <c r="Y538" s="5">
        <v>9088.8854620000002</v>
      </c>
      <c r="Z538" s="5">
        <v>9292.7555479999992</v>
      </c>
      <c r="AA538" s="5">
        <v>9504.6162370000002</v>
      </c>
      <c r="AB538" s="5">
        <v>9735.6911940000009</v>
      </c>
      <c r="AC538" s="5">
        <v>9934.1812890000001</v>
      </c>
      <c r="AD538" s="5">
        <v>10127.123030000001</v>
      </c>
      <c r="AE538" s="5">
        <v>10127.123030000001</v>
      </c>
    </row>
    <row r="539" spans="1:31">
      <c r="A539" s="56" t="s">
        <v>70</v>
      </c>
      <c r="B539" s="56" t="s">
        <v>199</v>
      </c>
      <c r="C539" s="56" t="s">
        <v>146</v>
      </c>
      <c r="D539" s="5">
        <v>4.4862000000000011E-7</v>
      </c>
      <c r="E539" s="5">
        <v>4.4760000000000022E-7</v>
      </c>
      <c r="F539" s="5">
        <v>4.619200000000001E-7</v>
      </c>
      <c r="G539" s="5">
        <v>4.9896499999999989E-7</v>
      </c>
      <c r="H539" s="5">
        <v>5.4188000000000035E-7</v>
      </c>
      <c r="I539" s="5">
        <v>5.5906000000000077E-7</v>
      </c>
      <c r="J539" s="5">
        <v>5.9532000000000007E-7</v>
      </c>
      <c r="K539" s="5">
        <v>0.43586677310499999</v>
      </c>
      <c r="L539" s="5">
        <v>7.906849999999998E-7</v>
      </c>
      <c r="M539" s="5">
        <v>1.4945430346649879</v>
      </c>
      <c r="N539" s="5">
        <v>8.9797000000000057E-7</v>
      </c>
      <c r="O539" s="5">
        <v>0.36391276069000011</v>
      </c>
      <c r="P539" s="5">
        <v>1.017369999999999E-6</v>
      </c>
      <c r="Q539" s="5">
        <v>1.721304833699997</v>
      </c>
      <c r="R539" s="5">
        <v>2.1389320067800028</v>
      </c>
      <c r="S539" s="5">
        <v>9.9530351127249777</v>
      </c>
      <c r="T539" s="5">
        <v>7.1673276612400123</v>
      </c>
      <c r="U539" s="5">
        <v>17.230579650734999</v>
      </c>
      <c r="V539" s="5">
        <v>12.43045965232</v>
      </c>
      <c r="W539" s="5">
        <v>33.908639132730052</v>
      </c>
      <c r="X539" s="5">
        <v>10.97555397971511</v>
      </c>
      <c r="Y539" s="5">
        <v>13.74727974775497</v>
      </c>
      <c r="Z539" s="5">
        <v>53.39992288387996</v>
      </c>
      <c r="AA539" s="5">
        <v>59.727014555625097</v>
      </c>
      <c r="AB539" s="5">
        <v>99.198698817630188</v>
      </c>
      <c r="AC539" s="5">
        <v>132.18322559794061</v>
      </c>
      <c r="AD539" s="5">
        <v>191.22258264721461</v>
      </c>
      <c r="AE539" s="5">
        <v>133.50588896328469</v>
      </c>
    </row>
    <row r="540" spans="1:31">
      <c r="A540" s="56" t="s">
        <v>70</v>
      </c>
      <c r="B540" s="56" t="s">
        <v>199</v>
      </c>
      <c r="C540" s="56" t="s">
        <v>149</v>
      </c>
      <c r="D540" s="5">
        <v>-300.91654480265498</v>
      </c>
      <c r="E540" s="5">
        <v>-407.25534407513499</v>
      </c>
      <c r="F540" s="5">
        <v>-338.04624224140002</v>
      </c>
      <c r="G540" s="5">
        <v>-378.90957393575491</v>
      </c>
      <c r="H540" s="5">
        <v>-420.58285779001511</v>
      </c>
      <c r="I540" s="5">
        <v>-429.6614747608449</v>
      </c>
      <c r="J540" s="5">
        <v>-463.40088807423018</v>
      </c>
      <c r="K540" s="5">
        <v>-465.82684245858508</v>
      </c>
      <c r="L540" s="5">
        <v>-438.57224138477</v>
      </c>
      <c r="M540" s="5">
        <v>-415.91354365358978</v>
      </c>
      <c r="N540" s="5">
        <v>-460.04951741954989</v>
      </c>
      <c r="O540" s="5">
        <v>-471.29152891671998</v>
      </c>
      <c r="P540" s="5">
        <v>-528.5934893122452</v>
      </c>
      <c r="Q540" s="5">
        <v>-524.25313398531023</v>
      </c>
      <c r="R540" s="5">
        <v>-610.1642350198648</v>
      </c>
      <c r="S540" s="5">
        <v>-814.24460488350542</v>
      </c>
      <c r="T540" s="5">
        <v>-1481.091749068439</v>
      </c>
      <c r="U540" s="5">
        <v>-1452.9740147536861</v>
      </c>
      <c r="V540" s="5">
        <v>-1570.1861558396961</v>
      </c>
      <c r="W540" s="5">
        <v>-1545.262265033035</v>
      </c>
      <c r="X540" s="5">
        <v>-1533.4052336451559</v>
      </c>
      <c r="Y540" s="5">
        <v>-1635.84055587279</v>
      </c>
      <c r="Z540" s="5">
        <v>-1659.6796993569801</v>
      </c>
      <c r="AA540" s="5">
        <v>-1642.7985122393909</v>
      </c>
      <c r="AB540" s="5">
        <v>-1631.593618541099</v>
      </c>
      <c r="AC540" s="5">
        <v>-1679.4327801533</v>
      </c>
      <c r="AD540" s="5">
        <v>-3546.0927999813348</v>
      </c>
      <c r="AE540" s="5">
        <v>-3758.202839965264</v>
      </c>
    </row>
    <row r="541" spans="1:31">
      <c r="A541" s="56" t="s">
        <v>70</v>
      </c>
      <c r="B541" s="56" t="s">
        <v>199</v>
      </c>
      <c r="C541" s="56" t="s">
        <v>150</v>
      </c>
      <c r="D541" s="5">
        <v>-85.001427326184938</v>
      </c>
      <c r="E541" s="5">
        <v>-148.68491708035</v>
      </c>
      <c r="F541" s="5">
        <v>-170.69298594207501</v>
      </c>
      <c r="G541" s="5">
        <v>-231.4113618013551</v>
      </c>
      <c r="H541" s="5">
        <v>-298.38744319039989</v>
      </c>
      <c r="I541" s="5">
        <v>-349.99580735066468</v>
      </c>
      <c r="J541" s="5">
        <v>-464.13124258894487</v>
      </c>
      <c r="K541" s="5">
        <v>-553.73941565189034</v>
      </c>
      <c r="L541" s="5">
        <v>-633.61351496391558</v>
      </c>
      <c r="M541" s="5">
        <v>-728.94632255816555</v>
      </c>
      <c r="N541" s="5">
        <v>-925.17942932285541</v>
      </c>
      <c r="O541" s="5">
        <v>-1103.2263062626701</v>
      </c>
      <c r="P541" s="5">
        <v>-1342.473810988615</v>
      </c>
      <c r="Q541" s="5">
        <v>-1505.18891125456</v>
      </c>
      <c r="R541" s="5">
        <v>-1837.483762825995</v>
      </c>
      <c r="S541" s="5">
        <v>-2225.516883552089</v>
      </c>
      <c r="T541" s="5">
        <v>-2333.476878304039</v>
      </c>
      <c r="U541" s="5">
        <v>-2469.4171399452448</v>
      </c>
      <c r="V541" s="5">
        <v>-2964.2641871439432</v>
      </c>
      <c r="W541" s="5">
        <v>-3120.1995400532619</v>
      </c>
      <c r="X541" s="5">
        <v>-3305.827020532442</v>
      </c>
      <c r="Y541" s="5">
        <v>-3755.1717449699481</v>
      </c>
      <c r="Z541" s="5">
        <v>-4042.2718634206899</v>
      </c>
      <c r="AA541" s="5">
        <v>-4426.9078623500154</v>
      </c>
      <c r="AB541" s="5">
        <v>-4548.7816713570919</v>
      </c>
      <c r="AC541" s="5">
        <v>-5144.7562597750748</v>
      </c>
      <c r="AD541" s="5">
        <v>-5618.6743445016618</v>
      </c>
      <c r="AE541" s="5">
        <v>-6028.2551073352633</v>
      </c>
    </row>
    <row r="542" spans="1:31">
      <c r="A542" s="56" t="s">
        <v>70</v>
      </c>
      <c r="B542" s="56" t="s">
        <v>199</v>
      </c>
      <c r="C542" s="56" t="s">
        <v>151</v>
      </c>
      <c r="D542" s="5">
        <v>-73.333142461160904</v>
      </c>
      <c r="E542" s="5">
        <v>-100.180591891784</v>
      </c>
      <c r="F542" s="5">
        <v>-125.065651328589</v>
      </c>
      <c r="G542" s="5">
        <v>-146.693403656096</v>
      </c>
      <c r="H542" s="5">
        <v>-164.61539700779801</v>
      </c>
      <c r="I542" s="5">
        <v>-183.25832367771201</v>
      </c>
      <c r="J542" s="5">
        <v>-209.425697186387</v>
      </c>
      <c r="K542" s="5">
        <v>-246.59278958307701</v>
      </c>
      <c r="L542" s="5">
        <v>-283.14341874785202</v>
      </c>
      <c r="M542" s="5">
        <v>-321.08529842100597</v>
      </c>
      <c r="N542" s="5">
        <v>-364.87880136577002</v>
      </c>
      <c r="O542" s="5">
        <v>-412.37377347845398</v>
      </c>
      <c r="P542" s="5">
        <v>-456.33274814531399</v>
      </c>
      <c r="Q542" s="5">
        <v>-494.764521266332</v>
      </c>
      <c r="R542" s="5">
        <v>-527.29820914064999</v>
      </c>
      <c r="S542" s="5">
        <v>-551.07054631727601</v>
      </c>
      <c r="T542" s="5">
        <v>-569.87736250749504</v>
      </c>
      <c r="U542" s="5">
        <v>-575.78790197624596</v>
      </c>
      <c r="V542" s="5">
        <v>-578.48863130753398</v>
      </c>
      <c r="W542" s="5">
        <v>-577.58928367782096</v>
      </c>
      <c r="X542" s="5">
        <v>-575.81178017785703</v>
      </c>
      <c r="Y542" s="5">
        <v>-570.30239844889104</v>
      </c>
      <c r="Z542" s="5">
        <v>-569.84180242440505</v>
      </c>
      <c r="AA542" s="5">
        <v>-568.22093651396005</v>
      </c>
      <c r="AB542" s="5">
        <v>-567.85034440017</v>
      </c>
      <c r="AC542" s="5">
        <v>-562.42043600964098</v>
      </c>
      <c r="AD542" s="5">
        <v>-553.75850861756999</v>
      </c>
      <c r="AE542" s="5">
        <v>-559.06430638335598</v>
      </c>
    </row>
    <row r="544" spans="1:31">
      <c r="A544" s="56" t="s">
        <v>70</v>
      </c>
      <c r="B544" s="56" t="s">
        <v>200</v>
      </c>
      <c r="C544" s="56" t="s">
        <v>132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</row>
    <row r="545" spans="1:31">
      <c r="A545" s="56" t="s">
        <v>70</v>
      </c>
      <c r="B545" s="56" t="s">
        <v>200</v>
      </c>
      <c r="C545" s="56" t="s">
        <v>133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</row>
    <row r="546" spans="1:31">
      <c r="A546" s="56" t="s">
        <v>70</v>
      </c>
      <c r="B546" s="56" t="s">
        <v>200</v>
      </c>
      <c r="C546" s="56" t="s">
        <v>134</v>
      </c>
      <c r="D546" s="5">
        <v>8.2850000000000011E-9</v>
      </c>
      <c r="E546" s="5">
        <v>1.655E-9</v>
      </c>
      <c r="F546" s="5">
        <v>8.465E-9</v>
      </c>
      <c r="G546" s="5">
        <v>1.2025E-8</v>
      </c>
      <c r="H546" s="5">
        <v>5.2149999999999999E-9</v>
      </c>
      <c r="I546" s="5">
        <v>2.5874999999999998E-8</v>
      </c>
      <c r="J546" s="5">
        <v>2.95314287252</v>
      </c>
      <c r="K546" s="5">
        <v>0.37241958920500001</v>
      </c>
      <c r="L546" s="5">
        <v>1.016624079019999</v>
      </c>
      <c r="M546" s="5">
        <v>5.8293907139550072</v>
      </c>
      <c r="N546" s="5">
        <v>0.84020609859999995</v>
      </c>
      <c r="O546" s="5">
        <v>6.4809911907249997</v>
      </c>
      <c r="P546" s="5">
        <v>2.3317563699850008</v>
      </c>
      <c r="Q546" s="5">
        <v>13.035361289024999</v>
      </c>
      <c r="R546" s="5">
        <v>5.7479807908900007</v>
      </c>
      <c r="S546" s="5">
        <v>4.4914938376000011</v>
      </c>
      <c r="T546" s="5">
        <v>6.8937010605050002</v>
      </c>
      <c r="U546" s="5">
        <v>5.2222304038950016</v>
      </c>
      <c r="V546" s="5">
        <v>9.5919499999999929E-7</v>
      </c>
      <c r="W546" s="5">
        <v>7.6545022735150106</v>
      </c>
      <c r="X546" s="5">
        <v>3.014594613755019</v>
      </c>
      <c r="Y546" s="5">
        <v>2.4721199999999989E-6</v>
      </c>
      <c r="Z546" s="5">
        <v>3.731514916850001</v>
      </c>
      <c r="AA546" s="5">
        <v>2.6298549999999998E-6</v>
      </c>
      <c r="AB546" s="5">
        <v>8.8795496605199773</v>
      </c>
      <c r="AC546" s="5">
        <v>2.457521296765</v>
      </c>
      <c r="AD546" s="5">
        <v>1.82535849096</v>
      </c>
      <c r="AE546" s="5">
        <v>3.6236650000000011E-6</v>
      </c>
    </row>
    <row r="547" spans="1:31">
      <c r="A547" s="56" t="s">
        <v>70</v>
      </c>
      <c r="B547" s="56" t="s">
        <v>200</v>
      </c>
      <c r="C547" s="56" t="s">
        <v>135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</row>
    <row r="548" spans="1:31">
      <c r="A548" s="56" t="s">
        <v>70</v>
      </c>
      <c r="B548" s="56" t="s">
        <v>200</v>
      </c>
      <c r="C548" s="56" t="s">
        <v>136</v>
      </c>
      <c r="D548" s="5">
        <v>7201.0673807124103</v>
      </c>
      <c r="E548" s="5">
        <v>9892.6156291690058</v>
      </c>
      <c r="F548" s="5">
        <v>7898.6122905416532</v>
      </c>
      <c r="G548" s="5">
        <v>8374.3464241506463</v>
      </c>
      <c r="H548" s="5">
        <v>9161.476404621224</v>
      </c>
      <c r="I548" s="5">
        <v>8708.760776067742</v>
      </c>
      <c r="J548" s="5">
        <v>8620.1687836368801</v>
      </c>
      <c r="K548" s="5">
        <v>9165.552732836466</v>
      </c>
      <c r="L548" s="5">
        <v>7082.8142458574212</v>
      </c>
      <c r="M548" s="5">
        <v>10003.718951926639</v>
      </c>
      <c r="N548" s="5">
        <v>8479.0439164951822</v>
      </c>
      <c r="O548" s="5">
        <v>7495.6390098707316</v>
      </c>
      <c r="P548" s="5">
        <v>8618.5365249785955</v>
      </c>
      <c r="Q548" s="5">
        <v>8113.0281035360858</v>
      </c>
      <c r="R548" s="5">
        <v>7949.8155178664474</v>
      </c>
      <c r="S548" s="5">
        <v>8075.2069290920545</v>
      </c>
      <c r="T548" s="5">
        <v>7510.238364438701</v>
      </c>
      <c r="U548" s="5">
        <v>7649.1366928389207</v>
      </c>
      <c r="V548" s="5">
        <v>6925.675914454654</v>
      </c>
      <c r="W548" s="5">
        <v>6246.0827002227543</v>
      </c>
      <c r="X548" s="5">
        <v>7977.2568966134504</v>
      </c>
      <c r="Y548" s="5">
        <v>6808.7815420210791</v>
      </c>
      <c r="Z548" s="5">
        <v>6823.6156617877459</v>
      </c>
      <c r="AA548" s="5">
        <v>6791.1688992860936</v>
      </c>
      <c r="AB548" s="5">
        <v>7527.7538383209612</v>
      </c>
      <c r="AC548" s="5">
        <v>7330.722698259663</v>
      </c>
      <c r="AD548" s="5">
        <v>7686.2836049077096</v>
      </c>
      <c r="AE548" s="5">
        <v>6430.8636054821382</v>
      </c>
    </row>
    <row r="549" spans="1:31">
      <c r="A549" s="56" t="s">
        <v>70</v>
      </c>
      <c r="B549" s="56" t="s">
        <v>200</v>
      </c>
      <c r="C549" s="56" t="s">
        <v>137</v>
      </c>
      <c r="D549" s="5">
        <v>1.26665E-7</v>
      </c>
      <c r="E549" s="5">
        <v>2.717935000000001E-6</v>
      </c>
      <c r="F549" s="5">
        <v>4.3591250000000004E-6</v>
      </c>
      <c r="G549" s="5">
        <v>6.2439449999999994E-6</v>
      </c>
      <c r="H549" s="5">
        <v>1.1008575E-5</v>
      </c>
      <c r="I549" s="5">
        <v>2.7169664999999999E-5</v>
      </c>
      <c r="J549" s="5">
        <v>1.0500633499999999E-4</v>
      </c>
      <c r="K549" s="5">
        <v>1.1787584E-4</v>
      </c>
      <c r="L549" s="5">
        <v>1.5674671999999989E-4</v>
      </c>
      <c r="M549" s="5">
        <v>3.6286391999999979E-4</v>
      </c>
      <c r="N549" s="5">
        <v>3.8733181500000019E-4</v>
      </c>
      <c r="O549" s="5">
        <v>88.920012480374965</v>
      </c>
      <c r="P549" s="5">
        <v>95.787876514014926</v>
      </c>
      <c r="Q549" s="5">
        <v>924.4793211143201</v>
      </c>
      <c r="R549" s="5">
        <v>913.22041237110557</v>
      </c>
      <c r="S549" s="5">
        <v>1005.829745375995</v>
      </c>
      <c r="T549" s="5">
        <v>959.9298296718448</v>
      </c>
      <c r="U549" s="5">
        <v>923.49804174884991</v>
      </c>
      <c r="V549" s="5">
        <v>911.10740766379001</v>
      </c>
      <c r="W549" s="5">
        <v>985.11601539075548</v>
      </c>
      <c r="X549" s="5">
        <v>840.40934987446053</v>
      </c>
      <c r="Y549" s="5">
        <v>841.18479285910439</v>
      </c>
      <c r="Z549" s="5">
        <v>849.07275923260931</v>
      </c>
      <c r="AA549" s="5">
        <v>905.39707439044514</v>
      </c>
      <c r="AB549" s="5">
        <v>921.93047992058018</v>
      </c>
      <c r="AC549" s="5">
        <v>838.61028401227077</v>
      </c>
      <c r="AD549" s="5">
        <v>911.81299512624037</v>
      </c>
      <c r="AE549" s="5">
        <v>1024.9546807658351</v>
      </c>
    </row>
    <row r="550" spans="1:31">
      <c r="A550" s="56" t="s">
        <v>70</v>
      </c>
      <c r="B550" s="56" t="s">
        <v>200</v>
      </c>
      <c r="C550" s="56" t="s">
        <v>138</v>
      </c>
      <c r="D550" s="5">
        <v>0.38488739045500009</v>
      </c>
      <c r="E550" s="5">
        <v>3.121690587629999</v>
      </c>
      <c r="F550" s="5">
        <v>6.1352387644000022</v>
      </c>
      <c r="G550" s="5">
        <v>9.3424741745250071</v>
      </c>
      <c r="H550" s="5">
        <v>18.178463845734999</v>
      </c>
      <c r="I550" s="5">
        <v>22.60579968540501</v>
      </c>
      <c r="J550" s="5">
        <v>68.257932918955021</v>
      </c>
      <c r="K550" s="5">
        <v>78.031760843685007</v>
      </c>
      <c r="L550" s="5">
        <v>108.1109772529</v>
      </c>
      <c r="M550" s="5">
        <v>118.38065351274</v>
      </c>
      <c r="N550" s="5">
        <v>158.10695328936009</v>
      </c>
      <c r="O550" s="5">
        <v>205.91536597407989</v>
      </c>
      <c r="P550" s="5">
        <v>261.50991641209009</v>
      </c>
      <c r="Q550" s="5">
        <v>269.42069225891493</v>
      </c>
      <c r="R550" s="5">
        <v>327.75276138960999</v>
      </c>
      <c r="S550" s="5">
        <v>403.67690901608518</v>
      </c>
      <c r="T550" s="5">
        <v>376.84802260311523</v>
      </c>
      <c r="U550" s="5">
        <v>407.07631783551</v>
      </c>
      <c r="V550" s="5">
        <v>493.38514317900939</v>
      </c>
      <c r="W550" s="5">
        <v>583.88325989617999</v>
      </c>
      <c r="X550" s="5">
        <v>496.61277034660492</v>
      </c>
      <c r="Y550" s="5">
        <v>592.20287020240028</v>
      </c>
      <c r="Z550" s="5">
        <v>667.12884733554972</v>
      </c>
      <c r="AA550" s="5">
        <v>720.70596749740957</v>
      </c>
      <c r="AB550" s="5">
        <v>757.38997282177002</v>
      </c>
      <c r="AC550" s="5">
        <v>782.3161207572648</v>
      </c>
      <c r="AD550" s="5">
        <v>923.83660101373516</v>
      </c>
      <c r="AE550" s="5">
        <v>967.81728277516982</v>
      </c>
    </row>
    <row r="551" spans="1:31">
      <c r="A551" s="56" t="s">
        <v>70</v>
      </c>
      <c r="B551" s="56" t="s">
        <v>200</v>
      </c>
      <c r="C551" s="56" t="s">
        <v>139</v>
      </c>
      <c r="D551" s="5">
        <v>11.2852769075102</v>
      </c>
      <c r="E551" s="5">
        <v>17.192628571199499</v>
      </c>
      <c r="F551" s="5">
        <v>23.165106786335901</v>
      </c>
      <c r="G551" s="5">
        <v>28.4196539315998</v>
      </c>
      <c r="H551" s="5">
        <v>32.605731789379803</v>
      </c>
      <c r="I551" s="5">
        <v>36.115433738037098</v>
      </c>
      <c r="J551" s="5">
        <v>40.819665955945801</v>
      </c>
      <c r="K551" s="5">
        <v>48.524344848218902</v>
      </c>
      <c r="L551" s="5">
        <v>56.003837168387598</v>
      </c>
      <c r="M551" s="5">
        <v>63.844335357889697</v>
      </c>
      <c r="N551" s="5">
        <v>72.936401000018293</v>
      </c>
      <c r="O551" s="5">
        <v>82.548661119306203</v>
      </c>
      <c r="P551" s="5">
        <v>91.832704456545997</v>
      </c>
      <c r="Q551" s="5">
        <v>100.469488593203</v>
      </c>
      <c r="R551" s="5">
        <v>108.310161615233</v>
      </c>
      <c r="S551" s="5">
        <v>114.715483139106</v>
      </c>
      <c r="T551" s="5">
        <v>119.720903786297</v>
      </c>
      <c r="U551" s="5">
        <v>121.846358137837</v>
      </c>
      <c r="V551" s="5">
        <v>122.680232967381</v>
      </c>
      <c r="W551" s="5">
        <v>123.529510721487</v>
      </c>
      <c r="X551" s="5">
        <v>123.806815219971</v>
      </c>
      <c r="Y551" s="5">
        <v>124.291065118039</v>
      </c>
      <c r="Z551" s="5">
        <v>124.17774085907899</v>
      </c>
      <c r="AA551" s="5">
        <v>123.988481715332</v>
      </c>
      <c r="AB551" s="5">
        <v>123.801345974043</v>
      </c>
      <c r="AC551" s="5">
        <v>123.11225865412899</v>
      </c>
      <c r="AD551" s="5">
        <v>121.724652144125</v>
      </c>
      <c r="AE551" s="5">
        <v>123.270185805716</v>
      </c>
    </row>
    <row r="552" spans="1:31">
      <c r="A552" s="56" t="s">
        <v>70</v>
      </c>
      <c r="B552" s="56" t="s">
        <v>200</v>
      </c>
      <c r="C552" s="56" t="s">
        <v>140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</row>
    <row r="553" spans="1:31">
      <c r="A553" s="56" t="s">
        <v>70</v>
      </c>
      <c r="B553" s="56" t="s">
        <v>200</v>
      </c>
      <c r="C553" s="56" t="s">
        <v>141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</row>
    <row r="554" spans="1:31">
      <c r="A554" s="56" t="s">
        <v>70</v>
      </c>
      <c r="B554" s="56" t="s">
        <v>200</v>
      </c>
      <c r="C554" s="56" t="s">
        <v>142</v>
      </c>
      <c r="D554" s="5">
        <v>1845.001211043575</v>
      </c>
      <c r="E554" s="5">
        <v>3335.14188630944</v>
      </c>
      <c r="F554" s="5">
        <v>4452.6622239886456</v>
      </c>
      <c r="G554" s="5">
        <v>4302.30618799475</v>
      </c>
      <c r="H554" s="5">
        <v>4542.4429391842814</v>
      </c>
      <c r="I554" s="5">
        <v>4892.2199064423512</v>
      </c>
      <c r="J554" s="5">
        <v>8922.7652125443528</v>
      </c>
      <c r="K554" s="5">
        <v>9218.1045428451271</v>
      </c>
      <c r="L554" s="5">
        <v>12913.998404019971</v>
      </c>
      <c r="M554" s="5">
        <v>13012.681288717111</v>
      </c>
      <c r="N554" s="5">
        <v>12613.467342165881</v>
      </c>
      <c r="O554" s="5">
        <v>12084.32493396439</v>
      </c>
      <c r="P554" s="5">
        <v>13227.06018779845</v>
      </c>
      <c r="Q554" s="5">
        <v>12841.46459266573</v>
      </c>
      <c r="R554" s="5">
        <v>12372.679993990951</v>
      </c>
      <c r="S554" s="5">
        <v>12628.12181327122</v>
      </c>
      <c r="T554" s="5">
        <v>12897.67084766412</v>
      </c>
      <c r="U554" s="5">
        <v>13235.016443578181</v>
      </c>
      <c r="V554" s="5">
        <v>13587.205250843061</v>
      </c>
      <c r="W554" s="5">
        <v>12614.69182980293</v>
      </c>
      <c r="X554" s="5">
        <v>13006.07260386061</v>
      </c>
      <c r="Y554" s="5">
        <v>12095.977865650149</v>
      </c>
      <c r="Z554" s="5">
        <v>11536.321499448501</v>
      </c>
      <c r="AA554" s="5">
        <v>12539.25589514485</v>
      </c>
      <c r="AB554" s="5">
        <v>12326.313018989469</v>
      </c>
      <c r="AC554" s="5">
        <v>11840.73220129704</v>
      </c>
      <c r="AD554" s="5">
        <v>11938.353312470101</v>
      </c>
      <c r="AE554" s="5">
        <v>11161.098477706981</v>
      </c>
    </row>
    <row r="555" spans="1:31">
      <c r="A555" s="56" t="s">
        <v>70</v>
      </c>
      <c r="B555" s="56" t="s">
        <v>200</v>
      </c>
      <c r="C555" s="56" t="s">
        <v>143</v>
      </c>
      <c r="D555" s="5">
        <v>0</v>
      </c>
      <c r="E555" s="5">
        <v>2.1675199999999989E-6</v>
      </c>
      <c r="F555" s="5">
        <v>9.0518800000000076E-6</v>
      </c>
      <c r="G555" s="5">
        <v>9.8672850000000002E-6</v>
      </c>
      <c r="H555" s="5">
        <v>9.1729599999999973E-6</v>
      </c>
      <c r="I555" s="5">
        <v>1.177577999999999E-5</v>
      </c>
      <c r="J555" s="5">
        <v>9.6962999999999922E-6</v>
      </c>
      <c r="K555" s="5">
        <v>1.0645605000000001E-5</v>
      </c>
      <c r="L555" s="5">
        <v>1.177117499999999E-5</v>
      </c>
      <c r="M555" s="5">
        <v>1.1775620000000009E-5</v>
      </c>
      <c r="N555" s="5">
        <v>1.203184500000001E-5</v>
      </c>
      <c r="O555" s="5">
        <v>1.2047455E-5</v>
      </c>
      <c r="P555" s="5">
        <v>9.4387250000000017E-6</v>
      </c>
      <c r="Q555" s="5">
        <v>1.2064035000000009E-5</v>
      </c>
      <c r="R555" s="5">
        <v>1.2772575000000021E-5</v>
      </c>
      <c r="S555" s="5">
        <v>1.384923000000001E-5</v>
      </c>
      <c r="T555" s="5">
        <v>1.4659400000000001E-5</v>
      </c>
      <c r="U555" s="5">
        <v>1.396045500000001E-5</v>
      </c>
      <c r="V555" s="5">
        <v>1.3052500000000001E-5</v>
      </c>
      <c r="W555" s="5">
        <v>2.5389405000000008E-5</v>
      </c>
      <c r="X555" s="5">
        <v>2.3678414999999981E-5</v>
      </c>
      <c r="Y555" s="5">
        <v>2.6832885000000011E-5</v>
      </c>
      <c r="Z555" s="5">
        <v>4.4587115000000013E-5</v>
      </c>
      <c r="AA555" s="5">
        <v>3.7960854999999967E-5</v>
      </c>
      <c r="AB555" s="5">
        <v>4.3176344999999971E-5</v>
      </c>
      <c r="AC555" s="5">
        <v>4.2945234999999992E-5</v>
      </c>
      <c r="AD555" s="5">
        <v>4.9147924999999979E-5</v>
      </c>
      <c r="AE555" s="5">
        <v>4.9266764999999991E-5</v>
      </c>
    </row>
    <row r="556" spans="1:31">
      <c r="A556" s="56" t="s">
        <v>70</v>
      </c>
      <c r="B556" s="56" t="s">
        <v>200</v>
      </c>
      <c r="C556" s="56" t="s">
        <v>144</v>
      </c>
      <c r="D556" s="5">
        <v>336.61968960000002</v>
      </c>
      <c r="E556" s="5">
        <v>386.50695339999999</v>
      </c>
      <c r="F556" s="5">
        <v>437.62479860000002</v>
      </c>
      <c r="G556" s="5">
        <v>487.71929</v>
      </c>
      <c r="H556" s="5">
        <v>535.97744890000001</v>
      </c>
      <c r="I556" s="5">
        <v>582.26968609999994</v>
      </c>
      <c r="J556" s="5">
        <v>626.77675050000005</v>
      </c>
      <c r="K556" s="5">
        <v>672.65321689999996</v>
      </c>
      <c r="L556" s="5">
        <v>717.59588020000001</v>
      </c>
      <c r="M556" s="5">
        <v>760.83284300000003</v>
      </c>
      <c r="N556" s="5">
        <v>802.47146999999995</v>
      </c>
      <c r="O556" s="5">
        <v>844.73358140000005</v>
      </c>
      <c r="P556" s="5">
        <v>886.83032890000004</v>
      </c>
      <c r="Q556" s="5">
        <v>926.50407359999997</v>
      </c>
      <c r="R556" s="5">
        <v>964.25604650000002</v>
      </c>
      <c r="S556" s="5">
        <v>1004.495876</v>
      </c>
      <c r="T556" s="5">
        <v>1047.3092790000001</v>
      </c>
      <c r="U556" s="5">
        <v>1088.8410249999999</v>
      </c>
      <c r="V556" s="5">
        <v>1127.9337069999999</v>
      </c>
      <c r="W556" s="5">
        <v>1169.0157790000001</v>
      </c>
      <c r="X556" s="5">
        <v>1212.5199379999999</v>
      </c>
      <c r="Y556" s="5">
        <v>1254.153816</v>
      </c>
      <c r="Z556" s="5">
        <v>1292.436692</v>
      </c>
      <c r="AA556" s="5">
        <v>1332.037859</v>
      </c>
      <c r="AB556" s="5">
        <v>1373.3476659999999</v>
      </c>
      <c r="AC556" s="5">
        <v>1411.431425</v>
      </c>
      <c r="AD556" s="5">
        <v>1445.819579</v>
      </c>
      <c r="AE556" s="5">
        <v>1445.819579</v>
      </c>
    </row>
    <row r="557" spans="1:31">
      <c r="A557" s="56" t="s">
        <v>70</v>
      </c>
      <c r="B557" s="56" t="s">
        <v>200</v>
      </c>
      <c r="C557" s="56" t="s">
        <v>146</v>
      </c>
      <c r="D557" s="5">
        <v>4.2324999999999808E-7</v>
      </c>
      <c r="E557" s="5">
        <v>3.8591499999999912E-7</v>
      </c>
      <c r="F557" s="5">
        <v>4.3511999999999909E-7</v>
      </c>
      <c r="G557" s="5">
        <v>4.5805000000000159E-7</v>
      </c>
      <c r="H557" s="5">
        <v>4.4201499999999969E-7</v>
      </c>
      <c r="I557" s="5">
        <v>4.7542499999999792E-7</v>
      </c>
      <c r="J557" s="5">
        <v>5.3991000000000113E-7</v>
      </c>
      <c r="K557" s="5">
        <v>6.2942499999999758E-7</v>
      </c>
      <c r="L557" s="5">
        <v>7.4515999999999887E-7</v>
      </c>
      <c r="M557" s="5">
        <v>1.6359491127599819</v>
      </c>
      <c r="N557" s="5">
        <v>8.1085500000000261E-7</v>
      </c>
      <c r="O557" s="5">
        <v>0.28351003547999998</v>
      </c>
      <c r="P557" s="5">
        <v>9.9902837700000136E-2</v>
      </c>
      <c r="Q557" s="5">
        <v>1.5073172418899909</v>
      </c>
      <c r="R557" s="5">
        <v>1.3711549999999991E-6</v>
      </c>
      <c r="S557" s="5">
        <v>0.32534745097500001</v>
      </c>
      <c r="T557" s="5">
        <v>1.2979674865749999</v>
      </c>
      <c r="U557" s="5">
        <v>2.512685382385023</v>
      </c>
      <c r="V557" s="5">
        <v>1.7103749999999999E-6</v>
      </c>
      <c r="W557" s="5">
        <v>6.4491910598099746</v>
      </c>
      <c r="X557" s="5">
        <v>2.7887415165799712</v>
      </c>
      <c r="Y557" s="5">
        <v>3.7880749999999972E-6</v>
      </c>
      <c r="Z557" s="5">
        <v>6.2013200345750006</v>
      </c>
      <c r="AA557" s="5">
        <v>1.316213838930008</v>
      </c>
      <c r="AB557" s="5">
        <v>15.105658304575019</v>
      </c>
      <c r="AC557" s="5">
        <v>17.938175688075031</v>
      </c>
      <c r="AD557" s="5">
        <v>40.928865454195041</v>
      </c>
      <c r="AE557" s="5">
        <v>30.765597158545042</v>
      </c>
    </row>
    <row r="558" spans="1:31">
      <c r="A558" s="56" t="s">
        <v>70</v>
      </c>
      <c r="B558" s="56" t="s">
        <v>200</v>
      </c>
      <c r="C558" s="56" t="s">
        <v>149</v>
      </c>
      <c r="D558" s="5">
        <v>-9.0979999999999998E-8</v>
      </c>
      <c r="E558" s="5">
        <v>-5.0699449999999993E-6</v>
      </c>
      <c r="F558" s="5">
        <v>-5.881334999999999E-6</v>
      </c>
      <c r="G558" s="5">
        <v>-8.0690800000000007E-6</v>
      </c>
      <c r="H558" s="5">
        <v>-1.440460500000001E-5</v>
      </c>
      <c r="I558" s="5">
        <v>-3.6416074999999997E-5</v>
      </c>
      <c r="J558" s="5">
        <v>-1.3194608500000001E-4</v>
      </c>
      <c r="K558" s="5">
        <v>-1.5145292999999989E-4</v>
      </c>
      <c r="L558" s="5">
        <v>-2.0435442500000011E-4</v>
      </c>
      <c r="M558" s="5">
        <v>-4.6903633000000029E-4</v>
      </c>
      <c r="N558" s="5">
        <v>-5.1429823999999996E-4</v>
      </c>
      <c r="O558" s="5">
        <v>-115.8164997048501</v>
      </c>
      <c r="P558" s="5">
        <v>-128.40369336357489</v>
      </c>
      <c r="Q558" s="5">
        <v>-1207.8803062992949</v>
      </c>
      <c r="R558" s="5">
        <v>-1205.81925590477</v>
      </c>
      <c r="S558" s="5">
        <v>-1327.5405532202949</v>
      </c>
      <c r="T558" s="5">
        <v>-1254.7717236902649</v>
      </c>
      <c r="U558" s="5">
        <v>-1227.566431359634</v>
      </c>
      <c r="V558" s="5">
        <v>-1198.4253342084601</v>
      </c>
      <c r="W558" s="5">
        <v>-1290.3811498983789</v>
      </c>
      <c r="X558" s="5">
        <v>-1099.58863337499</v>
      </c>
      <c r="Y558" s="5">
        <v>-1121.534745310875</v>
      </c>
      <c r="Z558" s="5">
        <v>-1102.4883045725351</v>
      </c>
      <c r="AA558" s="5">
        <v>-1206.0245870215549</v>
      </c>
      <c r="AB558" s="5">
        <v>-1198.3537216920499</v>
      </c>
      <c r="AC558" s="5">
        <v>-1103.434601812751</v>
      </c>
      <c r="AD558" s="5">
        <v>-1201.323813174896</v>
      </c>
      <c r="AE558" s="5">
        <v>-1346.788633851965</v>
      </c>
    </row>
    <row r="559" spans="1:31">
      <c r="A559" s="56" t="s">
        <v>70</v>
      </c>
      <c r="B559" s="56" t="s">
        <v>200</v>
      </c>
      <c r="C559" s="56" t="s">
        <v>150</v>
      </c>
      <c r="D559" s="5">
        <v>-0.45276361890000039</v>
      </c>
      <c r="E559" s="5">
        <v>-3.7001500498750302</v>
      </c>
      <c r="F559" s="5">
        <v>-7.1892901523549986</v>
      </c>
      <c r="G559" s="5">
        <v>-11.058307572525001</v>
      </c>
      <c r="H559" s="5">
        <v>-21.316049286035</v>
      </c>
      <c r="I559" s="5">
        <v>-26.715420145854971</v>
      </c>
      <c r="J559" s="5">
        <v>-80.172523545814997</v>
      </c>
      <c r="K559" s="5">
        <v>-92.478940032379981</v>
      </c>
      <c r="L559" s="5">
        <v>-128.51254885982999</v>
      </c>
      <c r="M559" s="5">
        <v>-141.14769914489989</v>
      </c>
      <c r="N559" s="5">
        <v>-189.9357038320999</v>
      </c>
      <c r="O559" s="5">
        <v>-247.23057182709999</v>
      </c>
      <c r="P559" s="5">
        <v>-317.19271827109492</v>
      </c>
      <c r="Q559" s="5">
        <v>-325.22382563196999</v>
      </c>
      <c r="R559" s="5">
        <v>-397.10934037580512</v>
      </c>
      <c r="S559" s="5">
        <v>-490.57760479680007</v>
      </c>
      <c r="T559" s="5">
        <v>-459.99312255846507</v>
      </c>
      <c r="U559" s="5">
        <v>-499.99574091578012</v>
      </c>
      <c r="V559" s="5">
        <v>-607.35284598109979</v>
      </c>
      <c r="W559" s="5">
        <v>-716.59905736854</v>
      </c>
      <c r="X559" s="5">
        <v>-612.24484964809517</v>
      </c>
      <c r="Y559" s="5">
        <v>-734.07274023413515</v>
      </c>
      <c r="Z559" s="5">
        <v>-822.70183703493478</v>
      </c>
      <c r="AA559" s="5">
        <v>-895.16143527699001</v>
      </c>
      <c r="AB559" s="5">
        <v>-939.56878813139463</v>
      </c>
      <c r="AC559" s="5">
        <v>-974.96788479004522</v>
      </c>
      <c r="AD559" s="5">
        <v>-1153.0382636952961</v>
      </c>
      <c r="AE559" s="5">
        <v>-1210.10819111397</v>
      </c>
    </row>
    <row r="560" spans="1:31">
      <c r="A560" s="56" t="s">
        <v>70</v>
      </c>
      <c r="B560" s="56" t="s">
        <v>200</v>
      </c>
      <c r="C560" s="56" t="s">
        <v>151</v>
      </c>
      <c r="D560" s="5">
        <v>-13.3382076857734</v>
      </c>
      <c r="E560" s="5">
        <v>-20.364503530075702</v>
      </c>
      <c r="F560" s="5">
        <v>-27.420773041765401</v>
      </c>
      <c r="G560" s="5">
        <v>-33.5656431644382</v>
      </c>
      <c r="H560" s="5">
        <v>-38.335132806893</v>
      </c>
      <c r="I560" s="5">
        <v>-42.502344795681502</v>
      </c>
      <c r="J560" s="5">
        <v>-48.176091960252997</v>
      </c>
      <c r="K560" s="5">
        <v>-57.207293028896103</v>
      </c>
      <c r="L560" s="5">
        <v>-65.913067694844699</v>
      </c>
      <c r="M560" s="5">
        <v>-75.0463884061801</v>
      </c>
      <c r="N560" s="5">
        <v>-85.551976819519595</v>
      </c>
      <c r="O560" s="5">
        <v>-97.202607065100196</v>
      </c>
      <c r="P560" s="5">
        <v>-108.33279754463599</v>
      </c>
      <c r="Q560" s="5">
        <v>-118.517161917468</v>
      </c>
      <c r="R560" s="5">
        <v>-127.301978936602</v>
      </c>
      <c r="S560" s="5">
        <v>-135.00284813031701</v>
      </c>
      <c r="T560" s="5">
        <v>-140.61863667094499</v>
      </c>
      <c r="U560" s="5">
        <v>-144.302791641087</v>
      </c>
      <c r="V560" s="5">
        <v>-144.934020399617</v>
      </c>
      <c r="W560" s="5">
        <v>-145.925582971458</v>
      </c>
      <c r="X560" s="5">
        <v>-145.78972030849201</v>
      </c>
      <c r="Y560" s="5">
        <v>-146.16960310278699</v>
      </c>
      <c r="Z560" s="5">
        <v>-146.62087707299</v>
      </c>
      <c r="AA560" s="5">
        <v>-146.95304277834001</v>
      </c>
      <c r="AB560" s="5">
        <v>-146.50398200547099</v>
      </c>
      <c r="AC560" s="5">
        <v>-145.33470127331501</v>
      </c>
      <c r="AD560" s="5">
        <v>-143.70154105005099</v>
      </c>
      <c r="AE560" s="5">
        <v>-145.160499581907</v>
      </c>
    </row>
    <row r="562" spans="1:31">
      <c r="A562" s="56" t="s">
        <v>73</v>
      </c>
      <c r="B562" s="56" t="s">
        <v>163</v>
      </c>
      <c r="C562" s="56" t="s">
        <v>130</v>
      </c>
      <c r="D562" s="5">
        <v>46553.015073744762</v>
      </c>
      <c r="E562" s="5">
        <v>43115.301449499399</v>
      </c>
      <c r="F562" s="5">
        <v>36016.627925086083</v>
      </c>
      <c r="G562" s="5">
        <v>35017.855550242792</v>
      </c>
      <c r="H562" s="5">
        <v>24277.572783646461</v>
      </c>
      <c r="I562" s="5">
        <v>19553.693843925412</v>
      </c>
      <c r="J562" s="5">
        <v>15815.96413759865</v>
      </c>
      <c r="K562" s="5">
        <v>14832.792272882611</v>
      </c>
      <c r="L562" s="5">
        <v>15262.288160112819</v>
      </c>
      <c r="M562" s="5">
        <v>15422.65922273801</v>
      </c>
      <c r="N562" s="5">
        <v>7714.675838886943</v>
      </c>
      <c r="O562" s="5">
        <v>8215.24736813663</v>
      </c>
      <c r="P562" s="5">
        <v>7581.6088952251584</v>
      </c>
      <c r="Q562" s="5">
        <v>7189.2487785494568</v>
      </c>
      <c r="R562" s="5">
        <v>6618.9894618684821</v>
      </c>
      <c r="S562" s="5">
        <v>7080.6565871118164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</row>
    <row r="563" spans="1:31">
      <c r="A563" s="56" t="s">
        <v>73</v>
      </c>
      <c r="B563" s="56" t="s">
        <v>163</v>
      </c>
      <c r="C563" s="56" t="s">
        <v>132</v>
      </c>
      <c r="D563" s="5">
        <v>14.936335543755</v>
      </c>
      <c r="E563" s="5">
        <v>7.2687664013849957</v>
      </c>
      <c r="F563" s="5">
        <v>123.84038463292001</v>
      </c>
      <c r="G563" s="5">
        <v>125.846031870765</v>
      </c>
      <c r="H563" s="5">
        <v>267.26187313935498</v>
      </c>
      <c r="I563" s="5">
        <v>347.75059407381008</v>
      </c>
      <c r="J563" s="5">
        <v>432.11807762136527</v>
      </c>
      <c r="K563" s="5">
        <v>528.1980787554503</v>
      </c>
      <c r="L563" s="5">
        <v>644.34541961193952</v>
      </c>
      <c r="M563" s="5">
        <v>801.96828265599549</v>
      </c>
      <c r="N563" s="5">
        <v>1086.414396200335</v>
      </c>
      <c r="O563" s="5">
        <v>1354.969833096035</v>
      </c>
      <c r="P563" s="5">
        <v>1190.0497880650701</v>
      </c>
      <c r="Q563" s="5">
        <v>1068.1401770782311</v>
      </c>
      <c r="R563" s="5">
        <v>1428.140340688168</v>
      </c>
      <c r="S563" s="5">
        <v>1572.7865790026181</v>
      </c>
      <c r="T563" s="5">
        <v>1218.1533339125001</v>
      </c>
      <c r="U563" s="5">
        <v>1142.99505907142</v>
      </c>
      <c r="V563" s="5">
        <v>1313.8250923741491</v>
      </c>
      <c r="W563" s="5">
        <v>1169.7205524371179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</row>
    <row r="564" spans="1:31">
      <c r="A564" s="56" t="s">
        <v>73</v>
      </c>
      <c r="B564" s="56" t="s">
        <v>163</v>
      </c>
      <c r="C564" s="56" t="s">
        <v>133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</row>
    <row r="565" spans="1:31">
      <c r="A565" s="56" t="s">
        <v>73</v>
      </c>
      <c r="B565" s="56" t="s">
        <v>163</v>
      </c>
      <c r="C565" s="56" t="s">
        <v>134</v>
      </c>
      <c r="D565" s="5">
        <v>1.829070162960003</v>
      </c>
      <c r="E565" s="5">
        <v>2.5404406831300022</v>
      </c>
      <c r="F565" s="5">
        <v>43.163808057674977</v>
      </c>
      <c r="G565" s="5">
        <v>14.95105838296498</v>
      </c>
      <c r="H565" s="5">
        <v>12.67505709613503</v>
      </c>
      <c r="I565" s="5">
        <v>18.974458766510001</v>
      </c>
      <c r="J565" s="5">
        <v>19.76586666808992</v>
      </c>
      <c r="K565" s="5">
        <v>27.18052450821002</v>
      </c>
      <c r="L565" s="5">
        <v>154.86141360992491</v>
      </c>
      <c r="M565" s="5">
        <v>180.65585936221979</v>
      </c>
      <c r="N565" s="5">
        <v>80.766489098614869</v>
      </c>
      <c r="O565" s="5">
        <v>406.04776062230479</v>
      </c>
      <c r="P565" s="5">
        <v>456.43238881959468</v>
      </c>
      <c r="Q565" s="5">
        <v>676.51251812499993</v>
      </c>
      <c r="R565" s="5">
        <v>463.47079092971461</v>
      </c>
      <c r="S565" s="5">
        <v>1006.141527225905</v>
      </c>
      <c r="T565" s="5">
        <v>1399.0359164887061</v>
      </c>
      <c r="U565" s="5">
        <v>1529.523020298866</v>
      </c>
      <c r="V565" s="5">
        <v>1430.7109130095209</v>
      </c>
      <c r="W565" s="5">
        <v>1686.9432157438589</v>
      </c>
      <c r="X565" s="5">
        <v>1931.0749378163871</v>
      </c>
      <c r="Y565" s="5">
        <v>2210.7854596754528</v>
      </c>
      <c r="Z565" s="5">
        <v>3216.895298944617</v>
      </c>
      <c r="AA565" s="5">
        <v>3348.1744283879002</v>
      </c>
      <c r="AB565" s="5">
        <v>3278.3230369855119</v>
      </c>
      <c r="AC565" s="5">
        <v>3785.7680199619031</v>
      </c>
      <c r="AD565" s="5">
        <v>4253.3569550849415</v>
      </c>
      <c r="AE565" s="5">
        <v>2763.883996524612</v>
      </c>
    </row>
    <row r="566" spans="1:31">
      <c r="A566" s="56" t="s">
        <v>73</v>
      </c>
      <c r="B566" s="56" t="s">
        <v>163</v>
      </c>
      <c r="C566" s="56" t="s">
        <v>135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</row>
    <row r="567" spans="1:31">
      <c r="A567" s="56" t="s">
        <v>73</v>
      </c>
      <c r="B567" s="56" t="s">
        <v>163</v>
      </c>
      <c r="C567" s="56" t="s">
        <v>136</v>
      </c>
      <c r="D567" s="5">
        <v>2749.0614538892401</v>
      </c>
      <c r="E567" s="5">
        <v>1800.292775019891</v>
      </c>
      <c r="F567" s="5">
        <v>2951.586177904469</v>
      </c>
      <c r="G567" s="5">
        <v>2878.78704075933</v>
      </c>
      <c r="H567" s="5">
        <v>3266.4149367857672</v>
      </c>
      <c r="I567" s="5">
        <v>2683.323450802211</v>
      </c>
      <c r="J567" s="5">
        <v>3055.481331509674</v>
      </c>
      <c r="K567" s="5">
        <v>2919.1872907996849</v>
      </c>
      <c r="L567" s="5">
        <v>2741.9765720064252</v>
      </c>
      <c r="M567" s="5">
        <v>2968.5272903994942</v>
      </c>
      <c r="N567" s="5">
        <v>3536.3763032110642</v>
      </c>
      <c r="O567" s="5">
        <v>3873.351087100611</v>
      </c>
      <c r="P567" s="5">
        <v>3358.5533623053861</v>
      </c>
      <c r="Q567" s="5">
        <v>2376.8261683363198</v>
      </c>
      <c r="R567" s="5">
        <v>2856.7814800456199</v>
      </c>
      <c r="S567" s="5">
        <v>3364.906257333676</v>
      </c>
      <c r="T567" s="5">
        <v>2828.5830725981068</v>
      </c>
      <c r="U567" s="5">
        <v>2541.55069933704</v>
      </c>
      <c r="V567" s="5">
        <v>2662.5051065676921</v>
      </c>
      <c r="W567" s="5">
        <v>2197.8751986569459</v>
      </c>
      <c r="X567" s="5">
        <v>2234.4131737121111</v>
      </c>
      <c r="Y567" s="5">
        <v>2953.7780607802611</v>
      </c>
      <c r="Z567" s="5">
        <v>2865.5854956582548</v>
      </c>
      <c r="AA567" s="5">
        <v>2749.5699115564698</v>
      </c>
      <c r="AB567" s="5">
        <v>2506.3124227369258</v>
      </c>
      <c r="AC567" s="5">
        <v>2345.3586516717969</v>
      </c>
      <c r="AD567" s="5">
        <v>3156.2448253953248</v>
      </c>
      <c r="AE567" s="5">
        <v>1915.9867761008261</v>
      </c>
    </row>
    <row r="568" spans="1:31">
      <c r="A568" s="56" t="s">
        <v>73</v>
      </c>
      <c r="B568" s="56" t="s">
        <v>163</v>
      </c>
      <c r="C568" s="56" t="s">
        <v>137</v>
      </c>
      <c r="D568" s="5">
        <v>218.46170926035001</v>
      </c>
      <c r="E568" s="5">
        <v>327.06588659471481</v>
      </c>
      <c r="F568" s="5">
        <v>2079.41066094393</v>
      </c>
      <c r="G568" s="5">
        <v>4454.6318446661662</v>
      </c>
      <c r="H568" s="5">
        <v>7677.8427155791414</v>
      </c>
      <c r="I568" s="5">
        <v>8887.0724191255485</v>
      </c>
      <c r="J568" s="5">
        <v>8929.6451546948192</v>
      </c>
      <c r="K568" s="5">
        <v>9567.9351951886456</v>
      </c>
      <c r="L568" s="5">
        <v>8987.7228087650728</v>
      </c>
      <c r="M568" s="5">
        <v>9181.0486085953653</v>
      </c>
      <c r="N568" s="5">
        <v>9147.6512900317648</v>
      </c>
      <c r="O568" s="5">
        <v>9807.7359917671874</v>
      </c>
      <c r="P568" s="5">
        <v>9960.6704805453865</v>
      </c>
      <c r="Q568" s="5">
        <v>10267.641401855681</v>
      </c>
      <c r="R568" s="5">
        <v>11200.537460738889</v>
      </c>
      <c r="S568" s="5">
        <v>11280.23929113273</v>
      </c>
      <c r="T568" s="5">
        <v>11724.803420576991</v>
      </c>
      <c r="U568" s="5">
        <v>11943.31987231711</v>
      </c>
      <c r="V568" s="5">
        <v>12022.867375467869</v>
      </c>
      <c r="W568" s="5">
        <v>11433.705998503619</v>
      </c>
      <c r="X568" s="5">
        <v>12106.460673193889</v>
      </c>
      <c r="Y568" s="5">
        <v>11882.933680272519</v>
      </c>
      <c r="Z568" s="5">
        <v>10869.37351998025</v>
      </c>
      <c r="AA568" s="5">
        <v>10839.45221887524</v>
      </c>
      <c r="AB568" s="5">
        <v>9543.2279492781618</v>
      </c>
      <c r="AC568" s="5">
        <v>8658.771350563964</v>
      </c>
      <c r="AD568" s="5">
        <v>8958.2475867845369</v>
      </c>
      <c r="AE568" s="5">
        <v>9605.5842667276756</v>
      </c>
    </row>
    <row r="569" spans="1:31">
      <c r="A569" s="56" t="s">
        <v>73</v>
      </c>
      <c r="B569" s="56" t="s">
        <v>163</v>
      </c>
      <c r="C569" s="56" t="s">
        <v>138</v>
      </c>
      <c r="D569" s="5">
        <v>69.922030867125017</v>
      </c>
      <c r="E569" s="5">
        <v>165.625061212985</v>
      </c>
      <c r="F569" s="5">
        <v>267.73366068892511</v>
      </c>
      <c r="G569" s="5">
        <v>387.52536458271487</v>
      </c>
      <c r="H569" s="5">
        <v>540.32213445323521</v>
      </c>
      <c r="I569" s="5">
        <v>774.27320756236008</v>
      </c>
      <c r="J569" s="5">
        <v>1092.944784843135</v>
      </c>
      <c r="K569" s="5">
        <v>1403.9986174700441</v>
      </c>
      <c r="L569" s="5">
        <v>1668.668894071054</v>
      </c>
      <c r="M569" s="5">
        <v>1947.2234400759539</v>
      </c>
      <c r="N569" s="5">
        <v>2407.5943081494001</v>
      </c>
      <c r="O569" s="5">
        <v>3050.5899507936369</v>
      </c>
      <c r="P569" s="5">
        <v>3731.9746216738408</v>
      </c>
      <c r="Q569" s="5">
        <v>4370.7672114503976</v>
      </c>
      <c r="R569" s="5">
        <v>5150.7136230493616</v>
      </c>
      <c r="S569" s="5">
        <v>5971.7339183658196</v>
      </c>
      <c r="T569" s="5">
        <v>5928.1566401582077</v>
      </c>
      <c r="U569" s="5">
        <v>6852.51972165595</v>
      </c>
      <c r="V569" s="5">
        <v>7816.7720681725059</v>
      </c>
      <c r="W569" s="5">
        <v>8537.5593109940273</v>
      </c>
      <c r="X569" s="5">
        <v>7757.9011503371648</v>
      </c>
      <c r="Y569" s="5">
        <v>8730.6254376014349</v>
      </c>
      <c r="Z569" s="5">
        <v>10383.51978762884</v>
      </c>
      <c r="AA569" s="5">
        <v>11202.06885455392</v>
      </c>
      <c r="AB569" s="5">
        <v>11708.776254586561</v>
      </c>
      <c r="AC569" s="5">
        <v>12693.85946398022</v>
      </c>
      <c r="AD569" s="5">
        <v>13196.62858100236</v>
      </c>
      <c r="AE569" s="5">
        <v>14575.21248998024</v>
      </c>
    </row>
    <row r="570" spans="1:31">
      <c r="A570" s="56" t="s">
        <v>73</v>
      </c>
      <c r="B570" s="56" t="s">
        <v>163</v>
      </c>
      <c r="C570" s="56" t="s">
        <v>139</v>
      </c>
      <c r="D570" s="5">
        <v>142.15492164404401</v>
      </c>
      <c r="E570" s="5">
        <v>231.81348319023999</v>
      </c>
      <c r="F570" s="5">
        <v>310.53143577112598</v>
      </c>
      <c r="G570" s="5">
        <v>379.74871721662203</v>
      </c>
      <c r="H570" s="5">
        <v>436.533205054539</v>
      </c>
      <c r="I570" s="5">
        <v>484.63093250759101</v>
      </c>
      <c r="J570" s="5">
        <v>551.15501202752705</v>
      </c>
      <c r="K570" s="5">
        <v>662.246898458234</v>
      </c>
      <c r="L570" s="5">
        <v>774.83178630377495</v>
      </c>
      <c r="M570" s="5">
        <v>891.81706383575204</v>
      </c>
      <c r="N570" s="5">
        <v>1032.0334407298899</v>
      </c>
      <c r="O570" s="5">
        <v>1181.66661232006</v>
      </c>
      <c r="P570" s="5">
        <v>1333.73523607525</v>
      </c>
      <c r="Q570" s="5">
        <v>1457.7744475090401</v>
      </c>
      <c r="R570" s="5">
        <v>1575.7383383814999</v>
      </c>
      <c r="S570" s="5">
        <v>1665.7415529131499</v>
      </c>
      <c r="T570" s="5">
        <v>1734.3436935669099</v>
      </c>
      <c r="U570" s="5">
        <v>1751.26087399987</v>
      </c>
      <c r="V570" s="5">
        <v>1771.6972060221999</v>
      </c>
      <c r="W570" s="5">
        <v>1772.8529753917901</v>
      </c>
      <c r="X570" s="5">
        <v>1774.5841313467599</v>
      </c>
      <c r="Y570" s="5">
        <v>1768.8075995670099</v>
      </c>
      <c r="Z570" s="5">
        <v>1758.70444038193</v>
      </c>
      <c r="AA570" s="5">
        <v>1763.52160096076</v>
      </c>
      <c r="AB570" s="5">
        <v>1751.6953968315499</v>
      </c>
      <c r="AC570" s="5">
        <v>1739.35919972035</v>
      </c>
      <c r="AD570" s="5">
        <v>1716.18814188648</v>
      </c>
      <c r="AE570" s="5">
        <v>1733.7400726825199</v>
      </c>
    </row>
    <row r="571" spans="1:31">
      <c r="A571" s="56" t="s">
        <v>73</v>
      </c>
      <c r="B571" s="56" t="s">
        <v>163</v>
      </c>
      <c r="C571" s="56" t="s">
        <v>140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</row>
    <row r="572" spans="1:31">
      <c r="A572" s="56" t="s">
        <v>73</v>
      </c>
      <c r="B572" s="56" t="s">
        <v>163</v>
      </c>
      <c r="C572" s="56" t="s">
        <v>141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</row>
    <row r="573" spans="1:31">
      <c r="A573" s="56" t="s">
        <v>73</v>
      </c>
      <c r="B573" s="56" t="s">
        <v>163</v>
      </c>
      <c r="C573" s="56" t="s">
        <v>142</v>
      </c>
      <c r="D573" s="5">
        <v>9145.9797152240335</v>
      </c>
      <c r="E573" s="5">
        <v>9751.6874887603954</v>
      </c>
      <c r="F573" s="5">
        <v>15315.974266818241</v>
      </c>
      <c r="G573" s="5">
        <v>15786.59729107245</v>
      </c>
      <c r="H573" s="5">
        <v>26082.493632403952</v>
      </c>
      <c r="I573" s="5">
        <v>29915.43638455063</v>
      </c>
      <c r="J573" s="5">
        <v>31119.131866920841</v>
      </c>
      <c r="K573" s="5">
        <v>33794.737329161973</v>
      </c>
      <c r="L573" s="5">
        <v>34399.440087429211</v>
      </c>
      <c r="M573" s="5">
        <v>38758.536654039752</v>
      </c>
      <c r="N573" s="5">
        <v>39033.483608628347</v>
      </c>
      <c r="O573" s="5">
        <v>39670.120090655117</v>
      </c>
      <c r="P573" s="5">
        <v>40514.648560073081</v>
      </c>
      <c r="Q573" s="5">
        <v>47084.458820109649</v>
      </c>
      <c r="R573" s="5">
        <v>46014.655053368173</v>
      </c>
      <c r="S573" s="5">
        <v>44851.391897615438</v>
      </c>
      <c r="T573" s="5">
        <v>48595.474778300028</v>
      </c>
      <c r="U573" s="5">
        <v>49915.185197473118</v>
      </c>
      <c r="V573" s="5">
        <v>49056.076468855113</v>
      </c>
      <c r="W573" s="5">
        <v>50906.99281611148</v>
      </c>
      <c r="X573" s="5">
        <v>54843.421818477167</v>
      </c>
      <c r="Y573" s="5">
        <v>53014.749527674983</v>
      </c>
      <c r="Z573" s="5">
        <v>53580.813651202479</v>
      </c>
      <c r="AA573" s="5">
        <v>56514.178690426183</v>
      </c>
      <c r="AB573" s="5">
        <v>57619.92570145466</v>
      </c>
      <c r="AC573" s="5">
        <v>58619.814405054058</v>
      </c>
      <c r="AD573" s="5">
        <v>58146.270064158824</v>
      </c>
      <c r="AE573" s="5">
        <v>61932.850604235828</v>
      </c>
    </row>
    <row r="574" spans="1:31">
      <c r="A574" s="56" t="s">
        <v>73</v>
      </c>
      <c r="B574" s="56" t="s">
        <v>163</v>
      </c>
      <c r="C574" s="56" t="s">
        <v>143</v>
      </c>
      <c r="D574" s="5">
        <v>7684.5129514626897</v>
      </c>
      <c r="E574" s="5">
        <v>7515.0224540579547</v>
      </c>
      <c r="F574" s="5">
        <v>8647.9648331577446</v>
      </c>
      <c r="G574" s="5">
        <v>11066.045073027661</v>
      </c>
      <c r="H574" s="5">
        <v>12233.649286103901</v>
      </c>
      <c r="I574" s="5">
        <v>14870.70977925976</v>
      </c>
      <c r="J574" s="5">
        <v>16116.14895813916</v>
      </c>
      <c r="K574" s="5">
        <v>15688.40200976509</v>
      </c>
      <c r="L574" s="5">
        <v>16488.99960879295</v>
      </c>
      <c r="M574" s="5">
        <v>15358.35495097169</v>
      </c>
      <c r="N574" s="5">
        <v>16222.86447779367</v>
      </c>
      <c r="O574" s="5">
        <v>18808.565691612919</v>
      </c>
      <c r="P574" s="5">
        <v>18569.639825412189</v>
      </c>
      <c r="Q574" s="5">
        <v>21184.33012193696</v>
      </c>
      <c r="R574" s="5">
        <v>21849.251062883712</v>
      </c>
      <c r="S574" s="5">
        <v>23142.542977409608</v>
      </c>
      <c r="T574" s="5">
        <v>25782.768809434881</v>
      </c>
      <c r="U574" s="5">
        <v>29782.858356343469</v>
      </c>
      <c r="V574" s="5">
        <v>31749.36850366744</v>
      </c>
      <c r="W574" s="5">
        <v>34086.97406752986</v>
      </c>
      <c r="X574" s="5">
        <v>32167.652338863682</v>
      </c>
      <c r="Y574" s="5">
        <v>33751.748309175367</v>
      </c>
      <c r="Z574" s="5">
        <v>37627.918386974146</v>
      </c>
      <c r="AA574" s="5">
        <v>38093.857016993803</v>
      </c>
      <c r="AB574" s="5">
        <v>39574.493628358818</v>
      </c>
      <c r="AC574" s="5">
        <v>42013.243828395811</v>
      </c>
      <c r="AD574" s="5">
        <v>41706.759090325177</v>
      </c>
      <c r="AE574" s="5">
        <v>44292.304920517818</v>
      </c>
    </row>
    <row r="575" spans="1:31">
      <c r="A575" s="56" t="s">
        <v>73</v>
      </c>
      <c r="B575" s="56" t="s">
        <v>163</v>
      </c>
      <c r="C575" s="56" t="s">
        <v>144</v>
      </c>
      <c r="D575" s="5">
        <v>8366.7807872000012</v>
      </c>
      <c r="E575" s="5">
        <v>9450.9352011999999</v>
      </c>
      <c r="F575" s="5">
        <v>10519.390523</v>
      </c>
      <c r="G575" s="5">
        <v>11568.67201</v>
      </c>
      <c r="H575" s="5">
        <v>12603.581915000001</v>
      </c>
      <c r="I575" s="5">
        <v>13577.835959</v>
      </c>
      <c r="J575" s="5">
        <v>14565.773496</v>
      </c>
      <c r="K575" s="5">
        <v>15573.252941999999</v>
      </c>
      <c r="L575" s="5">
        <v>16607.502391999999</v>
      </c>
      <c r="M575" s="5">
        <v>17597.111397000001</v>
      </c>
      <c r="N575" s="5">
        <v>18608.772994999999</v>
      </c>
      <c r="O575" s="5">
        <v>19627.526141999999</v>
      </c>
      <c r="P575" s="5">
        <v>20654.996834000001</v>
      </c>
      <c r="Q575" s="5">
        <v>21556.096758</v>
      </c>
      <c r="R575" s="5">
        <v>22420.484482</v>
      </c>
      <c r="S575" s="5">
        <v>23281.774184000002</v>
      </c>
      <c r="T575" s="5">
        <v>24188.682945</v>
      </c>
      <c r="U575" s="5">
        <v>24991.663439</v>
      </c>
      <c r="V575" s="5">
        <v>25805.073853999998</v>
      </c>
      <c r="W575" s="5">
        <v>26630.903592999999</v>
      </c>
      <c r="X575" s="5">
        <v>27515.491348</v>
      </c>
      <c r="Y575" s="5">
        <v>28292.402239999999</v>
      </c>
      <c r="Z575" s="5">
        <v>29080.620320999999</v>
      </c>
      <c r="AA575" s="5">
        <v>29876.629336000002</v>
      </c>
      <c r="AB575" s="5">
        <v>30736.17513</v>
      </c>
      <c r="AC575" s="5">
        <v>31471.417858000001</v>
      </c>
      <c r="AD575" s="5">
        <v>32228.348832</v>
      </c>
      <c r="AE575" s="5">
        <v>32228.348832</v>
      </c>
    </row>
    <row r="576" spans="1:31">
      <c r="A576" s="56" t="s">
        <v>73</v>
      </c>
      <c r="B576" s="56" t="s">
        <v>163</v>
      </c>
      <c r="C576" s="56" t="s">
        <v>146</v>
      </c>
      <c r="D576" s="5">
        <v>7.148400000000006E-7</v>
      </c>
      <c r="E576" s="5">
        <v>7.4210000000000059E-7</v>
      </c>
      <c r="F576" s="5">
        <v>8.118999999999998E-7</v>
      </c>
      <c r="G576" s="5">
        <v>8.6767500000000044E-7</v>
      </c>
      <c r="H576" s="5">
        <v>9.1565499999999947E-7</v>
      </c>
      <c r="I576" s="5">
        <v>9.6155500000000006E-7</v>
      </c>
      <c r="J576" s="5">
        <v>1.0273549999999991E-6</v>
      </c>
      <c r="K576" s="5">
        <v>7.5638499999999998E-7</v>
      </c>
      <c r="L576" s="5">
        <v>8.3106499999999953E-7</v>
      </c>
      <c r="M576" s="5">
        <v>3.6826462556600381</v>
      </c>
      <c r="N576" s="5">
        <v>9.6656499999999944E-7</v>
      </c>
      <c r="O576" s="5">
        <v>0.63371928927999988</v>
      </c>
      <c r="P576" s="5">
        <v>1.0967450000000019E-6</v>
      </c>
      <c r="Q576" s="5">
        <v>3.9386973515549979</v>
      </c>
      <c r="R576" s="5">
        <v>2.6994750000000031E-6</v>
      </c>
      <c r="S576" s="5">
        <v>0.99812229584000001</v>
      </c>
      <c r="T576" s="5">
        <v>3.4207387857649998</v>
      </c>
      <c r="U576" s="5">
        <v>15.665184128940041</v>
      </c>
      <c r="V576" s="5">
        <v>4.8853947997500011</v>
      </c>
      <c r="W576" s="5">
        <v>63.910441413479987</v>
      </c>
      <c r="X576" s="5">
        <v>16.838008985329981</v>
      </c>
      <c r="Y576" s="5">
        <v>1.176296500000001E-5</v>
      </c>
      <c r="Z576" s="5">
        <v>57.461298931119991</v>
      </c>
      <c r="AA576" s="5">
        <v>81.930570537589958</v>
      </c>
      <c r="AB576" s="5">
        <v>129.90472641044511</v>
      </c>
      <c r="AC576" s="5">
        <v>358.88477388100478</v>
      </c>
      <c r="AD576" s="5">
        <v>526.92499857291</v>
      </c>
      <c r="AE576" s="5">
        <v>362.15063137460498</v>
      </c>
    </row>
    <row r="577" spans="1:31">
      <c r="A577" s="56" t="s">
        <v>73</v>
      </c>
      <c r="B577" s="56" t="s">
        <v>163</v>
      </c>
      <c r="C577" s="56" t="s">
        <v>149</v>
      </c>
      <c r="D577" s="5">
        <v>-797.23789457522037</v>
      </c>
      <c r="E577" s="5">
        <v>-1302.5787137728339</v>
      </c>
      <c r="F577" s="5">
        <v>-3331.2534127660902</v>
      </c>
      <c r="G577" s="5">
        <v>-6612.7203410923512</v>
      </c>
      <c r="H577" s="5">
        <v>-10355.400893181109</v>
      </c>
      <c r="I577" s="5">
        <v>-12292.325427705709</v>
      </c>
      <c r="J577" s="5">
        <v>-12502.896156500319</v>
      </c>
      <c r="K577" s="5">
        <v>-13285.31084011372</v>
      </c>
      <c r="L577" s="5">
        <v>-12738.82123491478</v>
      </c>
      <c r="M577" s="5">
        <v>-12596.45794258977</v>
      </c>
      <c r="N577" s="5">
        <v>-13078.58055027646</v>
      </c>
      <c r="O577" s="5">
        <v>-13297.98454643633</v>
      </c>
      <c r="P577" s="5">
        <v>-14189.31818018824</v>
      </c>
      <c r="Q577" s="5">
        <v>-14061.98157929123</v>
      </c>
      <c r="R577" s="5">
        <v>-15485.45531104291</v>
      </c>
      <c r="S577" s="5">
        <v>-15185.13782944285</v>
      </c>
      <c r="T577" s="5">
        <v>-15873.954544128619</v>
      </c>
      <c r="U577" s="5">
        <v>-16360.99109747168</v>
      </c>
      <c r="V577" s="5">
        <v>-16399.15026749696</v>
      </c>
      <c r="W577" s="5">
        <v>-15659.622402529931</v>
      </c>
      <c r="X577" s="5">
        <v>-16623.600177698641</v>
      </c>
      <c r="Y577" s="5">
        <v>-15887.436347675581</v>
      </c>
      <c r="Z577" s="5">
        <v>-14906.05672517626</v>
      </c>
      <c r="AA577" s="5">
        <v>-15484.04505722218</v>
      </c>
      <c r="AB577" s="5">
        <v>-13161.09459574537</v>
      </c>
      <c r="AC577" s="5">
        <v>-12847.121897656039</v>
      </c>
      <c r="AD577" s="5">
        <v>-12734.204410421349</v>
      </c>
      <c r="AE577" s="5">
        <v>-13915.202823890129</v>
      </c>
    </row>
    <row r="578" spans="1:31">
      <c r="A578" s="56" t="s">
        <v>73</v>
      </c>
      <c r="B578" s="56" t="s">
        <v>163</v>
      </c>
      <c r="C578" s="56" t="s">
        <v>150</v>
      </c>
      <c r="D578" s="5">
        <v>-82.253083224270028</v>
      </c>
      <c r="E578" s="5">
        <v>-195.1535241921051</v>
      </c>
      <c r="F578" s="5">
        <v>-314.62988536881011</v>
      </c>
      <c r="G578" s="5">
        <v>-455.86714524824998</v>
      </c>
      <c r="H578" s="5">
        <v>-635.95225084855997</v>
      </c>
      <c r="I578" s="5">
        <v>-910.63183434181508</v>
      </c>
      <c r="J578" s="5">
        <v>-1285.5361787337711</v>
      </c>
      <c r="K578" s="5">
        <v>-1659.051730066735</v>
      </c>
      <c r="L578" s="5">
        <v>-1983.953523302356</v>
      </c>
      <c r="M578" s="5">
        <v>-2315.840277241236</v>
      </c>
      <c r="N578" s="5">
        <v>-2886.880857430765</v>
      </c>
      <c r="O578" s="5">
        <v>-3656.860492365071</v>
      </c>
      <c r="P578" s="5">
        <v>-4509.9796123146843</v>
      </c>
      <c r="Q578" s="5">
        <v>-5286.4308035166696</v>
      </c>
      <c r="R578" s="5">
        <v>-6255.0322980346637</v>
      </c>
      <c r="S578" s="5">
        <v>-7243.2761937095156</v>
      </c>
      <c r="T578" s="5">
        <v>-7261.8572542752063</v>
      </c>
      <c r="U578" s="5">
        <v>-8434.6929476305158</v>
      </c>
      <c r="V578" s="5">
        <v>-9620.9152085676651</v>
      </c>
      <c r="W578" s="5">
        <v>-10542.16614726302</v>
      </c>
      <c r="X578" s="5">
        <v>-9606.0113969732829</v>
      </c>
      <c r="Y578" s="5">
        <v>-10808.402583878151</v>
      </c>
      <c r="Z578" s="5">
        <v>-12889.75001619011</v>
      </c>
      <c r="AA578" s="5">
        <v>-13973.71461288812</v>
      </c>
      <c r="AB578" s="5">
        <v>-14652.78792397888</v>
      </c>
      <c r="AC578" s="5">
        <v>-15957.86700737253</v>
      </c>
      <c r="AD578" s="5">
        <v>-16488.968641201162</v>
      </c>
      <c r="AE578" s="5">
        <v>-18331.128733487461</v>
      </c>
    </row>
    <row r="579" spans="1:31">
      <c r="A579" s="56" t="s">
        <v>73</v>
      </c>
      <c r="B579" s="56" t="s">
        <v>163</v>
      </c>
      <c r="C579" s="56" t="s">
        <v>151</v>
      </c>
      <c r="D579" s="5">
        <v>-168.890337008817</v>
      </c>
      <c r="E579" s="5">
        <v>-275.628009434913</v>
      </c>
      <c r="F579" s="5">
        <v>-369.85501980085297</v>
      </c>
      <c r="G579" s="5">
        <v>-450.67976665269703</v>
      </c>
      <c r="H579" s="5">
        <v>-518.421742812704</v>
      </c>
      <c r="I579" s="5">
        <v>-575.374328152722</v>
      </c>
      <c r="J579" s="5">
        <v>-656.517348320932</v>
      </c>
      <c r="K579" s="5">
        <v>-786.56970949663105</v>
      </c>
      <c r="L579" s="5">
        <v>-920.85425478749505</v>
      </c>
      <c r="M579" s="5">
        <v>-1059.02635553918</v>
      </c>
      <c r="N579" s="5">
        <v>-1225.00302896478</v>
      </c>
      <c r="O579" s="5">
        <v>-1403.09551862375</v>
      </c>
      <c r="P579" s="5">
        <v>-1586.6258290317601</v>
      </c>
      <c r="Q579" s="5">
        <v>-1734.6935190741401</v>
      </c>
      <c r="R579" s="5">
        <v>-1868.2838841380201</v>
      </c>
      <c r="S579" s="5">
        <v>-1977.1337138783099</v>
      </c>
      <c r="T579" s="5">
        <v>-2056.7270867626999</v>
      </c>
      <c r="U579" s="5">
        <v>-2087.7410842767699</v>
      </c>
      <c r="V579" s="5">
        <v>-2102.8667770448601</v>
      </c>
      <c r="W579" s="5">
        <v>-2109.3913161164201</v>
      </c>
      <c r="X579" s="5">
        <v>-2101.9989512212001</v>
      </c>
      <c r="Y579" s="5">
        <v>-2099.4182599518099</v>
      </c>
      <c r="Z579" s="5">
        <v>-2087.9581688447902</v>
      </c>
      <c r="AA579" s="5">
        <v>-2100.2034908164901</v>
      </c>
      <c r="AB579" s="5">
        <v>-2080.5146868389902</v>
      </c>
      <c r="AC579" s="5">
        <v>-2062.3367345430001</v>
      </c>
      <c r="AD579" s="5">
        <v>-2036.7240675585599</v>
      </c>
      <c r="AE579" s="5">
        <v>-2056.7164891391999</v>
      </c>
    </row>
    <row r="581" spans="1:31">
      <c r="A581" s="56" t="s">
        <v>73</v>
      </c>
      <c r="B581" s="56" t="s">
        <v>197</v>
      </c>
      <c r="C581" s="56" t="s">
        <v>130</v>
      </c>
      <c r="D581" s="5">
        <v>45553.481951930051</v>
      </c>
      <c r="E581" s="5">
        <v>38472.550956421597</v>
      </c>
      <c r="F581" s="5">
        <v>37690.643110290657</v>
      </c>
      <c r="G581" s="5">
        <v>36426.444100132037</v>
      </c>
      <c r="H581" s="5">
        <v>32419.222896195879</v>
      </c>
      <c r="I581" s="5">
        <v>25438.451136151289</v>
      </c>
      <c r="J581" s="5">
        <v>23231.970644104342</v>
      </c>
      <c r="K581" s="5">
        <v>18491.43275893289</v>
      </c>
      <c r="L581" s="5">
        <v>18606.798773545059</v>
      </c>
      <c r="M581" s="5">
        <v>14819.56863271737</v>
      </c>
      <c r="N581" s="5">
        <v>10549.203993455811</v>
      </c>
      <c r="O581" s="5">
        <v>10587.82014746893</v>
      </c>
      <c r="P581" s="5">
        <v>10295.29630590849</v>
      </c>
      <c r="Q581" s="5">
        <v>10010.409802902481</v>
      </c>
      <c r="R581" s="5">
        <v>8901.4921743140803</v>
      </c>
      <c r="S581" s="5">
        <v>8915.5923125333811</v>
      </c>
      <c r="T581" s="5">
        <v>5106.7474951436461</v>
      </c>
      <c r="U581" s="5">
        <v>2501.9424648243762</v>
      </c>
      <c r="V581" s="5">
        <v>2521.644618116216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</row>
    <row r="582" spans="1:31">
      <c r="A582" s="56" t="s">
        <v>73</v>
      </c>
      <c r="B582" s="56" t="s">
        <v>197</v>
      </c>
      <c r="C582" s="56" t="s">
        <v>132</v>
      </c>
      <c r="D582" s="5">
        <v>998.33349412881012</v>
      </c>
      <c r="E582" s="5">
        <v>969.97952105748959</v>
      </c>
      <c r="F582" s="5">
        <v>1006.487320369445</v>
      </c>
      <c r="G582" s="5">
        <v>1085.9032186551549</v>
      </c>
      <c r="H582" s="5">
        <v>1429.8725836072299</v>
      </c>
      <c r="I582" s="5">
        <v>1996.5557755966399</v>
      </c>
      <c r="J582" s="5">
        <v>2144.9932205148612</v>
      </c>
      <c r="K582" s="5">
        <v>3351.7590874593111</v>
      </c>
      <c r="L582" s="5">
        <v>3535.1277057800498</v>
      </c>
      <c r="M582" s="5">
        <v>4268.4582042471557</v>
      </c>
      <c r="N582" s="5">
        <v>4714.8087217723614</v>
      </c>
      <c r="O582" s="5">
        <v>4806.7956735792723</v>
      </c>
      <c r="P582" s="5">
        <v>4889.6860247700461</v>
      </c>
      <c r="Q582" s="5">
        <v>3256.1822506349899</v>
      </c>
      <c r="R582" s="5">
        <v>3912.0546881791538</v>
      </c>
      <c r="S582" s="5">
        <v>4064.4455846756769</v>
      </c>
      <c r="T582" s="5">
        <v>3329.2611464442348</v>
      </c>
      <c r="U582" s="5">
        <v>3246.5452001820272</v>
      </c>
      <c r="V582" s="5">
        <v>3406.4603486783831</v>
      </c>
      <c r="W582" s="5">
        <v>2779.3897599431152</v>
      </c>
      <c r="X582" s="5">
        <v>3242.808723160731</v>
      </c>
      <c r="Y582" s="5">
        <v>2987.390701427606</v>
      </c>
      <c r="Z582" s="5">
        <v>404.06996986128519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</row>
    <row r="583" spans="1:31">
      <c r="A583" s="56" t="s">
        <v>73</v>
      </c>
      <c r="B583" s="56" t="s">
        <v>197</v>
      </c>
      <c r="C583" s="56" t="s">
        <v>133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</row>
    <row r="584" spans="1:31">
      <c r="A584" s="56" t="s">
        <v>73</v>
      </c>
      <c r="B584" s="56" t="s">
        <v>197</v>
      </c>
      <c r="C584" s="56" t="s">
        <v>134</v>
      </c>
      <c r="D584" s="5">
        <v>1.129385000000001E-6</v>
      </c>
      <c r="E584" s="5">
        <v>0.26477473228000181</v>
      </c>
      <c r="F584" s="5">
        <v>0.31762390614500219</v>
      </c>
      <c r="G584" s="5">
        <v>6.0885757176850266</v>
      </c>
      <c r="H584" s="5">
        <v>6.6264840171500321</v>
      </c>
      <c r="I584" s="5">
        <v>29.414053336230001</v>
      </c>
      <c r="J584" s="5">
        <v>31.73197078190001</v>
      </c>
      <c r="K584" s="5">
        <v>211.26396429027</v>
      </c>
      <c r="L584" s="5">
        <v>241.5020686120549</v>
      </c>
      <c r="M584" s="5">
        <v>281.34594805564973</v>
      </c>
      <c r="N584" s="5">
        <v>388.01077719316459</v>
      </c>
      <c r="O584" s="5">
        <v>796.05733877192995</v>
      </c>
      <c r="P584" s="5">
        <v>916.32019880631469</v>
      </c>
      <c r="Q584" s="5">
        <v>736.18907936310495</v>
      </c>
      <c r="R584" s="5">
        <v>612.53450288600061</v>
      </c>
      <c r="S584" s="5">
        <v>727.23387553255429</v>
      </c>
      <c r="T584" s="5">
        <v>1256.7419924796941</v>
      </c>
      <c r="U584" s="5">
        <v>1229.1546012456749</v>
      </c>
      <c r="V584" s="5">
        <v>1164.5393186585191</v>
      </c>
      <c r="W584" s="5">
        <v>1158.2260026102549</v>
      </c>
      <c r="X584" s="5">
        <v>1230.209814263668</v>
      </c>
      <c r="Y584" s="5">
        <v>699.68303249182429</v>
      </c>
      <c r="Z584" s="5">
        <v>2772.675877671375</v>
      </c>
      <c r="AA584" s="5">
        <v>3731.1004261590151</v>
      </c>
      <c r="AB584" s="5">
        <v>2092.6210354190962</v>
      </c>
      <c r="AC584" s="5">
        <v>3125.6240755932608</v>
      </c>
      <c r="AD584" s="5">
        <v>3236.417740877559</v>
      </c>
      <c r="AE584" s="5">
        <v>1981.7467412959379</v>
      </c>
    </row>
    <row r="585" spans="1:31">
      <c r="A585" s="56" t="s">
        <v>73</v>
      </c>
      <c r="B585" s="56" t="s">
        <v>197</v>
      </c>
      <c r="C585" s="56" t="s">
        <v>135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</row>
    <row r="586" spans="1:31">
      <c r="A586" s="56" t="s">
        <v>73</v>
      </c>
      <c r="B586" s="56" t="s">
        <v>197</v>
      </c>
      <c r="C586" s="56" t="s">
        <v>136</v>
      </c>
      <c r="D586" s="5">
        <v>213.04516641270001</v>
      </c>
      <c r="E586" s="5">
        <v>251.42043567445509</v>
      </c>
      <c r="F586" s="5">
        <v>199.22103715751999</v>
      </c>
      <c r="G586" s="5">
        <v>126.74201486326</v>
      </c>
      <c r="H586" s="5">
        <v>180.51341391074001</v>
      </c>
      <c r="I586" s="5">
        <v>184.41772890003509</v>
      </c>
      <c r="J586" s="5">
        <v>308.66522556663011</v>
      </c>
      <c r="K586" s="5">
        <v>160.58269867345999</v>
      </c>
      <c r="L586" s="5">
        <v>280.02973788292502</v>
      </c>
      <c r="M586" s="5">
        <v>299.18001686641497</v>
      </c>
      <c r="N586" s="5">
        <v>248.916920256445</v>
      </c>
      <c r="O586" s="5">
        <v>213.04516494998509</v>
      </c>
      <c r="P586" s="5">
        <v>251.42043554596481</v>
      </c>
      <c r="Q586" s="5">
        <v>199.22103690526021</v>
      </c>
      <c r="R586" s="5">
        <v>54.607372701965119</v>
      </c>
      <c r="S586" s="5">
        <v>64.035427599965146</v>
      </c>
      <c r="T586" s="5">
        <v>77.214285150795021</v>
      </c>
      <c r="U586" s="5">
        <v>166.56127720204009</v>
      </c>
      <c r="V586" s="5">
        <v>81.759810128015076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</row>
    <row r="587" spans="1:31">
      <c r="A587" s="56" t="s">
        <v>73</v>
      </c>
      <c r="B587" s="56" t="s">
        <v>197</v>
      </c>
      <c r="C587" s="56" t="s">
        <v>137</v>
      </c>
      <c r="D587" s="5">
        <v>532.16979249207986</v>
      </c>
      <c r="E587" s="5">
        <v>875.89853841496938</v>
      </c>
      <c r="F587" s="5">
        <v>1034.56935256867</v>
      </c>
      <c r="G587" s="5">
        <v>1073.2354133602701</v>
      </c>
      <c r="H587" s="5">
        <v>1114.298050690915</v>
      </c>
      <c r="I587" s="5">
        <v>1325.1605689036951</v>
      </c>
      <c r="J587" s="5">
        <v>1345.588286937985</v>
      </c>
      <c r="K587" s="5">
        <v>3445.9144737133838</v>
      </c>
      <c r="L587" s="5">
        <v>3225.5024680076399</v>
      </c>
      <c r="M587" s="5">
        <v>2970.9529558525091</v>
      </c>
      <c r="N587" s="5">
        <v>3724.5950197515949</v>
      </c>
      <c r="O587" s="5">
        <v>4066.8590849809361</v>
      </c>
      <c r="P587" s="5">
        <v>4213.1991730022846</v>
      </c>
      <c r="Q587" s="5">
        <v>5663.9193615783852</v>
      </c>
      <c r="R587" s="5">
        <v>6328.2922764610466</v>
      </c>
      <c r="S587" s="5">
        <v>8052.1794343660113</v>
      </c>
      <c r="T587" s="5">
        <v>10937.008606137189</v>
      </c>
      <c r="U587" s="5">
        <v>11214.123516631609</v>
      </c>
      <c r="V587" s="5">
        <v>12920.644978554759</v>
      </c>
      <c r="W587" s="5">
        <v>12267.82493557841</v>
      </c>
      <c r="X587" s="5">
        <v>11026.14900826948</v>
      </c>
      <c r="Y587" s="5">
        <v>12074.38415940183</v>
      </c>
      <c r="Z587" s="5">
        <v>12106.150237849961</v>
      </c>
      <c r="AA587" s="5">
        <v>12395.25329064532</v>
      </c>
      <c r="AB587" s="5">
        <v>12347.30834910354</v>
      </c>
      <c r="AC587" s="5">
        <v>14665.298822344161</v>
      </c>
      <c r="AD587" s="5">
        <v>17190.618675694041</v>
      </c>
      <c r="AE587" s="5">
        <v>16846.55814689404</v>
      </c>
    </row>
    <row r="588" spans="1:31">
      <c r="A588" s="56" t="s">
        <v>73</v>
      </c>
      <c r="B588" s="56" t="s">
        <v>197</v>
      </c>
      <c r="C588" s="56" t="s">
        <v>138</v>
      </c>
      <c r="D588" s="5">
        <v>53.651083804434982</v>
      </c>
      <c r="E588" s="5">
        <v>143.95527278738501</v>
      </c>
      <c r="F588" s="5">
        <v>224.34298618433991</v>
      </c>
      <c r="G588" s="5">
        <v>333.10110433793488</v>
      </c>
      <c r="H588" s="5">
        <v>473.81296458474009</v>
      </c>
      <c r="I588" s="5">
        <v>654.31250177336506</v>
      </c>
      <c r="J588" s="5">
        <v>971.57783521292004</v>
      </c>
      <c r="K588" s="5">
        <v>1291.4922947244449</v>
      </c>
      <c r="L588" s="5">
        <v>1468.68519640518</v>
      </c>
      <c r="M588" s="5">
        <v>1639.648732893485</v>
      </c>
      <c r="N588" s="5">
        <v>2015.4254367758849</v>
      </c>
      <c r="O588" s="5">
        <v>2618.6071084249811</v>
      </c>
      <c r="P588" s="5">
        <v>2972.8278807933011</v>
      </c>
      <c r="Q588" s="5">
        <v>3500.0151677349982</v>
      </c>
      <c r="R588" s="5">
        <v>4191.0023189801432</v>
      </c>
      <c r="S588" s="5">
        <v>4879.5721350003232</v>
      </c>
      <c r="T588" s="5">
        <v>5125.1833824542791</v>
      </c>
      <c r="U588" s="5">
        <v>5638.6330883917944</v>
      </c>
      <c r="V588" s="5">
        <v>6440.3853166782301</v>
      </c>
      <c r="W588" s="5">
        <v>6598.5373701101153</v>
      </c>
      <c r="X588" s="5">
        <v>6355.9068082043987</v>
      </c>
      <c r="Y588" s="5">
        <v>7659.7526571502794</v>
      </c>
      <c r="Z588" s="5">
        <v>8881.8142773522068</v>
      </c>
      <c r="AA588" s="5">
        <v>9340.7323416463478</v>
      </c>
      <c r="AB588" s="5">
        <v>9219.7605338939866</v>
      </c>
      <c r="AC588" s="5">
        <v>10311.653371270129</v>
      </c>
      <c r="AD588" s="5">
        <v>10998.26762577008</v>
      </c>
      <c r="AE588" s="5">
        <v>11781.47375261201</v>
      </c>
    </row>
    <row r="589" spans="1:31">
      <c r="A589" s="56" t="s">
        <v>73</v>
      </c>
      <c r="B589" s="56" t="s">
        <v>197</v>
      </c>
      <c r="C589" s="56" t="s">
        <v>139</v>
      </c>
      <c r="D589" s="5">
        <v>113.965096957097</v>
      </c>
      <c r="E589" s="5">
        <v>204.51809434610101</v>
      </c>
      <c r="F589" s="5">
        <v>295.47356632832401</v>
      </c>
      <c r="G589" s="5">
        <v>376.36248337679302</v>
      </c>
      <c r="H589" s="5">
        <v>442.707538579595</v>
      </c>
      <c r="I589" s="5">
        <v>500.81247181569103</v>
      </c>
      <c r="J589" s="5">
        <v>581.00197300838397</v>
      </c>
      <c r="K589" s="5">
        <v>707.25287677804795</v>
      </c>
      <c r="L589" s="5">
        <v>820.43033742354703</v>
      </c>
      <c r="M589" s="5">
        <v>927.728959052812</v>
      </c>
      <c r="N589" s="5">
        <v>1055.7626441102</v>
      </c>
      <c r="O589" s="5">
        <v>1193.3551323664601</v>
      </c>
      <c r="P589" s="5">
        <v>1335.4764663847</v>
      </c>
      <c r="Q589" s="5">
        <v>1455.5149278808999</v>
      </c>
      <c r="R589" s="5">
        <v>1571.3795097319801</v>
      </c>
      <c r="S589" s="5">
        <v>1661.32892220965</v>
      </c>
      <c r="T589" s="5">
        <v>1730.55739828744</v>
      </c>
      <c r="U589" s="5">
        <v>1751.8883123606499</v>
      </c>
      <c r="V589" s="5">
        <v>1766.7469949399001</v>
      </c>
      <c r="W589" s="5">
        <v>1766.75208446739</v>
      </c>
      <c r="X589" s="5">
        <v>1767.15895608714</v>
      </c>
      <c r="Y589" s="5">
        <v>1761.84724322329</v>
      </c>
      <c r="Z589" s="5">
        <v>1749.80132554959</v>
      </c>
      <c r="AA589" s="5">
        <v>1749.36623159228</v>
      </c>
      <c r="AB589" s="5">
        <v>1738.49031901175</v>
      </c>
      <c r="AC589" s="5">
        <v>1725.91060392653</v>
      </c>
      <c r="AD589" s="5">
        <v>1701.4704868379399</v>
      </c>
      <c r="AE589" s="5">
        <v>1718.85391947125</v>
      </c>
    </row>
    <row r="590" spans="1:31">
      <c r="A590" s="56" t="s">
        <v>73</v>
      </c>
      <c r="B590" s="56" t="s">
        <v>197</v>
      </c>
      <c r="C590" s="56" t="s">
        <v>140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</row>
    <row r="591" spans="1:31">
      <c r="A591" s="56" t="s">
        <v>73</v>
      </c>
      <c r="B591" s="56" t="s">
        <v>197</v>
      </c>
      <c r="C591" s="56" t="s">
        <v>141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</row>
    <row r="592" spans="1:31">
      <c r="A592" s="56" t="s">
        <v>73</v>
      </c>
      <c r="B592" s="56" t="s">
        <v>197</v>
      </c>
      <c r="C592" s="56" t="s">
        <v>142</v>
      </c>
      <c r="D592" s="5">
        <v>4252.7439310341051</v>
      </c>
      <c r="E592" s="5">
        <v>11928.08334647449</v>
      </c>
      <c r="F592" s="5">
        <v>14256.027902018021</v>
      </c>
      <c r="G592" s="5">
        <v>15452.58491249404</v>
      </c>
      <c r="H592" s="5">
        <v>18712.265156894999</v>
      </c>
      <c r="I592" s="5">
        <v>22755.756911909531</v>
      </c>
      <c r="J592" s="5">
        <v>26406.62442395106</v>
      </c>
      <c r="K592" s="5">
        <v>27399.145835295159</v>
      </c>
      <c r="L592" s="5">
        <v>29295.12585129141</v>
      </c>
      <c r="M592" s="5">
        <v>31658.65941213047</v>
      </c>
      <c r="N592" s="5">
        <v>35308.497016172812</v>
      </c>
      <c r="O592" s="5">
        <v>35841.864669549948</v>
      </c>
      <c r="P592" s="5">
        <v>35400.930523732983</v>
      </c>
      <c r="Q592" s="5">
        <v>35742.151945838887</v>
      </c>
      <c r="R592" s="5">
        <v>36792.753204197128</v>
      </c>
      <c r="S592" s="5">
        <v>37892.467821464939</v>
      </c>
      <c r="T592" s="5">
        <v>39218.510735664597</v>
      </c>
      <c r="U592" s="5">
        <v>41763.039888336083</v>
      </c>
      <c r="V592" s="5">
        <v>39558.992897066477</v>
      </c>
      <c r="W592" s="5">
        <v>52865.935774461846</v>
      </c>
      <c r="X592" s="5">
        <v>56876.612807119651</v>
      </c>
      <c r="Y592" s="5">
        <v>54234.022674026928</v>
      </c>
      <c r="Z592" s="5">
        <v>55765.118564334312</v>
      </c>
      <c r="AA592" s="5">
        <v>53763.4157039329</v>
      </c>
      <c r="AB592" s="5">
        <v>57012.494586042907</v>
      </c>
      <c r="AC592" s="5">
        <v>60469.370198135613</v>
      </c>
      <c r="AD592" s="5">
        <v>59750.083690431347</v>
      </c>
      <c r="AE592" s="5">
        <v>59864.952035840943</v>
      </c>
    </row>
    <row r="593" spans="1:31">
      <c r="A593" s="56" t="s">
        <v>73</v>
      </c>
      <c r="B593" s="56" t="s">
        <v>197</v>
      </c>
      <c r="C593" s="56" t="s">
        <v>143</v>
      </c>
      <c r="D593" s="5">
        <v>6310.3607617113403</v>
      </c>
      <c r="E593" s="5">
        <v>6281.994750999781</v>
      </c>
      <c r="F593" s="5">
        <v>6843.8961703870364</v>
      </c>
      <c r="G593" s="5">
        <v>7010.3789599078527</v>
      </c>
      <c r="H593" s="5">
        <v>7049.0736619771096</v>
      </c>
      <c r="I593" s="5">
        <v>7632.7936270203136</v>
      </c>
      <c r="J593" s="5">
        <v>7414.5871759101838</v>
      </c>
      <c r="K593" s="5">
        <v>10812.901110693971</v>
      </c>
      <c r="L593" s="5">
        <v>10504.324017809409</v>
      </c>
      <c r="M593" s="5">
        <v>10687.150870030729</v>
      </c>
      <c r="N593" s="5">
        <v>13070.32715475109</v>
      </c>
      <c r="O593" s="5">
        <v>13987.694400676801</v>
      </c>
      <c r="P593" s="5">
        <v>14814.417096802419</v>
      </c>
      <c r="Q593" s="5">
        <v>17869.709479579651</v>
      </c>
      <c r="R593" s="5">
        <v>20993.681424227969</v>
      </c>
      <c r="S593" s="5">
        <v>23131.41714160487</v>
      </c>
      <c r="T593" s="5">
        <v>32577.23394037909</v>
      </c>
      <c r="U593" s="5">
        <v>33216.198314305373</v>
      </c>
      <c r="V593" s="5">
        <v>37280.213511330818</v>
      </c>
      <c r="W593" s="5">
        <v>40929.622179296108</v>
      </c>
      <c r="X593" s="5">
        <v>37310.656304628028</v>
      </c>
      <c r="Y593" s="5">
        <v>40351.329759637018</v>
      </c>
      <c r="Z593" s="5">
        <v>42012.22248450292</v>
      </c>
      <c r="AA593" s="5">
        <v>46467.459981718872</v>
      </c>
      <c r="AB593" s="5">
        <v>46875.393343788382</v>
      </c>
      <c r="AC593" s="5">
        <v>55888.825364385048</v>
      </c>
      <c r="AD593" s="5">
        <v>58141.783457814243</v>
      </c>
      <c r="AE593" s="5">
        <v>58555.862097308142</v>
      </c>
    </row>
    <row r="594" spans="1:31">
      <c r="A594" s="56" t="s">
        <v>73</v>
      </c>
      <c r="B594" s="56" t="s">
        <v>197</v>
      </c>
      <c r="C594" s="56" t="s">
        <v>144</v>
      </c>
      <c r="D594" s="5">
        <v>8003.7758971000003</v>
      </c>
      <c r="E594" s="5">
        <v>8914.7690364000009</v>
      </c>
      <c r="F594" s="5">
        <v>9913.3651482999994</v>
      </c>
      <c r="G594" s="5">
        <v>10887.891067799999</v>
      </c>
      <c r="H594" s="5">
        <v>11827.9604989</v>
      </c>
      <c r="I594" s="5">
        <v>12709.108892</v>
      </c>
      <c r="J594" s="5">
        <v>13625.049818199999</v>
      </c>
      <c r="K594" s="5">
        <v>14562.2154581</v>
      </c>
      <c r="L594" s="5">
        <v>15460.4242044</v>
      </c>
      <c r="M594" s="5">
        <v>16247.905898499999</v>
      </c>
      <c r="N594" s="5">
        <v>17074.411882799999</v>
      </c>
      <c r="O594" s="5">
        <v>17890.849798899999</v>
      </c>
      <c r="P594" s="5">
        <v>18708.810956900001</v>
      </c>
      <c r="Q594" s="5">
        <v>19396.284543199999</v>
      </c>
      <c r="R594" s="5">
        <v>20081.111898399999</v>
      </c>
      <c r="S594" s="5">
        <v>20768.276866600001</v>
      </c>
      <c r="T594" s="5">
        <v>21506.990019000001</v>
      </c>
      <c r="U594" s="5">
        <v>22145.479821699999</v>
      </c>
      <c r="V594" s="5">
        <v>22806.500498599999</v>
      </c>
      <c r="W594" s="5">
        <v>23456.237986600001</v>
      </c>
      <c r="X594" s="5">
        <v>24147.858120199999</v>
      </c>
      <c r="Y594" s="5">
        <v>24712.014822900001</v>
      </c>
      <c r="Z594" s="5">
        <v>25293.8984662</v>
      </c>
      <c r="AA594" s="5">
        <v>25871.542336499999</v>
      </c>
      <c r="AB594" s="5">
        <v>26502.765391100002</v>
      </c>
      <c r="AC594" s="5">
        <v>27014.529022899998</v>
      </c>
      <c r="AD594" s="5">
        <v>27560.276074599999</v>
      </c>
      <c r="AE594" s="5">
        <v>27560.276074599999</v>
      </c>
    </row>
    <row r="595" spans="1:31">
      <c r="A595" s="56" t="s">
        <v>73</v>
      </c>
      <c r="B595" s="56" t="s">
        <v>197</v>
      </c>
      <c r="C595" s="56" t="s">
        <v>146</v>
      </c>
      <c r="D595" s="5">
        <v>6.9594000000000024E-7</v>
      </c>
      <c r="E595" s="5">
        <v>7.1874999999999947E-7</v>
      </c>
      <c r="F595" s="5">
        <v>7.7657500000000112E-7</v>
      </c>
      <c r="G595" s="5">
        <v>8.3400000000000029E-7</v>
      </c>
      <c r="H595" s="5">
        <v>8.9678000000000033E-7</v>
      </c>
      <c r="I595" s="5">
        <v>9.6414000000000048E-7</v>
      </c>
      <c r="J595" s="5">
        <v>0.28575340070500022</v>
      </c>
      <c r="K595" s="5">
        <v>3.4407036333750192</v>
      </c>
      <c r="L595" s="5">
        <v>0.73276359365999844</v>
      </c>
      <c r="M595" s="5">
        <v>7.3453246581849889</v>
      </c>
      <c r="N595" s="5">
        <v>0.90100451911500001</v>
      </c>
      <c r="O595" s="5">
        <v>29.344841936479991</v>
      </c>
      <c r="P595" s="5">
        <v>1.073745000000001E-6</v>
      </c>
      <c r="Q595" s="5">
        <v>13.77146241283001</v>
      </c>
      <c r="R595" s="5">
        <v>2.4614450000000038E-6</v>
      </c>
      <c r="S595" s="5">
        <v>2.6660049999999999E-6</v>
      </c>
      <c r="T595" s="5">
        <v>1.4193524522150001</v>
      </c>
      <c r="U595" s="5">
        <v>9.5153018439700521</v>
      </c>
      <c r="V595" s="5">
        <v>4.6924049999999929E-6</v>
      </c>
      <c r="W595" s="5">
        <v>34.138595605860132</v>
      </c>
      <c r="X595" s="5">
        <v>73.652878394605068</v>
      </c>
      <c r="Y595" s="5">
        <v>7.9592800000000005E-6</v>
      </c>
      <c r="Z595" s="5">
        <v>98.945744198454989</v>
      </c>
      <c r="AA595" s="5">
        <v>87.538528546485011</v>
      </c>
      <c r="AB595" s="5">
        <v>322.79645898480499</v>
      </c>
      <c r="AC595" s="5">
        <v>368.66928821881493</v>
      </c>
      <c r="AD595" s="5">
        <v>965.67529928774388</v>
      </c>
      <c r="AE595" s="5">
        <v>782.17257443532162</v>
      </c>
    </row>
    <row r="596" spans="1:31">
      <c r="A596" s="56" t="s">
        <v>73</v>
      </c>
      <c r="B596" s="56" t="s">
        <v>197</v>
      </c>
      <c r="C596" s="56" t="s">
        <v>149</v>
      </c>
      <c r="D596" s="5">
        <v>-747.79999356482517</v>
      </c>
      <c r="E596" s="5">
        <v>-1226.9828671857749</v>
      </c>
      <c r="F596" s="5">
        <v>-1414.4512580648</v>
      </c>
      <c r="G596" s="5">
        <v>-1473.6661799670239</v>
      </c>
      <c r="H596" s="5">
        <v>-1531.623212678385</v>
      </c>
      <c r="I596" s="5">
        <v>-1809.1289697951349</v>
      </c>
      <c r="J596" s="5">
        <v>-1849.7210447051759</v>
      </c>
      <c r="K596" s="5">
        <v>-4466.8069438993798</v>
      </c>
      <c r="L596" s="5">
        <v>-4184.1053117299844</v>
      </c>
      <c r="M596" s="5">
        <v>-3870.506702397231</v>
      </c>
      <c r="N596" s="5">
        <v>-4880.9746841727283</v>
      </c>
      <c r="O596" s="5">
        <v>-5320.1021785799994</v>
      </c>
      <c r="P596" s="5">
        <v>-5537.6397890422804</v>
      </c>
      <c r="Q596" s="5">
        <v>-7403.4655409822481</v>
      </c>
      <c r="R596" s="5">
        <v>-8358.6216951241367</v>
      </c>
      <c r="S596" s="5">
        <v>-10473.87108175596</v>
      </c>
      <c r="T596" s="5">
        <v>-13953.268586259041</v>
      </c>
      <c r="U596" s="5">
        <v>-14265.90134256495</v>
      </c>
      <c r="V596" s="5">
        <v>-16509.217682208218</v>
      </c>
      <c r="W596" s="5">
        <v>-15740.115709766231</v>
      </c>
      <c r="X596" s="5">
        <v>-14178.07909650838</v>
      </c>
      <c r="Y596" s="5">
        <v>-15649.358790233349</v>
      </c>
      <c r="Z596" s="5">
        <v>-15707.56011779509</v>
      </c>
      <c r="AA596" s="5">
        <v>-16194.48087986692</v>
      </c>
      <c r="AB596" s="5">
        <v>-15916.68335256767</v>
      </c>
      <c r="AC596" s="5">
        <v>-18817.75897362423</v>
      </c>
      <c r="AD596" s="5">
        <v>-22021.755103659991</v>
      </c>
      <c r="AE596" s="5">
        <v>-21669.766946529719</v>
      </c>
    </row>
    <row r="597" spans="1:31">
      <c r="A597" s="56" t="s">
        <v>73</v>
      </c>
      <c r="B597" s="56" t="s">
        <v>197</v>
      </c>
      <c r="C597" s="56" t="s">
        <v>150</v>
      </c>
      <c r="D597" s="5">
        <v>-63.112684298609992</v>
      </c>
      <c r="E597" s="5">
        <v>-169.34240609296</v>
      </c>
      <c r="F597" s="5">
        <v>-263.9068430152098</v>
      </c>
      <c r="G597" s="5">
        <v>-391.84492714804969</v>
      </c>
      <c r="H597" s="5">
        <v>-557.37193400633555</v>
      </c>
      <c r="I597" s="5">
        <v>-770.19942090703034</v>
      </c>
      <c r="J597" s="5">
        <v>-1142.423726638265</v>
      </c>
      <c r="K597" s="5">
        <v>-1524.6987316354191</v>
      </c>
      <c r="L597" s="5">
        <v>-1740.9198425871541</v>
      </c>
      <c r="M597" s="5">
        <v>-1949.43456086984</v>
      </c>
      <c r="N597" s="5">
        <v>-2412.603245222163</v>
      </c>
      <c r="O597" s="5">
        <v>-3131.7094755385242</v>
      </c>
      <c r="P597" s="5">
        <v>-3581.538133368851</v>
      </c>
      <c r="Q597" s="5">
        <v>-4215.228595616185</v>
      </c>
      <c r="R597" s="5">
        <v>-5070.0861993105127</v>
      </c>
      <c r="S597" s="5">
        <v>-5906.8923556637128</v>
      </c>
      <c r="T597" s="5">
        <v>-6244.937974200403</v>
      </c>
      <c r="U597" s="5">
        <v>-6877.709153488533</v>
      </c>
      <c r="V597" s="5">
        <v>-7887.1795421537436</v>
      </c>
      <c r="W597" s="5">
        <v>-8092.5607586052492</v>
      </c>
      <c r="X597" s="5">
        <v>-7811.3979411774799</v>
      </c>
      <c r="Y597" s="5">
        <v>-9450.8643182143442</v>
      </c>
      <c r="Z597" s="5">
        <v>-10963.006540212031</v>
      </c>
      <c r="AA597" s="5">
        <v>-11601.348034581009</v>
      </c>
      <c r="AB597" s="5">
        <v>-11479.47533584544</v>
      </c>
      <c r="AC597" s="5">
        <v>-12871.56956765941</v>
      </c>
      <c r="AD597" s="5">
        <v>-13712.35054819423</v>
      </c>
      <c r="AE597" s="5">
        <v>-14715.32201542248</v>
      </c>
    </row>
    <row r="598" spans="1:31">
      <c r="A598" s="56" t="s">
        <v>73</v>
      </c>
      <c r="B598" s="56" t="s">
        <v>197</v>
      </c>
      <c r="C598" s="56" t="s">
        <v>151</v>
      </c>
      <c r="D598" s="5">
        <v>-130.96854174107401</v>
      </c>
      <c r="E598" s="5">
        <v>-236.46226340691001</v>
      </c>
      <c r="F598" s="5">
        <v>-343.32192731499498</v>
      </c>
      <c r="G598" s="5">
        <v>-436.92834610717802</v>
      </c>
      <c r="H598" s="5">
        <v>-513.65866140435799</v>
      </c>
      <c r="I598" s="5">
        <v>-582.25303297905305</v>
      </c>
      <c r="J598" s="5">
        <v>-677.32689186207301</v>
      </c>
      <c r="K598" s="5">
        <v>-824.39657464836</v>
      </c>
      <c r="L598" s="5">
        <v>-957.73411036726498</v>
      </c>
      <c r="M598" s="5">
        <v>-1081.45927541575</v>
      </c>
      <c r="N598" s="5">
        <v>-1233.39521386207</v>
      </c>
      <c r="O598" s="5">
        <v>-1393.1405148480201</v>
      </c>
      <c r="P598" s="5">
        <v>-1561.0975839064299</v>
      </c>
      <c r="Q598" s="5">
        <v>-1704.4301517123499</v>
      </c>
      <c r="R598" s="5">
        <v>-1836.0564598952101</v>
      </c>
      <c r="S598" s="5">
        <v>-1939.84030818264</v>
      </c>
      <c r="T598" s="5">
        <v>-2023.5924374281799</v>
      </c>
      <c r="U598" s="5">
        <v>-2052.3431988034599</v>
      </c>
      <c r="V598" s="5">
        <v>-2063.13551045758</v>
      </c>
      <c r="W598" s="5">
        <v>-2067.9110095372998</v>
      </c>
      <c r="X598" s="5">
        <v>-2061.0255247456198</v>
      </c>
      <c r="Y598" s="5">
        <v>-2058.9092883543199</v>
      </c>
      <c r="Z598" s="5">
        <v>-2041.5149880725701</v>
      </c>
      <c r="AA598" s="5">
        <v>-2044.5966017343801</v>
      </c>
      <c r="AB598" s="5">
        <v>-2028.1466020866301</v>
      </c>
      <c r="AC598" s="5">
        <v>-2012.96819171518</v>
      </c>
      <c r="AD598" s="5">
        <v>-1982.19426614401</v>
      </c>
      <c r="AE598" s="5">
        <v>-2005.18841427446</v>
      </c>
    </row>
    <row r="600" spans="1:31">
      <c r="A600" s="56" t="s">
        <v>73</v>
      </c>
      <c r="B600" s="56" t="s">
        <v>198</v>
      </c>
      <c r="C600" s="56" t="s">
        <v>131</v>
      </c>
      <c r="D600" s="5">
        <v>34971.739783209727</v>
      </c>
      <c r="E600" s="5">
        <v>30589.704152418719</v>
      </c>
      <c r="F600" s="5">
        <v>27684.257077653689</v>
      </c>
      <c r="G600" s="5">
        <v>23225.11098050524</v>
      </c>
      <c r="H600" s="5">
        <v>22231.284599105089</v>
      </c>
      <c r="I600" s="5">
        <v>18523.042307468109</v>
      </c>
      <c r="J600" s="5">
        <v>11320.653735752991</v>
      </c>
      <c r="K600" s="5">
        <v>7399.5159263142759</v>
      </c>
      <c r="L600" s="5">
        <v>7500.7260353563042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</row>
    <row r="601" spans="1:31">
      <c r="A601" s="56" t="s">
        <v>73</v>
      </c>
      <c r="B601" s="56" t="s">
        <v>198</v>
      </c>
      <c r="C601" s="56" t="s">
        <v>132</v>
      </c>
      <c r="D601" s="5">
        <v>17.43012674343494</v>
      </c>
      <c r="E601" s="5">
        <v>10.997324602469959</v>
      </c>
      <c r="F601" s="5">
        <v>19.62817832367492</v>
      </c>
      <c r="G601" s="5">
        <v>37.356724942369823</v>
      </c>
      <c r="H601" s="5">
        <v>77.397694249095025</v>
      </c>
      <c r="I601" s="5">
        <v>114.96027007454509</v>
      </c>
      <c r="J601" s="5">
        <v>136.68644605169499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</row>
    <row r="602" spans="1:31">
      <c r="A602" s="56" t="s">
        <v>73</v>
      </c>
      <c r="B602" s="56" t="s">
        <v>198</v>
      </c>
      <c r="C602" s="56" t="s">
        <v>133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</row>
    <row r="603" spans="1:31">
      <c r="A603" s="56" t="s">
        <v>73</v>
      </c>
      <c r="B603" s="56" t="s">
        <v>198</v>
      </c>
      <c r="C603" s="56" t="s">
        <v>134</v>
      </c>
      <c r="D603" s="5">
        <v>10.11287389623001</v>
      </c>
      <c r="E603" s="5">
        <v>9.5153481968700202</v>
      </c>
      <c r="F603" s="5">
        <v>13.04969392958499</v>
      </c>
      <c r="G603" s="5">
        <v>18.39824324556001</v>
      </c>
      <c r="H603" s="5">
        <v>42.174503385829972</v>
      </c>
      <c r="I603" s="5">
        <v>117.15824505127991</v>
      </c>
      <c r="J603" s="5">
        <v>109.175521851665</v>
      </c>
      <c r="K603" s="5">
        <v>236.97912758993999</v>
      </c>
      <c r="L603" s="5">
        <v>124.2020874271749</v>
      </c>
      <c r="M603" s="5">
        <v>241.65384702020489</v>
      </c>
      <c r="N603" s="5">
        <v>104.98372816305999</v>
      </c>
      <c r="O603" s="5">
        <v>314.37472153187502</v>
      </c>
      <c r="P603" s="5">
        <v>202.893100497875</v>
      </c>
      <c r="Q603" s="5">
        <v>483.90906566253972</v>
      </c>
      <c r="R603" s="5">
        <v>333.96336704867531</v>
      </c>
      <c r="S603" s="5">
        <v>878.14874779802892</v>
      </c>
      <c r="T603" s="5">
        <v>1105.0999730013359</v>
      </c>
      <c r="U603" s="5">
        <v>1355.244129611546</v>
      </c>
      <c r="V603" s="5">
        <v>1543.821943082748</v>
      </c>
      <c r="W603" s="5">
        <v>2476.5201967020998</v>
      </c>
      <c r="X603" s="5">
        <v>1335.6355615529201</v>
      </c>
      <c r="Y603" s="5">
        <v>1126.7772182684409</v>
      </c>
      <c r="Z603" s="5">
        <v>1695.1622253505459</v>
      </c>
      <c r="AA603" s="5">
        <v>1370.056817589104</v>
      </c>
      <c r="AB603" s="5">
        <v>1727.4885506223061</v>
      </c>
      <c r="AC603" s="5">
        <v>1488.341620204159</v>
      </c>
      <c r="AD603" s="5">
        <v>4240.1512487779491</v>
      </c>
      <c r="AE603" s="5">
        <v>3075.5114406807652</v>
      </c>
    </row>
    <row r="604" spans="1:31">
      <c r="A604" s="56" t="s">
        <v>73</v>
      </c>
      <c r="B604" s="56" t="s">
        <v>198</v>
      </c>
      <c r="C604" s="56" t="s">
        <v>135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</row>
    <row r="605" spans="1:31">
      <c r="A605" s="56" t="s">
        <v>73</v>
      </c>
      <c r="B605" s="56" t="s">
        <v>198</v>
      </c>
      <c r="C605" s="56" t="s">
        <v>136</v>
      </c>
      <c r="D605" s="5">
        <v>2696.1570857666452</v>
      </c>
      <c r="E605" s="5">
        <v>1440.5974952562051</v>
      </c>
      <c r="F605" s="5">
        <v>2139.0646035924801</v>
      </c>
      <c r="G605" s="5">
        <v>2795.9415149390079</v>
      </c>
      <c r="H605" s="5">
        <v>2899.2561533145649</v>
      </c>
      <c r="I605" s="5">
        <v>2670.4358913650399</v>
      </c>
      <c r="J605" s="5">
        <v>2902.038317560246</v>
      </c>
      <c r="K605" s="5">
        <v>3022.0053800563192</v>
      </c>
      <c r="L605" s="5">
        <v>1686.7013295525951</v>
      </c>
      <c r="M605" s="5">
        <v>2012.2593308976991</v>
      </c>
      <c r="N605" s="5">
        <v>2318.05786024094</v>
      </c>
      <c r="O605" s="5">
        <v>2772.7782260419199</v>
      </c>
      <c r="P605" s="5">
        <v>2753.998663740369</v>
      </c>
      <c r="Q605" s="5">
        <v>2687.948036484408</v>
      </c>
      <c r="R605" s="5">
        <v>2746.57005557</v>
      </c>
      <c r="S605" s="5">
        <v>2992.6901017530049</v>
      </c>
      <c r="T605" s="5">
        <v>2479.6179056112901</v>
      </c>
      <c r="U605" s="5">
        <v>2380.884785147492</v>
      </c>
      <c r="V605" s="5">
        <v>2017.203518932972</v>
      </c>
      <c r="W605" s="5">
        <v>1574.452939590846</v>
      </c>
      <c r="X605" s="5">
        <v>1926.789387615185</v>
      </c>
      <c r="Y605" s="5">
        <v>2795.7127005682419</v>
      </c>
      <c r="Z605" s="5">
        <v>3310.5598357047611</v>
      </c>
      <c r="AA605" s="5">
        <v>2581.6682047772201</v>
      </c>
      <c r="AB605" s="5">
        <v>2674.423751616428</v>
      </c>
      <c r="AC605" s="5">
        <v>2230.9629573109842</v>
      </c>
      <c r="AD605" s="5">
        <v>2029.9263191994251</v>
      </c>
      <c r="AE605" s="5">
        <v>1180.430337084015</v>
      </c>
    </row>
    <row r="606" spans="1:31">
      <c r="A606" s="56" t="s">
        <v>73</v>
      </c>
      <c r="B606" s="56" t="s">
        <v>198</v>
      </c>
      <c r="C606" s="56" t="s">
        <v>137</v>
      </c>
      <c r="D606" s="5">
        <v>142.36927327565499</v>
      </c>
      <c r="E606" s="5">
        <v>191.09932536183999</v>
      </c>
      <c r="F606" s="5">
        <v>171.53540584174499</v>
      </c>
      <c r="G606" s="5">
        <v>176.81495038827001</v>
      </c>
      <c r="H606" s="5">
        <v>182.53446964643999</v>
      </c>
      <c r="I606" s="5">
        <v>201.99999075965499</v>
      </c>
      <c r="J606" s="5">
        <v>208.008490699845</v>
      </c>
      <c r="K606" s="5">
        <v>1271.362634266465</v>
      </c>
      <c r="L606" s="5">
        <v>1282.531500353615</v>
      </c>
      <c r="M606" s="5">
        <v>1293.5962626503899</v>
      </c>
      <c r="N606" s="5">
        <v>1356.5261266161649</v>
      </c>
      <c r="O606" s="5">
        <v>1352.031840864425</v>
      </c>
      <c r="P606" s="5">
        <v>1398.6380339007389</v>
      </c>
      <c r="Q606" s="5">
        <v>1407.447486071474</v>
      </c>
      <c r="R606" s="5">
        <v>1455.99010880176</v>
      </c>
      <c r="S606" s="5">
        <v>1455.8412697629251</v>
      </c>
      <c r="T606" s="5">
        <v>2559.9570756284202</v>
      </c>
      <c r="U606" s="5">
        <v>2650.3297170322462</v>
      </c>
      <c r="V606" s="5">
        <v>2667.4392897307689</v>
      </c>
      <c r="W606" s="5">
        <v>2645.3098749846208</v>
      </c>
      <c r="X606" s="5">
        <v>2692.3499601164308</v>
      </c>
      <c r="Y606" s="5">
        <v>2786.8731909209259</v>
      </c>
      <c r="Z606" s="5">
        <v>2682.3946925362511</v>
      </c>
      <c r="AA606" s="5">
        <v>2819.9538056738002</v>
      </c>
      <c r="AB606" s="5">
        <v>2885.6490624418302</v>
      </c>
      <c r="AC606" s="5">
        <v>2877.21830985322</v>
      </c>
      <c r="AD606" s="5">
        <v>2929.458324089579</v>
      </c>
      <c r="AE606" s="5">
        <v>2138.3826709982941</v>
      </c>
    </row>
    <row r="607" spans="1:31">
      <c r="A607" s="56" t="s">
        <v>73</v>
      </c>
      <c r="B607" s="56" t="s">
        <v>198</v>
      </c>
      <c r="C607" s="56" t="s">
        <v>138</v>
      </c>
      <c r="D607" s="5">
        <v>42.006533874239992</v>
      </c>
      <c r="E607" s="5">
        <v>130.61162938160501</v>
      </c>
      <c r="F607" s="5">
        <v>215.70145208188509</v>
      </c>
      <c r="G607" s="5">
        <v>353.68102536571479</v>
      </c>
      <c r="H607" s="5">
        <v>534.5382222544049</v>
      </c>
      <c r="I607" s="5">
        <v>709.12702808353004</v>
      </c>
      <c r="J607" s="5">
        <v>915.02017088759487</v>
      </c>
      <c r="K607" s="5">
        <v>1032.392894354055</v>
      </c>
      <c r="L607" s="5">
        <v>1195.517323922825</v>
      </c>
      <c r="M607" s="5">
        <v>1271.4733188670041</v>
      </c>
      <c r="N607" s="5">
        <v>1593.2260627905439</v>
      </c>
      <c r="O607" s="5">
        <v>1925.42935319258</v>
      </c>
      <c r="P607" s="5">
        <v>2366.458639749655</v>
      </c>
      <c r="Q607" s="5">
        <v>2682.65005907467</v>
      </c>
      <c r="R607" s="5">
        <v>3155.0744404152729</v>
      </c>
      <c r="S607" s="5">
        <v>3616.6598602050581</v>
      </c>
      <c r="T607" s="5">
        <v>3550.9718330340711</v>
      </c>
      <c r="U607" s="5">
        <v>3997.2117796921871</v>
      </c>
      <c r="V607" s="5">
        <v>4440.7828824422268</v>
      </c>
      <c r="W607" s="5">
        <v>4823.2476429751659</v>
      </c>
      <c r="X607" s="5">
        <v>4317.5691636635765</v>
      </c>
      <c r="Y607" s="5">
        <v>4714.90129279348</v>
      </c>
      <c r="Z607" s="5">
        <v>5218.3032597276233</v>
      </c>
      <c r="AA607" s="5">
        <v>5835.9338484607797</v>
      </c>
      <c r="AB607" s="5">
        <v>6302.1680626308589</v>
      </c>
      <c r="AC607" s="5">
        <v>6776.4729586654321</v>
      </c>
      <c r="AD607" s="5">
        <v>8239.5807627712911</v>
      </c>
      <c r="AE607" s="5">
        <v>8558.3530273600591</v>
      </c>
    </row>
    <row r="608" spans="1:31">
      <c r="A608" s="56" t="s">
        <v>73</v>
      </c>
      <c r="B608" s="56" t="s">
        <v>198</v>
      </c>
      <c r="C608" s="56" t="s">
        <v>139</v>
      </c>
      <c r="D608" s="5">
        <v>69.074172932615198</v>
      </c>
      <c r="E608" s="5">
        <v>140.15642659301099</v>
      </c>
      <c r="F608" s="5">
        <v>215.85251842106501</v>
      </c>
      <c r="G608" s="5">
        <v>287.14967646944399</v>
      </c>
      <c r="H608" s="5">
        <v>348.36567844821002</v>
      </c>
      <c r="I608" s="5">
        <v>385.66229740739902</v>
      </c>
      <c r="J608" s="5">
        <v>418.05843362789699</v>
      </c>
      <c r="K608" s="5">
        <v>482.31025090746198</v>
      </c>
      <c r="L608" s="5">
        <v>538.07407158736896</v>
      </c>
      <c r="M608" s="5">
        <v>584.76177501695201</v>
      </c>
      <c r="N608" s="5">
        <v>647.95847717836398</v>
      </c>
      <c r="O608" s="5">
        <v>723.491458310697</v>
      </c>
      <c r="P608" s="5">
        <v>805.71518857144497</v>
      </c>
      <c r="Q608" s="5">
        <v>876.96027168968396</v>
      </c>
      <c r="R608" s="5">
        <v>951.94395451455398</v>
      </c>
      <c r="S608" s="5">
        <v>1008.03049652114</v>
      </c>
      <c r="T608" s="5">
        <v>1051.0785955623601</v>
      </c>
      <c r="U608" s="5">
        <v>1076.83678414377</v>
      </c>
      <c r="V608" s="5">
        <v>1090.3001927442399</v>
      </c>
      <c r="W608" s="5">
        <v>1094.51140755049</v>
      </c>
      <c r="X608" s="5">
        <v>1095.8182403927999</v>
      </c>
      <c r="Y608" s="5">
        <v>1090.22911796226</v>
      </c>
      <c r="Z608" s="5">
        <v>1084.50572591839</v>
      </c>
      <c r="AA608" s="5">
        <v>1086.54855312361</v>
      </c>
      <c r="AB608" s="5">
        <v>1080.5324274530501</v>
      </c>
      <c r="AC608" s="5">
        <v>1074.989727704</v>
      </c>
      <c r="AD608" s="5">
        <v>1060.4448594985699</v>
      </c>
      <c r="AE608" s="5">
        <v>1071.8228082655501</v>
      </c>
    </row>
    <row r="609" spans="1:31">
      <c r="A609" s="56" t="s">
        <v>73</v>
      </c>
      <c r="B609" s="56" t="s">
        <v>198</v>
      </c>
      <c r="C609" s="56" t="s">
        <v>140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</row>
    <row r="610" spans="1:31">
      <c r="A610" s="56" t="s">
        <v>73</v>
      </c>
      <c r="B610" s="56" t="s">
        <v>198</v>
      </c>
      <c r="C610" s="56" t="s">
        <v>141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</row>
    <row r="611" spans="1:31">
      <c r="A611" s="56" t="s">
        <v>73</v>
      </c>
      <c r="B611" s="56" t="s">
        <v>198</v>
      </c>
      <c r="C611" s="56" t="s">
        <v>142</v>
      </c>
      <c r="D611" s="5">
        <v>11750.58522204078</v>
      </c>
      <c r="E611" s="5">
        <v>14692.004372178901</v>
      </c>
      <c r="F611" s="5">
        <v>13372.237361033889</v>
      </c>
      <c r="G611" s="5">
        <v>16490.709653714941</v>
      </c>
      <c r="H611" s="5">
        <v>15864.46050607128</v>
      </c>
      <c r="I611" s="5">
        <v>17432.05495389516</v>
      </c>
      <c r="J611" s="5">
        <v>19986.620380604931</v>
      </c>
      <c r="K611" s="5">
        <v>23048.557639949391</v>
      </c>
      <c r="L611" s="5">
        <v>23747.867733475359</v>
      </c>
      <c r="M611" s="5">
        <v>23571.859637805032</v>
      </c>
      <c r="N611" s="5">
        <v>30980.141852998899</v>
      </c>
      <c r="O611" s="5">
        <v>29164.63859045981</v>
      </c>
      <c r="P611" s="5">
        <v>33196.078575849941</v>
      </c>
      <c r="Q611" s="5">
        <v>29335.34040509678</v>
      </c>
      <c r="R611" s="5">
        <v>33158.22402829925</v>
      </c>
      <c r="S611" s="5">
        <v>30993.794931243039</v>
      </c>
      <c r="T611" s="5">
        <v>32461.02137099735</v>
      </c>
      <c r="U611" s="5">
        <v>32286.102949620461</v>
      </c>
      <c r="V611" s="5">
        <v>34268.054963207949</v>
      </c>
      <c r="W611" s="5">
        <v>35850.803123142599</v>
      </c>
      <c r="X611" s="5">
        <v>36076.497802119717</v>
      </c>
      <c r="Y611" s="5">
        <v>38037.262510942099</v>
      </c>
      <c r="Z611" s="5">
        <v>37415.942292961852</v>
      </c>
      <c r="AA611" s="5">
        <v>42459.57724178239</v>
      </c>
      <c r="AB611" s="5">
        <v>39479.50341417185</v>
      </c>
      <c r="AC611" s="5">
        <v>40474.340023565099</v>
      </c>
      <c r="AD611" s="5">
        <v>35578.971601411497</v>
      </c>
      <c r="AE611" s="5">
        <v>36974.219691341728</v>
      </c>
    </row>
    <row r="612" spans="1:31">
      <c r="A612" s="56" t="s">
        <v>73</v>
      </c>
      <c r="B612" s="56" t="s">
        <v>198</v>
      </c>
      <c r="C612" s="56" t="s">
        <v>143</v>
      </c>
      <c r="D612" s="5">
        <v>1937.890564439535</v>
      </c>
      <c r="E612" s="5">
        <v>1679.487140644891</v>
      </c>
      <c r="F612" s="5">
        <v>1848.774474055456</v>
      </c>
      <c r="G612" s="5">
        <v>1832.2579987515801</v>
      </c>
      <c r="H612" s="5">
        <v>1788.5526363052099</v>
      </c>
      <c r="I612" s="5">
        <v>1806.50272328905</v>
      </c>
      <c r="J612" s="5">
        <v>1837.900567221486</v>
      </c>
      <c r="K612" s="5">
        <v>1847.540085479784</v>
      </c>
      <c r="L612" s="5">
        <v>2758.449738702705</v>
      </c>
      <c r="M612" s="5">
        <v>4790.3538916727111</v>
      </c>
      <c r="N612" s="5">
        <v>5075.7942260475738</v>
      </c>
      <c r="O612" s="5">
        <v>5238.2206883558629</v>
      </c>
      <c r="P612" s="5">
        <v>4822.2280416483909</v>
      </c>
      <c r="Q612" s="5">
        <v>5554.8951961582316</v>
      </c>
      <c r="R612" s="5">
        <v>5423.1519583273439</v>
      </c>
      <c r="S612" s="5">
        <v>6099.5882122074318</v>
      </c>
      <c r="T612" s="5">
        <v>7318.9747929632413</v>
      </c>
      <c r="U612" s="5">
        <v>7425.3706067316962</v>
      </c>
      <c r="V612" s="5">
        <v>7169.7297047527554</v>
      </c>
      <c r="W612" s="5">
        <v>9777.0706170461708</v>
      </c>
      <c r="X612" s="5">
        <v>9427.256441341513</v>
      </c>
      <c r="Y612" s="5">
        <v>9935.1465799377074</v>
      </c>
      <c r="Z612" s="5">
        <v>10334.075907136779</v>
      </c>
      <c r="AA612" s="5">
        <v>9618.2898605046103</v>
      </c>
      <c r="AB612" s="5">
        <v>12086.911347656051</v>
      </c>
      <c r="AC612" s="5">
        <v>13674.24870483525</v>
      </c>
      <c r="AD612" s="5">
        <v>19566.256002446189</v>
      </c>
      <c r="AE612" s="5">
        <v>20637.723598326349</v>
      </c>
    </row>
    <row r="613" spans="1:31">
      <c r="A613" s="56" t="s">
        <v>73</v>
      </c>
      <c r="B613" s="56" t="s">
        <v>198</v>
      </c>
      <c r="C613" s="56" t="s">
        <v>144</v>
      </c>
      <c r="D613" s="5">
        <v>5718.6357909999997</v>
      </c>
      <c r="E613" s="5">
        <v>6558.3671729999996</v>
      </c>
      <c r="F613" s="5">
        <v>7452.5033409999996</v>
      </c>
      <c r="G613" s="5">
        <v>8386.2097439999998</v>
      </c>
      <c r="H613" s="5">
        <v>9338.6130169999997</v>
      </c>
      <c r="I613" s="5">
        <v>10124.096380000001</v>
      </c>
      <c r="J613" s="5">
        <v>10744.429990000001</v>
      </c>
      <c r="K613" s="5">
        <v>11378.13377</v>
      </c>
      <c r="L613" s="5">
        <v>11990.628559999999</v>
      </c>
      <c r="M613" s="5">
        <v>12545.06553</v>
      </c>
      <c r="N613" s="5">
        <v>13093.495849999999</v>
      </c>
      <c r="O613" s="5">
        <v>13662.15365</v>
      </c>
      <c r="P613" s="5">
        <v>14246.71704</v>
      </c>
      <c r="Q613" s="5">
        <v>14776.230299999999</v>
      </c>
      <c r="R613" s="5">
        <v>15282.98432</v>
      </c>
      <c r="S613" s="5">
        <v>15822.95959</v>
      </c>
      <c r="T613" s="5">
        <v>16410.520550000001</v>
      </c>
      <c r="U613" s="5">
        <v>16965.365730000001</v>
      </c>
      <c r="V613" s="5">
        <v>17508.562430000002</v>
      </c>
      <c r="W613" s="5">
        <v>18069.088650000002</v>
      </c>
      <c r="X613" s="5">
        <v>18666.968649999999</v>
      </c>
      <c r="Y613" s="5">
        <v>19206.869989999999</v>
      </c>
      <c r="Z613" s="5">
        <v>19729.20808</v>
      </c>
      <c r="AA613" s="5">
        <v>20273.653869999998</v>
      </c>
      <c r="AB613" s="5">
        <v>20862.428530000001</v>
      </c>
      <c r="AC613" s="5">
        <v>21385.21588</v>
      </c>
      <c r="AD613" s="5">
        <v>21895.777750000001</v>
      </c>
      <c r="AE613" s="5">
        <v>21895.777750000001</v>
      </c>
    </row>
    <row r="614" spans="1:31">
      <c r="A614" s="56" t="s">
        <v>73</v>
      </c>
      <c r="B614" s="56" t="s">
        <v>198</v>
      </c>
      <c r="C614" s="56" t="s">
        <v>146</v>
      </c>
      <c r="D614" s="5">
        <v>7.2153000000000029E-7</v>
      </c>
      <c r="E614" s="5">
        <v>7.2637000000000006E-7</v>
      </c>
      <c r="F614" s="5">
        <v>7.9593000000000006E-7</v>
      </c>
      <c r="G614" s="5">
        <v>2.1520978574999999E-2</v>
      </c>
      <c r="H614" s="5">
        <v>9.3596999999999961E-7</v>
      </c>
      <c r="I614" s="5">
        <v>1.00873E-6</v>
      </c>
      <c r="J614" s="5">
        <v>1.0774899999999989E-6</v>
      </c>
      <c r="K614" s="5">
        <v>1.7048468569049999</v>
      </c>
      <c r="L614" s="5">
        <v>8.3352999999999929E-7</v>
      </c>
      <c r="M614" s="5">
        <v>4.4325980258100319</v>
      </c>
      <c r="N614" s="5">
        <v>9.6299000000000029E-7</v>
      </c>
      <c r="O614" s="5">
        <v>0.85850357984999992</v>
      </c>
      <c r="P614" s="5">
        <v>0.78045784032500065</v>
      </c>
      <c r="Q614" s="5">
        <v>7.1827503888750046</v>
      </c>
      <c r="R614" s="5">
        <v>2.2199770160599859</v>
      </c>
      <c r="S614" s="5">
        <v>12.541763382759999</v>
      </c>
      <c r="T614" s="5">
        <v>13.50540045402</v>
      </c>
      <c r="U614" s="5">
        <v>32.200898086805033</v>
      </c>
      <c r="V614" s="5">
        <v>23.242529881639999</v>
      </c>
      <c r="W614" s="5">
        <v>74.815631172960124</v>
      </c>
      <c r="X614" s="5">
        <v>24.75643378755003</v>
      </c>
      <c r="Y614" s="5">
        <v>1.3659955E-5</v>
      </c>
      <c r="Z614" s="5">
        <v>83.728721454990023</v>
      </c>
      <c r="AA614" s="5">
        <v>85.888225096835058</v>
      </c>
      <c r="AB614" s="5">
        <v>543.53389436262455</v>
      </c>
      <c r="AC614" s="5">
        <v>563.44922044398209</v>
      </c>
      <c r="AD614" s="5">
        <v>876.38644742345105</v>
      </c>
      <c r="AE614" s="5">
        <v>557.12522582631573</v>
      </c>
    </row>
    <row r="615" spans="1:31">
      <c r="A615" s="56" t="s">
        <v>73</v>
      </c>
      <c r="B615" s="56" t="s">
        <v>198</v>
      </c>
      <c r="C615" s="56" t="s">
        <v>149</v>
      </c>
      <c r="D615" s="5">
        <v>-169.48728213526499</v>
      </c>
      <c r="E615" s="5">
        <v>-228.03499066361491</v>
      </c>
      <c r="F615" s="5">
        <v>-203.67315592994521</v>
      </c>
      <c r="G615" s="5">
        <v>-211.029778087605</v>
      </c>
      <c r="H615" s="5">
        <v>-216.7672823682299</v>
      </c>
      <c r="I615" s="5">
        <v>-240.47626065166</v>
      </c>
      <c r="J615" s="5">
        <v>-247.62924096021999</v>
      </c>
      <c r="K615" s="5">
        <v>-1531.553102028849</v>
      </c>
      <c r="L615" s="5">
        <v>-1544.69106572806</v>
      </c>
      <c r="M615" s="5">
        <v>-1550.097486116189</v>
      </c>
      <c r="N615" s="5">
        <v>-1634.9861601233661</v>
      </c>
      <c r="O615" s="5">
        <v>-1620.072586816611</v>
      </c>
      <c r="P615" s="5">
        <v>-1685.1901235940611</v>
      </c>
      <c r="Q615" s="5">
        <v>-1686.4585522061909</v>
      </c>
      <c r="R615" s="5">
        <v>-1753.1484229066309</v>
      </c>
      <c r="S615" s="5">
        <v>-1744.5251443608699</v>
      </c>
      <c r="T615" s="5">
        <v>-3204.549543590364</v>
      </c>
      <c r="U615" s="5">
        <v>-3327.9702034094198</v>
      </c>
      <c r="V615" s="5">
        <v>-3335.8125872505589</v>
      </c>
      <c r="W615" s="5">
        <v>-3302.4644276202739</v>
      </c>
      <c r="X615" s="5">
        <v>-3387.6461255964909</v>
      </c>
      <c r="Y615" s="5">
        <v>-3533.1901564201712</v>
      </c>
      <c r="Z615" s="5">
        <v>-3347.3904285072172</v>
      </c>
      <c r="AA615" s="5">
        <v>-3577.7449281527902</v>
      </c>
      <c r="AB615" s="5">
        <v>-3605.8483518751359</v>
      </c>
      <c r="AC615" s="5">
        <v>-3625.5295559851911</v>
      </c>
      <c r="AD615" s="5">
        <v>-3671.489161983649</v>
      </c>
      <c r="AE615" s="5">
        <v>-2748.4721086555128</v>
      </c>
    </row>
    <row r="616" spans="1:31">
      <c r="A616" s="56" t="s">
        <v>73</v>
      </c>
      <c r="B616" s="56" t="s">
        <v>198</v>
      </c>
      <c r="C616" s="56" t="s">
        <v>150</v>
      </c>
      <c r="D616" s="5">
        <v>-49.414568425405001</v>
      </c>
      <c r="E616" s="5">
        <v>-153.94463584607001</v>
      </c>
      <c r="F616" s="5">
        <v>-253.44225990155499</v>
      </c>
      <c r="G616" s="5">
        <v>-416.91550981484488</v>
      </c>
      <c r="H616" s="5">
        <v>-627.9450544593102</v>
      </c>
      <c r="I616" s="5">
        <v>-834.18465493137501</v>
      </c>
      <c r="J616" s="5">
        <v>-1076.3879461075201</v>
      </c>
      <c r="K616" s="5">
        <v>-1221.41353451704</v>
      </c>
      <c r="L616" s="5">
        <v>-1423.8400965122059</v>
      </c>
      <c r="M616" s="5">
        <v>-1518.2424771065339</v>
      </c>
      <c r="N616" s="5">
        <v>-1922.6780703841409</v>
      </c>
      <c r="O616" s="5">
        <v>-2320.8739285598408</v>
      </c>
      <c r="P616" s="5">
        <v>-2886.7342501983649</v>
      </c>
      <c r="Q616" s="5">
        <v>-3272.4775993602439</v>
      </c>
      <c r="R616" s="5">
        <v>-3874.281909773526</v>
      </c>
      <c r="S616" s="5">
        <v>-4433.547295862717</v>
      </c>
      <c r="T616" s="5">
        <v>-4399.3903580821852</v>
      </c>
      <c r="U616" s="5">
        <v>-4982.2272720171986</v>
      </c>
      <c r="V616" s="5">
        <v>-5560.443230559953</v>
      </c>
      <c r="W616" s="5">
        <v>-6035.7221039728029</v>
      </c>
      <c r="X616" s="5">
        <v>-5423.5091770405616</v>
      </c>
      <c r="Y616" s="5">
        <v>-5969.5460426962709</v>
      </c>
      <c r="Z616" s="5">
        <v>-6566.0681521029746</v>
      </c>
      <c r="AA616" s="5">
        <v>-7417.6643452494409</v>
      </c>
      <c r="AB616" s="5">
        <v>-7991.6459550994059</v>
      </c>
      <c r="AC616" s="5">
        <v>-8656.4111797815058</v>
      </c>
      <c r="AD616" s="5">
        <v>-10501.073981670221</v>
      </c>
      <c r="AE616" s="5">
        <v>-10983.372929775031</v>
      </c>
    </row>
    <row r="617" spans="1:31">
      <c r="A617" s="56" t="s">
        <v>73</v>
      </c>
      <c r="B617" s="56" t="s">
        <v>198</v>
      </c>
      <c r="C617" s="56" t="s">
        <v>151</v>
      </c>
      <c r="D617" s="5">
        <v>-82.897309510476305</v>
      </c>
      <c r="E617" s="5">
        <v>-167.383270193117</v>
      </c>
      <c r="F617" s="5">
        <v>-258.47343626515902</v>
      </c>
      <c r="G617" s="5">
        <v>-342.574144186078</v>
      </c>
      <c r="H617" s="5">
        <v>-414.91748051980198</v>
      </c>
      <c r="I617" s="5">
        <v>-460.13374346728398</v>
      </c>
      <c r="J617" s="5">
        <v>-500.66601876375103</v>
      </c>
      <c r="K617" s="5">
        <v>-574.973000632609</v>
      </c>
      <c r="L617" s="5">
        <v>-642.53680690413205</v>
      </c>
      <c r="M617" s="5">
        <v>-698.74405543492401</v>
      </c>
      <c r="N617" s="5">
        <v>-771.96638970486595</v>
      </c>
      <c r="O617" s="5">
        <v>-863.39795155879403</v>
      </c>
      <c r="P617" s="5">
        <v>-959.95162990237702</v>
      </c>
      <c r="Q617" s="5">
        <v>-1048.33090851574</v>
      </c>
      <c r="R617" s="5">
        <v>-1132.84706839004</v>
      </c>
      <c r="S617" s="5">
        <v>-1201.3012127468401</v>
      </c>
      <c r="T617" s="5">
        <v>-1248.60990445275</v>
      </c>
      <c r="U617" s="5">
        <v>-1293.7149498840199</v>
      </c>
      <c r="V617" s="5">
        <v>-1298.7319434440401</v>
      </c>
      <c r="W617" s="5">
        <v>-1308.6281685958299</v>
      </c>
      <c r="X617" s="5">
        <v>-1304.5338725813299</v>
      </c>
      <c r="Y617" s="5">
        <v>-1299.0024458058299</v>
      </c>
      <c r="Z617" s="5">
        <v>-1294.69563076549</v>
      </c>
      <c r="AA617" s="5">
        <v>-1301.0827396520899</v>
      </c>
      <c r="AB617" s="5">
        <v>-1289.8067462076301</v>
      </c>
      <c r="AC617" s="5">
        <v>-1282.0320907452201</v>
      </c>
      <c r="AD617" s="5">
        <v>-1265.12285797189</v>
      </c>
      <c r="AE617" s="5">
        <v>-1277.4021222766401</v>
      </c>
    </row>
    <row r="619" spans="1:31">
      <c r="A619" s="56" t="s">
        <v>73</v>
      </c>
      <c r="B619" s="56" t="s">
        <v>199</v>
      </c>
      <c r="C619" s="56" t="s">
        <v>132</v>
      </c>
      <c r="D619" s="5">
        <v>912.61557670565014</v>
      </c>
      <c r="E619" s="5">
        <v>636.70688020516047</v>
      </c>
      <c r="F619" s="5">
        <v>121.39702742845989</v>
      </c>
      <c r="G619" s="5">
        <v>166.30335227692481</v>
      </c>
      <c r="H619" s="5">
        <v>375.24745936399978</v>
      </c>
      <c r="I619" s="5">
        <v>406.32177485400013</v>
      </c>
      <c r="J619" s="5">
        <v>447.97732328008038</v>
      </c>
      <c r="K619" s="5">
        <v>877.70252800587468</v>
      </c>
      <c r="L619" s="5">
        <v>637.60818195140962</v>
      </c>
      <c r="M619" s="5">
        <v>709.81468538903994</v>
      </c>
      <c r="N619" s="5">
        <v>875.49667990996568</v>
      </c>
      <c r="O619" s="5">
        <v>1130.0926166404711</v>
      </c>
      <c r="P619" s="5">
        <v>954.84662231446566</v>
      </c>
      <c r="Q619" s="5">
        <v>919.87477349190874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</row>
    <row r="620" spans="1:31">
      <c r="A620" s="56" t="s">
        <v>73</v>
      </c>
      <c r="B620" s="56" t="s">
        <v>199</v>
      </c>
      <c r="C620" s="56" t="s">
        <v>133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</row>
    <row r="621" spans="1:31">
      <c r="A621" s="56" t="s">
        <v>73</v>
      </c>
      <c r="B621" s="56" t="s">
        <v>199</v>
      </c>
      <c r="C621" s="56" t="s">
        <v>134</v>
      </c>
      <c r="D621" s="5">
        <v>92.478908589100001</v>
      </c>
      <c r="E621" s="5">
        <v>104.61831121403991</v>
      </c>
      <c r="F621" s="5">
        <v>27.029559858165019</v>
      </c>
      <c r="G621" s="5">
        <v>39.579845872589942</v>
      </c>
      <c r="H621" s="5">
        <v>88.877294508594929</v>
      </c>
      <c r="I621" s="5">
        <v>97.71756891135999</v>
      </c>
      <c r="J621" s="5">
        <v>91.812515756395058</v>
      </c>
      <c r="K621" s="5">
        <v>225.166259666385</v>
      </c>
      <c r="L621" s="5">
        <v>190.33588930610989</v>
      </c>
      <c r="M621" s="5">
        <v>218.7196489391699</v>
      </c>
      <c r="N621" s="5">
        <v>260.92976367980498</v>
      </c>
      <c r="O621" s="5">
        <v>358.32907273229512</v>
      </c>
      <c r="P621" s="5">
        <v>380.67229548753983</v>
      </c>
      <c r="Q621" s="5">
        <v>417.13897327831972</v>
      </c>
      <c r="R621" s="5">
        <v>551.08123624523967</v>
      </c>
      <c r="S621" s="5">
        <v>786.06971965467062</v>
      </c>
      <c r="T621" s="5">
        <v>552.69458390602483</v>
      </c>
      <c r="U621" s="5">
        <v>571.59645944712008</v>
      </c>
      <c r="V621" s="5">
        <v>621.49636128165378</v>
      </c>
      <c r="W621" s="5">
        <v>605.27010873751976</v>
      </c>
      <c r="X621" s="5">
        <v>515.95587473016678</v>
      </c>
      <c r="Y621" s="5">
        <v>205.31271086584491</v>
      </c>
      <c r="Z621" s="5">
        <v>184.309273817085</v>
      </c>
      <c r="AA621" s="5">
        <v>134.60496535049509</v>
      </c>
      <c r="AB621" s="5">
        <v>187.74552648202501</v>
      </c>
      <c r="AC621" s="5">
        <v>119.3078022188201</v>
      </c>
      <c r="AD621" s="5">
        <v>196.99231686292529</v>
      </c>
      <c r="AE621" s="5">
        <v>82.11362976104499</v>
      </c>
    </row>
    <row r="622" spans="1:31">
      <c r="A622" s="56" t="s">
        <v>73</v>
      </c>
      <c r="B622" s="56" t="s">
        <v>199</v>
      </c>
      <c r="C622" s="56" t="s">
        <v>135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</row>
    <row r="623" spans="1:31">
      <c r="A623" s="56" t="s">
        <v>73</v>
      </c>
      <c r="B623" s="56" t="s">
        <v>199</v>
      </c>
      <c r="C623" s="56" t="s">
        <v>136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</row>
    <row r="624" spans="1:31">
      <c r="A624" s="56" t="s">
        <v>73</v>
      </c>
      <c r="B624" s="56" t="s">
        <v>199</v>
      </c>
      <c r="C624" s="56" t="s">
        <v>137</v>
      </c>
      <c r="D624" s="5">
        <v>251.17718925608</v>
      </c>
      <c r="E624" s="5">
        <v>339.54173288607012</v>
      </c>
      <c r="F624" s="5">
        <v>285.66830589453502</v>
      </c>
      <c r="G624" s="5">
        <v>302.51585572102499</v>
      </c>
      <c r="H624" s="5">
        <v>315.7778826498751</v>
      </c>
      <c r="I624" s="5">
        <v>359.71317769433477</v>
      </c>
      <c r="J624" s="5">
        <v>386.17296514867502</v>
      </c>
      <c r="K624" s="5">
        <v>391.2369634277498</v>
      </c>
      <c r="L624" s="5">
        <v>368.51341603978523</v>
      </c>
      <c r="M624" s="5">
        <v>350.16013519785503</v>
      </c>
      <c r="N624" s="5">
        <v>385.98815076245489</v>
      </c>
      <c r="O624" s="5">
        <v>396.49296726771502</v>
      </c>
      <c r="P624" s="5">
        <v>443.64831625950501</v>
      </c>
      <c r="Q624" s="5">
        <v>440.76817086598021</v>
      </c>
      <c r="R624" s="5">
        <v>511.87019162459978</v>
      </c>
      <c r="S624" s="5">
        <v>683.46031524692535</v>
      </c>
      <c r="T624" s="5">
        <v>1233.1977680587399</v>
      </c>
      <c r="U624" s="5">
        <v>1213.968926026545</v>
      </c>
      <c r="V624" s="5">
        <v>1307.727275327105</v>
      </c>
      <c r="W624" s="5">
        <v>1292.243189794684</v>
      </c>
      <c r="X624" s="5">
        <v>1279.717935458375</v>
      </c>
      <c r="Y624" s="5">
        <v>1363.4010889630199</v>
      </c>
      <c r="Z624" s="5">
        <v>1387.559159768444</v>
      </c>
      <c r="AA624" s="5">
        <v>1370.0743067551639</v>
      </c>
      <c r="AB624" s="5">
        <v>1365.5428740331149</v>
      </c>
      <c r="AC624" s="5">
        <v>1399.961106406631</v>
      </c>
      <c r="AD624" s="5">
        <v>2954.2182598126601</v>
      </c>
      <c r="AE624" s="5">
        <v>3129.2321106805539</v>
      </c>
    </row>
    <row r="625" spans="1:31">
      <c r="A625" s="56" t="s">
        <v>73</v>
      </c>
      <c r="B625" s="56" t="s">
        <v>199</v>
      </c>
      <c r="C625" s="56" t="s">
        <v>138</v>
      </c>
      <c r="D625" s="5">
        <v>71.249629411459935</v>
      </c>
      <c r="E625" s="5">
        <v>125.81214691369</v>
      </c>
      <c r="F625" s="5">
        <v>146.8250846559051</v>
      </c>
      <c r="G625" s="5">
        <v>188.9753111392898</v>
      </c>
      <c r="H625" s="5">
        <v>236.38203418837</v>
      </c>
      <c r="I625" s="5">
        <v>295.91550512295021</v>
      </c>
      <c r="J625" s="5">
        <v>392.77863824841978</v>
      </c>
      <c r="K625" s="5">
        <v>468.5015896742799</v>
      </c>
      <c r="L625" s="5">
        <v>534.2577446258698</v>
      </c>
      <c r="M625" s="5">
        <v>613.48192449602459</v>
      </c>
      <c r="N625" s="5">
        <v>773.34844196010943</v>
      </c>
      <c r="O625" s="5">
        <v>923.84043665762033</v>
      </c>
      <c r="P625" s="5">
        <v>1114.9316435353051</v>
      </c>
      <c r="Q625" s="5">
        <v>1250.152862965545</v>
      </c>
      <c r="R625" s="5">
        <v>1518.277896389149</v>
      </c>
      <c r="S625" s="5">
        <v>1841.4706329535791</v>
      </c>
      <c r="T625" s="5">
        <v>1915.202410731835</v>
      </c>
      <c r="U625" s="5">
        <v>2022.748170578679</v>
      </c>
      <c r="V625" s="5">
        <v>2423.7570236995211</v>
      </c>
      <c r="W625" s="5">
        <v>2552.6510812310598</v>
      </c>
      <c r="X625" s="5">
        <v>2696.5393957542342</v>
      </c>
      <c r="Y625" s="5">
        <v>3049.9921392349902</v>
      </c>
      <c r="Z625" s="5">
        <v>3288.900453550636</v>
      </c>
      <c r="AA625" s="5">
        <v>3587.0540286637238</v>
      </c>
      <c r="AB625" s="5">
        <v>3679.8271236221508</v>
      </c>
      <c r="AC625" s="5">
        <v>4143.5597062934394</v>
      </c>
      <c r="AD625" s="5">
        <v>4544.1026626070015</v>
      </c>
      <c r="AE625" s="5">
        <v>4861.0544320135123</v>
      </c>
    </row>
    <row r="626" spans="1:31">
      <c r="A626" s="56" t="s">
        <v>73</v>
      </c>
      <c r="B626" s="56" t="s">
        <v>199</v>
      </c>
      <c r="C626" s="56" t="s">
        <v>139</v>
      </c>
      <c r="D626" s="5">
        <v>63.426250933649797</v>
      </c>
      <c r="E626" s="5">
        <v>86.962554833630904</v>
      </c>
      <c r="F626" s="5">
        <v>108.67249608488299</v>
      </c>
      <c r="G626" s="5">
        <v>127.933514391503</v>
      </c>
      <c r="H626" s="5">
        <v>144.23553265286699</v>
      </c>
      <c r="I626" s="5">
        <v>159.83541742208499</v>
      </c>
      <c r="J626" s="5">
        <v>183.580282085329</v>
      </c>
      <c r="K626" s="5">
        <v>215.30383687622401</v>
      </c>
      <c r="L626" s="5">
        <v>247.02774218671399</v>
      </c>
      <c r="M626" s="5">
        <v>279.89396370778701</v>
      </c>
      <c r="N626" s="5">
        <v>318.72951328646002</v>
      </c>
      <c r="O626" s="5">
        <v>357.70127256132798</v>
      </c>
      <c r="P626" s="5">
        <v>397.27665780150801</v>
      </c>
      <c r="Q626" s="5">
        <v>429.38651124079797</v>
      </c>
      <c r="R626" s="5">
        <v>458.33226561247898</v>
      </c>
      <c r="S626" s="5">
        <v>479.42895351745602</v>
      </c>
      <c r="T626" s="5">
        <v>495.79138632613501</v>
      </c>
      <c r="U626" s="5">
        <v>500.48148198353999</v>
      </c>
      <c r="V626" s="5">
        <v>503.37238089581399</v>
      </c>
      <c r="W626" s="5">
        <v>502.971962579717</v>
      </c>
      <c r="X626" s="5">
        <v>502.54195914210101</v>
      </c>
      <c r="Y626" s="5">
        <v>499.72436990419101</v>
      </c>
      <c r="Z626" s="5">
        <v>496.92200148649403</v>
      </c>
      <c r="AA626" s="5">
        <v>498.28973034073402</v>
      </c>
      <c r="AB626" s="5">
        <v>496.87792429327197</v>
      </c>
      <c r="AC626" s="5">
        <v>492.79081792588897</v>
      </c>
      <c r="AD626" s="5">
        <v>486.25478166566302</v>
      </c>
      <c r="AE626" s="5">
        <v>491.94978754036299</v>
      </c>
    </row>
    <row r="627" spans="1:31">
      <c r="A627" s="56" t="s">
        <v>73</v>
      </c>
      <c r="B627" s="56" t="s">
        <v>199</v>
      </c>
      <c r="C627" s="56" t="s">
        <v>140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</row>
    <row r="628" spans="1:31">
      <c r="A628" s="56" t="s">
        <v>73</v>
      </c>
      <c r="B628" s="56" t="s">
        <v>199</v>
      </c>
      <c r="C628" s="56" t="s">
        <v>141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</row>
    <row r="629" spans="1:31">
      <c r="A629" s="56" t="s">
        <v>73</v>
      </c>
      <c r="B629" s="56" t="s">
        <v>199</v>
      </c>
      <c r="C629" s="56" t="s">
        <v>142</v>
      </c>
      <c r="D629" s="5">
        <v>6451.9344926531712</v>
      </c>
      <c r="E629" s="5">
        <v>7773.8124804306854</v>
      </c>
      <c r="F629" s="5">
        <v>10008.849109486269</v>
      </c>
      <c r="G629" s="5">
        <v>10290.917860334561</v>
      </c>
      <c r="H629" s="5">
        <v>9565.568370350813</v>
      </c>
      <c r="I629" s="5">
        <v>12931.88688026707</v>
      </c>
      <c r="J629" s="5">
        <v>12851.14454175213</v>
      </c>
      <c r="K629" s="5">
        <v>13004.92752353256</v>
      </c>
      <c r="L629" s="5">
        <v>12700.41670558546</v>
      </c>
      <c r="M629" s="5">
        <v>12590.36338224754</v>
      </c>
      <c r="N629" s="5">
        <v>14241.798384175399</v>
      </c>
      <c r="O629" s="5">
        <v>13592.70316434981</v>
      </c>
      <c r="P629" s="5">
        <v>14685.103237414211</v>
      </c>
      <c r="Q629" s="5">
        <v>13589.797856511541</v>
      </c>
      <c r="R629" s="5">
        <v>14734.54806442981</v>
      </c>
      <c r="S629" s="5">
        <v>12950.238567299341</v>
      </c>
      <c r="T629" s="5">
        <v>16710.807964658619</v>
      </c>
      <c r="U629" s="5">
        <v>16665.607120512392</v>
      </c>
      <c r="V629" s="5">
        <v>17758.892890113679</v>
      </c>
      <c r="W629" s="5">
        <v>18207.732973331909</v>
      </c>
      <c r="X629" s="5">
        <v>20526.52916385336</v>
      </c>
      <c r="Y629" s="5">
        <v>21598.12970688198</v>
      </c>
      <c r="Z629" s="5">
        <v>19924.112253952771</v>
      </c>
      <c r="AA629" s="5">
        <v>21631.73184202674</v>
      </c>
      <c r="AB629" s="5">
        <v>21803.229974265229</v>
      </c>
      <c r="AC629" s="5">
        <v>23838.027188377819</v>
      </c>
      <c r="AD629" s="5">
        <v>21172.826995105061</v>
      </c>
      <c r="AE629" s="5">
        <v>23603.136862155581</v>
      </c>
    </row>
    <row r="630" spans="1:31">
      <c r="A630" s="56" t="s">
        <v>73</v>
      </c>
      <c r="B630" s="56" t="s">
        <v>199</v>
      </c>
      <c r="C630" s="56" t="s">
        <v>143</v>
      </c>
      <c r="D630" s="5">
        <v>959.01117138149482</v>
      </c>
      <c r="E630" s="5">
        <v>856.89925814556489</v>
      </c>
      <c r="F630" s="5">
        <v>947.6959244263752</v>
      </c>
      <c r="G630" s="5">
        <v>939.507998538685</v>
      </c>
      <c r="H630" s="5">
        <v>929.59580435671023</v>
      </c>
      <c r="I630" s="5">
        <v>879.02416226423975</v>
      </c>
      <c r="J630" s="5">
        <v>905.64228961415495</v>
      </c>
      <c r="K630" s="5">
        <v>936.68904369676</v>
      </c>
      <c r="L630" s="5">
        <v>874.82199879093491</v>
      </c>
      <c r="M630" s="5">
        <v>1100.6168706621199</v>
      </c>
      <c r="N630" s="5">
        <v>1138.4386916160811</v>
      </c>
      <c r="O630" s="5">
        <v>1159.802506468415</v>
      </c>
      <c r="P630" s="5">
        <v>1073.7341475094549</v>
      </c>
      <c r="Q630" s="5">
        <v>1115.96286280912</v>
      </c>
      <c r="R630" s="5">
        <v>1789.71315243659</v>
      </c>
      <c r="S630" s="5">
        <v>3633.8129110531349</v>
      </c>
      <c r="T630" s="5">
        <v>3940.5917290933698</v>
      </c>
      <c r="U630" s="5">
        <v>4163.4602447309899</v>
      </c>
      <c r="V630" s="5">
        <v>4067.98887830692</v>
      </c>
      <c r="W630" s="5">
        <v>4280.3551187245002</v>
      </c>
      <c r="X630" s="5">
        <v>6723.1966303101899</v>
      </c>
      <c r="Y630" s="5">
        <v>6801.8263458888596</v>
      </c>
      <c r="Z630" s="5">
        <v>6825.234409126002</v>
      </c>
      <c r="AA630" s="5">
        <v>6568.5655063411914</v>
      </c>
      <c r="AB630" s="5">
        <v>7429.8816587215588</v>
      </c>
      <c r="AC630" s="5">
        <v>8154.3841104699686</v>
      </c>
      <c r="AD630" s="5">
        <v>10228.03307413845</v>
      </c>
      <c r="AE630" s="5">
        <v>10128.785788626959</v>
      </c>
    </row>
    <row r="631" spans="1:31">
      <c r="A631" s="56" t="s">
        <v>73</v>
      </c>
      <c r="B631" s="56" t="s">
        <v>199</v>
      </c>
      <c r="C631" s="56" t="s">
        <v>144</v>
      </c>
      <c r="D631" s="5">
        <v>3473.1883269999998</v>
      </c>
      <c r="E631" s="5">
        <v>3823.1256450000001</v>
      </c>
      <c r="F631" s="5">
        <v>4140.519558</v>
      </c>
      <c r="G631" s="5">
        <v>4445.3585370000001</v>
      </c>
      <c r="H631" s="5">
        <v>4742.2356280000004</v>
      </c>
      <c r="I631" s="5">
        <v>5022.1358270000001</v>
      </c>
      <c r="J631" s="5">
        <v>5294.8037510000004</v>
      </c>
      <c r="K631" s="5">
        <v>5575.0517410000002</v>
      </c>
      <c r="L631" s="5">
        <v>5864.901046</v>
      </c>
      <c r="M631" s="5">
        <v>6143.9134700000004</v>
      </c>
      <c r="N631" s="5">
        <v>6421.4687919999997</v>
      </c>
      <c r="O631" s="5">
        <v>6709.3294420000002</v>
      </c>
      <c r="P631" s="5">
        <v>6994.937465</v>
      </c>
      <c r="Q631" s="5">
        <v>7251.3514729999997</v>
      </c>
      <c r="R631" s="5">
        <v>7485.4372560000002</v>
      </c>
      <c r="S631" s="5">
        <v>7721.4286760000005</v>
      </c>
      <c r="T631" s="5">
        <v>7972.4735179999998</v>
      </c>
      <c r="U631" s="5">
        <v>8197.8548269999992</v>
      </c>
      <c r="V631" s="5">
        <v>8412.0715199999995</v>
      </c>
      <c r="W631" s="5">
        <v>8633.6962000000003</v>
      </c>
      <c r="X631" s="5">
        <v>8875.3003520000002</v>
      </c>
      <c r="Y631" s="5">
        <v>9088.8854620000002</v>
      </c>
      <c r="Z631" s="5">
        <v>9292.7555479999992</v>
      </c>
      <c r="AA631" s="5">
        <v>9504.6162370000002</v>
      </c>
      <c r="AB631" s="5">
        <v>9735.6911940000009</v>
      </c>
      <c r="AC631" s="5">
        <v>9934.1812890000001</v>
      </c>
      <c r="AD631" s="5">
        <v>10127.123030000001</v>
      </c>
      <c r="AE631" s="5">
        <v>10127.123030000001</v>
      </c>
    </row>
    <row r="632" spans="1:31">
      <c r="A632" s="56" t="s">
        <v>73</v>
      </c>
      <c r="B632" s="56" t="s">
        <v>199</v>
      </c>
      <c r="C632" s="56" t="s">
        <v>146</v>
      </c>
      <c r="D632" s="5">
        <v>7.8086000000000039E-7</v>
      </c>
      <c r="E632" s="5">
        <v>7.8141999999999997E-7</v>
      </c>
      <c r="F632" s="5">
        <v>8.0332000000000119E-7</v>
      </c>
      <c r="G632" s="5">
        <v>8.6295499999999964E-7</v>
      </c>
      <c r="H632" s="5">
        <v>9.364250000000001E-7</v>
      </c>
      <c r="I632" s="5">
        <v>9.7448499999999995E-7</v>
      </c>
      <c r="J632" s="5">
        <v>1.037445E-6</v>
      </c>
      <c r="K632" s="5">
        <v>0.43586679506999992</v>
      </c>
      <c r="L632" s="5">
        <v>8.1378500000000006E-7</v>
      </c>
      <c r="M632" s="5">
        <v>1.457088307879991</v>
      </c>
      <c r="N632" s="5">
        <v>9.2427999999999964E-7</v>
      </c>
      <c r="O632" s="5">
        <v>0.36391278980999991</v>
      </c>
      <c r="P632" s="5">
        <v>1.047100000000001E-6</v>
      </c>
      <c r="Q632" s="5">
        <v>1.7213048663399979</v>
      </c>
      <c r="R632" s="5">
        <v>2.1399170443400131</v>
      </c>
      <c r="S632" s="5">
        <v>9.9523653850499869</v>
      </c>
      <c r="T632" s="5">
        <v>7.1673281959499837</v>
      </c>
      <c r="U632" s="5">
        <v>17.23231571682004</v>
      </c>
      <c r="V632" s="5">
        <v>12.439520256154999</v>
      </c>
      <c r="W632" s="5">
        <v>33.896836385045027</v>
      </c>
      <c r="X632" s="5">
        <v>10.97511606864</v>
      </c>
      <c r="Y632" s="5">
        <v>13.760182206385</v>
      </c>
      <c r="Z632" s="5">
        <v>53.467821546875022</v>
      </c>
      <c r="AA632" s="5">
        <v>59.715172778570043</v>
      </c>
      <c r="AB632" s="5">
        <v>99.313205756585077</v>
      </c>
      <c r="AC632" s="5">
        <v>132.2116642886852</v>
      </c>
      <c r="AD632" s="5">
        <v>191.2435400439997</v>
      </c>
      <c r="AE632" s="5">
        <v>133.50686723564471</v>
      </c>
    </row>
    <row r="633" spans="1:31">
      <c r="A633" s="56" t="s">
        <v>73</v>
      </c>
      <c r="B633" s="56" t="s">
        <v>199</v>
      </c>
      <c r="C633" s="56" t="s">
        <v>149</v>
      </c>
      <c r="D633" s="5">
        <v>-299.02055579632002</v>
      </c>
      <c r="E633" s="5">
        <v>-404.21761672110978</v>
      </c>
      <c r="F633" s="5">
        <v>-340.08027709666999</v>
      </c>
      <c r="G633" s="5">
        <v>-360.32763847349003</v>
      </c>
      <c r="H633" s="5">
        <v>-375.73656189864499</v>
      </c>
      <c r="I633" s="5">
        <v>-428.80737967256488</v>
      </c>
      <c r="J633" s="5">
        <v>-459.15259052196029</v>
      </c>
      <c r="K633" s="5">
        <v>-466.33571620479978</v>
      </c>
      <c r="L633" s="5">
        <v>-438.70659263361489</v>
      </c>
      <c r="M633" s="5">
        <v>-416.28016764815999</v>
      </c>
      <c r="N633" s="5">
        <v>-460.08712925185</v>
      </c>
      <c r="O633" s="5">
        <v>-471.43831316818017</v>
      </c>
      <c r="P633" s="5">
        <v>-528.73020419579007</v>
      </c>
      <c r="Q633" s="5">
        <v>-524.14691137296472</v>
      </c>
      <c r="R633" s="5">
        <v>-609.94675417401538</v>
      </c>
      <c r="S633" s="5">
        <v>-814.78833737609557</v>
      </c>
      <c r="T633" s="5">
        <v>-1480.22760407223</v>
      </c>
      <c r="U633" s="5">
        <v>-1451.923915373565</v>
      </c>
      <c r="V633" s="5">
        <v>-1568.778879269415</v>
      </c>
      <c r="W633" s="5">
        <v>-1544.50989224673</v>
      </c>
      <c r="X633" s="5">
        <v>-1532.1497086612339</v>
      </c>
      <c r="Y633" s="5">
        <v>-1634.7515620199911</v>
      </c>
      <c r="Z633" s="5">
        <v>-1658.180714010575</v>
      </c>
      <c r="AA633" s="5">
        <v>-1642.470833852024</v>
      </c>
      <c r="AB633" s="5">
        <v>-1631.80868057475</v>
      </c>
      <c r="AC633" s="5">
        <v>-1678.3287847583599</v>
      </c>
      <c r="AD633" s="5">
        <v>-3545.2628493303118</v>
      </c>
      <c r="AE633" s="5">
        <v>-3757.561821656192</v>
      </c>
    </row>
    <row r="634" spans="1:31">
      <c r="A634" s="56" t="s">
        <v>73</v>
      </c>
      <c r="B634" s="56" t="s">
        <v>199</v>
      </c>
      <c r="C634" s="56" t="s">
        <v>150</v>
      </c>
      <c r="D634" s="5">
        <v>-83.814810791389945</v>
      </c>
      <c r="E634" s="5">
        <v>-147.99966443168009</v>
      </c>
      <c r="F634" s="5">
        <v>-172.71832548432991</v>
      </c>
      <c r="G634" s="5">
        <v>-222.3865727786999</v>
      </c>
      <c r="H634" s="5">
        <v>-277.98438521711489</v>
      </c>
      <c r="I634" s="5">
        <v>-348.71221551164979</v>
      </c>
      <c r="J634" s="5">
        <v>-461.43612661768481</v>
      </c>
      <c r="K634" s="5">
        <v>-554.16441183225982</v>
      </c>
      <c r="L634" s="5">
        <v>-633.53237628850979</v>
      </c>
      <c r="M634" s="5">
        <v>-728.41414575415001</v>
      </c>
      <c r="N634" s="5">
        <v>-924.90159757685547</v>
      </c>
      <c r="O634" s="5">
        <v>-1103.7480011094799</v>
      </c>
      <c r="P634" s="5">
        <v>-1342.8088262839799</v>
      </c>
      <c r="Q634" s="5">
        <v>-1504.8794575876141</v>
      </c>
      <c r="R634" s="5">
        <v>-1836.607582840586</v>
      </c>
      <c r="S634" s="5">
        <v>-2224.7057893169372</v>
      </c>
      <c r="T634" s="5">
        <v>-2333.2818870641449</v>
      </c>
      <c r="U634" s="5">
        <v>-2468.8872365173388</v>
      </c>
      <c r="V634" s="5">
        <v>-2963.0112049448171</v>
      </c>
      <c r="W634" s="5">
        <v>-3119.13010761957</v>
      </c>
      <c r="X634" s="5">
        <v>-3305.3603215545559</v>
      </c>
      <c r="Y634" s="5">
        <v>-3754.6939632337539</v>
      </c>
      <c r="Z634" s="5">
        <v>-4041.6355806673068</v>
      </c>
      <c r="AA634" s="5">
        <v>-4428.9382929160938</v>
      </c>
      <c r="AB634" s="5">
        <v>-4550.752721592401</v>
      </c>
      <c r="AC634" s="5">
        <v>-5143.5611924622881</v>
      </c>
      <c r="AD634" s="5">
        <v>-5616.2526410690598</v>
      </c>
      <c r="AE634" s="5">
        <v>-6026.307804028429</v>
      </c>
    </row>
    <row r="635" spans="1:31">
      <c r="A635" s="56" t="s">
        <v>73</v>
      </c>
      <c r="B635" s="56" t="s">
        <v>199</v>
      </c>
      <c r="C635" s="56" t="s">
        <v>151</v>
      </c>
      <c r="D635" s="5">
        <v>-73.333142461160904</v>
      </c>
      <c r="E635" s="5">
        <v>-100.180591891784</v>
      </c>
      <c r="F635" s="5">
        <v>-125.065651328589</v>
      </c>
      <c r="G635" s="5">
        <v>-146.693403656096</v>
      </c>
      <c r="H635" s="5">
        <v>-164.61539700779801</v>
      </c>
      <c r="I635" s="5">
        <v>-183.25832367771201</v>
      </c>
      <c r="J635" s="5">
        <v>-209.425697186387</v>
      </c>
      <c r="K635" s="5">
        <v>-246.59278958307701</v>
      </c>
      <c r="L635" s="5">
        <v>-283.14341874785202</v>
      </c>
      <c r="M635" s="5">
        <v>-321.08529842100597</v>
      </c>
      <c r="N635" s="5">
        <v>-364.87880136577002</v>
      </c>
      <c r="O635" s="5">
        <v>-412.37377347845398</v>
      </c>
      <c r="P635" s="5">
        <v>-456.33274814531399</v>
      </c>
      <c r="Q635" s="5">
        <v>-494.764521266332</v>
      </c>
      <c r="R635" s="5">
        <v>-527.29820914064999</v>
      </c>
      <c r="S635" s="5">
        <v>-551.07054631727601</v>
      </c>
      <c r="T635" s="5">
        <v>-569.87736250749504</v>
      </c>
      <c r="U635" s="5">
        <v>-575.78790197624596</v>
      </c>
      <c r="V635" s="5">
        <v>-578.48863130753398</v>
      </c>
      <c r="W635" s="5">
        <v>-577.58928367782096</v>
      </c>
      <c r="X635" s="5">
        <v>-575.81178017785703</v>
      </c>
      <c r="Y635" s="5">
        <v>-570.30239844889104</v>
      </c>
      <c r="Z635" s="5">
        <v>-569.84180242440505</v>
      </c>
      <c r="AA635" s="5">
        <v>-568.22093651396005</v>
      </c>
      <c r="AB635" s="5">
        <v>-567.85034440017</v>
      </c>
      <c r="AC635" s="5">
        <v>-562.42043600964098</v>
      </c>
      <c r="AD635" s="5">
        <v>-553.75850861756999</v>
      </c>
      <c r="AE635" s="5">
        <v>-559.06430638335598</v>
      </c>
    </row>
    <row r="637" spans="1:31">
      <c r="A637" s="56" t="s">
        <v>73</v>
      </c>
      <c r="B637" s="56" t="s">
        <v>200</v>
      </c>
      <c r="C637" s="56" t="s">
        <v>132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</row>
    <row r="638" spans="1:31">
      <c r="A638" s="56" t="s">
        <v>73</v>
      </c>
      <c r="B638" s="56" t="s">
        <v>200</v>
      </c>
      <c r="C638" s="56" t="s">
        <v>133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</row>
    <row r="639" spans="1:31">
      <c r="A639" s="56" t="s">
        <v>73</v>
      </c>
      <c r="B639" s="56" t="s">
        <v>200</v>
      </c>
      <c r="C639" s="56" t="s">
        <v>134</v>
      </c>
      <c r="D639" s="5">
        <v>2.086749999999995E-7</v>
      </c>
      <c r="E639" s="5">
        <v>5.7749999999999996E-9</v>
      </c>
      <c r="F639" s="5">
        <v>2.0075500000000079E-7</v>
      </c>
      <c r="G639" s="5">
        <v>2.205549999999994E-7</v>
      </c>
      <c r="H639" s="5">
        <v>1.5565000000000001E-8</v>
      </c>
      <c r="I639" s="5">
        <v>2.4856500000000051E-7</v>
      </c>
      <c r="J639" s="5">
        <v>2.9539859543600149</v>
      </c>
      <c r="K639" s="5">
        <v>0.37263624902499998</v>
      </c>
      <c r="L639" s="5">
        <v>1.0230864700149991</v>
      </c>
      <c r="M639" s="5">
        <v>5.8293907488450074</v>
      </c>
      <c r="N639" s="5">
        <v>0.84002867706999995</v>
      </c>
      <c r="O639" s="5">
        <v>6.4859084611900002</v>
      </c>
      <c r="P639" s="5">
        <v>2.3317563879350001</v>
      </c>
      <c r="Q639" s="5">
        <v>13.03915260686494</v>
      </c>
      <c r="R639" s="5">
        <v>5.7523579860949994</v>
      </c>
      <c r="S639" s="5">
        <v>4.4945149571200202</v>
      </c>
      <c r="T639" s="5">
        <v>6.9477047126449971</v>
      </c>
      <c r="U639" s="5">
        <v>5.2230091369050209</v>
      </c>
      <c r="V639" s="5">
        <v>1.585214999999999E-6</v>
      </c>
      <c r="W639" s="5">
        <v>7.6652540133600118</v>
      </c>
      <c r="X639" s="5">
        <v>3.0145953018550249</v>
      </c>
      <c r="Y639" s="5">
        <v>3.528585000000004E-6</v>
      </c>
      <c r="Z639" s="5">
        <v>3.731437703470001</v>
      </c>
      <c r="AA639" s="5">
        <v>3.9332650000000019E-6</v>
      </c>
      <c r="AB639" s="5">
        <v>8.91091198428499</v>
      </c>
      <c r="AC639" s="5">
        <v>2.4622476465900012</v>
      </c>
      <c r="AD639" s="5">
        <v>1.8253597233900001</v>
      </c>
      <c r="AE639" s="5">
        <v>4.1770949999999956E-6</v>
      </c>
    </row>
    <row r="640" spans="1:31">
      <c r="A640" s="56" t="s">
        <v>73</v>
      </c>
      <c r="B640" s="56" t="s">
        <v>200</v>
      </c>
      <c r="C640" s="56" t="s">
        <v>135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</row>
    <row r="641" spans="1:31">
      <c r="A641" s="56" t="s">
        <v>73</v>
      </c>
      <c r="B641" s="56" t="s">
        <v>200</v>
      </c>
      <c r="C641" s="56" t="s">
        <v>136</v>
      </c>
      <c r="D641" s="5">
        <v>7201.0673411670568</v>
      </c>
      <c r="E641" s="5">
        <v>9899.8424079173619</v>
      </c>
      <c r="F641" s="5">
        <v>7898.298025269607</v>
      </c>
      <c r="G641" s="5">
        <v>8387.4032790404399</v>
      </c>
      <c r="H641" s="5">
        <v>9321.9848422968316</v>
      </c>
      <c r="I641" s="5">
        <v>8628.5532138575363</v>
      </c>
      <c r="J641" s="5">
        <v>8629.5570485356438</v>
      </c>
      <c r="K641" s="5">
        <v>9166.1200468577335</v>
      </c>
      <c r="L641" s="5">
        <v>7082.5031803889142</v>
      </c>
      <c r="M641" s="5">
        <v>10001.122452865329</v>
      </c>
      <c r="N641" s="5">
        <v>8480.9501615879944</v>
      </c>
      <c r="O641" s="5">
        <v>7495.2582858967398</v>
      </c>
      <c r="P641" s="5">
        <v>8614.8998866946022</v>
      </c>
      <c r="Q641" s="5">
        <v>8114.0939337306891</v>
      </c>
      <c r="R641" s="5">
        <v>7947.2697709254844</v>
      </c>
      <c r="S641" s="5">
        <v>8074.0328411848641</v>
      </c>
      <c r="T641" s="5">
        <v>7507.990252037639</v>
      </c>
      <c r="U641" s="5">
        <v>7646.3749041591473</v>
      </c>
      <c r="V641" s="5">
        <v>6925.4730609177604</v>
      </c>
      <c r="W641" s="5">
        <v>6246.3397070798237</v>
      </c>
      <c r="X641" s="5">
        <v>7976.2063448205608</v>
      </c>
      <c r="Y641" s="5">
        <v>6806.5793493606989</v>
      </c>
      <c r="Z641" s="5">
        <v>6823.870889028336</v>
      </c>
      <c r="AA641" s="5">
        <v>6790.3558619029272</v>
      </c>
      <c r="AB641" s="5">
        <v>7527.3031154744931</v>
      </c>
      <c r="AC641" s="5">
        <v>7329.2759923476178</v>
      </c>
      <c r="AD641" s="5">
        <v>7685.5977889976684</v>
      </c>
      <c r="AE641" s="5">
        <v>6429.9984292234631</v>
      </c>
    </row>
    <row r="642" spans="1:31">
      <c r="A642" s="56" t="s">
        <v>73</v>
      </c>
      <c r="B642" s="56" t="s">
        <v>200</v>
      </c>
      <c r="C642" s="56" t="s">
        <v>137</v>
      </c>
      <c r="D642" s="5">
        <v>4.6249550000000034E-6</v>
      </c>
      <c r="E642" s="5">
        <v>1.2976364999999999E-5</v>
      </c>
      <c r="F642" s="5">
        <v>1.3834045E-5</v>
      </c>
      <c r="G642" s="5">
        <v>1.6400569999999981E-5</v>
      </c>
      <c r="H642" s="5">
        <v>2.1775889999999999E-5</v>
      </c>
      <c r="I642" s="5">
        <v>5.7290815000000052E-5</v>
      </c>
      <c r="J642" s="5">
        <v>1.7614306999999991E-4</v>
      </c>
      <c r="K642" s="5">
        <v>1.7623882999999999E-4</v>
      </c>
      <c r="L642" s="5">
        <v>2.2306175500000011E-4</v>
      </c>
      <c r="M642" s="5">
        <v>3.8319051000000029E-4</v>
      </c>
      <c r="N642" s="5">
        <v>4.1198844500000019E-4</v>
      </c>
      <c r="O642" s="5">
        <v>85.7928144860701</v>
      </c>
      <c r="P642" s="5">
        <v>92.550959445759986</v>
      </c>
      <c r="Q642" s="5">
        <v>923.51168055518428</v>
      </c>
      <c r="R642" s="5">
        <v>912.81051862697495</v>
      </c>
      <c r="S642" s="5">
        <v>1005.539268997235</v>
      </c>
      <c r="T642" s="5">
        <v>959.22436767452655</v>
      </c>
      <c r="U642" s="5">
        <v>922.95665075656996</v>
      </c>
      <c r="V642" s="5">
        <v>910.49563088772084</v>
      </c>
      <c r="W642" s="5">
        <v>984.78694170013478</v>
      </c>
      <c r="X642" s="5">
        <v>839.59350081027503</v>
      </c>
      <c r="Y642" s="5">
        <v>840.45270602961534</v>
      </c>
      <c r="Z642" s="5">
        <v>848.25793197350526</v>
      </c>
      <c r="AA642" s="5">
        <v>903.68221901183051</v>
      </c>
      <c r="AB642" s="5">
        <v>921.23278684001514</v>
      </c>
      <c r="AC642" s="5">
        <v>838.6133737750398</v>
      </c>
      <c r="AD642" s="5">
        <v>914.15790636460986</v>
      </c>
      <c r="AE642" s="5">
        <v>1027.6503406486261</v>
      </c>
    </row>
    <row r="643" spans="1:31">
      <c r="A643" s="56" t="s">
        <v>73</v>
      </c>
      <c r="B643" s="56" t="s">
        <v>200</v>
      </c>
      <c r="C643" s="56" t="s">
        <v>138</v>
      </c>
      <c r="D643" s="5">
        <v>0.18036495401499991</v>
      </c>
      <c r="E643" s="5">
        <v>3.0449725097749978</v>
      </c>
      <c r="F643" s="5">
        <v>6.2619783125050068</v>
      </c>
      <c r="G643" s="5">
        <v>9.0921734398650074</v>
      </c>
      <c r="H643" s="5">
        <v>16.686395977905001</v>
      </c>
      <c r="I643" s="5">
        <v>22.99531218828</v>
      </c>
      <c r="J643" s="5">
        <v>67.919304362394968</v>
      </c>
      <c r="K643" s="5">
        <v>78.134928490215017</v>
      </c>
      <c r="L643" s="5">
        <v>108.05351847224</v>
      </c>
      <c r="M643" s="5">
        <v>118.14498736781491</v>
      </c>
      <c r="N643" s="5">
        <v>158.04238642995</v>
      </c>
      <c r="O643" s="5">
        <v>205.98866817862009</v>
      </c>
      <c r="P643" s="5">
        <v>261.68098068236509</v>
      </c>
      <c r="Q643" s="5">
        <v>269.34058209174498</v>
      </c>
      <c r="R643" s="5">
        <v>327.55861256534479</v>
      </c>
      <c r="S643" s="5">
        <v>403.61961592828538</v>
      </c>
      <c r="T643" s="5">
        <v>376.89951401302011</v>
      </c>
      <c r="U643" s="5">
        <v>406.96827236482932</v>
      </c>
      <c r="V643" s="5">
        <v>493.17628244530488</v>
      </c>
      <c r="W643" s="5">
        <v>583.41016278400502</v>
      </c>
      <c r="X643" s="5">
        <v>496.55476139028491</v>
      </c>
      <c r="Y643" s="5">
        <v>592.26480843738489</v>
      </c>
      <c r="Z643" s="5">
        <v>667.0110346166847</v>
      </c>
      <c r="AA643" s="5">
        <v>720.74733108684472</v>
      </c>
      <c r="AB643" s="5">
        <v>757.43171136624937</v>
      </c>
      <c r="AC643" s="5">
        <v>782.22327719481507</v>
      </c>
      <c r="AD643" s="5">
        <v>923.53682890305504</v>
      </c>
      <c r="AE643" s="5">
        <v>967.49375531106546</v>
      </c>
    </row>
    <row r="644" spans="1:31">
      <c r="A644" s="56" t="s">
        <v>73</v>
      </c>
      <c r="B644" s="56" t="s">
        <v>200</v>
      </c>
      <c r="C644" s="56" t="s">
        <v>139</v>
      </c>
      <c r="D644" s="5">
        <v>11.2852769075102</v>
      </c>
      <c r="E644" s="5">
        <v>17.192628571199499</v>
      </c>
      <c r="F644" s="5">
        <v>23.165106786335901</v>
      </c>
      <c r="G644" s="5">
        <v>28.4196539315998</v>
      </c>
      <c r="H644" s="5">
        <v>32.605731789379803</v>
      </c>
      <c r="I644" s="5">
        <v>36.115433738037098</v>
      </c>
      <c r="J644" s="5">
        <v>40.819665955945801</v>
      </c>
      <c r="K644" s="5">
        <v>48.524344848218902</v>
      </c>
      <c r="L644" s="5">
        <v>56.003837168387598</v>
      </c>
      <c r="M644" s="5">
        <v>63.844335357889697</v>
      </c>
      <c r="N644" s="5">
        <v>72.936401000018293</v>
      </c>
      <c r="O644" s="5">
        <v>82.548661119306203</v>
      </c>
      <c r="P644" s="5">
        <v>91.832704456545997</v>
      </c>
      <c r="Q644" s="5">
        <v>100.469488593203</v>
      </c>
      <c r="R644" s="5">
        <v>108.310161615233</v>
      </c>
      <c r="S644" s="5">
        <v>114.715483139106</v>
      </c>
      <c r="T644" s="5">
        <v>119.720903786297</v>
      </c>
      <c r="U644" s="5">
        <v>121.846358137837</v>
      </c>
      <c r="V644" s="5">
        <v>122.680232967381</v>
      </c>
      <c r="W644" s="5">
        <v>123.529510721487</v>
      </c>
      <c r="X644" s="5">
        <v>123.806815219971</v>
      </c>
      <c r="Y644" s="5">
        <v>124.291065118039</v>
      </c>
      <c r="Z644" s="5">
        <v>124.17774085907899</v>
      </c>
      <c r="AA644" s="5">
        <v>123.988481715332</v>
      </c>
      <c r="AB644" s="5">
        <v>123.801345974043</v>
      </c>
      <c r="AC644" s="5">
        <v>123.11225865412899</v>
      </c>
      <c r="AD644" s="5">
        <v>121.724652144125</v>
      </c>
      <c r="AE644" s="5">
        <v>123.270185805716</v>
      </c>
    </row>
    <row r="645" spans="1:31">
      <c r="A645" s="56" t="s">
        <v>73</v>
      </c>
      <c r="B645" s="56" t="s">
        <v>200</v>
      </c>
      <c r="C645" s="56" t="s">
        <v>140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</row>
    <row r="646" spans="1:31">
      <c r="A646" s="56" t="s">
        <v>73</v>
      </c>
      <c r="B646" s="56" t="s">
        <v>200</v>
      </c>
      <c r="C646" s="56" t="s">
        <v>141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</row>
    <row r="647" spans="1:31">
      <c r="A647" s="56" t="s">
        <v>73</v>
      </c>
      <c r="B647" s="56" t="s">
        <v>200</v>
      </c>
      <c r="C647" s="56" t="s">
        <v>142</v>
      </c>
      <c r="D647" s="5">
        <v>1845.0012010527601</v>
      </c>
      <c r="E647" s="5">
        <v>3316.8569491533199</v>
      </c>
      <c r="F647" s="5">
        <v>4464.4831434281141</v>
      </c>
      <c r="G647" s="5">
        <v>4315.3222426293341</v>
      </c>
      <c r="H647" s="5">
        <v>4558.3569645740236</v>
      </c>
      <c r="I647" s="5">
        <v>4904.2659295245139</v>
      </c>
      <c r="J647" s="5">
        <v>8931.8000644291624</v>
      </c>
      <c r="K647" s="5">
        <v>9216.9156755044041</v>
      </c>
      <c r="L647" s="5">
        <v>12918.47537528763</v>
      </c>
      <c r="M647" s="5">
        <v>13016.088795047859</v>
      </c>
      <c r="N647" s="5">
        <v>12617.06643244175</v>
      </c>
      <c r="O647" s="5">
        <v>12086.533047881159</v>
      </c>
      <c r="P647" s="5">
        <v>13229.607802108319</v>
      </c>
      <c r="Q647" s="5">
        <v>12844.73513586869</v>
      </c>
      <c r="R647" s="5">
        <v>12376.365486443379</v>
      </c>
      <c r="S647" s="5">
        <v>12631.762847549389</v>
      </c>
      <c r="T647" s="5">
        <v>12901.321522481971</v>
      </c>
      <c r="U647" s="5">
        <v>13238.776355688649</v>
      </c>
      <c r="V647" s="5">
        <v>13591.493773113711</v>
      </c>
      <c r="W647" s="5">
        <v>12619.246278335089</v>
      </c>
      <c r="X647" s="5">
        <v>13009.327871861051</v>
      </c>
      <c r="Y647" s="5">
        <v>12098.963710323749</v>
      </c>
      <c r="Z647" s="5">
        <v>11539.379469118599</v>
      </c>
      <c r="AA647" s="5">
        <v>12542.485397842271</v>
      </c>
      <c r="AB647" s="5">
        <v>12329.385103572131</v>
      </c>
      <c r="AC647" s="5">
        <v>11844.052588052689</v>
      </c>
      <c r="AD647" s="5">
        <v>11942.33751905982</v>
      </c>
      <c r="AE647" s="5">
        <v>11164.793774566029</v>
      </c>
    </row>
    <row r="648" spans="1:31">
      <c r="A648" s="56" t="s">
        <v>73</v>
      </c>
      <c r="B648" s="56" t="s">
        <v>200</v>
      </c>
      <c r="C648" s="56" t="s">
        <v>143</v>
      </c>
      <c r="D648" s="5">
        <v>0</v>
      </c>
      <c r="E648" s="5">
        <v>4.271625E-6</v>
      </c>
      <c r="F648" s="5">
        <v>1.646370499999998E-5</v>
      </c>
      <c r="G648" s="5">
        <v>1.9612499999999999E-5</v>
      </c>
      <c r="H648" s="5">
        <v>1.8572109999999988E-5</v>
      </c>
      <c r="I648" s="5">
        <v>1.9860030000000002E-5</v>
      </c>
      <c r="J648" s="5">
        <v>1.644781500000001E-5</v>
      </c>
      <c r="K648" s="5">
        <v>1.7700895000000002E-5</v>
      </c>
      <c r="L648" s="5">
        <v>1.8282985E-5</v>
      </c>
      <c r="M648" s="5">
        <v>1.831248000000002E-5</v>
      </c>
      <c r="N648" s="5">
        <v>1.8560824999999999E-5</v>
      </c>
      <c r="O648" s="5">
        <v>1.862419999999999E-5</v>
      </c>
      <c r="P648" s="5">
        <v>1.4941454999999999E-5</v>
      </c>
      <c r="Q648" s="5">
        <v>1.8327760000000002E-5</v>
      </c>
      <c r="R648" s="5">
        <v>1.9862780000000001E-5</v>
      </c>
      <c r="S648" s="5">
        <v>1.9935250000000009E-5</v>
      </c>
      <c r="T648" s="5">
        <v>2.1122429999999991E-5</v>
      </c>
      <c r="U648" s="5">
        <v>2.0250450000000009E-5</v>
      </c>
      <c r="V648" s="5">
        <v>1.9076039999999991E-5</v>
      </c>
      <c r="W648" s="5">
        <v>3.148430999999998E-5</v>
      </c>
      <c r="X648" s="5">
        <v>2.93723E-5</v>
      </c>
      <c r="Y648" s="5">
        <v>3.1635119999999999E-5</v>
      </c>
      <c r="Z648" s="5">
        <v>5.0021324999999997E-5</v>
      </c>
      <c r="AA648" s="5">
        <v>4.251594000000002E-5</v>
      </c>
      <c r="AB648" s="5">
        <v>4.8282994999999978E-5</v>
      </c>
      <c r="AC648" s="5">
        <v>4.8126079999999978E-5</v>
      </c>
      <c r="AD648" s="5">
        <v>5.5434430000000049E-5</v>
      </c>
      <c r="AE648" s="5">
        <v>5.5565159999999978E-5</v>
      </c>
    </row>
    <row r="649" spans="1:31">
      <c r="A649" s="56" t="s">
        <v>73</v>
      </c>
      <c r="B649" s="56" t="s">
        <v>200</v>
      </c>
      <c r="C649" s="56" t="s">
        <v>144</v>
      </c>
      <c r="D649" s="5">
        <v>336.61968960000002</v>
      </c>
      <c r="E649" s="5">
        <v>386.50695339999999</v>
      </c>
      <c r="F649" s="5">
        <v>437.62479860000002</v>
      </c>
      <c r="G649" s="5">
        <v>487.71929</v>
      </c>
      <c r="H649" s="5">
        <v>535.97744890000001</v>
      </c>
      <c r="I649" s="5">
        <v>582.26968609999994</v>
      </c>
      <c r="J649" s="5">
        <v>626.77675050000005</v>
      </c>
      <c r="K649" s="5">
        <v>672.65321689999996</v>
      </c>
      <c r="L649" s="5">
        <v>717.59588020000001</v>
      </c>
      <c r="M649" s="5">
        <v>760.83284300000003</v>
      </c>
      <c r="N649" s="5">
        <v>802.47146999999995</v>
      </c>
      <c r="O649" s="5">
        <v>844.73358140000005</v>
      </c>
      <c r="P649" s="5">
        <v>886.83032890000004</v>
      </c>
      <c r="Q649" s="5">
        <v>926.50407359999997</v>
      </c>
      <c r="R649" s="5">
        <v>964.25604650000002</v>
      </c>
      <c r="S649" s="5">
        <v>1004.495876</v>
      </c>
      <c r="T649" s="5">
        <v>1047.3092790000001</v>
      </c>
      <c r="U649" s="5">
        <v>1088.8410249999999</v>
      </c>
      <c r="V649" s="5">
        <v>1127.9337069999999</v>
      </c>
      <c r="W649" s="5">
        <v>1169.0157790000001</v>
      </c>
      <c r="X649" s="5">
        <v>1212.5199379999999</v>
      </c>
      <c r="Y649" s="5">
        <v>1254.153816</v>
      </c>
      <c r="Z649" s="5">
        <v>1292.436692</v>
      </c>
      <c r="AA649" s="5">
        <v>1332.037859</v>
      </c>
      <c r="AB649" s="5">
        <v>1373.3476659999999</v>
      </c>
      <c r="AC649" s="5">
        <v>1411.431425</v>
      </c>
      <c r="AD649" s="5">
        <v>1445.819579</v>
      </c>
      <c r="AE649" s="5">
        <v>1445.819579</v>
      </c>
    </row>
    <row r="650" spans="1:31">
      <c r="A650" s="56" t="s">
        <v>73</v>
      </c>
      <c r="B650" s="56" t="s">
        <v>200</v>
      </c>
      <c r="C650" s="56" t="s">
        <v>146</v>
      </c>
      <c r="D650" s="5">
        <v>7.3237999999999931E-7</v>
      </c>
      <c r="E650" s="5">
        <v>6.7434499999999515E-7</v>
      </c>
      <c r="F650" s="5">
        <v>7.5781999999999756E-7</v>
      </c>
      <c r="G650" s="5">
        <v>7.9997499999999927E-7</v>
      </c>
      <c r="H650" s="5">
        <v>7.8598499999999511E-7</v>
      </c>
      <c r="I650" s="5">
        <v>8.4410000000000105E-7</v>
      </c>
      <c r="J650" s="5">
        <v>9.4184500000000244E-7</v>
      </c>
      <c r="K650" s="5">
        <v>6.4807500000000216E-7</v>
      </c>
      <c r="L650" s="5">
        <v>7.669399999999989E-7</v>
      </c>
      <c r="M650" s="5">
        <v>1.6359491339399841</v>
      </c>
      <c r="N650" s="5">
        <v>8.34620000000001E-7</v>
      </c>
      <c r="O650" s="5">
        <v>0.28351006407499979</v>
      </c>
      <c r="P650" s="5">
        <v>0.1038495775249995</v>
      </c>
      <c r="Q650" s="5">
        <v>1.507317269219993</v>
      </c>
      <c r="R650" s="5">
        <v>1.6849400000000019E-6</v>
      </c>
      <c r="S650" s="5">
        <v>0.32534781213500003</v>
      </c>
      <c r="T650" s="5">
        <v>1.3132652792399999</v>
      </c>
      <c r="U650" s="5">
        <v>2.5118252045149752</v>
      </c>
      <c r="V650" s="5">
        <v>2.101565E-6</v>
      </c>
      <c r="W650" s="5">
        <v>6.4494185172299927</v>
      </c>
      <c r="X650" s="5">
        <v>2.806666064734995</v>
      </c>
      <c r="Y650" s="5">
        <v>4.307589999999996E-6</v>
      </c>
      <c r="Z650" s="5">
        <v>6.2041185899250024</v>
      </c>
      <c r="AA650" s="5">
        <v>1.317336927340004</v>
      </c>
      <c r="AB650" s="5">
        <v>15.10385990564502</v>
      </c>
      <c r="AC650" s="5">
        <v>17.97138914644999</v>
      </c>
      <c r="AD650" s="5">
        <v>40.925556414624957</v>
      </c>
      <c r="AE650" s="5">
        <v>30.616809838369971</v>
      </c>
    </row>
    <row r="651" spans="1:31">
      <c r="A651" s="56" t="s">
        <v>73</v>
      </c>
      <c r="B651" s="56" t="s">
        <v>200</v>
      </c>
      <c r="C651" s="56" t="s">
        <v>149</v>
      </c>
      <c r="D651" s="5">
        <v>-7.8002049999999939E-6</v>
      </c>
      <c r="E651" s="5">
        <v>-1.5430529999999989E-5</v>
      </c>
      <c r="F651" s="5">
        <v>-1.6593030000000001E-5</v>
      </c>
      <c r="G651" s="5">
        <v>-1.9295174999999999E-5</v>
      </c>
      <c r="H651" s="5">
        <v>-2.558660000000001E-5</v>
      </c>
      <c r="I651" s="5">
        <v>-7.2585984999999991E-5</v>
      </c>
      <c r="J651" s="5">
        <v>-2.2329971E-4</v>
      </c>
      <c r="K651" s="5">
        <v>-2.2771643E-4</v>
      </c>
      <c r="L651" s="5">
        <v>-2.898010200000001E-4</v>
      </c>
      <c r="M651" s="5">
        <v>-4.9349928499999994E-4</v>
      </c>
      <c r="N651" s="5">
        <v>-5.4495671500000016E-4</v>
      </c>
      <c r="O651" s="5">
        <v>-111.74352487514</v>
      </c>
      <c r="P651" s="5">
        <v>-124.06106388888</v>
      </c>
      <c r="Q651" s="5">
        <v>-1206.6743201109821</v>
      </c>
      <c r="R651" s="5">
        <v>-1205.339947470449</v>
      </c>
      <c r="S651" s="5">
        <v>-1327.19137064447</v>
      </c>
      <c r="T651" s="5">
        <v>-1253.750422886249</v>
      </c>
      <c r="U651" s="5">
        <v>-1226.811178765671</v>
      </c>
      <c r="V651" s="5">
        <v>-1197.6612345394699</v>
      </c>
      <c r="W651" s="5">
        <v>-1289.96873110008</v>
      </c>
      <c r="X651" s="5">
        <v>-1098.496581637949</v>
      </c>
      <c r="Y651" s="5">
        <v>-1120.5205415897799</v>
      </c>
      <c r="Z651" s="5">
        <v>-1101.4670885179601</v>
      </c>
      <c r="AA651" s="5">
        <v>-1203.717266423319</v>
      </c>
      <c r="AB651" s="5">
        <v>-1197.486628760704</v>
      </c>
      <c r="AC651" s="5">
        <v>-1103.43867190279</v>
      </c>
      <c r="AD651" s="5">
        <v>-1204.3756574313149</v>
      </c>
      <c r="AE651" s="5">
        <v>-1350.317328435895</v>
      </c>
    </row>
    <row r="652" spans="1:31">
      <c r="A652" s="56" t="s">
        <v>73</v>
      </c>
      <c r="B652" s="56" t="s">
        <v>200</v>
      </c>
      <c r="C652" s="56" t="s">
        <v>150</v>
      </c>
      <c r="D652" s="5">
        <v>-0.2121725768849998</v>
      </c>
      <c r="E652" s="5">
        <v>-3.6099049013850002</v>
      </c>
      <c r="F652" s="5">
        <v>-7.3384143726950022</v>
      </c>
      <c r="G652" s="5">
        <v>-10.763833225240001</v>
      </c>
      <c r="H652" s="5">
        <v>-19.56084999965999</v>
      </c>
      <c r="I652" s="5">
        <v>-27.173625863105009</v>
      </c>
      <c r="J652" s="5">
        <v>-79.774177136844969</v>
      </c>
      <c r="K652" s="5">
        <v>-92.601378344815018</v>
      </c>
      <c r="L652" s="5">
        <v>-128.444027776155</v>
      </c>
      <c r="M652" s="5">
        <v>-140.86990826824001</v>
      </c>
      <c r="N652" s="5">
        <v>-189.86565068771</v>
      </c>
      <c r="O652" s="5">
        <v>-247.31799588125</v>
      </c>
      <c r="P652" s="5">
        <v>-317.40575450093519</v>
      </c>
      <c r="Q652" s="5">
        <v>-325.12111452902991</v>
      </c>
      <c r="R652" s="5">
        <v>-396.88106868646469</v>
      </c>
      <c r="S652" s="5">
        <v>-490.50981959348979</v>
      </c>
      <c r="T652" s="5">
        <v>-460.05173865232513</v>
      </c>
      <c r="U652" s="5">
        <v>-499.86856275499463</v>
      </c>
      <c r="V652" s="5">
        <v>-607.10115060465046</v>
      </c>
      <c r="W652" s="5">
        <v>-716.0017447400844</v>
      </c>
      <c r="X652" s="5">
        <v>-612.17439920771017</v>
      </c>
      <c r="Y652" s="5">
        <v>-734.14573291835995</v>
      </c>
      <c r="Z652" s="5">
        <v>-822.55393230256084</v>
      </c>
      <c r="AA652" s="5">
        <v>-895.19792632555084</v>
      </c>
      <c r="AB652" s="5">
        <v>-939.60935055846483</v>
      </c>
      <c r="AC652" s="5">
        <v>-974.85070230830479</v>
      </c>
      <c r="AD652" s="5">
        <v>-1152.6523657119001</v>
      </c>
      <c r="AE652" s="5">
        <v>-1209.68812867821</v>
      </c>
    </row>
    <row r="653" spans="1:31">
      <c r="A653" s="56" t="s">
        <v>73</v>
      </c>
      <c r="B653" s="56" t="s">
        <v>200</v>
      </c>
      <c r="C653" s="56" t="s">
        <v>151</v>
      </c>
      <c r="D653" s="5">
        <v>-13.3382076857734</v>
      </c>
      <c r="E653" s="5">
        <v>-20.364503530075702</v>
      </c>
      <c r="F653" s="5">
        <v>-27.420773041765401</v>
      </c>
      <c r="G653" s="5">
        <v>-33.5656431644382</v>
      </c>
      <c r="H653" s="5">
        <v>-38.335132806893</v>
      </c>
      <c r="I653" s="5">
        <v>-42.502344795681502</v>
      </c>
      <c r="J653" s="5">
        <v>-48.176091960252997</v>
      </c>
      <c r="K653" s="5">
        <v>-57.207293028896103</v>
      </c>
      <c r="L653" s="5">
        <v>-65.913067694844699</v>
      </c>
      <c r="M653" s="5">
        <v>-75.0463884061801</v>
      </c>
      <c r="N653" s="5">
        <v>-85.551976819519595</v>
      </c>
      <c r="O653" s="5">
        <v>-97.202607065100196</v>
      </c>
      <c r="P653" s="5">
        <v>-108.33279754463599</v>
      </c>
      <c r="Q653" s="5">
        <v>-118.517161917468</v>
      </c>
      <c r="R653" s="5">
        <v>-127.301978936602</v>
      </c>
      <c r="S653" s="5">
        <v>-135.00284813031701</v>
      </c>
      <c r="T653" s="5">
        <v>-140.61863667094499</v>
      </c>
      <c r="U653" s="5">
        <v>-144.302791641087</v>
      </c>
      <c r="V653" s="5">
        <v>-144.934020399617</v>
      </c>
      <c r="W653" s="5">
        <v>-145.925582971458</v>
      </c>
      <c r="X653" s="5">
        <v>-145.78972030849201</v>
      </c>
      <c r="Y653" s="5">
        <v>-146.16960310278699</v>
      </c>
      <c r="Z653" s="5">
        <v>-146.62087707299</v>
      </c>
      <c r="AA653" s="5">
        <v>-146.95304277834001</v>
      </c>
      <c r="AB653" s="5">
        <v>-146.50398200547099</v>
      </c>
      <c r="AC653" s="5">
        <v>-145.33470127331501</v>
      </c>
      <c r="AD653" s="5">
        <v>-143.70154105005099</v>
      </c>
      <c r="AE653" s="5">
        <v>-145.160499581907</v>
      </c>
    </row>
    <row r="655" spans="1:31">
      <c r="A655" s="56" t="s">
        <v>75</v>
      </c>
      <c r="B655" s="56" t="s">
        <v>163</v>
      </c>
      <c r="C655" s="56" t="s">
        <v>130</v>
      </c>
      <c r="D655" s="5">
        <v>46159.241804218836</v>
      </c>
      <c r="E655" s="5">
        <v>42641.173384393667</v>
      </c>
      <c r="F655" s="5">
        <v>36388.124635374807</v>
      </c>
      <c r="G655" s="5">
        <v>34924.530758660207</v>
      </c>
      <c r="H655" s="5">
        <v>24927.634360212582</v>
      </c>
      <c r="I655" s="5">
        <v>19417.650966826139</v>
      </c>
      <c r="J655" s="5">
        <v>15689.569610286389</v>
      </c>
      <c r="K655" s="5">
        <v>14836.125006425729</v>
      </c>
      <c r="L655" s="5">
        <v>15263.556482802789</v>
      </c>
      <c r="M655" s="5">
        <v>15425.41780953243</v>
      </c>
      <c r="N655" s="5">
        <v>7712.5545033313902</v>
      </c>
      <c r="O655" s="5">
        <v>8220.0098528903873</v>
      </c>
      <c r="P655" s="5">
        <v>7580.6685079804793</v>
      </c>
      <c r="Q655" s="5">
        <v>7188.6046105926598</v>
      </c>
      <c r="R655" s="5">
        <v>6619.0866668230283</v>
      </c>
      <c r="S655" s="5">
        <v>7079.89171869442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</row>
    <row r="656" spans="1:31">
      <c r="A656" s="56" t="s">
        <v>75</v>
      </c>
      <c r="B656" s="56" t="s">
        <v>163</v>
      </c>
      <c r="C656" s="56" t="s">
        <v>132</v>
      </c>
      <c r="D656" s="5">
        <v>14.83664787203992</v>
      </c>
      <c r="E656" s="5">
        <v>7.1711458496549998</v>
      </c>
      <c r="F656" s="5">
        <v>134.0965608299349</v>
      </c>
      <c r="G656" s="5">
        <v>262.68057685456438</v>
      </c>
      <c r="H656" s="5">
        <v>449.99174176482529</v>
      </c>
      <c r="I656" s="5">
        <v>350.6604248506909</v>
      </c>
      <c r="J656" s="5">
        <v>425.63369624428083</v>
      </c>
      <c r="K656" s="5">
        <v>528.18672027993011</v>
      </c>
      <c r="L656" s="5">
        <v>644.65112027011992</v>
      </c>
      <c r="M656" s="5">
        <v>801.90659924733052</v>
      </c>
      <c r="N656" s="5">
        <v>1086.4719677370449</v>
      </c>
      <c r="O656" s="5">
        <v>1355.0993882214509</v>
      </c>
      <c r="P656" s="5">
        <v>1190.1415827496301</v>
      </c>
      <c r="Q656" s="5">
        <v>1066.4834577743859</v>
      </c>
      <c r="R656" s="5">
        <v>1429.0483598020519</v>
      </c>
      <c r="S656" s="5">
        <v>1572.5569057442831</v>
      </c>
      <c r="T656" s="5">
        <v>1218.8903054269799</v>
      </c>
      <c r="U656" s="5">
        <v>1143.368715756475</v>
      </c>
      <c r="V656" s="5">
        <v>1313.2642205411551</v>
      </c>
      <c r="W656" s="5">
        <v>1169.7306815867571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</row>
    <row r="657" spans="1:31">
      <c r="A657" s="56" t="s">
        <v>75</v>
      </c>
      <c r="B657" s="56" t="s">
        <v>163</v>
      </c>
      <c r="C657" s="56" t="s">
        <v>133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</row>
    <row r="658" spans="1:31">
      <c r="A658" s="56" t="s">
        <v>75</v>
      </c>
      <c r="B658" s="56" t="s">
        <v>163</v>
      </c>
      <c r="C658" s="56" t="s">
        <v>134</v>
      </c>
      <c r="D658" s="5">
        <v>1.709006501575</v>
      </c>
      <c r="E658" s="5">
        <v>2.3015074153350001</v>
      </c>
      <c r="F658" s="5">
        <v>43.135869941054928</v>
      </c>
      <c r="G658" s="5">
        <v>30.842611080609949</v>
      </c>
      <c r="H658" s="5">
        <v>71.476085199539924</v>
      </c>
      <c r="I658" s="5">
        <v>17.938135604795011</v>
      </c>
      <c r="J658" s="5">
        <v>18.90376724867993</v>
      </c>
      <c r="K658" s="5">
        <v>27.238716640195008</v>
      </c>
      <c r="L658" s="5">
        <v>154.78288301406991</v>
      </c>
      <c r="M658" s="5">
        <v>180.74628121828511</v>
      </c>
      <c r="N658" s="5">
        <v>80.625275774979912</v>
      </c>
      <c r="O658" s="5">
        <v>405.89762824979988</v>
      </c>
      <c r="P658" s="5">
        <v>456.46496317670488</v>
      </c>
      <c r="Q658" s="5">
        <v>675.78159591437975</v>
      </c>
      <c r="R658" s="5">
        <v>463.3053913440296</v>
      </c>
      <c r="S658" s="5">
        <v>1006.246550429186</v>
      </c>
      <c r="T658" s="5">
        <v>1399.352108043191</v>
      </c>
      <c r="U658" s="5">
        <v>1529.9913318074839</v>
      </c>
      <c r="V658" s="5">
        <v>1430.10888741907</v>
      </c>
      <c r="W658" s="5">
        <v>1687.084957170219</v>
      </c>
      <c r="X658" s="5">
        <v>1930.5733020810289</v>
      </c>
      <c r="Y658" s="5">
        <v>2213.1622563116262</v>
      </c>
      <c r="Z658" s="5">
        <v>3218.0531661203941</v>
      </c>
      <c r="AA658" s="5">
        <v>3348.420339995499</v>
      </c>
      <c r="AB658" s="5">
        <v>3278.5401190678481</v>
      </c>
      <c r="AC658" s="5">
        <v>3782.7672387454968</v>
      </c>
      <c r="AD658" s="5">
        <v>4253.109289959054</v>
      </c>
      <c r="AE658" s="5">
        <v>2763.050978568087</v>
      </c>
    </row>
    <row r="659" spans="1:31">
      <c r="A659" s="56" t="s">
        <v>75</v>
      </c>
      <c r="B659" s="56" t="s">
        <v>163</v>
      </c>
      <c r="C659" s="56" t="s">
        <v>135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</row>
    <row r="660" spans="1:31">
      <c r="A660" s="56" t="s">
        <v>75</v>
      </c>
      <c r="B660" s="56" t="s">
        <v>163</v>
      </c>
      <c r="C660" s="56" t="s">
        <v>136</v>
      </c>
      <c r="D660" s="5">
        <v>2612.8306307010548</v>
      </c>
      <c r="E660" s="5">
        <v>1710.07698198651</v>
      </c>
      <c r="F660" s="5">
        <v>2934.5174018547818</v>
      </c>
      <c r="G660" s="5">
        <v>3439.746373665906</v>
      </c>
      <c r="H660" s="5">
        <v>3867.12211725522</v>
      </c>
      <c r="I660" s="5">
        <v>2570.4711714753298</v>
      </c>
      <c r="J660" s="5">
        <v>2796.5970278006789</v>
      </c>
      <c r="K660" s="5">
        <v>2916.5862382085752</v>
      </c>
      <c r="L660" s="5">
        <v>2744.901954939965</v>
      </c>
      <c r="M660" s="5">
        <v>2970.51032017648</v>
      </c>
      <c r="N660" s="5">
        <v>3536.021524988972</v>
      </c>
      <c r="O660" s="5">
        <v>3874.0080344884959</v>
      </c>
      <c r="P660" s="5">
        <v>3358.2348506777148</v>
      </c>
      <c r="Q660" s="5">
        <v>2374.231806010745</v>
      </c>
      <c r="R660" s="5">
        <v>2856.1316094195722</v>
      </c>
      <c r="S660" s="5">
        <v>3365.0523550659241</v>
      </c>
      <c r="T660" s="5">
        <v>2829.247273336804</v>
      </c>
      <c r="U660" s="5">
        <v>2541.674153477476</v>
      </c>
      <c r="V660" s="5">
        <v>2662.325797964676</v>
      </c>
      <c r="W660" s="5">
        <v>2197.5397871136138</v>
      </c>
      <c r="X660" s="5">
        <v>2233.8032561201039</v>
      </c>
      <c r="Y660" s="5">
        <v>2953.6056765642002</v>
      </c>
      <c r="Z660" s="5">
        <v>2867.3644035907168</v>
      </c>
      <c r="AA660" s="5">
        <v>2748.193104524838</v>
      </c>
      <c r="AB660" s="5">
        <v>2506.0649892368938</v>
      </c>
      <c r="AC660" s="5">
        <v>2344.9080567001251</v>
      </c>
      <c r="AD660" s="5">
        <v>3155.873625532367</v>
      </c>
      <c r="AE660" s="5">
        <v>1915.8407647391491</v>
      </c>
    </row>
    <row r="661" spans="1:31">
      <c r="A661" s="56" t="s">
        <v>75</v>
      </c>
      <c r="B661" s="56" t="s">
        <v>163</v>
      </c>
      <c r="C661" s="56" t="s">
        <v>137</v>
      </c>
      <c r="D661" s="5">
        <v>226.47342567538001</v>
      </c>
      <c r="E661" s="5">
        <v>334.58421440791022</v>
      </c>
      <c r="F661" s="5">
        <v>2100.4801185407991</v>
      </c>
      <c r="G661" s="5">
        <v>2899.4763469506402</v>
      </c>
      <c r="H661" s="5">
        <v>5122.5400613130669</v>
      </c>
      <c r="I661" s="5">
        <v>8921.172219474578</v>
      </c>
      <c r="J661" s="5">
        <v>8975.5450075541321</v>
      </c>
      <c r="K661" s="5">
        <v>9562.5122597684476</v>
      </c>
      <c r="L661" s="5">
        <v>8994.9906610072558</v>
      </c>
      <c r="M661" s="5">
        <v>9182.7118161232211</v>
      </c>
      <c r="N661" s="5">
        <v>9154.3685316252031</v>
      </c>
      <c r="O661" s="5">
        <v>9806.9746129979267</v>
      </c>
      <c r="P661" s="5">
        <v>9961.7904966767201</v>
      </c>
      <c r="Q661" s="5">
        <v>10264.70222179393</v>
      </c>
      <c r="R661" s="5">
        <v>11199.89475031594</v>
      </c>
      <c r="S661" s="5">
        <v>11278.719337469989</v>
      </c>
      <c r="T661" s="5">
        <v>11723.613503797191</v>
      </c>
      <c r="U661" s="5">
        <v>11943.788456904709</v>
      </c>
      <c r="V661" s="5">
        <v>12023.96413579082</v>
      </c>
      <c r="W661" s="5">
        <v>11433.4362649964</v>
      </c>
      <c r="X661" s="5">
        <v>12106.88822112733</v>
      </c>
      <c r="Y661" s="5">
        <v>11886.018870046621</v>
      </c>
      <c r="Z661" s="5">
        <v>10878.77997087776</v>
      </c>
      <c r="AA661" s="5">
        <v>10852.2173056953</v>
      </c>
      <c r="AB661" s="5">
        <v>9546.497766622897</v>
      </c>
      <c r="AC661" s="5">
        <v>8649.331964400968</v>
      </c>
      <c r="AD661" s="5">
        <v>8957.1146535072166</v>
      </c>
      <c r="AE661" s="5">
        <v>9603.5676000904314</v>
      </c>
    </row>
    <row r="662" spans="1:31">
      <c r="A662" s="56" t="s">
        <v>75</v>
      </c>
      <c r="B662" s="56" t="s">
        <v>163</v>
      </c>
      <c r="C662" s="56" t="s">
        <v>138</v>
      </c>
      <c r="D662" s="5">
        <v>71.534203122345019</v>
      </c>
      <c r="E662" s="5">
        <v>168.56427007448011</v>
      </c>
      <c r="F662" s="5">
        <v>267.37343092648501</v>
      </c>
      <c r="G662" s="5">
        <v>409.21476464471999</v>
      </c>
      <c r="H662" s="5">
        <v>611.21790356485963</v>
      </c>
      <c r="I662" s="5">
        <v>774.57152281277513</v>
      </c>
      <c r="J662" s="5">
        <v>1101.5188451332949</v>
      </c>
      <c r="K662" s="5">
        <v>1402.5983435697501</v>
      </c>
      <c r="L662" s="5">
        <v>1669.7333842691751</v>
      </c>
      <c r="M662" s="5">
        <v>1947.072103317495</v>
      </c>
      <c r="N662" s="5">
        <v>2409.7814027789609</v>
      </c>
      <c r="O662" s="5">
        <v>3049.728382392299</v>
      </c>
      <c r="P662" s="5">
        <v>3731.4313881828039</v>
      </c>
      <c r="Q662" s="5">
        <v>4371.814580305886</v>
      </c>
      <c r="R662" s="5">
        <v>5152.8652428199548</v>
      </c>
      <c r="S662" s="5">
        <v>5974.4923292809826</v>
      </c>
      <c r="T662" s="5">
        <v>5929.9650573809349</v>
      </c>
      <c r="U662" s="5">
        <v>6856.0210011749159</v>
      </c>
      <c r="V662" s="5">
        <v>7822.4293599317816</v>
      </c>
      <c r="W662" s="5">
        <v>8547.2823312253186</v>
      </c>
      <c r="X662" s="5">
        <v>7759.4792070044896</v>
      </c>
      <c r="Y662" s="5">
        <v>8730.5037438001127</v>
      </c>
      <c r="Z662" s="5">
        <v>10390.805057834399</v>
      </c>
      <c r="AA662" s="5">
        <v>11210.69785391836</v>
      </c>
      <c r="AB662" s="5">
        <v>11715.86799561999</v>
      </c>
      <c r="AC662" s="5">
        <v>12698.53673519579</v>
      </c>
      <c r="AD662" s="5">
        <v>13201.11240246349</v>
      </c>
      <c r="AE662" s="5">
        <v>14579.75534686394</v>
      </c>
    </row>
    <row r="663" spans="1:31">
      <c r="A663" s="56" t="s">
        <v>75</v>
      </c>
      <c r="B663" s="56" t="s">
        <v>163</v>
      </c>
      <c r="C663" s="56" t="s">
        <v>139</v>
      </c>
      <c r="D663" s="5">
        <v>142.15492164404401</v>
      </c>
      <c r="E663" s="5">
        <v>231.81348319023999</v>
      </c>
      <c r="F663" s="5">
        <v>310.53143577112598</v>
      </c>
      <c r="G663" s="5">
        <v>379.74871721662203</v>
      </c>
      <c r="H663" s="5">
        <v>436.533205054539</v>
      </c>
      <c r="I663" s="5">
        <v>484.63093250759101</v>
      </c>
      <c r="J663" s="5">
        <v>551.15501202752705</v>
      </c>
      <c r="K663" s="5">
        <v>662.246898458234</v>
      </c>
      <c r="L663" s="5">
        <v>774.83178630377495</v>
      </c>
      <c r="M663" s="5">
        <v>891.81706383575204</v>
      </c>
      <c r="N663" s="5">
        <v>1032.0334407298899</v>
      </c>
      <c r="O663" s="5">
        <v>1181.66661232006</v>
      </c>
      <c r="P663" s="5">
        <v>1333.73523607525</v>
      </c>
      <c r="Q663" s="5">
        <v>1457.7744475090401</v>
      </c>
      <c r="R663" s="5">
        <v>1575.7383383814999</v>
      </c>
      <c r="S663" s="5">
        <v>1665.7415529131499</v>
      </c>
      <c r="T663" s="5">
        <v>1734.3436935669099</v>
      </c>
      <c r="U663" s="5">
        <v>1751.26087399987</v>
      </c>
      <c r="V663" s="5">
        <v>1771.6972060221999</v>
      </c>
      <c r="W663" s="5">
        <v>1772.8529753917901</v>
      </c>
      <c r="X663" s="5">
        <v>1774.5841313467599</v>
      </c>
      <c r="Y663" s="5">
        <v>1768.8075995670099</v>
      </c>
      <c r="Z663" s="5">
        <v>1758.70444038193</v>
      </c>
      <c r="AA663" s="5">
        <v>1763.52160096076</v>
      </c>
      <c r="AB663" s="5">
        <v>1751.6953968315499</v>
      </c>
      <c r="AC663" s="5">
        <v>1739.35919972035</v>
      </c>
      <c r="AD663" s="5">
        <v>1716.18814188648</v>
      </c>
      <c r="AE663" s="5">
        <v>1733.7400726825199</v>
      </c>
    </row>
    <row r="664" spans="1:31">
      <c r="A664" s="56" t="s">
        <v>75</v>
      </c>
      <c r="B664" s="56" t="s">
        <v>163</v>
      </c>
      <c r="C664" s="56" t="s">
        <v>140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</row>
    <row r="665" spans="1:31">
      <c r="A665" s="56" t="s">
        <v>75</v>
      </c>
      <c r="B665" s="56" t="s">
        <v>163</v>
      </c>
      <c r="C665" s="56" t="s">
        <v>141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</row>
    <row r="666" spans="1:31">
      <c r="A666" s="56" t="s">
        <v>75</v>
      </c>
      <c r="B666" s="56" t="s">
        <v>163</v>
      </c>
      <c r="C666" s="56" t="s">
        <v>142</v>
      </c>
      <c r="D666" s="5">
        <v>9847.7161518978028</v>
      </c>
      <c r="E666" s="5">
        <v>10421.464780277891</v>
      </c>
      <c r="F666" s="5">
        <v>14781.083889543779</v>
      </c>
      <c r="G666" s="5">
        <v>16149.68627530798</v>
      </c>
      <c r="H666" s="5">
        <v>26193.41674887346</v>
      </c>
      <c r="I666" s="5">
        <v>30343.01101538189</v>
      </c>
      <c r="J666" s="5">
        <v>31652.779588506761</v>
      </c>
      <c r="K666" s="5">
        <v>33823.312415928682</v>
      </c>
      <c r="L666" s="5">
        <v>34356.306764681103</v>
      </c>
      <c r="M666" s="5">
        <v>38741.078765954677</v>
      </c>
      <c r="N666" s="5">
        <v>39019.913446298771</v>
      </c>
      <c r="O666" s="5">
        <v>39666.941286152491</v>
      </c>
      <c r="P666" s="5">
        <v>40516.670690069797</v>
      </c>
      <c r="Q666" s="5">
        <v>47095.03542266968</v>
      </c>
      <c r="R666" s="5">
        <v>46065.003828421242</v>
      </c>
      <c r="S666" s="5">
        <v>44882.283303301978</v>
      </c>
      <c r="T666" s="5">
        <v>48626.425984928494</v>
      </c>
      <c r="U666" s="5">
        <v>49934.912430295029</v>
      </c>
      <c r="V666" s="5">
        <v>49089.178341456827</v>
      </c>
      <c r="W666" s="5">
        <v>50985.18672949414</v>
      </c>
      <c r="X666" s="5">
        <v>54856.789934751323</v>
      </c>
      <c r="Y666" s="5">
        <v>53021.020666754062</v>
      </c>
      <c r="Z666" s="5">
        <v>53567.320610603252</v>
      </c>
      <c r="AA666" s="5">
        <v>56508.461210837828</v>
      </c>
      <c r="AB666" s="5">
        <v>57606.830058293774</v>
      </c>
      <c r="AC666" s="5">
        <v>58617.09399991767</v>
      </c>
      <c r="AD666" s="5">
        <v>58148.804798386991</v>
      </c>
      <c r="AE666" s="5">
        <v>61951.778807280032</v>
      </c>
    </row>
    <row r="667" spans="1:31">
      <c r="A667" s="56" t="s">
        <v>75</v>
      </c>
      <c r="B667" s="56" t="s">
        <v>163</v>
      </c>
      <c r="C667" s="56" t="s">
        <v>143</v>
      </c>
      <c r="D667" s="5">
        <v>7674.7901286715387</v>
      </c>
      <c r="E667" s="5">
        <v>7491.9968380765649</v>
      </c>
      <c r="F667" s="5">
        <v>8653.4255085590612</v>
      </c>
      <c r="G667" s="5">
        <v>9574.0794235208268</v>
      </c>
      <c r="H667" s="5">
        <v>9726.0407056034655</v>
      </c>
      <c r="I667" s="5">
        <v>14655.408857534199</v>
      </c>
      <c r="J667" s="5">
        <v>16043.380548256409</v>
      </c>
      <c r="K667" s="5">
        <v>15643.194909610551</v>
      </c>
      <c r="L667" s="5">
        <v>16572.903766759839</v>
      </c>
      <c r="M667" s="5">
        <v>15416.219243505</v>
      </c>
      <c r="N667" s="5">
        <v>16280.78704076101</v>
      </c>
      <c r="O667" s="5">
        <v>18806.342949846221</v>
      </c>
      <c r="P667" s="5">
        <v>18572.543577701061</v>
      </c>
      <c r="Q667" s="5">
        <v>21198.240917364481</v>
      </c>
      <c r="R667" s="5">
        <v>21794.010167140099</v>
      </c>
      <c r="S667" s="5">
        <v>23121.731574768881</v>
      </c>
      <c r="T667" s="5">
        <v>25757.08891392596</v>
      </c>
      <c r="U667" s="5">
        <v>29769.874302300352</v>
      </c>
      <c r="V667" s="5">
        <v>31745.77888903545</v>
      </c>
      <c r="W667" s="5">
        <v>34058.515999188778</v>
      </c>
      <c r="X667" s="5">
        <v>32159.380639599869</v>
      </c>
      <c r="Y667" s="5">
        <v>33730.900831087209</v>
      </c>
      <c r="Z667" s="5">
        <v>37624.665415873482</v>
      </c>
      <c r="AA667" s="5">
        <v>38091.955500654491</v>
      </c>
      <c r="AB667" s="5">
        <v>39576.641226836087</v>
      </c>
      <c r="AC667" s="5">
        <v>42003.938225668033</v>
      </c>
      <c r="AD667" s="5">
        <v>41701.177926516117</v>
      </c>
      <c r="AE667" s="5">
        <v>44267.743768777713</v>
      </c>
    </row>
    <row r="668" spans="1:31">
      <c r="A668" s="56" t="s">
        <v>75</v>
      </c>
      <c r="B668" s="56" t="s">
        <v>163</v>
      </c>
      <c r="C668" s="56" t="s">
        <v>144</v>
      </c>
      <c r="D668" s="5">
        <v>8366.7807872000012</v>
      </c>
      <c r="E668" s="5">
        <v>9450.9352011999999</v>
      </c>
      <c r="F668" s="5">
        <v>10519.390523</v>
      </c>
      <c r="G668" s="5">
        <v>11568.67201</v>
      </c>
      <c r="H668" s="5">
        <v>12603.581915000001</v>
      </c>
      <c r="I668" s="5">
        <v>13577.835959</v>
      </c>
      <c r="J668" s="5">
        <v>14565.773496</v>
      </c>
      <c r="K668" s="5">
        <v>15573.252941999999</v>
      </c>
      <c r="L668" s="5">
        <v>16607.502391999999</v>
      </c>
      <c r="M668" s="5">
        <v>17597.111397000001</v>
      </c>
      <c r="N668" s="5">
        <v>18608.772994999999</v>
      </c>
      <c r="O668" s="5">
        <v>19627.526141999999</v>
      </c>
      <c r="P668" s="5">
        <v>20654.996834000001</v>
      </c>
      <c r="Q668" s="5">
        <v>21556.096758</v>
      </c>
      <c r="R668" s="5">
        <v>22420.484482</v>
      </c>
      <c r="S668" s="5">
        <v>23281.774184000002</v>
      </c>
      <c r="T668" s="5">
        <v>24188.682945</v>
      </c>
      <c r="U668" s="5">
        <v>24991.663439</v>
      </c>
      <c r="V668" s="5">
        <v>25805.073853999998</v>
      </c>
      <c r="W668" s="5">
        <v>26630.903592999999</v>
      </c>
      <c r="X668" s="5">
        <v>27515.491348</v>
      </c>
      <c r="Y668" s="5">
        <v>28292.402239999999</v>
      </c>
      <c r="Z668" s="5">
        <v>29080.620320999999</v>
      </c>
      <c r="AA668" s="5">
        <v>29876.629336000002</v>
      </c>
      <c r="AB668" s="5">
        <v>30736.17513</v>
      </c>
      <c r="AC668" s="5">
        <v>31471.417858000001</v>
      </c>
      <c r="AD668" s="5">
        <v>32228.348832</v>
      </c>
      <c r="AE668" s="5">
        <v>32228.348832</v>
      </c>
    </row>
    <row r="669" spans="1:31">
      <c r="A669" s="56" t="s">
        <v>75</v>
      </c>
      <c r="B669" s="56" t="s">
        <v>163</v>
      </c>
      <c r="C669" s="56" t="s">
        <v>146</v>
      </c>
      <c r="D669" s="5">
        <v>4.0989999999999998E-7</v>
      </c>
      <c r="E669" s="5">
        <v>4.2483500000000038E-7</v>
      </c>
      <c r="F669" s="5">
        <v>4.6740499999999989E-7</v>
      </c>
      <c r="G669" s="5">
        <v>0.73829794511000069</v>
      </c>
      <c r="H669" s="5">
        <v>5.6516281435000017E-2</v>
      </c>
      <c r="I669" s="5">
        <v>5.5105500000000035E-7</v>
      </c>
      <c r="J669" s="5">
        <v>5.884099999999998E-7</v>
      </c>
      <c r="K669" s="5">
        <v>7.349850000000006E-7</v>
      </c>
      <c r="L669" s="5">
        <v>8.0732000000000032E-7</v>
      </c>
      <c r="M669" s="5">
        <v>3.682646232415042</v>
      </c>
      <c r="N669" s="5">
        <v>9.3895999999999935E-7</v>
      </c>
      <c r="O669" s="5">
        <v>0.6337192561999998</v>
      </c>
      <c r="P669" s="5">
        <v>1.0656049999999999E-6</v>
      </c>
      <c r="Q669" s="5">
        <v>3.9386973194399961</v>
      </c>
      <c r="R669" s="5">
        <v>2.1968150000000039E-6</v>
      </c>
      <c r="S669" s="5">
        <v>1.00570565137</v>
      </c>
      <c r="T669" s="5">
        <v>3.4207381968749999</v>
      </c>
      <c r="U669" s="5">
        <v>15.664765566274991</v>
      </c>
      <c r="V669" s="5">
        <v>4.8853936868399996</v>
      </c>
      <c r="W669" s="5">
        <v>63.906078109150023</v>
      </c>
      <c r="X669" s="5">
        <v>16.838008129489829</v>
      </c>
      <c r="Y669" s="5">
        <v>1.037550500000002E-5</v>
      </c>
      <c r="Z669" s="5">
        <v>57.462128455480013</v>
      </c>
      <c r="AA669" s="5">
        <v>81.940934682299954</v>
      </c>
      <c r="AB669" s="5">
        <v>129.930157747735</v>
      </c>
      <c r="AC669" s="5">
        <v>361.89795897982009</v>
      </c>
      <c r="AD669" s="5">
        <v>526.95548058654424</v>
      </c>
      <c r="AE669" s="5">
        <v>362.20354332291993</v>
      </c>
    </row>
    <row r="670" spans="1:31">
      <c r="A670" s="56" t="s">
        <v>75</v>
      </c>
      <c r="B670" s="56" t="s">
        <v>163</v>
      </c>
      <c r="C670" s="56" t="s">
        <v>149</v>
      </c>
      <c r="D670" s="5">
        <v>-818.58214998787048</v>
      </c>
      <c r="E670" s="5">
        <v>-1332.4928292407151</v>
      </c>
      <c r="F670" s="5">
        <v>-3383.0863194545709</v>
      </c>
      <c r="G670" s="5">
        <v>-4803.04543558153</v>
      </c>
      <c r="H670" s="5">
        <v>-7438.3776503487952</v>
      </c>
      <c r="I670" s="5">
        <v>-12336.39621509216</v>
      </c>
      <c r="J670" s="5">
        <v>-12562.70313366823</v>
      </c>
      <c r="K670" s="5">
        <v>-13273.817248210849</v>
      </c>
      <c r="L670" s="5">
        <v>-12751.12949687543</v>
      </c>
      <c r="M670" s="5">
        <v>-12599.821348517151</v>
      </c>
      <c r="N670" s="5">
        <v>-13088.95236011435</v>
      </c>
      <c r="O670" s="5">
        <v>-13295.466186397451</v>
      </c>
      <c r="P670" s="5">
        <v>-14190.539579033561</v>
      </c>
      <c r="Q670" s="5">
        <v>-14057.577918317291</v>
      </c>
      <c r="R670" s="5">
        <v>-15484.65124263399</v>
      </c>
      <c r="S670" s="5">
        <v>-15183.26228185425</v>
      </c>
      <c r="T670" s="5">
        <v>-15872.66276736255</v>
      </c>
      <c r="U670" s="5">
        <v>-16362.092396530301</v>
      </c>
      <c r="V670" s="5">
        <v>-16401.048536400722</v>
      </c>
      <c r="W670" s="5">
        <v>-15660.41457253199</v>
      </c>
      <c r="X670" s="5">
        <v>-16623.736088827241</v>
      </c>
      <c r="Y670" s="5">
        <v>-15889.90767787074</v>
      </c>
      <c r="Z670" s="5">
        <v>-14917.77166048835</v>
      </c>
      <c r="AA670" s="5">
        <v>-15496.848700814289</v>
      </c>
      <c r="AB670" s="5">
        <v>-13164.699596787041</v>
      </c>
      <c r="AC670" s="5">
        <v>-12836.015405591639</v>
      </c>
      <c r="AD670" s="5">
        <v>-12733.40747576978</v>
      </c>
      <c r="AE670" s="5">
        <v>-13913.02478035791</v>
      </c>
    </row>
    <row r="671" spans="1:31">
      <c r="A671" s="56" t="s">
        <v>75</v>
      </c>
      <c r="B671" s="56" t="s">
        <v>163</v>
      </c>
      <c r="C671" s="56" t="s">
        <v>150</v>
      </c>
      <c r="D671" s="5">
        <v>-84.149567584300001</v>
      </c>
      <c r="E671" s="5">
        <v>-198.61107562135001</v>
      </c>
      <c r="F671" s="5">
        <v>-314.20612409514501</v>
      </c>
      <c r="G671" s="5">
        <v>-481.38156246621492</v>
      </c>
      <c r="H671" s="5">
        <v>-719.00883009509505</v>
      </c>
      <c r="I671" s="5">
        <v>-911.19450742567483</v>
      </c>
      <c r="J671" s="5">
        <v>-1295.75252761927</v>
      </c>
      <c r="K671" s="5">
        <v>-1657.3881631046049</v>
      </c>
      <c r="L671" s="5">
        <v>-1985.3082054111051</v>
      </c>
      <c r="M671" s="5">
        <v>-2315.667494520726</v>
      </c>
      <c r="N671" s="5">
        <v>-2889.521109201421</v>
      </c>
      <c r="O671" s="5">
        <v>-3655.8556667257199</v>
      </c>
      <c r="P671" s="5">
        <v>-4509.3639384971293</v>
      </c>
      <c r="Q671" s="5">
        <v>-5287.7517150263493</v>
      </c>
      <c r="R671" s="5">
        <v>-6257.4886169982956</v>
      </c>
      <c r="S671" s="5">
        <v>-7246.5308843897355</v>
      </c>
      <c r="T671" s="5">
        <v>-7263.952508352415</v>
      </c>
      <c r="U671" s="5">
        <v>-8438.9693057984186</v>
      </c>
      <c r="V671" s="5">
        <v>-9627.7880052055825</v>
      </c>
      <c r="W671" s="5">
        <v>-10553.864090186389</v>
      </c>
      <c r="X671" s="5">
        <v>-9608.2023727127398</v>
      </c>
      <c r="Y671" s="5">
        <v>-10808.43856525674</v>
      </c>
      <c r="Z671" s="5">
        <v>-12899.5550103403</v>
      </c>
      <c r="AA671" s="5">
        <v>-13985.39957295481</v>
      </c>
      <c r="AB671" s="5">
        <v>-14662.40547021448</v>
      </c>
      <c r="AC671" s="5">
        <v>-15963.81692728151</v>
      </c>
      <c r="AD671" s="5">
        <v>-16494.4186018129</v>
      </c>
      <c r="AE671" s="5">
        <v>-18336.742382526259</v>
      </c>
    </row>
    <row r="672" spans="1:31">
      <c r="A672" s="56" t="s">
        <v>75</v>
      </c>
      <c r="B672" s="56" t="s">
        <v>163</v>
      </c>
      <c r="C672" s="56" t="s">
        <v>151</v>
      </c>
      <c r="D672" s="5">
        <v>-168.890337008817</v>
      </c>
      <c r="E672" s="5">
        <v>-275.628009434913</v>
      </c>
      <c r="F672" s="5">
        <v>-369.85501980085297</v>
      </c>
      <c r="G672" s="5">
        <v>-450.67976665269703</v>
      </c>
      <c r="H672" s="5">
        <v>-518.421742812704</v>
      </c>
      <c r="I672" s="5">
        <v>-575.374328152722</v>
      </c>
      <c r="J672" s="5">
        <v>-656.517348320932</v>
      </c>
      <c r="K672" s="5">
        <v>-786.56970949663105</v>
      </c>
      <c r="L672" s="5">
        <v>-920.85425478749505</v>
      </c>
      <c r="M672" s="5">
        <v>-1059.02635553918</v>
      </c>
      <c r="N672" s="5">
        <v>-1225.00302896478</v>
      </c>
      <c r="O672" s="5">
        <v>-1403.09551862375</v>
      </c>
      <c r="P672" s="5">
        <v>-1586.6258290317601</v>
      </c>
      <c r="Q672" s="5">
        <v>-1734.6935190741401</v>
      </c>
      <c r="R672" s="5">
        <v>-1868.2838841380201</v>
      </c>
      <c r="S672" s="5">
        <v>-1977.1337138783099</v>
      </c>
      <c r="T672" s="5">
        <v>-2056.7270867626999</v>
      </c>
      <c r="U672" s="5">
        <v>-2087.7410842767699</v>
      </c>
      <c r="V672" s="5">
        <v>-2102.8667770448601</v>
      </c>
      <c r="W672" s="5">
        <v>-2109.3913161164201</v>
      </c>
      <c r="X672" s="5">
        <v>-2101.9989512212001</v>
      </c>
      <c r="Y672" s="5">
        <v>-2099.4182599518099</v>
      </c>
      <c r="Z672" s="5">
        <v>-2087.9581688447902</v>
      </c>
      <c r="AA672" s="5">
        <v>-2100.2034908164901</v>
      </c>
      <c r="AB672" s="5">
        <v>-2080.5146868389902</v>
      </c>
      <c r="AC672" s="5">
        <v>-2062.3367345430001</v>
      </c>
      <c r="AD672" s="5">
        <v>-2036.7240675585599</v>
      </c>
      <c r="AE672" s="5">
        <v>-2056.7164891391999</v>
      </c>
    </row>
    <row r="674" spans="1:31">
      <c r="A674" s="56" t="s">
        <v>75</v>
      </c>
      <c r="B674" s="56" t="s">
        <v>197</v>
      </c>
      <c r="C674" s="56" t="s">
        <v>130</v>
      </c>
      <c r="D674" s="5">
        <v>45505.950752922938</v>
      </c>
      <c r="E674" s="5">
        <v>38135.950235782548</v>
      </c>
      <c r="F674" s="5">
        <v>37840.033163845153</v>
      </c>
      <c r="G674" s="5">
        <v>36571.672168915458</v>
      </c>
      <c r="H674" s="5">
        <v>32953.420018356926</v>
      </c>
      <c r="I674" s="5">
        <v>25387.898573104681</v>
      </c>
      <c r="J674" s="5">
        <v>23190.12541231266</v>
      </c>
      <c r="K674" s="5">
        <v>18489.067686933518</v>
      </c>
      <c r="L674" s="5">
        <v>18603.60671696399</v>
      </c>
      <c r="M674" s="5">
        <v>14823.774024278229</v>
      </c>
      <c r="N674" s="5">
        <v>10547.704411245521</v>
      </c>
      <c r="O674" s="5">
        <v>10587.8832051233</v>
      </c>
      <c r="P674" s="5">
        <v>10294.95522175587</v>
      </c>
      <c r="Q674" s="5">
        <v>10009.393426365161</v>
      </c>
      <c r="R674" s="5">
        <v>8901.0210824755941</v>
      </c>
      <c r="S674" s="5">
        <v>8915.7208926881176</v>
      </c>
      <c r="T674" s="5">
        <v>5106.8983862376999</v>
      </c>
      <c r="U674" s="5">
        <v>2502.1013766921192</v>
      </c>
      <c r="V674" s="5">
        <v>2521.4605475162148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</row>
    <row r="675" spans="1:31">
      <c r="A675" s="56" t="s">
        <v>75</v>
      </c>
      <c r="B675" s="56" t="s">
        <v>197</v>
      </c>
      <c r="C675" s="56" t="s">
        <v>132</v>
      </c>
      <c r="D675" s="5">
        <v>997.25963667615531</v>
      </c>
      <c r="E675" s="5">
        <v>969.69815236256545</v>
      </c>
      <c r="F675" s="5">
        <v>1009.043573632425</v>
      </c>
      <c r="G675" s="5">
        <v>1173.3147233060199</v>
      </c>
      <c r="H675" s="5">
        <v>1792.73797877838</v>
      </c>
      <c r="I675" s="5">
        <v>2016.0393840893601</v>
      </c>
      <c r="J675" s="5">
        <v>2158.1063028101921</v>
      </c>
      <c r="K675" s="5">
        <v>3350.0020729988191</v>
      </c>
      <c r="L675" s="5">
        <v>3533.4634450857388</v>
      </c>
      <c r="M675" s="5">
        <v>4272.4029574722581</v>
      </c>
      <c r="N675" s="5">
        <v>4712.4866527322447</v>
      </c>
      <c r="O675" s="5">
        <v>4806.4296768579616</v>
      </c>
      <c r="P675" s="5">
        <v>4888.9278550496001</v>
      </c>
      <c r="Q675" s="5">
        <v>3254.182096447259</v>
      </c>
      <c r="R675" s="5">
        <v>3910.445245118673</v>
      </c>
      <c r="S675" s="5">
        <v>4063.9491542238011</v>
      </c>
      <c r="T675" s="5">
        <v>3329.607403295222</v>
      </c>
      <c r="U675" s="5">
        <v>3246.1180429960918</v>
      </c>
      <c r="V675" s="5">
        <v>3407.1249773973632</v>
      </c>
      <c r="W675" s="5">
        <v>2778.7483174159288</v>
      </c>
      <c r="X675" s="5">
        <v>3243.9918549352751</v>
      </c>
      <c r="Y675" s="5">
        <v>2987.0423929067051</v>
      </c>
      <c r="Z675" s="5">
        <v>403.61838110774528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</row>
    <row r="676" spans="1:31">
      <c r="A676" s="56" t="s">
        <v>75</v>
      </c>
      <c r="B676" s="56" t="s">
        <v>197</v>
      </c>
      <c r="C676" s="56" t="s">
        <v>133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</row>
    <row r="677" spans="1:31">
      <c r="A677" s="56" t="s">
        <v>75</v>
      </c>
      <c r="B677" s="56" t="s">
        <v>197</v>
      </c>
      <c r="C677" s="56" t="s">
        <v>134</v>
      </c>
      <c r="D677" s="5">
        <v>5.5464999999999987E-8</v>
      </c>
      <c r="E677" s="5">
        <v>0.25707854264500002</v>
      </c>
      <c r="F677" s="5">
        <v>0.31762279142999889</v>
      </c>
      <c r="G677" s="5">
        <v>5.9030971913050134</v>
      </c>
      <c r="H677" s="5">
        <v>15.29729968211498</v>
      </c>
      <c r="I677" s="5">
        <v>29.118898946589969</v>
      </c>
      <c r="J677" s="5">
        <v>31.50128034957995</v>
      </c>
      <c r="K677" s="5">
        <v>210.819183119645</v>
      </c>
      <c r="L677" s="5">
        <v>240.7893099187101</v>
      </c>
      <c r="M677" s="5">
        <v>281.69617516711992</v>
      </c>
      <c r="N677" s="5">
        <v>386.82757190360968</v>
      </c>
      <c r="O677" s="5">
        <v>796.65355924441485</v>
      </c>
      <c r="P677" s="5">
        <v>915.94470287123522</v>
      </c>
      <c r="Q677" s="5">
        <v>736.12089778770996</v>
      </c>
      <c r="R677" s="5">
        <v>611.98266928737019</v>
      </c>
      <c r="S677" s="5">
        <v>727.7511280082847</v>
      </c>
      <c r="T677" s="5">
        <v>1257.0799493008919</v>
      </c>
      <c r="U677" s="5">
        <v>1229.528487260445</v>
      </c>
      <c r="V677" s="5">
        <v>1164.556776180453</v>
      </c>
      <c r="W677" s="5">
        <v>1158.479166316574</v>
      </c>
      <c r="X677" s="5">
        <v>1230.1165253300501</v>
      </c>
      <c r="Y677" s="5">
        <v>698.97055364431014</v>
      </c>
      <c r="Z677" s="5">
        <v>2772.732905243221</v>
      </c>
      <c r="AA677" s="5">
        <v>3730.0087992014942</v>
      </c>
      <c r="AB677" s="5">
        <v>2092.744998975475</v>
      </c>
      <c r="AC677" s="5">
        <v>3126.118852955301</v>
      </c>
      <c r="AD677" s="5">
        <v>3237.696531866321</v>
      </c>
      <c r="AE677" s="5">
        <v>1982.0151205025791</v>
      </c>
    </row>
    <row r="678" spans="1:31">
      <c r="A678" s="56" t="s">
        <v>75</v>
      </c>
      <c r="B678" s="56" t="s">
        <v>197</v>
      </c>
      <c r="C678" s="56" t="s">
        <v>135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</row>
    <row r="679" spans="1:31">
      <c r="A679" s="56" t="s">
        <v>75</v>
      </c>
      <c r="B679" s="56" t="s">
        <v>197</v>
      </c>
      <c r="C679" s="56" t="s">
        <v>136</v>
      </c>
      <c r="D679" s="5">
        <v>213.04516754183999</v>
      </c>
      <c r="E679" s="5">
        <v>251.42043705568989</v>
      </c>
      <c r="F679" s="5">
        <v>199.2210366927751</v>
      </c>
      <c r="G679" s="5">
        <v>126.74201385565</v>
      </c>
      <c r="H679" s="5">
        <v>180.51341423943489</v>
      </c>
      <c r="I679" s="5">
        <v>184.41772939808499</v>
      </c>
      <c r="J679" s="5">
        <v>308.66522676006502</v>
      </c>
      <c r="K679" s="5">
        <v>160.58269867863501</v>
      </c>
      <c r="L679" s="5">
        <v>280.02973782718999</v>
      </c>
      <c r="M679" s="5">
        <v>299.18001673356491</v>
      </c>
      <c r="N679" s="5">
        <v>248.91692016866489</v>
      </c>
      <c r="O679" s="5">
        <v>213.0451649437849</v>
      </c>
      <c r="P679" s="5">
        <v>251.42043546906999</v>
      </c>
      <c r="Q679" s="5">
        <v>199.2210368966052</v>
      </c>
      <c r="R679" s="5">
        <v>54.607372914199921</v>
      </c>
      <c r="S679" s="5">
        <v>64.03542789219</v>
      </c>
      <c r="T679" s="5">
        <v>77.214285427219707</v>
      </c>
      <c r="U679" s="5">
        <v>166.56127737432021</v>
      </c>
      <c r="V679" s="5">
        <v>81.759810447079843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</row>
    <row r="680" spans="1:31">
      <c r="A680" s="56" t="s">
        <v>75</v>
      </c>
      <c r="B680" s="56" t="s">
        <v>197</v>
      </c>
      <c r="C680" s="56" t="s">
        <v>137</v>
      </c>
      <c r="D680" s="5">
        <v>535.3782503992702</v>
      </c>
      <c r="E680" s="5">
        <v>883.07885621107016</v>
      </c>
      <c r="F680" s="5">
        <v>1039.6276383149409</v>
      </c>
      <c r="G680" s="5">
        <v>1106.84356083539</v>
      </c>
      <c r="H680" s="5">
        <v>1161.2687841161051</v>
      </c>
      <c r="I680" s="5">
        <v>1322.6455343704499</v>
      </c>
      <c r="J680" s="5">
        <v>1345.5064116878959</v>
      </c>
      <c r="K680" s="5">
        <v>3446.7683061081898</v>
      </c>
      <c r="L680" s="5">
        <v>3227.7966339570171</v>
      </c>
      <c r="M680" s="5">
        <v>2968.198786875209</v>
      </c>
      <c r="N680" s="5">
        <v>3727.0829013572938</v>
      </c>
      <c r="O680" s="5">
        <v>4065.2047869550061</v>
      </c>
      <c r="P680" s="5">
        <v>4212.1866186304778</v>
      </c>
      <c r="Q680" s="5">
        <v>5667.344210100272</v>
      </c>
      <c r="R680" s="5">
        <v>6328.2870495520974</v>
      </c>
      <c r="S680" s="5">
        <v>8052.1520798375923</v>
      </c>
      <c r="T680" s="5">
        <v>10927.19837168827</v>
      </c>
      <c r="U680" s="5">
        <v>11204.49760376819</v>
      </c>
      <c r="V680" s="5">
        <v>12922.2643690147</v>
      </c>
      <c r="W680" s="5">
        <v>12268.785174732609</v>
      </c>
      <c r="X680" s="5">
        <v>11026.039359712069</v>
      </c>
      <c r="Y680" s="5">
        <v>12079.40000684973</v>
      </c>
      <c r="Z680" s="5">
        <v>12111.80119269731</v>
      </c>
      <c r="AA680" s="5">
        <v>12401.985781161569</v>
      </c>
      <c r="AB680" s="5">
        <v>12353.808142139769</v>
      </c>
      <c r="AC680" s="5">
        <v>14674.23952424424</v>
      </c>
      <c r="AD680" s="5">
        <v>17203.062436844521</v>
      </c>
      <c r="AE680" s="5">
        <v>16854.760275899669</v>
      </c>
    </row>
    <row r="681" spans="1:31">
      <c r="A681" s="56" t="s">
        <v>75</v>
      </c>
      <c r="B681" s="56" t="s">
        <v>197</v>
      </c>
      <c r="C681" s="56" t="s">
        <v>138</v>
      </c>
      <c r="D681" s="5">
        <v>54.200424991934987</v>
      </c>
      <c r="E681" s="5">
        <v>145.85012744266501</v>
      </c>
      <c r="F681" s="5">
        <v>224.7192252980652</v>
      </c>
      <c r="G681" s="5">
        <v>345.07412808187979</v>
      </c>
      <c r="H681" s="5">
        <v>495.49672859100468</v>
      </c>
      <c r="I681" s="5">
        <v>657.11260574614994</v>
      </c>
      <c r="J681" s="5">
        <v>975.11516106800968</v>
      </c>
      <c r="K681" s="5">
        <v>1291.1591657568099</v>
      </c>
      <c r="L681" s="5">
        <v>1469.2979953861691</v>
      </c>
      <c r="M681" s="5">
        <v>1638.564277142835</v>
      </c>
      <c r="N681" s="5">
        <v>2016.7133669224399</v>
      </c>
      <c r="O681" s="5">
        <v>2618.1590668098161</v>
      </c>
      <c r="P681" s="5">
        <v>2972.5917702112288</v>
      </c>
      <c r="Q681" s="5">
        <v>3500.1597686649429</v>
      </c>
      <c r="R681" s="5">
        <v>4195.0158688045094</v>
      </c>
      <c r="S681" s="5">
        <v>4881.9605657014799</v>
      </c>
      <c r="T681" s="5">
        <v>5127.3345693950823</v>
      </c>
      <c r="U681" s="5">
        <v>5641.6691799163173</v>
      </c>
      <c r="V681" s="5">
        <v>6441.6814889086327</v>
      </c>
      <c r="W681" s="5">
        <v>6599.4323012027271</v>
      </c>
      <c r="X681" s="5">
        <v>6354.1114990754559</v>
      </c>
      <c r="Y681" s="5">
        <v>7658.7915194517254</v>
      </c>
      <c r="Z681" s="5">
        <v>8881.5657268291125</v>
      </c>
      <c r="AA681" s="5">
        <v>9341.1820151424854</v>
      </c>
      <c r="AB681" s="5">
        <v>9221.1136064178936</v>
      </c>
      <c r="AC681" s="5">
        <v>10313.65466954624</v>
      </c>
      <c r="AD681" s="5">
        <v>11000.493839670189</v>
      </c>
      <c r="AE681" s="5">
        <v>11784.55334219571</v>
      </c>
    </row>
    <row r="682" spans="1:31">
      <c r="A682" s="56" t="s">
        <v>75</v>
      </c>
      <c r="B682" s="56" t="s">
        <v>197</v>
      </c>
      <c r="C682" s="56" t="s">
        <v>139</v>
      </c>
      <c r="D682" s="5">
        <v>113.965096957097</v>
      </c>
      <c r="E682" s="5">
        <v>204.51809434610101</v>
      </c>
      <c r="F682" s="5">
        <v>295.47356632832401</v>
      </c>
      <c r="G682" s="5">
        <v>376.36248337679302</v>
      </c>
      <c r="H682" s="5">
        <v>442.707538579595</v>
      </c>
      <c r="I682" s="5">
        <v>500.81247181569103</v>
      </c>
      <c r="J682" s="5">
        <v>581.00197300838397</v>
      </c>
      <c r="K682" s="5">
        <v>707.25287677804795</v>
      </c>
      <c r="L682" s="5">
        <v>820.43033742354703</v>
      </c>
      <c r="M682" s="5">
        <v>927.728959052812</v>
      </c>
      <c r="N682" s="5">
        <v>1055.7626441102</v>
      </c>
      <c r="O682" s="5">
        <v>1193.3551323664601</v>
      </c>
      <c r="P682" s="5">
        <v>1335.4764663847</v>
      </c>
      <c r="Q682" s="5">
        <v>1455.5149278808999</v>
      </c>
      <c r="R682" s="5">
        <v>1571.3795097319801</v>
      </c>
      <c r="S682" s="5">
        <v>1661.32892220965</v>
      </c>
      <c r="T682" s="5">
        <v>1730.55739828744</v>
      </c>
      <c r="U682" s="5">
        <v>1751.8883123606499</v>
      </c>
      <c r="V682" s="5">
        <v>1766.7469949399001</v>
      </c>
      <c r="W682" s="5">
        <v>1766.75208446739</v>
      </c>
      <c r="X682" s="5">
        <v>1767.15895608714</v>
      </c>
      <c r="Y682" s="5">
        <v>1761.84724322329</v>
      </c>
      <c r="Z682" s="5">
        <v>1749.80132554959</v>
      </c>
      <c r="AA682" s="5">
        <v>1749.36623159228</v>
      </c>
      <c r="AB682" s="5">
        <v>1738.49031901175</v>
      </c>
      <c r="AC682" s="5">
        <v>1725.91060392653</v>
      </c>
      <c r="AD682" s="5">
        <v>1701.4704868379399</v>
      </c>
      <c r="AE682" s="5">
        <v>1718.85391947125</v>
      </c>
    </row>
    <row r="683" spans="1:31">
      <c r="A683" s="56" t="s">
        <v>75</v>
      </c>
      <c r="B683" s="56" t="s">
        <v>197</v>
      </c>
      <c r="C683" s="56" t="s">
        <v>140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</row>
    <row r="684" spans="1:31">
      <c r="A684" s="56" t="s">
        <v>75</v>
      </c>
      <c r="B684" s="56" t="s">
        <v>197</v>
      </c>
      <c r="C684" s="56" t="s">
        <v>141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</row>
    <row r="685" spans="1:31">
      <c r="A685" s="56" t="s">
        <v>75</v>
      </c>
      <c r="B685" s="56" t="s">
        <v>197</v>
      </c>
      <c r="C685" s="56" t="s">
        <v>142</v>
      </c>
      <c r="D685" s="5">
        <v>4251.9447666859051</v>
      </c>
      <c r="E685" s="5">
        <v>12274.81550154531</v>
      </c>
      <c r="F685" s="5">
        <v>14253.5519115592</v>
      </c>
      <c r="G685" s="5">
        <v>16055.306912952379</v>
      </c>
      <c r="H685" s="5">
        <v>18800.825039794869</v>
      </c>
      <c r="I685" s="5">
        <v>22788.728630889491</v>
      </c>
      <c r="J685" s="5">
        <v>26432.254080027789</v>
      </c>
      <c r="K685" s="5">
        <v>27403.311575942051</v>
      </c>
      <c r="L685" s="5">
        <v>29295.926839032261</v>
      </c>
      <c r="M685" s="5">
        <v>31662.939590567039</v>
      </c>
      <c r="N685" s="5">
        <v>35305.974621421403</v>
      </c>
      <c r="O685" s="5">
        <v>35844.820247406613</v>
      </c>
      <c r="P685" s="5">
        <v>35405.297612651957</v>
      </c>
      <c r="Q685" s="5">
        <v>35733.107311226297</v>
      </c>
      <c r="R685" s="5">
        <v>36784.592057998227</v>
      </c>
      <c r="S685" s="5">
        <v>37902.314438631453</v>
      </c>
      <c r="T685" s="5">
        <v>39216.680602961918</v>
      </c>
      <c r="U685" s="5">
        <v>41812.237209512561</v>
      </c>
      <c r="V685" s="5">
        <v>39534.039872697307</v>
      </c>
      <c r="W685" s="5">
        <v>52829.34256492956</v>
      </c>
      <c r="X685" s="5">
        <v>56865.032506697782</v>
      </c>
      <c r="Y685" s="5">
        <v>54232.19855453381</v>
      </c>
      <c r="Z685" s="5">
        <v>55766.932683474493</v>
      </c>
      <c r="AA685" s="5">
        <v>53765.459021697818</v>
      </c>
      <c r="AB685" s="5">
        <v>57011.189244094749</v>
      </c>
      <c r="AC685" s="5">
        <v>60472.737351576739</v>
      </c>
      <c r="AD685" s="5">
        <v>59752.166388096222</v>
      </c>
      <c r="AE685" s="5">
        <v>59868.718122812963</v>
      </c>
    </row>
    <row r="686" spans="1:31">
      <c r="A686" s="56" t="s">
        <v>75</v>
      </c>
      <c r="B686" s="56" t="s">
        <v>197</v>
      </c>
      <c r="C686" s="56" t="s">
        <v>143</v>
      </c>
      <c r="D686" s="5">
        <v>6305.8175596765404</v>
      </c>
      <c r="E686" s="5">
        <v>6261.635065597995</v>
      </c>
      <c r="F686" s="5">
        <v>6835.4865891457666</v>
      </c>
      <c r="G686" s="5">
        <v>6909.6015715811718</v>
      </c>
      <c r="H686" s="5">
        <v>6907.8016113515714</v>
      </c>
      <c r="I686" s="5">
        <v>7632.2617219578906</v>
      </c>
      <c r="J686" s="5">
        <v>7406.3902110788486</v>
      </c>
      <c r="K686" s="5">
        <v>10819.83475649878</v>
      </c>
      <c r="L686" s="5">
        <v>10505.07575356949</v>
      </c>
      <c r="M686" s="5">
        <v>10640.377857027621</v>
      </c>
      <c r="N686" s="5">
        <v>13066.574016022299</v>
      </c>
      <c r="O686" s="5">
        <v>13988.8365106399</v>
      </c>
      <c r="P686" s="5">
        <v>14812.799992062141</v>
      </c>
      <c r="Q686" s="5">
        <v>17875.811136768389</v>
      </c>
      <c r="R686" s="5">
        <v>21018.901640137519</v>
      </c>
      <c r="S686" s="5">
        <v>23119.948008378022</v>
      </c>
      <c r="T686" s="5">
        <v>32575.067023867581</v>
      </c>
      <c r="U686" s="5">
        <v>33164.001313536472</v>
      </c>
      <c r="V686" s="5">
        <v>37284.966900105821</v>
      </c>
      <c r="W686" s="5">
        <v>40936.964622896543</v>
      </c>
      <c r="X686" s="5">
        <v>37312.722968787821</v>
      </c>
      <c r="Y686" s="5">
        <v>40352.939809129319</v>
      </c>
      <c r="Z686" s="5">
        <v>42011.451855899402</v>
      </c>
      <c r="AA686" s="5">
        <v>46468.339501175164</v>
      </c>
      <c r="AB686" s="5">
        <v>46881.118086308306</v>
      </c>
      <c r="AC686" s="5">
        <v>55893.151653435583</v>
      </c>
      <c r="AD686" s="5">
        <v>58145.178706362007</v>
      </c>
      <c r="AE686" s="5">
        <v>58556.522671348182</v>
      </c>
    </row>
    <row r="687" spans="1:31">
      <c r="A687" s="56" t="s">
        <v>75</v>
      </c>
      <c r="B687" s="56" t="s">
        <v>197</v>
      </c>
      <c r="C687" s="56" t="s">
        <v>144</v>
      </c>
      <c r="D687" s="5">
        <v>8003.7758971000003</v>
      </c>
      <c r="E687" s="5">
        <v>8914.7690364000009</v>
      </c>
      <c r="F687" s="5">
        <v>9913.3651482999994</v>
      </c>
      <c r="G687" s="5">
        <v>10887.891067799999</v>
      </c>
      <c r="H687" s="5">
        <v>11827.9604989</v>
      </c>
      <c r="I687" s="5">
        <v>12709.108892</v>
      </c>
      <c r="J687" s="5">
        <v>13625.049818199999</v>
      </c>
      <c r="K687" s="5">
        <v>14562.2154581</v>
      </c>
      <c r="L687" s="5">
        <v>15460.4242044</v>
      </c>
      <c r="M687" s="5">
        <v>16247.905898499999</v>
      </c>
      <c r="N687" s="5">
        <v>17074.411882799999</v>
      </c>
      <c r="O687" s="5">
        <v>17890.849798899999</v>
      </c>
      <c r="P687" s="5">
        <v>18708.810956900001</v>
      </c>
      <c r="Q687" s="5">
        <v>19396.284543199999</v>
      </c>
      <c r="R687" s="5">
        <v>20081.111898399999</v>
      </c>
      <c r="S687" s="5">
        <v>20768.276866600001</v>
      </c>
      <c r="T687" s="5">
        <v>21506.990019000001</v>
      </c>
      <c r="U687" s="5">
        <v>22145.479821699999</v>
      </c>
      <c r="V687" s="5">
        <v>22806.500498599999</v>
      </c>
      <c r="W687" s="5">
        <v>23456.237986600001</v>
      </c>
      <c r="X687" s="5">
        <v>24147.858120199999</v>
      </c>
      <c r="Y687" s="5">
        <v>24712.014822900001</v>
      </c>
      <c r="Z687" s="5">
        <v>25293.8984662</v>
      </c>
      <c r="AA687" s="5">
        <v>25871.542336499999</v>
      </c>
      <c r="AB687" s="5">
        <v>26502.765391100002</v>
      </c>
      <c r="AC687" s="5">
        <v>27014.529022899998</v>
      </c>
      <c r="AD687" s="5">
        <v>27560.276074599999</v>
      </c>
      <c r="AE687" s="5">
        <v>27560.276074599999</v>
      </c>
    </row>
    <row r="688" spans="1:31">
      <c r="A688" s="56" t="s">
        <v>75</v>
      </c>
      <c r="B688" s="56" t="s">
        <v>197</v>
      </c>
      <c r="C688" s="56" t="s">
        <v>146</v>
      </c>
      <c r="D688" s="5">
        <v>3.9897499999999959E-7</v>
      </c>
      <c r="E688" s="5">
        <v>4.1144999999999989E-7</v>
      </c>
      <c r="F688" s="5">
        <v>4.4549499999999972E-7</v>
      </c>
      <c r="G688" s="5">
        <v>4.7911000000000027E-7</v>
      </c>
      <c r="H688" s="5">
        <v>5.1958000000000026E-7</v>
      </c>
      <c r="I688" s="5">
        <v>5.5336999999999977E-7</v>
      </c>
      <c r="J688" s="5">
        <v>0.27603629627500043</v>
      </c>
      <c r="K688" s="5">
        <v>3.3809333051100201</v>
      </c>
      <c r="L688" s="5">
        <v>0.70333168526499878</v>
      </c>
      <c r="M688" s="5">
        <v>7.3453246307049964</v>
      </c>
      <c r="N688" s="5">
        <v>0.90100449234499991</v>
      </c>
      <c r="O688" s="5">
        <v>29.303780319120001</v>
      </c>
      <c r="P688" s="5">
        <v>1.0432749999999989E-6</v>
      </c>
      <c r="Q688" s="5">
        <v>13.767134245530009</v>
      </c>
      <c r="R688" s="5">
        <v>2.0025750000000009E-6</v>
      </c>
      <c r="S688" s="5">
        <v>2.1694200000000001E-6</v>
      </c>
      <c r="T688" s="5">
        <v>1.4081415775499999</v>
      </c>
      <c r="U688" s="5">
        <v>9.5151063673149814</v>
      </c>
      <c r="V688" s="5">
        <v>3.8303900000000059E-6</v>
      </c>
      <c r="W688" s="5">
        <v>34.04306141840015</v>
      </c>
      <c r="X688" s="5">
        <v>73.703194840520283</v>
      </c>
      <c r="Y688" s="5">
        <v>6.9967099999999976E-6</v>
      </c>
      <c r="Z688" s="5">
        <v>98.847396718715018</v>
      </c>
      <c r="AA688" s="5">
        <v>87.56654996182499</v>
      </c>
      <c r="AB688" s="5">
        <v>322.81889999813501</v>
      </c>
      <c r="AC688" s="5">
        <v>368.111861293635</v>
      </c>
      <c r="AD688" s="5">
        <v>964.84976737631473</v>
      </c>
      <c r="AE688" s="5">
        <v>781.69073746846209</v>
      </c>
    </row>
    <row r="689" spans="1:31">
      <c r="A689" s="56" t="s">
        <v>75</v>
      </c>
      <c r="B689" s="56" t="s">
        <v>197</v>
      </c>
      <c r="C689" s="56" t="s">
        <v>149</v>
      </c>
      <c r="D689" s="5">
        <v>-752.30084874718011</v>
      </c>
      <c r="E689" s="5">
        <v>-1237.3369364042901</v>
      </c>
      <c r="F689" s="5">
        <v>-1421.6580475162009</v>
      </c>
      <c r="G689" s="5">
        <v>-1522.7274499251359</v>
      </c>
      <c r="H689" s="5">
        <v>-1601.7233115719509</v>
      </c>
      <c r="I689" s="5">
        <v>-1806.1961892138149</v>
      </c>
      <c r="J689" s="5">
        <v>-1852.2596631339709</v>
      </c>
      <c r="K689" s="5">
        <v>-4468.0392889800232</v>
      </c>
      <c r="L689" s="5">
        <v>-4187.4111479695239</v>
      </c>
      <c r="M689" s="5">
        <v>-3866.956672454121</v>
      </c>
      <c r="N689" s="5">
        <v>-4884.5364754066213</v>
      </c>
      <c r="O689" s="5">
        <v>-5318.1838938658111</v>
      </c>
      <c r="P689" s="5">
        <v>-5536.4075375411858</v>
      </c>
      <c r="Q689" s="5">
        <v>-7408.2164208708518</v>
      </c>
      <c r="R689" s="5">
        <v>-8359.4545841784857</v>
      </c>
      <c r="S689" s="5">
        <v>-10474.574410410019</v>
      </c>
      <c r="T689" s="5">
        <v>-13941.25775314469</v>
      </c>
      <c r="U689" s="5">
        <v>-14254.028843378939</v>
      </c>
      <c r="V689" s="5">
        <v>-16512.047622922029</v>
      </c>
      <c r="W689" s="5">
        <v>-15742.535322299231</v>
      </c>
      <c r="X689" s="5">
        <v>-14178.192141279371</v>
      </c>
      <c r="Y689" s="5">
        <v>-15655.038658328711</v>
      </c>
      <c r="Z689" s="5">
        <v>-15714.33656340269</v>
      </c>
      <c r="AA689" s="5">
        <v>-16202.430858526301</v>
      </c>
      <c r="AB689" s="5">
        <v>-15924.346904755561</v>
      </c>
      <c r="AC689" s="5">
        <v>-18828.39457316323</v>
      </c>
      <c r="AD689" s="5">
        <v>-22036.401533298049</v>
      </c>
      <c r="AE689" s="5">
        <v>-21679.243054467341</v>
      </c>
    </row>
    <row r="690" spans="1:31">
      <c r="A690" s="56" t="s">
        <v>75</v>
      </c>
      <c r="B690" s="56" t="s">
        <v>197</v>
      </c>
      <c r="C690" s="56" t="s">
        <v>150</v>
      </c>
      <c r="D690" s="5">
        <v>-63.758904019274993</v>
      </c>
      <c r="E690" s="5">
        <v>-171.57142538708999</v>
      </c>
      <c r="F690" s="5">
        <v>-264.34943344999488</v>
      </c>
      <c r="G690" s="5">
        <v>-405.92944622544962</v>
      </c>
      <c r="H690" s="5">
        <v>-582.87972322183498</v>
      </c>
      <c r="I690" s="5">
        <v>-773.36791953213503</v>
      </c>
      <c r="J690" s="5">
        <v>-1146.7102900047109</v>
      </c>
      <c r="K690" s="5">
        <v>-1524.30517956671</v>
      </c>
      <c r="L690" s="5">
        <v>-1741.6272728175099</v>
      </c>
      <c r="M690" s="5">
        <v>-1948.0871068254501</v>
      </c>
      <c r="N690" s="5">
        <v>-2414.1453682873848</v>
      </c>
      <c r="O690" s="5">
        <v>-3131.1688893779192</v>
      </c>
      <c r="P690" s="5">
        <v>-3581.2623989191288</v>
      </c>
      <c r="Q690" s="5">
        <v>-4215.3712668696753</v>
      </c>
      <c r="R690" s="5">
        <v>-5074.8419354897187</v>
      </c>
      <c r="S690" s="5">
        <v>-5909.6867551079868</v>
      </c>
      <c r="T690" s="5">
        <v>-6247.5204109665974</v>
      </c>
      <c r="U690" s="5">
        <v>-6881.2476420530593</v>
      </c>
      <c r="V690" s="5">
        <v>-7888.6487553697261</v>
      </c>
      <c r="W690" s="5">
        <v>-8093.4590304081466</v>
      </c>
      <c r="X690" s="5">
        <v>-7809.1844937391406</v>
      </c>
      <c r="Y690" s="5">
        <v>-9449.6113203455261</v>
      </c>
      <c r="Z690" s="5">
        <v>-10962.727545117579</v>
      </c>
      <c r="AA690" s="5">
        <v>-11601.927107025451</v>
      </c>
      <c r="AB690" s="5">
        <v>-11481.21575224578</v>
      </c>
      <c r="AC690" s="5">
        <v>-12874.003113315101</v>
      </c>
      <c r="AD690" s="5">
        <v>-13715.110137444381</v>
      </c>
      <c r="AE690" s="5">
        <v>-14719.18801268435</v>
      </c>
    </row>
    <row r="691" spans="1:31">
      <c r="A691" s="56" t="s">
        <v>75</v>
      </c>
      <c r="B691" s="56" t="s">
        <v>197</v>
      </c>
      <c r="C691" s="56" t="s">
        <v>151</v>
      </c>
      <c r="D691" s="5">
        <v>-130.96854174107401</v>
      </c>
      <c r="E691" s="5">
        <v>-236.46226340691001</v>
      </c>
      <c r="F691" s="5">
        <v>-343.32192731499498</v>
      </c>
      <c r="G691" s="5">
        <v>-436.92834610717802</v>
      </c>
      <c r="H691" s="5">
        <v>-513.65866140435799</v>
      </c>
      <c r="I691" s="5">
        <v>-582.25303297905305</v>
      </c>
      <c r="J691" s="5">
        <v>-677.32689186207301</v>
      </c>
      <c r="K691" s="5">
        <v>-824.39657464836</v>
      </c>
      <c r="L691" s="5">
        <v>-957.73411036726498</v>
      </c>
      <c r="M691" s="5">
        <v>-1081.45927541575</v>
      </c>
      <c r="N691" s="5">
        <v>-1233.39521386207</v>
      </c>
      <c r="O691" s="5">
        <v>-1393.1405148480201</v>
      </c>
      <c r="P691" s="5">
        <v>-1561.0975839064299</v>
      </c>
      <c r="Q691" s="5">
        <v>-1704.4301517123499</v>
      </c>
      <c r="R691" s="5">
        <v>-1836.0564598952101</v>
      </c>
      <c r="S691" s="5">
        <v>-1939.84030818264</v>
      </c>
      <c r="T691" s="5">
        <v>-2023.5924374281799</v>
      </c>
      <c r="U691" s="5">
        <v>-2052.3431988034599</v>
      </c>
      <c r="V691" s="5">
        <v>-2063.13551045758</v>
      </c>
      <c r="W691" s="5">
        <v>-2067.9110095372998</v>
      </c>
      <c r="X691" s="5">
        <v>-2061.0255247456198</v>
      </c>
      <c r="Y691" s="5">
        <v>-2058.9092883543199</v>
      </c>
      <c r="Z691" s="5">
        <v>-2041.5149880725701</v>
      </c>
      <c r="AA691" s="5">
        <v>-2044.5966017343801</v>
      </c>
      <c r="AB691" s="5">
        <v>-2028.1466020866301</v>
      </c>
      <c r="AC691" s="5">
        <v>-2012.96819171518</v>
      </c>
      <c r="AD691" s="5">
        <v>-1982.19426614401</v>
      </c>
      <c r="AE691" s="5">
        <v>-2005.18841427446</v>
      </c>
    </row>
    <row r="693" spans="1:31">
      <c r="A693" s="56" t="s">
        <v>75</v>
      </c>
      <c r="B693" s="56" t="s">
        <v>198</v>
      </c>
      <c r="C693" s="56" t="s">
        <v>131</v>
      </c>
      <c r="D693" s="5">
        <v>34886.531554705063</v>
      </c>
      <c r="E693" s="5">
        <v>30453.034160597079</v>
      </c>
      <c r="F693" s="5">
        <v>27657.991754410861</v>
      </c>
      <c r="G693" s="5">
        <v>22944.5783734496</v>
      </c>
      <c r="H693" s="5">
        <v>22300.423769550562</v>
      </c>
      <c r="I693" s="5">
        <v>18502.669104547022</v>
      </c>
      <c r="J693" s="5">
        <v>11216.507061968539</v>
      </c>
      <c r="K693" s="5">
        <v>7399.2896709231381</v>
      </c>
      <c r="L693" s="5">
        <v>7502.3506877050004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</row>
    <row r="694" spans="1:31">
      <c r="A694" s="56" t="s">
        <v>75</v>
      </c>
      <c r="B694" s="56" t="s">
        <v>198</v>
      </c>
      <c r="C694" s="56" t="s">
        <v>132</v>
      </c>
      <c r="D694" s="5">
        <v>17.383513979515001</v>
      </c>
      <c r="E694" s="5">
        <v>10.973507263619981</v>
      </c>
      <c r="F694" s="5">
        <v>19.48123397416499</v>
      </c>
      <c r="G694" s="5">
        <v>43.908026041134832</v>
      </c>
      <c r="H694" s="5">
        <v>85.677480506434904</v>
      </c>
      <c r="I694" s="5">
        <v>114.2366593229</v>
      </c>
      <c r="J694" s="5">
        <v>135.46285263999471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</row>
    <row r="695" spans="1:31">
      <c r="A695" s="56" t="s">
        <v>75</v>
      </c>
      <c r="B695" s="56" t="s">
        <v>198</v>
      </c>
      <c r="C695" s="56" t="s">
        <v>133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</row>
    <row r="696" spans="1:31">
      <c r="A696" s="56" t="s">
        <v>75</v>
      </c>
      <c r="B696" s="56" t="s">
        <v>198</v>
      </c>
      <c r="C696" s="56" t="s">
        <v>134</v>
      </c>
      <c r="D696" s="5">
        <v>10.11287252294</v>
      </c>
      <c r="E696" s="5">
        <v>9.5089956218650009</v>
      </c>
      <c r="F696" s="5">
        <v>12.97745043999501</v>
      </c>
      <c r="G696" s="5">
        <v>18.520907818109979</v>
      </c>
      <c r="H696" s="5">
        <v>46.90444221383995</v>
      </c>
      <c r="I696" s="5">
        <v>116.65195807559491</v>
      </c>
      <c r="J696" s="5">
        <v>107.6052763606549</v>
      </c>
      <c r="K696" s="5">
        <v>236.6437163681349</v>
      </c>
      <c r="L696" s="5">
        <v>124.5903976187399</v>
      </c>
      <c r="M696" s="5">
        <v>241.9073586334498</v>
      </c>
      <c r="N696" s="5">
        <v>105.1669111748249</v>
      </c>
      <c r="O696" s="5">
        <v>314.29701539644969</v>
      </c>
      <c r="P696" s="5">
        <v>202.77917237046501</v>
      </c>
      <c r="Q696" s="5">
        <v>483.5120394673396</v>
      </c>
      <c r="R696" s="5">
        <v>334.00370151195972</v>
      </c>
      <c r="S696" s="5">
        <v>878.51315039374981</v>
      </c>
      <c r="T696" s="5">
        <v>1105.5630663134259</v>
      </c>
      <c r="U696" s="5">
        <v>1356.275378100313</v>
      </c>
      <c r="V696" s="5">
        <v>1544.4553872959041</v>
      </c>
      <c r="W696" s="5">
        <v>2475.5898918712919</v>
      </c>
      <c r="X696" s="5">
        <v>1334.8071050781</v>
      </c>
      <c r="Y696" s="5">
        <v>1126.5112404018739</v>
      </c>
      <c r="Z696" s="5">
        <v>1694.015041330751</v>
      </c>
      <c r="AA696" s="5">
        <v>1369.5551239366839</v>
      </c>
      <c r="AB696" s="5">
        <v>1726.1113497930401</v>
      </c>
      <c r="AC696" s="5">
        <v>1487.7781961779001</v>
      </c>
      <c r="AD696" s="5">
        <v>4239.1205376141843</v>
      </c>
      <c r="AE696" s="5">
        <v>3075.8116060469079</v>
      </c>
    </row>
    <row r="697" spans="1:31">
      <c r="A697" s="56" t="s">
        <v>75</v>
      </c>
      <c r="B697" s="56" t="s">
        <v>198</v>
      </c>
      <c r="C697" s="56" t="s">
        <v>135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</row>
    <row r="698" spans="1:31">
      <c r="A698" s="56" t="s">
        <v>75</v>
      </c>
      <c r="B698" s="56" t="s">
        <v>198</v>
      </c>
      <c r="C698" s="56" t="s">
        <v>136</v>
      </c>
      <c r="D698" s="5">
        <v>2651.3807590519</v>
      </c>
      <c r="E698" s="5">
        <v>1427.6056224344611</v>
      </c>
      <c r="F698" s="5">
        <v>2104.0691389209251</v>
      </c>
      <c r="G698" s="5">
        <v>2857.006303454973</v>
      </c>
      <c r="H698" s="5">
        <v>3029.7125932364461</v>
      </c>
      <c r="I698" s="5">
        <v>2604.4542870629102</v>
      </c>
      <c r="J698" s="5">
        <v>2863.17741317628</v>
      </c>
      <c r="K698" s="5">
        <v>3020.8897598239992</v>
      </c>
      <c r="L698" s="5">
        <v>1686.860177643041</v>
      </c>
      <c r="M698" s="5">
        <v>2013.3311712848449</v>
      </c>
      <c r="N698" s="5">
        <v>2317.2054864707088</v>
      </c>
      <c r="O698" s="5">
        <v>2773.6083272869651</v>
      </c>
      <c r="P698" s="5">
        <v>2753.9847051706788</v>
      </c>
      <c r="Q698" s="5">
        <v>2687.8155093021392</v>
      </c>
      <c r="R698" s="5">
        <v>2746.6569327229399</v>
      </c>
      <c r="S698" s="5">
        <v>2992.639317300117</v>
      </c>
      <c r="T698" s="5">
        <v>2479.974622464209</v>
      </c>
      <c r="U698" s="5">
        <v>2381.0589365441201</v>
      </c>
      <c r="V698" s="5">
        <v>2016.6340263728071</v>
      </c>
      <c r="W698" s="5">
        <v>1574.4683843566761</v>
      </c>
      <c r="X698" s="5">
        <v>1926.8198612906581</v>
      </c>
      <c r="Y698" s="5">
        <v>2796.097036726012</v>
      </c>
      <c r="Z698" s="5">
        <v>3309.4273933552558</v>
      </c>
      <c r="AA698" s="5">
        <v>2582.610043208304</v>
      </c>
      <c r="AB698" s="5">
        <v>2673.8382913902442</v>
      </c>
      <c r="AC698" s="5">
        <v>2231.1384786317299</v>
      </c>
      <c r="AD698" s="5">
        <v>2030.1808469247339</v>
      </c>
      <c r="AE698" s="5">
        <v>1180.494947499956</v>
      </c>
    </row>
    <row r="699" spans="1:31">
      <c r="A699" s="56" t="s">
        <v>75</v>
      </c>
      <c r="B699" s="56" t="s">
        <v>198</v>
      </c>
      <c r="C699" s="56" t="s">
        <v>137</v>
      </c>
      <c r="D699" s="5">
        <v>143.9168889277951</v>
      </c>
      <c r="E699" s="5">
        <v>193.2087909775349</v>
      </c>
      <c r="F699" s="5">
        <v>169.80567763466499</v>
      </c>
      <c r="G699" s="5">
        <v>182.59375974887001</v>
      </c>
      <c r="H699" s="5">
        <v>202.97786180340489</v>
      </c>
      <c r="I699" s="5">
        <v>201.95795533108509</v>
      </c>
      <c r="J699" s="5">
        <v>209.21932994653491</v>
      </c>
      <c r="K699" s="5">
        <v>1270.6147733658599</v>
      </c>
      <c r="L699" s="5">
        <v>1282.656036813376</v>
      </c>
      <c r="M699" s="5">
        <v>1293.727270029965</v>
      </c>
      <c r="N699" s="5">
        <v>1356.630109826629</v>
      </c>
      <c r="O699" s="5">
        <v>1351.4122745859399</v>
      </c>
      <c r="P699" s="5">
        <v>1398.0109570690161</v>
      </c>
      <c r="Q699" s="5">
        <v>1406.9527851375001</v>
      </c>
      <c r="R699" s="5">
        <v>1454.8411641603859</v>
      </c>
      <c r="S699" s="5">
        <v>1455.2610046197849</v>
      </c>
      <c r="T699" s="5">
        <v>2555.7873130823259</v>
      </c>
      <c r="U699" s="5">
        <v>2645.9620909777909</v>
      </c>
      <c r="V699" s="5">
        <v>2663.299243917485</v>
      </c>
      <c r="W699" s="5">
        <v>2641.6339065535872</v>
      </c>
      <c r="X699" s="5">
        <v>2691.2052805481189</v>
      </c>
      <c r="Y699" s="5">
        <v>2785.568704633487</v>
      </c>
      <c r="Z699" s="5">
        <v>2681.9169604977892</v>
      </c>
      <c r="AA699" s="5">
        <v>2818.7637450323591</v>
      </c>
      <c r="AB699" s="5">
        <v>2885.598845127111</v>
      </c>
      <c r="AC699" s="5">
        <v>2876.8242279536862</v>
      </c>
      <c r="AD699" s="5">
        <v>2928.8653622883489</v>
      </c>
      <c r="AE699" s="5">
        <v>2137.6293003986661</v>
      </c>
    </row>
    <row r="700" spans="1:31">
      <c r="A700" s="56" t="s">
        <v>75</v>
      </c>
      <c r="B700" s="56" t="s">
        <v>198</v>
      </c>
      <c r="C700" s="56" t="s">
        <v>138</v>
      </c>
      <c r="D700" s="5">
        <v>42.856270053930032</v>
      </c>
      <c r="E700" s="5">
        <v>131.69122347969491</v>
      </c>
      <c r="F700" s="5">
        <v>214.18219196583499</v>
      </c>
      <c r="G700" s="5">
        <v>367.16917057133003</v>
      </c>
      <c r="H700" s="5">
        <v>572.39365445873989</v>
      </c>
      <c r="I700" s="5">
        <v>706.5151993847395</v>
      </c>
      <c r="J700" s="5">
        <v>919.48012285032928</v>
      </c>
      <c r="K700" s="5">
        <v>1032.1035975512191</v>
      </c>
      <c r="L700" s="5">
        <v>1196.503744421836</v>
      </c>
      <c r="M700" s="5">
        <v>1271.30085669253</v>
      </c>
      <c r="N700" s="5">
        <v>1593.7600387597811</v>
      </c>
      <c r="O700" s="5">
        <v>1924.832520418094</v>
      </c>
      <c r="P700" s="5">
        <v>2365.6922747137801</v>
      </c>
      <c r="Q700" s="5">
        <v>2682.9903255422068</v>
      </c>
      <c r="R700" s="5">
        <v>3155.8618860932011</v>
      </c>
      <c r="S700" s="5">
        <v>3617.449370161537</v>
      </c>
      <c r="T700" s="5">
        <v>3551.824672435605</v>
      </c>
      <c r="U700" s="5">
        <v>3997.870176761257</v>
      </c>
      <c r="V700" s="5">
        <v>4442.003398742132</v>
      </c>
      <c r="W700" s="5">
        <v>4826.5513660935248</v>
      </c>
      <c r="X700" s="5">
        <v>4317.6122460064362</v>
      </c>
      <c r="Y700" s="5">
        <v>4715.2924477283086</v>
      </c>
      <c r="Z700" s="5">
        <v>5219.8518219323587</v>
      </c>
      <c r="AA700" s="5">
        <v>5836.6505321577752</v>
      </c>
      <c r="AB700" s="5">
        <v>6304.8898559671152</v>
      </c>
      <c r="AC700" s="5">
        <v>6779.6530435855766</v>
      </c>
      <c r="AD700" s="5">
        <v>8243.6181091227118</v>
      </c>
      <c r="AE700" s="5">
        <v>8562.6408438923281</v>
      </c>
    </row>
    <row r="701" spans="1:31">
      <c r="A701" s="56" t="s">
        <v>75</v>
      </c>
      <c r="B701" s="56" t="s">
        <v>198</v>
      </c>
      <c r="C701" s="56" t="s">
        <v>139</v>
      </c>
      <c r="D701" s="5">
        <v>69.074172932615198</v>
      </c>
      <c r="E701" s="5">
        <v>140.15642659301099</v>
      </c>
      <c r="F701" s="5">
        <v>215.85251842106501</v>
      </c>
      <c r="G701" s="5">
        <v>287.14967646944399</v>
      </c>
      <c r="H701" s="5">
        <v>348.36567844821002</v>
      </c>
      <c r="I701" s="5">
        <v>385.66229740739902</v>
      </c>
      <c r="J701" s="5">
        <v>418.05843362789699</v>
      </c>
      <c r="K701" s="5">
        <v>482.31025090746198</v>
      </c>
      <c r="L701" s="5">
        <v>538.07407158736896</v>
      </c>
      <c r="M701" s="5">
        <v>584.76177501695201</v>
      </c>
      <c r="N701" s="5">
        <v>647.95847717836398</v>
      </c>
      <c r="O701" s="5">
        <v>723.491458310697</v>
      </c>
      <c r="P701" s="5">
        <v>805.71518857144497</v>
      </c>
      <c r="Q701" s="5">
        <v>876.96027168968396</v>
      </c>
      <c r="R701" s="5">
        <v>951.94395451455398</v>
      </c>
      <c r="S701" s="5">
        <v>1008.03049652114</v>
      </c>
      <c r="T701" s="5">
        <v>1051.0785955623601</v>
      </c>
      <c r="U701" s="5">
        <v>1076.83678414377</v>
      </c>
      <c r="V701" s="5">
        <v>1090.3001927442399</v>
      </c>
      <c r="W701" s="5">
        <v>1094.51140755049</v>
      </c>
      <c r="X701" s="5">
        <v>1095.8182403927999</v>
      </c>
      <c r="Y701" s="5">
        <v>1090.22911796226</v>
      </c>
      <c r="Z701" s="5">
        <v>1084.50572591839</v>
      </c>
      <c r="AA701" s="5">
        <v>1086.54855312361</v>
      </c>
      <c r="AB701" s="5">
        <v>1080.5324274530501</v>
      </c>
      <c r="AC701" s="5">
        <v>1074.989727704</v>
      </c>
      <c r="AD701" s="5">
        <v>1060.4448594985699</v>
      </c>
      <c r="AE701" s="5">
        <v>1071.8228082655501</v>
      </c>
    </row>
    <row r="702" spans="1:31">
      <c r="A702" s="56" t="s">
        <v>75</v>
      </c>
      <c r="B702" s="56" t="s">
        <v>198</v>
      </c>
      <c r="C702" s="56" t="s">
        <v>140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</row>
    <row r="703" spans="1:31">
      <c r="A703" s="56" t="s">
        <v>75</v>
      </c>
      <c r="B703" s="56" t="s">
        <v>198</v>
      </c>
      <c r="C703" s="56" t="s">
        <v>141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</row>
    <row r="704" spans="1:31">
      <c r="A704" s="56" t="s">
        <v>75</v>
      </c>
      <c r="B704" s="56" t="s">
        <v>198</v>
      </c>
      <c r="C704" s="56" t="s">
        <v>142</v>
      </c>
      <c r="D704" s="5">
        <v>11747.32721883378</v>
      </c>
      <c r="E704" s="5">
        <v>14684.426254090369</v>
      </c>
      <c r="F704" s="5">
        <v>13371.685740546371</v>
      </c>
      <c r="G704" s="5">
        <v>16416.671369823682</v>
      </c>
      <c r="H704" s="5">
        <v>15767.58754965038</v>
      </c>
      <c r="I704" s="5">
        <v>17460.54921408556</v>
      </c>
      <c r="J704" s="5">
        <v>20125.690093818739</v>
      </c>
      <c r="K704" s="5">
        <v>23062.095321670149</v>
      </c>
      <c r="L704" s="5">
        <v>23744.521591002322</v>
      </c>
      <c r="M704" s="5">
        <v>23570.27038152227</v>
      </c>
      <c r="N704" s="5">
        <v>30965.019992676571</v>
      </c>
      <c r="O704" s="5">
        <v>29155.96849453188</v>
      </c>
      <c r="P704" s="5">
        <v>33188.707377126942</v>
      </c>
      <c r="Q704" s="5">
        <v>29326.311283614679</v>
      </c>
      <c r="R704" s="5">
        <v>33153.699463298661</v>
      </c>
      <c r="S704" s="5">
        <v>30997.276313406332</v>
      </c>
      <c r="T704" s="5">
        <v>32461.995835640559</v>
      </c>
      <c r="U704" s="5">
        <v>32279.33675363666</v>
      </c>
      <c r="V704" s="5">
        <v>34271.7148047023</v>
      </c>
      <c r="W704" s="5">
        <v>35856.650735418072</v>
      </c>
      <c r="X704" s="5">
        <v>36079.274416613713</v>
      </c>
      <c r="Y704" s="5">
        <v>38031.086764110871</v>
      </c>
      <c r="Z704" s="5">
        <v>37432.186881859561</v>
      </c>
      <c r="AA704" s="5">
        <v>42459.751378875371</v>
      </c>
      <c r="AB704" s="5">
        <v>39478.425819656273</v>
      </c>
      <c r="AC704" s="5">
        <v>40460.865191726043</v>
      </c>
      <c r="AD704" s="5">
        <v>35570.05936226937</v>
      </c>
      <c r="AE704" s="5">
        <v>36977.173510334091</v>
      </c>
    </row>
    <row r="705" spans="1:31">
      <c r="A705" s="56" t="s">
        <v>75</v>
      </c>
      <c r="B705" s="56" t="s">
        <v>198</v>
      </c>
      <c r="C705" s="56" t="s">
        <v>143</v>
      </c>
      <c r="D705" s="5">
        <v>1935.7404282897651</v>
      </c>
      <c r="E705" s="5">
        <v>1676.472385904666</v>
      </c>
      <c r="F705" s="5">
        <v>1849.698928367716</v>
      </c>
      <c r="G705" s="5">
        <v>1800.014308681001</v>
      </c>
      <c r="H705" s="5">
        <v>1755.863634503515</v>
      </c>
      <c r="I705" s="5">
        <v>1807.020420820621</v>
      </c>
      <c r="J705" s="5">
        <v>1834.8741846289549</v>
      </c>
      <c r="K705" s="5">
        <v>1847.83608790941</v>
      </c>
      <c r="L705" s="5">
        <v>2740.1689819378648</v>
      </c>
      <c r="M705" s="5">
        <v>4789.4499255521341</v>
      </c>
      <c r="N705" s="5">
        <v>5075.4841204883269</v>
      </c>
      <c r="O705" s="5">
        <v>5239.0637515510971</v>
      </c>
      <c r="P705" s="5">
        <v>4821.6583020320159</v>
      </c>
      <c r="Q705" s="5">
        <v>5554.7448018434516</v>
      </c>
      <c r="R705" s="5">
        <v>5424.1535292965291</v>
      </c>
      <c r="S705" s="5">
        <v>6094.0188573033174</v>
      </c>
      <c r="T705" s="5">
        <v>7316.1356449112409</v>
      </c>
      <c r="U705" s="5">
        <v>7430.3782298267442</v>
      </c>
      <c r="V705" s="5">
        <v>7168.2365848363352</v>
      </c>
      <c r="W705" s="5">
        <v>9778.0650014004186</v>
      </c>
      <c r="X705" s="5">
        <v>9429.8327720335874</v>
      </c>
      <c r="Y705" s="5">
        <v>9946.2671040931273</v>
      </c>
      <c r="Z705" s="5">
        <v>10331.34652006354</v>
      </c>
      <c r="AA705" s="5">
        <v>9631.3064711596526</v>
      </c>
      <c r="AB705" s="5">
        <v>12098.11688515403</v>
      </c>
      <c r="AC705" s="5">
        <v>13690.78409522832</v>
      </c>
      <c r="AD705" s="5">
        <v>19574.96116715973</v>
      </c>
      <c r="AE705" s="5">
        <v>20636.334676193579</v>
      </c>
    </row>
    <row r="706" spans="1:31">
      <c r="A706" s="56" t="s">
        <v>75</v>
      </c>
      <c r="B706" s="56" t="s">
        <v>198</v>
      </c>
      <c r="C706" s="56" t="s">
        <v>144</v>
      </c>
      <c r="D706" s="5">
        <v>5718.6357909999997</v>
      </c>
      <c r="E706" s="5">
        <v>6558.3671729999996</v>
      </c>
      <c r="F706" s="5">
        <v>7452.5033409999996</v>
      </c>
      <c r="G706" s="5">
        <v>8386.2097439999998</v>
      </c>
      <c r="H706" s="5">
        <v>9338.6130169999997</v>
      </c>
      <c r="I706" s="5">
        <v>10124.096380000001</v>
      </c>
      <c r="J706" s="5">
        <v>10744.429990000001</v>
      </c>
      <c r="K706" s="5">
        <v>11378.13377</v>
      </c>
      <c r="L706" s="5">
        <v>11990.628559999999</v>
      </c>
      <c r="M706" s="5">
        <v>12545.06553</v>
      </c>
      <c r="N706" s="5">
        <v>13093.495849999999</v>
      </c>
      <c r="O706" s="5">
        <v>13662.15365</v>
      </c>
      <c r="P706" s="5">
        <v>14246.71704</v>
      </c>
      <c r="Q706" s="5">
        <v>14776.230299999999</v>
      </c>
      <c r="R706" s="5">
        <v>15282.98432</v>
      </c>
      <c r="S706" s="5">
        <v>15822.95959</v>
      </c>
      <c r="T706" s="5">
        <v>16410.520550000001</v>
      </c>
      <c r="U706" s="5">
        <v>16965.365730000001</v>
      </c>
      <c r="V706" s="5">
        <v>17508.562430000002</v>
      </c>
      <c r="W706" s="5">
        <v>18069.088650000002</v>
      </c>
      <c r="X706" s="5">
        <v>18666.968649999999</v>
      </c>
      <c r="Y706" s="5">
        <v>19206.869989999999</v>
      </c>
      <c r="Z706" s="5">
        <v>19729.20808</v>
      </c>
      <c r="AA706" s="5">
        <v>20273.653869999998</v>
      </c>
      <c r="AB706" s="5">
        <v>20862.428530000001</v>
      </c>
      <c r="AC706" s="5">
        <v>21385.21588</v>
      </c>
      <c r="AD706" s="5">
        <v>21895.777750000001</v>
      </c>
      <c r="AE706" s="5">
        <v>21895.777750000001</v>
      </c>
    </row>
    <row r="707" spans="1:31">
      <c r="A707" s="56" t="s">
        <v>75</v>
      </c>
      <c r="B707" s="56" t="s">
        <v>198</v>
      </c>
      <c r="C707" s="56" t="s">
        <v>146</v>
      </c>
      <c r="D707" s="5">
        <v>4.1540000000000008E-7</v>
      </c>
      <c r="E707" s="5">
        <v>4.1633000000000039E-7</v>
      </c>
      <c r="F707" s="5">
        <v>4.5770500000000011E-7</v>
      </c>
      <c r="G707" s="5">
        <v>2.3229996265000011E-2</v>
      </c>
      <c r="H707" s="5">
        <v>5.408500000000004E-7</v>
      </c>
      <c r="I707" s="5">
        <v>5.7911000000000016E-7</v>
      </c>
      <c r="J707" s="5">
        <v>6.1933499999999911E-7</v>
      </c>
      <c r="K707" s="5">
        <v>1.7048468327299999</v>
      </c>
      <c r="L707" s="5">
        <v>8.0979999999999975E-7</v>
      </c>
      <c r="M707" s="5">
        <v>4.4325979991600342</v>
      </c>
      <c r="N707" s="5">
        <v>9.3553999999999981E-7</v>
      </c>
      <c r="O707" s="5">
        <v>0.85850354786000005</v>
      </c>
      <c r="P707" s="5">
        <v>0.78045780999000247</v>
      </c>
      <c r="Q707" s="5">
        <v>7.1640058571100038</v>
      </c>
      <c r="R707" s="5">
        <v>2.2197284665999719</v>
      </c>
      <c r="S707" s="5">
        <v>12.62606525674501</v>
      </c>
      <c r="T707" s="5">
        <v>13.505399852195</v>
      </c>
      <c r="U707" s="5">
        <v>32.221951204415006</v>
      </c>
      <c r="V707" s="5">
        <v>23.240268664369999</v>
      </c>
      <c r="W707" s="5">
        <v>74.784310588029982</v>
      </c>
      <c r="X707" s="5">
        <v>24.75608509910991</v>
      </c>
      <c r="Y707" s="5">
        <v>1.204282999999999E-5</v>
      </c>
      <c r="Z707" s="5">
        <v>83.720221962824979</v>
      </c>
      <c r="AA707" s="5">
        <v>85.878174636339949</v>
      </c>
      <c r="AB707" s="5">
        <v>543.43451219495898</v>
      </c>
      <c r="AC707" s="5">
        <v>563.33136105096321</v>
      </c>
      <c r="AD707" s="5">
        <v>876.3278791177737</v>
      </c>
      <c r="AE707" s="5">
        <v>557.26435383744706</v>
      </c>
    </row>
    <row r="708" spans="1:31">
      <c r="A708" s="56" t="s">
        <v>75</v>
      </c>
      <c r="B708" s="56" t="s">
        <v>198</v>
      </c>
      <c r="C708" s="56" t="s">
        <v>149</v>
      </c>
      <c r="D708" s="5">
        <v>-171.32968309148501</v>
      </c>
      <c r="E708" s="5">
        <v>-230.54626000848489</v>
      </c>
      <c r="F708" s="5">
        <v>-201.61395244306499</v>
      </c>
      <c r="G708" s="5">
        <v>-217.90931346505999</v>
      </c>
      <c r="H708" s="5">
        <v>-241.1046593521549</v>
      </c>
      <c r="I708" s="5">
        <v>-240.42621374738999</v>
      </c>
      <c r="J708" s="5">
        <v>-249.07071084207519</v>
      </c>
      <c r="K708" s="5">
        <v>-1530.5597591430051</v>
      </c>
      <c r="L708" s="5">
        <v>-1544.9309811052769</v>
      </c>
      <c r="M708" s="5">
        <v>-1550.258403165856</v>
      </c>
      <c r="N708" s="5">
        <v>-1635.1101517907939</v>
      </c>
      <c r="O708" s="5">
        <v>-1619.330325346486</v>
      </c>
      <c r="P708" s="5">
        <v>-1684.434383217422</v>
      </c>
      <c r="Q708" s="5">
        <v>-1685.864405146865</v>
      </c>
      <c r="R708" s="5">
        <v>-1751.7495209126739</v>
      </c>
      <c r="S708" s="5">
        <v>-1743.83815878474</v>
      </c>
      <c r="T708" s="5">
        <v>-3199.1172219400742</v>
      </c>
      <c r="U708" s="5">
        <v>-3322.242624703234</v>
      </c>
      <c r="V708" s="5">
        <v>-3330.4396174235549</v>
      </c>
      <c r="W708" s="5">
        <v>-3297.5938267931551</v>
      </c>
      <c r="X708" s="5">
        <v>-3386.2187979837349</v>
      </c>
      <c r="Y708" s="5">
        <v>-3531.5394643383188</v>
      </c>
      <c r="Z708" s="5">
        <v>-3346.760294824167</v>
      </c>
      <c r="AA708" s="5">
        <v>-3576.2369244266251</v>
      </c>
      <c r="AB708" s="5">
        <v>-3605.735457990098</v>
      </c>
      <c r="AC708" s="5">
        <v>-3624.8418053495261</v>
      </c>
      <c r="AD708" s="5">
        <v>-3670.79808661581</v>
      </c>
      <c r="AE708" s="5">
        <v>-2747.4764978635349</v>
      </c>
    </row>
    <row r="709" spans="1:31">
      <c r="A709" s="56" t="s">
        <v>75</v>
      </c>
      <c r="B709" s="56" t="s">
        <v>198</v>
      </c>
      <c r="C709" s="56" t="s">
        <v>150</v>
      </c>
      <c r="D709" s="5">
        <v>-50.414159046694976</v>
      </c>
      <c r="E709" s="5">
        <v>-155.21462097448989</v>
      </c>
      <c r="F709" s="5">
        <v>-251.65507122288491</v>
      </c>
      <c r="G709" s="5">
        <v>-432.78234763649522</v>
      </c>
      <c r="H709" s="5">
        <v>-672.47645595519066</v>
      </c>
      <c r="I709" s="5">
        <v>-831.11221847027468</v>
      </c>
      <c r="J709" s="5">
        <v>-1081.634429669675</v>
      </c>
      <c r="K709" s="5">
        <v>-1221.066700532366</v>
      </c>
      <c r="L709" s="5">
        <v>-1425.0279842715061</v>
      </c>
      <c r="M709" s="5">
        <v>-1518.029032224805</v>
      </c>
      <c r="N709" s="5">
        <v>-1923.2920746026939</v>
      </c>
      <c r="O709" s="5">
        <v>-2320.1659336991161</v>
      </c>
      <c r="P709" s="5">
        <v>-2885.7843934616071</v>
      </c>
      <c r="Q709" s="5">
        <v>-3272.849094183352</v>
      </c>
      <c r="R709" s="5">
        <v>-3875.128598843969</v>
      </c>
      <c r="S709" s="5">
        <v>-4434.4662359350532</v>
      </c>
      <c r="T709" s="5">
        <v>-4400.422069937471</v>
      </c>
      <c r="U709" s="5">
        <v>-4982.9599459592082</v>
      </c>
      <c r="V709" s="5">
        <v>-5561.8582446188966</v>
      </c>
      <c r="W709" s="5">
        <v>-6039.7899116898216</v>
      </c>
      <c r="X709" s="5">
        <v>-5423.6004311803408</v>
      </c>
      <c r="Y709" s="5">
        <v>-5970.0047567719466</v>
      </c>
      <c r="Z709" s="5">
        <v>-6568.0805118540766</v>
      </c>
      <c r="AA709" s="5">
        <v>-7418.4651080624353</v>
      </c>
      <c r="AB709" s="5">
        <v>-7995.4332843122656</v>
      </c>
      <c r="AC709" s="5">
        <v>-8660.5891851107262</v>
      </c>
      <c r="AD709" s="5">
        <v>-10506.1770130196</v>
      </c>
      <c r="AE709" s="5">
        <v>-10988.79317571912</v>
      </c>
    </row>
    <row r="710" spans="1:31">
      <c r="A710" s="56" t="s">
        <v>75</v>
      </c>
      <c r="B710" s="56" t="s">
        <v>198</v>
      </c>
      <c r="C710" s="56" t="s">
        <v>151</v>
      </c>
      <c r="D710" s="5">
        <v>-82.897309510476305</v>
      </c>
      <c r="E710" s="5">
        <v>-167.383270193117</v>
      </c>
      <c r="F710" s="5">
        <v>-258.47343626515902</v>
      </c>
      <c r="G710" s="5">
        <v>-342.574144186078</v>
      </c>
      <c r="H710" s="5">
        <v>-414.91748051980198</v>
      </c>
      <c r="I710" s="5">
        <v>-460.13374346728398</v>
      </c>
      <c r="J710" s="5">
        <v>-500.66601876375103</v>
      </c>
      <c r="K710" s="5">
        <v>-574.973000632609</v>
      </c>
      <c r="L710" s="5">
        <v>-642.53680690413205</v>
      </c>
      <c r="M710" s="5">
        <v>-698.74405543492401</v>
      </c>
      <c r="N710" s="5">
        <v>-771.96638970486595</v>
      </c>
      <c r="O710" s="5">
        <v>-863.39795155879403</v>
      </c>
      <c r="P710" s="5">
        <v>-959.95162990237702</v>
      </c>
      <c r="Q710" s="5">
        <v>-1048.33090851574</v>
      </c>
      <c r="R710" s="5">
        <v>-1132.84706839004</v>
      </c>
      <c r="S710" s="5">
        <v>-1201.3012127468401</v>
      </c>
      <c r="T710" s="5">
        <v>-1248.60990445275</v>
      </c>
      <c r="U710" s="5">
        <v>-1293.7149498840199</v>
      </c>
      <c r="V710" s="5">
        <v>-1298.7319434440401</v>
      </c>
      <c r="W710" s="5">
        <v>-1308.6281685958299</v>
      </c>
      <c r="X710" s="5">
        <v>-1304.5338725813299</v>
      </c>
      <c r="Y710" s="5">
        <v>-1299.0024458058299</v>
      </c>
      <c r="Z710" s="5">
        <v>-1294.69563076549</v>
      </c>
      <c r="AA710" s="5">
        <v>-1301.0827396520899</v>
      </c>
      <c r="AB710" s="5">
        <v>-1289.8067462076301</v>
      </c>
      <c r="AC710" s="5">
        <v>-1282.0320907452201</v>
      </c>
      <c r="AD710" s="5">
        <v>-1265.12285797189</v>
      </c>
      <c r="AE710" s="5">
        <v>-1277.4021222766401</v>
      </c>
    </row>
    <row r="712" spans="1:31">
      <c r="A712" s="56" t="s">
        <v>75</v>
      </c>
      <c r="B712" s="56" t="s">
        <v>199</v>
      </c>
      <c r="C712" s="56" t="s">
        <v>132</v>
      </c>
      <c r="D712" s="5">
        <v>913.08355771040988</v>
      </c>
      <c r="E712" s="5">
        <v>630.04659261326492</v>
      </c>
      <c r="F712" s="5">
        <v>127.37265441322999</v>
      </c>
      <c r="G712" s="5">
        <v>223.61492792951989</v>
      </c>
      <c r="H712" s="5">
        <v>506.69586492285021</v>
      </c>
      <c r="I712" s="5">
        <v>432.31462674320511</v>
      </c>
      <c r="J712" s="5">
        <v>456.95637593090947</v>
      </c>
      <c r="K712" s="5">
        <v>877.55794061910024</v>
      </c>
      <c r="L712" s="5">
        <v>638.30853483204021</v>
      </c>
      <c r="M712" s="5">
        <v>708.78720731498981</v>
      </c>
      <c r="N712" s="5">
        <v>875.34462117767487</v>
      </c>
      <c r="O712" s="5">
        <v>1130.2051211688211</v>
      </c>
      <c r="P712" s="5">
        <v>954.68600241101046</v>
      </c>
      <c r="Q712" s="5">
        <v>919.41820541697837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</row>
    <row r="713" spans="1:31">
      <c r="A713" s="56" t="s">
        <v>75</v>
      </c>
      <c r="B713" s="56" t="s">
        <v>199</v>
      </c>
      <c r="C713" s="56" t="s">
        <v>133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</row>
    <row r="714" spans="1:31">
      <c r="A714" s="56" t="s">
        <v>75</v>
      </c>
      <c r="B714" s="56" t="s">
        <v>199</v>
      </c>
      <c r="C714" s="56" t="s">
        <v>134</v>
      </c>
      <c r="D714" s="5">
        <v>92.647673823815012</v>
      </c>
      <c r="E714" s="5">
        <v>103.468989434655</v>
      </c>
      <c r="F714" s="5">
        <v>27.006891442099981</v>
      </c>
      <c r="G714" s="5">
        <v>49.975167079104949</v>
      </c>
      <c r="H714" s="5">
        <v>131.45814624421999</v>
      </c>
      <c r="I714" s="5">
        <v>98.55854403799998</v>
      </c>
      <c r="J714" s="5">
        <v>101.720904924755</v>
      </c>
      <c r="K714" s="5">
        <v>225.13281548934989</v>
      </c>
      <c r="L714" s="5">
        <v>190.618227275105</v>
      </c>
      <c r="M714" s="5">
        <v>218.71180764096491</v>
      </c>
      <c r="N714" s="5">
        <v>260.82206925874999</v>
      </c>
      <c r="O714" s="5">
        <v>358.38519958337997</v>
      </c>
      <c r="P714" s="5">
        <v>380.59886950113008</v>
      </c>
      <c r="Q714" s="5">
        <v>417.08279075026502</v>
      </c>
      <c r="R714" s="5">
        <v>550.39848435357555</v>
      </c>
      <c r="S714" s="5">
        <v>785.97315782851945</v>
      </c>
      <c r="T714" s="5">
        <v>552.79885028435035</v>
      </c>
      <c r="U714" s="5">
        <v>571.76506113612959</v>
      </c>
      <c r="V714" s="5">
        <v>621.3576139087894</v>
      </c>
      <c r="W714" s="5">
        <v>605.74894776781071</v>
      </c>
      <c r="X714" s="5">
        <v>515.86457571018923</v>
      </c>
      <c r="Y714" s="5">
        <v>205.44969936414</v>
      </c>
      <c r="Z714" s="5">
        <v>184.78713871059981</v>
      </c>
      <c r="AA714" s="5">
        <v>134.31282740647001</v>
      </c>
      <c r="AB714" s="5">
        <v>187.94780928011991</v>
      </c>
      <c r="AC714" s="5">
        <v>119.38454824332</v>
      </c>
      <c r="AD714" s="5">
        <v>197.23865289501009</v>
      </c>
      <c r="AE714" s="5">
        <v>82.212831016269945</v>
      </c>
    </row>
    <row r="715" spans="1:31">
      <c r="A715" s="56" t="s">
        <v>75</v>
      </c>
      <c r="B715" s="56" t="s">
        <v>199</v>
      </c>
      <c r="C715" s="56" t="s">
        <v>135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</row>
    <row r="716" spans="1:31">
      <c r="A716" s="56" t="s">
        <v>75</v>
      </c>
      <c r="B716" s="56" t="s">
        <v>199</v>
      </c>
      <c r="C716" s="56" t="s">
        <v>136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</row>
    <row r="717" spans="1:31">
      <c r="A717" s="56" t="s">
        <v>75</v>
      </c>
      <c r="B717" s="56" t="s">
        <v>199</v>
      </c>
      <c r="C717" s="56" t="s">
        <v>137</v>
      </c>
      <c r="D717" s="5">
        <v>252.76982158811001</v>
      </c>
      <c r="E717" s="5">
        <v>342.09342279168521</v>
      </c>
      <c r="F717" s="5">
        <v>283.95972208373013</v>
      </c>
      <c r="G717" s="5">
        <v>318.2479087370051</v>
      </c>
      <c r="H717" s="5">
        <v>353.32553318007018</v>
      </c>
      <c r="I717" s="5">
        <v>360.43062042443518</v>
      </c>
      <c r="J717" s="5">
        <v>389.74153914775479</v>
      </c>
      <c r="K717" s="5">
        <v>390.80951123619008</v>
      </c>
      <c r="L717" s="5">
        <v>368.40056223462977</v>
      </c>
      <c r="M717" s="5">
        <v>349.85217231230479</v>
      </c>
      <c r="N717" s="5">
        <v>385.95655794620012</v>
      </c>
      <c r="O717" s="5">
        <v>396.36966944380993</v>
      </c>
      <c r="P717" s="5">
        <v>443.53347672272508</v>
      </c>
      <c r="Q717" s="5">
        <v>440.85739920935481</v>
      </c>
      <c r="R717" s="5">
        <v>512.05287938513504</v>
      </c>
      <c r="S717" s="5">
        <v>683.01045026336487</v>
      </c>
      <c r="T717" s="5">
        <v>1233.9114060413549</v>
      </c>
      <c r="U717" s="5">
        <v>1214.843440076565</v>
      </c>
      <c r="V717" s="5">
        <v>1308.894827363345</v>
      </c>
      <c r="W717" s="5">
        <v>1292.87039210952</v>
      </c>
      <c r="X717" s="5">
        <v>1280.7635701014251</v>
      </c>
      <c r="Y717" s="5">
        <v>1364.30164579144</v>
      </c>
      <c r="Z717" s="5">
        <v>1388.8081203008951</v>
      </c>
      <c r="AA717" s="5">
        <v>1370.3382775724999</v>
      </c>
      <c r="AB717" s="5">
        <v>1365.3557128674249</v>
      </c>
      <c r="AC717" s="5">
        <v>1400.874540379885</v>
      </c>
      <c r="AD717" s="5">
        <v>2954.910788158194</v>
      </c>
      <c r="AE717" s="5">
        <v>3129.7651061351439</v>
      </c>
    </row>
    <row r="718" spans="1:31">
      <c r="A718" s="56" t="s">
        <v>75</v>
      </c>
      <c r="B718" s="56" t="s">
        <v>199</v>
      </c>
      <c r="C718" s="56" t="s">
        <v>138</v>
      </c>
      <c r="D718" s="5">
        <v>72.25835344899005</v>
      </c>
      <c r="E718" s="5">
        <v>126.39466913955501</v>
      </c>
      <c r="F718" s="5">
        <v>145.10337616387011</v>
      </c>
      <c r="G718" s="5">
        <v>196.71324581449991</v>
      </c>
      <c r="H718" s="5">
        <v>253.66024163878501</v>
      </c>
      <c r="I718" s="5">
        <v>297.0066661698001</v>
      </c>
      <c r="J718" s="5">
        <v>395.06971347142019</v>
      </c>
      <c r="K718" s="5">
        <v>468.14100477576062</v>
      </c>
      <c r="L718" s="5">
        <v>534.32663037664497</v>
      </c>
      <c r="M718" s="5">
        <v>613.93768279026017</v>
      </c>
      <c r="N718" s="5">
        <v>773.59208785883516</v>
      </c>
      <c r="O718" s="5">
        <v>923.39869793733408</v>
      </c>
      <c r="P718" s="5">
        <v>1114.647104912955</v>
      </c>
      <c r="Q718" s="5">
        <v>1250.4075857929049</v>
      </c>
      <c r="R718" s="5">
        <v>1519.021816923349</v>
      </c>
      <c r="S718" s="5">
        <v>1842.155481295556</v>
      </c>
      <c r="T718" s="5">
        <v>1915.375193387805</v>
      </c>
      <c r="U718" s="5">
        <v>2023.1874090901249</v>
      </c>
      <c r="V718" s="5">
        <v>2424.8317815220812</v>
      </c>
      <c r="W718" s="5">
        <v>2553.5449736906949</v>
      </c>
      <c r="X718" s="5">
        <v>2696.930506822961</v>
      </c>
      <c r="Y718" s="5">
        <v>3050.4054680444169</v>
      </c>
      <c r="Z718" s="5">
        <v>3289.417635601626</v>
      </c>
      <c r="AA718" s="5">
        <v>3585.3519520866589</v>
      </c>
      <c r="AB718" s="5">
        <v>3678.2405249773019</v>
      </c>
      <c r="AC718" s="5">
        <v>4144.5712163197932</v>
      </c>
      <c r="AD718" s="5">
        <v>4546.0585292078486</v>
      </c>
      <c r="AE718" s="5">
        <v>4862.6265733787222</v>
      </c>
    </row>
    <row r="719" spans="1:31">
      <c r="A719" s="56" t="s">
        <v>75</v>
      </c>
      <c r="B719" s="56" t="s">
        <v>199</v>
      </c>
      <c r="C719" s="56" t="s">
        <v>139</v>
      </c>
      <c r="D719" s="5">
        <v>63.426250933649797</v>
      </c>
      <c r="E719" s="5">
        <v>86.962554833630904</v>
      </c>
      <c r="F719" s="5">
        <v>108.67249608488299</v>
      </c>
      <c r="G719" s="5">
        <v>127.933514391503</v>
      </c>
      <c r="H719" s="5">
        <v>144.23553265286699</v>
      </c>
      <c r="I719" s="5">
        <v>159.83541742208499</v>
      </c>
      <c r="J719" s="5">
        <v>183.580282085329</v>
      </c>
      <c r="K719" s="5">
        <v>215.30383687622401</v>
      </c>
      <c r="L719" s="5">
        <v>247.02774218671399</v>
      </c>
      <c r="M719" s="5">
        <v>279.89396370778701</v>
      </c>
      <c r="N719" s="5">
        <v>318.72951328646002</v>
      </c>
      <c r="O719" s="5">
        <v>357.70127256132798</v>
      </c>
      <c r="P719" s="5">
        <v>397.27665780150801</v>
      </c>
      <c r="Q719" s="5">
        <v>429.38651124079797</v>
      </c>
      <c r="R719" s="5">
        <v>458.33226561247898</v>
      </c>
      <c r="S719" s="5">
        <v>479.42895351745602</v>
      </c>
      <c r="T719" s="5">
        <v>495.79138632613501</v>
      </c>
      <c r="U719" s="5">
        <v>500.48148198353999</v>
      </c>
      <c r="V719" s="5">
        <v>503.37238089581399</v>
      </c>
      <c r="W719" s="5">
        <v>502.971962579717</v>
      </c>
      <c r="X719" s="5">
        <v>502.54195914210101</v>
      </c>
      <c r="Y719" s="5">
        <v>499.72436990419101</v>
      </c>
      <c r="Z719" s="5">
        <v>496.92200148649403</v>
      </c>
      <c r="AA719" s="5">
        <v>498.28973034073402</v>
      </c>
      <c r="AB719" s="5">
        <v>496.87792429327197</v>
      </c>
      <c r="AC719" s="5">
        <v>492.79081792588897</v>
      </c>
      <c r="AD719" s="5">
        <v>486.25478166566302</v>
      </c>
      <c r="AE719" s="5">
        <v>491.94978754036299</v>
      </c>
    </row>
    <row r="720" spans="1:31">
      <c r="A720" s="56" t="s">
        <v>75</v>
      </c>
      <c r="B720" s="56" t="s">
        <v>199</v>
      </c>
      <c r="C720" s="56" t="s">
        <v>140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</row>
    <row r="721" spans="1:31">
      <c r="A721" s="56" t="s">
        <v>75</v>
      </c>
      <c r="B721" s="56" t="s">
        <v>199</v>
      </c>
      <c r="C721" s="56" t="s">
        <v>141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</row>
    <row r="722" spans="1:31">
      <c r="A722" s="56" t="s">
        <v>75</v>
      </c>
      <c r="B722" s="56" t="s">
        <v>199</v>
      </c>
      <c r="C722" s="56" t="s">
        <v>142</v>
      </c>
      <c r="D722" s="5">
        <v>6451.3130446380546</v>
      </c>
      <c r="E722" s="5">
        <v>7825.5650882933951</v>
      </c>
      <c r="F722" s="5">
        <v>10178.08193697824</v>
      </c>
      <c r="G722" s="5">
        <v>10329.083679557471</v>
      </c>
      <c r="H722" s="5">
        <v>9562.5361591139008</v>
      </c>
      <c r="I722" s="5">
        <v>12935.35074904348</v>
      </c>
      <c r="J722" s="5">
        <v>12806.61973889501</v>
      </c>
      <c r="K722" s="5">
        <v>12993.08261097025</v>
      </c>
      <c r="L722" s="5">
        <v>12688.98531527617</v>
      </c>
      <c r="M722" s="5">
        <v>12582.36699319957</v>
      </c>
      <c r="N722" s="5">
        <v>14238.80520109833</v>
      </c>
      <c r="O722" s="5">
        <v>13595.89252100966</v>
      </c>
      <c r="P722" s="5">
        <v>14688.410171062749</v>
      </c>
      <c r="Q722" s="5">
        <v>13592.836603535259</v>
      </c>
      <c r="R722" s="5">
        <v>14732.865438866331</v>
      </c>
      <c r="S722" s="5">
        <v>12950.480587248871</v>
      </c>
      <c r="T722" s="5">
        <v>16709.426034779699</v>
      </c>
      <c r="U722" s="5">
        <v>16663.703408028268</v>
      </c>
      <c r="V722" s="5">
        <v>17759.982956039839</v>
      </c>
      <c r="W722" s="5">
        <v>18198.50869739478</v>
      </c>
      <c r="X722" s="5">
        <v>20531.766888193579</v>
      </c>
      <c r="Y722" s="5">
        <v>21602.375753706361</v>
      </c>
      <c r="Z722" s="5">
        <v>19928.35684203084</v>
      </c>
      <c r="AA722" s="5">
        <v>21613.767586334521</v>
      </c>
      <c r="AB722" s="5">
        <v>21808.558525366909</v>
      </c>
      <c r="AC722" s="5">
        <v>23843.658792568371</v>
      </c>
      <c r="AD722" s="5">
        <v>21173.759725844251</v>
      </c>
      <c r="AE722" s="5">
        <v>23603.68395281423</v>
      </c>
    </row>
    <row r="723" spans="1:31">
      <c r="A723" s="56" t="s">
        <v>75</v>
      </c>
      <c r="B723" s="56" t="s">
        <v>199</v>
      </c>
      <c r="C723" s="56" t="s">
        <v>143</v>
      </c>
      <c r="D723" s="5">
        <v>958.78361707288991</v>
      </c>
      <c r="E723" s="5">
        <v>855.37722668152946</v>
      </c>
      <c r="F723" s="5">
        <v>948.94749378646975</v>
      </c>
      <c r="G723" s="5">
        <v>916.66339148495513</v>
      </c>
      <c r="H723" s="5">
        <v>906.31638741563006</v>
      </c>
      <c r="I723" s="5">
        <v>880.11851295128508</v>
      </c>
      <c r="J723" s="5">
        <v>905.12996921305</v>
      </c>
      <c r="K723" s="5">
        <v>938.10116938635542</v>
      </c>
      <c r="L723" s="5">
        <v>873.20368126901985</v>
      </c>
      <c r="M723" s="5">
        <v>1098.51333221453</v>
      </c>
      <c r="N723" s="5">
        <v>1137.1733000425099</v>
      </c>
      <c r="O723" s="5">
        <v>1159.30815897347</v>
      </c>
      <c r="P723" s="5">
        <v>1073.1023445334799</v>
      </c>
      <c r="Q723" s="5">
        <v>1114.8939963886401</v>
      </c>
      <c r="R723" s="5">
        <v>1792.01997637508</v>
      </c>
      <c r="S723" s="5">
        <v>3633.5540520831851</v>
      </c>
      <c r="T723" s="5">
        <v>3939.5124469266311</v>
      </c>
      <c r="U723" s="5">
        <v>4162.4356397031324</v>
      </c>
      <c r="V723" s="5">
        <v>4064.7867008326211</v>
      </c>
      <c r="W723" s="5">
        <v>4273.1822707578194</v>
      </c>
      <c r="X723" s="5">
        <v>6721.6397844888088</v>
      </c>
      <c r="Y723" s="5">
        <v>6805.8098851565737</v>
      </c>
      <c r="Z723" s="5">
        <v>6831.3200551030504</v>
      </c>
      <c r="AA723" s="5">
        <v>6583.4880627590983</v>
      </c>
      <c r="AB723" s="5">
        <v>7428.5860088536519</v>
      </c>
      <c r="AC723" s="5">
        <v>8154.1019551090712</v>
      </c>
      <c r="AD723" s="5">
        <v>10231.50211309372</v>
      </c>
      <c r="AE723" s="5">
        <v>10132.504798882641</v>
      </c>
    </row>
    <row r="724" spans="1:31">
      <c r="A724" s="56" t="s">
        <v>75</v>
      </c>
      <c r="B724" s="56" t="s">
        <v>199</v>
      </c>
      <c r="C724" s="56" t="s">
        <v>144</v>
      </c>
      <c r="D724" s="5">
        <v>3473.1883269999998</v>
      </c>
      <c r="E724" s="5">
        <v>3823.1256450000001</v>
      </c>
      <c r="F724" s="5">
        <v>4140.519558</v>
      </c>
      <c r="G724" s="5">
        <v>4445.3585370000001</v>
      </c>
      <c r="H724" s="5">
        <v>4742.2356280000004</v>
      </c>
      <c r="I724" s="5">
        <v>5022.1358270000001</v>
      </c>
      <c r="J724" s="5">
        <v>5294.8037510000004</v>
      </c>
      <c r="K724" s="5">
        <v>5575.0517410000002</v>
      </c>
      <c r="L724" s="5">
        <v>5864.901046</v>
      </c>
      <c r="M724" s="5">
        <v>6143.9134700000004</v>
      </c>
      <c r="N724" s="5">
        <v>6421.4687919999997</v>
      </c>
      <c r="O724" s="5">
        <v>6709.3294420000002</v>
      </c>
      <c r="P724" s="5">
        <v>6994.937465</v>
      </c>
      <c r="Q724" s="5">
        <v>7251.3514729999997</v>
      </c>
      <c r="R724" s="5">
        <v>7485.4372560000002</v>
      </c>
      <c r="S724" s="5">
        <v>7721.4286760000005</v>
      </c>
      <c r="T724" s="5">
        <v>7972.4735179999998</v>
      </c>
      <c r="U724" s="5">
        <v>8197.8548269999992</v>
      </c>
      <c r="V724" s="5">
        <v>8412.0715199999995</v>
      </c>
      <c r="W724" s="5">
        <v>8633.6962000000003</v>
      </c>
      <c r="X724" s="5">
        <v>8875.3003520000002</v>
      </c>
      <c r="Y724" s="5">
        <v>9088.8854620000002</v>
      </c>
      <c r="Z724" s="5">
        <v>9292.7555479999992</v>
      </c>
      <c r="AA724" s="5">
        <v>9504.6162370000002</v>
      </c>
      <c r="AB724" s="5">
        <v>9735.6911940000009</v>
      </c>
      <c r="AC724" s="5">
        <v>9934.1812890000001</v>
      </c>
      <c r="AD724" s="5">
        <v>10127.123030000001</v>
      </c>
      <c r="AE724" s="5">
        <v>10127.123030000001</v>
      </c>
    </row>
    <row r="725" spans="1:31">
      <c r="A725" s="56" t="s">
        <v>75</v>
      </c>
      <c r="B725" s="56" t="s">
        <v>199</v>
      </c>
      <c r="C725" s="56" t="s">
        <v>146</v>
      </c>
      <c r="D725" s="5">
        <v>4.4862000000000011E-7</v>
      </c>
      <c r="E725" s="5">
        <v>4.4760000000000022E-7</v>
      </c>
      <c r="F725" s="5">
        <v>4.619200000000001E-7</v>
      </c>
      <c r="G725" s="5">
        <v>4.9896499999999989E-7</v>
      </c>
      <c r="H725" s="5">
        <v>5.4188000000000035E-7</v>
      </c>
      <c r="I725" s="5">
        <v>5.5906000000000077E-7</v>
      </c>
      <c r="J725" s="5">
        <v>5.9532000000000007E-7</v>
      </c>
      <c r="K725" s="5">
        <v>0.43586677310499999</v>
      </c>
      <c r="L725" s="5">
        <v>7.906849999999998E-7</v>
      </c>
      <c r="M725" s="5">
        <v>1.4945430346649879</v>
      </c>
      <c r="N725" s="5">
        <v>8.9797000000000057E-7</v>
      </c>
      <c r="O725" s="5">
        <v>0.36391276069000011</v>
      </c>
      <c r="P725" s="5">
        <v>1.017369999999999E-6</v>
      </c>
      <c r="Q725" s="5">
        <v>1.721304833699997</v>
      </c>
      <c r="R725" s="5">
        <v>2.1389320067800028</v>
      </c>
      <c r="S725" s="5">
        <v>9.9530351127249777</v>
      </c>
      <c r="T725" s="5">
        <v>7.1673276612400123</v>
      </c>
      <c r="U725" s="5">
        <v>17.230579650734999</v>
      </c>
      <c r="V725" s="5">
        <v>12.43045965232</v>
      </c>
      <c r="W725" s="5">
        <v>33.908639132730052</v>
      </c>
      <c r="X725" s="5">
        <v>10.97555397971511</v>
      </c>
      <c r="Y725" s="5">
        <v>13.74727974775497</v>
      </c>
      <c r="Z725" s="5">
        <v>53.39992288387996</v>
      </c>
      <c r="AA725" s="5">
        <v>59.727014555625097</v>
      </c>
      <c r="AB725" s="5">
        <v>99.198698817630188</v>
      </c>
      <c r="AC725" s="5">
        <v>132.18322559794061</v>
      </c>
      <c r="AD725" s="5">
        <v>191.22258264721461</v>
      </c>
      <c r="AE725" s="5">
        <v>133.50588896328469</v>
      </c>
    </row>
    <row r="726" spans="1:31">
      <c r="A726" s="56" t="s">
        <v>75</v>
      </c>
      <c r="B726" s="56" t="s">
        <v>199</v>
      </c>
      <c r="C726" s="56" t="s">
        <v>149</v>
      </c>
      <c r="D726" s="5">
        <v>-300.91654480265498</v>
      </c>
      <c r="E726" s="5">
        <v>-407.25534407513499</v>
      </c>
      <c r="F726" s="5">
        <v>-338.04624224140002</v>
      </c>
      <c r="G726" s="5">
        <v>-378.90957393575491</v>
      </c>
      <c r="H726" s="5">
        <v>-420.58285779001511</v>
      </c>
      <c r="I726" s="5">
        <v>-429.6614747608449</v>
      </c>
      <c r="J726" s="5">
        <v>-463.40088807423018</v>
      </c>
      <c r="K726" s="5">
        <v>-465.82684245858508</v>
      </c>
      <c r="L726" s="5">
        <v>-438.57224138477</v>
      </c>
      <c r="M726" s="5">
        <v>-415.91354365358978</v>
      </c>
      <c r="N726" s="5">
        <v>-460.04951741954989</v>
      </c>
      <c r="O726" s="5">
        <v>-471.29152891671998</v>
      </c>
      <c r="P726" s="5">
        <v>-528.5934893122452</v>
      </c>
      <c r="Q726" s="5">
        <v>-524.25313398531023</v>
      </c>
      <c r="R726" s="5">
        <v>-610.1642350198648</v>
      </c>
      <c r="S726" s="5">
        <v>-814.24460488350542</v>
      </c>
      <c r="T726" s="5">
        <v>-1481.091749068439</v>
      </c>
      <c r="U726" s="5">
        <v>-1452.9740147536861</v>
      </c>
      <c r="V726" s="5">
        <v>-1570.1861558396961</v>
      </c>
      <c r="W726" s="5">
        <v>-1545.262265033035</v>
      </c>
      <c r="X726" s="5">
        <v>-1533.4052336451559</v>
      </c>
      <c r="Y726" s="5">
        <v>-1635.84055587279</v>
      </c>
      <c r="Z726" s="5">
        <v>-1659.6796993569801</v>
      </c>
      <c r="AA726" s="5">
        <v>-1642.7985122393909</v>
      </c>
      <c r="AB726" s="5">
        <v>-1631.593618541099</v>
      </c>
      <c r="AC726" s="5">
        <v>-1679.4327801533</v>
      </c>
      <c r="AD726" s="5">
        <v>-3546.0927999813348</v>
      </c>
      <c r="AE726" s="5">
        <v>-3758.202839965264</v>
      </c>
    </row>
    <row r="727" spans="1:31">
      <c r="A727" s="56" t="s">
        <v>75</v>
      </c>
      <c r="B727" s="56" t="s">
        <v>199</v>
      </c>
      <c r="C727" s="56" t="s">
        <v>150</v>
      </c>
      <c r="D727" s="5">
        <v>-85.001427326184938</v>
      </c>
      <c r="E727" s="5">
        <v>-148.68491708035</v>
      </c>
      <c r="F727" s="5">
        <v>-170.69298594207501</v>
      </c>
      <c r="G727" s="5">
        <v>-231.4113618013551</v>
      </c>
      <c r="H727" s="5">
        <v>-298.38744319039989</v>
      </c>
      <c r="I727" s="5">
        <v>-349.99580735066468</v>
      </c>
      <c r="J727" s="5">
        <v>-464.13124258894487</v>
      </c>
      <c r="K727" s="5">
        <v>-553.73941565189034</v>
      </c>
      <c r="L727" s="5">
        <v>-633.61351496391558</v>
      </c>
      <c r="M727" s="5">
        <v>-728.94632255816555</v>
      </c>
      <c r="N727" s="5">
        <v>-925.17942932285541</v>
      </c>
      <c r="O727" s="5">
        <v>-1103.2263062626701</v>
      </c>
      <c r="P727" s="5">
        <v>-1342.473810988615</v>
      </c>
      <c r="Q727" s="5">
        <v>-1505.18891125456</v>
      </c>
      <c r="R727" s="5">
        <v>-1837.483762825995</v>
      </c>
      <c r="S727" s="5">
        <v>-2225.516883552089</v>
      </c>
      <c r="T727" s="5">
        <v>-2333.476878304039</v>
      </c>
      <c r="U727" s="5">
        <v>-2469.4171399452448</v>
      </c>
      <c r="V727" s="5">
        <v>-2964.2641871439432</v>
      </c>
      <c r="W727" s="5">
        <v>-3120.1995400532619</v>
      </c>
      <c r="X727" s="5">
        <v>-3305.827020532442</v>
      </c>
      <c r="Y727" s="5">
        <v>-3755.1717449699481</v>
      </c>
      <c r="Z727" s="5">
        <v>-4042.2718634206899</v>
      </c>
      <c r="AA727" s="5">
        <v>-4426.9078623500154</v>
      </c>
      <c r="AB727" s="5">
        <v>-4548.7816713570919</v>
      </c>
      <c r="AC727" s="5">
        <v>-5144.7562597750748</v>
      </c>
      <c r="AD727" s="5">
        <v>-5618.6743445016618</v>
      </c>
      <c r="AE727" s="5">
        <v>-6028.2551073352633</v>
      </c>
    </row>
    <row r="728" spans="1:31">
      <c r="A728" s="56" t="s">
        <v>75</v>
      </c>
      <c r="B728" s="56" t="s">
        <v>199</v>
      </c>
      <c r="C728" s="56" t="s">
        <v>151</v>
      </c>
      <c r="D728" s="5">
        <v>-73.333142461160904</v>
      </c>
      <c r="E728" s="5">
        <v>-100.180591891784</v>
      </c>
      <c r="F728" s="5">
        <v>-125.065651328589</v>
      </c>
      <c r="G728" s="5">
        <v>-146.693403656096</v>
      </c>
      <c r="H728" s="5">
        <v>-164.61539700779801</v>
      </c>
      <c r="I728" s="5">
        <v>-183.25832367771201</v>
      </c>
      <c r="J728" s="5">
        <v>-209.425697186387</v>
      </c>
      <c r="K728" s="5">
        <v>-246.59278958307701</v>
      </c>
      <c r="L728" s="5">
        <v>-283.14341874785202</v>
      </c>
      <c r="M728" s="5">
        <v>-321.08529842100597</v>
      </c>
      <c r="N728" s="5">
        <v>-364.87880136577002</v>
      </c>
      <c r="O728" s="5">
        <v>-412.37377347845398</v>
      </c>
      <c r="P728" s="5">
        <v>-456.33274814531399</v>
      </c>
      <c r="Q728" s="5">
        <v>-494.764521266332</v>
      </c>
      <c r="R728" s="5">
        <v>-527.29820914064999</v>
      </c>
      <c r="S728" s="5">
        <v>-551.07054631727601</v>
      </c>
      <c r="T728" s="5">
        <v>-569.87736250749504</v>
      </c>
      <c r="U728" s="5">
        <v>-575.78790197624596</v>
      </c>
      <c r="V728" s="5">
        <v>-578.48863130753398</v>
      </c>
      <c r="W728" s="5">
        <v>-577.58928367782096</v>
      </c>
      <c r="X728" s="5">
        <v>-575.81178017785703</v>
      </c>
      <c r="Y728" s="5">
        <v>-570.30239844889104</v>
      </c>
      <c r="Z728" s="5">
        <v>-569.84180242440505</v>
      </c>
      <c r="AA728" s="5">
        <v>-568.22093651396005</v>
      </c>
      <c r="AB728" s="5">
        <v>-567.85034440017</v>
      </c>
      <c r="AC728" s="5">
        <v>-562.42043600964098</v>
      </c>
      <c r="AD728" s="5">
        <v>-553.75850861756999</v>
      </c>
      <c r="AE728" s="5">
        <v>-559.06430638335598</v>
      </c>
    </row>
    <row r="730" spans="1:31">
      <c r="A730" s="56" t="s">
        <v>75</v>
      </c>
      <c r="B730" s="56" t="s">
        <v>200</v>
      </c>
      <c r="C730" s="56" t="s">
        <v>132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</row>
    <row r="731" spans="1:31">
      <c r="A731" s="56" t="s">
        <v>75</v>
      </c>
      <c r="B731" s="56" t="s">
        <v>200</v>
      </c>
      <c r="C731" s="56" t="s">
        <v>133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</row>
    <row r="732" spans="1:31">
      <c r="A732" s="56" t="s">
        <v>75</v>
      </c>
      <c r="B732" s="56" t="s">
        <v>200</v>
      </c>
      <c r="C732" s="56" t="s">
        <v>134</v>
      </c>
      <c r="D732" s="5">
        <v>8.2850000000000011E-9</v>
      </c>
      <c r="E732" s="5">
        <v>1.655E-9</v>
      </c>
      <c r="F732" s="5">
        <v>8.465E-9</v>
      </c>
      <c r="G732" s="5">
        <v>1.2025E-8</v>
      </c>
      <c r="H732" s="5">
        <v>5.2149999999999999E-9</v>
      </c>
      <c r="I732" s="5">
        <v>2.5874999999999998E-8</v>
      </c>
      <c r="J732" s="5">
        <v>2.95314287252</v>
      </c>
      <c r="K732" s="5">
        <v>0.37241958920500001</v>
      </c>
      <c r="L732" s="5">
        <v>1.016624079019999</v>
      </c>
      <c r="M732" s="5">
        <v>5.8293907139550072</v>
      </c>
      <c r="N732" s="5">
        <v>0.84020609859999995</v>
      </c>
      <c r="O732" s="5">
        <v>6.4809911907249997</v>
      </c>
      <c r="P732" s="5">
        <v>2.3317563699850008</v>
      </c>
      <c r="Q732" s="5">
        <v>13.035361289024999</v>
      </c>
      <c r="R732" s="5">
        <v>5.7479807908900007</v>
      </c>
      <c r="S732" s="5">
        <v>4.4914938376000011</v>
      </c>
      <c r="T732" s="5">
        <v>6.8937010605050002</v>
      </c>
      <c r="U732" s="5">
        <v>5.2222304038950016</v>
      </c>
      <c r="V732" s="5">
        <v>9.5919499999999929E-7</v>
      </c>
      <c r="W732" s="5">
        <v>7.6545022735150106</v>
      </c>
      <c r="X732" s="5">
        <v>3.014594613755019</v>
      </c>
      <c r="Y732" s="5">
        <v>2.4721199999999989E-6</v>
      </c>
      <c r="Z732" s="5">
        <v>3.731514916850001</v>
      </c>
      <c r="AA732" s="5">
        <v>2.6298549999999998E-6</v>
      </c>
      <c r="AB732" s="5">
        <v>8.8795496605199773</v>
      </c>
      <c r="AC732" s="5">
        <v>2.457521296765</v>
      </c>
      <c r="AD732" s="5">
        <v>1.82535849096</v>
      </c>
      <c r="AE732" s="5">
        <v>3.6236650000000011E-6</v>
      </c>
    </row>
    <row r="733" spans="1:31">
      <c r="A733" s="56" t="s">
        <v>75</v>
      </c>
      <c r="B733" s="56" t="s">
        <v>200</v>
      </c>
      <c r="C733" s="56" t="s">
        <v>135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</row>
    <row r="734" spans="1:31">
      <c r="A734" s="56" t="s">
        <v>75</v>
      </c>
      <c r="B734" s="56" t="s">
        <v>200</v>
      </c>
      <c r="C734" s="56" t="s">
        <v>136</v>
      </c>
      <c r="D734" s="5">
        <v>7201.0673807124103</v>
      </c>
      <c r="E734" s="5">
        <v>9892.6156291690058</v>
      </c>
      <c r="F734" s="5">
        <v>7898.6122905416532</v>
      </c>
      <c r="G734" s="5">
        <v>8374.3464241506463</v>
      </c>
      <c r="H734" s="5">
        <v>9161.476404621224</v>
      </c>
      <c r="I734" s="5">
        <v>8708.760776067742</v>
      </c>
      <c r="J734" s="5">
        <v>8620.1687836368801</v>
      </c>
      <c r="K734" s="5">
        <v>9165.552732836466</v>
      </c>
      <c r="L734" s="5">
        <v>7082.8142458574212</v>
      </c>
      <c r="M734" s="5">
        <v>10003.718951926639</v>
      </c>
      <c r="N734" s="5">
        <v>8479.0439164951822</v>
      </c>
      <c r="O734" s="5">
        <v>7495.6390098707316</v>
      </c>
      <c r="P734" s="5">
        <v>8618.5365249785955</v>
      </c>
      <c r="Q734" s="5">
        <v>8113.0281035360858</v>
      </c>
      <c r="R734" s="5">
        <v>7949.8155178664474</v>
      </c>
      <c r="S734" s="5">
        <v>8075.2069290920545</v>
      </c>
      <c r="T734" s="5">
        <v>7510.238364438701</v>
      </c>
      <c r="U734" s="5">
        <v>7649.1366928389207</v>
      </c>
      <c r="V734" s="5">
        <v>6925.675914454654</v>
      </c>
      <c r="W734" s="5">
        <v>6246.0827002227543</v>
      </c>
      <c r="X734" s="5">
        <v>7977.2568966134504</v>
      </c>
      <c r="Y734" s="5">
        <v>6808.7815420210791</v>
      </c>
      <c r="Z734" s="5">
        <v>6823.6156617877459</v>
      </c>
      <c r="AA734" s="5">
        <v>6791.1688992860936</v>
      </c>
      <c r="AB734" s="5">
        <v>7527.7538383209612</v>
      </c>
      <c r="AC734" s="5">
        <v>7330.722698259663</v>
      </c>
      <c r="AD734" s="5">
        <v>7686.2836049077096</v>
      </c>
      <c r="AE734" s="5">
        <v>6430.8636054821382</v>
      </c>
    </row>
    <row r="735" spans="1:31">
      <c r="A735" s="56" t="s">
        <v>75</v>
      </c>
      <c r="B735" s="56" t="s">
        <v>200</v>
      </c>
      <c r="C735" s="56" t="s">
        <v>137</v>
      </c>
      <c r="D735" s="5">
        <v>1.26665E-7</v>
      </c>
      <c r="E735" s="5">
        <v>2.717935000000001E-6</v>
      </c>
      <c r="F735" s="5">
        <v>4.3591250000000004E-6</v>
      </c>
      <c r="G735" s="5">
        <v>6.2439449999999994E-6</v>
      </c>
      <c r="H735" s="5">
        <v>1.1008575E-5</v>
      </c>
      <c r="I735" s="5">
        <v>2.7169664999999999E-5</v>
      </c>
      <c r="J735" s="5">
        <v>1.0500633499999999E-4</v>
      </c>
      <c r="K735" s="5">
        <v>1.1787584E-4</v>
      </c>
      <c r="L735" s="5">
        <v>1.5674671999999989E-4</v>
      </c>
      <c r="M735" s="5">
        <v>3.6286391999999979E-4</v>
      </c>
      <c r="N735" s="5">
        <v>3.8733181500000019E-4</v>
      </c>
      <c r="O735" s="5">
        <v>88.920012480374965</v>
      </c>
      <c r="P735" s="5">
        <v>95.787876514014926</v>
      </c>
      <c r="Q735" s="5">
        <v>924.4793211143201</v>
      </c>
      <c r="R735" s="5">
        <v>913.22041237110557</v>
      </c>
      <c r="S735" s="5">
        <v>1005.829745375995</v>
      </c>
      <c r="T735" s="5">
        <v>959.9298296718448</v>
      </c>
      <c r="U735" s="5">
        <v>923.49804174884991</v>
      </c>
      <c r="V735" s="5">
        <v>911.10740766379001</v>
      </c>
      <c r="W735" s="5">
        <v>985.11601539075548</v>
      </c>
      <c r="X735" s="5">
        <v>840.40934987446053</v>
      </c>
      <c r="Y735" s="5">
        <v>841.18479285910439</v>
      </c>
      <c r="Z735" s="5">
        <v>849.07275923260931</v>
      </c>
      <c r="AA735" s="5">
        <v>905.39707439044514</v>
      </c>
      <c r="AB735" s="5">
        <v>921.93047992058018</v>
      </c>
      <c r="AC735" s="5">
        <v>838.61028401227077</v>
      </c>
      <c r="AD735" s="5">
        <v>911.81299512624037</v>
      </c>
      <c r="AE735" s="5">
        <v>1024.9546807658351</v>
      </c>
    </row>
    <row r="736" spans="1:31">
      <c r="A736" s="56" t="s">
        <v>75</v>
      </c>
      <c r="B736" s="56" t="s">
        <v>200</v>
      </c>
      <c r="C736" s="56" t="s">
        <v>138</v>
      </c>
      <c r="D736" s="5">
        <v>0.38488739045500009</v>
      </c>
      <c r="E736" s="5">
        <v>3.121690587629999</v>
      </c>
      <c r="F736" s="5">
        <v>6.1352387644000022</v>
      </c>
      <c r="G736" s="5">
        <v>9.3424741745250071</v>
      </c>
      <c r="H736" s="5">
        <v>18.178463845734999</v>
      </c>
      <c r="I736" s="5">
        <v>22.60579968540501</v>
      </c>
      <c r="J736" s="5">
        <v>68.257932918955021</v>
      </c>
      <c r="K736" s="5">
        <v>78.031760843685007</v>
      </c>
      <c r="L736" s="5">
        <v>108.1109772529</v>
      </c>
      <c r="M736" s="5">
        <v>118.38065351274</v>
      </c>
      <c r="N736" s="5">
        <v>158.10695328936009</v>
      </c>
      <c r="O736" s="5">
        <v>205.91536597407989</v>
      </c>
      <c r="P736" s="5">
        <v>261.50991641209009</v>
      </c>
      <c r="Q736" s="5">
        <v>269.42069225891493</v>
      </c>
      <c r="R736" s="5">
        <v>327.75276138960999</v>
      </c>
      <c r="S736" s="5">
        <v>403.67690901608518</v>
      </c>
      <c r="T736" s="5">
        <v>376.84802260311523</v>
      </c>
      <c r="U736" s="5">
        <v>407.07631783551</v>
      </c>
      <c r="V736" s="5">
        <v>493.38514317900939</v>
      </c>
      <c r="W736" s="5">
        <v>583.88325989617999</v>
      </c>
      <c r="X736" s="5">
        <v>496.61277034660492</v>
      </c>
      <c r="Y736" s="5">
        <v>592.20287020240028</v>
      </c>
      <c r="Z736" s="5">
        <v>667.12884733554972</v>
      </c>
      <c r="AA736" s="5">
        <v>720.70596749740957</v>
      </c>
      <c r="AB736" s="5">
        <v>757.38997282177002</v>
      </c>
      <c r="AC736" s="5">
        <v>782.3161207572648</v>
      </c>
      <c r="AD736" s="5">
        <v>923.83660101373516</v>
      </c>
      <c r="AE736" s="5">
        <v>967.81728277516982</v>
      </c>
    </row>
    <row r="737" spans="1:31">
      <c r="A737" s="56" t="s">
        <v>75</v>
      </c>
      <c r="B737" s="56" t="s">
        <v>200</v>
      </c>
      <c r="C737" s="56" t="s">
        <v>139</v>
      </c>
      <c r="D737" s="5">
        <v>11.2852769075102</v>
      </c>
      <c r="E737" s="5">
        <v>17.192628571199499</v>
      </c>
      <c r="F737" s="5">
        <v>23.165106786335901</v>
      </c>
      <c r="G737" s="5">
        <v>28.4196539315998</v>
      </c>
      <c r="H737" s="5">
        <v>32.605731789379803</v>
      </c>
      <c r="I737" s="5">
        <v>36.115433738037098</v>
      </c>
      <c r="J737" s="5">
        <v>40.819665955945801</v>
      </c>
      <c r="K737" s="5">
        <v>48.524344848218902</v>
      </c>
      <c r="L737" s="5">
        <v>56.003837168387598</v>
      </c>
      <c r="M737" s="5">
        <v>63.844335357889697</v>
      </c>
      <c r="N737" s="5">
        <v>72.936401000018293</v>
      </c>
      <c r="O737" s="5">
        <v>82.548661119306203</v>
      </c>
      <c r="P737" s="5">
        <v>91.832704456545997</v>
      </c>
      <c r="Q737" s="5">
        <v>100.469488593203</v>
      </c>
      <c r="R737" s="5">
        <v>108.310161615233</v>
      </c>
      <c r="S737" s="5">
        <v>114.715483139106</v>
      </c>
      <c r="T737" s="5">
        <v>119.720903786297</v>
      </c>
      <c r="U737" s="5">
        <v>121.846358137837</v>
      </c>
      <c r="V737" s="5">
        <v>122.680232967381</v>
      </c>
      <c r="W737" s="5">
        <v>123.529510721487</v>
      </c>
      <c r="X737" s="5">
        <v>123.806815219971</v>
      </c>
      <c r="Y737" s="5">
        <v>124.291065118039</v>
      </c>
      <c r="Z737" s="5">
        <v>124.17774085907899</v>
      </c>
      <c r="AA737" s="5">
        <v>123.988481715332</v>
      </c>
      <c r="AB737" s="5">
        <v>123.801345974043</v>
      </c>
      <c r="AC737" s="5">
        <v>123.11225865412899</v>
      </c>
      <c r="AD737" s="5">
        <v>121.724652144125</v>
      </c>
      <c r="AE737" s="5">
        <v>123.270185805716</v>
      </c>
    </row>
    <row r="738" spans="1:31">
      <c r="A738" s="56" t="s">
        <v>75</v>
      </c>
      <c r="B738" s="56" t="s">
        <v>200</v>
      </c>
      <c r="C738" s="56" t="s">
        <v>140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</row>
    <row r="739" spans="1:31">
      <c r="A739" s="56" t="s">
        <v>75</v>
      </c>
      <c r="B739" s="56" t="s">
        <v>200</v>
      </c>
      <c r="C739" s="56" t="s">
        <v>141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</row>
    <row r="740" spans="1:31">
      <c r="A740" s="56" t="s">
        <v>75</v>
      </c>
      <c r="B740" s="56" t="s">
        <v>200</v>
      </c>
      <c r="C740" s="56" t="s">
        <v>142</v>
      </c>
      <c r="D740" s="5">
        <v>1845.001211043575</v>
      </c>
      <c r="E740" s="5">
        <v>3335.14188630944</v>
      </c>
      <c r="F740" s="5">
        <v>4452.6622239886456</v>
      </c>
      <c r="G740" s="5">
        <v>4302.30618799475</v>
      </c>
      <c r="H740" s="5">
        <v>4542.4429391842814</v>
      </c>
      <c r="I740" s="5">
        <v>4892.2199064423512</v>
      </c>
      <c r="J740" s="5">
        <v>8922.7652125443528</v>
      </c>
      <c r="K740" s="5">
        <v>9218.1045428451271</v>
      </c>
      <c r="L740" s="5">
        <v>12913.998404019971</v>
      </c>
      <c r="M740" s="5">
        <v>13012.681288717111</v>
      </c>
      <c r="N740" s="5">
        <v>12613.467342165881</v>
      </c>
      <c r="O740" s="5">
        <v>12084.32493396439</v>
      </c>
      <c r="P740" s="5">
        <v>13227.06018779845</v>
      </c>
      <c r="Q740" s="5">
        <v>12841.46459266573</v>
      </c>
      <c r="R740" s="5">
        <v>12372.679993990951</v>
      </c>
      <c r="S740" s="5">
        <v>12628.12181327122</v>
      </c>
      <c r="T740" s="5">
        <v>12897.67084766412</v>
      </c>
      <c r="U740" s="5">
        <v>13235.016443578181</v>
      </c>
      <c r="V740" s="5">
        <v>13587.205250843061</v>
      </c>
      <c r="W740" s="5">
        <v>12614.69182980293</v>
      </c>
      <c r="X740" s="5">
        <v>13006.07260386061</v>
      </c>
      <c r="Y740" s="5">
        <v>12095.977865650149</v>
      </c>
      <c r="Z740" s="5">
        <v>11536.321499448501</v>
      </c>
      <c r="AA740" s="5">
        <v>12539.25589514485</v>
      </c>
      <c r="AB740" s="5">
        <v>12326.313018989469</v>
      </c>
      <c r="AC740" s="5">
        <v>11840.73220129704</v>
      </c>
      <c r="AD740" s="5">
        <v>11938.353312470101</v>
      </c>
      <c r="AE740" s="5">
        <v>11161.098477706981</v>
      </c>
    </row>
    <row r="741" spans="1:31">
      <c r="A741" s="56" t="s">
        <v>75</v>
      </c>
      <c r="B741" s="56" t="s">
        <v>200</v>
      </c>
      <c r="C741" s="56" t="s">
        <v>143</v>
      </c>
      <c r="D741" s="5">
        <v>0</v>
      </c>
      <c r="E741" s="5">
        <v>2.1675199999999989E-6</v>
      </c>
      <c r="F741" s="5">
        <v>9.0518800000000076E-6</v>
      </c>
      <c r="G741" s="5">
        <v>9.8672850000000002E-6</v>
      </c>
      <c r="H741" s="5">
        <v>9.1729599999999973E-6</v>
      </c>
      <c r="I741" s="5">
        <v>1.177577999999999E-5</v>
      </c>
      <c r="J741" s="5">
        <v>9.6962999999999922E-6</v>
      </c>
      <c r="K741" s="5">
        <v>1.0645605000000001E-5</v>
      </c>
      <c r="L741" s="5">
        <v>1.177117499999999E-5</v>
      </c>
      <c r="M741" s="5">
        <v>1.1775620000000009E-5</v>
      </c>
      <c r="N741" s="5">
        <v>1.203184500000001E-5</v>
      </c>
      <c r="O741" s="5">
        <v>1.2047455E-5</v>
      </c>
      <c r="P741" s="5">
        <v>9.4387250000000017E-6</v>
      </c>
      <c r="Q741" s="5">
        <v>1.2064035000000009E-5</v>
      </c>
      <c r="R741" s="5">
        <v>1.2772575000000021E-5</v>
      </c>
      <c r="S741" s="5">
        <v>1.384923000000001E-5</v>
      </c>
      <c r="T741" s="5">
        <v>1.4659400000000001E-5</v>
      </c>
      <c r="U741" s="5">
        <v>1.396045500000001E-5</v>
      </c>
      <c r="V741" s="5">
        <v>1.3052500000000001E-5</v>
      </c>
      <c r="W741" s="5">
        <v>2.5389405000000008E-5</v>
      </c>
      <c r="X741" s="5">
        <v>2.3678414999999981E-5</v>
      </c>
      <c r="Y741" s="5">
        <v>2.6832885000000011E-5</v>
      </c>
      <c r="Z741" s="5">
        <v>4.4587115000000013E-5</v>
      </c>
      <c r="AA741" s="5">
        <v>3.7960854999999967E-5</v>
      </c>
      <c r="AB741" s="5">
        <v>4.3176344999999971E-5</v>
      </c>
      <c r="AC741" s="5">
        <v>4.2945234999999992E-5</v>
      </c>
      <c r="AD741" s="5">
        <v>4.9147924999999979E-5</v>
      </c>
      <c r="AE741" s="5">
        <v>4.9266764999999991E-5</v>
      </c>
    </row>
    <row r="742" spans="1:31">
      <c r="A742" s="56" t="s">
        <v>75</v>
      </c>
      <c r="B742" s="56" t="s">
        <v>200</v>
      </c>
      <c r="C742" s="56" t="s">
        <v>144</v>
      </c>
      <c r="D742" s="5">
        <v>336.61968960000002</v>
      </c>
      <c r="E742" s="5">
        <v>386.50695339999999</v>
      </c>
      <c r="F742" s="5">
        <v>437.62479860000002</v>
      </c>
      <c r="G742" s="5">
        <v>487.71929</v>
      </c>
      <c r="H742" s="5">
        <v>535.97744890000001</v>
      </c>
      <c r="I742" s="5">
        <v>582.26968609999994</v>
      </c>
      <c r="J742" s="5">
        <v>626.77675050000005</v>
      </c>
      <c r="K742" s="5">
        <v>672.65321689999996</v>
      </c>
      <c r="L742" s="5">
        <v>717.59588020000001</v>
      </c>
      <c r="M742" s="5">
        <v>760.83284300000003</v>
      </c>
      <c r="N742" s="5">
        <v>802.47146999999995</v>
      </c>
      <c r="O742" s="5">
        <v>844.73358140000005</v>
      </c>
      <c r="P742" s="5">
        <v>886.83032890000004</v>
      </c>
      <c r="Q742" s="5">
        <v>926.50407359999997</v>
      </c>
      <c r="R742" s="5">
        <v>964.25604650000002</v>
      </c>
      <c r="S742" s="5">
        <v>1004.495876</v>
      </c>
      <c r="T742" s="5">
        <v>1047.3092790000001</v>
      </c>
      <c r="U742" s="5">
        <v>1088.8410249999999</v>
      </c>
      <c r="V742" s="5">
        <v>1127.9337069999999</v>
      </c>
      <c r="W742" s="5">
        <v>1169.0157790000001</v>
      </c>
      <c r="X742" s="5">
        <v>1212.5199379999999</v>
      </c>
      <c r="Y742" s="5">
        <v>1254.153816</v>
      </c>
      <c r="Z742" s="5">
        <v>1292.436692</v>
      </c>
      <c r="AA742" s="5">
        <v>1332.037859</v>
      </c>
      <c r="AB742" s="5">
        <v>1373.3476659999999</v>
      </c>
      <c r="AC742" s="5">
        <v>1411.431425</v>
      </c>
      <c r="AD742" s="5">
        <v>1445.819579</v>
      </c>
      <c r="AE742" s="5">
        <v>1445.819579</v>
      </c>
    </row>
    <row r="743" spans="1:31">
      <c r="A743" s="56" t="s">
        <v>75</v>
      </c>
      <c r="B743" s="56" t="s">
        <v>200</v>
      </c>
      <c r="C743" s="56" t="s">
        <v>146</v>
      </c>
      <c r="D743" s="5">
        <v>4.2324999999999808E-7</v>
      </c>
      <c r="E743" s="5">
        <v>3.8591499999999912E-7</v>
      </c>
      <c r="F743" s="5">
        <v>4.3511999999999909E-7</v>
      </c>
      <c r="G743" s="5">
        <v>4.5805000000000159E-7</v>
      </c>
      <c r="H743" s="5">
        <v>4.4201499999999969E-7</v>
      </c>
      <c r="I743" s="5">
        <v>4.7542499999999792E-7</v>
      </c>
      <c r="J743" s="5">
        <v>5.3991000000000113E-7</v>
      </c>
      <c r="K743" s="5">
        <v>6.2942499999999758E-7</v>
      </c>
      <c r="L743" s="5">
        <v>7.4515999999999887E-7</v>
      </c>
      <c r="M743" s="5">
        <v>1.6359491127599819</v>
      </c>
      <c r="N743" s="5">
        <v>8.1085500000000261E-7</v>
      </c>
      <c r="O743" s="5">
        <v>0.28351003547999998</v>
      </c>
      <c r="P743" s="5">
        <v>9.9902837700000136E-2</v>
      </c>
      <c r="Q743" s="5">
        <v>1.5073172418899909</v>
      </c>
      <c r="R743" s="5">
        <v>1.3711549999999991E-6</v>
      </c>
      <c r="S743" s="5">
        <v>0.32534745097500001</v>
      </c>
      <c r="T743" s="5">
        <v>1.2979674865749999</v>
      </c>
      <c r="U743" s="5">
        <v>2.512685382385023</v>
      </c>
      <c r="V743" s="5">
        <v>1.7103749999999999E-6</v>
      </c>
      <c r="W743" s="5">
        <v>6.4491910598099746</v>
      </c>
      <c r="X743" s="5">
        <v>2.7887415165799712</v>
      </c>
      <c r="Y743" s="5">
        <v>3.7880749999999972E-6</v>
      </c>
      <c r="Z743" s="5">
        <v>6.2013200345750006</v>
      </c>
      <c r="AA743" s="5">
        <v>1.316213838930008</v>
      </c>
      <c r="AB743" s="5">
        <v>15.105658304575019</v>
      </c>
      <c r="AC743" s="5">
        <v>17.938175688075031</v>
      </c>
      <c r="AD743" s="5">
        <v>40.928865454195041</v>
      </c>
      <c r="AE743" s="5">
        <v>30.765597158545042</v>
      </c>
    </row>
    <row r="744" spans="1:31">
      <c r="A744" s="56" t="s">
        <v>75</v>
      </c>
      <c r="B744" s="56" t="s">
        <v>200</v>
      </c>
      <c r="C744" s="56" t="s">
        <v>149</v>
      </c>
      <c r="D744" s="5">
        <v>-9.0979999999999998E-8</v>
      </c>
      <c r="E744" s="5">
        <v>-5.0699449999999993E-6</v>
      </c>
      <c r="F744" s="5">
        <v>-5.881334999999999E-6</v>
      </c>
      <c r="G744" s="5">
        <v>-8.0690800000000007E-6</v>
      </c>
      <c r="H744" s="5">
        <v>-1.440460500000001E-5</v>
      </c>
      <c r="I744" s="5">
        <v>-3.6416074999999997E-5</v>
      </c>
      <c r="J744" s="5">
        <v>-1.3194608500000001E-4</v>
      </c>
      <c r="K744" s="5">
        <v>-1.5145292999999989E-4</v>
      </c>
      <c r="L744" s="5">
        <v>-2.0435442500000011E-4</v>
      </c>
      <c r="M744" s="5">
        <v>-4.6903633000000029E-4</v>
      </c>
      <c r="N744" s="5">
        <v>-5.1429823999999996E-4</v>
      </c>
      <c r="O744" s="5">
        <v>-115.8164997048501</v>
      </c>
      <c r="P744" s="5">
        <v>-128.40369336357489</v>
      </c>
      <c r="Q744" s="5">
        <v>-1207.8803062992949</v>
      </c>
      <c r="R744" s="5">
        <v>-1205.81925590477</v>
      </c>
      <c r="S744" s="5">
        <v>-1327.5405532202949</v>
      </c>
      <c r="T744" s="5">
        <v>-1254.7717236902649</v>
      </c>
      <c r="U744" s="5">
        <v>-1227.566431359634</v>
      </c>
      <c r="V744" s="5">
        <v>-1198.4253342084601</v>
      </c>
      <c r="W744" s="5">
        <v>-1290.3811498983789</v>
      </c>
      <c r="X744" s="5">
        <v>-1099.58863337499</v>
      </c>
      <c r="Y744" s="5">
        <v>-1121.534745310875</v>
      </c>
      <c r="Z744" s="5">
        <v>-1102.4883045725351</v>
      </c>
      <c r="AA744" s="5">
        <v>-1206.0245870215549</v>
      </c>
      <c r="AB744" s="5">
        <v>-1198.3537216920499</v>
      </c>
      <c r="AC744" s="5">
        <v>-1103.434601812751</v>
      </c>
      <c r="AD744" s="5">
        <v>-1201.323813174896</v>
      </c>
      <c r="AE744" s="5">
        <v>-1346.788633851965</v>
      </c>
    </row>
    <row r="745" spans="1:31">
      <c r="A745" s="56" t="s">
        <v>75</v>
      </c>
      <c r="B745" s="56" t="s">
        <v>200</v>
      </c>
      <c r="C745" s="56" t="s">
        <v>150</v>
      </c>
      <c r="D745" s="5">
        <v>-0.45276361890000039</v>
      </c>
      <c r="E745" s="5">
        <v>-3.7001500498750302</v>
      </c>
      <c r="F745" s="5">
        <v>-7.1892901523549986</v>
      </c>
      <c r="G745" s="5">
        <v>-11.058307572525001</v>
      </c>
      <c r="H745" s="5">
        <v>-21.316049286035</v>
      </c>
      <c r="I745" s="5">
        <v>-26.715420145854971</v>
      </c>
      <c r="J745" s="5">
        <v>-80.172523545814997</v>
      </c>
      <c r="K745" s="5">
        <v>-92.478940032379981</v>
      </c>
      <c r="L745" s="5">
        <v>-128.51254885982999</v>
      </c>
      <c r="M745" s="5">
        <v>-141.14769914489989</v>
      </c>
      <c r="N745" s="5">
        <v>-189.9357038320999</v>
      </c>
      <c r="O745" s="5">
        <v>-247.23057182709999</v>
      </c>
      <c r="P745" s="5">
        <v>-317.19271827109492</v>
      </c>
      <c r="Q745" s="5">
        <v>-325.22382563196999</v>
      </c>
      <c r="R745" s="5">
        <v>-397.10934037580512</v>
      </c>
      <c r="S745" s="5">
        <v>-490.57760479680007</v>
      </c>
      <c r="T745" s="5">
        <v>-459.99312255846507</v>
      </c>
      <c r="U745" s="5">
        <v>-499.99574091578012</v>
      </c>
      <c r="V745" s="5">
        <v>-607.35284598109979</v>
      </c>
      <c r="W745" s="5">
        <v>-716.59905736854</v>
      </c>
      <c r="X745" s="5">
        <v>-612.24484964809517</v>
      </c>
      <c r="Y745" s="5">
        <v>-734.07274023413515</v>
      </c>
      <c r="Z745" s="5">
        <v>-822.70183703493478</v>
      </c>
      <c r="AA745" s="5">
        <v>-895.16143527699001</v>
      </c>
      <c r="AB745" s="5">
        <v>-939.56878813139463</v>
      </c>
      <c r="AC745" s="5">
        <v>-974.96788479004522</v>
      </c>
      <c r="AD745" s="5">
        <v>-1153.0382636952961</v>
      </c>
      <c r="AE745" s="5">
        <v>-1210.10819111397</v>
      </c>
    </row>
    <row r="746" spans="1:31">
      <c r="A746" s="56" t="s">
        <v>75</v>
      </c>
      <c r="B746" s="56" t="s">
        <v>200</v>
      </c>
      <c r="C746" s="56" t="s">
        <v>151</v>
      </c>
      <c r="D746" s="5">
        <v>-13.3382076857734</v>
      </c>
      <c r="E746" s="5">
        <v>-20.364503530075702</v>
      </c>
      <c r="F746" s="5">
        <v>-27.420773041765401</v>
      </c>
      <c r="G746" s="5">
        <v>-33.5656431644382</v>
      </c>
      <c r="H746" s="5">
        <v>-38.335132806893</v>
      </c>
      <c r="I746" s="5">
        <v>-42.502344795681502</v>
      </c>
      <c r="J746" s="5">
        <v>-48.176091960252997</v>
      </c>
      <c r="K746" s="5">
        <v>-57.207293028896103</v>
      </c>
      <c r="L746" s="5">
        <v>-65.913067694844699</v>
      </c>
      <c r="M746" s="5">
        <v>-75.0463884061801</v>
      </c>
      <c r="N746" s="5">
        <v>-85.551976819519595</v>
      </c>
      <c r="O746" s="5">
        <v>-97.202607065100196</v>
      </c>
      <c r="P746" s="5">
        <v>-108.33279754463599</v>
      </c>
      <c r="Q746" s="5">
        <v>-118.517161917468</v>
      </c>
      <c r="R746" s="5">
        <v>-127.301978936602</v>
      </c>
      <c r="S746" s="5">
        <v>-135.00284813031701</v>
      </c>
      <c r="T746" s="5">
        <v>-140.61863667094499</v>
      </c>
      <c r="U746" s="5">
        <v>-144.302791641087</v>
      </c>
      <c r="V746" s="5">
        <v>-144.934020399617</v>
      </c>
      <c r="W746" s="5">
        <v>-145.925582971458</v>
      </c>
      <c r="X746" s="5">
        <v>-145.78972030849201</v>
      </c>
      <c r="Y746" s="5">
        <v>-146.16960310278699</v>
      </c>
      <c r="Z746" s="5">
        <v>-146.62087707299</v>
      </c>
      <c r="AA746" s="5">
        <v>-146.95304277834001</v>
      </c>
      <c r="AB746" s="5">
        <v>-146.50398200547099</v>
      </c>
      <c r="AC746" s="5">
        <v>-145.33470127331501</v>
      </c>
      <c r="AD746" s="5">
        <v>-143.70154105005099</v>
      </c>
      <c r="AE746" s="5">
        <v>-145.160499581907</v>
      </c>
    </row>
    <row r="748" spans="1:31">
      <c r="A748" s="56" t="s">
        <v>77</v>
      </c>
      <c r="B748" s="56" t="s">
        <v>163</v>
      </c>
      <c r="C748" s="56" t="s">
        <v>130</v>
      </c>
      <c r="D748" s="5">
        <v>46035.483766164907</v>
      </c>
      <c r="E748" s="5">
        <v>42490.019297178049</v>
      </c>
      <c r="F748" s="5">
        <v>36409.91466317598</v>
      </c>
      <c r="G748" s="5">
        <v>34909.374390529221</v>
      </c>
      <c r="H748" s="5">
        <v>24980.402594205891</v>
      </c>
      <c r="I748" s="5">
        <v>19445.234263162882</v>
      </c>
      <c r="J748" s="5">
        <v>15537.45932517139</v>
      </c>
      <c r="K748" s="5">
        <v>14645.48071691411</v>
      </c>
      <c r="L748" s="5">
        <v>14535.634411389041</v>
      </c>
      <c r="M748" s="5">
        <v>15090.88430820191</v>
      </c>
      <c r="N748" s="5">
        <v>7808.7715593464518</v>
      </c>
      <c r="O748" s="5">
        <v>7816.2396718875534</v>
      </c>
      <c r="P748" s="5">
        <v>7347.0628067849466</v>
      </c>
      <c r="Q748" s="5">
        <v>7130.0541338209832</v>
      </c>
      <c r="R748" s="5">
        <v>6316.7268367647903</v>
      </c>
      <c r="S748" s="5">
        <v>6738.7287594458494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</row>
    <row r="749" spans="1:31">
      <c r="A749" s="56" t="s">
        <v>77</v>
      </c>
      <c r="B749" s="56" t="s">
        <v>163</v>
      </c>
      <c r="C749" s="56" t="s">
        <v>132</v>
      </c>
      <c r="D749" s="5">
        <v>14.58520760790501</v>
      </c>
      <c r="E749" s="5">
        <v>7.0377267700249968</v>
      </c>
      <c r="F749" s="5">
        <v>133.74814205049</v>
      </c>
      <c r="G749" s="5">
        <v>260.88011497029498</v>
      </c>
      <c r="H749" s="5">
        <v>466.49250256019502</v>
      </c>
      <c r="I749" s="5">
        <v>370.56248905577002</v>
      </c>
      <c r="J749" s="5">
        <v>459.5402371021147</v>
      </c>
      <c r="K749" s="5">
        <v>602.56964923614032</v>
      </c>
      <c r="L749" s="5">
        <v>872.03397249016393</v>
      </c>
      <c r="M749" s="5">
        <v>995.19067740275432</v>
      </c>
      <c r="N749" s="5">
        <v>1405.6076912177959</v>
      </c>
      <c r="O749" s="5">
        <v>1360.666245085253</v>
      </c>
      <c r="P749" s="5">
        <v>1260.0063712617789</v>
      </c>
      <c r="Q749" s="5">
        <v>1136.2462117704599</v>
      </c>
      <c r="R749" s="5">
        <v>1415.157959958743</v>
      </c>
      <c r="S749" s="5">
        <v>1524.7591653396421</v>
      </c>
      <c r="T749" s="5">
        <v>1164.580967854052</v>
      </c>
      <c r="U749" s="5">
        <v>1123.266349934908</v>
      </c>
      <c r="V749" s="5">
        <v>1286.84695809806</v>
      </c>
      <c r="W749" s="5">
        <v>1132.409897484986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</row>
    <row r="750" spans="1:31">
      <c r="A750" s="56" t="s">
        <v>77</v>
      </c>
      <c r="B750" s="56" t="s">
        <v>163</v>
      </c>
      <c r="C750" s="56" t="s">
        <v>133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</row>
    <row r="751" spans="1:31">
      <c r="A751" s="56" t="s">
        <v>77</v>
      </c>
      <c r="B751" s="56" t="s">
        <v>163</v>
      </c>
      <c r="C751" s="56" t="s">
        <v>134</v>
      </c>
      <c r="D751" s="5">
        <v>1.668080897685009</v>
      </c>
      <c r="E751" s="5">
        <v>2.2559170363850041</v>
      </c>
      <c r="F751" s="5">
        <v>43.113213657104943</v>
      </c>
      <c r="G751" s="5">
        <v>30.744441826714979</v>
      </c>
      <c r="H751" s="5">
        <v>73.451920281919911</v>
      </c>
      <c r="I751" s="5">
        <v>18.093803326740009</v>
      </c>
      <c r="J751" s="5">
        <v>20.37553658363991</v>
      </c>
      <c r="K751" s="5">
        <v>33.803382040570028</v>
      </c>
      <c r="L751" s="5">
        <v>478.04021228463989</v>
      </c>
      <c r="M751" s="5">
        <v>229.05363183416989</v>
      </c>
      <c r="N751" s="5">
        <v>191.719219287805</v>
      </c>
      <c r="O751" s="5">
        <v>818.72630274833432</v>
      </c>
      <c r="P751" s="5">
        <v>701.54331030127423</v>
      </c>
      <c r="Q751" s="5">
        <v>981.51848067117521</v>
      </c>
      <c r="R751" s="5">
        <v>443.47433565848991</v>
      </c>
      <c r="S751" s="5">
        <v>1024.55078075508</v>
      </c>
      <c r="T751" s="5">
        <v>1256.086965377895</v>
      </c>
      <c r="U751" s="5">
        <v>1385.2849757439451</v>
      </c>
      <c r="V751" s="5">
        <v>1284.70338080088</v>
      </c>
      <c r="W751" s="5">
        <v>1642.0246585775801</v>
      </c>
      <c r="X751" s="5">
        <v>1718.0499339110211</v>
      </c>
      <c r="Y751" s="5">
        <v>1637.0499754049581</v>
      </c>
      <c r="Z751" s="5">
        <v>3093.6715072735969</v>
      </c>
      <c r="AA751" s="5">
        <v>3081.8116514156932</v>
      </c>
      <c r="AB751" s="5">
        <v>2901.284088295999</v>
      </c>
      <c r="AC751" s="5">
        <v>3185.7191377889062</v>
      </c>
      <c r="AD751" s="5">
        <v>3673.2829516434322</v>
      </c>
      <c r="AE751" s="5">
        <v>2204.395425889034</v>
      </c>
    </row>
    <row r="752" spans="1:31">
      <c r="A752" s="56" t="s">
        <v>77</v>
      </c>
      <c r="B752" s="56" t="s">
        <v>163</v>
      </c>
      <c r="C752" s="56" t="s">
        <v>135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</row>
    <row r="753" spans="1:31">
      <c r="A753" s="56" t="s">
        <v>77</v>
      </c>
      <c r="B753" s="56" t="s">
        <v>163</v>
      </c>
      <c r="C753" s="56" t="s">
        <v>136</v>
      </c>
      <c r="D753" s="5">
        <v>2578.3995596727309</v>
      </c>
      <c r="E753" s="5">
        <v>1698.46376266471</v>
      </c>
      <c r="F753" s="5">
        <v>2876.7658032910899</v>
      </c>
      <c r="G753" s="5">
        <v>3387.2757700634038</v>
      </c>
      <c r="H753" s="5">
        <v>3855.155471600985</v>
      </c>
      <c r="I753" s="5">
        <v>2584.8944411137109</v>
      </c>
      <c r="J753" s="5">
        <v>3047.9305037940999</v>
      </c>
      <c r="K753" s="5">
        <v>2768.427196409084</v>
      </c>
      <c r="L753" s="5">
        <v>2824.4873011725349</v>
      </c>
      <c r="M753" s="5">
        <v>2805.8419649210882</v>
      </c>
      <c r="N753" s="5">
        <v>3663.3793626531501</v>
      </c>
      <c r="O753" s="5">
        <v>3643.1493961743899</v>
      </c>
      <c r="P753" s="5">
        <v>3175.4683246208601</v>
      </c>
      <c r="Q753" s="5">
        <v>2329.932417632077</v>
      </c>
      <c r="R753" s="5">
        <v>3062.2089140376788</v>
      </c>
      <c r="S753" s="5">
        <v>3442.9004035688481</v>
      </c>
      <c r="T753" s="5">
        <v>2699.073932060267</v>
      </c>
      <c r="U753" s="5">
        <v>2480.712101559267</v>
      </c>
      <c r="V753" s="5">
        <v>2571.356948925561</v>
      </c>
      <c r="W753" s="5">
        <v>2194.613175810236</v>
      </c>
      <c r="X753" s="5">
        <v>2188.7298768811661</v>
      </c>
      <c r="Y753" s="5">
        <v>2990.532418688465</v>
      </c>
      <c r="Z753" s="5">
        <v>2747.0152593995981</v>
      </c>
      <c r="AA753" s="5">
        <v>2732.496166533354</v>
      </c>
      <c r="AB753" s="5">
        <v>2493.340342113931</v>
      </c>
      <c r="AC753" s="5">
        <v>2328.130240633529</v>
      </c>
      <c r="AD753" s="5">
        <v>3053.424436947404</v>
      </c>
      <c r="AE753" s="5">
        <v>1942.050154007725</v>
      </c>
    </row>
    <row r="754" spans="1:31">
      <c r="A754" s="56" t="s">
        <v>77</v>
      </c>
      <c r="B754" s="56" t="s">
        <v>163</v>
      </c>
      <c r="C754" s="56" t="s">
        <v>137</v>
      </c>
      <c r="D754" s="5">
        <v>227.84620892946509</v>
      </c>
      <c r="E754" s="5">
        <v>336.34128440643502</v>
      </c>
      <c r="F754" s="5">
        <v>2106.7931777496351</v>
      </c>
      <c r="G754" s="5">
        <v>2893.73475742859</v>
      </c>
      <c r="H754" s="5">
        <v>5165.6764821825464</v>
      </c>
      <c r="I754" s="5">
        <v>8917.9465900240612</v>
      </c>
      <c r="J754" s="5">
        <v>9260.1687323013521</v>
      </c>
      <c r="K754" s="5">
        <v>9655.5942539213611</v>
      </c>
      <c r="L754" s="5">
        <v>9248.8815748546622</v>
      </c>
      <c r="M754" s="5">
        <v>9695.9038368506372</v>
      </c>
      <c r="N754" s="5">
        <v>9850.9185654715875</v>
      </c>
      <c r="O754" s="5">
        <v>10626.09337781929</v>
      </c>
      <c r="P754" s="5">
        <v>11081.299374331549</v>
      </c>
      <c r="Q754" s="5">
        <v>10765.897961634269</v>
      </c>
      <c r="R754" s="5">
        <v>11354.957121736141</v>
      </c>
      <c r="S754" s="5">
        <v>11489.85233832648</v>
      </c>
      <c r="T754" s="5">
        <v>12062.511836614651</v>
      </c>
      <c r="U754" s="5">
        <v>12146.619360747951</v>
      </c>
      <c r="V754" s="5">
        <v>12197.561906966101</v>
      </c>
      <c r="W754" s="5">
        <v>11600.706627621839</v>
      </c>
      <c r="X754" s="5">
        <v>12406.432342870819</v>
      </c>
      <c r="Y754" s="5">
        <v>12198.300513869741</v>
      </c>
      <c r="Z754" s="5">
        <v>10863.765512581729</v>
      </c>
      <c r="AA754" s="5">
        <v>10796.430862448169</v>
      </c>
      <c r="AB754" s="5">
        <v>9601.7290064532135</v>
      </c>
      <c r="AC754" s="5">
        <v>9354.8814554290238</v>
      </c>
      <c r="AD754" s="5">
        <v>9942.117010169386</v>
      </c>
      <c r="AE754" s="5">
        <v>10760.332740973799</v>
      </c>
    </row>
    <row r="755" spans="1:31">
      <c r="A755" s="56" t="s">
        <v>77</v>
      </c>
      <c r="B755" s="56" t="s">
        <v>163</v>
      </c>
      <c r="C755" s="56" t="s">
        <v>138</v>
      </c>
      <c r="D755" s="5">
        <v>71.922340450794991</v>
      </c>
      <c r="E755" s="5">
        <v>169.57676477296999</v>
      </c>
      <c r="F755" s="5">
        <v>267.99505285716492</v>
      </c>
      <c r="G755" s="5">
        <v>409.06936386570021</v>
      </c>
      <c r="H755" s="5">
        <v>607.63250747437519</v>
      </c>
      <c r="I755" s="5">
        <v>769.94233487255519</v>
      </c>
      <c r="J755" s="5">
        <v>1094.96364574729</v>
      </c>
      <c r="K755" s="5">
        <v>1417.5460632679151</v>
      </c>
      <c r="L755" s="5">
        <v>1762.5344898062649</v>
      </c>
      <c r="M755" s="5">
        <v>1995.93434984232</v>
      </c>
      <c r="N755" s="5">
        <v>2320.00373795311</v>
      </c>
      <c r="O755" s="5">
        <v>2950.9552921386849</v>
      </c>
      <c r="P755" s="5">
        <v>4081.7656735871419</v>
      </c>
      <c r="Q755" s="5">
        <v>4597.5403512387611</v>
      </c>
      <c r="R755" s="5">
        <v>5678.8545988230626</v>
      </c>
      <c r="S755" s="5">
        <v>6660.6443513941049</v>
      </c>
      <c r="T755" s="5">
        <v>6954.8748991284037</v>
      </c>
      <c r="U755" s="5">
        <v>7558.5038429099022</v>
      </c>
      <c r="V755" s="5">
        <v>8589.7523522176143</v>
      </c>
      <c r="W755" s="5">
        <v>9000.4411041079584</v>
      </c>
      <c r="X755" s="5">
        <v>8652.5908006871177</v>
      </c>
      <c r="Y755" s="5">
        <v>9963.630333302408</v>
      </c>
      <c r="Z755" s="5">
        <v>10886.516671494581</v>
      </c>
      <c r="AA755" s="5">
        <v>11844.59512364592</v>
      </c>
      <c r="AB755" s="5">
        <v>12458.61506130733</v>
      </c>
      <c r="AC755" s="5">
        <v>13437.4810085429</v>
      </c>
      <c r="AD755" s="5">
        <v>13736.707743032861</v>
      </c>
      <c r="AE755" s="5">
        <v>15354.761681864989</v>
      </c>
    </row>
    <row r="756" spans="1:31">
      <c r="A756" s="56" t="s">
        <v>77</v>
      </c>
      <c r="B756" s="56" t="s">
        <v>163</v>
      </c>
      <c r="C756" s="56" t="s">
        <v>139</v>
      </c>
      <c r="D756" s="5">
        <v>142.15492164404401</v>
      </c>
      <c r="E756" s="5">
        <v>231.81348319023999</v>
      </c>
      <c r="F756" s="5">
        <v>310.53143577112598</v>
      </c>
      <c r="G756" s="5">
        <v>379.74871721662203</v>
      </c>
      <c r="H756" s="5">
        <v>436.533205054539</v>
      </c>
      <c r="I756" s="5">
        <v>484.63093250759101</v>
      </c>
      <c r="J756" s="5">
        <v>551.15501202752705</v>
      </c>
      <c r="K756" s="5">
        <v>662.246898458234</v>
      </c>
      <c r="L756" s="5">
        <v>774.83178630377495</v>
      </c>
      <c r="M756" s="5">
        <v>891.81706383575204</v>
      </c>
      <c r="N756" s="5">
        <v>1032.0334407298899</v>
      </c>
      <c r="O756" s="5">
        <v>1181.66661232006</v>
      </c>
      <c r="P756" s="5">
        <v>1333.73523607525</v>
      </c>
      <c r="Q756" s="5">
        <v>1457.7744475090401</v>
      </c>
      <c r="R756" s="5">
        <v>1575.7383383814999</v>
      </c>
      <c r="S756" s="5">
        <v>1665.7415529131499</v>
      </c>
      <c r="T756" s="5">
        <v>1734.3436935669099</v>
      </c>
      <c r="U756" s="5">
        <v>1751.26087399987</v>
      </c>
      <c r="V756" s="5">
        <v>1771.6972060221999</v>
      </c>
      <c r="W756" s="5">
        <v>1772.8529753917901</v>
      </c>
      <c r="X756" s="5">
        <v>1774.5841313467599</v>
      </c>
      <c r="Y756" s="5">
        <v>1768.8075995670099</v>
      </c>
      <c r="Z756" s="5">
        <v>1758.70444038193</v>
      </c>
      <c r="AA756" s="5">
        <v>1763.52160096076</v>
      </c>
      <c r="AB756" s="5">
        <v>1751.6953968315499</v>
      </c>
      <c r="AC756" s="5">
        <v>1739.35919972035</v>
      </c>
      <c r="AD756" s="5">
        <v>1716.18814188648</v>
      </c>
      <c r="AE756" s="5">
        <v>1733.7400726825199</v>
      </c>
    </row>
    <row r="757" spans="1:31">
      <c r="A757" s="56" t="s">
        <v>77</v>
      </c>
      <c r="B757" s="56" t="s">
        <v>163</v>
      </c>
      <c r="C757" s="56" t="s">
        <v>140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</row>
    <row r="758" spans="1:31">
      <c r="A758" s="56" t="s">
        <v>77</v>
      </c>
      <c r="B758" s="56" t="s">
        <v>163</v>
      </c>
      <c r="C758" s="56" t="s">
        <v>141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</row>
    <row r="759" spans="1:31">
      <c r="A759" s="56" t="s">
        <v>77</v>
      </c>
      <c r="B759" s="56" t="s">
        <v>163</v>
      </c>
      <c r="C759" s="56" t="s">
        <v>142</v>
      </c>
      <c r="D759" s="5">
        <v>10048.195939177211</v>
      </c>
      <c r="E759" s="5">
        <v>10619.194144726031</v>
      </c>
      <c r="F759" s="5">
        <v>14851.027510761131</v>
      </c>
      <c r="G759" s="5">
        <v>16248.506575695201</v>
      </c>
      <c r="H759" s="5">
        <v>26280.764545762191</v>
      </c>
      <c r="I759" s="5">
        <v>30298.048930369809</v>
      </c>
      <c r="J759" s="5">
        <v>31657.59742809696</v>
      </c>
      <c r="K759" s="5">
        <v>33926.064522804452</v>
      </c>
      <c r="L759" s="5">
        <v>36293.406994050798</v>
      </c>
      <c r="M759" s="5">
        <v>39508.956183587463</v>
      </c>
      <c r="N759" s="5">
        <v>38370.065607162258</v>
      </c>
      <c r="O759" s="5">
        <v>38799.578908866009</v>
      </c>
      <c r="P759" s="5">
        <v>42661.602993769193</v>
      </c>
      <c r="Q759" s="5">
        <v>46848.662626412173</v>
      </c>
      <c r="R759" s="5">
        <v>45538.823909196501</v>
      </c>
      <c r="S759" s="5">
        <v>44545.04668629021</v>
      </c>
      <c r="T759" s="5">
        <v>48390.841146852603</v>
      </c>
      <c r="U759" s="5">
        <v>50697.614351838973</v>
      </c>
      <c r="V759" s="5">
        <v>50352.841067252783</v>
      </c>
      <c r="W759" s="5">
        <v>50915.452413419851</v>
      </c>
      <c r="X759" s="5">
        <v>54909.231476343273</v>
      </c>
      <c r="Y759" s="5">
        <v>52926.236766549227</v>
      </c>
      <c r="Z759" s="5">
        <v>55277.277494120703</v>
      </c>
      <c r="AA759" s="5">
        <v>56979.44934413219</v>
      </c>
      <c r="AB759" s="5">
        <v>57949.108609630523</v>
      </c>
      <c r="AC759" s="5">
        <v>60739.542734045383</v>
      </c>
      <c r="AD759" s="5">
        <v>60782.61235082263</v>
      </c>
      <c r="AE759" s="5">
        <v>64856.860170816894</v>
      </c>
    </row>
    <row r="760" spans="1:31">
      <c r="A760" s="56" t="s">
        <v>77</v>
      </c>
      <c r="B760" s="56" t="s">
        <v>163</v>
      </c>
      <c r="C760" s="56" t="s">
        <v>143</v>
      </c>
      <c r="D760" s="5">
        <v>7674.5563616378004</v>
      </c>
      <c r="E760" s="5">
        <v>7484.667872102259</v>
      </c>
      <c r="F760" s="5">
        <v>8654.9939542952634</v>
      </c>
      <c r="G760" s="5">
        <v>9560.022190590078</v>
      </c>
      <c r="H760" s="5">
        <v>9598.1304639054051</v>
      </c>
      <c r="I760" s="5">
        <v>14435.99819772859</v>
      </c>
      <c r="J760" s="5">
        <v>16103.76044171992</v>
      </c>
      <c r="K760" s="5">
        <v>15620.794720236419</v>
      </c>
      <c r="L760" s="5">
        <v>16702.59165656316</v>
      </c>
      <c r="M760" s="5">
        <v>15884.36852272294</v>
      </c>
      <c r="N760" s="5">
        <v>16877.856434182781</v>
      </c>
      <c r="O760" s="5">
        <v>20053.64430150413</v>
      </c>
      <c r="P760" s="5">
        <v>21550.819068603461</v>
      </c>
      <c r="Q760" s="5">
        <v>21637.067744726879</v>
      </c>
      <c r="R760" s="5">
        <v>21915.83876168642</v>
      </c>
      <c r="S760" s="5">
        <v>24762.90327358391</v>
      </c>
      <c r="T760" s="5">
        <v>27708.60150806803</v>
      </c>
      <c r="U760" s="5">
        <v>29692.374330442221</v>
      </c>
      <c r="V760" s="5">
        <v>31924.80025485664</v>
      </c>
      <c r="W760" s="5">
        <v>33930.089576307473</v>
      </c>
      <c r="X760" s="5">
        <v>32584.562913611611</v>
      </c>
      <c r="Y760" s="5">
        <v>33998.814152794468</v>
      </c>
      <c r="Z760" s="5">
        <v>36369.532526093142</v>
      </c>
      <c r="AA760" s="5">
        <v>38748.392934634343</v>
      </c>
      <c r="AB760" s="5">
        <v>39846.956759637847</v>
      </c>
      <c r="AC760" s="5">
        <v>41674.169730742309</v>
      </c>
      <c r="AD760" s="5">
        <v>41446.214361007122</v>
      </c>
      <c r="AE760" s="5">
        <v>43890.970047952098</v>
      </c>
    </row>
    <row r="761" spans="1:31">
      <c r="A761" s="56" t="s">
        <v>77</v>
      </c>
      <c r="B761" s="56" t="s">
        <v>163</v>
      </c>
      <c r="C761" s="56" t="s">
        <v>144</v>
      </c>
      <c r="D761" s="5">
        <v>8366.7807872000012</v>
      </c>
      <c r="E761" s="5">
        <v>9450.9352011999999</v>
      </c>
      <c r="F761" s="5">
        <v>10519.390523</v>
      </c>
      <c r="G761" s="5">
        <v>11568.67201</v>
      </c>
      <c r="H761" s="5">
        <v>12603.581915000001</v>
      </c>
      <c r="I761" s="5">
        <v>13577.835959</v>
      </c>
      <c r="J761" s="5">
        <v>14565.773496</v>
      </c>
      <c r="K761" s="5">
        <v>15573.252941999999</v>
      </c>
      <c r="L761" s="5">
        <v>16607.502391999999</v>
      </c>
      <c r="M761" s="5">
        <v>17597.111397000001</v>
      </c>
      <c r="N761" s="5">
        <v>18608.772994999999</v>
      </c>
      <c r="O761" s="5">
        <v>19627.526141999999</v>
      </c>
      <c r="P761" s="5">
        <v>20654.996834000001</v>
      </c>
      <c r="Q761" s="5">
        <v>21556.096758</v>
      </c>
      <c r="R761" s="5">
        <v>22420.484482</v>
      </c>
      <c r="S761" s="5">
        <v>23281.774184000002</v>
      </c>
      <c r="T761" s="5">
        <v>24188.682945</v>
      </c>
      <c r="U761" s="5">
        <v>24991.663439</v>
      </c>
      <c r="V761" s="5">
        <v>25805.073853999998</v>
      </c>
      <c r="W761" s="5">
        <v>26630.903592999999</v>
      </c>
      <c r="X761" s="5">
        <v>27515.491348</v>
      </c>
      <c r="Y761" s="5">
        <v>28292.402239999999</v>
      </c>
      <c r="Z761" s="5">
        <v>29080.620320999999</v>
      </c>
      <c r="AA761" s="5">
        <v>29876.629336000002</v>
      </c>
      <c r="AB761" s="5">
        <v>30736.17513</v>
      </c>
      <c r="AC761" s="5">
        <v>31471.417858000001</v>
      </c>
      <c r="AD761" s="5">
        <v>32228.348832</v>
      </c>
      <c r="AE761" s="5">
        <v>32228.348832</v>
      </c>
    </row>
    <row r="762" spans="1:31">
      <c r="A762" s="56" t="s">
        <v>77</v>
      </c>
      <c r="B762" s="56" t="s">
        <v>163</v>
      </c>
      <c r="C762" s="56" t="s">
        <v>146</v>
      </c>
      <c r="D762" s="5">
        <v>5.4882000000000007E-7</v>
      </c>
      <c r="E762" s="5">
        <v>5.6874999999999995E-7</v>
      </c>
      <c r="F762" s="5">
        <v>6.2600499999999984E-7</v>
      </c>
      <c r="G762" s="5">
        <v>0.74476040947500433</v>
      </c>
      <c r="H762" s="5">
        <v>6.6126608474999946E-2</v>
      </c>
      <c r="I762" s="5">
        <v>7.3894499999999979E-7</v>
      </c>
      <c r="J762" s="5">
        <v>7.9085500000000026E-7</v>
      </c>
      <c r="K762" s="5">
        <v>1.113685E-6</v>
      </c>
      <c r="L762" s="5">
        <v>1.236775000000001E-6</v>
      </c>
      <c r="M762" s="5">
        <v>3.0129990681699739</v>
      </c>
      <c r="N762" s="5">
        <v>1.478835E-6</v>
      </c>
      <c r="O762" s="5">
        <v>0.63371988136500002</v>
      </c>
      <c r="P762" s="5">
        <v>1.682664999999999E-6</v>
      </c>
      <c r="Q762" s="5">
        <v>3.9386979024100031</v>
      </c>
      <c r="R762" s="5">
        <v>2.2610649999999999E-6</v>
      </c>
      <c r="S762" s="5">
        <v>4.3895635962649999</v>
      </c>
      <c r="T762" s="5">
        <v>7.4151236507700293</v>
      </c>
      <c r="U762" s="5">
        <v>18.612571511159981</v>
      </c>
      <c r="V762" s="5">
        <v>17.978435637684999</v>
      </c>
      <c r="W762" s="5">
        <v>82.136621953575002</v>
      </c>
      <c r="X762" s="5">
        <v>21.137342858725109</v>
      </c>
      <c r="Y762" s="5">
        <v>5.8569887842549857</v>
      </c>
      <c r="Z762" s="5">
        <v>64.430143225855005</v>
      </c>
      <c r="AA762" s="5">
        <v>306.33326601150122</v>
      </c>
      <c r="AB762" s="5">
        <v>302.59332266404118</v>
      </c>
      <c r="AC762" s="5">
        <v>427.62518727518437</v>
      </c>
      <c r="AD762" s="5">
        <v>568.08019026938621</v>
      </c>
      <c r="AE762" s="5">
        <v>373.02480353342969</v>
      </c>
    </row>
    <row r="763" spans="1:31">
      <c r="A763" s="56" t="s">
        <v>77</v>
      </c>
      <c r="B763" s="56" t="s">
        <v>163</v>
      </c>
      <c r="C763" s="56" t="s">
        <v>149</v>
      </c>
      <c r="D763" s="5">
        <v>-823.23575884564536</v>
      </c>
      <c r="E763" s="5">
        <v>-1341.5162264061501</v>
      </c>
      <c r="F763" s="5">
        <v>-3391.9884668177228</v>
      </c>
      <c r="G763" s="5">
        <v>-4796.2025859956766</v>
      </c>
      <c r="H763" s="5">
        <v>-7527.6713877766178</v>
      </c>
      <c r="I763" s="5">
        <v>-12356.186654460291</v>
      </c>
      <c r="J763" s="5">
        <v>-12997.832791051969</v>
      </c>
      <c r="K763" s="5">
        <v>-13270.572365777291</v>
      </c>
      <c r="L763" s="5">
        <v>-13078.41451783185</v>
      </c>
      <c r="M763" s="5">
        <v>-13263.44932358215</v>
      </c>
      <c r="N763" s="5">
        <v>-13678.57310943389</v>
      </c>
      <c r="O763" s="5">
        <v>-14450.101618182311</v>
      </c>
      <c r="P763" s="5">
        <v>-15697.27732747052</v>
      </c>
      <c r="Q763" s="5">
        <v>-14625.536440513801</v>
      </c>
      <c r="R763" s="5">
        <v>-15786.16036752668</v>
      </c>
      <c r="S763" s="5">
        <v>-15550.65517939669</v>
      </c>
      <c r="T763" s="5">
        <v>-16424.993884024188</v>
      </c>
      <c r="U763" s="5">
        <v>-16709.465782815128</v>
      </c>
      <c r="V763" s="5">
        <v>-16723.503309746131</v>
      </c>
      <c r="W763" s="5">
        <v>-15967.68071927136</v>
      </c>
      <c r="X763" s="5">
        <v>-17078.60946673121</v>
      </c>
      <c r="Y763" s="5">
        <v>-16474.739538974951</v>
      </c>
      <c r="Z763" s="5">
        <v>-14982.547024531201</v>
      </c>
      <c r="AA763" s="5">
        <v>-15514.766140762789</v>
      </c>
      <c r="AB763" s="5">
        <v>-13311.215028577521</v>
      </c>
      <c r="AC763" s="5">
        <v>-13786.682114180219</v>
      </c>
      <c r="AD763" s="5">
        <v>-14102.935304235039</v>
      </c>
      <c r="AE763" s="5">
        <v>-15484.295747080199</v>
      </c>
    </row>
    <row r="764" spans="1:31">
      <c r="A764" s="56" t="s">
        <v>77</v>
      </c>
      <c r="B764" s="56" t="s">
        <v>163</v>
      </c>
      <c r="C764" s="56" t="s">
        <v>150</v>
      </c>
      <c r="D764" s="5">
        <v>-84.606155708905021</v>
      </c>
      <c r="E764" s="5">
        <v>-199.80212839633509</v>
      </c>
      <c r="F764" s="5">
        <v>-314.93737297886997</v>
      </c>
      <c r="G764" s="5">
        <v>-481.21052054751033</v>
      </c>
      <c r="H764" s="5">
        <v>-714.79113486485039</v>
      </c>
      <c r="I764" s="5">
        <v>-905.74623066873482</v>
      </c>
      <c r="J764" s="5">
        <v>-1288.04400395982</v>
      </c>
      <c r="K764" s="5">
        <v>-1674.9553307344599</v>
      </c>
      <c r="L764" s="5">
        <v>-2095.7417162645602</v>
      </c>
      <c r="M764" s="5">
        <v>-2374.7294650449048</v>
      </c>
      <c r="N764" s="5">
        <v>-2781.1042057649538</v>
      </c>
      <c r="O764" s="5">
        <v>-3538.989615465945</v>
      </c>
      <c r="P764" s="5">
        <v>-4921.745464862448</v>
      </c>
      <c r="Q764" s="5">
        <v>-5553.9673062852844</v>
      </c>
      <c r="R764" s="5">
        <v>-6878.4239375369098</v>
      </c>
      <c r="S764" s="5">
        <v>-8061.6579774677493</v>
      </c>
      <c r="T764" s="5">
        <v>-8498.027907825599</v>
      </c>
      <c r="U764" s="5">
        <v>-9274.7989528603175</v>
      </c>
      <c r="V764" s="5">
        <v>-10550.42052407452</v>
      </c>
      <c r="W764" s="5">
        <v>-11095.522504407951</v>
      </c>
      <c r="X764" s="5">
        <v>-10693.622407945881</v>
      </c>
      <c r="Y764" s="5">
        <v>-12302.14807345931</v>
      </c>
      <c r="Z764" s="5">
        <v>-13487.115297368349</v>
      </c>
      <c r="AA764" s="5">
        <v>-14747.156092069579</v>
      </c>
      <c r="AB764" s="5">
        <v>-15563.107236626631</v>
      </c>
      <c r="AC764" s="5">
        <v>-16832.956386270798</v>
      </c>
      <c r="AD764" s="5">
        <v>-17147.135193858488</v>
      </c>
      <c r="AE764" s="5">
        <v>-19252.40220032226</v>
      </c>
    </row>
    <row r="765" spans="1:31">
      <c r="A765" s="56" t="s">
        <v>77</v>
      </c>
      <c r="B765" s="56" t="s">
        <v>163</v>
      </c>
      <c r="C765" s="56" t="s">
        <v>151</v>
      </c>
      <c r="D765" s="5">
        <v>-168.890337008817</v>
      </c>
      <c r="E765" s="5">
        <v>-275.628009434913</v>
      </c>
      <c r="F765" s="5">
        <v>-369.85501980085297</v>
      </c>
      <c r="G765" s="5">
        <v>-450.67976665269703</v>
      </c>
      <c r="H765" s="5">
        <v>-518.421742812704</v>
      </c>
      <c r="I765" s="5">
        <v>-575.374328152722</v>
      </c>
      <c r="J765" s="5">
        <v>-656.517348320932</v>
      </c>
      <c r="K765" s="5">
        <v>-786.56970949663105</v>
      </c>
      <c r="L765" s="5">
        <v>-920.85425478749505</v>
      </c>
      <c r="M765" s="5">
        <v>-1059.02635553918</v>
      </c>
      <c r="N765" s="5">
        <v>-1225.00302896478</v>
      </c>
      <c r="O765" s="5">
        <v>-1403.09551862375</v>
      </c>
      <c r="P765" s="5">
        <v>-1586.6258290317601</v>
      </c>
      <c r="Q765" s="5">
        <v>-1734.6935190741401</v>
      </c>
      <c r="R765" s="5">
        <v>-1868.2838841380201</v>
      </c>
      <c r="S765" s="5">
        <v>-1977.1337138783099</v>
      </c>
      <c r="T765" s="5">
        <v>-2056.7270867626999</v>
      </c>
      <c r="U765" s="5">
        <v>-2087.7410842767699</v>
      </c>
      <c r="V765" s="5">
        <v>-2102.8667770448601</v>
      </c>
      <c r="W765" s="5">
        <v>-2109.3913161164201</v>
      </c>
      <c r="X765" s="5">
        <v>-2101.9989512212001</v>
      </c>
      <c r="Y765" s="5">
        <v>-2099.4182599518099</v>
      </c>
      <c r="Z765" s="5">
        <v>-2087.9581688447902</v>
      </c>
      <c r="AA765" s="5">
        <v>-2100.2034908164901</v>
      </c>
      <c r="AB765" s="5">
        <v>-2080.5146868389902</v>
      </c>
      <c r="AC765" s="5">
        <v>-2062.3367345430001</v>
      </c>
      <c r="AD765" s="5">
        <v>-2036.7240675585599</v>
      </c>
      <c r="AE765" s="5">
        <v>-2056.7164891391999</v>
      </c>
    </row>
    <row r="767" spans="1:31">
      <c r="A767" s="56" t="s">
        <v>77</v>
      </c>
      <c r="B767" s="56" t="s">
        <v>197</v>
      </c>
      <c r="C767" s="56" t="s">
        <v>130</v>
      </c>
      <c r="D767" s="5">
        <v>45472.41112298963</v>
      </c>
      <c r="E767" s="5">
        <v>38056.311504542049</v>
      </c>
      <c r="F767" s="5">
        <v>37833.718709686931</v>
      </c>
      <c r="G767" s="5">
        <v>36507.148109769587</v>
      </c>
      <c r="H767" s="5">
        <v>32961.391915057102</v>
      </c>
      <c r="I767" s="5">
        <v>25419.596902010151</v>
      </c>
      <c r="J767" s="5">
        <v>23268.342130757919</v>
      </c>
      <c r="K767" s="5">
        <v>17918.99542994775</v>
      </c>
      <c r="L767" s="5">
        <v>17797.86567764917</v>
      </c>
      <c r="M767" s="5">
        <v>14241.38323671431</v>
      </c>
      <c r="N767" s="5">
        <v>10265.021292956149</v>
      </c>
      <c r="O767" s="5">
        <v>10044.021483109929</v>
      </c>
      <c r="P767" s="5">
        <v>9946.3091243583694</v>
      </c>
      <c r="Q767" s="5">
        <v>9673.997730557925</v>
      </c>
      <c r="R767" s="5">
        <v>8698.767148883755</v>
      </c>
      <c r="S767" s="5">
        <v>8625.0896756436159</v>
      </c>
      <c r="T767" s="5">
        <v>4966.5479024043452</v>
      </c>
      <c r="U767" s="5">
        <v>2453.91630077424</v>
      </c>
      <c r="V767" s="5">
        <v>2481.416792469448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</row>
    <row r="768" spans="1:31">
      <c r="A768" s="56" t="s">
        <v>77</v>
      </c>
      <c r="B768" s="56" t="s">
        <v>197</v>
      </c>
      <c r="C768" s="56" t="s">
        <v>132</v>
      </c>
      <c r="D768" s="5">
        <v>997.03443919337485</v>
      </c>
      <c r="E768" s="5">
        <v>969.62123130571933</v>
      </c>
      <c r="F768" s="5">
        <v>1011.289076514101</v>
      </c>
      <c r="G768" s="5">
        <v>1172.119357937195</v>
      </c>
      <c r="H768" s="5">
        <v>1853.8089580645601</v>
      </c>
      <c r="I768" s="5">
        <v>2051.96824428122</v>
      </c>
      <c r="J768" s="5">
        <v>2240.722200454939</v>
      </c>
      <c r="K768" s="5">
        <v>3416.08789668293</v>
      </c>
      <c r="L768" s="5">
        <v>3524.2235910231748</v>
      </c>
      <c r="M768" s="5">
        <v>4423.7161631006184</v>
      </c>
      <c r="N768" s="5">
        <v>5224.0319634185335</v>
      </c>
      <c r="O768" s="5">
        <v>5032.5049668229349</v>
      </c>
      <c r="P768" s="5">
        <v>5011.4310053806712</v>
      </c>
      <c r="Q768" s="5">
        <v>3370.168719428133</v>
      </c>
      <c r="R768" s="5">
        <v>3724.7208058120018</v>
      </c>
      <c r="S768" s="5">
        <v>3839.5969098523342</v>
      </c>
      <c r="T768" s="5">
        <v>3252.831663508427</v>
      </c>
      <c r="U768" s="5">
        <v>3037.6409228347561</v>
      </c>
      <c r="V768" s="5">
        <v>3234.456589332171</v>
      </c>
      <c r="W768" s="5">
        <v>2629.494886415529</v>
      </c>
      <c r="X768" s="5">
        <v>3098.570553394391</v>
      </c>
      <c r="Y768" s="5">
        <v>2908.3803170228011</v>
      </c>
      <c r="Z768" s="5">
        <v>372.2027034710141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</row>
    <row r="769" spans="1:31">
      <c r="A769" s="56" t="s">
        <v>77</v>
      </c>
      <c r="B769" s="56" t="s">
        <v>197</v>
      </c>
      <c r="C769" s="56" t="s">
        <v>133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</row>
    <row r="770" spans="1:31">
      <c r="A770" s="56" t="s">
        <v>77</v>
      </c>
      <c r="B770" s="56" t="s">
        <v>197</v>
      </c>
      <c r="C770" s="56" t="s">
        <v>134</v>
      </c>
      <c r="D770" s="5">
        <v>8.6682000000000141E-7</v>
      </c>
      <c r="E770" s="5">
        <v>0.25212720946499922</v>
      </c>
      <c r="F770" s="5">
        <v>0.31762354105500051</v>
      </c>
      <c r="G770" s="5">
        <v>5.7354257519000189</v>
      </c>
      <c r="H770" s="5">
        <v>15.386987020805</v>
      </c>
      <c r="I770" s="5">
        <v>29.140710339969999</v>
      </c>
      <c r="J770" s="5">
        <v>32.185320569674978</v>
      </c>
      <c r="K770" s="5">
        <v>185.517176323315</v>
      </c>
      <c r="L770" s="5">
        <v>248.25295631061019</v>
      </c>
      <c r="M770" s="5">
        <v>321.77342193279958</v>
      </c>
      <c r="N770" s="5">
        <v>645.88542413229447</v>
      </c>
      <c r="O770" s="5">
        <v>1065.1102601034249</v>
      </c>
      <c r="P770" s="5">
        <v>1143.1945364946559</v>
      </c>
      <c r="Q770" s="5">
        <v>767.43680719817064</v>
      </c>
      <c r="R770" s="5">
        <v>498.86775243762497</v>
      </c>
      <c r="S770" s="5">
        <v>562.83009283520505</v>
      </c>
      <c r="T770" s="5">
        <v>1053.4970015961001</v>
      </c>
      <c r="U770" s="5">
        <v>975.38743312282998</v>
      </c>
      <c r="V770" s="5">
        <v>958.60331042661028</v>
      </c>
      <c r="W770" s="5">
        <v>1077.41293803186</v>
      </c>
      <c r="X770" s="5">
        <v>987.27217964514011</v>
      </c>
      <c r="Y770" s="5">
        <v>576.36646900015307</v>
      </c>
      <c r="Z770" s="5">
        <v>2331.878094349046</v>
      </c>
      <c r="AA770" s="5">
        <v>3239.0813354445381</v>
      </c>
      <c r="AB770" s="5">
        <v>1642.33189597612</v>
      </c>
      <c r="AC770" s="5">
        <v>2394.9754730795898</v>
      </c>
      <c r="AD770" s="5">
        <v>2573.7106851028761</v>
      </c>
      <c r="AE770" s="5">
        <v>1158.1092251127329</v>
      </c>
    </row>
    <row r="771" spans="1:31">
      <c r="A771" s="56" t="s">
        <v>77</v>
      </c>
      <c r="B771" s="56" t="s">
        <v>197</v>
      </c>
      <c r="C771" s="56" t="s">
        <v>135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</row>
    <row r="772" spans="1:31">
      <c r="A772" s="56" t="s">
        <v>77</v>
      </c>
      <c r="B772" s="56" t="s">
        <v>197</v>
      </c>
      <c r="C772" s="56" t="s">
        <v>136</v>
      </c>
      <c r="D772" s="5">
        <v>213.04516745408989</v>
      </c>
      <c r="E772" s="5">
        <v>251.4204368637748</v>
      </c>
      <c r="F772" s="5">
        <v>199.22103774216509</v>
      </c>
      <c r="G772" s="5">
        <v>126.742014152175</v>
      </c>
      <c r="H772" s="5">
        <v>180.51341415592501</v>
      </c>
      <c r="I772" s="5">
        <v>184.41772928374991</v>
      </c>
      <c r="J772" s="5">
        <v>308.6652264514351</v>
      </c>
      <c r="K772" s="5">
        <v>160.58269746521489</v>
      </c>
      <c r="L772" s="5">
        <v>280.02973659025008</v>
      </c>
      <c r="M772" s="5">
        <v>299.18001470115507</v>
      </c>
      <c r="N772" s="5">
        <v>248.916918461775</v>
      </c>
      <c r="O772" s="5">
        <v>213.04516334474471</v>
      </c>
      <c r="P772" s="5">
        <v>251.42043350868499</v>
      </c>
      <c r="Q772" s="5">
        <v>199.22103546039469</v>
      </c>
      <c r="R772" s="5">
        <v>54.607373489465012</v>
      </c>
      <c r="S772" s="5">
        <v>64.035428452999966</v>
      </c>
      <c r="T772" s="5">
        <v>77.214286092229997</v>
      </c>
      <c r="U772" s="5">
        <v>166.56127874491969</v>
      </c>
      <c r="V772" s="5">
        <v>81.75981109853501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</row>
    <row r="773" spans="1:31">
      <c r="A773" s="56" t="s">
        <v>77</v>
      </c>
      <c r="B773" s="56" t="s">
        <v>197</v>
      </c>
      <c r="C773" s="56" t="s">
        <v>137</v>
      </c>
      <c r="D773" s="5">
        <v>536.95734064388489</v>
      </c>
      <c r="E773" s="5">
        <v>885.13604920335547</v>
      </c>
      <c r="F773" s="5">
        <v>1037.537549656065</v>
      </c>
      <c r="G773" s="5">
        <v>1105.1928369826151</v>
      </c>
      <c r="H773" s="5">
        <v>1156.7415551121751</v>
      </c>
      <c r="I773" s="5">
        <v>1323.729018626886</v>
      </c>
      <c r="J773" s="5">
        <v>1367.1552644295759</v>
      </c>
      <c r="K773" s="5">
        <v>3346.589215383</v>
      </c>
      <c r="L773" s="5">
        <v>3222.2829819708281</v>
      </c>
      <c r="M773" s="5">
        <v>2886.5652464875998</v>
      </c>
      <c r="N773" s="5">
        <v>3711.911026453095</v>
      </c>
      <c r="O773" s="5">
        <v>3855.8846170941811</v>
      </c>
      <c r="P773" s="5">
        <v>4091.138908392521</v>
      </c>
      <c r="Q773" s="5">
        <v>5217.7585853548753</v>
      </c>
      <c r="R773" s="5">
        <v>7059.7886399805193</v>
      </c>
      <c r="S773" s="5">
        <v>8561.6950127456366</v>
      </c>
      <c r="T773" s="5">
        <v>11789.15085145179</v>
      </c>
      <c r="U773" s="5">
        <v>11792.853850294719</v>
      </c>
      <c r="V773" s="5">
        <v>13062.47547604477</v>
      </c>
      <c r="W773" s="5">
        <v>12408.100698817139</v>
      </c>
      <c r="X773" s="5">
        <v>11342.64852271066</v>
      </c>
      <c r="Y773" s="5">
        <v>12322.981995054361</v>
      </c>
      <c r="Z773" s="5">
        <v>13057.980344340351</v>
      </c>
      <c r="AA773" s="5">
        <v>13425.89276230531</v>
      </c>
      <c r="AB773" s="5">
        <v>13383.84825729721</v>
      </c>
      <c r="AC773" s="5">
        <v>15662.33898018901</v>
      </c>
      <c r="AD773" s="5">
        <v>17721.039865077379</v>
      </c>
      <c r="AE773" s="5">
        <v>17963.925993101271</v>
      </c>
    </row>
    <row r="774" spans="1:31">
      <c r="A774" s="56" t="s">
        <v>77</v>
      </c>
      <c r="B774" s="56" t="s">
        <v>197</v>
      </c>
      <c r="C774" s="56" t="s">
        <v>138</v>
      </c>
      <c r="D774" s="5">
        <v>54.248147429415013</v>
      </c>
      <c r="E774" s="5">
        <v>146.23910466231001</v>
      </c>
      <c r="F774" s="5">
        <v>224.70724539422</v>
      </c>
      <c r="G774" s="5">
        <v>344.93810727499999</v>
      </c>
      <c r="H774" s="5">
        <v>494.3720235842801</v>
      </c>
      <c r="I774" s="5">
        <v>655.39485279207997</v>
      </c>
      <c r="J774" s="5">
        <v>972.39578224281991</v>
      </c>
      <c r="K774" s="5">
        <v>1319.2158481071699</v>
      </c>
      <c r="L774" s="5">
        <v>1543.5357098715201</v>
      </c>
      <c r="M774" s="5">
        <v>1698.87213463428</v>
      </c>
      <c r="N774" s="5">
        <v>1982.02215452665</v>
      </c>
      <c r="O774" s="5">
        <v>2540.7810776985461</v>
      </c>
      <c r="P774" s="5">
        <v>3242.8515412875022</v>
      </c>
      <c r="Q774" s="5">
        <v>3687.5723316565309</v>
      </c>
      <c r="R774" s="5">
        <v>4583.774401253916</v>
      </c>
      <c r="S774" s="5">
        <v>5202.2054441379614</v>
      </c>
      <c r="T774" s="5">
        <v>5524.2540834375086</v>
      </c>
      <c r="U774" s="5">
        <v>6083.6889242905581</v>
      </c>
      <c r="V774" s="5">
        <v>6849.5418422074599</v>
      </c>
      <c r="W774" s="5">
        <v>6825.6604651767357</v>
      </c>
      <c r="X774" s="5">
        <v>6727.3075645979388</v>
      </c>
      <c r="Y774" s="5">
        <v>8220.5357898397524</v>
      </c>
      <c r="Z774" s="5">
        <v>9071.1838118705455</v>
      </c>
      <c r="AA774" s="5">
        <v>9670.9898580528661</v>
      </c>
      <c r="AB774" s="5">
        <v>9586.2330335425449</v>
      </c>
      <c r="AC774" s="5">
        <v>10631.277338266051</v>
      </c>
      <c r="AD774" s="5">
        <v>11310.25024625199</v>
      </c>
      <c r="AE774" s="5">
        <v>12219.525677907581</v>
      </c>
    </row>
    <row r="775" spans="1:31">
      <c r="A775" s="56" t="s">
        <v>77</v>
      </c>
      <c r="B775" s="56" t="s">
        <v>197</v>
      </c>
      <c r="C775" s="56" t="s">
        <v>139</v>
      </c>
      <c r="D775" s="5">
        <v>113.965096957097</v>
      </c>
      <c r="E775" s="5">
        <v>204.51809434610101</v>
      </c>
      <c r="F775" s="5">
        <v>295.47356632832401</v>
      </c>
      <c r="G775" s="5">
        <v>376.36248337679302</v>
      </c>
      <c r="H775" s="5">
        <v>442.707538579595</v>
      </c>
      <c r="I775" s="5">
        <v>500.81247181569103</v>
      </c>
      <c r="J775" s="5">
        <v>581.00197300838397</v>
      </c>
      <c r="K775" s="5">
        <v>707.25287677804795</v>
      </c>
      <c r="L775" s="5">
        <v>820.43033742354703</v>
      </c>
      <c r="M775" s="5">
        <v>927.728959052812</v>
      </c>
      <c r="N775" s="5">
        <v>1055.7626441102</v>
      </c>
      <c r="O775" s="5">
        <v>1193.3551323664601</v>
      </c>
      <c r="P775" s="5">
        <v>1335.4764663847</v>
      </c>
      <c r="Q775" s="5">
        <v>1455.5149278808999</v>
      </c>
      <c r="R775" s="5">
        <v>1571.3795097319801</v>
      </c>
      <c r="S775" s="5">
        <v>1661.32892220965</v>
      </c>
      <c r="T775" s="5">
        <v>1730.55739828744</v>
      </c>
      <c r="U775" s="5">
        <v>1751.8883123606499</v>
      </c>
      <c r="V775" s="5">
        <v>1766.7469949399001</v>
      </c>
      <c r="W775" s="5">
        <v>1766.75208446739</v>
      </c>
      <c r="X775" s="5">
        <v>1767.15895608714</v>
      </c>
      <c r="Y775" s="5">
        <v>1761.84724322329</v>
      </c>
      <c r="Z775" s="5">
        <v>1749.80132554959</v>
      </c>
      <c r="AA775" s="5">
        <v>1749.36623159228</v>
      </c>
      <c r="AB775" s="5">
        <v>1738.49031901175</v>
      </c>
      <c r="AC775" s="5">
        <v>1725.91060392653</v>
      </c>
      <c r="AD775" s="5">
        <v>1701.4704868379399</v>
      </c>
      <c r="AE775" s="5">
        <v>1718.85391947125</v>
      </c>
    </row>
    <row r="776" spans="1:31">
      <c r="A776" s="56" t="s">
        <v>77</v>
      </c>
      <c r="B776" s="56" t="s">
        <v>197</v>
      </c>
      <c r="C776" s="56" t="s">
        <v>140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</row>
    <row r="777" spans="1:31">
      <c r="A777" s="56" t="s">
        <v>77</v>
      </c>
      <c r="B777" s="56" t="s">
        <v>197</v>
      </c>
      <c r="C777" s="56" t="s">
        <v>141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</row>
    <row r="778" spans="1:31">
      <c r="A778" s="56" t="s">
        <v>77</v>
      </c>
      <c r="B778" s="56" t="s">
        <v>197</v>
      </c>
      <c r="C778" s="56" t="s">
        <v>142</v>
      </c>
      <c r="D778" s="5">
        <v>4268.3018143992304</v>
      </c>
      <c r="E778" s="5">
        <v>12337.293768659159</v>
      </c>
      <c r="F778" s="5">
        <v>14253.342427421419</v>
      </c>
      <c r="G778" s="5">
        <v>16151.311754660661</v>
      </c>
      <c r="H778" s="5">
        <v>18864.99689765766</v>
      </c>
      <c r="I778" s="5">
        <v>22770.472091600121</v>
      </c>
      <c r="J778" s="5">
        <v>26342.05124423204</v>
      </c>
      <c r="K778" s="5">
        <v>28142.278045367751</v>
      </c>
      <c r="L778" s="5">
        <v>30401.254159798049</v>
      </c>
      <c r="M778" s="5">
        <v>33388.349133547083</v>
      </c>
      <c r="N778" s="5">
        <v>36016.653498063773</v>
      </c>
      <c r="O778" s="5">
        <v>36713.776421001778</v>
      </c>
      <c r="P778" s="5">
        <v>35686.971380604577</v>
      </c>
      <c r="Q778" s="5">
        <v>37596.610548191107</v>
      </c>
      <c r="R778" s="5">
        <v>36854.518907796359</v>
      </c>
      <c r="S778" s="5">
        <v>38622.007971641113</v>
      </c>
      <c r="T778" s="5">
        <v>39306.491778144693</v>
      </c>
      <c r="U778" s="5">
        <v>42197.668772298952</v>
      </c>
      <c r="V778" s="5">
        <v>40392.076226644371</v>
      </c>
      <c r="W778" s="5">
        <v>53250.603179770347</v>
      </c>
      <c r="X778" s="5">
        <v>56813.362077157377</v>
      </c>
      <c r="Y778" s="5">
        <v>54020.29456507838</v>
      </c>
      <c r="Z778" s="5">
        <v>55597.766385360643</v>
      </c>
      <c r="AA778" s="5">
        <v>53474.70024918524</v>
      </c>
      <c r="AB778" s="5">
        <v>56775.393275645547</v>
      </c>
      <c r="AC778" s="5">
        <v>60279.756353705132</v>
      </c>
      <c r="AD778" s="5">
        <v>60072.467650626677</v>
      </c>
      <c r="AE778" s="5">
        <v>59995.932739525771</v>
      </c>
    </row>
    <row r="779" spans="1:31">
      <c r="A779" s="56" t="s">
        <v>77</v>
      </c>
      <c r="B779" s="56" t="s">
        <v>197</v>
      </c>
      <c r="C779" s="56" t="s">
        <v>143</v>
      </c>
      <c r="D779" s="5">
        <v>6288.0022980164931</v>
      </c>
      <c r="E779" s="5">
        <v>6256.6519472976133</v>
      </c>
      <c r="F779" s="5">
        <v>6836.9742018877787</v>
      </c>
      <c r="G779" s="5">
        <v>6907.4462643502966</v>
      </c>
      <c r="H779" s="5">
        <v>6873.1971804353107</v>
      </c>
      <c r="I779" s="5">
        <v>7671.6383133786749</v>
      </c>
      <c r="J779" s="5">
        <v>7453.8960259987171</v>
      </c>
      <c r="K779" s="5">
        <v>11046.456304363041</v>
      </c>
      <c r="L779" s="5">
        <v>10648.320232488721</v>
      </c>
      <c r="M779" s="5">
        <v>10926.940909687641</v>
      </c>
      <c r="N779" s="5">
        <v>12952.14482392126</v>
      </c>
      <c r="O779" s="5">
        <v>13619.067366722291</v>
      </c>
      <c r="P779" s="5">
        <v>14694.8717417636</v>
      </c>
      <c r="Q779" s="5">
        <v>17273.92662580881</v>
      </c>
      <c r="R779" s="5">
        <v>21992.732897377049</v>
      </c>
      <c r="S779" s="5">
        <v>22900.494960980501</v>
      </c>
      <c r="T779" s="5">
        <v>32347.63460538262</v>
      </c>
      <c r="U779" s="5">
        <v>33406.454236301419</v>
      </c>
      <c r="V779" s="5">
        <v>36639.591012459248</v>
      </c>
      <c r="W779" s="5">
        <v>40437.318285559639</v>
      </c>
      <c r="X779" s="5">
        <v>37166.788954344847</v>
      </c>
      <c r="Y779" s="5">
        <v>39894.423850270432</v>
      </c>
      <c r="Z779" s="5">
        <v>42429.900987452682</v>
      </c>
      <c r="AA779" s="5">
        <v>47297.989140198857</v>
      </c>
      <c r="AB779" s="5">
        <v>47591.252871638528</v>
      </c>
      <c r="AC779" s="5">
        <v>56120.765745391021</v>
      </c>
      <c r="AD779" s="5">
        <v>58219.311231926687</v>
      </c>
      <c r="AE779" s="5">
        <v>58667.308026236293</v>
      </c>
    </row>
    <row r="780" spans="1:31">
      <c r="A780" s="56" t="s">
        <v>77</v>
      </c>
      <c r="B780" s="56" t="s">
        <v>197</v>
      </c>
      <c r="C780" s="56" t="s">
        <v>144</v>
      </c>
      <c r="D780" s="5">
        <v>8003.7758971000003</v>
      </c>
      <c r="E780" s="5">
        <v>8914.7690364000009</v>
      </c>
      <c r="F780" s="5">
        <v>9913.3651482999994</v>
      </c>
      <c r="G780" s="5">
        <v>10887.891067799999</v>
      </c>
      <c r="H780" s="5">
        <v>11827.9604989</v>
      </c>
      <c r="I780" s="5">
        <v>12709.108892</v>
      </c>
      <c r="J780" s="5">
        <v>13625.049818199999</v>
      </c>
      <c r="K780" s="5">
        <v>14562.2154581</v>
      </c>
      <c r="L780" s="5">
        <v>15460.4242044</v>
      </c>
      <c r="M780" s="5">
        <v>16247.905898499999</v>
      </c>
      <c r="N780" s="5">
        <v>17074.411882799999</v>
      </c>
      <c r="O780" s="5">
        <v>17890.849798899999</v>
      </c>
      <c r="P780" s="5">
        <v>18708.810956900001</v>
      </c>
      <c r="Q780" s="5">
        <v>19396.284543199999</v>
      </c>
      <c r="R780" s="5">
        <v>20081.111898399999</v>
      </c>
      <c r="S780" s="5">
        <v>20768.276866600001</v>
      </c>
      <c r="T780" s="5">
        <v>21506.990019000001</v>
      </c>
      <c r="U780" s="5">
        <v>22145.479821699999</v>
      </c>
      <c r="V780" s="5">
        <v>22806.500498599999</v>
      </c>
      <c r="W780" s="5">
        <v>23456.237986600001</v>
      </c>
      <c r="X780" s="5">
        <v>24147.858120199999</v>
      </c>
      <c r="Y780" s="5">
        <v>24712.014822900001</v>
      </c>
      <c r="Z780" s="5">
        <v>25293.8984662</v>
      </c>
      <c r="AA780" s="5">
        <v>25871.542336499999</v>
      </c>
      <c r="AB780" s="5">
        <v>26502.765391100002</v>
      </c>
      <c r="AC780" s="5">
        <v>27014.529022899998</v>
      </c>
      <c r="AD780" s="5">
        <v>27560.276074599999</v>
      </c>
      <c r="AE780" s="5">
        <v>27560.276074599999</v>
      </c>
    </row>
    <row r="781" spans="1:31">
      <c r="A781" s="56" t="s">
        <v>77</v>
      </c>
      <c r="B781" s="56" t="s">
        <v>197</v>
      </c>
      <c r="C781" s="56" t="s">
        <v>146</v>
      </c>
      <c r="D781" s="5">
        <v>5.3426000000000029E-7</v>
      </c>
      <c r="E781" s="5">
        <v>5.5072500000000003E-7</v>
      </c>
      <c r="F781" s="5">
        <v>5.9659500000000043E-7</v>
      </c>
      <c r="G781" s="5">
        <v>6.412349999999998E-7</v>
      </c>
      <c r="H781" s="5">
        <v>6.9594999999999945E-7</v>
      </c>
      <c r="I781" s="5">
        <v>7.4187000000000049E-7</v>
      </c>
      <c r="J781" s="5">
        <v>0.36332632915500052</v>
      </c>
      <c r="K781" s="5">
        <v>3.4913747588349868</v>
      </c>
      <c r="L781" s="5">
        <v>0.43680405715500031</v>
      </c>
      <c r="M781" s="5">
        <v>9.5808582754900424</v>
      </c>
      <c r="N781" s="5">
        <v>0.90100497206499863</v>
      </c>
      <c r="O781" s="5">
        <v>25.49367509112999</v>
      </c>
      <c r="P781" s="5">
        <v>1.622834999999999E-6</v>
      </c>
      <c r="Q781" s="5">
        <v>12.392794510460041</v>
      </c>
      <c r="R781" s="5">
        <v>1.6792299999999991E-6</v>
      </c>
      <c r="S781" s="5">
        <v>1.8077249999999991E-6</v>
      </c>
      <c r="T781" s="5">
        <v>0.21382742136999999</v>
      </c>
      <c r="U781" s="5">
        <v>36.455117043120111</v>
      </c>
      <c r="V781" s="5">
        <v>3.7834258341299929</v>
      </c>
      <c r="W781" s="5">
        <v>100.43748908148</v>
      </c>
      <c r="X781" s="5">
        <v>82.556262346569554</v>
      </c>
      <c r="Y781" s="5">
        <v>5.0147900000000169E-6</v>
      </c>
      <c r="Z781" s="5">
        <v>256.02263621651508</v>
      </c>
      <c r="AA781" s="5">
        <v>281.02463521590983</v>
      </c>
      <c r="AB781" s="5">
        <v>639.32989317494366</v>
      </c>
      <c r="AC781" s="5">
        <v>848.23712680607935</v>
      </c>
      <c r="AD781" s="5">
        <v>1231.1503474438421</v>
      </c>
      <c r="AE781" s="5">
        <v>1369.306943505602</v>
      </c>
    </row>
    <row r="782" spans="1:31">
      <c r="A782" s="56" t="s">
        <v>77</v>
      </c>
      <c r="B782" s="56" t="s">
        <v>197</v>
      </c>
      <c r="C782" s="56" t="s">
        <v>149</v>
      </c>
      <c r="D782" s="5">
        <v>-754.53671889347436</v>
      </c>
      <c r="E782" s="5">
        <v>-1240.3039866934851</v>
      </c>
      <c r="F782" s="5">
        <v>-1418.8565206734049</v>
      </c>
      <c r="G782" s="5">
        <v>-1520.5460235357</v>
      </c>
      <c r="H782" s="5">
        <v>-1595.6373823220249</v>
      </c>
      <c r="I782" s="5">
        <v>-1807.002481611536</v>
      </c>
      <c r="J782" s="5">
        <v>-1879.8238830570101</v>
      </c>
      <c r="K782" s="5">
        <v>-4405.1259144321848</v>
      </c>
      <c r="L782" s="5">
        <v>-4264.9528049111404</v>
      </c>
      <c r="M782" s="5">
        <v>-3832.2931076657051</v>
      </c>
      <c r="N782" s="5">
        <v>-4904.5465506575656</v>
      </c>
      <c r="O782" s="5">
        <v>-5088.4885289538624</v>
      </c>
      <c r="P782" s="5">
        <v>-5472.9215394411158</v>
      </c>
      <c r="Q782" s="5">
        <v>-6905.1606503509529</v>
      </c>
      <c r="R782" s="5">
        <v>-9387.5149630212327</v>
      </c>
      <c r="S782" s="5">
        <v>-11217.858533437189</v>
      </c>
      <c r="T782" s="5">
        <v>-15114.63426631832</v>
      </c>
      <c r="U782" s="5">
        <v>-15113.86106435974</v>
      </c>
      <c r="V782" s="5">
        <v>-16799.503391761391</v>
      </c>
      <c r="W782" s="5">
        <v>-15965.94850849371</v>
      </c>
      <c r="X782" s="5">
        <v>-14657.516642279899</v>
      </c>
      <c r="Y782" s="5">
        <v>-16089.58155876343</v>
      </c>
      <c r="Z782" s="5">
        <v>-16992.783162063901</v>
      </c>
      <c r="AA782" s="5">
        <v>-17593.89660416024</v>
      </c>
      <c r="AB782" s="5">
        <v>-17311.165872625581</v>
      </c>
      <c r="AC782" s="5">
        <v>-20180.428179818911</v>
      </c>
      <c r="AD782" s="5">
        <v>-22797.52589148558</v>
      </c>
      <c r="AE782" s="5">
        <v>-23204.478616513741</v>
      </c>
    </row>
    <row r="783" spans="1:31">
      <c r="A783" s="56" t="s">
        <v>77</v>
      </c>
      <c r="B783" s="56" t="s">
        <v>197</v>
      </c>
      <c r="C783" s="56" t="s">
        <v>150</v>
      </c>
      <c r="D783" s="5">
        <v>-63.815042889509982</v>
      </c>
      <c r="E783" s="5">
        <v>-172.0290004112301</v>
      </c>
      <c r="F783" s="5">
        <v>-264.33534130995503</v>
      </c>
      <c r="G783" s="5">
        <v>-405.88002229020509</v>
      </c>
      <c r="H783" s="5">
        <v>-581.44608696874525</v>
      </c>
      <c r="I783" s="5">
        <v>-771.34481123195951</v>
      </c>
      <c r="J783" s="5">
        <v>-1143.5137601656049</v>
      </c>
      <c r="K783" s="5">
        <v>-1557.33064528809</v>
      </c>
      <c r="L783" s="5">
        <v>-1829.862788933425</v>
      </c>
      <c r="M783" s="5">
        <v>-2018.9695374634309</v>
      </c>
      <c r="N783" s="5">
        <v>-2371.427075903156</v>
      </c>
      <c r="O783" s="5">
        <v>-3041.374371721532</v>
      </c>
      <c r="P783" s="5">
        <v>-3901.9271357760149</v>
      </c>
      <c r="Q783" s="5">
        <v>-4436.0807025142294</v>
      </c>
      <c r="R783" s="5">
        <v>-5534.2282272639768</v>
      </c>
      <c r="S783" s="5">
        <v>-6290.7202408482008</v>
      </c>
      <c r="T783" s="5">
        <v>-6716.7363542439361</v>
      </c>
      <c r="U783" s="5">
        <v>-7407.4340516481316</v>
      </c>
      <c r="V783" s="5">
        <v>-8372.0322840745066</v>
      </c>
      <c r="W783" s="5">
        <v>-8365.308530900209</v>
      </c>
      <c r="X783" s="5">
        <v>-8259.8520532246293</v>
      </c>
      <c r="Y783" s="5">
        <v>-10122.686971856439</v>
      </c>
      <c r="Z783" s="5">
        <v>-11181.901292466529</v>
      </c>
      <c r="AA783" s="5">
        <v>-11993.90712387942</v>
      </c>
      <c r="AB783" s="5">
        <v>-11920.299792948819</v>
      </c>
      <c r="AC783" s="5">
        <v>-13243.41453633755</v>
      </c>
      <c r="AD783" s="5">
        <v>-14082.172663238471</v>
      </c>
      <c r="AE783" s="5">
        <v>-15233.110120719761</v>
      </c>
    </row>
    <row r="784" spans="1:31">
      <c r="A784" s="56" t="s">
        <v>77</v>
      </c>
      <c r="B784" s="56" t="s">
        <v>197</v>
      </c>
      <c r="C784" s="56" t="s">
        <v>151</v>
      </c>
      <c r="D784" s="5">
        <v>-130.96854174107401</v>
      </c>
      <c r="E784" s="5">
        <v>-236.46226340691001</v>
      </c>
      <c r="F784" s="5">
        <v>-343.32192731499498</v>
      </c>
      <c r="G784" s="5">
        <v>-436.92834610717802</v>
      </c>
      <c r="H784" s="5">
        <v>-513.65866140435799</v>
      </c>
      <c r="I784" s="5">
        <v>-582.25303297905305</v>
      </c>
      <c r="J784" s="5">
        <v>-677.32689186207301</v>
      </c>
      <c r="K784" s="5">
        <v>-824.39657464836</v>
      </c>
      <c r="L784" s="5">
        <v>-957.73411036726498</v>
      </c>
      <c r="M784" s="5">
        <v>-1081.45927541575</v>
      </c>
      <c r="N784" s="5">
        <v>-1233.39521386207</v>
      </c>
      <c r="O784" s="5">
        <v>-1393.1405148480201</v>
      </c>
      <c r="P784" s="5">
        <v>-1561.0975839064299</v>
      </c>
      <c r="Q784" s="5">
        <v>-1704.4301517123499</v>
      </c>
      <c r="R784" s="5">
        <v>-1836.0564598952101</v>
      </c>
      <c r="S784" s="5">
        <v>-1939.84030818264</v>
      </c>
      <c r="T784" s="5">
        <v>-2023.5924374281799</v>
      </c>
      <c r="U784" s="5">
        <v>-2052.3431988034599</v>
      </c>
      <c r="V784" s="5">
        <v>-2063.13551045758</v>
      </c>
      <c r="W784" s="5">
        <v>-2067.9110095372998</v>
      </c>
      <c r="X784" s="5">
        <v>-2061.0255247456198</v>
      </c>
      <c r="Y784" s="5">
        <v>-2058.9092883543199</v>
      </c>
      <c r="Z784" s="5">
        <v>-2041.5149880725701</v>
      </c>
      <c r="AA784" s="5">
        <v>-2044.5966017343801</v>
      </c>
      <c r="AB784" s="5">
        <v>-2028.1466020866301</v>
      </c>
      <c r="AC784" s="5">
        <v>-2012.96819171518</v>
      </c>
      <c r="AD784" s="5">
        <v>-1982.19426614401</v>
      </c>
      <c r="AE784" s="5">
        <v>-2005.18841427446</v>
      </c>
    </row>
    <row r="786" spans="1:31">
      <c r="A786" s="56" t="s">
        <v>77</v>
      </c>
      <c r="B786" s="56" t="s">
        <v>198</v>
      </c>
      <c r="C786" s="56" t="s">
        <v>131</v>
      </c>
      <c r="D786" s="5">
        <v>34874.772836161537</v>
      </c>
      <c r="E786" s="5">
        <v>30437.382774521258</v>
      </c>
      <c r="F786" s="5">
        <v>27648.293144717281</v>
      </c>
      <c r="G786" s="5">
        <v>22942.324784537061</v>
      </c>
      <c r="H786" s="5">
        <v>22270.257337378771</v>
      </c>
      <c r="I786" s="5">
        <v>18479.901611955142</v>
      </c>
      <c r="J786" s="5">
        <v>11277.737442172651</v>
      </c>
      <c r="K786" s="5">
        <v>7401.4300165891154</v>
      </c>
      <c r="L786" s="5">
        <v>7202.0100386821623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</row>
    <row r="787" spans="1:31">
      <c r="A787" s="56" t="s">
        <v>77</v>
      </c>
      <c r="B787" s="56" t="s">
        <v>198</v>
      </c>
      <c r="C787" s="56" t="s">
        <v>132</v>
      </c>
      <c r="D787" s="5">
        <v>17.315835842329911</v>
      </c>
      <c r="E787" s="5">
        <v>10.965456566124949</v>
      </c>
      <c r="F787" s="5">
        <v>19.467890523004961</v>
      </c>
      <c r="G787" s="5">
        <v>43.872751734070071</v>
      </c>
      <c r="H787" s="5">
        <v>86.346004094074928</v>
      </c>
      <c r="I787" s="5">
        <v>112.15848840431499</v>
      </c>
      <c r="J787" s="5">
        <v>172.74679499394969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</row>
    <row r="788" spans="1:31">
      <c r="A788" s="56" t="s">
        <v>77</v>
      </c>
      <c r="B788" s="56" t="s">
        <v>198</v>
      </c>
      <c r="C788" s="56" t="s">
        <v>133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</row>
    <row r="789" spans="1:31">
      <c r="A789" s="56" t="s">
        <v>77</v>
      </c>
      <c r="B789" s="56" t="s">
        <v>198</v>
      </c>
      <c r="C789" s="56" t="s">
        <v>134</v>
      </c>
      <c r="D789" s="5">
        <v>10.11287343142998</v>
      </c>
      <c r="E789" s="5">
        <v>9.5080188934800152</v>
      </c>
      <c r="F789" s="5">
        <v>12.944313502885</v>
      </c>
      <c r="G789" s="5">
        <v>18.519957562190001</v>
      </c>
      <c r="H789" s="5">
        <v>47.25572008612</v>
      </c>
      <c r="I789" s="5">
        <v>114.1933329415249</v>
      </c>
      <c r="J789" s="5">
        <v>182.75013561615009</v>
      </c>
      <c r="K789" s="5">
        <v>426.0919168073649</v>
      </c>
      <c r="L789" s="5">
        <v>421.37310246320982</v>
      </c>
      <c r="M789" s="5">
        <v>556.99619142378924</v>
      </c>
      <c r="N789" s="5">
        <v>482.47367274485993</v>
      </c>
      <c r="O789" s="5">
        <v>700.84215556791537</v>
      </c>
      <c r="P789" s="5">
        <v>499.74971657062957</v>
      </c>
      <c r="Q789" s="5">
        <v>1592.496536517436</v>
      </c>
      <c r="R789" s="5">
        <v>695.20855398145022</v>
      </c>
      <c r="S789" s="5">
        <v>1494.55294606642</v>
      </c>
      <c r="T789" s="5">
        <v>2056.4153587884912</v>
      </c>
      <c r="U789" s="5">
        <v>1931.7210029881201</v>
      </c>
      <c r="V789" s="5">
        <v>2801.9916239171539</v>
      </c>
      <c r="W789" s="5">
        <v>3532.0071041985689</v>
      </c>
      <c r="X789" s="5">
        <v>2014.127079374786</v>
      </c>
      <c r="Y789" s="5">
        <v>1727.9493567235161</v>
      </c>
      <c r="Z789" s="5">
        <v>2715.757146655968</v>
      </c>
      <c r="AA789" s="5">
        <v>2066.155637156387</v>
      </c>
      <c r="AB789" s="5">
        <v>2903.022797850766</v>
      </c>
      <c r="AC789" s="5">
        <v>2440.8458888643709</v>
      </c>
      <c r="AD789" s="5">
        <v>6344.1352081362256</v>
      </c>
      <c r="AE789" s="5">
        <v>4274.6825583014452</v>
      </c>
    </row>
    <row r="790" spans="1:31">
      <c r="A790" s="56" t="s">
        <v>77</v>
      </c>
      <c r="B790" s="56" t="s">
        <v>198</v>
      </c>
      <c r="C790" s="56" t="s">
        <v>135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</row>
    <row r="791" spans="1:31">
      <c r="A791" s="56" t="s">
        <v>77</v>
      </c>
      <c r="B791" s="56" t="s">
        <v>198</v>
      </c>
      <c r="C791" s="56" t="s">
        <v>136</v>
      </c>
      <c r="D791" s="5">
        <v>2649.3374199272289</v>
      </c>
      <c r="E791" s="5">
        <v>1425.7158648050549</v>
      </c>
      <c r="F791" s="5">
        <v>2100.0729168165899</v>
      </c>
      <c r="G791" s="5">
        <v>2858.148887994244</v>
      </c>
      <c r="H791" s="5">
        <v>2772.5654134466372</v>
      </c>
      <c r="I791" s="5">
        <v>2427.8335149495638</v>
      </c>
      <c r="J791" s="5">
        <v>3304.8165473067802</v>
      </c>
      <c r="K791" s="5">
        <v>3113.1340938336748</v>
      </c>
      <c r="L791" s="5">
        <v>1579.6242823232651</v>
      </c>
      <c r="M791" s="5">
        <v>2240.9923783367408</v>
      </c>
      <c r="N791" s="5">
        <v>2472.7484144014702</v>
      </c>
      <c r="O791" s="5">
        <v>2902.6265081635138</v>
      </c>
      <c r="P791" s="5">
        <v>2614.156261470383</v>
      </c>
      <c r="Q791" s="5">
        <v>2281.4757524280481</v>
      </c>
      <c r="R791" s="5">
        <v>2927.2188743115112</v>
      </c>
      <c r="S791" s="5">
        <v>3129.216516274199</v>
      </c>
      <c r="T791" s="5">
        <v>2226.3212988588089</v>
      </c>
      <c r="U791" s="5">
        <v>2477.3387798455151</v>
      </c>
      <c r="V791" s="5">
        <v>1773.0490612738211</v>
      </c>
      <c r="W791" s="5">
        <v>1617.0809609573009</v>
      </c>
      <c r="X791" s="5">
        <v>1864.835152212675</v>
      </c>
      <c r="Y791" s="5">
        <v>2853.0933432127431</v>
      </c>
      <c r="Z791" s="5">
        <v>3063.5837999261489</v>
      </c>
      <c r="AA791" s="5">
        <v>2734.040431351933</v>
      </c>
      <c r="AB791" s="5">
        <v>2627.6303300788022</v>
      </c>
      <c r="AC791" s="5">
        <v>2301.6718025389619</v>
      </c>
      <c r="AD791" s="5">
        <v>1921.2003203763161</v>
      </c>
      <c r="AE791" s="5">
        <v>1124.625677659091</v>
      </c>
    </row>
    <row r="792" spans="1:31">
      <c r="A792" s="56" t="s">
        <v>77</v>
      </c>
      <c r="B792" s="56" t="s">
        <v>198</v>
      </c>
      <c r="C792" s="56" t="s">
        <v>137</v>
      </c>
      <c r="D792" s="5">
        <v>144.039046363875</v>
      </c>
      <c r="E792" s="5">
        <v>193.45345845773491</v>
      </c>
      <c r="F792" s="5">
        <v>169.27779324565989</v>
      </c>
      <c r="G792" s="5">
        <v>182.970885663845</v>
      </c>
      <c r="H792" s="5">
        <v>202.76657030644509</v>
      </c>
      <c r="I792" s="5">
        <v>201.67357229282501</v>
      </c>
      <c r="J792" s="5">
        <v>931.16883584485493</v>
      </c>
      <c r="K792" s="5">
        <v>2505.2194402503551</v>
      </c>
      <c r="L792" s="5">
        <v>2762.6008545455788</v>
      </c>
      <c r="M792" s="5">
        <v>2454.4494050338799</v>
      </c>
      <c r="N792" s="5">
        <v>2557.0939067612549</v>
      </c>
      <c r="O792" s="5">
        <v>2609.2321092852949</v>
      </c>
      <c r="P792" s="5">
        <v>2795.4136601722298</v>
      </c>
      <c r="Q792" s="5">
        <v>3310.044317088154</v>
      </c>
      <c r="R792" s="5">
        <v>3423.7712103109538</v>
      </c>
      <c r="S792" s="5">
        <v>3345.4556807002818</v>
      </c>
      <c r="T792" s="5">
        <v>4383.0834790678246</v>
      </c>
      <c r="U792" s="5">
        <v>4370.6498782212266</v>
      </c>
      <c r="V792" s="5">
        <v>4384.065242976365</v>
      </c>
      <c r="W792" s="5">
        <v>4235.2604189504254</v>
      </c>
      <c r="X792" s="5">
        <v>4794.806112961578</v>
      </c>
      <c r="Y792" s="5">
        <v>4873.5001564562644</v>
      </c>
      <c r="Z792" s="5">
        <v>4701.5412426261373</v>
      </c>
      <c r="AA792" s="5">
        <v>4809.7089334616394</v>
      </c>
      <c r="AB792" s="5">
        <v>5134.3604284932862</v>
      </c>
      <c r="AC792" s="5">
        <v>5142.7583236268338</v>
      </c>
      <c r="AD792" s="5">
        <v>4311.3047631822756</v>
      </c>
      <c r="AE792" s="5">
        <v>3660.9672105836462</v>
      </c>
    </row>
    <row r="793" spans="1:31">
      <c r="A793" s="56" t="s">
        <v>77</v>
      </c>
      <c r="B793" s="56" t="s">
        <v>198</v>
      </c>
      <c r="C793" s="56" t="s">
        <v>138</v>
      </c>
      <c r="D793" s="5">
        <v>42.987386736110032</v>
      </c>
      <c r="E793" s="5">
        <v>131.72919748297511</v>
      </c>
      <c r="F793" s="5">
        <v>214.00089902385011</v>
      </c>
      <c r="G793" s="5">
        <v>366.98343078644501</v>
      </c>
      <c r="H793" s="5">
        <v>571.44253972023489</v>
      </c>
      <c r="I793" s="5">
        <v>708.64771602078463</v>
      </c>
      <c r="J793" s="5">
        <v>916.05967270833014</v>
      </c>
      <c r="K793" s="5">
        <v>989.01108551199036</v>
      </c>
      <c r="L793" s="5">
        <v>1241.7724200271459</v>
      </c>
      <c r="M793" s="5">
        <v>1264.84734520551</v>
      </c>
      <c r="N793" s="5">
        <v>1513.3062084545591</v>
      </c>
      <c r="O793" s="5">
        <v>1852.7845855727569</v>
      </c>
      <c r="P793" s="5">
        <v>2423.956851004164</v>
      </c>
      <c r="Q793" s="5">
        <v>2773.6866658052459</v>
      </c>
      <c r="R793" s="5">
        <v>3443.3545173787588</v>
      </c>
      <c r="S793" s="5">
        <v>3966.2917689847382</v>
      </c>
      <c r="T793" s="5">
        <v>4102.6431133947544</v>
      </c>
      <c r="U793" s="5">
        <v>4407.1762081665956</v>
      </c>
      <c r="V793" s="5">
        <v>4868.7709014673483</v>
      </c>
      <c r="W793" s="5">
        <v>5203.6941099139322</v>
      </c>
      <c r="X793" s="5">
        <v>4965.1987891094959</v>
      </c>
      <c r="Y793" s="5">
        <v>5670.7875135112936</v>
      </c>
      <c r="Z793" s="5">
        <v>5813.3509672784812</v>
      </c>
      <c r="AA793" s="5">
        <v>6369.9099292241008</v>
      </c>
      <c r="AB793" s="5">
        <v>7513.0803097717844</v>
      </c>
      <c r="AC793" s="5">
        <v>8129.0183389332706</v>
      </c>
      <c r="AD793" s="5">
        <v>8973.9471177158575</v>
      </c>
      <c r="AE793" s="5">
        <v>9515.0630999383084</v>
      </c>
    </row>
    <row r="794" spans="1:31">
      <c r="A794" s="56" t="s">
        <v>77</v>
      </c>
      <c r="B794" s="56" t="s">
        <v>198</v>
      </c>
      <c r="C794" s="56" t="s">
        <v>139</v>
      </c>
      <c r="D794" s="5">
        <v>69.074172932615198</v>
      </c>
      <c r="E794" s="5">
        <v>140.15642659301099</v>
      </c>
      <c r="F794" s="5">
        <v>215.85251842106501</v>
      </c>
      <c r="G794" s="5">
        <v>287.14967646944399</v>
      </c>
      <c r="H794" s="5">
        <v>348.36567844821002</v>
      </c>
      <c r="I794" s="5">
        <v>385.66229740739902</v>
      </c>
      <c r="J794" s="5">
        <v>418.05843362789699</v>
      </c>
      <c r="K794" s="5">
        <v>482.31025090746198</v>
      </c>
      <c r="L794" s="5">
        <v>538.07407158736896</v>
      </c>
      <c r="M794" s="5">
        <v>584.76177501695201</v>
      </c>
      <c r="N794" s="5">
        <v>647.95847717836398</v>
      </c>
      <c r="O794" s="5">
        <v>723.491458310697</v>
      </c>
      <c r="P794" s="5">
        <v>805.71518857144497</v>
      </c>
      <c r="Q794" s="5">
        <v>876.96027168968396</v>
      </c>
      <c r="R794" s="5">
        <v>951.94395451455398</v>
      </c>
      <c r="S794" s="5">
        <v>1008.03049652114</v>
      </c>
      <c r="T794" s="5">
        <v>1051.0785955623601</v>
      </c>
      <c r="U794" s="5">
        <v>1076.83678414377</v>
      </c>
      <c r="V794" s="5">
        <v>1090.3001927442399</v>
      </c>
      <c r="W794" s="5">
        <v>1094.51140755049</v>
      </c>
      <c r="X794" s="5">
        <v>1095.8182403927999</v>
      </c>
      <c r="Y794" s="5">
        <v>1090.22911796226</v>
      </c>
      <c r="Z794" s="5">
        <v>1084.50572591839</v>
      </c>
      <c r="AA794" s="5">
        <v>1086.54855312361</v>
      </c>
      <c r="AB794" s="5">
        <v>1080.5324274530501</v>
      </c>
      <c r="AC794" s="5">
        <v>1074.989727704</v>
      </c>
      <c r="AD794" s="5">
        <v>1060.4448594985699</v>
      </c>
      <c r="AE794" s="5">
        <v>1071.8228082655501</v>
      </c>
    </row>
    <row r="795" spans="1:31">
      <c r="A795" s="56" t="s">
        <v>77</v>
      </c>
      <c r="B795" s="56" t="s">
        <v>198</v>
      </c>
      <c r="C795" s="56" t="s">
        <v>140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</row>
    <row r="796" spans="1:31">
      <c r="A796" s="56" t="s">
        <v>77</v>
      </c>
      <c r="B796" s="56" t="s">
        <v>198</v>
      </c>
      <c r="C796" s="56" t="s">
        <v>141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</row>
    <row r="797" spans="1:31">
      <c r="A797" s="56" t="s">
        <v>77</v>
      </c>
      <c r="B797" s="56" t="s">
        <v>198</v>
      </c>
      <c r="C797" s="56" t="s">
        <v>142</v>
      </c>
      <c r="D797" s="5">
        <v>11738.541650843061</v>
      </c>
      <c r="E797" s="5">
        <v>14683.95556725789</v>
      </c>
      <c r="F797" s="5">
        <v>13372.456689103499</v>
      </c>
      <c r="G797" s="5">
        <v>16434.454750047571</v>
      </c>
      <c r="H797" s="5">
        <v>15788.628658035081</v>
      </c>
      <c r="I797" s="5">
        <v>17803.41324384978</v>
      </c>
      <c r="J797" s="5">
        <v>22806.841258547702</v>
      </c>
      <c r="K797" s="5">
        <v>26909.733451819029</v>
      </c>
      <c r="L797" s="5">
        <v>25781.696391943158</v>
      </c>
      <c r="M797" s="5">
        <v>28387.67887896574</v>
      </c>
      <c r="N797" s="5">
        <v>35140.182612741759</v>
      </c>
      <c r="O797" s="5">
        <v>32785.693220560417</v>
      </c>
      <c r="P797" s="5">
        <v>36869.319955723571</v>
      </c>
      <c r="Q797" s="5">
        <v>32598.58071148481</v>
      </c>
      <c r="R797" s="5">
        <v>39557.360881672452</v>
      </c>
      <c r="S797" s="5">
        <v>36302.588043113537</v>
      </c>
      <c r="T797" s="5">
        <v>38358.056991930032</v>
      </c>
      <c r="U797" s="5">
        <v>38258.207146222747</v>
      </c>
      <c r="V797" s="5">
        <v>38767.835287457463</v>
      </c>
      <c r="W797" s="5">
        <v>40770.633079123007</v>
      </c>
      <c r="X797" s="5">
        <v>42650.1731602769</v>
      </c>
      <c r="Y797" s="5">
        <v>44372.52360570836</v>
      </c>
      <c r="Z797" s="5">
        <v>39124.605998726169</v>
      </c>
      <c r="AA797" s="5">
        <v>44371.012170922542</v>
      </c>
      <c r="AB797" s="5">
        <v>38679.677404257112</v>
      </c>
      <c r="AC797" s="5">
        <v>39425.923142021929</v>
      </c>
      <c r="AD797" s="5">
        <v>34711.133355633538</v>
      </c>
      <c r="AE797" s="5">
        <v>36213.550561868877</v>
      </c>
    </row>
    <row r="798" spans="1:31">
      <c r="A798" s="56" t="s">
        <v>77</v>
      </c>
      <c r="B798" s="56" t="s">
        <v>198</v>
      </c>
      <c r="C798" s="56" t="s">
        <v>143</v>
      </c>
      <c r="D798" s="5">
        <v>1945.4794468360401</v>
      </c>
      <c r="E798" s="5">
        <v>1676.50022380562</v>
      </c>
      <c r="F798" s="5">
        <v>1849.7495117003959</v>
      </c>
      <c r="G798" s="5">
        <v>1800.3319473807001</v>
      </c>
      <c r="H798" s="5">
        <v>1758.81621948105</v>
      </c>
      <c r="I798" s="5">
        <v>1807.079168579015</v>
      </c>
      <c r="J798" s="5">
        <v>1862.1280397968251</v>
      </c>
      <c r="K798" s="5">
        <v>1886.258519837515</v>
      </c>
      <c r="L798" s="5">
        <v>5243.9559163855556</v>
      </c>
      <c r="M798" s="5">
        <v>5155.0655341091797</v>
      </c>
      <c r="N798" s="5">
        <v>5479.8495274960324</v>
      </c>
      <c r="O798" s="5">
        <v>5662.9360327025843</v>
      </c>
      <c r="P798" s="5">
        <v>5112.1233755408857</v>
      </c>
      <c r="Q798" s="5">
        <v>7422.6356287495946</v>
      </c>
      <c r="R798" s="5">
        <v>7131.6464325372644</v>
      </c>
      <c r="S798" s="5">
        <v>7923.763347129905</v>
      </c>
      <c r="T798" s="5">
        <v>9660.497121341652</v>
      </c>
      <c r="U798" s="5">
        <v>9818.143044674498</v>
      </c>
      <c r="V798" s="5">
        <v>9520.6240711726805</v>
      </c>
      <c r="W798" s="5">
        <v>11384.03670646271</v>
      </c>
      <c r="X798" s="5">
        <v>12380.789853632779</v>
      </c>
      <c r="Y798" s="5">
        <v>12997.50311921809</v>
      </c>
      <c r="Z798" s="5">
        <v>14171.79515327174</v>
      </c>
      <c r="AA798" s="5">
        <v>13125.860154853601</v>
      </c>
      <c r="AB798" s="5">
        <v>19582.546839560731</v>
      </c>
      <c r="AC798" s="5">
        <v>21009.132644651989</v>
      </c>
      <c r="AD798" s="5">
        <v>24250.292671758041</v>
      </c>
      <c r="AE798" s="5">
        <v>25135.43449222824</v>
      </c>
    </row>
    <row r="799" spans="1:31">
      <c r="A799" s="56" t="s">
        <v>77</v>
      </c>
      <c r="B799" s="56" t="s">
        <v>198</v>
      </c>
      <c r="C799" s="56" t="s">
        <v>144</v>
      </c>
      <c r="D799" s="5">
        <v>5718.6357909999997</v>
      </c>
      <c r="E799" s="5">
        <v>6558.3671729999996</v>
      </c>
      <c r="F799" s="5">
        <v>7452.5033409999996</v>
      </c>
      <c r="G799" s="5">
        <v>8386.2097439999998</v>
      </c>
      <c r="H799" s="5">
        <v>9338.6130169999997</v>
      </c>
      <c r="I799" s="5">
        <v>10124.096380000001</v>
      </c>
      <c r="J799" s="5">
        <v>10744.429990000001</v>
      </c>
      <c r="K799" s="5">
        <v>11378.13377</v>
      </c>
      <c r="L799" s="5">
        <v>11990.628559999999</v>
      </c>
      <c r="M799" s="5">
        <v>12545.06553</v>
      </c>
      <c r="N799" s="5">
        <v>13093.495849999999</v>
      </c>
      <c r="O799" s="5">
        <v>13662.15365</v>
      </c>
      <c r="P799" s="5">
        <v>14246.71704</v>
      </c>
      <c r="Q799" s="5">
        <v>14776.230299999999</v>
      </c>
      <c r="R799" s="5">
        <v>15282.98432</v>
      </c>
      <c r="S799" s="5">
        <v>15822.95959</v>
      </c>
      <c r="T799" s="5">
        <v>16410.520550000001</v>
      </c>
      <c r="U799" s="5">
        <v>16965.365730000001</v>
      </c>
      <c r="V799" s="5">
        <v>17508.562430000002</v>
      </c>
      <c r="W799" s="5">
        <v>18069.088650000002</v>
      </c>
      <c r="X799" s="5">
        <v>18666.968649999999</v>
      </c>
      <c r="Y799" s="5">
        <v>19206.869989999999</v>
      </c>
      <c r="Z799" s="5">
        <v>19729.20808</v>
      </c>
      <c r="AA799" s="5">
        <v>20273.653869999998</v>
      </c>
      <c r="AB799" s="5">
        <v>20862.428530000001</v>
      </c>
      <c r="AC799" s="5">
        <v>21385.21588</v>
      </c>
      <c r="AD799" s="5">
        <v>21895.777750000001</v>
      </c>
      <c r="AE799" s="5">
        <v>21895.777750000001</v>
      </c>
    </row>
    <row r="800" spans="1:31">
      <c r="A800" s="56" t="s">
        <v>77</v>
      </c>
      <c r="B800" s="56" t="s">
        <v>198</v>
      </c>
      <c r="C800" s="56" t="s">
        <v>146</v>
      </c>
      <c r="D800" s="5">
        <v>5.5620500000000042E-7</v>
      </c>
      <c r="E800" s="5">
        <v>5.5721500000000003E-7</v>
      </c>
      <c r="F800" s="5">
        <v>6.129500000000001E-7</v>
      </c>
      <c r="G800" s="5">
        <v>2.2336167219999991E-2</v>
      </c>
      <c r="H800" s="5">
        <v>7.2934999999999974E-7</v>
      </c>
      <c r="I800" s="5">
        <v>7.8304999999999943E-7</v>
      </c>
      <c r="J800" s="5">
        <v>0.41681703738499998</v>
      </c>
      <c r="K800" s="5">
        <v>2.0260143355050002</v>
      </c>
      <c r="L800" s="5">
        <v>1.2803000000000009E-6</v>
      </c>
      <c r="M800" s="5">
        <v>4.7704646705299814</v>
      </c>
      <c r="N800" s="5">
        <v>1.00973543415</v>
      </c>
      <c r="O800" s="5">
        <v>2.7316003642550011</v>
      </c>
      <c r="P800" s="5">
        <v>1.8152400000000011E-6</v>
      </c>
      <c r="Q800" s="5">
        <v>8.054934939530014</v>
      </c>
      <c r="R800" s="5">
        <v>12.78074710812502</v>
      </c>
      <c r="S800" s="5">
        <v>35.36104677425007</v>
      </c>
      <c r="T800" s="5">
        <v>19.95710123119003</v>
      </c>
      <c r="U800" s="5">
        <v>44.237180705695089</v>
      </c>
      <c r="V800" s="5">
        <v>51.25025982942001</v>
      </c>
      <c r="W800" s="5">
        <v>112.76151446981</v>
      </c>
      <c r="X800" s="5">
        <v>85.265543367649641</v>
      </c>
      <c r="Y800" s="5">
        <v>31.784367082310141</v>
      </c>
      <c r="Z800" s="5">
        <v>343.36288253644051</v>
      </c>
      <c r="AA800" s="5">
        <v>577.78630067220377</v>
      </c>
      <c r="AB800" s="5">
        <v>653.42982269903405</v>
      </c>
      <c r="AC800" s="5">
        <v>722.5077291257644</v>
      </c>
      <c r="AD800" s="5">
        <v>1010.891123956496</v>
      </c>
      <c r="AE800" s="5">
        <v>728.05029912095904</v>
      </c>
    </row>
    <row r="801" spans="1:31">
      <c r="A801" s="56" t="s">
        <v>77</v>
      </c>
      <c r="B801" s="56" t="s">
        <v>198</v>
      </c>
      <c r="C801" s="56" t="s">
        <v>149</v>
      </c>
      <c r="D801" s="5">
        <v>-171.47510871527501</v>
      </c>
      <c r="E801" s="5">
        <v>-230.83753041521001</v>
      </c>
      <c r="F801" s="5">
        <v>-200.98551929186999</v>
      </c>
      <c r="G801" s="5">
        <v>-218.35827344015999</v>
      </c>
      <c r="H801" s="5">
        <v>-240.853122945705</v>
      </c>
      <c r="I801" s="5">
        <v>-240.08766729324509</v>
      </c>
      <c r="J801" s="5">
        <v>-1119.075560996645</v>
      </c>
      <c r="K801" s="5">
        <v>-3064.1136570497538</v>
      </c>
      <c r="L801" s="5">
        <v>-3369.2609345267729</v>
      </c>
      <c r="M801" s="5">
        <v>-2974.8894806493231</v>
      </c>
      <c r="N801" s="5">
        <v>-3127.3494748222288</v>
      </c>
      <c r="O801" s="5">
        <v>-3164.335285762133</v>
      </c>
      <c r="P801" s="5">
        <v>-3417.2682902330512</v>
      </c>
      <c r="Q801" s="5">
        <v>-4044.262040493757</v>
      </c>
      <c r="R801" s="5">
        <v>-4203.2083280291045</v>
      </c>
      <c r="S801" s="5">
        <v>-4084.686982101362</v>
      </c>
      <c r="T801" s="5">
        <v>-5450.3818403762334</v>
      </c>
      <c r="U801" s="5">
        <v>-5443.0800106778534</v>
      </c>
      <c r="V801" s="5">
        <v>-5447.7391478241334</v>
      </c>
      <c r="W801" s="5">
        <v>-5258.454463684222</v>
      </c>
      <c r="X801" s="5">
        <v>-6007.3344305934079</v>
      </c>
      <c r="Y801" s="5">
        <v>-6155.8895782167674</v>
      </c>
      <c r="Z801" s="5">
        <v>-5849.3551031484494</v>
      </c>
      <c r="AA801" s="5">
        <v>-6088.1915238467318</v>
      </c>
      <c r="AB801" s="5">
        <v>-6386.929040401099</v>
      </c>
      <c r="AC801" s="5">
        <v>-6455.7201900920454</v>
      </c>
      <c r="AD801" s="5">
        <v>-5412.8218672399771</v>
      </c>
      <c r="AE801" s="5">
        <v>-4686.9808976716449</v>
      </c>
    </row>
    <row r="802" spans="1:31">
      <c r="A802" s="56" t="s">
        <v>77</v>
      </c>
      <c r="B802" s="56" t="s">
        <v>198</v>
      </c>
      <c r="C802" s="56" t="s">
        <v>150</v>
      </c>
      <c r="D802" s="5">
        <v>-50.568399080770028</v>
      </c>
      <c r="E802" s="5">
        <v>-155.2592919940098</v>
      </c>
      <c r="F802" s="5">
        <v>-251.44180692590001</v>
      </c>
      <c r="G802" s="5">
        <v>-432.56385209479981</v>
      </c>
      <c r="H802" s="5">
        <v>-671.35760821851454</v>
      </c>
      <c r="I802" s="5">
        <v>-834.40332640639542</v>
      </c>
      <c r="J802" s="5">
        <v>-1076.82825589291</v>
      </c>
      <c r="K802" s="5">
        <v>-1169.6049339046999</v>
      </c>
      <c r="L802" s="5">
        <v>-1479.751688894494</v>
      </c>
      <c r="M802" s="5">
        <v>-1509.876335830126</v>
      </c>
      <c r="N802" s="5">
        <v>-1826.1729757055909</v>
      </c>
      <c r="O802" s="5">
        <v>-2233.487334021645</v>
      </c>
      <c r="P802" s="5">
        <v>-2949.895840304956</v>
      </c>
      <c r="Q802" s="5">
        <v>-3378.69263716871</v>
      </c>
      <c r="R802" s="5">
        <v>-4208.0043505840295</v>
      </c>
      <c r="S802" s="5">
        <v>-4849.9728188327026</v>
      </c>
      <c r="T802" s="5">
        <v>-5076.9611510956001</v>
      </c>
      <c r="U802" s="5">
        <v>-5473.1783745212861</v>
      </c>
      <c r="V802" s="5">
        <v>-6067.3515948409549</v>
      </c>
      <c r="W802" s="5">
        <v>-6494.2742497372556</v>
      </c>
      <c r="X802" s="5">
        <v>-6216.6517100977426</v>
      </c>
      <c r="Y802" s="5">
        <v>-7139.293684514425</v>
      </c>
      <c r="Z802" s="5">
        <v>-7300.3545494666032</v>
      </c>
      <c r="AA802" s="5">
        <v>-8078.0283444040178</v>
      </c>
      <c r="AB802" s="5">
        <v>-9513.1090438477731</v>
      </c>
      <c r="AC802" s="5">
        <v>-10339.345717411719</v>
      </c>
      <c r="AD802" s="5">
        <v>-11408.303668309271</v>
      </c>
      <c r="AE802" s="5">
        <v>-12183.768292526791</v>
      </c>
    </row>
    <row r="803" spans="1:31">
      <c r="A803" s="56" t="s">
        <v>77</v>
      </c>
      <c r="B803" s="56" t="s">
        <v>198</v>
      </c>
      <c r="C803" s="56" t="s">
        <v>151</v>
      </c>
      <c r="D803" s="5">
        <v>-82.897309510476305</v>
      </c>
      <c r="E803" s="5">
        <v>-167.383270193117</v>
      </c>
      <c r="F803" s="5">
        <v>-258.47343626515902</v>
      </c>
      <c r="G803" s="5">
        <v>-342.574144186078</v>
      </c>
      <c r="H803" s="5">
        <v>-414.91748051980198</v>
      </c>
      <c r="I803" s="5">
        <v>-460.13374346728398</v>
      </c>
      <c r="J803" s="5">
        <v>-500.66601876375103</v>
      </c>
      <c r="K803" s="5">
        <v>-574.973000632609</v>
      </c>
      <c r="L803" s="5">
        <v>-642.53680690413205</v>
      </c>
      <c r="M803" s="5">
        <v>-698.74405543492401</v>
      </c>
      <c r="N803" s="5">
        <v>-771.96638970486595</v>
      </c>
      <c r="O803" s="5">
        <v>-863.39795155879403</v>
      </c>
      <c r="P803" s="5">
        <v>-959.95162990237702</v>
      </c>
      <c r="Q803" s="5">
        <v>-1048.33090851574</v>
      </c>
      <c r="R803" s="5">
        <v>-1132.84706839004</v>
      </c>
      <c r="S803" s="5">
        <v>-1201.3012127468401</v>
      </c>
      <c r="T803" s="5">
        <v>-1248.60990445275</v>
      </c>
      <c r="U803" s="5">
        <v>-1293.7149498840199</v>
      </c>
      <c r="V803" s="5">
        <v>-1298.7319434440401</v>
      </c>
      <c r="W803" s="5">
        <v>-1308.6281685958299</v>
      </c>
      <c r="X803" s="5">
        <v>-1304.5338725813299</v>
      </c>
      <c r="Y803" s="5">
        <v>-1299.0024458058299</v>
      </c>
      <c r="Z803" s="5">
        <v>-1294.69563076549</v>
      </c>
      <c r="AA803" s="5">
        <v>-1301.0827396520899</v>
      </c>
      <c r="AB803" s="5">
        <v>-1289.8067462076301</v>
      </c>
      <c r="AC803" s="5">
        <v>-1282.0320907452201</v>
      </c>
      <c r="AD803" s="5">
        <v>-1265.12285797189</v>
      </c>
      <c r="AE803" s="5">
        <v>-1277.4021222766401</v>
      </c>
    </row>
    <row r="805" spans="1:31">
      <c r="A805" s="56" t="s">
        <v>77</v>
      </c>
      <c r="B805" s="56" t="s">
        <v>199</v>
      </c>
      <c r="C805" s="56" t="s">
        <v>132</v>
      </c>
      <c r="D805" s="5">
        <v>913.06536681472573</v>
      </c>
      <c r="E805" s="5">
        <v>628.1631896119053</v>
      </c>
      <c r="F805" s="5">
        <v>135.79898512496999</v>
      </c>
      <c r="G805" s="5">
        <v>225.05776082508979</v>
      </c>
      <c r="H805" s="5">
        <v>620.49604581875542</v>
      </c>
      <c r="I805" s="5">
        <v>509.17234508837947</v>
      </c>
      <c r="J805" s="5">
        <v>718.59028309014457</v>
      </c>
      <c r="K805" s="5">
        <v>1187.412585455035</v>
      </c>
      <c r="L805" s="5">
        <v>863.33496647581023</v>
      </c>
      <c r="M805" s="5">
        <v>1012.469371398094</v>
      </c>
      <c r="N805" s="5">
        <v>1235.131986931169</v>
      </c>
      <c r="O805" s="5">
        <v>1468.6192994772709</v>
      </c>
      <c r="P805" s="5">
        <v>1080.7707586973111</v>
      </c>
      <c r="Q805" s="5">
        <v>1117.753154356486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</row>
    <row r="806" spans="1:31">
      <c r="A806" s="56" t="s">
        <v>77</v>
      </c>
      <c r="B806" s="56" t="s">
        <v>199</v>
      </c>
      <c r="C806" s="56" t="s">
        <v>133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</row>
    <row r="807" spans="1:31">
      <c r="A807" s="56" t="s">
        <v>77</v>
      </c>
      <c r="B807" s="56" t="s">
        <v>199</v>
      </c>
      <c r="C807" s="56" t="s">
        <v>134</v>
      </c>
      <c r="D807" s="5">
        <v>92.628920116245055</v>
      </c>
      <c r="E807" s="5">
        <v>103.1213441499</v>
      </c>
      <c r="F807" s="5">
        <v>26.927585752254981</v>
      </c>
      <c r="G807" s="5">
        <v>49.979338239874949</v>
      </c>
      <c r="H807" s="5">
        <v>174.92598779208001</v>
      </c>
      <c r="I807" s="5">
        <v>110.959280216895</v>
      </c>
      <c r="J807" s="5">
        <v>138.46408471124499</v>
      </c>
      <c r="K807" s="5">
        <v>353.27378774760001</v>
      </c>
      <c r="L807" s="5">
        <v>257.25085678571998</v>
      </c>
      <c r="M807" s="5">
        <v>314.61102308314508</v>
      </c>
      <c r="N807" s="5">
        <v>414.96386505634013</v>
      </c>
      <c r="O807" s="5">
        <v>475.55503075923468</v>
      </c>
      <c r="P807" s="5">
        <v>481.21133484118502</v>
      </c>
      <c r="Q807" s="5">
        <v>508.30393345677402</v>
      </c>
      <c r="R807" s="5">
        <v>569.92372401043497</v>
      </c>
      <c r="S807" s="5">
        <v>770.80264328463522</v>
      </c>
      <c r="T807" s="5">
        <v>538.54998227409919</v>
      </c>
      <c r="U807" s="5">
        <v>553.86156471791037</v>
      </c>
      <c r="V807" s="5">
        <v>564.43094208393541</v>
      </c>
      <c r="W807" s="5">
        <v>578.27416067362856</v>
      </c>
      <c r="X807" s="5">
        <v>454.13675962692389</v>
      </c>
      <c r="Y807" s="5">
        <v>122.1880791267952</v>
      </c>
      <c r="Z807" s="5">
        <v>72.693899361355093</v>
      </c>
      <c r="AA807" s="5">
        <v>45.393756621984927</v>
      </c>
      <c r="AB807" s="5">
        <v>80.475262423054872</v>
      </c>
      <c r="AC807" s="5">
        <v>38.517553776530001</v>
      </c>
      <c r="AD807" s="5">
        <v>89.112928421769979</v>
      </c>
      <c r="AE807" s="5">
        <v>28.673030179370041</v>
      </c>
    </row>
    <row r="808" spans="1:31">
      <c r="A808" s="56" t="s">
        <v>77</v>
      </c>
      <c r="B808" s="56" t="s">
        <v>199</v>
      </c>
      <c r="C808" s="56" t="s">
        <v>135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</row>
    <row r="809" spans="1:31">
      <c r="A809" s="56" t="s">
        <v>77</v>
      </c>
      <c r="B809" s="56" t="s">
        <v>199</v>
      </c>
      <c r="C809" s="56" t="s">
        <v>136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</row>
    <row r="810" spans="1:31">
      <c r="A810" s="56" t="s">
        <v>77</v>
      </c>
      <c r="B810" s="56" t="s">
        <v>199</v>
      </c>
      <c r="C810" s="56" t="s">
        <v>137</v>
      </c>
      <c r="D810" s="5">
        <v>253.05076817329521</v>
      </c>
      <c r="E810" s="5">
        <v>342.6695858762497</v>
      </c>
      <c r="F810" s="5">
        <v>284.12150375956992</v>
      </c>
      <c r="G810" s="5">
        <v>318.19047144210498</v>
      </c>
      <c r="H810" s="5">
        <v>349.56010274107001</v>
      </c>
      <c r="I810" s="5">
        <v>357.95563582346489</v>
      </c>
      <c r="J810" s="5">
        <v>379.79422961985512</v>
      </c>
      <c r="K810" s="5">
        <v>399.97492873012982</v>
      </c>
      <c r="L810" s="5">
        <v>396.72026133824471</v>
      </c>
      <c r="M810" s="5">
        <v>382.47456201147497</v>
      </c>
      <c r="N810" s="5">
        <v>389.23413822811511</v>
      </c>
      <c r="O810" s="5">
        <v>391.99326646575491</v>
      </c>
      <c r="P810" s="5">
        <v>528.96705878087994</v>
      </c>
      <c r="Q810" s="5">
        <v>512.83524163818493</v>
      </c>
      <c r="R810" s="5">
        <v>622.23439674837005</v>
      </c>
      <c r="S810" s="5">
        <v>918.98771319000991</v>
      </c>
      <c r="T810" s="5">
        <v>1893.2440364836</v>
      </c>
      <c r="U810" s="5">
        <v>1877.0612068437349</v>
      </c>
      <c r="V810" s="5">
        <v>1923.63667032952</v>
      </c>
      <c r="W810" s="5">
        <v>1861.31067635562</v>
      </c>
      <c r="X810" s="5">
        <v>1865.445887647596</v>
      </c>
      <c r="Y810" s="5">
        <v>1977.5878554520859</v>
      </c>
      <c r="Z810" s="5">
        <v>1977.4963678214699</v>
      </c>
      <c r="AA810" s="5">
        <v>1935.2655646467761</v>
      </c>
      <c r="AB810" s="5">
        <v>1959.7945155474449</v>
      </c>
      <c r="AC810" s="5">
        <v>1985.4311789574899</v>
      </c>
      <c r="AD810" s="5">
        <v>3540.046143805087</v>
      </c>
      <c r="AE810" s="5">
        <v>3740.423251866664</v>
      </c>
    </row>
    <row r="811" spans="1:31">
      <c r="A811" s="56" t="s">
        <v>77</v>
      </c>
      <c r="B811" s="56" t="s">
        <v>199</v>
      </c>
      <c r="C811" s="56" t="s">
        <v>138</v>
      </c>
      <c r="D811" s="5">
        <v>72.301959398830022</v>
      </c>
      <c r="E811" s="5">
        <v>126.7231495536799</v>
      </c>
      <c r="F811" s="5">
        <v>145.58881800329499</v>
      </c>
      <c r="G811" s="5">
        <v>196.4613561263499</v>
      </c>
      <c r="H811" s="5">
        <v>252.81584412072019</v>
      </c>
      <c r="I811" s="5">
        <v>297.21013860259518</v>
      </c>
      <c r="J811" s="5">
        <v>387.04352207422988</v>
      </c>
      <c r="K811" s="5">
        <v>471.71006532118992</v>
      </c>
      <c r="L811" s="5">
        <v>553.16015366619968</v>
      </c>
      <c r="M811" s="5">
        <v>639.30214474196055</v>
      </c>
      <c r="N811" s="5">
        <v>765.817874213815</v>
      </c>
      <c r="O811" s="5">
        <v>917.60145932320063</v>
      </c>
      <c r="P811" s="5">
        <v>1228.0088667982709</v>
      </c>
      <c r="Q811" s="5">
        <v>1347.3343538858501</v>
      </c>
      <c r="R811" s="5">
        <v>1735.484196233755</v>
      </c>
      <c r="S811" s="5">
        <v>2056.8513518497489</v>
      </c>
      <c r="T811" s="5">
        <v>2159.2102669418159</v>
      </c>
      <c r="U811" s="5">
        <v>2216.811125555646</v>
      </c>
      <c r="V811" s="5">
        <v>2651.0423417175539</v>
      </c>
      <c r="W811" s="5">
        <v>2676.5838536174492</v>
      </c>
      <c r="X811" s="5">
        <v>2935.2938694564359</v>
      </c>
      <c r="Y811" s="5">
        <v>3401.9029592471802</v>
      </c>
      <c r="Z811" s="5">
        <v>3492.9024087890321</v>
      </c>
      <c r="AA811" s="5">
        <v>3779.06297469326</v>
      </c>
      <c r="AB811" s="5">
        <v>3942.8927062573289</v>
      </c>
      <c r="AC811" s="5">
        <v>4376.483510959335</v>
      </c>
      <c r="AD811" s="5">
        <v>4755.8956148061297</v>
      </c>
      <c r="AE811" s="5">
        <v>5114.9229694895112</v>
      </c>
    </row>
    <row r="812" spans="1:31">
      <c r="A812" s="56" t="s">
        <v>77</v>
      </c>
      <c r="B812" s="56" t="s">
        <v>199</v>
      </c>
      <c r="C812" s="56" t="s">
        <v>139</v>
      </c>
      <c r="D812" s="5">
        <v>63.426250933649797</v>
      </c>
      <c r="E812" s="5">
        <v>86.962554833630904</v>
      </c>
      <c r="F812" s="5">
        <v>108.67249608488299</v>
      </c>
      <c r="G812" s="5">
        <v>127.933514391503</v>
      </c>
      <c r="H812" s="5">
        <v>144.23553265286699</v>
      </c>
      <c r="I812" s="5">
        <v>159.83541742208499</v>
      </c>
      <c r="J812" s="5">
        <v>183.580282085329</v>
      </c>
      <c r="K812" s="5">
        <v>215.30383687622401</v>
      </c>
      <c r="L812" s="5">
        <v>247.02774218671399</v>
      </c>
      <c r="M812" s="5">
        <v>279.89396370778701</v>
      </c>
      <c r="N812" s="5">
        <v>318.72951328646002</v>
      </c>
      <c r="O812" s="5">
        <v>357.70127256132798</v>
      </c>
      <c r="P812" s="5">
        <v>397.27665780150801</v>
      </c>
      <c r="Q812" s="5">
        <v>429.38651124079797</v>
      </c>
      <c r="R812" s="5">
        <v>458.33226561247898</v>
      </c>
      <c r="S812" s="5">
        <v>479.42895351745602</v>
      </c>
      <c r="T812" s="5">
        <v>495.79138632613501</v>
      </c>
      <c r="U812" s="5">
        <v>500.48148198353999</v>
      </c>
      <c r="V812" s="5">
        <v>503.37238089581399</v>
      </c>
      <c r="W812" s="5">
        <v>502.971962579717</v>
      </c>
      <c r="X812" s="5">
        <v>502.54195914210101</v>
      </c>
      <c r="Y812" s="5">
        <v>499.72436990419101</v>
      </c>
      <c r="Z812" s="5">
        <v>496.92200148649403</v>
      </c>
      <c r="AA812" s="5">
        <v>498.28973034073402</v>
      </c>
      <c r="AB812" s="5">
        <v>496.87792429327197</v>
      </c>
      <c r="AC812" s="5">
        <v>492.79081792588897</v>
      </c>
      <c r="AD812" s="5">
        <v>486.25478166566302</v>
      </c>
      <c r="AE812" s="5">
        <v>491.94978754036299</v>
      </c>
    </row>
    <row r="813" spans="1:31">
      <c r="A813" s="56" t="s">
        <v>77</v>
      </c>
      <c r="B813" s="56" t="s">
        <v>199</v>
      </c>
      <c r="C813" s="56" t="s">
        <v>140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</row>
    <row r="814" spans="1:31">
      <c r="A814" s="56" t="s">
        <v>77</v>
      </c>
      <c r="B814" s="56" t="s">
        <v>199</v>
      </c>
      <c r="C814" s="56" t="s">
        <v>141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</row>
    <row r="815" spans="1:31">
      <c r="A815" s="56" t="s">
        <v>77</v>
      </c>
      <c r="B815" s="56" t="s">
        <v>199</v>
      </c>
      <c r="C815" s="56" t="s">
        <v>142</v>
      </c>
      <c r="D815" s="5">
        <v>6385.912555330031</v>
      </c>
      <c r="E815" s="5">
        <v>7834.221130168934</v>
      </c>
      <c r="F815" s="5">
        <v>10194.126470986301</v>
      </c>
      <c r="G815" s="5">
        <v>10300.87697225084</v>
      </c>
      <c r="H815" s="5">
        <v>9540.3824865051938</v>
      </c>
      <c r="I815" s="5">
        <v>12792.191214757189</v>
      </c>
      <c r="J815" s="5">
        <v>12994.70693862923</v>
      </c>
      <c r="K815" s="5">
        <v>13164.692830043799</v>
      </c>
      <c r="L815" s="5">
        <v>12982.56048600215</v>
      </c>
      <c r="M815" s="5">
        <v>13173.578053728521</v>
      </c>
      <c r="N815" s="5">
        <v>14316.42034674306</v>
      </c>
      <c r="O815" s="5">
        <v>14033.175307651931</v>
      </c>
      <c r="P815" s="5">
        <v>14890.77346785157</v>
      </c>
      <c r="Q815" s="5">
        <v>14187.050099277491</v>
      </c>
      <c r="R815" s="5">
        <v>14986.81785719658</v>
      </c>
      <c r="S815" s="5">
        <v>13540.575211530249</v>
      </c>
      <c r="T815" s="5">
        <v>16364.09555042992</v>
      </c>
      <c r="U815" s="5">
        <v>16382.688448423711</v>
      </c>
      <c r="V815" s="5">
        <v>17586.392862996359</v>
      </c>
      <c r="W815" s="5">
        <v>18087.155772141188</v>
      </c>
      <c r="X815" s="5">
        <v>20263.08365060034</v>
      </c>
      <c r="Y815" s="5">
        <v>21432.714604491652</v>
      </c>
      <c r="Z815" s="5">
        <v>20169.39454770146</v>
      </c>
      <c r="AA815" s="5">
        <v>21580.547461888331</v>
      </c>
      <c r="AB815" s="5">
        <v>21951.73553304809</v>
      </c>
      <c r="AC815" s="5">
        <v>23970.51959516506</v>
      </c>
      <c r="AD815" s="5">
        <v>21467.47516113579</v>
      </c>
      <c r="AE815" s="5">
        <v>23683.581644309641</v>
      </c>
    </row>
    <row r="816" spans="1:31">
      <c r="A816" s="56" t="s">
        <v>77</v>
      </c>
      <c r="B816" s="56" t="s">
        <v>199</v>
      </c>
      <c r="C816" s="56" t="s">
        <v>143</v>
      </c>
      <c r="D816" s="5">
        <v>1023.1180051866</v>
      </c>
      <c r="E816" s="5">
        <v>859.9002922121997</v>
      </c>
      <c r="F816" s="5">
        <v>948.03734487897964</v>
      </c>
      <c r="G816" s="5">
        <v>915.92780007577051</v>
      </c>
      <c r="H816" s="5">
        <v>908.02891656640054</v>
      </c>
      <c r="I816" s="5">
        <v>882.81527328361506</v>
      </c>
      <c r="J816" s="5">
        <v>915.85960889006992</v>
      </c>
      <c r="K816" s="5">
        <v>945.70730984940485</v>
      </c>
      <c r="L816" s="5">
        <v>850.366756507785</v>
      </c>
      <c r="M816" s="5">
        <v>1524.3658147174599</v>
      </c>
      <c r="N816" s="5">
        <v>1595.8211565499009</v>
      </c>
      <c r="O816" s="5">
        <v>1624.3623990838701</v>
      </c>
      <c r="P816" s="5">
        <v>1443.76333016167</v>
      </c>
      <c r="Q816" s="5">
        <v>1510.934930613395</v>
      </c>
      <c r="R816" s="5">
        <v>2212.0682359485099</v>
      </c>
      <c r="S816" s="5">
        <v>3792.31600558215</v>
      </c>
      <c r="T816" s="5">
        <v>4198.5006054476198</v>
      </c>
      <c r="U816" s="5">
        <v>4564.7882303568604</v>
      </c>
      <c r="V816" s="5">
        <v>4603.0785385071003</v>
      </c>
      <c r="W816" s="5">
        <v>4690.0401452558781</v>
      </c>
      <c r="X816" s="5">
        <v>7123.0482626633811</v>
      </c>
      <c r="Y816" s="5">
        <v>6907.8544716580673</v>
      </c>
      <c r="Z816" s="5">
        <v>7227.979311546731</v>
      </c>
      <c r="AA816" s="5">
        <v>6925.3259829219433</v>
      </c>
      <c r="AB816" s="5">
        <v>7528.1971458238868</v>
      </c>
      <c r="AC816" s="5">
        <v>7961.0301011686124</v>
      </c>
      <c r="AD816" s="5">
        <v>10391.75041473192</v>
      </c>
      <c r="AE816" s="5">
        <v>10186.69711052652</v>
      </c>
    </row>
    <row r="817" spans="1:31">
      <c r="A817" s="56" t="s">
        <v>77</v>
      </c>
      <c r="B817" s="56" t="s">
        <v>199</v>
      </c>
      <c r="C817" s="56" t="s">
        <v>144</v>
      </c>
      <c r="D817" s="5">
        <v>3473.1883269999998</v>
      </c>
      <c r="E817" s="5">
        <v>3823.1256450000001</v>
      </c>
      <c r="F817" s="5">
        <v>4140.519558</v>
      </c>
      <c r="G817" s="5">
        <v>4445.3585370000001</v>
      </c>
      <c r="H817" s="5">
        <v>4742.2356280000004</v>
      </c>
      <c r="I817" s="5">
        <v>5022.1358270000001</v>
      </c>
      <c r="J817" s="5">
        <v>5294.8037510000004</v>
      </c>
      <c r="K817" s="5">
        <v>5575.0517410000002</v>
      </c>
      <c r="L817" s="5">
        <v>5864.901046</v>
      </c>
      <c r="M817" s="5">
        <v>6143.9134700000004</v>
      </c>
      <c r="N817" s="5">
        <v>6421.4687919999997</v>
      </c>
      <c r="O817" s="5">
        <v>6709.3294420000002</v>
      </c>
      <c r="P817" s="5">
        <v>6994.937465</v>
      </c>
      <c r="Q817" s="5">
        <v>7251.3514729999997</v>
      </c>
      <c r="R817" s="5">
        <v>7485.4372560000002</v>
      </c>
      <c r="S817" s="5">
        <v>7721.4286760000005</v>
      </c>
      <c r="T817" s="5">
        <v>7972.4735179999998</v>
      </c>
      <c r="U817" s="5">
        <v>8197.8548269999992</v>
      </c>
      <c r="V817" s="5">
        <v>8412.0715199999995</v>
      </c>
      <c r="W817" s="5">
        <v>8633.6962000000003</v>
      </c>
      <c r="X817" s="5">
        <v>8875.3003520000002</v>
      </c>
      <c r="Y817" s="5">
        <v>9088.8854620000002</v>
      </c>
      <c r="Z817" s="5">
        <v>9292.7555479999992</v>
      </c>
      <c r="AA817" s="5">
        <v>9504.6162370000002</v>
      </c>
      <c r="AB817" s="5">
        <v>9735.6911940000009</v>
      </c>
      <c r="AC817" s="5">
        <v>9934.1812890000001</v>
      </c>
      <c r="AD817" s="5">
        <v>10127.123030000001</v>
      </c>
      <c r="AE817" s="5">
        <v>10127.123030000001</v>
      </c>
    </row>
    <row r="818" spans="1:31">
      <c r="A818" s="56" t="s">
        <v>77</v>
      </c>
      <c r="B818" s="56" t="s">
        <v>199</v>
      </c>
      <c r="C818" s="56" t="s">
        <v>146</v>
      </c>
      <c r="D818" s="5">
        <v>6.0057000000000004E-7</v>
      </c>
      <c r="E818" s="5">
        <v>5.989349999999998E-7</v>
      </c>
      <c r="F818" s="5">
        <v>6.1855499999999949E-7</v>
      </c>
      <c r="G818" s="5">
        <v>6.6818999999999931E-7</v>
      </c>
      <c r="H818" s="5">
        <v>7.2762000000000026E-7</v>
      </c>
      <c r="I818" s="5">
        <v>7.5261499999999968E-7</v>
      </c>
      <c r="J818" s="5">
        <v>8.0895499999999961E-7</v>
      </c>
      <c r="K818" s="5">
        <v>0.43586716773</v>
      </c>
      <c r="L818" s="5">
        <v>1.2124550000000001E-6</v>
      </c>
      <c r="M818" s="5">
        <v>1.556936942655005</v>
      </c>
      <c r="N818" s="5">
        <v>1.397295E-6</v>
      </c>
      <c r="O818" s="5">
        <v>0.36391329032500003</v>
      </c>
      <c r="P818" s="5">
        <v>1.609330000000001E-6</v>
      </c>
      <c r="Q818" s="5">
        <v>1.7213054742100049</v>
      </c>
      <c r="R818" s="5">
        <v>5.2058947673800189</v>
      </c>
      <c r="S818" s="5">
        <v>15.28034710528997</v>
      </c>
      <c r="T818" s="5">
        <v>8.7541689047549998</v>
      </c>
      <c r="U818" s="5">
        <v>20.075114212754979</v>
      </c>
      <c r="V818" s="5">
        <v>18.869048019389961</v>
      </c>
      <c r="W818" s="5">
        <v>54.585581451944982</v>
      </c>
      <c r="X818" s="5">
        <v>33.600959078680113</v>
      </c>
      <c r="Y818" s="5">
        <v>27.068672246474851</v>
      </c>
      <c r="Z818" s="5">
        <v>103.6147891746853</v>
      </c>
      <c r="AA818" s="5">
        <v>92.73300465576493</v>
      </c>
      <c r="AB818" s="5">
        <v>138.2984437151398</v>
      </c>
      <c r="AC818" s="5">
        <v>161.43875937080941</v>
      </c>
      <c r="AD818" s="5">
        <v>236.83098092031111</v>
      </c>
      <c r="AE818" s="5">
        <v>131.24771324088951</v>
      </c>
    </row>
    <row r="819" spans="1:31">
      <c r="A819" s="56" t="s">
        <v>77</v>
      </c>
      <c r="B819" s="56" t="s">
        <v>199</v>
      </c>
      <c r="C819" s="56" t="s">
        <v>149</v>
      </c>
      <c r="D819" s="5">
        <v>-301.25100645936499</v>
      </c>
      <c r="E819" s="5">
        <v>-407.94125333667478</v>
      </c>
      <c r="F819" s="5">
        <v>-338.23884312449519</v>
      </c>
      <c r="G819" s="5">
        <v>-378.84401981991982</v>
      </c>
      <c r="H819" s="5">
        <v>-416.09738178486509</v>
      </c>
      <c r="I819" s="5">
        <v>-426.71028502210493</v>
      </c>
      <c r="J819" s="5">
        <v>-451.56363369322497</v>
      </c>
      <c r="K819" s="5">
        <v>-476.73805560257023</v>
      </c>
      <c r="L819" s="5">
        <v>-472.28617624544518</v>
      </c>
      <c r="M819" s="5">
        <v>-454.74973540886532</v>
      </c>
      <c r="N819" s="5">
        <v>-463.95139717008487</v>
      </c>
      <c r="O819" s="5">
        <v>-466.08152444677972</v>
      </c>
      <c r="P819" s="5">
        <v>-630.30016297134034</v>
      </c>
      <c r="Q819" s="5">
        <v>-609.94106535762012</v>
      </c>
      <c r="R819" s="5">
        <v>-741.33273914398023</v>
      </c>
      <c r="S819" s="5">
        <v>-1097.3089875447649</v>
      </c>
      <c r="T819" s="5">
        <v>-2275.83805153505</v>
      </c>
      <c r="U819" s="5">
        <v>-2247.9025267168649</v>
      </c>
      <c r="V819" s="5">
        <v>-2311.3647022696309</v>
      </c>
      <c r="W819" s="5">
        <v>-2227.6582168406449</v>
      </c>
      <c r="X819" s="5">
        <v>-2236.9732310895361</v>
      </c>
      <c r="Y819" s="5">
        <v>-2375.621880625316</v>
      </c>
      <c r="Z819" s="5">
        <v>-2366.5152261071712</v>
      </c>
      <c r="AA819" s="5">
        <v>-2324.6332412378192</v>
      </c>
      <c r="AB819" s="5">
        <v>-2345.569687641645</v>
      </c>
      <c r="AC819" s="5">
        <v>-2384.7653674715662</v>
      </c>
      <c r="AD819" s="5">
        <v>-4248.9107652710873</v>
      </c>
      <c r="AE819" s="5">
        <v>-4493.6119519689619</v>
      </c>
    </row>
    <row r="820" spans="1:31">
      <c r="A820" s="56" t="s">
        <v>77</v>
      </c>
      <c r="B820" s="56" t="s">
        <v>199</v>
      </c>
      <c r="C820" s="56" t="s">
        <v>150</v>
      </c>
      <c r="D820" s="5">
        <v>-85.05272370583495</v>
      </c>
      <c r="E820" s="5">
        <v>-149.07132646749511</v>
      </c>
      <c r="F820" s="5">
        <v>-171.26403786551489</v>
      </c>
      <c r="G820" s="5">
        <v>-231.11573250790511</v>
      </c>
      <c r="H820" s="5">
        <v>-297.39345065764968</v>
      </c>
      <c r="I820" s="5">
        <v>-350.23516313184501</v>
      </c>
      <c r="J820" s="5">
        <v>-454.68959761750051</v>
      </c>
      <c r="K820" s="5">
        <v>-557.84951391225013</v>
      </c>
      <c r="L820" s="5">
        <v>-655.7955355987599</v>
      </c>
      <c r="M820" s="5">
        <v>-758.84816398558542</v>
      </c>
      <c r="N820" s="5">
        <v>-915.53188171355055</v>
      </c>
      <c r="O820" s="5">
        <v>-1096.4340124006401</v>
      </c>
      <c r="P820" s="5">
        <v>-1475.1604253188191</v>
      </c>
      <c r="Q820" s="5">
        <v>-1619.8135631743851</v>
      </c>
      <c r="R820" s="5">
        <v>-2092.6535884394598</v>
      </c>
      <c r="S820" s="5">
        <v>-2478.5004394972748</v>
      </c>
      <c r="T820" s="5">
        <v>-2621.4275337133058</v>
      </c>
      <c r="U820" s="5">
        <v>-2697.898837791236</v>
      </c>
      <c r="V820" s="5">
        <v>-3226.546068363552</v>
      </c>
      <c r="W820" s="5">
        <v>-3263.519104703008</v>
      </c>
      <c r="X820" s="5">
        <v>-3588.7547603815651</v>
      </c>
      <c r="Y820" s="5">
        <v>-4170.1334218784386</v>
      </c>
      <c r="Z820" s="5">
        <v>-4280.2923128156008</v>
      </c>
      <c r="AA820" s="5">
        <v>-4654.855834326293</v>
      </c>
      <c r="AB820" s="5">
        <v>-4862.7374058482728</v>
      </c>
      <c r="AC820" s="5">
        <v>-5414.9617110735253</v>
      </c>
      <c r="AD820" s="5">
        <v>-5871.7172319010951</v>
      </c>
      <c r="AE820" s="5">
        <v>-6327.0726469746714</v>
      </c>
    </row>
    <row r="821" spans="1:31">
      <c r="A821" s="56" t="s">
        <v>77</v>
      </c>
      <c r="B821" s="56" t="s">
        <v>199</v>
      </c>
      <c r="C821" s="56" t="s">
        <v>151</v>
      </c>
      <c r="D821" s="5">
        <v>-73.333142461160904</v>
      </c>
      <c r="E821" s="5">
        <v>-100.180591891784</v>
      </c>
      <c r="F821" s="5">
        <v>-125.065651328589</v>
      </c>
      <c r="G821" s="5">
        <v>-146.693403656096</v>
      </c>
      <c r="H821" s="5">
        <v>-164.61539700779801</v>
      </c>
      <c r="I821" s="5">
        <v>-183.25832367771201</v>
      </c>
      <c r="J821" s="5">
        <v>-209.425697186387</v>
      </c>
      <c r="K821" s="5">
        <v>-246.59278958307701</v>
      </c>
      <c r="L821" s="5">
        <v>-283.14341874785202</v>
      </c>
      <c r="M821" s="5">
        <v>-321.08529842100597</v>
      </c>
      <c r="N821" s="5">
        <v>-364.87880136577002</v>
      </c>
      <c r="O821" s="5">
        <v>-412.37377347845398</v>
      </c>
      <c r="P821" s="5">
        <v>-456.33274814531399</v>
      </c>
      <c r="Q821" s="5">
        <v>-494.764521266332</v>
      </c>
      <c r="R821" s="5">
        <v>-527.29820914064999</v>
      </c>
      <c r="S821" s="5">
        <v>-551.07054631727601</v>
      </c>
      <c r="T821" s="5">
        <v>-569.87736250749504</v>
      </c>
      <c r="U821" s="5">
        <v>-575.78790197624596</v>
      </c>
      <c r="V821" s="5">
        <v>-578.48863130753398</v>
      </c>
      <c r="W821" s="5">
        <v>-577.58928367782096</v>
      </c>
      <c r="X821" s="5">
        <v>-575.81178017785703</v>
      </c>
      <c r="Y821" s="5">
        <v>-570.30239844889104</v>
      </c>
      <c r="Z821" s="5">
        <v>-569.84180242440505</v>
      </c>
      <c r="AA821" s="5">
        <v>-568.22093651396005</v>
      </c>
      <c r="AB821" s="5">
        <v>-567.85034440017</v>
      </c>
      <c r="AC821" s="5">
        <v>-562.42043600964098</v>
      </c>
      <c r="AD821" s="5">
        <v>-553.75850861756999</v>
      </c>
      <c r="AE821" s="5">
        <v>-559.06430638335598</v>
      </c>
    </row>
    <row r="823" spans="1:31">
      <c r="A823" s="56" t="s">
        <v>77</v>
      </c>
      <c r="B823" s="56" t="s">
        <v>200</v>
      </c>
      <c r="C823" s="56" t="s">
        <v>132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</row>
    <row r="824" spans="1:31">
      <c r="A824" s="56" t="s">
        <v>77</v>
      </c>
      <c r="B824" s="56" t="s">
        <v>200</v>
      </c>
      <c r="C824" s="56" t="s">
        <v>133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</row>
    <row r="825" spans="1:31">
      <c r="A825" s="56" t="s">
        <v>77</v>
      </c>
      <c r="B825" s="56" t="s">
        <v>200</v>
      </c>
      <c r="C825" s="56" t="s">
        <v>134</v>
      </c>
      <c r="D825" s="5">
        <v>1.8314999999999999E-8</v>
      </c>
      <c r="E825" s="5">
        <v>3.4349999999999998E-9</v>
      </c>
      <c r="F825" s="5">
        <v>1.4085E-8</v>
      </c>
      <c r="G825" s="5">
        <v>1.8819999999999999E-8</v>
      </c>
      <c r="H825" s="5">
        <v>9.4750000000000005E-9</v>
      </c>
      <c r="I825" s="5">
        <v>3.5100000000000003E-8</v>
      </c>
      <c r="J825" s="5">
        <v>0.69086494692</v>
      </c>
      <c r="K825" s="5">
        <v>2.5180000000000001E-8</v>
      </c>
      <c r="L825" s="5">
        <v>5.0171319194999953E-2</v>
      </c>
      <c r="M825" s="5">
        <v>2.5879E-7</v>
      </c>
      <c r="N825" s="5">
        <v>0</v>
      </c>
      <c r="O825" s="5">
        <v>0</v>
      </c>
      <c r="P825" s="5">
        <v>1.7542847505E-2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2.2178000000000031E-7</v>
      </c>
      <c r="AA825" s="5">
        <v>3.0739499999999987E-7</v>
      </c>
      <c r="AB825" s="5">
        <v>3.0905499999999937E-7</v>
      </c>
      <c r="AC825" s="5">
        <v>3.3448500000000021E-7</v>
      </c>
      <c r="AD825" s="5">
        <v>3.4659500000000102E-7</v>
      </c>
      <c r="AE825" s="5">
        <v>0</v>
      </c>
    </row>
    <row r="826" spans="1:31">
      <c r="A826" s="56" t="s">
        <v>77</v>
      </c>
      <c r="B826" s="56" t="s">
        <v>200</v>
      </c>
      <c r="C826" s="56" t="s">
        <v>135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</row>
    <row r="827" spans="1:31">
      <c r="A827" s="56" t="s">
        <v>77</v>
      </c>
      <c r="B827" s="56" t="s">
        <v>200</v>
      </c>
      <c r="C827" s="56" t="s">
        <v>136</v>
      </c>
      <c r="D827" s="5">
        <v>7201.0673757350041</v>
      </c>
      <c r="E827" s="5">
        <v>9892.1779245806865</v>
      </c>
      <c r="F827" s="5">
        <v>7900.3161498633908</v>
      </c>
      <c r="G827" s="5">
        <v>8380.4033177550573</v>
      </c>
      <c r="H827" s="5">
        <v>9278.0766446012258</v>
      </c>
      <c r="I827" s="5">
        <v>8817.0700852423433</v>
      </c>
      <c r="J827" s="5">
        <v>8102.5004899406722</v>
      </c>
      <c r="K827" s="5">
        <v>7562.638229732529</v>
      </c>
      <c r="L827" s="5">
        <v>6725.0370923288501</v>
      </c>
      <c r="M827" s="5">
        <v>7270.9156088756472</v>
      </c>
      <c r="N827" s="5">
        <v>6756.6790769261424</v>
      </c>
      <c r="O827" s="5">
        <v>6947.7713943823546</v>
      </c>
      <c r="P827" s="5">
        <v>5400.808651576649</v>
      </c>
      <c r="Q827" s="5">
        <v>5593.0741346734958</v>
      </c>
      <c r="R827" s="5">
        <v>4958.7540927841719</v>
      </c>
      <c r="S827" s="5">
        <v>4865.4526575020409</v>
      </c>
      <c r="T827" s="5">
        <v>4597.3586826086448</v>
      </c>
      <c r="U827" s="5">
        <v>4400.4099308162022</v>
      </c>
      <c r="V827" s="5">
        <v>4388.5650124461154</v>
      </c>
      <c r="W827" s="5">
        <v>4571.6389171481287</v>
      </c>
      <c r="X827" s="5">
        <v>4733.7235742036901</v>
      </c>
      <c r="Y827" s="5">
        <v>4494.5893791706067</v>
      </c>
      <c r="Z827" s="5">
        <v>4961.7328680197816</v>
      </c>
      <c r="AA827" s="5">
        <v>4467.2128838272729</v>
      </c>
      <c r="AB827" s="5">
        <v>4975.2719293149403</v>
      </c>
      <c r="AC827" s="5">
        <v>4816.9948456264556</v>
      </c>
      <c r="AD827" s="5">
        <v>4922.2232130635393</v>
      </c>
      <c r="AE827" s="5">
        <v>4820.8927276480817</v>
      </c>
    </row>
    <row r="828" spans="1:31">
      <c r="A828" s="56" t="s">
        <v>77</v>
      </c>
      <c r="B828" s="56" t="s">
        <v>200</v>
      </c>
      <c r="C828" s="56" t="s">
        <v>137</v>
      </c>
      <c r="D828" s="5">
        <v>1.599530000000003E-6</v>
      </c>
      <c r="E828" s="5">
        <v>7.0838950000000082E-6</v>
      </c>
      <c r="F828" s="5">
        <v>7.8803250000000049E-6</v>
      </c>
      <c r="G828" s="5">
        <v>1.025322E-5</v>
      </c>
      <c r="H828" s="5">
        <v>1.7884245E-5</v>
      </c>
      <c r="I828" s="5">
        <v>4.7517584999999993E-5</v>
      </c>
      <c r="J828" s="5">
        <v>5.856933499999995E-5</v>
      </c>
      <c r="K828" s="5">
        <v>7.8426245000000021E-5</v>
      </c>
      <c r="L828" s="5">
        <v>7.3457014999999992E-5</v>
      </c>
      <c r="M828" s="5">
        <v>9.7012710000000049E-5</v>
      </c>
      <c r="N828" s="5">
        <v>1.0101121499999999E-4</v>
      </c>
      <c r="O828" s="5">
        <v>1.04352255E-4</v>
      </c>
      <c r="P828" s="5">
        <v>1.1524134E-4</v>
      </c>
      <c r="Q828" s="5">
        <v>1.2215467E-4</v>
      </c>
      <c r="R828" s="5">
        <v>1.204611650000001E-4</v>
      </c>
      <c r="S828" s="5">
        <v>1.2842324999999999E-4</v>
      </c>
      <c r="T828" s="5">
        <v>1.3643549999999989E-4</v>
      </c>
      <c r="U828" s="5">
        <v>1.4259417000000001E-4</v>
      </c>
      <c r="V828" s="5">
        <v>1.4755126499999989E-4</v>
      </c>
      <c r="W828" s="5">
        <v>1.5957844000000001E-4</v>
      </c>
      <c r="X828" s="5">
        <v>1.7328077499999991E-4</v>
      </c>
      <c r="Y828" s="5">
        <v>1.7203417500000001E-4</v>
      </c>
      <c r="Z828" s="5">
        <v>1.82010095E-4</v>
      </c>
      <c r="AA828" s="5">
        <v>1.9275562000000001E-4</v>
      </c>
      <c r="AB828" s="5">
        <v>2.080316150000001E-4</v>
      </c>
      <c r="AC828" s="5">
        <v>2.18753265E-4</v>
      </c>
      <c r="AD828" s="5">
        <v>2.3553377E-4</v>
      </c>
      <c r="AE828" s="5">
        <v>2.5014949999999997E-4</v>
      </c>
    </row>
    <row r="829" spans="1:31">
      <c r="A829" s="56" t="s">
        <v>77</v>
      </c>
      <c r="B829" s="56" t="s">
        <v>200</v>
      </c>
      <c r="C829" s="56" t="s">
        <v>138</v>
      </c>
      <c r="D829" s="5">
        <v>0.38489528341500012</v>
      </c>
      <c r="E829" s="5">
        <v>3.1119045762800011</v>
      </c>
      <c r="F829" s="5">
        <v>6.0399881490450049</v>
      </c>
      <c r="G829" s="5">
        <v>9.2277493449899985</v>
      </c>
      <c r="H829" s="5">
        <v>17.384386310930019</v>
      </c>
      <c r="I829" s="5">
        <v>22.727931795890001</v>
      </c>
      <c r="J829" s="5">
        <v>40.670686237510033</v>
      </c>
      <c r="K829" s="5">
        <v>49.50205004061003</v>
      </c>
      <c r="L829" s="5">
        <v>63.781875803645008</v>
      </c>
      <c r="M829" s="5">
        <v>65.822138587824966</v>
      </c>
      <c r="N829" s="5">
        <v>77.624003244769966</v>
      </c>
      <c r="O829" s="5">
        <v>100.390771273075</v>
      </c>
      <c r="P829" s="5">
        <v>179.43543298645511</v>
      </c>
      <c r="Q829" s="5">
        <v>186.37755618818511</v>
      </c>
      <c r="R829" s="5">
        <v>215.06471389352501</v>
      </c>
      <c r="S829" s="5">
        <v>301.23427592415487</v>
      </c>
      <c r="T829" s="5">
        <v>298.21166588143001</v>
      </c>
      <c r="U829" s="5">
        <v>325.47946328257513</v>
      </c>
      <c r="V829" s="5">
        <v>377.77766717379512</v>
      </c>
      <c r="W829" s="5">
        <v>368.29442329066501</v>
      </c>
      <c r="X829" s="5">
        <v>370.75454208656032</v>
      </c>
      <c r="Y829" s="5">
        <v>335.43336236977012</v>
      </c>
      <c r="Z829" s="5">
        <v>367.93930365573033</v>
      </c>
      <c r="AA829" s="5">
        <v>409.93345131374008</v>
      </c>
      <c r="AB829" s="5">
        <v>385.28208384933998</v>
      </c>
      <c r="AC829" s="5">
        <v>355.70178179046502</v>
      </c>
      <c r="AD829" s="5">
        <v>453.48394354365041</v>
      </c>
      <c r="AE829" s="5">
        <v>316.84731040599991</v>
      </c>
    </row>
    <row r="830" spans="1:31">
      <c r="A830" s="56" t="s">
        <v>77</v>
      </c>
      <c r="B830" s="56" t="s">
        <v>200</v>
      </c>
      <c r="C830" s="56" t="s">
        <v>139</v>
      </c>
      <c r="D830" s="5">
        <v>11.2852769075102</v>
      </c>
      <c r="E830" s="5">
        <v>17.192628571199499</v>
      </c>
      <c r="F830" s="5">
        <v>23.165106786335901</v>
      </c>
      <c r="G830" s="5">
        <v>28.4196539315998</v>
      </c>
      <c r="H830" s="5">
        <v>32.605731789379803</v>
      </c>
      <c r="I830" s="5">
        <v>36.115433738037098</v>
      </c>
      <c r="J830" s="5">
        <v>40.819665955945801</v>
      </c>
      <c r="K830" s="5">
        <v>48.524344848218902</v>
      </c>
      <c r="L830" s="5">
        <v>56.003837168387598</v>
      </c>
      <c r="M830" s="5">
        <v>63.844335357889697</v>
      </c>
      <c r="N830" s="5">
        <v>72.936401000018293</v>
      </c>
      <c r="O830" s="5">
        <v>82.548661119306203</v>
      </c>
      <c r="P830" s="5">
        <v>91.832704456545997</v>
      </c>
      <c r="Q830" s="5">
        <v>100.469488593203</v>
      </c>
      <c r="R830" s="5">
        <v>108.310161615233</v>
      </c>
      <c r="S830" s="5">
        <v>114.715483139106</v>
      </c>
      <c r="T830" s="5">
        <v>119.720903786297</v>
      </c>
      <c r="U830" s="5">
        <v>121.846358137837</v>
      </c>
      <c r="V830" s="5">
        <v>122.680232967381</v>
      </c>
      <c r="W830" s="5">
        <v>123.529510721487</v>
      </c>
      <c r="X830" s="5">
        <v>123.806815219971</v>
      </c>
      <c r="Y830" s="5">
        <v>124.291065118039</v>
      </c>
      <c r="Z830" s="5">
        <v>124.17774085907899</v>
      </c>
      <c r="AA830" s="5">
        <v>123.988481715332</v>
      </c>
      <c r="AB830" s="5">
        <v>123.801345974043</v>
      </c>
      <c r="AC830" s="5">
        <v>123.11225865412899</v>
      </c>
      <c r="AD830" s="5">
        <v>121.724652144125</v>
      </c>
      <c r="AE830" s="5">
        <v>123.270185805716</v>
      </c>
    </row>
    <row r="831" spans="1:31">
      <c r="A831" s="56" t="s">
        <v>77</v>
      </c>
      <c r="B831" s="56" t="s">
        <v>200</v>
      </c>
      <c r="C831" s="56" t="s">
        <v>140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</row>
    <row r="832" spans="1:31">
      <c r="A832" s="56" t="s">
        <v>77</v>
      </c>
      <c r="B832" s="56" t="s">
        <v>200</v>
      </c>
      <c r="C832" s="56" t="s">
        <v>141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</row>
    <row r="833" spans="1:31">
      <c r="A833" s="56" t="s">
        <v>77</v>
      </c>
      <c r="B833" s="56" t="s">
        <v>200</v>
      </c>
      <c r="C833" s="56" t="s">
        <v>142</v>
      </c>
      <c r="D833" s="5">
        <v>1845.0012100266449</v>
      </c>
      <c r="E833" s="5">
        <v>3331.3775951051261</v>
      </c>
      <c r="F833" s="5">
        <v>4406.2005709790028</v>
      </c>
      <c r="G833" s="5">
        <v>4257.8987384718666</v>
      </c>
      <c r="H833" s="5">
        <v>4496.6662304972733</v>
      </c>
      <c r="I833" s="5">
        <v>4861.9035021470181</v>
      </c>
      <c r="J833" s="5">
        <v>5496.6082463661332</v>
      </c>
      <c r="K833" s="5">
        <v>5868.6982162639306</v>
      </c>
      <c r="L833" s="5">
        <v>6021.5236585430721</v>
      </c>
      <c r="M833" s="5">
        <v>6282.7760376224342</v>
      </c>
      <c r="N833" s="5">
        <v>6344.1821761669862</v>
      </c>
      <c r="O833" s="5">
        <v>6322.5377229736323</v>
      </c>
      <c r="P833" s="5">
        <v>6861.5126367059711</v>
      </c>
      <c r="Q833" s="5">
        <v>6847.0119015983428</v>
      </c>
      <c r="R833" s="5">
        <v>6786.6127044797486</v>
      </c>
      <c r="S833" s="5">
        <v>7017.3613815750296</v>
      </c>
      <c r="T833" s="5">
        <v>6791.6602934121202</v>
      </c>
      <c r="U833" s="5">
        <v>7082.5368571781792</v>
      </c>
      <c r="V833" s="5">
        <v>7117.9747289795714</v>
      </c>
      <c r="W833" s="5">
        <v>6771.9202937265472</v>
      </c>
      <c r="X833" s="5">
        <v>6856.8365783745739</v>
      </c>
      <c r="Y833" s="5">
        <v>6553.4710877428306</v>
      </c>
      <c r="Z833" s="5">
        <v>6367.7413552248718</v>
      </c>
      <c r="AA833" s="5">
        <v>6829.7303808322777</v>
      </c>
      <c r="AB833" s="5">
        <v>6695.4365322778003</v>
      </c>
      <c r="AC833" s="5">
        <v>6711.7895125351661</v>
      </c>
      <c r="AD833" s="5">
        <v>6914.7290859085197</v>
      </c>
      <c r="AE833" s="5">
        <v>6252.6193757638121</v>
      </c>
    </row>
    <row r="834" spans="1:31">
      <c r="A834" s="56" t="s">
        <v>77</v>
      </c>
      <c r="B834" s="56" t="s">
        <v>200</v>
      </c>
      <c r="C834" s="56" t="s">
        <v>143</v>
      </c>
      <c r="D834" s="5">
        <v>0</v>
      </c>
      <c r="E834" s="5">
        <v>3.348590000000001E-6</v>
      </c>
      <c r="F834" s="5">
        <v>9.50101E-6</v>
      </c>
      <c r="G834" s="5">
        <v>1.031652E-5</v>
      </c>
      <c r="H834" s="5">
        <v>9.2440300000000003E-6</v>
      </c>
      <c r="I834" s="5">
        <v>2.714614499999999E-5</v>
      </c>
      <c r="J834" s="5">
        <v>8.1910534999999983E-5</v>
      </c>
      <c r="K834" s="5">
        <v>7.6457745000000022E-5</v>
      </c>
      <c r="L834" s="5">
        <v>9.4215689999999999E-5</v>
      </c>
      <c r="M834" s="5">
        <v>8.324723999999992E-5</v>
      </c>
      <c r="N834" s="5">
        <v>8.662729500000001E-5</v>
      </c>
      <c r="O834" s="5">
        <v>9.5580864999999921E-5</v>
      </c>
      <c r="P834" s="5">
        <v>8.0620089999999976E-5</v>
      </c>
      <c r="Q834" s="5">
        <v>19.216724684710009</v>
      </c>
      <c r="R834" s="5">
        <v>21.079803549090009</v>
      </c>
      <c r="S834" s="5">
        <v>39.550122315090007</v>
      </c>
      <c r="T834" s="5">
        <v>473.94845314254991</v>
      </c>
      <c r="U834" s="5">
        <v>469.7387608449452</v>
      </c>
      <c r="V834" s="5">
        <v>440.95915622732451</v>
      </c>
      <c r="W834" s="5">
        <v>438.90930706601978</v>
      </c>
      <c r="X834" s="5">
        <v>413.41223790331043</v>
      </c>
      <c r="Y834" s="5">
        <v>476.04409693938533</v>
      </c>
      <c r="Z834" s="5">
        <v>476.70639878776512</v>
      </c>
      <c r="AA834" s="5">
        <v>425.62874985900481</v>
      </c>
      <c r="AB834" s="5">
        <v>457.21163622866521</v>
      </c>
      <c r="AC834" s="5">
        <v>515.92204570597482</v>
      </c>
      <c r="AD834" s="5">
        <v>491.9781605842503</v>
      </c>
      <c r="AE834" s="5">
        <v>545.99729026847524</v>
      </c>
    </row>
    <row r="835" spans="1:31">
      <c r="A835" s="56" t="s">
        <v>77</v>
      </c>
      <c r="B835" s="56" t="s">
        <v>200</v>
      </c>
      <c r="C835" s="56" t="s">
        <v>144</v>
      </c>
      <c r="D835" s="5">
        <v>336.61968960000002</v>
      </c>
      <c r="E835" s="5">
        <v>386.50695339999999</v>
      </c>
      <c r="F835" s="5">
        <v>437.62479860000002</v>
      </c>
      <c r="G835" s="5">
        <v>487.71929</v>
      </c>
      <c r="H835" s="5">
        <v>535.97744890000001</v>
      </c>
      <c r="I835" s="5">
        <v>582.26968609999994</v>
      </c>
      <c r="J835" s="5">
        <v>626.77675050000005</v>
      </c>
      <c r="K835" s="5">
        <v>672.65321689999996</v>
      </c>
      <c r="L835" s="5">
        <v>717.59588020000001</v>
      </c>
      <c r="M835" s="5">
        <v>760.83284300000003</v>
      </c>
      <c r="N835" s="5">
        <v>802.47146999999995</v>
      </c>
      <c r="O835" s="5">
        <v>844.73358140000005</v>
      </c>
      <c r="P835" s="5">
        <v>886.83032890000004</v>
      </c>
      <c r="Q835" s="5">
        <v>926.50407359999997</v>
      </c>
      <c r="R835" s="5">
        <v>964.25604650000002</v>
      </c>
      <c r="S835" s="5">
        <v>1004.495876</v>
      </c>
      <c r="T835" s="5">
        <v>1047.3092790000001</v>
      </c>
      <c r="U835" s="5">
        <v>1088.8410249999999</v>
      </c>
      <c r="V835" s="5">
        <v>1127.9337069999999</v>
      </c>
      <c r="W835" s="5">
        <v>1169.0157790000001</v>
      </c>
      <c r="X835" s="5">
        <v>1212.5199379999999</v>
      </c>
      <c r="Y835" s="5">
        <v>1254.153816</v>
      </c>
      <c r="Z835" s="5">
        <v>1292.436692</v>
      </c>
      <c r="AA835" s="5">
        <v>1332.037859</v>
      </c>
      <c r="AB835" s="5">
        <v>1373.3476659999999</v>
      </c>
      <c r="AC835" s="5">
        <v>1411.431425</v>
      </c>
      <c r="AD835" s="5">
        <v>1445.819579</v>
      </c>
      <c r="AE835" s="5">
        <v>1445.819579</v>
      </c>
    </row>
    <row r="836" spans="1:31">
      <c r="A836" s="56" t="s">
        <v>77</v>
      </c>
      <c r="B836" s="56" t="s">
        <v>200</v>
      </c>
      <c r="C836" s="56" t="s">
        <v>146</v>
      </c>
      <c r="D836" s="5">
        <v>5.6720499999999987E-7</v>
      </c>
      <c r="E836" s="5">
        <v>5.1715000000000254E-7</v>
      </c>
      <c r="F836" s="5">
        <v>5.8335000000000423E-7</v>
      </c>
      <c r="G836" s="5">
        <v>6.1476500000000001E-7</v>
      </c>
      <c r="H836" s="5">
        <v>5.6748999999999948E-7</v>
      </c>
      <c r="I836" s="5">
        <v>6.0505000000000152E-7</v>
      </c>
      <c r="J836" s="5">
        <v>6.3422999999999839E-7</v>
      </c>
      <c r="K836" s="5">
        <v>7.9361000000000114E-7</v>
      </c>
      <c r="L836" s="5">
        <v>1.008759999999998E-6</v>
      </c>
      <c r="M836" s="5">
        <v>8.8895999999999856E-7</v>
      </c>
      <c r="N836" s="5">
        <v>9.2928000000000171E-7</v>
      </c>
      <c r="O836" s="5">
        <v>9.8148999999999808E-7</v>
      </c>
      <c r="P836" s="5">
        <v>1.036555000000001E-6</v>
      </c>
      <c r="Q836" s="5">
        <v>1.088135000000001E-6</v>
      </c>
      <c r="R836" s="5">
        <v>8.5400500000000024E-7</v>
      </c>
      <c r="S836" s="5">
        <v>8.9955999999999808E-7</v>
      </c>
      <c r="T836" s="5">
        <v>9.514400000000009E-7</v>
      </c>
      <c r="U836" s="5">
        <v>1.000884999999999E-6</v>
      </c>
      <c r="V836" s="5">
        <v>1.0562299999999991E-6</v>
      </c>
      <c r="W836" s="5">
        <v>1.1141400000000031E-6</v>
      </c>
      <c r="X836" s="5">
        <v>1.178194999999998E-6</v>
      </c>
      <c r="Y836" s="5">
        <v>1.5057099999999961E-6</v>
      </c>
      <c r="Z836" s="5">
        <v>1.5888650000000011E-6</v>
      </c>
      <c r="AA836" s="5">
        <v>1.6743699999999949E-6</v>
      </c>
      <c r="AB836" s="5">
        <v>1.773645000000004E-6</v>
      </c>
      <c r="AC836" s="5">
        <v>1.8676700000000069E-6</v>
      </c>
      <c r="AD836" s="5">
        <v>1.9673400000000009E-6</v>
      </c>
      <c r="AE836" s="5">
        <v>2.0789350000000009E-6</v>
      </c>
    </row>
    <row r="837" spans="1:31">
      <c r="A837" s="56" t="s">
        <v>77</v>
      </c>
      <c r="B837" s="56" t="s">
        <v>200</v>
      </c>
      <c r="C837" s="56" t="s">
        <v>149</v>
      </c>
      <c r="D837" s="5">
        <v>-3.2120249999999978E-6</v>
      </c>
      <c r="E837" s="5">
        <v>-1.0867940000000001E-5</v>
      </c>
      <c r="F837" s="5">
        <v>-1.1065354999999999E-5</v>
      </c>
      <c r="G837" s="5">
        <v>-1.404938499999999E-5</v>
      </c>
      <c r="H837" s="5">
        <v>-2.1065379999999999E-5</v>
      </c>
      <c r="I837" s="5">
        <v>-6.0757640000000032E-5</v>
      </c>
      <c r="J837" s="5">
        <v>-7.3849769999999976E-5</v>
      </c>
      <c r="K837" s="5">
        <v>-9.991803999999995E-5</v>
      </c>
      <c r="L837" s="5">
        <v>-9.2600229999999977E-5</v>
      </c>
      <c r="M837" s="5">
        <v>-1.22181675E-4</v>
      </c>
      <c r="N837" s="5">
        <v>-1.2701073999999999E-4</v>
      </c>
      <c r="O837" s="5">
        <v>-1.3070073499999989E-4</v>
      </c>
      <c r="P837" s="5">
        <v>-1.4446190999999999E-4</v>
      </c>
      <c r="Q837" s="5">
        <v>-1.5236333499999991E-4</v>
      </c>
      <c r="R837" s="5">
        <v>-1.5160955000000011E-4</v>
      </c>
      <c r="S837" s="5">
        <v>-1.611462600000001E-4</v>
      </c>
      <c r="T837" s="5">
        <v>-1.710961050000001E-4</v>
      </c>
      <c r="U837" s="5">
        <v>-1.787686100000001E-4</v>
      </c>
      <c r="V837" s="5">
        <v>-1.8460839500000011E-4</v>
      </c>
      <c r="W837" s="5">
        <v>-1.9921656499999999E-4</v>
      </c>
      <c r="X837" s="5">
        <v>-2.1571841499999999E-4</v>
      </c>
      <c r="Y837" s="5">
        <v>-2.15376625E-4</v>
      </c>
      <c r="Z837" s="5">
        <v>-2.271872849999999E-4</v>
      </c>
      <c r="AA837" s="5">
        <v>-2.4067306000000001E-4</v>
      </c>
      <c r="AB837" s="5">
        <v>-2.5920530999999999E-4</v>
      </c>
      <c r="AC837" s="5">
        <v>-2.7248936999999998E-4</v>
      </c>
      <c r="AD837" s="5">
        <v>-2.9307299000000013E-4</v>
      </c>
      <c r="AE837" s="5">
        <v>-3.1051827500000001E-4</v>
      </c>
    </row>
    <row r="838" spans="1:31">
      <c r="A838" s="56" t="s">
        <v>77</v>
      </c>
      <c r="B838" s="56" t="s">
        <v>200</v>
      </c>
      <c r="C838" s="56" t="s">
        <v>150</v>
      </c>
      <c r="D838" s="5">
        <v>-0.45277256312999908</v>
      </c>
      <c r="E838" s="5">
        <v>-3.688639347289989</v>
      </c>
      <c r="F838" s="5">
        <v>-7.0772559826600023</v>
      </c>
      <c r="G838" s="5">
        <v>-10.92333668345502</v>
      </c>
      <c r="H838" s="5">
        <v>-20.381933876674989</v>
      </c>
      <c r="I838" s="5">
        <v>-26.736100903840029</v>
      </c>
      <c r="J838" s="5">
        <v>-47.843138090144997</v>
      </c>
      <c r="K838" s="5">
        <v>-58.726093402324942</v>
      </c>
      <c r="L838" s="5">
        <v>-75.71799975905499</v>
      </c>
      <c r="M838" s="5">
        <v>-78.516436171674997</v>
      </c>
      <c r="N838" s="5">
        <v>-93.258500205840065</v>
      </c>
      <c r="O838" s="5">
        <v>-121.03682375556509</v>
      </c>
      <c r="P838" s="5">
        <v>-216.74097436683019</v>
      </c>
      <c r="Q838" s="5">
        <v>-226.19245467776511</v>
      </c>
      <c r="R838" s="5">
        <v>-261.02666757551492</v>
      </c>
      <c r="S838" s="5">
        <v>-366.58415237115997</v>
      </c>
      <c r="T838" s="5">
        <v>-365.75975803160492</v>
      </c>
      <c r="U838" s="5">
        <v>-402.05591669260468</v>
      </c>
      <c r="V838" s="5">
        <v>-464.98771758314967</v>
      </c>
      <c r="W838" s="5">
        <v>-455.9864637178602</v>
      </c>
      <c r="X838" s="5">
        <v>-461.17578966117492</v>
      </c>
      <c r="Y838" s="5">
        <v>-418.61555113272527</v>
      </c>
      <c r="Z838" s="5">
        <v>-460.41368589522511</v>
      </c>
      <c r="AA838" s="5">
        <v>-514.4984994300454</v>
      </c>
      <c r="AB838" s="5">
        <v>-485.39095194055977</v>
      </c>
      <c r="AC838" s="5">
        <v>-448.96164211205007</v>
      </c>
      <c r="AD838" s="5">
        <v>-571.45850900762537</v>
      </c>
      <c r="AE838" s="5">
        <v>-403.21113357098989</v>
      </c>
    </row>
    <row r="839" spans="1:31">
      <c r="A839" s="56" t="s">
        <v>77</v>
      </c>
      <c r="B839" s="56" t="s">
        <v>200</v>
      </c>
      <c r="C839" s="56" t="s">
        <v>151</v>
      </c>
      <c r="D839" s="5">
        <v>-13.3382076857734</v>
      </c>
      <c r="E839" s="5">
        <v>-20.364503530075702</v>
      </c>
      <c r="F839" s="5">
        <v>-27.420773041765401</v>
      </c>
      <c r="G839" s="5">
        <v>-33.5656431644382</v>
      </c>
      <c r="H839" s="5">
        <v>-38.335132806893</v>
      </c>
      <c r="I839" s="5">
        <v>-42.502344795681502</v>
      </c>
      <c r="J839" s="5">
        <v>-48.176091960252997</v>
      </c>
      <c r="K839" s="5">
        <v>-57.207293028896103</v>
      </c>
      <c r="L839" s="5">
        <v>-65.913067694844699</v>
      </c>
      <c r="M839" s="5">
        <v>-75.0463884061801</v>
      </c>
      <c r="N839" s="5">
        <v>-85.551976819519595</v>
      </c>
      <c r="O839" s="5">
        <v>-97.202607065100196</v>
      </c>
      <c r="P839" s="5">
        <v>-108.33279754463599</v>
      </c>
      <c r="Q839" s="5">
        <v>-118.517161917468</v>
      </c>
      <c r="R839" s="5">
        <v>-127.301978936602</v>
      </c>
      <c r="S839" s="5">
        <v>-135.00284813031701</v>
      </c>
      <c r="T839" s="5">
        <v>-140.61863667094499</v>
      </c>
      <c r="U839" s="5">
        <v>-144.302791641087</v>
      </c>
      <c r="V839" s="5">
        <v>-144.934020399617</v>
      </c>
      <c r="W839" s="5">
        <v>-145.925582971458</v>
      </c>
      <c r="X839" s="5">
        <v>-145.78972030849201</v>
      </c>
      <c r="Y839" s="5">
        <v>-146.16960310278699</v>
      </c>
      <c r="Z839" s="5">
        <v>-146.62087707299</v>
      </c>
      <c r="AA839" s="5">
        <v>-146.95304277834001</v>
      </c>
      <c r="AB839" s="5">
        <v>-146.50398200547099</v>
      </c>
      <c r="AC839" s="5">
        <v>-145.33470127331501</v>
      </c>
      <c r="AD839" s="5">
        <v>-143.70154105005099</v>
      </c>
      <c r="AE839" s="5">
        <v>-145.160499581907</v>
      </c>
    </row>
    <row r="841" spans="1:31">
      <c r="A841" s="56" t="s">
        <v>80</v>
      </c>
      <c r="B841" s="56" t="s">
        <v>163</v>
      </c>
      <c r="C841" s="56" t="s">
        <v>130</v>
      </c>
      <c r="D841" s="5">
        <v>39457.231913644791</v>
      </c>
      <c r="E841" s="5">
        <v>36500.387015542387</v>
      </c>
      <c r="F841" s="5">
        <v>31583.369592628442</v>
      </c>
      <c r="G841" s="5">
        <v>24027.42134319606</v>
      </c>
      <c r="H841" s="5">
        <v>23797.481444767571</v>
      </c>
      <c r="I841" s="5">
        <v>15867.823071723809</v>
      </c>
      <c r="J841" s="5">
        <v>15078.298794206021</v>
      </c>
      <c r="K841" s="5">
        <v>15182.957296413641</v>
      </c>
      <c r="L841" s="5">
        <v>15376.951432195139</v>
      </c>
      <c r="M841" s="5">
        <v>15525.36315674455</v>
      </c>
      <c r="N841" s="5">
        <v>8023.918297997323</v>
      </c>
      <c r="O841" s="5">
        <v>7910.1109819893591</v>
      </c>
      <c r="P841" s="5">
        <v>8144.2737307291309</v>
      </c>
      <c r="Q841" s="5">
        <v>8026.5139085598657</v>
      </c>
      <c r="R841" s="5">
        <v>7921.4682337201066</v>
      </c>
      <c r="S841" s="5">
        <v>8038.006143023923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</row>
    <row r="842" spans="1:31">
      <c r="A842" s="56" t="s">
        <v>80</v>
      </c>
      <c r="B842" s="56" t="s">
        <v>163</v>
      </c>
      <c r="C842" s="56" t="s">
        <v>132</v>
      </c>
      <c r="D842" s="5">
        <v>6.7313590274399644</v>
      </c>
      <c r="E842" s="5">
        <v>4.1628740464200078</v>
      </c>
      <c r="F842" s="5">
        <v>150.641463552235</v>
      </c>
      <c r="G842" s="5">
        <v>640.9040578898049</v>
      </c>
      <c r="H842" s="5">
        <v>1029.648068512176</v>
      </c>
      <c r="I842" s="5">
        <v>991.89138582802468</v>
      </c>
      <c r="J842" s="5">
        <v>825.65364260297542</v>
      </c>
      <c r="K842" s="5">
        <v>1340.14496565277</v>
      </c>
      <c r="L842" s="5">
        <v>1339.7972752567409</v>
      </c>
      <c r="M842" s="5">
        <v>1532.3669276200169</v>
      </c>
      <c r="N842" s="5">
        <v>1765.490576560318</v>
      </c>
      <c r="O842" s="5">
        <v>1687.457268952933</v>
      </c>
      <c r="P842" s="5">
        <v>4460.7173811199336</v>
      </c>
      <c r="Q842" s="5">
        <v>5615.1541203619818</v>
      </c>
      <c r="R842" s="5">
        <v>7485.7407316353383</v>
      </c>
      <c r="S842" s="5">
        <v>8657.8488286429128</v>
      </c>
      <c r="T842" s="5">
        <v>7841.7951135165831</v>
      </c>
      <c r="U842" s="5">
        <v>8818.7474140167287</v>
      </c>
      <c r="V842" s="5">
        <v>8953.0607445613623</v>
      </c>
      <c r="W842" s="5">
        <v>8967.928689195478</v>
      </c>
      <c r="X842" s="5">
        <v>6090.0260213022166</v>
      </c>
      <c r="Y842" s="5">
        <v>6365.9999893900358</v>
      </c>
      <c r="Z842" s="5">
        <v>6967.6392053229147</v>
      </c>
      <c r="AA842" s="5">
        <v>8804.3613606847848</v>
      </c>
      <c r="AB842" s="5">
        <v>7532.6800564553532</v>
      </c>
      <c r="AC842" s="5">
        <v>7961.8408587859576</v>
      </c>
      <c r="AD842" s="5">
        <v>8918.1663559963326</v>
      </c>
      <c r="AE842" s="5">
        <v>6062.546840992014</v>
      </c>
    </row>
    <row r="843" spans="1:31">
      <c r="A843" s="56" t="s">
        <v>80</v>
      </c>
      <c r="B843" s="56" t="s">
        <v>163</v>
      </c>
      <c r="C843" s="56" t="s">
        <v>133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</row>
    <row r="844" spans="1:31">
      <c r="A844" s="56" t="s">
        <v>80</v>
      </c>
      <c r="B844" s="56" t="s">
        <v>163</v>
      </c>
      <c r="C844" s="56" t="s">
        <v>134</v>
      </c>
      <c r="D844" s="5">
        <v>7.4400000000000008E-9</v>
      </c>
      <c r="E844" s="5">
        <v>0.23722849529000001</v>
      </c>
      <c r="F844" s="5">
        <v>30.165327535245002</v>
      </c>
      <c r="G844" s="5">
        <v>95.19178339287491</v>
      </c>
      <c r="H844" s="5">
        <v>235.03439962935499</v>
      </c>
      <c r="I844" s="5">
        <v>303.05935003441999</v>
      </c>
      <c r="J844" s="5">
        <v>311.10925975112008</v>
      </c>
      <c r="K844" s="5">
        <v>587.38192588966012</v>
      </c>
      <c r="L844" s="5">
        <v>816.09007295403933</v>
      </c>
      <c r="M844" s="5">
        <v>714.40506689040001</v>
      </c>
      <c r="N844" s="5">
        <v>1585.7768346509799</v>
      </c>
      <c r="O844" s="5">
        <v>1915.275377525825</v>
      </c>
      <c r="P844" s="5">
        <v>880.74626864874472</v>
      </c>
      <c r="Q844" s="5">
        <v>1132.5512088294749</v>
      </c>
      <c r="R844" s="5">
        <v>396.15476002287471</v>
      </c>
      <c r="S844" s="5">
        <v>1146.8834599111699</v>
      </c>
      <c r="T844" s="5">
        <v>1076.764542040946</v>
      </c>
      <c r="U844" s="5">
        <v>1428.2303583248299</v>
      </c>
      <c r="V844" s="5">
        <v>1511.761782692751</v>
      </c>
      <c r="W844" s="5">
        <v>1891.875494693915</v>
      </c>
      <c r="X844" s="5">
        <v>1404.6717758436471</v>
      </c>
      <c r="Y844" s="5">
        <v>811.76920659981499</v>
      </c>
      <c r="Z844" s="5">
        <v>1159.4330179640899</v>
      </c>
      <c r="AA844" s="5">
        <v>1117.7440115099041</v>
      </c>
      <c r="AB844" s="5">
        <v>1665.7570463579491</v>
      </c>
      <c r="AC844" s="5">
        <v>730.51390019257963</v>
      </c>
      <c r="AD844" s="5">
        <v>1351.879509270449</v>
      </c>
      <c r="AE844" s="5">
        <v>579.04715284177496</v>
      </c>
    </row>
    <row r="845" spans="1:31">
      <c r="A845" s="56" t="s">
        <v>80</v>
      </c>
      <c r="B845" s="56" t="s">
        <v>163</v>
      </c>
      <c r="C845" s="56" t="s">
        <v>135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</row>
    <row r="846" spans="1:31">
      <c r="A846" s="56" t="s">
        <v>80</v>
      </c>
      <c r="B846" s="56" t="s">
        <v>163</v>
      </c>
      <c r="C846" s="56" t="s">
        <v>136</v>
      </c>
      <c r="D846" s="5">
        <v>3231.4416812096811</v>
      </c>
      <c r="E846" s="5">
        <v>1883.2949517622251</v>
      </c>
      <c r="F846" s="5">
        <v>2204.8003516878248</v>
      </c>
      <c r="G846" s="5">
        <v>3189.1971185236671</v>
      </c>
      <c r="H846" s="5">
        <v>3862.3403504530829</v>
      </c>
      <c r="I846" s="5">
        <v>3398.3371174146332</v>
      </c>
      <c r="J846" s="5">
        <v>3346.822308684285</v>
      </c>
      <c r="K846" s="5">
        <v>3363.1425137524102</v>
      </c>
      <c r="L846" s="5">
        <v>3031.0469468442889</v>
      </c>
      <c r="M846" s="5">
        <v>2827.5082402791659</v>
      </c>
      <c r="N846" s="5">
        <v>3681.095551832228</v>
      </c>
      <c r="O846" s="5">
        <v>3659.7608900476512</v>
      </c>
      <c r="P846" s="5">
        <v>2994.9118239112372</v>
      </c>
      <c r="Q846" s="5">
        <v>2287.5439790017899</v>
      </c>
      <c r="R846" s="5">
        <v>3236.8078469921111</v>
      </c>
      <c r="S846" s="5">
        <v>3788.2093452948502</v>
      </c>
      <c r="T846" s="5">
        <v>3052.304111604567</v>
      </c>
      <c r="U846" s="5">
        <v>2613.1243635953601</v>
      </c>
      <c r="V846" s="5">
        <v>2833.6984013490192</v>
      </c>
      <c r="W846" s="5">
        <v>2566.8610043029021</v>
      </c>
      <c r="X846" s="5">
        <v>2198.305641706444</v>
      </c>
      <c r="Y846" s="5">
        <v>3923.0083122836859</v>
      </c>
      <c r="Z846" s="5">
        <v>3369.9209768868</v>
      </c>
      <c r="AA846" s="5">
        <v>3234.2063389393452</v>
      </c>
      <c r="AB846" s="5">
        <v>2724.9291372927501</v>
      </c>
      <c r="AC846" s="5">
        <v>2712.0673718274588</v>
      </c>
      <c r="AD846" s="5">
        <v>3130.24774023687</v>
      </c>
      <c r="AE846" s="5">
        <v>2197.3183629589598</v>
      </c>
    </row>
    <row r="847" spans="1:31">
      <c r="A847" s="56" t="s">
        <v>80</v>
      </c>
      <c r="B847" s="56" t="s">
        <v>163</v>
      </c>
      <c r="C847" s="56" t="s">
        <v>137</v>
      </c>
      <c r="D847" s="5">
        <v>290.75368680164519</v>
      </c>
      <c r="E847" s="5">
        <v>503.62888553203499</v>
      </c>
      <c r="F847" s="5">
        <v>2122.114035288685</v>
      </c>
      <c r="G847" s="5">
        <v>4162.7036365644462</v>
      </c>
      <c r="H847" s="5">
        <v>5814.3089455074696</v>
      </c>
      <c r="I847" s="5">
        <v>8466.5813897299158</v>
      </c>
      <c r="J847" s="5">
        <v>8414.1235304756174</v>
      </c>
      <c r="K847" s="5">
        <v>8496.2394309217816</v>
      </c>
      <c r="L847" s="5">
        <v>8165.9617328189288</v>
      </c>
      <c r="M847" s="5">
        <v>7473.7768876390946</v>
      </c>
      <c r="N847" s="5">
        <v>8694.6034024710625</v>
      </c>
      <c r="O847" s="5">
        <v>8925.2304360985363</v>
      </c>
      <c r="P847" s="5">
        <v>8709.8808369410581</v>
      </c>
      <c r="Q847" s="5">
        <v>8428.100272690679</v>
      </c>
      <c r="R847" s="5">
        <v>8380.7399207866711</v>
      </c>
      <c r="S847" s="5">
        <v>8422.2096073061039</v>
      </c>
      <c r="T847" s="5">
        <v>8438.8468247076489</v>
      </c>
      <c r="U847" s="5">
        <v>7855.7304700020131</v>
      </c>
      <c r="V847" s="5">
        <v>7825.3417337178162</v>
      </c>
      <c r="W847" s="5">
        <v>6829.6577097039462</v>
      </c>
      <c r="X847" s="5">
        <v>6322.8300789049072</v>
      </c>
      <c r="Y847" s="5">
        <v>6619.303310620372</v>
      </c>
      <c r="Z847" s="5">
        <v>6159.6772832988681</v>
      </c>
      <c r="AA847" s="5">
        <v>5464.1797822814806</v>
      </c>
      <c r="AB847" s="5">
        <v>4483.9434745901963</v>
      </c>
      <c r="AC847" s="5">
        <v>3770.1287733559689</v>
      </c>
      <c r="AD847" s="5">
        <v>3845.00503344966</v>
      </c>
      <c r="AE847" s="5">
        <v>4028.1533757678262</v>
      </c>
    </row>
    <row r="848" spans="1:31">
      <c r="A848" s="56" t="s">
        <v>80</v>
      </c>
      <c r="B848" s="56" t="s">
        <v>163</v>
      </c>
      <c r="C848" s="56" t="s">
        <v>138</v>
      </c>
      <c r="D848" s="5">
        <v>73.50958061179</v>
      </c>
      <c r="E848" s="5">
        <v>199.71889280164999</v>
      </c>
      <c r="F848" s="5">
        <v>310.61403049991998</v>
      </c>
      <c r="G848" s="5">
        <v>471.47354200283979</v>
      </c>
      <c r="H848" s="5">
        <v>658.69786293812513</v>
      </c>
      <c r="I848" s="5">
        <v>827.45690219769995</v>
      </c>
      <c r="J848" s="5">
        <v>1134.4921182621299</v>
      </c>
      <c r="K848" s="5">
        <v>1419.6778659145</v>
      </c>
      <c r="L848" s="5">
        <v>1663.17321404057</v>
      </c>
      <c r="M848" s="5">
        <v>1876.8238080905551</v>
      </c>
      <c r="N848" s="5">
        <v>2188.8138969271199</v>
      </c>
      <c r="O848" s="5">
        <v>2702.644371941381</v>
      </c>
      <c r="P848" s="5">
        <v>3128.6405858261651</v>
      </c>
      <c r="Q848" s="5">
        <v>3397.4470144175461</v>
      </c>
      <c r="R848" s="5">
        <v>3572.552843220039</v>
      </c>
      <c r="S848" s="5">
        <v>3926.194140895167</v>
      </c>
      <c r="T848" s="5">
        <v>4119.7000337384652</v>
      </c>
      <c r="U848" s="5">
        <v>4131.7868145563734</v>
      </c>
      <c r="V848" s="5">
        <v>4178.2229851642114</v>
      </c>
      <c r="W848" s="5">
        <v>4018.579546064328</v>
      </c>
      <c r="X848" s="5">
        <v>4345.0556367061008</v>
      </c>
      <c r="Y848" s="5">
        <v>4550.697177947297</v>
      </c>
      <c r="Z848" s="5">
        <v>5282.466706078967</v>
      </c>
      <c r="AA848" s="5">
        <v>5362.7438538097058</v>
      </c>
      <c r="AB848" s="5">
        <v>6040.1138444332873</v>
      </c>
      <c r="AC848" s="5">
        <v>6887.7559113418574</v>
      </c>
      <c r="AD848" s="5">
        <v>7193.2586409700461</v>
      </c>
      <c r="AE848" s="5">
        <v>7330.6560467448489</v>
      </c>
    </row>
    <row r="849" spans="1:31">
      <c r="A849" s="56" t="s">
        <v>80</v>
      </c>
      <c r="B849" s="56" t="s">
        <v>163</v>
      </c>
      <c r="C849" s="56" t="s">
        <v>139</v>
      </c>
      <c r="D849" s="5">
        <v>142.15492164404401</v>
      </c>
      <c r="E849" s="5">
        <v>231.81348319023999</v>
      </c>
      <c r="F849" s="5">
        <v>310.53143577112598</v>
      </c>
      <c r="G849" s="5">
        <v>379.74871721662203</v>
      </c>
      <c r="H849" s="5">
        <v>436.533205054539</v>
      </c>
      <c r="I849" s="5">
        <v>484.63093250759101</v>
      </c>
      <c r="J849" s="5">
        <v>551.15501202752705</v>
      </c>
      <c r="K849" s="5">
        <v>662.246898458234</v>
      </c>
      <c r="L849" s="5">
        <v>774.83178630377495</v>
      </c>
      <c r="M849" s="5">
        <v>891.81706383575204</v>
      </c>
      <c r="N849" s="5">
        <v>1032.0334407298899</v>
      </c>
      <c r="O849" s="5">
        <v>1181.66661232006</v>
      </c>
      <c r="P849" s="5">
        <v>1333.73523607525</v>
      </c>
      <c r="Q849" s="5">
        <v>1457.7744475090401</v>
      </c>
      <c r="R849" s="5">
        <v>1575.7383383814999</v>
      </c>
      <c r="S849" s="5">
        <v>1665.7415529131499</v>
      </c>
      <c r="T849" s="5">
        <v>1734.3436935669099</v>
      </c>
      <c r="U849" s="5">
        <v>1751.26087399987</v>
      </c>
      <c r="V849" s="5">
        <v>1771.6972060221999</v>
      </c>
      <c r="W849" s="5">
        <v>1772.8529753917901</v>
      </c>
      <c r="X849" s="5">
        <v>1774.5841313467599</v>
      </c>
      <c r="Y849" s="5">
        <v>1768.8075995670099</v>
      </c>
      <c r="Z849" s="5">
        <v>1758.70444038193</v>
      </c>
      <c r="AA849" s="5">
        <v>1763.52160096076</v>
      </c>
      <c r="AB849" s="5">
        <v>1751.6953968315499</v>
      </c>
      <c r="AC849" s="5">
        <v>1739.35919972035</v>
      </c>
      <c r="AD849" s="5">
        <v>1716.18814188648</v>
      </c>
      <c r="AE849" s="5">
        <v>1733.7400726825199</v>
      </c>
    </row>
    <row r="850" spans="1:31">
      <c r="A850" s="56" t="s">
        <v>80</v>
      </c>
      <c r="B850" s="56" t="s">
        <v>163</v>
      </c>
      <c r="C850" s="56" t="s">
        <v>140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</row>
    <row r="851" spans="1:31">
      <c r="A851" s="56" t="s">
        <v>80</v>
      </c>
      <c r="B851" s="56" t="s">
        <v>163</v>
      </c>
      <c r="C851" s="56" t="s">
        <v>141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3.0788699999999999E-6</v>
      </c>
      <c r="M851" s="5">
        <v>9.4635449999999965E-6</v>
      </c>
      <c r="N851" s="5">
        <v>1.8373675000000002E-5</v>
      </c>
      <c r="O851" s="5">
        <v>2.0679260000000001E-5</v>
      </c>
      <c r="P851" s="5">
        <v>1.8820975E-5</v>
      </c>
      <c r="Q851" s="5">
        <v>1.9365185000000001E-5</v>
      </c>
      <c r="R851" s="5">
        <v>4.3818434999999989E-5</v>
      </c>
      <c r="S851" s="5">
        <v>3.9876905000000012E-5</v>
      </c>
      <c r="T851" s="5">
        <v>3534.4923648747981</v>
      </c>
      <c r="U851" s="5">
        <v>4295.4548009865412</v>
      </c>
      <c r="V851" s="5">
        <v>5350.3735972419217</v>
      </c>
      <c r="W851" s="5">
        <v>9312.0795699323698</v>
      </c>
      <c r="X851" s="5">
        <v>20093.542337547711</v>
      </c>
      <c r="Y851" s="5">
        <v>18108.3966038012</v>
      </c>
      <c r="Z851" s="5">
        <v>21685.102893721629</v>
      </c>
      <c r="AA851" s="5">
        <v>20556.603678094591</v>
      </c>
      <c r="AB851" s="5">
        <v>25664.097391565061</v>
      </c>
      <c r="AC851" s="5">
        <v>30593.924094503531</v>
      </c>
      <c r="AD851" s="5">
        <v>30978.231082483391</v>
      </c>
      <c r="AE851" s="5">
        <v>34653.04482903405</v>
      </c>
    </row>
    <row r="852" spans="1:31">
      <c r="A852" s="56" t="s">
        <v>80</v>
      </c>
      <c r="B852" s="56" t="s">
        <v>163</v>
      </c>
      <c r="C852" s="56" t="s">
        <v>142</v>
      </c>
      <c r="D852" s="5">
        <v>19838.556075446231</v>
      </c>
      <c r="E852" s="5">
        <v>19845.507472467689</v>
      </c>
      <c r="F852" s="5">
        <v>22461.355593726748</v>
      </c>
      <c r="G852" s="5">
        <v>24831.38628712928</v>
      </c>
      <c r="H852" s="5">
        <v>23702.109007981471</v>
      </c>
      <c r="I852" s="5">
        <v>28058.58547233287</v>
      </c>
      <c r="J852" s="5">
        <v>30179.506949905961</v>
      </c>
      <c r="K852" s="5">
        <v>30124.771688455021</v>
      </c>
      <c r="L852" s="5">
        <v>30313.8781383676</v>
      </c>
      <c r="M852" s="5">
        <v>31700.694378423261</v>
      </c>
      <c r="N852" s="5">
        <v>33274.974507942658</v>
      </c>
      <c r="O852" s="5">
        <v>33726.834036886947</v>
      </c>
      <c r="P852" s="5">
        <v>33719.305974843039</v>
      </c>
      <c r="Q852" s="5">
        <v>32987.401659322713</v>
      </c>
      <c r="R852" s="5">
        <v>33299.990270321541</v>
      </c>
      <c r="S852" s="5">
        <v>31208.633256190671</v>
      </c>
      <c r="T852" s="5">
        <v>35332.084992599703</v>
      </c>
      <c r="U852" s="5">
        <v>35389.993643447327</v>
      </c>
      <c r="V852" s="5">
        <v>34894.455594638683</v>
      </c>
      <c r="W852" s="5">
        <v>34325.289931080959</v>
      </c>
      <c r="X852" s="5">
        <v>35832.759212486832</v>
      </c>
      <c r="Y852" s="5">
        <v>35737.387157028919</v>
      </c>
      <c r="Z852" s="5">
        <v>35338.688231266096</v>
      </c>
      <c r="AA852" s="5">
        <v>34432.083510214761</v>
      </c>
      <c r="AB852" s="5">
        <v>34185.75369380389</v>
      </c>
      <c r="AC852" s="5">
        <v>33694.307874261867</v>
      </c>
      <c r="AD852" s="5">
        <v>31855.308518290429</v>
      </c>
      <c r="AE852" s="5">
        <v>33421.937186941017</v>
      </c>
    </row>
    <row r="853" spans="1:31">
      <c r="A853" s="56" t="s">
        <v>80</v>
      </c>
      <c r="B853" s="56" t="s">
        <v>163</v>
      </c>
      <c r="C853" s="56" t="s">
        <v>143</v>
      </c>
      <c r="D853" s="5">
        <v>7449.6410459058698</v>
      </c>
      <c r="E853" s="5">
        <v>7104.9595982626934</v>
      </c>
      <c r="F853" s="5">
        <v>8439.0107453911405</v>
      </c>
      <c r="G853" s="5">
        <v>12104.07879244849</v>
      </c>
      <c r="H853" s="5">
        <v>12536.141831072709</v>
      </c>
      <c r="I853" s="5">
        <v>16554.482926999721</v>
      </c>
      <c r="J853" s="5">
        <v>17918.589180969178</v>
      </c>
      <c r="K853" s="5">
        <v>17354.4843074934</v>
      </c>
      <c r="L853" s="5">
        <v>17855.980758583592</v>
      </c>
      <c r="M853" s="5">
        <v>16695.49376509952</v>
      </c>
      <c r="N853" s="5">
        <v>19671.83743245283</v>
      </c>
      <c r="O853" s="5">
        <v>21706.45476607238</v>
      </c>
      <c r="P853" s="5">
        <v>21257.86986074772</v>
      </c>
      <c r="Q853" s="5">
        <v>23119.715066602868</v>
      </c>
      <c r="R853" s="5">
        <v>23347.83526860012</v>
      </c>
      <c r="S853" s="5">
        <v>23877.538788865299</v>
      </c>
      <c r="T853" s="5">
        <v>26643.32042353346</v>
      </c>
      <c r="U853" s="5">
        <v>26655.830229691041</v>
      </c>
      <c r="V853" s="5">
        <v>26318.965147893981</v>
      </c>
      <c r="W853" s="5">
        <v>26522.415474596641</v>
      </c>
      <c r="X853" s="5">
        <v>23805.950889268181</v>
      </c>
      <c r="Y853" s="5">
        <v>25059.06403305268</v>
      </c>
      <c r="Z853" s="5">
        <v>26878.438281297858</v>
      </c>
      <c r="AA853" s="5">
        <v>26561.367651027998</v>
      </c>
      <c r="AB853" s="5">
        <v>26492.549392191431</v>
      </c>
      <c r="AC853" s="5">
        <v>25971.548311197639</v>
      </c>
      <c r="AD853" s="5">
        <v>25701.765227123338</v>
      </c>
      <c r="AE853" s="5">
        <v>26827.022033417281</v>
      </c>
    </row>
    <row r="854" spans="1:31">
      <c r="A854" s="56" t="s">
        <v>80</v>
      </c>
      <c r="B854" s="56" t="s">
        <v>163</v>
      </c>
      <c r="C854" s="56" t="s">
        <v>144</v>
      </c>
      <c r="D854" s="5">
        <v>8366.7807872000012</v>
      </c>
      <c r="E854" s="5">
        <v>9450.9352011999999</v>
      </c>
      <c r="F854" s="5">
        <v>10519.390523</v>
      </c>
      <c r="G854" s="5">
        <v>11568.67201</v>
      </c>
      <c r="H854" s="5">
        <v>12603.581915000001</v>
      </c>
      <c r="I854" s="5">
        <v>13577.835959</v>
      </c>
      <c r="J854" s="5">
        <v>14565.773496</v>
      </c>
      <c r="K854" s="5">
        <v>15573.252941999999</v>
      </c>
      <c r="L854" s="5">
        <v>16607.502391999999</v>
      </c>
      <c r="M854" s="5">
        <v>17597.111397000001</v>
      </c>
      <c r="N854" s="5">
        <v>18608.772994999999</v>
      </c>
      <c r="O854" s="5">
        <v>19627.526141999999</v>
      </c>
      <c r="P854" s="5">
        <v>20654.996834000001</v>
      </c>
      <c r="Q854" s="5">
        <v>21556.096758</v>
      </c>
      <c r="R854" s="5">
        <v>22420.484482</v>
      </c>
      <c r="S854" s="5">
        <v>23281.774184000002</v>
      </c>
      <c r="T854" s="5">
        <v>24188.682945</v>
      </c>
      <c r="U854" s="5">
        <v>24991.663439</v>
      </c>
      <c r="V854" s="5">
        <v>25805.073853999998</v>
      </c>
      <c r="W854" s="5">
        <v>26630.903592999999</v>
      </c>
      <c r="X854" s="5">
        <v>27515.491348</v>
      </c>
      <c r="Y854" s="5">
        <v>28292.402239999999</v>
      </c>
      <c r="Z854" s="5">
        <v>29080.620320999999</v>
      </c>
      <c r="AA854" s="5">
        <v>29876.629336000002</v>
      </c>
      <c r="AB854" s="5">
        <v>30736.17513</v>
      </c>
      <c r="AC854" s="5">
        <v>31471.417858000001</v>
      </c>
      <c r="AD854" s="5">
        <v>32228.348832</v>
      </c>
      <c r="AE854" s="5">
        <v>32228.348832</v>
      </c>
    </row>
    <row r="855" spans="1:31">
      <c r="A855" s="56" t="s">
        <v>80</v>
      </c>
      <c r="B855" s="56" t="s">
        <v>163</v>
      </c>
      <c r="C855" s="56" t="s">
        <v>146</v>
      </c>
      <c r="D855" s="5">
        <v>3.703500000000003E-7</v>
      </c>
      <c r="E855" s="5">
        <v>3.7833999999999983E-7</v>
      </c>
      <c r="F855" s="5">
        <v>4.1806000000000029E-7</v>
      </c>
      <c r="G855" s="5">
        <v>1.4670404327600051</v>
      </c>
      <c r="H855" s="5">
        <v>2.2986826305500161</v>
      </c>
      <c r="I855" s="5">
        <v>3.6842565804200231</v>
      </c>
      <c r="J855" s="5">
        <v>5.7827499999999988E-7</v>
      </c>
      <c r="K855" s="5">
        <v>1.640873070615001</v>
      </c>
      <c r="L855" s="5">
        <v>1.882448644895</v>
      </c>
      <c r="M855" s="5">
        <v>2.9119846384299781</v>
      </c>
      <c r="N855" s="5">
        <v>6.6409433282800023</v>
      </c>
      <c r="O855" s="5">
        <v>1.5644899999999999E-6</v>
      </c>
      <c r="P855" s="5">
        <v>1.613844999999999E-6</v>
      </c>
      <c r="Q855" s="5">
        <v>1.724429999999998E-6</v>
      </c>
      <c r="R855" s="5">
        <v>1.8712449999999991E-6</v>
      </c>
      <c r="S855" s="5">
        <v>2.123834999999999E-6</v>
      </c>
      <c r="T855" s="5">
        <v>2.29914E-6</v>
      </c>
      <c r="U855" s="5">
        <v>2.5287500000000001E-6</v>
      </c>
      <c r="V855" s="5">
        <v>2.877925000000003E-6</v>
      </c>
      <c r="W855" s="5">
        <v>3.2605750000000018E-6</v>
      </c>
      <c r="X855" s="5">
        <v>5.0173883053299884</v>
      </c>
      <c r="Y855" s="5">
        <v>5.1146850000000001E-6</v>
      </c>
      <c r="Z855" s="5">
        <v>5.8026650000000013E-6</v>
      </c>
      <c r="AA855" s="5">
        <v>6.9079449999999993E-6</v>
      </c>
      <c r="AB855" s="5">
        <v>13.44595383171</v>
      </c>
      <c r="AC855" s="5">
        <v>13.265318485174999</v>
      </c>
      <c r="AD855" s="5">
        <v>207.3811841150052</v>
      </c>
      <c r="AE855" s="5">
        <v>131.66448284486</v>
      </c>
    </row>
    <row r="856" spans="1:31">
      <c r="A856" s="56" t="s">
        <v>80</v>
      </c>
      <c r="B856" s="56" t="s">
        <v>163</v>
      </c>
      <c r="C856" s="56" t="s">
        <v>149</v>
      </c>
      <c r="D856" s="5">
        <v>-1152.819953709052</v>
      </c>
      <c r="E856" s="5">
        <v>-2139.2930854293058</v>
      </c>
      <c r="F856" s="5">
        <v>-3749.9726496084249</v>
      </c>
      <c r="G856" s="5">
        <v>-6431.880470162876</v>
      </c>
      <c r="H856" s="5">
        <v>-8275.0633729744568</v>
      </c>
      <c r="I856" s="5">
        <v>-11852.245286988389</v>
      </c>
      <c r="J856" s="5">
        <v>-11855.381613512929</v>
      </c>
      <c r="K856" s="5">
        <v>-11905.61218468599</v>
      </c>
      <c r="L856" s="5">
        <v>-11578.332171557549</v>
      </c>
      <c r="M856" s="5">
        <v>-10582.719298283269</v>
      </c>
      <c r="N856" s="5">
        <v>-11862.79801851302</v>
      </c>
      <c r="O856" s="5">
        <v>-12258.758365405751</v>
      </c>
      <c r="P856" s="5">
        <v>-12062.283829438969</v>
      </c>
      <c r="Q856" s="5">
        <v>-11597.464701062519</v>
      </c>
      <c r="R856" s="5">
        <v>-11849.190977370679</v>
      </c>
      <c r="S856" s="5">
        <v>-11424.515444153791</v>
      </c>
      <c r="T856" s="5">
        <v>-11858.819336189341</v>
      </c>
      <c r="U856" s="5">
        <v>-10978.861189933161</v>
      </c>
      <c r="V856" s="5">
        <v>-10920.24452938284</v>
      </c>
      <c r="W856" s="5">
        <v>-9326.4684953066771</v>
      </c>
      <c r="X856" s="5">
        <v>-8719.4584492195081</v>
      </c>
      <c r="Y856" s="5">
        <v>-9016.6097031915524</v>
      </c>
      <c r="Z856" s="5">
        <v>-8424.5492846144552</v>
      </c>
      <c r="AA856" s="5">
        <v>-7711.5134357109928</v>
      </c>
      <c r="AB856" s="5">
        <v>-6525.114168857911</v>
      </c>
      <c r="AC856" s="5">
        <v>-6210.6944417804316</v>
      </c>
      <c r="AD856" s="5">
        <v>-5861.2680634815351</v>
      </c>
      <c r="AE856" s="5">
        <v>-6571.2574341702784</v>
      </c>
    </row>
    <row r="857" spans="1:31">
      <c r="A857" s="56" t="s">
        <v>80</v>
      </c>
      <c r="B857" s="56" t="s">
        <v>163</v>
      </c>
      <c r="C857" s="56" t="s">
        <v>150</v>
      </c>
      <c r="D857" s="5">
        <v>-86.473309895359961</v>
      </c>
      <c r="E857" s="5">
        <v>-235.25995325003001</v>
      </c>
      <c r="F857" s="5">
        <v>-365.07238851755011</v>
      </c>
      <c r="G857" s="5">
        <v>-554.61994399252501</v>
      </c>
      <c r="H857" s="5">
        <v>-774.93820806420035</v>
      </c>
      <c r="I857" s="5">
        <v>-973.30638796235507</v>
      </c>
      <c r="J857" s="5">
        <v>-1334.564719192445</v>
      </c>
      <c r="K857" s="5">
        <v>-1676.9931137879651</v>
      </c>
      <c r="L857" s="5">
        <v>-1973.377087113585</v>
      </c>
      <c r="M857" s="5">
        <v>-2231.46297329444</v>
      </c>
      <c r="N857" s="5">
        <v>-2613.6880174005601</v>
      </c>
      <c r="O857" s="5">
        <v>-3237.1710867609258</v>
      </c>
      <c r="P857" s="5">
        <v>-3763.9791902962402</v>
      </c>
      <c r="Q857" s="5">
        <v>-4088.169371626449</v>
      </c>
      <c r="R857" s="5">
        <v>-4328.268474419262</v>
      </c>
      <c r="S857" s="5">
        <v>-4752.2926074845691</v>
      </c>
      <c r="T857" s="5">
        <v>-5019.7416151983334</v>
      </c>
      <c r="U857" s="5">
        <v>-5040.2118200256591</v>
      </c>
      <c r="V857" s="5">
        <v>-5098.3021917502219</v>
      </c>
      <c r="W857" s="5">
        <v>-4924.4128494719062</v>
      </c>
      <c r="X857" s="5">
        <v>-5309.5404544073517</v>
      </c>
      <c r="Y857" s="5">
        <v>-5586.5031526619196</v>
      </c>
      <c r="Z857" s="5">
        <v>-6504.7318348980816</v>
      </c>
      <c r="AA857" s="5">
        <v>-6711.888448164611</v>
      </c>
      <c r="AB857" s="5">
        <v>-7516.4478080406534</v>
      </c>
      <c r="AC857" s="5">
        <v>-8682.2959165454704</v>
      </c>
      <c r="AD857" s="5">
        <v>-9040.7569691685349</v>
      </c>
      <c r="AE857" s="5">
        <v>-9207.0683653852157</v>
      </c>
    </row>
    <row r="858" spans="1:31">
      <c r="A858" s="56" t="s">
        <v>80</v>
      </c>
      <c r="B858" s="56" t="s">
        <v>163</v>
      </c>
      <c r="C858" s="56" t="s">
        <v>151</v>
      </c>
      <c r="D858" s="5">
        <v>-168.890337008817</v>
      </c>
      <c r="E858" s="5">
        <v>-275.628009434913</v>
      </c>
      <c r="F858" s="5">
        <v>-369.85501980085297</v>
      </c>
      <c r="G858" s="5">
        <v>-450.67976665269703</v>
      </c>
      <c r="H858" s="5">
        <v>-518.421742812704</v>
      </c>
      <c r="I858" s="5">
        <v>-575.374328152722</v>
      </c>
      <c r="J858" s="5">
        <v>-656.517348320932</v>
      </c>
      <c r="K858" s="5">
        <v>-786.56970949663105</v>
      </c>
      <c r="L858" s="5">
        <v>-920.85425478749505</v>
      </c>
      <c r="M858" s="5">
        <v>-1059.02635553918</v>
      </c>
      <c r="N858" s="5">
        <v>-1225.00302896478</v>
      </c>
      <c r="O858" s="5">
        <v>-1403.09551862375</v>
      </c>
      <c r="P858" s="5">
        <v>-1586.6258290317601</v>
      </c>
      <c r="Q858" s="5">
        <v>-1734.6935190741401</v>
      </c>
      <c r="R858" s="5">
        <v>-1868.2838841380201</v>
      </c>
      <c r="S858" s="5">
        <v>-1977.1337138783099</v>
      </c>
      <c r="T858" s="5">
        <v>-2056.7270867626999</v>
      </c>
      <c r="U858" s="5">
        <v>-2087.7410842767699</v>
      </c>
      <c r="V858" s="5">
        <v>-2102.8667770448601</v>
      </c>
      <c r="W858" s="5">
        <v>-2109.3913161164201</v>
      </c>
      <c r="X858" s="5">
        <v>-2101.9989512212001</v>
      </c>
      <c r="Y858" s="5">
        <v>-2099.4182599518099</v>
      </c>
      <c r="Z858" s="5">
        <v>-2087.9581688447902</v>
      </c>
      <c r="AA858" s="5">
        <v>-2100.2034908164901</v>
      </c>
      <c r="AB858" s="5">
        <v>-2080.5146868389902</v>
      </c>
      <c r="AC858" s="5">
        <v>-2062.3367345430001</v>
      </c>
      <c r="AD858" s="5">
        <v>-2036.7240675585599</v>
      </c>
      <c r="AE858" s="5">
        <v>-2056.7164891391999</v>
      </c>
    </row>
    <row r="860" spans="1:31">
      <c r="A860" s="56" t="s">
        <v>80</v>
      </c>
      <c r="B860" s="56" t="s">
        <v>197</v>
      </c>
      <c r="C860" s="56" t="s">
        <v>130</v>
      </c>
      <c r="D860" s="5">
        <v>42810.589048947331</v>
      </c>
      <c r="E860" s="5">
        <v>33539.312796759281</v>
      </c>
      <c r="F860" s="5">
        <v>31014.5989466461</v>
      </c>
      <c r="G860" s="5">
        <v>20383.401031433099</v>
      </c>
      <c r="H860" s="5">
        <v>16705.550127978378</v>
      </c>
      <c r="I860" s="5">
        <v>12639.8428703715</v>
      </c>
      <c r="J860" s="5">
        <v>12367.50034832134</v>
      </c>
      <c r="K860" s="5">
        <v>8405.2015780588681</v>
      </c>
      <c r="L860" s="5">
        <v>8082.5906026755547</v>
      </c>
      <c r="M860" s="5">
        <v>8086.6069670283214</v>
      </c>
      <c r="N860" s="5">
        <v>5450.4647854138648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</row>
    <row r="861" spans="1:31">
      <c r="A861" s="56" t="s">
        <v>80</v>
      </c>
      <c r="B861" s="56" t="s">
        <v>197</v>
      </c>
      <c r="C861" s="56" t="s">
        <v>132</v>
      </c>
      <c r="D861" s="5">
        <v>986.43747584849541</v>
      </c>
      <c r="E861" s="5">
        <v>967.54817996500458</v>
      </c>
      <c r="F861" s="5">
        <v>1020.724960438426</v>
      </c>
      <c r="G861" s="5">
        <v>2431.5028978008768</v>
      </c>
      <c r="H861" s="5">
        <v>3511.8289832569558</v>
      </c>
      <c r="I861" s="5">
        <v>4048.942335260479</v>
      </c>
      <c r="J861" s="5">
        <v>3268.35683120777</v>
      </c>
      <c r="K861" s="5">
        <v>3980.4527276459212</v>
      </c>
      <c r="L861" s="5">
        <v>3805.897505616811</v>
      </c>
      <c r="M861" s="5">
        <v>4220.0201650254448</v>
      </c>
      <c r="N861" s="5">
        <v>4755.725858499065</v>
      </c>
      <c r="O861" s="5">
        <v>4547.1415773590352</v>
      </c>
      <c r="P861" s="5">
        <v>6171.6127511444192</v>
      </c>
      <c r="Q861" s="5">
        <v>6438.0478642418384</v>
      </c>
      <c r="R861" s="5">
        <v>7980.9873909687676</v>
      </c>
      <c r="S861" s="5">
        <v>8858.7092537358676</v>
      </c>
      <c r="T861" s="5">
        <v>12295.32762566657</v>
      </c>
      <c r="U861" s="5">
        <v>12546.35054195329</v>
      </c>
      <c r="V861" s="5">
        <v>14494.18100778655</v>
      </c>
      <c r="W861" s="5">
        <v>24859.85584167378</v>
      </c>
      <c r="X861" s="5">
        <v>25892.798080553039</v>
      </c>
      <c r="Y861" s="5">
        <v>22633.37045638706</v>
      </c>
      <c r="Z861" s="5">
        <v>20599.336928201119</v>
      </c>
      <c r="AA861" s="5">
        <v>17616.69478413885</v>
      </c>
      <c r="AB861" s="5">
        <v>16184.477843995421</v>
      </c>
      <c r="AC861" s="5">
        <v>13608.425381395111</v>
      </c>
      <c r="AD861" s="5">
        <v>11432.746225981929</v>
      </c>
      <c r="AE861" s="5">
        <v>9239.7921994895751</v>
      </c>
    </row>
    <row r="862" spans="1:31">
      <c r="A862" s="56" t="s">
        <v>80</v>
      </c>
      <c r="B862" s="56" t="s">
        <v>197</v>
      </c>
      <c r="C862" s="56" t="s">
        <v>133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12143.060025793209</v>
      </c>
      <c r="AB862" s="5">
        <v>15333.564421244369</v>
      </c>
      <c r="AC862" s="5">
        <v>33674.362152127498</v>
      </c>
      <c r="AD862" s="5">
        <v>38580.019039224942</v>
      </c>
      <c r="AE862" s="5">
        <v>39748.720354732737</v>
      </c>
    </row>
    <row r="863" spans="1:31">
      <c r="A863" s="56" t="s">
        <v>80</v>
      </c>
      <c r="B863" s="56" t="s">
        <v>197</v>
      </c>
      <c r="C863" s="56" t="s">
        <v>134</v>
      </c>
      <c r="D863" s="5">
        <v>4.42E-9</v>
      </c>
      <c r="E863" s="5">
        <v>5.0500000000000001E-10</v>
      </c>
      <c r="F863" s="5">
        <v>4.4451992014999997E-2</v>
      </c>
      <c r="G863" s="5">
        <v>26.74003039722998</v>
      </c>
      <c r="H863" s="5">
        <v>62.325490967359983</v>
      </c>
      <c r="I863" s="5">
        <v>97.015584696544934</v>
      </c>
      <c r="J863" s="5">
        <v>230.24328399310511</v>
      </c>
      <c r="K863" s="5">
        <v>775.28506995883481</v>
      </c>
      <c r="L863" s="5">
        <v>545.24907312335972</v>
      </c>
      <c r="M863" s="5">
        <v>905.53366720815507</v>
      </c>
      <c r="N863" s="5">
        <v>897.00863803537459</v>
      </c>
      <c r="O863" s="5">
        <v>3608.59557679724</v>
      </c>
      <c r="P863" s="5">
        <v>2937.5820950347852</v>
      </c>
      <c r="Q863" s="5">
        <v>2482.2773927090689</v>
      </c>
      <c r="R863" s="5">
        <v>2506.0053386550098</v>
      </c>
      <c r="S863" s="5">
        <v>2960.3625380860908</v>
      </c>
      <c r="T863" s="5">
        <v>2483.0514322621352</v>
      </c>
      <c r="U863" s="5">
        <v>2478.2517372890238</v>
      </c>
      <c r="V863" s="5">
        <v>2127.1447569543989</v>
      </c>
      <c r="W863" s="5">
        <v>2644.706393377669</v>
      </c>
      <c r="X863" s="5">
        <v>2670.2401943735949</v>
      </c>
      <c r="Y863" s="5">
        <v>1882.9152763905649</v>
      </c>
      <c r="Z863" s="5">
        <v>3088.750590480995</v>
      </c>
      <c r="AA863" s="5">
        <v>2444.5577502795209</v>
      </c>
      <c r="AB863" s="5">
        <v>2060.2088916939938</v>
      </c>
      <c r="AC863" s="5">
        <v>1902.1358667350601</v>
      </c>
      <c r="AD863" s="5">
        <v>1851.9017752616789</v>
      </c>
      <c r="AE863" s="5">
        <v>1864.476703362046</v>
      </c>
    </row>
    <row r="864" spans="1:31">
      <c r="A864" s="56" t="s">
        <v>80</v>
      </c>
      <c r="B864" s="56" t="s">
        <v>197</v>
      </c>
      <c r="C864" s="56" t="s">
        <v>135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</row>
    <row r="865" spans="1:31">
      <c r="A865" s="56" t="s">
        <v>80</v>
      </c>
      <c r="B865" s="56" t="s">
        <v>197</v>
      </c>
      <c r="C865" s="56" t="s">
        <v>136</v>
      </c>
      <c r="D865" s="5">
        <v>213.0451678798199</v>
      </c>
      <c r="E865" s="5">
        <v>251.4204366387452</v>
      </c>
      <c r="F865" s="5">
        <v>199.2210376759601</v>
      </c>
      <c r="G865" s="5">
        <v>126.742014331655</v>
      </c>
      <c r="H865" s="5">
        <v>180.51341408347011</v>
      </c>
      <c r="I865" s="5">
        <v>184.41772949294989</v>
      </c>
      <c r="J865" s="5">
        <v>308.66522768359499</v>
      </c>
      <c r="K865" s="5">
        <v>160.58269888911491</v>
      </c>
      <c r="L865" s="5">
        <v>280.02973825260511</v>
      </c>
      <c r="M865" s="5">
        <v>299.18001739479968</v>
      </c>
      <c r="N865" s="5">
        <v>248.9169205818649</v>
      </c>
      <c r="O865" s="5">
        <v>213.0451652698199</v>
      </c>
      <c r="P865" s="5">
        <v>251.4204357128697</v>
      </c>
      <c r="Q865" s="5">
        <v>199.22103691040471</v>
      </c>
      <c r="R865" s="5">
        <v>54.607372973100048</v>
      </c>
      <c r="S865" s="5">
        <v>64.035428328034925</v>
      </c>
      <c r="T865" s="5">
        <v>77.214285680095301</v>
      </c>
      <c r="U865" s="5">
        <v>166.56127880746001</v>
      </c>
      <c r="V865" s="5">
        <v>81.759810866029923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</row>
    <row r="866" spans="1:31">
      <c r="A866" s="56" t="s">
        <v>80</v>
      </c>
      <c r="B866" s="56" t="s">
        <v>197</v>
      </c>
      <c r="C866" s="56" t="s">
        <v>137</v>
      </c>
      <c r="D866" s="5">
        <v>574.6662846395202</v>
      </c>
      <c r="E866" s="5">
        <v>1048.79722410717</v>
      </c>
      <c r="F866" s="5">
        <v>1205.999407411615</v>
      </c>
      <c r="G866" s="5">
        <v>2585.9670783963079</v>
      </c>
      <c r="H866" s="5">
        <v>3720.9073824794441</v>
      </c>
      <c r="I866" s="5">
        <v>5323.957040662568</v>
      </c>
      <c r="J866" s="5">
        <v>5299.0532249032649</v>
      </c>
      <c r="K866" s="5">
        <v>6801.5901327764186</v>
      </c>
      <c r="L866" s="5">
        <v>6608.2886042663731</v>
      </c>
      <c r="M866" s="5">
        <v>5849.0832343828488</v>
      </c>
      <c r="N866" s="5">
        <v>6720.4434677967483</v>
      </c>
      <c r="O866" s="5">
        <v>8617.7786946446686</v>
      </c>
      <c r="P866" s="5">
        <v>9141.2930218069396</v>
      </c>
      <c r="Q866" s="5">
        <v>9170.5079680367289</v>
      </c>
      <c r="R866" s="5">
        <v>9084.6247007967668</v>
      </c>
      <c r="S866" s="5">
        <v>9088.9021398777422</v>
      </c>
      <c r="T866" s="5">
        <v>10261.589225025849</v>
      </c>
      <c r="U866" s="5">
        <v>10191.164255928939</v>
      </c>
      <c r="V866" s="5">
        <v>11153.87903753395</v>
      </c>
      <c r="W866" s="5">
        <v>9882.6755673142798</v>
      </c>
      <c r="X866" s="5">
        <v>8180.9706037457026</v>
      </c>
      <c r="Y866" s="5">
        <v>9196.331180363879</v>
      </c>
      <c r="Z866" s="5">
        <v>9697.5910269062169</v>
      </c>
      <c r="AA866" s="5">
        <v>9794.2373733754503</v>
      </c>
      <c r="AB866" s="5">
        <v>9589.4653529118805</v>
      </c>
      <c r="AC866" s="5">
        <v>9671.5988577440385</v>
      </c>
      <c r="AD866" s="5">
        <v>9326.3823274163315</v>
      </c>
      <c r="AE866" s="5">
        <v>9946.1294811502357</v>
      </c>
    </row>
    <row r="867" spans="1:31">
      <c r="A867" s="56" t="s">
        <v>80</v>
      </c>
      <c r="B867" s="56" t="s">
        <v>197</v>
      </c>
      <c r="C867" s="56" t="s">
        <v>138</v>
      </c>
      <c r="D867" s="5">
        <v>55.678855270494957</v>
      </c>
      <c r="E867" s="5">
        <v>173.20251783203511</v>
      </c>
      <c r="F867" s="5">
        <v>276.42086290585007</v>
      </c>
      <c r="G867" s="5">
        <v>391.33993690289998</v>
      </c>
      <c r="H867" s="5">
        <v>566.84955623410497</v>
      </c>
      <c r="I867" s="5">
        <v>736.07202751566501</v>
      </c>
      <c r="J867" s="5">
        <v>1031.6168609363649</v>
      </c>
      <c r="K867" s="5">
        <v>1294.08332231242</v>
      </c>
      <c r="L867" s="5">
        <v>1533.0044471176641</v>
      </c>
      <c r="M867" s="5">
        <v>1660.640006459636</v>
      </c>
      <c r="N867" s="5">
        <v>1977.991083517024</v>
      </c>
      <c r="O867" s="5">
        <v>2332.1746812667789</v>
      </c>
      <c r="P867" s="5">
        <v>2875.0421005858529</v>
      </c>
      <c r="Q867" s="5">
        <v>3065.5917017350162</v>
      </c>
      <c r="R867" s="5">
        <v>3239.9784051597212</v>
      </c>
      <c r="S867" s="5">
        <v>3607.448831783724</v>
      </c>
      <c r="T867" s="5">
        <v>3656.5321420816481</v>
      </c>
      <c r="U867" s="5">
        <v>3892.9364561749589</v>
      </c>
      <c r="V867" s="5">
        <v>4136.6847319206754</v>
      </c>
      <c r="W867" s="5">
        <v>3108.9354535699331</v>
      </c>
      <c r="X867" s="5">
        <v>2696.4476509145402</v>
      </c>
      <c r="Y867" s="5">
        <v>3215.6697926513498</v>
      </c>
      <c r="Z867" s="5">
        <v>3541.5038131962961</v>
      </c>
      <c r="AA867" s="5">
        <v>4255.6041977319583</v>
      </c>
      <c r="AB867" s="5">
        <v>3983.151582558236</v>
      </c>
      <c r="AC867" s="5">
        <v>4221.4414533180416</v>
      </c>
      <c r="AD867" s="5">
        <v>4124.4442264393756</v>
      </c>
      <c r="AE867" s="5">
        <v>4901.3870878376511</v>
      </c>
    </row>
    <row r="868" spans="1:31">
      <c r="A868" s="56" t="s">
        <v>80</v>
      </c>
      <c r="B868" s="56" t="s">
        <v>197</v>
      </c>
      <c r="C868" s="56" t="s">
        <v>139</v>
      </c>
      <c r="D868" s="5">
        <v>113.965096957097</v>
      </c>
      <c r="E868" s="5">
        <v>204.51809434610101</v>
      </c>
      <c r="F868" s="5">
        <v>295.47356632832401</v>
      </c>
      <c r="G868" s="5">
        <v>376.36248337679302</v>
      </c>
      <c r="H868" s="5">
        <v>442.707538579595</v>
      </c>
      <c r="I868" s="5">
        <v>500.81247181569103</v>
      </c>
      <c r="J868" s="5">
        <v>581.00197300838397</v>
      </c>
      <c r="K868" s="5">
        <v>707.25287677804795</v>
      </c>
      <c r="L868" s="5">
        <v>820.43033742354703</v>
      </c>
      <c r="M868" s="5">
        <v>927.728959052812</v>
      </c>
      <c r="N868" s="5">
        <v>1055.7626441102</v>
      </c>
      <c r="O868" s="5">
        <v>1193.3551323664601</v>
      </c>
      <c r="P868" s="5">
        <v>1335.4764663847</v>
      </c>
      <c r="Q868" s="5">
        <v>1455.5149278808999</v>
      </c>
      <c r="R868" s="5">
        <v>1571.3795097319801</v>
      </c>
      <c r="S868" s="5">
        <v>1661.32892220965</v>
      </c>
      <c r="T868" s="5">
        <v>1730.55739828744</v>
      </c>
      <c r="U868" s="5">
        <v>1751.8883123606499</v>
      </c>
      <c r="V868" s="5">
        <v>1766.7469949399001</v>
      </c>
      <c r="W868" s="5">
        <v>1766.75208446739</v>
      </c>
      <c r="X868" s="5">
        <v>1767.15895608714</v>
      </c>
      <c r="Y868" s="5">
        <v>1761.84724322329</v>
      </c>
      <c r="Z868" s="5">
        <v>1749.80132554959</v>
      </c>
      <c r="AA868" s="5">
        <v>1749.36623159228</v>
      </c>
      <c r="AB868" s="5">
        <v>1738.49031901175</v>
      </c>
      <c r="AC868" s="5">
        <v>1725.91060392653</v>
      </c>
      <c r="AD868" s="5">
        <v>1701.4704868379399</v>
      </c>
      <c r="AE868" s="5">
        <v>1718.85391947125</v>
      </c>
    </row>
    <row r="869" spans="1:31">
      <c r="A869" s="56" t="s">
        <v>80</v>
      </c>
      <c r="B869" s="56" t="s">
        <v>197</v>
      </c>
      <c r="C869" s="56" t="s">
        <v>140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</row>
    <row r="870" spans="1:31">
      <c r="A870" s="56" t="s">
        <v>80</v>
      </c>
      <c r="B870" s="56" t="s">
        <v>197</v>
      </c>
      <c r="C870" s="56" t="s">
        <v>141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</row>
    <row r="871" spans="1:31">
      <c r="A871" s="56" t="s">
        <v>80</v>
      </c>
      <c r="B871" s="56" t="s">
        <v>197</v>
      </c>
      <c r="C871" s="56" t="s">
        <v>142</v>
      </c>
      <c r="D871" s="5">
        <v>4246.2200507155612</v>
      </c>
      <c r="E871" s="5">
        <v>15811.875342941679</v>
      </c>
      <c r="F871" s="5">
        <v>20305.394339721479</v>
      </c>
      <c r="G871" s="5">
        <v>26156.600193576141</v>
      </c>
      <c r="H871" s="5">
        <v>27522.390476585158</v>
      </c>
      <c r="I871" s="5">
        <v>28552.33886889409</v>
      </c>
      <c r="J871" s="5">
        <v>30268.828519073952</v>
      </c>
      <c r="K871" s="5">
        <v>29820.608958977071</v>
      </c>
      <c r="L871" s="5">
        <v>33551.436327253468</v>
      </c>
      <c r="M871" s="5">
        <v>35069.772459621818</v>
      </c>
      <c r="N871" s="5">
        <v>35122.433822511317</v>
      </c>
      <c r="O871" s="5">
        <v>35725.545046536761</v>
      </c>
      <c r="P871" s="5">
        <v>34513.361678551817</v>
      </c>
      <c r="Q871" s="5">
        <v>34524.616255622153</v>
      </c>
      <c r="R871" s="5">
        <v>32876.765273906873</v>
      </c>
      <c r="S871" s="5">
        <v>32642.820620088511</v>
      </c>
      <c r="T871" s="5">
        <v>32322.901332972</v>
      </c>
      <c r="U871" s="5">
        <v>33940.274643836587</v>
      </c>
      <c r="V871" s="5">
        <v>31677.556127244541</v>
      </c>
      <c r="W871" s="5">
        <v>34013.618132177457</v>
      </c>
      <c r="X871" s="5">
        <v>36182.101021846327</v>
      </c>
      <c r="Y871" s="5">
        <v>35170.520919521849</v>
      </c>
      <c r="Z871" s="5">
        <v>35484.66233750774</v>
      </c>
      <c r="AA871" s="5">
        <v>34000.235049540926</v>
      </c>
      <c r="AB871" s="5">
        <v>34743.818585696266</v>
      </c>
      <c r="AC871" s="5">
        <v>33003.231319892933</v>
      </c>
      <c r="AD871" s="5">
        <v>33068.916760296357</v>
      </c>
      <c r="AE871" s="5">
        <v>33154.250458207673</v>
      </c>
    </row>
    <row r="872" spans="1:31">
      <c r="A872" s="56" t="s">
        <v>80</v>
      </c>
      <c r="B872" s="56" t="s">
        <v>197</v>
      </c>
      <c r="C872" s="56" t="s">
        <v>143</v>
      </c>
      <c r="D872" s="5">
        <v>6209.3168064687943</v>
      </c>
      <c r="E872" s="5">
        <v>5900.1877962134158</v>
      </c>
      <c r="F872" s="5">
        <v>6484.9587484383701</v>
      </c>
      <c r="G872" s="5">
        <v>9534.0553291618598</v>
      </c>
      <c r="H872" s="5">
        <v>10930.011825188079</v>
      </c>
      <c r="I872" s="5">
        <v>14115.03109480039</v>
      </c>
      <c r="J872" s="5">
        <v>13896.503969564799</v>
      </c>
      <c r="K872" s="5">
        <v>17750.605875981171</v>
      </c>
      <c r="L872" s="5">
        <v>16997.634871040391</v>
      </c>
      <c r="M872" s="5">
        <v>14962.934231154701</v>
      </c>
      <c r="N872" s="5">
        <v>18290.572035863501</v>
      </c>
      <c r="O872" s="5">
        <v>21672.579284627089</v>
      </c>
      <c r="P872" s="5">
        <v>23714.1103805288</v>
      </c>
      <c r="Q872" s="5">
        <v>24831.481068902522</v>
      </c>
      <c r="R872" s="5">
        <v>26484.786134471</v>
      </c>
      <c r="S872" s="5">
        <v>26448.82062443464</v>
      </c>
      <c r="T872" s="5">
        <v>29745.0559264205</v>
      </c>
      <c r="U872" s="5">
        <v>29493.391156401762</v>
      </c>
      <c r="V872" s="5">
        <v>31833.660675481311</v>
      </c>
      <c r="W872" s="5">
        <v>31401.07612803534</v>
      </c>
      <c r="X872" s="5">
        <v>27512.569141503969</v>
      </c>
      <c r="Y872" s="5">
        <v>30608.627434239701</v>
      </c>
      <c r="Z872" s="5">
        <v>31147.342880914199</v>
      </c>
      <c r="AA872" s="5">
        <v>32821.561896572763</v>
      </c>
      <c r="AB872" s="5">
        <v>33114.041230386021</v>
      </c>
      <c r="AC872" s="5">
        <v>34755.526287583103</v>
      </c>
      <c r="AD872" s="5">
        <v>33448.222115360062</v>
      </c>
      <c r="AE872" s="5">
        <v>34174.397638609582</v>
      </c>
    </row>
    <row r="873" spans="1:31">
      <c r="A873" s="56" t="s">
        <v>80</v>
      </c>
      <c r="B873" s="56" t="s">
        <v>197</v>
      </c>
      <c r="C873" s="56" t="s">
        <v>144</v>
      </c>
      <c r="D873" s="5">
        <v>8003.7758971000003</v>
      </c>
      <c r="E873" s="5">
        <v>8914.7690364000009</v>
      </c>
      <c r="F873" s="5">
        <v>9913.3651482999994</v>
      </c>
      <c r="G873" s="5">
        <v>10887.891067799999</v>
      </c>
      <c r="H873" s="5">
        <v>11827.9604989</v>
      </c>
      <c r="I873" s="5">
        <v>12709.108892</v>
      </c>
      <c r="J873" s="5">
        <v>13625.049818199999</v>
      </c>
      <c r="K873" s="5">
        <v>14562.2154581</v>
      </c>
      <c r="L873" s="5">
        <v>15460.4242044</v>
      </c>
      <c r="M873" s="5">
        <v>16247.905898499999</v>
      </c>
      <c r="N873" s="5">
        <v>17074.411882799999</v>
      </c>
      <c r="O873" s="5">
        <v>17890.849798899999</v>
      </c>
      <c r="P873" s="5">
        <v>18708.810956900001</v>
      </c>
      <c r="Q873" s="5">
        <v>19396.284543199999</v>
      </c>
      <c r="R873" s="5">
        <v>20081.111898399999</v>
      </c>
      <c r="S873" s="5">
        <v>20768.276866600001</v>
      </c>
      <c r="T873" s="5">
        <v>21506.990019000001</v>
      </c>
      <c r="U873" s="5">
        <v>22145.479821699999</v>
      </c>
      <c r="V873" s="5">
        <v>22806.500498599999</v>
      </c>
      <c r="W873" s="5">
        <v>23456.237986600001</v>
      </c>
      <c r="X873" s="5">
        <v>24147.858120199999</v>
      </c>
      <c r="Y873" s="5">
        <v>24712.014822900001</v>
      </c>
      <c r="Z873" s="5">
        <v>25293.8984662</v>
      </c>
      <c r="AA873" s="5">
        <v>25871.542336499999</v>
      </c>
      <c r="AB873" s="5">
        <v>26502.765391100002</v>
      </c>
      <c r="AC873" s="5">
        <v>27014.529022899998</v>
      </c>
      <c r="AD873" s="5">
        <v>27560.276074599999</v>
      </c>
      <c r="AE873" s="5">
        <v>27560.276074599999</v>
      </c>
    </row>
    <row r="874" spans="1:31">
      <c r="A874" s="56" t="s">
        <v>80</v>
      </c>
      <c r="B874" s="56" t="s">
        <v>197</v>
      </c>
      <c r="C874" s="56" t="s">
        <v>146</v>
      </c>
      <c r="D874" s="5">
        <v>3.6654000000000042E-7</v>
      </c>
      <c r="E874" s="5">
        <v>3.6809000000000027E-7</v>
      </c>
      <c r="F874" s="5">
        <v>3.9722500000000009E-7</v>
      </c>
      <c r="G874" s="5">
        <v>4.3681000000000001E-7</v>
      </c>
      <c r="H874" s="5">
        <v>1.8012713067249999</v>
      </c>
      <c r="I874" s="5">
        <v>5.0094499999999949E-7</v>
      </c>
      <c r="J874" s="5">
        <v>5.2803500000000093E-7</v>
      </c>
      <c r="K874" s="5">
        <v>15.85824898104501</v>
      </c>
      <c r="L874" s="5">
        <v>3.0785367114349889</v>
      </c>
      <c r="M874" s="5">
        <v>12.500450900750019</v>
      </c>
      <c r="N874" s="5">
        <v>3.7168250093449942</v>
      </c>
      <c r="O874" s="5">
        <v>31.524707271295</v>
      </c>
      <c r="P874" s="5">
        <v>1.4325849999999979E-6</v>
      </c>
      <c r="Q874" s="5">
        <v>1.5219650000000009E-6</v>
      </c>
      <c r="R874" s="5">
        <v>0.62345962137500077</v>
      </c>
      <c r="S874" s="5">
        <v>1.8502450000000001E-6</v>
      </c>
      <c r="T874" s="5">
        <v>2.01059E-6</v>
      </c>
      <c r="U874" s="5">
        <v>2.1653799999999999E-6</v>
      </c>
      <c r="V874" s="5">
        <v>2.345849999999998E-6</v>
      </c>
      <c r="W874" s="5">
        <v>2.7496200000000021E-6</v>
      </c>
      <c r="X874" s="5">
        <v>3.0650150000000009E-6</v>
      </c>
      <c r="Y874" s="5">
        <v>4.0037900000000007E-6</v>
      </c>
      <c r="Z874" s="5">
        <v>6.2425347551399986</v>
      </c>
      <c r="AA874" s="5">
        <v>5.1730000000000113E-6</v>
      </c>
      <c r="AB874" s="5">
        <v>5.3691950000000024E-6</v>
      </c>
      <c r="AC874" s="5">
        <v>5.4190200000000049E-6</v>
      </c>
      <c r="AD874" s="5">
        <v>5.1982050000000051E-6</v>
      </c>
      <c r="AE874" s="5">
        <v>5.5187600000000078E-6</v>
      </c>
    </row>
    <row r="875" spans="1:31">
      <c r="A875" s="56" t="s">
        <v>80</v>
      </c>
      <c r="B875" s="56" t="s">
        <v>197</v>
      </c>
      <c r="C875" s="56" t="s">
        <v>149</v>
      </c>
      <c r="D875" s="5">
        <v>-809.62099444690966</v>
      </c>
      <c r="E875" s="5">
        <v>-1485.4258922828619</v>
      </c>
      <c r="F875" s="5">
        <v>-1681.5147877672241</v>
      </c>
      <c r="G875" s="5">
        <v>-3307.6181419229101</v>
      </c>
      <c r="H875" s="5">
        <v>-4668.7671536739199</v>
      </c>
      <c r="I875" s="5">
        <v>-6696.223412932819</v>
      </c>
      <c r="J875" s="5">
        <v>-6654.6490188127609</v>
      </c>
      <c r="K875" s="5">
        <v>-8636.9608420891182</v>
      </c>
      <c r="L875" s="5">
        <v>-8420.0776786938004</v>
      </c>
      <c r="M875" s="5">
        <v>-7478.097071273316</v>
      </c>
      <c r="N875" s="5">
        <v>-8535.2489934655732</v>
      </c>
      <c r="O875" s="5">
        <v>-11002.78178496233</v>
      </c>
      <c r="P875" s="5">
        <v>-11777.79041481674</v>
      </c>
      <c r="Q875" s="5">
        <v>-11694.41927322041</v>
      </c>
      <c r="R875" s="5">
        <v>-11637.598101962431</v>
      </c>
      <c r="S875" s="5">
        <v>-11593.51571108877</v>
      </c>
      <c r="T875" s="5">
        <v>-13084.026819737241</v>
      </c>
      <c r="U875" s="5">
        <v>-12979.06940685876</v>
      </c>
      <c r="V875" s="5">
        <v>-14136.19894433536</v>
      </c>
      <c r="W875" s="5">
        <v>-12548.23855714739</v>
      </c>
      <c r="X875" s="5">
        <v>-10354.962314613589</v>
      </c>
      <c r="Y875" s="5">
        <v>-11705.55597689682</v>
      </c>
      <c r="Z875" s="5">
        <v>-12282.99236289402</v>
      </c>
      <c r="AA875" s="5">
        <v>-12538.425279463239</v>
      </c>
      <c r="AB875" s="5">
        <v>-12278.987176712641</v>
      </c>
      <c r="AC875" s="5">
        <v>-12343.725313040921</v>
      </c>
      <c r="AD875" s="5">
        <v>-11924.02135097576</v>
      </c>
      <c r="AE875" s="5">
        <v>-12742.169791849739</v>
      </c>
    </row>
    <row r="876" spans="1:31">
      <c r="A876" s="56" t="s">
        <v>80</v>
      </c>
      <c r="B876" s="56" t="s">
        <v>197</v>
      </c>
      <c r="C876" s="56" t="s">
        <v>150</v>
      </c>
      <c r="D876" s="5">
        <v>-65.498058890754962</v>
      </c>
      <c r="E876" s="5">
        <v>-203.74752973354981</v>
      </c>
      <c r="F876" s="5">
        <v>-325.47073681535988</v>
      </c>
      <c r="G876" s="5">
        <v>-460.42416224087538</v>
      </c>
      <c r="H876" s="5">
        <v>-666.44434194110499</v>
      </c>
      <c r="I876" s="5">
        <v>-866.99704204922512</v>
      </c>
      <c r="J876" s="5">
        <v>-1212.431444489225</v>
      </c>
      <c r="K876" s="5">
        <v>-1527.749051030285</v>
      </c>
      <c r="L876" s="5">
        <v>-1817.35696600901</v>
      </c>
      <c r="M876" s="5">
        <v>-1973.247217962155</v>
      </c>
      <c r="N876" s="5">
        <v>-2364.956508143729</v>
      </c>
      <c r="O876" s="5">
        <v>-2788.975755128316</v>
      </c>
      <c r="P876" s="5">
        <v>-3456.087731915125</v>
      </c>
      <c r="Q876" s="5">
        <v>-3691.990070520123</v>
      </c>
      <c r="R876" s="5">
        <v>-3930.6512970702088</v>
      </c>
      <c r="S876" s="5">
        <v>-4379.2778416940746</v>
      </c>
      <c r="T876" s="5">
        <v>-4449.035373016839</v>
      </c>
      <c r="U876" s="5">
        <v>-4723.6384408677759</v>
      </c>
      <c r="V876" s="5">
        <v>-5059.2345174008087</v>
      </c>
      <c r="W876" s="5">
        <v>-3745.088016425424</v>
      </c>
      <c r="X876" s="5">
        <v>-3267.2917087085489</v>
      </c>
      <c r="Y876" s="5">
        <v>-3938.6148372852981</v>
      </c>
      <c r="Z876" s="5">
        <v>-4300.0221115045179</v>
      </c>
      <c r="AA876" s="5">
        <v>-5241.5691402825323</v>
      </c>
      <c r="AB876" s="5">
        <v>-4893.3957106444141</v>
      </c>
      <c r="AC876" s="5">
        <v>-5184.1221962560621</v>
      </c>
      <c r="AD876" s="5">
        <v>-5042.1076336203096</v>
      </c>
      <c r="AE876" s="5">
        <v>-6040.2557245067082</v>
      </c>
    </row>
    <row r="877" spans="1:31">
      <c r="A877" s="56" t="s">
        <v>80</v>
      </c>
      <c r="B877" s="56" t="s">
        <v>197</v>
      </c>
      <c r="C877" s="56" t="s">
        <v>151</v>
      </c>
      <c r="D877" s="5">
        <v>-130.96854174107401</v>
      </c>
      <c r="E877" s="5">
        <v>-236.46226340691001</v>
      </c>
      <c r="F877" s="5">
        <v>-343.32192731499498</v>
      </c>
      <c r="G877" s="5">
        <v>-436.92834610717802</v>
      </c>
      <c r="H877" s="5">
        <v>-513.65866140435799</v>
      </c>
      <c r="I877" s="5">
        <v>-582.25303297905305</v>
      </c>
      <c r="J877" s="5">
        <v>-677.32689186207301</v>
      </c>
      <c r="K877" s="5">
        <v>-824.39657464836</v>
      </c>
      <c r="L877" s="5">
        <v>-957.73411036726498</v>
      </c>
      <c r="M877" s="5">
        <v>-1081.45927541575</v>
      </c>
      <c r="N877" s="5">
        <v>-1233.39521386207</v>
      </c>
      <c r="O877" s="5">
        <v>-1393.1405148480201</v>
      </c>
      <c r="P877" s="5">
        <v>-1561.0975839064299</v>
      </c>
      <c r="Q877" s="5">
        <v>-1704.4301517123499</v>
      </c>
      <c r="R877" s="5">
        <v>-1836.0564598952101</v>
      </c>
      <c r="S877" s="5">
        <v>-1939.84030818264</v>
      </c>
      <c r="T877" s="5">
        <v>-2023.5924374281799</v>
      </c>
      <c r="U877" s="5">
        <v>-2052.3431988034599</v>
      </c>
      <c r="V877" s="5">
        <v>-2063.13551045758</v>
      </c>
      <c r="W877" s="5">
        <v>-2067.9110095372998</v>
      </c>
      <c r="X877" s="5">
        <v>-2061.0255247456198</v>
      </c>
      <c r="Y877" s="5">
        <v>-2058.9092883543199</v>
      </c>
      <c r="Z877" s="5">
        <v>-2041.5149880725701</v>
      </c>
      <c r="AA877" s="5">
        <v>-2044.5966017343801</v>
      </c>
      <c r="AB877" s="5">
        <v>-2028.1466020866301</v>
      </c>
      <c r="AC877" s="5">
        <v>-2012.96819171518</v>
      </c>
      <c r="AD877" s="5">
        <v>-1982.19426614401</v>
      </c>
      <c r="AE877" s="5">
        <v>-2005.18841427446</v>
      </c>
    </row>
    <row r="879" spans="1:31">
      <c r="A879" s="56" t="s">
        <v>80</v>
      </c>
      <c r="B879" s="56" t="s">
        <v>198</v>
      </c>
      <c r="C879" s="56" t="s">
        <v>131</v>
      </c>
      <c r="D879" s="5">
        <v>32322.690388441271</v>
      </c>
      <c r="E879" s="5">
        <v>27903.89138806253</v>
      </c>
      <c r="F879" s="5">
        <v>24055.755281916328</v>
      </c>
      <c r="G879" s="5">
        <v>20220.051449842598</v>
      </c>
      <c r="H879" s="5">
        <v>20766.115660208841</v>
      </c>
      <c r="I879" s="5">
        <v>17461.051559796939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</row>
    <row r="880" spans="1:31">
      <c r="A880" s="56" t="s">
        <v>80</v>
      </c>
      <c r="B880" s="56" t="s">
        <v>198</v>
      </c>
      <c r="C880" s="56" t="s">
        <v>132</v>
      </c>
      <c r="D880" s="5">
        <v>13.508335914540011</v>
      </c>
      <c r="E880" s="5">
        <v>9.4269899234449994</v>
      </c>
      <c r="F880" s="5">
        <v>16.24115473738</v>
      </c>
      <c r="G880" s="5">
        <v>24.877487541850009</v>
      </c>
      <c r="H880" s="5">
        <v>73.829377852039897</v>
      </c>
      <c r="I880" s="5">
        <v>105.53612886709981</v>
      </c>
      <c r="J880" s="5">
        <v>1361.158169621805</v>
      </c>
      <c r="K880" s="5">
        <v>1375.064240052787</v>
      </c>
      <c r="L880" s="5">
        <v>2913.591409122645</v>
      </c>
      <c r="M880" s="5">
        <v>3209.8488485157181</v>
      </c>
      <c r="N880" s="5">
        <v>3125.0875618312189</v>
      </c>
      <c r="O880" s="5">
        <v>5114.4029206184341</v>
      </c>
      <c r="P880" s="5">
        <v>4439.9468161737932</v>
      </c>
      <c r="Q880" s="5">
        <v>6087.1948729782143</v>
      </c>
      <c r="R880" s="5">
        <v>7401.712531579883</v>
      </c>
      <c r="S880" s="5">
        <v>9337.350454979869</v>
      </c>
      <c r="T880" s="5">
        <v>8239.8230533799906</v>
      </c>
      <c r="U880" s="5">
        <v>8876.2366649314408</v>
      </c>
      <c r="V880" s="5">
        <v>9552.9288437858231</v>
      </c>
      <c r="W880" s="5">
        <v>13318.125190469589</v>
      </c>
      <c r="X880" s="5">
        <v>15275.56855173881</v>
      </c>
      <c r="Y880" s="5">
        <v>15193.601933757251</v>
      </c>
      <c r="Z880" s="5">
        <v>18250.63040284922</v>
      </c>
      <c r="AA880" s="5">
        <v>18846.921154868411</v>
      </c>
      <c r="AB880" s="5">
        <v>21108.019568098978</v>
      </c>
      <c r="AC880" s="5">
        <v>22497.11459771997</v>
      </c>
      <c r="AD880" s="5">
        <v>18582.602388967691</v>
      </c>
      <c r="AE880" s="5">
        <v>17574.290788924951</v>
      </c>
    </row>
    <row r="881" spans="1:31">
      <c r="A881" s="56" t="s">
        <v>80</v>
      </c>
      <c r="B881" s="56" t="s">
        <v>198</v>
      </c>
      <c r="C881" s="56" t="s">
        <v>133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10210.779069666351</v>
      </c>
      <c r="AE881" s="5">
        <v>10468.64110639148</v>
      </c>
    </row>
    <row r="882" spans="1:31">
      <c r="A882" s="56" t="s">
        <v>80</v>
      </c>
      <c r="B882" s="56" t="s">
        <v>198</v>
      </c>
      <c r="C882" s="56" t="s">
        <v>134</v>
      </c>
      <c r="D882" s="5">
        <v>10.084284472725001</v>
      </c>
      <c r="E882" s="5">
        <v>9.2391843759400025</v>
      </c>
      <c r="F882" s="5">
        <v>8.9635008312199975</v>
      </c>
      <c r="G882" s="5">
        <v>9.9460217073200052</v>
      </c>
      <c r="H882" s="5">
        <v>35.737375003440008</v>
      </c>
      <c r="I882" s="5">
        <v>103.08790925008989</v>
      </c>
      <c r="J882" s="5">
        <v>448.87094621352003</v>
      </c>
      <c r="K882" s="5">
        <v>1387.684965224664</v>
      </c>
      <c r="L882" s="5">
        <v>1395.5888694391961</v>
      </c>
      <c r="M882" s="5">
        <v>1111.822471736735</v>
      </c>
      <c r="N882" s="5">
        <v>849.12858131491532</v>
      </c>
      <c r="O882" s="5">
        <v>1373.934912403925</v>
      </c>
      <c r="P882" s="5">
        <v>1175.0172855625999</v>
      </c>
      <c r="Q882" s="5">
        <v>1435.9196038165601</v>
      </c>
      <c r="R882" s="5">
        <v>295.80381793046962</v>
      </c>
      <c r="S882" s="5">
        <v>823.80642953489007</v>
      </c>
      <c r="T882" s="5">
        <v>663.87954053072531</v>
      </c>
      <c r="U882" s="5">
        <v>724.69212518694474</v>
      </c>
      <c r="V882" s="5">
        <v>1283.2518043527771</v>
      </c>
      <c r="W882" s="5">
        <v>2144.318470808777</v>
      </c>
      <c r="X882" s="5">
        <v>1472.6349510461571</v>
      </c>
      <c r="Y882" s="5">
        <v>446.84252602976488</v>
      </c>
      <c r="Z882" s="5">
        <v>701.88524646335509</v>
      </c>
      <c r="AA882" s="5">
        <v>119.10154490601499</v>
      </c>
      <c r="AB882" s="5">
        <v>394.66318083790492</v>
      </c>
      <c r="AC882" s="5">
        <v>125.17335294013969</v>
      </c>
      <c r="AD882" s="5">
        <v>228.54394406887999</v>
      </c>
      <c r="AE882" s="5">
        <v>99.266330992159993</v>
      </c>
    </row>
    <row r="883" spans="1:31">
      <c r="A883" s="56" t="s">
        <v>80</v>
      </c>
      <c r="B883" s="56" t="s">
        <v>198</v>
      </c>
      <c r="C883" s="56" t="s">
        <v>135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</row>
    <row r="884" spans="1:31">
      <c r="A884" s="56" t="s">
        <v>80</v>
      </c>
      <c r="B884" s="56" t="s">
        <v>198</v>
      </c>
      <c r="C884" s="56" t="s">
        <v>136</v>
      </c>
      <c r="D884" s="5">
        <v>3525.9120773271352</v>
      </c>
      <c r="E884" s="5">
        <v>1349.0213814116801</v>
      </c>
      <c r="F884" s="5">
        <v>1811.1562077870699</v>
      </c>
      <c r="G884" s="5">
        <v>2511.7543817878532</v>
      </c>
      <c r="H884" s="5">
        <v>2459.3352419984699</v>
      </c>
      <c r="I884" s="5">
        <v>2305.053883971565</v>
      </c>
      <c r="J884" s="5">
        <v>3532.6520047918111</v>
      </c>
      <c r="K884" s="5">
        <v>2260.7009190582248</v>
      </c>
      <c r="L884" s="5">
        <v>2315.7001119432261</v>
      </c>
      <c r="M884" s="5">
        <v>2968.0878385458141</v>
      </c>
      <c r="N884" s="5">
        <v>3089.4833715760469</v>
      </c>
      <c r="O884" s="5">
        <v>2409.6340935653061</v>
      </c>
      <c r="P884" s="5">
        <v>1917.7823078822889</v>
      </c>
      <c r="Q884" s="5">
        <v>2310.734897965986</v>
      </c>
      <c r="R884" s="5">
        <v>3024.6254340701689</v>
      </c>
      <c r="S884" s="5">
        <v>3045.6034130741459</v>
      </c>
      <c r="T884" s="5">
        <v>2285.156735259965</v>
      </c>
      <c r="U884" s="5">
        <v>2385.1557107220092</v>
      </c>
      <c r="V884" s="5">
        <v>2066.34733868386</v>
      </c>
      <c r="W884" s="5">
        <v>1632.414453844015</v>
      </c>
      <c r="X884" s="5">
        <v>2004.4578063281899</v>
      </c>
      <c r="Y884" s="5">
        <v>2965.2589464613402</v>
      </c>
      <c r="Z884" s="5">
        <v>3139.3177996195</v>
      </c>
      <c r="AA884" s="5">
        <v>2254.9322308228889</v>
      </c>
      <c r="AB884" s="5">
        <v>2975.4195639653749</v>
      </c>
      <c r="AC884" s="5">
        <v>2914.5902294175362</v>
      </c>
      <c r="AD884" s="5">
        <v>2276.7205664959802</v>
      </c>
      <c r="AE884" s="5">
        <v>1508.376636262095</v>
      </c>
    </row>
    <row r="885" spans="1:31">
      <c r="A885" s="56" t="s">
        <v>80</v>
      </c>
      <c r="B885" s="56" t="s">
        <v>198</v>
      </c>
      <c r="C885" s="56" t="s">
        <v>137</v>
      </c>
      <c r="D885" s="5">
        <v>116.73501236471</v>
      </c>
      <c r="E885" s="5">
        <v>219.66109079807501</v>
      </c>
      <c r="F885" s="5">
        <v>194.94611889004511</v>
      </c>
      <c r="G885" s="5">
        <v>216.399199483915</v>
      </c>
      <c r="H885" s="5">
        <v>217.05935493422999</v>
      </c>
      <c r="I885" s="5">
        <v>225.4500010191199</v>
      </c>
      <c r="J885" s="5">
        <v>3601.0700820127072</v>
      </c>
      <c r="K885" s="5">
        <v>4134.8573002171506</v>
      </c>
      <c r="L885" s="5">
        <v>3947.4718488741928</v>
      </c>
      <c r="M885" s="5">
        <v>3404.001658291375</v>
      </c>
      <c r="N885" s="5">
        <v>3587.683758462445</v>
      </c>
      <c r="O885" s="5">
        <v>3772.0369440735922</v>
      </c>
      <c r="P885" s="5">
        <v>3635.2875271311568</v>
      </c>
      <c r="Q885" s="5">
        <v>4079.3681482496031</v>
      </c>
      <c r="R885" s="5">
        <v>3988.7051408438811</v>
      </c>
      <c r="S885" s="5">
        <v>3993.0645968533672</v>
      </c>
      <c r="T885" s="5">
        <v>3986.1476717697369</v>
      </c>
      <c r="U885" s="5">
        <v>3944.2166350448379</v>
      </c>
      <c r="V885" s="5">
        <v>3780.103257807948</v>
      </c>
      <c r="W885" s="5">
        <v>3353.6761186800518</v>
      </c>
      <c r="X885" s="5">
        <v>2532.982589275101</v>
      </c>
      <c r="Y885" s="5">
        <v>2585.909904868015</v>
      </c>
      <c r="Z885" s="5">
        <v>2527.1977359900211</v>
      </c>
      <c r="AA885" s="5">
        <v>2301.8727887022719</v>
      </c>
      <c r="AB885" s="5">
        <v>2385.672757141519</v>
      </c>
      <c r="AC885" s="5">
        <v>2099.2348361777958</v>
      </c>
      <c r="AD885" s="5">
        <v>1435.5453174868051</v>
      </c>
      <c r="AE885" s="5">
        <v>1198.5537834285799</v>
      </c>
    </row>
    <row r="886" spans="1:31">
      <c r="A886" s="56" t="s">
        <v>80</v>
      </c>
      <c r="B886" s="56" t="s">
        <v>198</v>
      </c>
      <c r="C886" s="56" t="s">
        <v>138</v>
      </c>
      <c r="D886" s="5">
        <v>33.865165763450022</v>
      </c>
      <c r="E886" s="5">
        <v>143.4072137236399</v>
      </c>
      <c r="F886" s="5">
        <v>237.5403399357601</v>
      </c>
      <c r="G886" s="5">
        <v>402.83491256990038</v>
      </c>
      <c r="H886" s="5">
        <v>611.80672300004994</v>
      </c>
      <c r="I886" s="5">
        <v>762.69692454574999</v>
      </c>
      <c r="J886" s="5">
        <v>809.09030928177583</v>
      </c>
      <c r="K886" s="5">
        <v>940.09524352867584</v>
      </c>
      <c r="L886" s="5">
        <v>1072.3119439749189</v>
      </c>
      <c r="M886" s="5">
        <v>1053.354530478384</v>
      </c>
      <c r="N886" s="5">
        <v>1226.079380731255</v>
      </c>
      <c r="O886" s="5">
        <v>1557.494809805349</v>
      </c>
      <c r="P886" s="5">
        <v>1743.3905860392899</v>
      </c>
      <c r="Q886" s="5">
        <v>2186.1949821620151</v>
      </c>
      <c r="R886" s="5">
        <v>2349.814138888938</v>
      </c>
      <c r="S886" s="5">
        <v>2595.1797474207901</v>
      </c>
      <c r="T886" s="5">
        <v>2749.2045396725662</v>
      </c>
      <c r="U886" s="5">
        <v>2955.7114191997321</v>
      </c>
      <c r="V886" s="5">
        <v>3008.7577227493562</v>
      </c>
      <c r="W886" s="5">
        <v>2750.2493365834898</v>
      </c>
      <c r="X886" s="5">
        <v>2308.8143002597112</v>
      </c>
      <c r="Y886" s="5">
        <v>2348.6831663297398</v>
      </c>
      <c r="Z886" s="5">
        <v>2357.9575222594699</v>
      </c>
      <c r="AA886" s="5">
        <v>2319.9765740780558</v>
      </c>
      <c r="AB886" s="5">
        <v>2420.498166613856</v>
      </c>
      <c r="AC886" s="5">
        <v>2390.9143368537352</v>
      </c>
      <c r="AD886" s="5">
        <v>2976.0990710770479</v>
      </c>
      <c r="AE886" s="5">
        <v>2845.4866897297939</v>
      </c>
    </row>
    <row r="887" spans="1:31">
      <c r="A887" s="56" t="s">
        <v>80</v>
      </c>
      <c r="B887" s="56" t="s">
        <v>198</v>
      </c>
      <c r="C887" s="56" t="s">
        <v>139</v>
      </c>
      <c r="D887" s="5">
        <v>69.074172932615198</v>
      </c>
      <c r="E887" s="5">
        <v>140.15642659301099</v>
      </c>
      <c r="F887" s="5">
        <v>215.85251842106501</v>
      </c>
      <c r="G887" s="5">
        <v>287.14967646944399</v>
      </c>
      <c r="H887" s="5">
        <v>348.36567844821002</v>
      </c>
      <c r="I887" s="5">
        <v>385.66229740739902</v>
      </c>
      <c r="J887" s="5">
        <v>418.05843362789699</v>
      </c>
      <c r="K887" s="5">
        <v>482.31025090746198</v>
      </c>
      <c r="L887" s="5">
        <v>538.07407158736896</v>
      </c>
      <c r="M887" s="5">
        <v>584.76177501695201</v>
      </c>
      <c r="N887" s="5">
        <v>647.95847717836398</v>
      </c>
      <c r="O887" s="5">
        <v>723.491458310697</v>
      </c>
      <c r="P887" s="5">
        <v>805.71518857144497</v>
      </c>
      <c r="Q887" s="5">
        <v>876.96027168968396</v>
      </c>
      <c r="R887" s="5">
        <v>951.94395451455398</v>
      </c>
      <c r="S887" s="5">
        <v>1008.03049652114</v>
      </c>
      <c r="T887" s="5">
        <v>1051.0785955623601</v>
      </c>
      <c r="U887" s="5">
        <v>1076.83678414377</v>
      </c>
      <c r="V887" s="5">
        <v>1090.3001927442399</v>
      </c>
      <c r="W887" s="5">
        <v>1094.51140755049</v>
      </c>
      <c r="X887" s="5">
        <v>1095.8182403927999</v>
      </c>
      <c r="Y887" s="5">
        <v>1090.22911796226</v>
      </c>
      <c r="Z887" s="5">
        <v>1084.50572591839</v>
      </c>
      <c r="AA887" s="5">
        <v>1086.54855312361</v>
      </c>
      <c r="AB887" s="5">
        <v>1080.5324274530501</v>
      </c>
      <c r="AC887" s="5">
        <v>1074.989727704</v>
      </c>
      <c r="AD887" s="5">
        <v>1060.4448594985699</v>
      </c>
      <c r="AE887" s="5">
        <v>1071.8228082655501</v>
      </c>
    </row>
    <row r="888" spans="1:31">
      <c r="A888" s="56" t="s">
        <v>80</v>
      </c>
      <c r="B888" s="56" t="s">
        <v>198</v>
      </c>
      <c r="C888" s="56" t="s">
        <v>140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</row>
    <row r="889" spans="1:31">
      <c r="A889" s="56" t="s">
        <v>80</v>
      </c>
      <c r="B889" s="56" t="s">
        <v>198</v>
      </c>
      <c r="C889" s="56" t="s">
        <v>141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2.476830000000001E-6</v>
      </c>
      <c r="M889" s="5">
        <v>4.1982400000000001E-6</v>
      </c>
      <c r="N889" s="5">
        <v>5.983615E-6</v>
      </c>
      <c r="O889" s="5">
        <v>5.5917650000000013E-6</v>
      </c>
      <c r="P889" s="5">
        <v>1.325579E-5</v>
      </c>
      <c r="Q889" s="5">
        <v>1.1197255000000001E-5</v>
      </c>
      <c r="R889" s="5">
        <v>1.7819154999999991E-5</v>
      </c>
      <c r="S889" s="5">
        <v>1.681111999999999E-5</v>
      </c>
      <c r="T889" s="5">
        <v>2.4693595E-5</v>
      </c>
      <c r="U889" s="5">
        <v>3.2614010000000011E-5</v>
      </c>
      <c r="V889" s="5">
        <v>63.404904405475023</v>
      </c>
      <c r="W889" s="5">
        <v>64.917653846985033</v>
      </c>
      <c r="X889" s="5">
        <v>775.43576227993992</v>
      </c>
      <c r="Y889" s="5">
        <v>1135.915005858815</v>
      </c>
      <c r="Z889" s="5">
        <v>1370.1224548011501</v>
      </c>
      <c r="AA889" s="5">
        <v>1899.8971438291071</v>
      </c>
      <c r="AB889" s="5">
        <v>1692.3117770896299</v>
      </c>
      <c r="AC889" s="5">
        <v>1858.591997434821</v>
      </c>
      <c r="AD889" s="5">
        <v>1833.73114596236</v>
      </c>
      <c r="AE889" s="5">
        <v>1786.1614097081799</v>
      </c>
    </row>
    <row r="890" spans="1:31">
      <c r="A890" s="56" t="s">
        <v>80</v>
      </c>
      <c r="B890" s="56" t="s">
        <v>198</v>
      </c>
      <c r="C890" s="56" t="s">
        <v>142</v>
      </c>
      <c r="D890" s="5">
        <v>11727.19611061919</v>
      </c>
      <c r="E890" s="5">
        <v>14592.084502886661</v>
      </c>
      <c r="F890" s="5">
        <v>15656.345903779409</v>
      </c>
      <c r="G890" s="5">
        <v>20163.73409742122</v>
      </c>
      <c r="H890" s="5">
        <v>19364.639520690009</v>
      </c>
      <c r="I890" s="5">
        <v>20966.815762116239</v>
      </c>
      <c r="J890" s="5">
        <v>27262.303496210548</v>
      </c>
      <c r="K890" s="5">
        <v>28338.038140327481</v>
      </c>
      <c r="L890" s="5">
        <v>27423.103277093309</v>
      </c>
      <c r="M890" s="5">
        <v>27179.52310477024</v>
      </c>
      <c r="N890" s="5">
        <v>29615.72535222859</v>
      </c>
      <c r="O890" s="5">
        <v>28127.734236974771</v>
      </c>
      <c r="P890" s="5">
        <v>31467.533513255519</v>
      </c>
      <c r="Q890" s="5">
        <v>27981.507309989069</v>
      </c>
      <c r="R890" s="5">
        <v>29085.21335730729</v>
      </c>
      <c r="S890" s="5">
        <v>27909.021063788081</v>
      </c>
      <c r="T890" s="5">
        <v>28150.759123524302</v>
      </c>
      <c r="U890" s="5">
        <v>28477.60289397895</v>
      </c>
      <c r="V890" s="5">
        <v>29385.27062150474</v>
      </c>
      <c r="W890" s="5">
        <v>27717.34789252167</v>
      </c>
      <c r="X890" s="5">
        <v>27541.287692275018</v>
      </c>
      <c r="Y890" s="5">
        <v>28570.8730745875</v>
      </c>
      <c r="Z890" s="5">
        <v>25881.837893977539</v>
      </c>
      <c r="AA890" s="5">
        <v>28654.053169755331</v>
      </c>
      <c r="AB890" s="5">
        <v>26054.892203929259</v>
      </c>
      <c r="AC890" s="5">
        <v>26785.34449753329</v>
      </c>
      <c r="AD890" s="5">
        <v>25440.48295837667</v>
      </c>
      <c r="AE890" s="5">
        <v>25561.95072767463</v>
      </c>
    </row>
    <row r="891" spans="1:31">
      <c r="A891" s="56" t="s">
        <v>80</v>
      </c>
      <c r="B891" s="56" t="s">
        <v>198</v>
      </c>
      <c r="C891" s="56" t="s">
        <v>143</v>
      </c>
      <c r="D891" s="5">
        <v>1916.2213382431501</v>
      </c>
      <c r="E891" s="5">
        <v>1632.876715546661</v>
      </c>
      <c r="F891" s="5">
        <v>1776.8922041478861</v>
      </c>
      <c r="G891" s="5">
        <v>1698.34161341858</v>
      </c>
      <c r="H891" s="5">
        <v>1670.539477771149</v>
      </c>
      <c r="I891" s="5">
        <v>1741.6753152363401</v>
      </c>
      <c r="J891" s="5">
        <v>4500.9578062352148</v>
      </c>
      <c r="K891" s="5">
        <v>4406.7090685366393</v>
      </c>
      <c r="L891" s="5">
        <v>5064.7050845273707</v>
      </c>
      <c r="M891" s="5">
        <v>4762.5052117199102</v>
      </c>
      <c r="N891" s="5">
        <v>5071.1472830589</v>
      </c>
      <c r="O891" s="5">
        <v>5637.5510413926677</v>
      </c>
      <c r="P891" s="5">
        <v>5236.37342960158</v>
      </c>
      <c r="Q891" s="5">
        <v>8122.1064771574929</v>
      </c>
      <c r="R891" s="5">
        <v>8340.4655104593458</v>
      </c>
      <c r="S891" s="5">
        <v>8726.2760597721735</v>
      </c>
      <c r="T891" s="5">
        <v>11473.362085626701</v>
      </c>
      <c r="U891" s="5">
        <v>11709.535217819261</v>
      </c>
      <c r="V891" s="5">
        <v>11226.39233923368</v>
      </c>
      <c r="W891" s="5">
        <v>11433.303794508991</v>
      </c>
      <c r="X891" s="5">
        <v>10680.88505529221</v>
      </c>
      <c r="Y891" s="5">
        <v>11621.662262248819</v>
      </c>
      <c r="Z891" s="5">
        <v>12120.475908828939</v>
      </c>
      <c r="AA891" s="5">
        <v>11469.67162830003</v>
      </c>
      <c r="AB891" s="5">
        <v>12164.943034780879</v>
      </c>
      <c r="AC891" s="5">
        <v>12411.24280014031</v>
      </c>
      <c r="AD891" s="5">
        <v>12484.12673142799</v>
      </c>
      <c r="AE891" s="5">
        <v>13057.28223606547</v>
      </c>
    </row>
    <row r="892" spans="1:31">
      <c r="A892" s="56" t="s">
        <v>80</v>
      </c>
      <c r="B892" s="56" t="s">
        <v>198</v>
      </c>
      <c r="C892" s="56" t="s">
        <v>144</v>
      </c>
      <c r="D892" s="5">
        <v>5718.6357909999997</v>
      </c>
      <c r="E892" s="5">
        <v>6558.3671729999996</v>
      </c>
      <c r="F892" s="5">
        <v>7452.5033409999996</v>
      </c>
      <c r="G892" s="5">
        <v>8386.2097439999998</v>
      </c>
      <c r="H892" s="5">
        <v>9338.6130169999997</v>
      </c>
      <c r="I892" s="5">
        <v>10124.096380000001</v>
      </c>
      <c r="J892" s="5">
        <v>10744.429990000001</v>
      </c>
      <c r="K892" s="5">
        <v>11378.13377</v>
      </c>
      <c r="L892" s="5">
        <v>11990.628559999999</v>
      </c>
      <c r="M892" s="5">
        <v>12545.06553</v>
      </c>
      <c r="N892" s="5">
        <v>13093.495849999999</v>
      </c>
      <c r="O892" s="5">
        <v>13662.15365</v>
      </c>
      <c r="P892" s="5">
        <v>14246.71704</v>
      </c>
      <c r="Q892" s="5">
        <v>14776.230299999999</v>
      </c>
      <c r="R892" s="5">
        <v>15282.98432</v>
      </c>
      <c r="S892" s="5">
        <v>15822.95959</v>
      </c>
      <c r="T892" s="5">
        <v>16410.520550000001</v>
      </c>
      <c r="U892" s="5">
        <v>16965.365730000001</v>
      </c>
      <c r="V892" s="5">
        <v>17508.562430000002</v>
      </c>
      <c r="W892" s="5">
        <v>18069.088650000002</v>
      </c>
      <c r="X892" s="5">
        <v>18666.968649999999</v>
      </c>
      <c r="Y892" s="5">
        <v>19206.869989999999</v>
      </c>
      <c r="Z892" s="5">
        <v>19729.20808</v>
      </c>
      <c r="AA892" s="5">
        <v>20273.653869999998</v>
      </c>
      <c r="AB892" s="5">
        <v>20862.428530000001</v>
      </c>
      <c r="AC892" s="5">
        <v>21385.21588</v>
      </c>
      <c r="AD892" s="5">
        <v>21895.777750000001</v>
      </c>
      <c r="AE892" s="5">
        <v>21895.777750000001</v>
      </c>
    </row>
    <row r="893" spans="1:31">
      <c r="A893" s="56" t="s">
        <v>80</v>
      </c>
      <c r="B893" s="56" t="s">
        <v>198</v>
      </c>
      <c r="C893" s="56" t="s">
        <v>146</v>
      </c>
      <c r="D893" s="5">
        <v>3.8182000000000001E-7</v>
      </c>
      <c r="E893" s="5">
        <v>3.753650000000004E-7</v>
      </c>
      <c r="F893" s="5">
        <v>4.109099999999997E-7</v>
      </c>
      <c r="G893" s="5">
        <v>4.4159500000000022E-7</v>
      </c>
      <c r="H893" s="5">
        <v>4.8349499999999966E-7</v>
      </c>
      <c r="I893" s="5">
        <v>5.2832499999999972E-7</v>
      </c>
      <c r="J893" s="5">
        <v>1.3546532711599999</v>
      </c>
      <c r="K893" s="5">
        <v>2.1560550159299989</v>
      </c>
      <c r="L893" s="5">
        <v>4.5320022819900094</v>
      </c>
      <c r="M893" s="5">
        <v>3.762085256099986</v>
      </c>
      <c r="N893" s="5">
        <v>3.31958914859</v>
      </c>
      <c r="O893" s="5">
        <v>1.7483400000000001E-6</v>
      </c>
      <c r="P893" s="5">
        <v>1.8421699999999999E-6</v>
      </c>
      <c r="Q893" s="5">
        <v>7.4456297556900086</v>
      </c>
      <c r="R893" s="5">
        <v>1.578208826964999</v>
      </c>
      <c r="S893" s="5">
        <v>3.198105000000002E-6</v>
      </c>
      <c r="T893" s="5">
        <v>11.932438387305</v>
      </c>
      <c r="U893" s="5">
        <v>14.396208440929991</v>
      </c>
      <c r="V893" s="5">
        <v>3.0946550000000021E-6</v>
      </c>
      <c r="W893" s="5">
        <v>3.6790049999999989E-6</v>
      </c>
      <c r="X893" s="5">
        <v>6.0869962505199977</v>
      </c>
      <c r="Y893" s="5">
        <v>5.4512249999999996E-6</v>
      </c>
      <c r="Z893" s="5">
        <v>1.108986999999999E-5</v>
      </c>
      <c r="AA893" s="5">
        <v>6.6293600000000027E-6</v>
      </c>
      <c r="AB893" s="5">
        <v>200.1101193479351</v>
      </c>
      <c r="AC893" s="5">
        <v>218.58658103054469</v>
      </c>
      <c r="AD893" s="5">
        <v>137.15446684517499</v>
      </c>
      <c r="AE893" s="5">
        <v>305.78688700780941</v>
      </c>
    </row>
    <row r="894" spans="1:31">
      <c r="A894" s="56" t="s">
        <v>80</v>
      </c>
      <c r="B894" s="56" t="s">
        <v>198</v>
      </c>
      <c r="C894" s="56" t="s">
        <v>149</v>
      </c>
      <c r="D894" s="5">
        <v>-138.97029383341999</v>
      </c>
      <c r="E894" s="5">
        <v>-262.03710147840502</v>
      </c>
      <c r="F894" s="5">
        <v>-231.54305718135481</v>
      </c>
      <c r="G894" s="5">
        <v>-258.15389572522997</v>
      </c>
      <c r="H894" s="5">
        <v>-257.86834566417491</v>
      </c>
      <c r="I894" s="5">
        <v>-268.92874716097998</v>
      </c>
      <c r="J894" s="5">
        <v>-4455.1691852150834</v>
      </c>
      <c r="K894" s="5">
        <v>-5138.3966904699482</v>
      </c>
      <c r="L894" s="5">
        <v>-4891.8858675175379</v>
      </c>
      <c r="M894" s="5">
        <v>-4179.946824598368</v>
      </c>
      <c r="N894" s="5">
        <v>-4457.2578648622002</v>
      </c>
      <c r="O894" s="5">
        <v>-4640.6561271069513</v>
      </c>
      <c r="P894" s="5">
        <v>-4522.4995269307219</v>
      </c>
      <c r="Q894" s="5">
        <v>-5004.1938480062572</v>
      </c>
      <c r="R894" s="5">
        <v>-4927.2179763990207</v>
      </c>
      <c r="S894" s="5">
        <v>-4917.4287369459989</v>
      </c>
      <c r="T894" s="5">
        <v>-4923.9505500057203</v>
      </c>
      <c r="U894" s="5">
        <v>-4875.6798243433786</v>
      </c>
      <c r="V894" s="5">
        <v>-4659.9158080543211</v>
      </c>
      <c r="W894" s="5">
        <v>-4139.3960661116271</v>
      </c>
      <c r="X894" s="5">
        <v>-3123.3872449763271</v>
      </c>
      <c r="Y894" s="5">
        <v>-3219.2628961720211</v>
      </c>
      <c r="Z894" s="5">
        <v>-3086.276125923413</v>
      </c>
      <c r="AA894" s="5">
        <v>-2871.2350984231598</v>
      </c>
      <c r="AB894" s="5">
        <v>-2915.52034095098</v>
      </c>
      <c r="AC894" s="5">
        <v>-2592.3854676454648</v>
      </c>
      <c r="AD894" s="5">
        <v>-1816.5305739400451</v>
      </c>
      <c r="AE894" s="5">
        <v>-1540.6271510823481</v>
      </c>
    </row>
    <row r="895" spans="1:31">
      <c r="A895" s="56" t="s">
        <v>80</v>
      </c>
      <c r="B895" s="56" t="s">
        <v>198</v>
      </c>
      <c r="C895" s="56" t="s">
        <v>150</v>
      </c>
      <c r="D895" s="5">
        <v>-39.837433962235018</v>
      </c>
      <c r="E895" s="5">
        <v>-168.99677653968999</v>
      </c>
      <c r="F895" s="5">
        <v>-279.13252951988022</v>
      </c>
      <c r="G895" s="5">
        <v>-474.73789754007549</v>
      </c>
      <c r="H895" s="5">
        <v>-718.84018967158488</v>
      </c>
      <c r="I895" s="5">
        <v>-898.76064946000361</v>
      </c>
      <c r="J895" s="5">
        <v>-950.21807815778527</v>
      </c>
      <c r="K895" s="5">
        <v>-1113.5886129499549</v>
      </c>
      <c r="L895" s="5">
        <v>-1274.470459180415</v>
      </c>
      <c r="M895" s="5">
        <v>-1254.6225729792</v>
      </c>
      <c r="N895" s="5">
        <v>-1476.5180516338989</v>
      </c>
      <c r="O895" s="5">
        <v>-1876.1009780981201</v>
      </c>
      <c r="P895" s="5">
        <v>-2117.161248028824</v>
      </c>
      <c r="Q895" s="5">
        <v>-2650.4719279758888</v>
      </c>
      <c r="R895" s="5">
        <v>-2879.42125087358</v>
      </c>
      <c r="S895" s="5">
        <v>-3169.733348080998</v>
      </c>
      <c r="T895" s="5">
        <v>-3391.0202919128428</v>
      </c>
      <c r="U895" s="5">
        <v>-3666.1461944936659</v>
      </c>
      <c r="V895" s="5">
        <v>-3747.6248141604401</v>
      </c>
      <c r="W895" s="5">
        <v>-3435.1067076196591</v>
      </c>
      <c r="X895" s="5">
        <v>-2858.4304010661099</v>
      </c>
      <c r="Y895" s="5">
        <v>-2924.393031602307</v>
      </c>
      <c r="Z895" s="5">
        <v>-2887.9444331616701</v>
      </c>
      <c r="AA895" s="5">
        <v>-2894.026397797094</v>
      </c>
      <c r="AB895" s="5">
        <v>-2969.4452679381889</v>
      </c>
      <c r="AC895" s="5">
        <v>-2943.4142717203099</v>
      </c>
      <c r="AD895" s="5">
        <v>-3707.3475495550379</v>
      </c>
      <c r="AE895" s="5">
        <v>-3542.0590116246549</v>
      </c>
    </row>
    <row r="896" spans="1:31">
      <c r="A896" s="56" t="s">
        <v>80</v>
      </c>
      <c r="B896" s="56" t="s">
        <v>198</v>
      </c>
      <c r="C896" s="56" t="s">
        <v>151</v>
      </c>
      <c r="D896" s="5">
        <v>-82.897309510476305</v>
      </c>
      <c r="E896" s="5">
        <v>-167.383270193117</v>
      </c>
      <c r="F896" s="5">
        <v>-258.47343626515902</v>
      </c>
      <c r="G896" s="5">
        <v>-342.574144186078</v>
      </c>
      <c r="H896" s="5">
        <v>-414.91748051980198</v>
      </c>
      <c r="I896" s="5">
        <v>-460.13374346728398</v>
      </c>
      <c r="J896" s="5">
        <v>-500.66601876375103</v>
      </c>
      <c r="K896" s="5">
        <v>-574.973000632609</v>
      </c>
      <c r="L896" s="5">
        <v>-642.53680690413205</v>
      </c>
      <c r="M896" s="5">
        <v>-698.74405543492401</v>
      </c>
      <c r="N896" s="5">
        <v>-771.96638970486595</v>
      </c>
      <c r="O896" s="5">
        <v>-863.39795155879403</v>
      </c>
      <c r="P896" s="5">
        <v>-959.95162990237702</v>
      </c>
      <c r="Q896" s="5">
        <v>-1048.33090851574</v>
      </c>
      <c r="R896" s="5">
        <v>-1132.84706839004</v>
      </c>
      <c r="S896" s="5">
        <v>-1201.3012127468401</v>
      </c>
      <c r="T896" s="5">
        <v>-1248.60990445275</v>
      </c>
      <c r="U896" s="5">
        <v>-1293.7149498840199</v>
      </c>
      <c r="V896" s="5">
        <v>-1298.7319434440401</v>
      </c>
      <c r="W896" s="5">
        <v>-1308.6281685958299</v>
      </c>
      <c r="X896" s="5">
        <v>-1304.5338725813299</v>
      </c>
      <c r="Y896" s="5">
        <v>-1299.0024458058299</v>
      </c>
      <c r="Z896" s="5">
        <v>-1294.69563076549</v>
      </c>
      <c r="AA896" s="5">
        <v>-1301.0827396520899</v>
      </c>
      <c r="AB896" s="5">
        <v>-1289.8067462076301</v>
      </c>
      <c r="AC896" s="5">
        <v>-1282.0320907452201</v>
      </c>
      <c r="AD896" s="5">
        <v>-1265.12285797189</v>
      </c>
      <c r="AE896" s="5">
        <v>-1277.4021222766401</v>
      </c>
    </row>
    <row r="898" spans="1:31">
      <c r="A898" s="56" t="s">
        <v>80</v>
      </c>
      <c r="B898" s="56" t="s">
        <v>199</v>
      </c>
      <c r="C898" s="56" t="s">
        <v>132</v>
      </c>
      <c r="D898" s="5">
        <v>1096.97555367577</v>
      </c>
      <c r="E898" s="5">
        <v>562.8020369365446</v>
      </c>
      <c r="F898" s="5">
        <v>156.41039294705499</v>
      </c>
      <c r="G898" s="5">
        <v>260.14483066606988</v>
      </c>
      <c r="H898" s="5">
        <v>687.11682727862035</v>
      </c>
      <c r="I898" s="5">
        <v>751.58556252006474</v>
      </c>
      <c r="J898" s="5">
        <v>760.50615347361963</v>
      </c>
      <c r="K898" s="5">
        <v>1069.7284689316809</v>
      </c>
      <c r="L898" s="5">
        <v>1086.7478647817461</v>
      </c>
      <c r="M898" s="5">
        <v>1132.275146289966</v>
      </c>
      <c r="N898" s="5">
        <v>1272.420933213366</v>
      </c>
      <c r="O898" s="5">
        <v>1393.5525519365069</v>
      </c>
      <c r="P898" s="5">
        <v>1130.838537700201</v>
      </c>
      <c r="Q898" s="5">
        <v>1180.7708077532541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965.28381195423367</v>
      </c>
      <c r="AB898" s="5">
        <v>1040.3157764026139</v>
      </c>
      <c r="AC898" s="5">
        <v>1365.383989399596</v>
      </c>
      <c r="AD898" s="5">
        <v>2487.8798653697072</v>
      </c>
      <c r="AE898" s="5">
        <v>1767.6314941734449</v>
      </c>
    </row>
    <row r="899" spans="1:31">
      <c r="A899" s="56" t="s">
        <v>80</v>
      </c>
      <c r="B899" s="56" t="s">
        <v>199</v>
      </c>
      <c r="C899" s="56" t="s">
        <v>133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</row>
    <row r="900" spans="1:31">
      <c r="A900" s="56" t="s">
        <v>80</v>
      </c>
      <c r="B900" s="56" t="s">
        <v>199</v>
      </c>
      <c r="C900" s="56" t="s">
        <v>134</v>
      </c>
      <c r="D900" s="5">
        <v>116.76586232835</v>
      </c>
      <c r="E900" s="5">
        <v>76.617604205064964</v>
      </c>
      <c r="F900" s="5">
        <v>24.965162365194971</v>
      </c>
      <c r="G900" s="5">
        <v>48.399921447435027</v>
      </c>
      <c r="H900" s="5">
        <v>165.48189506944499</v>
      </c>
      <c r="I900" s="5">
        <v>166.354964789505</v>
      </c>
      <c r="J900" s="5">
        <v>294.75150882192492</v>
      </c>
      <c r="K900" s="5">
        <v>406.87500158031997</v>
      </c>
      <c r="L900" s="5">
        <v>422.7169467369298</v>
      </c>
      <c r="M900" s="5">
        <v>456.98311630200533</v>
      </c>
      <c r="N900" s="5">
        <v>499.33553922320982</v>
      </c>
      <c r="O900" s="5">
        <v>586.78603345618501</v>
      </c>
      <c r="P900" s="5">
        <v>411.37421361771487</v>
      </c>
      <c r="Q900" s="5">
        <v>448.92557659720501</v>
      </c>
      <c r="R900" s="5">
        <v>479.71864031296491</v>
      </c>
      <c r="S900" s="5">
        <v>714.73583852133004</v>
      </c>
      <c r="T900" s="5">
        <v>434.91472282297002</v>
      </c>
      <c r="U900" s="5">
        <v>480.44004607736503</v>
      </c>
      <c r="V900" s="5">
        <v>581.14439973154003</v>
      </c>
      <c r="W900" s="5">
        <v>671.87039910287479</v>
      </c>
      <c r="X900" s="5">
        <v>712.27449459638001</v>
      </c>
      <c r="Y900" s="5">
        <v>144.61418381894009</v>
      </c>
      <c r="Z900" s="5">
        <v>76.734245038890023</v>
      </c>
      <c r="AA900" s="5">
        <v>7.4623194194300009</v>
      </c>
      <c r="AB900" s="5">
        <v>38.803073531430009</v>
      </c>
      <c r="AC900" s="5">
        <v>27.444140573519999</v>
      </c>
      <c r="AD900" s="5">
        <v>56.920334025454991</v>
      </c>
      <c r="AE900" s="5">
        <v>10.269327444885</v>
      </c>
    </row>
    <row r="901" spans="1:31">
      <c r="A901" s="56" t="s">
        <v>80</v>
      </c>
      <c r="B901" s="56" t="s">
        <v>199</v>
      </c>
      <c r="C901" s="56" t="s">
        <v>135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</row>
    <row r="902" spans="1:31">
      <c r="A902" s="56" t="s">
        <v>80</v>
      </c>
      <c r="B902" s="56" t="s">
        <v>199</v>
      </c>
      <c r="C902" s="56" t="s">
        <v>136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</row>
    <row r="903" spans="1:31">
      <c r="A903" s="56" t="s">
        <v>80</v>
      </c>
      <c r="B903" s="56" t="s">
        <v>199</v>
      </c>
      <c r="C903" s="56" t="s">
        <v>137</v>
      </c>
      <c r="D903" s="5">
        <v>257.5033375165649</v>
      </c>
      <c r="E903" s="5">
        <v>406.84519940034011</v>
      </c>
      <c r="F903" s="5">
        <v>364.24400203137492</v>
      </c>
      <c r="G903" s="5">
        <v>402.04755421707512</v>
      </c>
      <c r="H903" s="5">
        <v>397.83511158809978</v>
      </c>
      <c r="I903" s="5">
        <v>406.71188658465991</v>
      </c>
      <c r="J903" s="5">
        <v>652.06664881180507</v>
      </c>
      <c r="K903" s="5">
        <v>792.40734578782008</v>
      </c>
      <c r="L903" s="5">
        <v>774.42702610908555</v>
      </c>
      <c r="M903" s="5">
        <v>731.83910121980477</v>
      </c>
      <c r="N903" s="5">
        <v>742.53028538314516</v>
      </c>
      <c r="O903" s="5">
        <v>758.57652613217533</v>
      </c>
      <c r="P903" s="5">
        <v>756.17406678558996</v>
      </c>
      <c r="Q903" s="5">
        <v>751.40987928753987</v>
      </c>
      <c r="R903" s="5">
        <v>739.21720934800999</v>
      </c>
      <c r="S903" s="5">
        <v>1407.20903800833</v>
      </c>
      <c r="T903" s="5">
        <v>2236.5199633404368</v>
      </c>
      <c r="U903" s="5">
        <v>2187.7618304091452</v>
      </c>
      <c r="V903" s="5">
        <v>2070.3249315027251</v>
      </c>
      <c r="W903" s="5">
        <v>1830.445769688946</v>
      </c>
      <c r="X903" s="5">
        <v>1609.5484893319101</v>
      </c>
      <c r="Y903" s="5">
        <v>1692.5606396319799</v>
      </c>
      <c r="Z903" s="5">
        <v>1745.3121956934201</v>
      </c>
      <c r="AA903" s="5">
        <v>1550.528836011609</v>
      </c>
      <c r="AB903" s="5">
        <v>1547.9746740997091</v>
      </c>
      <c r="AC903" s="5">
        <v>1505.6927778761651</v>
      </c>
      <c r="AD903" s="5">
        <v>1445.5059653584501</v>
      </c>
      <c r="AE903" s="5">
        <v>1294.9563158103499</v>
      </c>
    </row>
    <row r="904" spans="1:31">
      <c r="A904" s="56" t="s">
        <v>80</v>
      </c>
      <c r="B904" s="56" t="s">
        <v>199</v>
      </c>
      <c r="C904" s="56" t="s">
        <v>138</v>
      </c>
      <c r="D904" s="5">
        <v>71.216289307810044</v>
      </c>
      <c r="E904" s="5">
        <v>143.076265941515</v>
      </c>
      <c r="F904" s="5">
        <v>171.62690932263001</v>
      </c>
      <c r="G904" s="5">
        <v>229.1371315641849</v>
      </c>
      <c r="H904" s="5">
        <v>274.99424086367497</v>
      </c>
      <c r="I904" s="5">
        <v>321.35223116714508</v>
      </c>
      <c r="J904" s="5">
        <v>381.04456248115508</v>
      </c>
      <c r="K904" s="5">
        <v>489.87181572295492</v>
      </c>
      <c r="L904" s="5">
        <v>567.34173820917988</v>
      </c>
      <c r="M904" s="5">
        <v>650.31552378955519</v>
      </c>
      <c r="N904" s="5">
        <v>764.82572031245036</v>
      </c>
      <c r="O904" s="5">
        <v>921.93817159602941</v>
      </c>
      <c r="P904" s="5">
        <v>1076.5654136249809</v>
      </c>
      <c r="Q904" s="5">
        <v>1214.3633974147699</v>
      </c>
      <c r="R904" s="5">
        <v>1307.859245462935</v>
      </c>
      <c r="S904" s="5">
        <v>1554.1125267556811</v>
      </c>
      <c r="T904" s="5">
        <v>1587.1522148691411</v>
      </c>
      <c r="U904" s="5">
        <v>1556.057572639899</v>
      </c>
      <c r="V904" s="5">
        <v>1664.8391375301401</v>
      </c>
      <c r="W904" s="5">
        <v>1503.132111406484</v>
      </c>
      <c r="X904" s="5">
        <v>1401.3374955374941</v>
      </c>
      <c r="Y904" s="5">
        <v>1500.177122502829</v>
      </c>
      <c r="Z904" s="5">
        <v>1646.7857622434849</v>
      </c>
      <c r="AA904" s="5">
        <v>1568.860027730791</v>
      </c>
      <c r="AB904" s="5">
        <v>1585.6987410541101</v>
      </c>
      <c r="AC904" s="5">
        <v>1592.7726866110361</v>
      </c>
      <c r="AD904" s="5">
        <v>1805.348857047147</v>
      </c>
      <c r="AE904" s="5">
        <v>1735.1169511929311</v>
      </c>
    </row>
    <row r="905" spans="1:31">
      <c r="A905" s="56" t="s">
        <v>80</v>
      </c>
      <c r="B905" s="56" t="s">
        <v>199</v>
      </c>
      <c r="C905" s="56" t="s">
        <v>139</v>
      </c>
      <c r="D905" s="5">
        <v>63.426250933649797</v>
      </c>
      <c r="E905" s="5">
        <v>86.962554833630904</v>
      </c>
      <c r="F905" s="5">
        <v>108.67249608488299</v>
      </c>
      <c r="G905" s="5">
        <v>127.933514391503</v>
      </c>
      <c r="H905" s="5">
        <v>144.23553265286699</v>
      </c>
      <c r="I905" s="5">
        <v>159.83541742208499</v>
      </c>
      <c r="J905" s="5">
        <v>183.580282085329</v>
      </c>
      <c r="K905" s="5">
        <v>215.30383687622401</v>
      </c>
      <c r="L905" s="5">
        <v>247.02774218671399</v>
      </c>
      <c r="M905" s="5">
        <v>279.89396370778701</v>
      </c>
      <c r="N905" s="5">
        <v>318.72951328646002</v>
      </c>
      <c r="O905" s="5">
        <v>357.70127256132798</v>
      </c>
      <c r="P905" s="5">
        <v>397.27665780150801</v>
      </c>
      <c r="Q905" s="5">
        <v>429.38651124079797</v>
      </c>
      <c r="R905" s="5">
        <v>458.33226561247898</v>
      </c>
      <c r="S905" s="5">
        <v>479.42895351745602</v>
      </c>
      <c r="T905" s="5">
        <v>495.79138632613501</v>
      </c>
      <c r="U905" s="5">
        <v>500.48148198353999</v>
      </c>
      <c r="V905" s="5">
        <v>503.37238089581399</v>
      </c>
      <c r="W905" s="5">
        <v>502.971962579717</v>
      </c>
      <c r="X905" s="5">
        <v>502.54195914210101</v>
      </c>
      <c r="Y905" s="5">
        <v>499.72436990419101</v>
      </c>
      <c r="Z905" s="5">
        <v>496.92200148649403</v>
      </c>
      <c r="AA905" s="5">
        <v>498.28973034073402</v>
      </c>
      <c r="AB905" s="5">
        <v>496.87792429327197</v>
      </c>
      <c r="AC905" s="5">
        <v>492.79081792588897</v>
      </c>
      <c r="AD905" s="5">
        <v>486.25478166566302</v>
      </c>
      <c r="AE905" s="5">
        <v>491.94978754036299</v>
      </c>
    </row>
    <row r="906" spans="1:31">
      <c r="A906" s="56" t="s">
        <v>80</v>
      </c>
      <c r="B906" s="56" t="s">
        <v>199</v>
      </c>
      <c r="C906" s="56" t="s">
        <v>140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</row>
    <row r="907" spans="1:31">
      <c r="A907" s="56" t="s">
        <v>80</v>
      </c>
      <c r="B907" s="56" t="s">
        <v>199</v>
      </c>
      <c r="C907" s="56" t="s">
        <v>141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</row>
    <row r="908" spans="1:31">
      <c r="A908" s="56" t="s">
        <v>80</v>
      </c>
      <c r="B908" s="56" t="s">
        <v>199</v>
      </c>
      <c r="C908" s="56" t="s">
        <v>142</v>
      </c>
      <c r="D908" s="5">
        <v>6364.7216467655853</v>
      </c>
      <c r="E908" s="5">
        <v>9423.661433205978</v>
      </c>
      <c r="F908" s="5">
        <v>10724.95294919968</v>
      </c>
      <c r="G908" s="5">
        <v>10829.68554278655</v>
      </c>
      <c r="H908" s="5">
        <v>10046.677799405759</v>
      </c>
      <c r="I908" s="5">
        <v>11962.63820938322</v>
      </c>
      <c r="J908" s="5">
        <v>12098.367373663281</v>
      </c>
      <c r="K908" s="5">
        <v>13638.16793674496</v>
      </c>
      <c r="L908" s="5">
        <v>13591.24991993643</v>
      </c>
      <c r="M908" s="5">
        <v>13683.434879937749</v>
      </c>
      <c r="N908" s="5">
        <v>14180.86683027083</v>
      </c>
      <c r="O908" s="5">
        <v>13871.141018348309</v>
      </c>
      <c r="P908" s="5">
        <v>15848.15662998096</v>
      </c>
      <c r="Q908" s="5">
        <v>14828.84790816402</v>
      </c>
      <c r="R908" s="5">
        <v>15317.371888418011</v>
      </c>
      <c r="S908" s="5">
        <v>13738.474412936321</v>
      </c>
      <c r="T908" s="5">
        <v>16314.83751688387</v>
      </c>
      <c r="U908" s="5">
        <v>15901.165001208599</v>
      </c>
      <c r="V908" s="5">
        <v>16220.90484285791</v>
      </c>
      <c r="W908" s="5">
        <v>15770.18229850531</v>
      </c>
      <c r="X908" s="5">
        <v>15280.066301332219</v>
      </c>
      <c r="Y908" s="5">
        <v>15798.00074540782</v>
      </c>
      <c r="Z908" s="5">
        <v>15147.79024482778</v>
      </c>
      <c r="AA908" s="5">
        <v>16249.10216621421</v>
      </c>
      <c r="AB908" s="5">
        <v>15709.924815659289</v>
      </c>
      <c r="AC908" s="5">
        <v>15969.3217036598</v>
      </c>
      <c r="AD908" s="5">
        <v>14531.500131179009</v>
      </c>
      <c r="AE908" s="5">
        <v>16199.392192946831</v>
      </c>
    </row>
    <row r="909" spans="1:31">
      <c r="A909" s="56" t="s">
        <v>80</v>
      </c>
      <c r="B909" s="56" t="s">
        <v>199</v>
      </c>
      <c r="C909" s="56" t="s">
        <v>143</v>
      </c>
      <c r="D909" s="5">
        <v>1015.75415032349</v>
      </c>
      <c r="E909" s="5">
        <v>811.04705703243019</v>
      </c>
      <c r="F909" s="5">
        <v>892.85764662105498</v>
      </c>
      <c r="G909" s="5">
        <v>853.79600497907541</v>
      </c>
      <c r="H909" s="5">
        <v>866.55691237488998</v>
      </c>
      <c r="I909" s="5">
        <v>852.64487502783493</v>
      </c>
      <c r="J909" s="5">
        <v>2338.4574580805938</v>
      </c>
      <c r="K909" s="5">
        <v>2314.1916343118601</v>
      </c>
      <c r="L909" s="5">
        <v>2569.814785503112</v>
      </c>
      <c r="M909" s="5">
        <v>2983.0675728044039</v>
      </c>
      <c r="N909" s="5">
        <v>3183.5674306822789</v>
      </c>
      <c r="O909" s="5">
        <v>3296.2814444153751</v>
      </c>
      <c r="P909" s="5">
        <v>3138.2364562744951</v>
      </c>
      <c r="Q909" s="5">
        <v>3698.7641439142062</v>
      </c>
      <c r="R909" s="5">
        <v>3925.8360879839888</v>
      </c>
      <c r="S909" s="5">
        <v>5870.9330819191646</v>
      </c>
      <c r="T909" s="5">
        <v>6640.6164616091464</v>
      </c>
      <c r="U909" s="5">
        <v>7587.0930674788151</v>
      </c>
      <c r="V909" s="5">
        <v>7685.6391037863204</v>
      </c>
      <c r="W909" s="5">
        <v>8538.9582253412573</v>
      </c>
      <c r="X909" s="5">
        <v>9037.4067707551003</v>
      </c>
      <c r="Y909" s="5">
        <v>9695.1275121053841</v>
      </c>
      <c r="Z909" s="5">
        <v>9815.7097182485304</v>
      </c>
      <c r="AA909" s="5">
        <v>9598.5415098831672</v>
      </c>
      <c r="AB909" s="5">
        <v>10005.159857783359</v>
      </c>
      <c r="AC909" s="5">
        <v>9919.8680305736179</v>
      </c>
      <c r="AD909" s="5">
        <v>10162.58288605001</v>
      </c>
      <c r="AE909" s="5">
        <v>10403.604453873721</v>
      </c>
    </row>
    <row r="910" spans="1:31">
      <c r="A910" s="56" t="s">
        <v>80</v>
      </c>
      <c r="B910" s="56" t="s">
        <v>199</v>
      </c>
      <c r="C910" s="56" t="s">
        <v>144</v>
      </c>
      <c r="D910" s="5">
        <v>3473.1883269999998</v>
      </c>
      <c r="E910" s="5">
        <v>3823.1256450000001</v>
      </c>
      <c r="F910" s="5">
        <v>4140.519558</v>
      </c>
      <c r="G910" s="5">
        <v>4445.3585370000001</v>
      </c>
      <c r="H910" s="5">
        <v>4742.2356280000004</v>
      </c>
      <c r="I910" s="5">
        <v>5022.1358270000001</v>
      </c>
      <c r="J910" s="5">
        <v>5294.8037510000004</v>
      </c>
      <c r="K910" s="5">
        <v>5575.0517410000002</v>
      </c>
      <c r="L910" s="5">
        <v>5864.901046</v>
      </c>
      <c r="M910" s="5">
        <v>6143.9134700000004</v>
      </c>
      <c r="N910" s="5">
        <v>6421.4687919999997</v>
      </c>
      <c r="O910" s="5">
        <v>6709.3294420000002</v>
      </c>
      <c r="P910" s="5">
        <v>6994.937465</v>
      </c>
      <c r="Q910" s="5">
        <v>7251.3514729999997</v>
      </c>
      <c r="R910" s="5">
        <v>7485.4372560000002</v>
      </c>
      <c r="S910" s="5">
        <v>7721.4286760000005</v>
      </c>
      <c r="T910" s="5">
        <v>7972.4735179999998</v>
      </c>
      <c r="U910" s="5">
        <v>8197.8548269999992</v>
      </c>
      <c r="V910" s="5">
        <v>8412.0715199999995</v>
      </c>
      <c r="W910" s="5">
        <v>8633.6962000000003</v>
      </c>
      <c r="X910" s="5">
        <v>8875.3003520000002</v>
      </c>
      <c r="Y910" s="5">
        <v>9088.8854620000002</v>
      </c>
      <c r="Z910" s="5">
        <v>9292.7555479999992</v>
      </c>
      <c r="AA910" s="5">
        <v>9504.6162370000002</v>
      </c>
      <c r="AB910" s="5">
        <v>9735.6911940000009</v>
      </c>
      <c r="AC910" s="5">
        <v>9934.1812890000001</v>
      </c>
      <c r="AD910" s="5">
        <v>10127.123030000001</v>
      </c>
      <c r="AE910" s="5">
        <v>10127.123030000001</v>
      </c>
    </row>
    <row r="911" spans="1:31">
      <c r="A911" s="56" t="s">
        <v>80</v>
      </c>
      <c r="B911" s="56" t="s">
        <v>199</v>
      </c>
      <c r="C911" s="56" t="s">
        <v>146</v>
      </c>
      <c r="D911" s="5">
        <v>4.1179500000000031E-7</v>
      </c>
      <c r="E911" s="5">
        <v>3.9379999999999978E-7</v>
      </c>
      <c r="F911" s="5">
        <v>4.1204500000000011E-7</v>
      </c>
      <c r="G911" s="5">
        <v>4.432099999999998E-7</v>
      </c>
      <c r="H911" s="5">
        <v>4.8542499999999989E-7</v>
      </c>
      <c r="I911" s="5">
        <v>5.1126499999999997E-7</v>
      </c>
      <c r="J911" s="5">
        <v>0.34406573099999999</v>
      </c>
      <c r="K911" s="5">
        <v>0.43586704856499991</v>
      </c>
      <c r="L911" s="5">
        <v>1.129040000000001E-6</v>
      </c>
      <c r="M911" s="5">
        <v>1.5908325449900029</v>
      </c>
      <c r="N911" s="5">
        <v>1.2836549999999991E-6</v>
      </c>
      <c r="O911" s="5">
        <v>1.4063599999999999E-6</v>
      </c>
      <c r="P911" s="5">
        <v>1.4461749999999989E-6</v>
      </c>
      <c r="Q911" s="5">
        <v>0.56038303996499983</v>
      </c>
      <c r="R911" s="5">
        <v>1.804235935355005</v>
      </c>
      <c r="S911" s="5">
        <v>3.743758589695001</v>
      </c>
      <c r="T911" s="5">
        <v>3.79602147673</v>
      </c>
      <c r="U911" s="5">
        <v>6.222879329959988</v>
      </c>
      <c r="V911" s="5">
        <v>3.160254999999999E-6</v>
      </c>
      <c r="W911" s="5">
        <v>1.8644153505150001</v>
      </c>
      <c r="X911" s="5">
        <v>2.598881492110003</v>
      </c>
      <c r="Y911" s="5">
        <v>9.0198833632249773</v>
      </c>
      <c r="Z911" s="5">
        <v>55.233185909230009</v>
      </c>
      <c r="AA911" s="5">
        <v>10.108401826685</v>
      </c>
      <c r="AB911" s="5">
        <v>59.471700427035003</v>
      </c>
      <c r="AC911" s="5">
        <v>111.6308876310901</v>
      </c>
      <c r="AD911" s="5">
        <v>117.227771674715</v>
      </c>
      <c r="AE911" s="5">
        <v>52.773753525594991</v>
      </c>
    </row>
    <row r="912" spans="1:31">
      <c r="A912" s="56" t="s">
        <v>80</v>
      </c>
      <c r="B912" s="56" t="s">
        <v>199</v>
      </c>
      <c r="C912" s="56" t="s">
        <v>149</v>
      </c>
      <c r="D912" s="5">
        <v>-306.5516826310099</v>
      </c>
      <c r="E912" s="5">
        <v>-484.70748052900012</v>
      </c>
      <c r="F912" s="5">
        <v>-433.25612778689998</v>
      </c>
      <c r="G912" s="5">
        <v>-478.62952248858488</v>
      </c>
      <c r="H912" s="5">
        <v>-473.61202732463022</v>
      </c>
      <c r="I912" s="5">
        <v>-484.330982778335</v>
      </c>
      <c r="J912" s="5">
        <v>-780.02147791414529</v>
      </c>
      <c r="K912" s="5">
        <v>-950.63168997905007</v>
      </c>
      <c r="L912" s="5">
        <v>-927.14832172868023</v>
      </c>
      <c r="M912" s="5">
        <v>-874.21078443503484</v>
      </c>
      <c r="N912" s="5">
        <v>-890.93369534998465</v>
      </c>
      <c r="O912" s="5">
        <v>-906.26287395147028</v>
      </c>
      <c r="P912" s="5">
        <v>-906.31480155682016</v>
      </c>
      <c r="Q912" s="5">
        <v>-898.32123495634528</v>
      </c>
      <c r="R912" s="5">
        <v>-886.43433910359511</v>
      </c>
      <c r="S912" s="5">
        <v>-1688.29967407103</v>
      </c>
      <c r="T912" s="5">
        <v>-2695.6952557918198</v>
      </c>
      <c r="U912" s="5">
        <v>-2624.7645696392028</v>
      </c>
      <c r="V912" s="5">
        <v>-2495.5681290591679</v>
      </c>
      <c r="W912" s="5">
        <v>-2194.0866262332011</v>
      </c>
      <c r="X912" s="5">
        <v>-1935.593148425939</v>
      </c>
      <c r="Y912" s="5">
        <v>-2043.157777812238</v>
      </c>
      <c r="Z912" s="5">
        <v>-2091.7035918563661</v>
      </c>
      <c r="AA912" s="5">
        <v>-1872.4291595267291</v>
      </c>
      <c r="AB912" s="5">
        <v>-1855.3338116046159</v>
      </c>
      <c r="AC912" s="5">
        <v>-1815.4412541094041</v>
      </c>
      <c r="AD912" s="5">
        <v>-1733.3960791687609</v>
      </c>
      <c r="AE912" s="5">
        <v>-1557.3458561585351</v>
      </c>
    </row>
    <row r="913" spans="1:31">
      <c r="A913" s="56" t="s">
        <v>80</v>
      </c>
      <c r="B913" s="56" t="s">
        <v>199</v>
      </c>
      <c r="C913" s="56" t="s">
        <v>150</v>
      </c>
      <c r="D913" s="5">
        <v>-83.775590391100067</v>
      </c>
      <c r="E913" s="5">
        <v>-168.33859174545489</v>
      </c>
      <c r="F913" s="5">
        <v>-201.86385273649009</v>
      </c>
      <c r="G913" s="5">
        <v>-269.54645834063513</v>
      </c>
      <c r="H913" s="5">
        <v>-323.49066710576</v>
      </c>
      <c r="I913" s="5">
        <v>-378.12352083896019</v>
      </c>
      <c r="J913" s="5">
        <v>-448.14399219843477</v>
      </c>
      <c r="K913" s="5">
        <v>-579.25908425046009</v>
      </c>
      <c r="L913" s="5">
        <v>-671.44060927291559</v>
      </c>
      <c r="M913" s="5">
        <v>-772.85763496021434</v>
      </c>
      <c r="N913" s="5">
        <v>-914.25766172147019</v>
      </c>
      <c r="O913" s="5">
        <v>-1101.71300701322</v>
      </c>
      <c r="P913" s="5">
        <v>-1294.4660329564799</v>
      </c>
      <c r="Q913" s="5">
        <v>-1462.06264972444</v>
      </c>
      <c r="R913" s="5">
        <v>-1585.56698817497</v>
      </c>
      <c r="S913" s="5">
        <v>-1883.0257747729149</v>
      </c>
      <c r="T913" s="5">
        <v>-1933.715935915855</v>
      </c>
      <c r="U913" s="5">
        <v>-1902.3164528031959</v>
      </c>
      <c r="V913" s="5">
        <v>-2046.4860951789899</v>
      </c>
      <c r="W913" s="5">
        <v>-1848.69883182852</v>
      </c>
      <c r="X913" s="5">
        <v>-1723.897583824383</v>
      </c>
      <c r="Y913" s="5">
        <v>-1860.28865907102</v>
      </c>
      <c r="Z913" s="5">
        <v>-2026.1174227631541</v>
      </c>
      <c r="AA913" s="5">
        <v>-1953.7223513436111</v>
      </c>
      <c r="AB913" s="5">
        <v>-1962.0660364125999</v>
      </c>
      <c r="AC913" s="5">
        <v>-1977.6583373966</v>
      </c>
      <c r="AD913" s="5">
        <v>-2245.848676365104</v>
      </c>
      <c r="AE913" s="5">
        <v>-2167.1629252059811</v>
      </c>
    </row>
    <row r="914" spans="1:31">
      <c r="A914" s="56" t="s">
        <v>80</v>
      </c>
      <c r="B914" s="56" t="s">
        <v>199</v>
      </c>
      <c r="C914" s="56" t="s">
        <v>151</v>
      </c>
      <c r="D914" s="5">
        <v>-73.333142461160904</v>
      </c>
      <c r="E914" s="5">
        <v>-100.180591891784</v>
      </c>
      <c r="F914" s="5">
        <v>-125.065651328589</v>
      </c>
      <c r="G914" s="5">
        <v>-146.693403656096</v>
      </c>
      <c r="H914" s="5">
        <v>-164.61539700779801</v>
      </c>
      <c r="I914" s="5">
        <v>-183.25832367771201</v>
      </c>
      <c r="J914" s="5">
        <v>-209.425697186387</v>
      </c>
      <c r="K914" s="5">
        <v>-246.59278958307701</v>
      </c>
      <c r="L914" s="5">
        <v>-283.14341874785202</v>
      </c>
      <c r="M914" s="5">
        <v>-321.08529842100597</v>
      </c>
      <c r="N914" s="5">
        <v>-364.87880136577002</v>
      </c>
      <c r="O914" s="5">
        <v>-412.37377347845398</v>
      </c>
      <c r="P914" s="5">
        <v>-456.33274814531399</v>
      </c>
      <c r="Q914" s="5">
        <v>-494.764521266332</v>
      </c>
      <c r="R914" s="5">
        <v>-527.29820914064999</v>
      </c>
      <c r="S914" s="5">
        <v>-551.07054631727601</v>
      </c>
      <c r="T914" s="5">
        <v>-569.87736250749504</v>
      </c>
      <c r="U914" s="5">
        <v>-575.78790197624596</v>
      </c>
      <c r="V914" s="5">
        <v>-578.48863130753398</v>
      </c>
      <c r="W914" s="5">
        <v>-577.58928367782096</v>
      </c>
      <c r="X914" s="5">
        <v>-575.81178017785703</v>
      </c>
      <c r="Y914" s="5">
        <v>-570.30239844889104</v>
      </c>
      <c r="Z914" s="5">
        <v>-569.84180242440505</v>
      </c>
      <c r="AA914" s="5">
        <v>-568.22093651396005</v>
      </c>
      <c r="AB914" s="5">
        <v>-567.85034440017</v>
      </c>
      <c r="AC914" s="5">
        <v>-562.42043600964098</v>
      </c>
      <c r="AD914" s="5">
        <v>-553.75850861756999</v>
      </c>
      <c r="AE914" s="5">
        <v>-559.06430638335598</v>
      </c>
    </row>
    <row r="916" spans="1:31">
      <c r="A916" s="56" t="s">
        <v>80</v>
      </c>
      <c r="B916" s="56" t="s">
        <v>200</v>
      </c>
      <c r="C916" s="56" t="s">
        <v>132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</row>
    <row r="917" spans="1:31">
      <c r="A917" s="56" t="s">
        <v>80</v>
      </c>
      <c r="B917" s="56" t="s">
        <v>200</v>
      </c>
      <c r="C917" s="56" t="s">
        <v>133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</row>
    <row r="918" spans="1:31">
      <c r="A918" s="56" t="s">
        <v>80</v>
      </c>
      <c r="B918" s="56" t="s">
        <v>200</v>
      </c>
      <c r="C918" s="56" t="s">
        <v>134</v>
      </c>
      <c r="D918" s="5">
        <v>2.605E-9</v>
      </c>
      <c r="E918" s="5">
        <v>1.3999999999999999E-9</v>
      </c>
      <c r="F918" s="5">
        <v>7.0300000000000007E-9</v>
      </c>
      <c r="G918" s="5">
        <v>8.3150000000000003E-9</v>
      </c>
      <c r="H918" s="5">
        <v>3.5100000000000001E-9</v>
      </c>
      <c r="I918" s="5">
        <v>1.5205E-8</v>
      </c>
      <c r="J918" s="5">
        <v>0.78307965898499976</v>
      </c>
      <c r="K918" s="5">
        <v>7.3059999999999994E-8</v>
      </c>
      <c r="L918" s="5">
        <v>0.79731581295499732</v>
      </c>
      <c r="M918" s="5">
        <v>0.29845813972000002</v>
      </c>
      <c r="N918" s="5">
        <v>0</v>
      </c>
      <c r="O918" s="5">
        <v>2.6064999999999999E-8</v>
      </c>
      <c r="P918" s="5">
        <v>8.6281281719999992E-2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2.6711499999999931E-7</v>
      </c>
      <c r="X918" s="5">
        <v>2.6373999999999979E-7</v>
      </c>
      <c r="Y918" s="5">
        <v>3.0744000000000022E-7</v>
      </c>
      <c r="Z918" s="5">
        <v>7.8461999999999851E-7</v>
      </c>
      <c r="AA918" s="5">
        <v>3.4289500000000138E-7</v>
      </c>
      <c r="AB918" s="5">
        <v>3.4056999999999972E-7</v>
      </c>
      <c r="AC918" s="5">
        <v>6.8016000000000055E-7</v>
      </c>
      <c r="AD918" s="5">
        <v>7.1574000000000098E-7</v>
      </c>
      <c r="AE918" s="5">
        <v>3.5438999999999909E-7</v>
      </c>
    </row>
    <row r="919" spans="1:31">
      <c r="A919" s="56" t="s">
        <v>80</v>
      </c>
      <c r="B919" s="56" t="s">
        <v>200</v>
      </c>
      <c r="C919" s="56" t="s">
        <v>135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</row>
    <row r="920" spans="1:31">
      <c r="A920" s="56" t="s">
        <v>80</v>
      </c>
      <c r="B920" s="56" t="s">
        <v>200</v>
      </c>
      <c r="C920" s="56" t="s">
        <v>136</v>
      </c>
      <c r="D920" s="5">
        <v>7201.067385651706</v>
      </c>
      <c r="E920" s="5">
        <v>9836.9208371443983</v>
      </c>
      <c r="F920" s="5">
        <v>7904.2103677014138</v>
      </c>
      <c r="G920" s="5">
        <v>8205.9434801015195</v>
      </c>
      <c r="H920" s="5">
        <v>8827.8069714874146</v>
      </c>
      <c r="I920" s="5">
        <v>8315.3871968596268</v>
      </c>
      <c r="J920" s="5">
        <v>8240.3739253444764</v>
      </c>
      <c r="K920" s="5">
        <v>7388.6549039967358</v>
      </c>
      <c r="L920" s="5">
        <v>6727.5862992873963</v>
      </c>
      <c r="M920" s="5">
        <v>7281.5310868522238</v>
      </c>
      <c r="N920" s="5">
        <v>6895.5722426325292</v>
      </c>
      <c r="O920" s="5">
        <v>6898.3559440619792</v>
      </c>
      <c r="P920" s="5">
        <v>5840.5958562523401</v>
      </c>
      <c r="Q920" s="5">
        <v>5974.4457025112297</v>
      </c>
      <c r="R920" s="5">
        <v>6181.8387940845287</v>
      </c>
      <c r="S920" s="5">
        <v>5776.6950821186556</v>
      </c>
      <c r="T920" s="5">
        <v>6153.9663288095016</v>
      </c>
      <c r="U920" s="5">
        <v>5995.0817360730107</v>
      </c>
      <c r="V920" s="5">
        <v>5945.3234939610338</v>
      </c>
      <c r="W920" s="5">
        <v>6570.8385513622816</v>
      </c>
      <c r="X920" s="5">
        <v>6644.7955615513438</v>
      </c>
      <c r="Y920" s="5">
        <v>7389.1697455865724</v>
      </c>
      <c r="Z920" s="5">
        <v>7333.536942379681</v>
      </c>
      <c r="AA920" s="5">
        <v>7216.6064517212399</v>
      </c>
      <c r="AB920" s="5">
        <v>7512.4117790957243</v>
      </c>
      <c r="AC920" s="5">
        <v>7886.7269776096928</v>
      </c>
      <c r="AD920" s="5">
        <v>7808.0217169203779</v>
      </c>
      <c r="AE920" s="5">
        <v>8475.4341997258125</v>
      </c>
    </row>
    <row r="921" spans="1:31">
      <c r="A921" s="56" t="s">
        <v>80</v>
      </c>
      <c r="B921" s="56" t="s">
        <v>200</v>
      </c>
      <c r="C921" s="56" t="s">
        <v>137</v>
      </c>
      <c r="D921" s="5">
        <v>5.7585000000000009E-8</v>
      </c>
      <c r="E921" s="5">
        <v>8.2647499999999999E-7</v>
      </c>
      <c r="F921" s="5">
        <v>2.7508249999999979E-6</v>
      </c>
      <c r="G921" s="5">
        <v>4.2893650000000017E-6</v>
      </c>
      <c r="H921" s="5">
        <v>1.2837310000000001E-5</v>
      </c>
      <c r="I921" s="5">
        <v>3.2515414999999998E-5</v>
      </c>
      <c r="J921" s="5">
        <v>3.7234314999999998E-5</v>
      </c>
      <c r="K921" s="5">
        <v>6.5135089999999985E-5</v>
      </c>
      <c r="L921" s="5">
        <v>5.2660160000000012E-5</v>
      </c>
      <c r="M921" s="5">
        <v>8.1358499999999997E-5</v>
      </c>
      <c r="N921" s="5">
        <v>8.4252155000000023E-5</v>
      </c>
      <c r="O921" s="5">
        <v>8.7826610000000025E-5</v>
      </c>
      <c r="P921" s="5">
        <v>9.4921579999999981E-5</v>
      </c>
      <c r="Q921" s="5">
        <v>1.0032135499999999E-4</v>
      </c>
      <c r="R921" s="5">
        <v>1.11435355E-4</v>
      </c>
      <c r="S921" s="5">
        <v>1.1720699E-4</v>
      </c>
      <c r="T921" s="5">
        <v>1.2263382999999999E-4</v>
      </c>
      <c r="U921" s="5">
        <v>1.2857945499999989E-4</v>
      </c>
      <c r="V921" s="5">
        <v>1.3642595500000011E-4</v>
      </c>
      <c r="W921" s="5">
        <v>1.3792173999999999E-4</v>
      </c>
      <c r="X921" s="5">
        <v>1.4964572E-4</v>
      </c>
      <c r="Y921" s="5">
        <v>1.7117903E-4</v>
      </c>
      <c r="Z921" s="5">
        <v>1.0860100500000001E-4</v>
      </c>
      <c r="AA921" s="5">
        <v>1.9307887500000001E-4</v>
      </c>
      <c r="AB921" s="5">
        <v>2.0294671500000001E-4</v>
      </c>
      <c r="AC921" s="5">
        <v>2.0999148999999989E-4</v>
      </c>
      <c r="AD921" s="5">
        <v>2.2474927500000009E-4</v>
      </c>
      <c r="AE921" s="5">
        <v>2.370497299999999E-4</v>
      </c>
    </row>
    <row r="922" spans="1:31">
      <c r="A922" s="56" t="s">
        <v>80</v>
      </c>
      <c r="B922" s="56" t="s">
        <v>200</v>
      </c>
      <c r="C922" s="56" t="s">
        <v>138</v>
      </c>
      <c r="D922" s="5">
        <v>0.13690228775499999</v>
      </c>
      <c r="E922" s="5">
        <v>2.5269659915449978</v>
      </c>
      <c r="F922" s="5">
        <v>8.303311726355</v>
      </c>
      <c r="G922" s="5">
        <v>11.57432900013</v>
      </c>
      <c r="H922" s="5">
        <v>16.151058766835</v>
      </c>
      <c r="I922" s="5">
        <v>23.921358676005031</v>
      </c>
      <c r="J922" s="5">
        <v>28.464094574640011</v>
      </c>
      <c r="K922" s="5">
        <v>47.217180337529967</v>
      </c>
      <c r="L922" s="5">
        <v>54.958120055390019</v>
      </c>
      <c r="M922" s="5">
        <v>50.100678196504987</v>
      </c>
      <c r="N922" s="5">
        <v>55.92862838615995</v>
      </c>
      <c r="O922" s="5">
        <v>83.954762137930018</v>
      </c>
      <c r="P922" s="5">
        <v>104.95652482197011</v>
      </c>
      <c r="Q922" s="5">
        <v>111.3786324686949</v>
      </c>
      <c r="R922" s="5">
        <v>100.51648441640999</v>
      </c>
      <c r="S922" s="5">
        <v>145.47285123802999</v>
      </c>
      <c r="T922" s="5">
        <v>132.33194841034501</v>
      </c>
      <c r="U922" s="5">
        <v>113.231946900415</v>
      </c>
      <c r="V922" s="5">
        <v>138.12210623589999</v>
      </c>
      <c r="W922" s="5">
        <v>96.643646038215067</v>
      </c>
      <c r="X922" s="5">
        <v>76.528565005760015</v>
      </c>
      <c r="Y922" s="5">
        <v>31.324501617199981</v>
      </c>
      <c r="Z922" s="5">
        <v>87.698671407719999</v>
      </c>
      <c r="AA922" s="5">
        <v>45.150877588134982</v>
      </c>
      <c r="AB922" s="5">
        <v>35.88151821754002</v>
      </c>
      <c r="AC922" s="5">
        <v>15.209987844964999</v>
      </c>
      <c r="AD922" s="5">
        <v>30.894842990760012</v>
      </c>
      <c r="AE922" s="5">
        <v>5.0512370354149976</v>
      </c>
    </row>
    <row r="923" spans="1:31">
      <c r="A923" s="56" t="s">
        <v>80</v>
      </c>
      <c r="B923" s="56" t="s">
        <v>200</v>
      </c>
      <c r="C923" s="56" t="s">
        <v>139</v>
      </c>
      <c r="D923" s="5">
        <v>11.2852769075102</v>
      </c>
      <c r="E923" s="5">
        <v>17.192628571199499</v>
      </c>
      <c r="F923" s="5">
        <v>23.165106786335901</v>
      </c>
      <c r="G923" s="5">
        <v>28.4196539315998</v>
      </c>
      <c r="H923" s="5">
        <v>32.605731789379803</v>
      </c>
      <c r="I923" s="5">
        <v>36.115433738037098</v>
      </c>
      <c r="J923" s="5">
        <v>40.819665955945801</v>
      </c>
      <c r="K923" s="5">
        <v>48.524344848218902</v>
      </c>
      <c r="L923" s="5">
        <v>56.003837168387598</v>
      </c>
      <c r="M923" s="5">
        <v>63.844335357889697</v>
      </c>
      <c r="N923" s="5">
        <v>72.936401000018293</v>
      </c>
      <c r="O923" s="5">
        <v>82.548661119306203</v>
      </c>
      <c r="P923" s="5">
        <v>91.832704456545997</v>
      </c>
      <c r="Q923" s="5">
        <v>100.469488593203</v>
      </c>
      <c r="R923" s="5">
        <v>108.310161615233</v>
      </c>
      <c r="S923" s="5">
        <v>114.715483139106</v>
      </c>
      <c r="T923" s="5">
        <v>119.720903786297</v>
      </c>
      <c r="U923" s="5">
        <v>121.846358137837</v>
      </c>
      <c r="V923" s="5">
        <v>122.680232967381</v>
      </c>
      <c r="W923" s="5">
        <v>123.529510721487</v>
      </c>
      <c r="X923" s="5">
        <v>123.806815219971</v>
      </c>
      <c r="Y923" s="5">
        <v>124.291065118039</v>
      </c>
      <c r="Z923" s="5">
        <v>124.17774085907899</v>
      </c>
      <c r="AA923" s="5">
        <v>123.988481715332</v>
      </c>
      <c r="AB923" s="5">
        <v>123.801345974043</v>
      </c>
      <c r="AC923" s="5">
        <v>123.11225865412899</v>
      </c>
      <c r="AD923" s="5">
        <v>121.724652144125</v>
      </c>
      <c r="AE923" s="5">
        <v>123.270185805716</v>
      </c>
    </row>
    <row r="924" spans="1:31">
      <c r="A924" s="56" t="s">
        <v>80</v>
      </c>
      <c r="B924" s="56" t="s">
        <v>200</v>
      </c>
      <c r="C924" s="56" t="s">
        <v>140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</row>
    <row r="925" spans="1:31">
      <c r="A925" s="56" t="s">
        <v>80</v>
      </c>
      <c r="B925" s="56" t="s">
        <v>200</v>
      </c>
      <c r="C925" s="56" t="s">
        <v>141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</row>
    <row r="926" spans="1:31">
      <c r="A926" s="56" t="s">
        <v>80</v>
      </c>
      <c r="B926" s="56" t="s">
        <v>200</v>
      </c>
      <c r="C926" s="56" t="s">
        <v>142</v>
      </c>
      <c r="D926" s="5">
        <v>1845.00121196746</v>
      </c>
      <c r="E926" s="5">
        <v>2898.42212475618</v>
      </c>
      <c r="F926" s="5">
        <v>4428.8843251453054</v>
      </c>
      <c r="G926" s="5">
        <v>4278.008714062219</v>
      </c>
      <c r="H926" s="5">
        <v>4513.9758658673809</v>
      </c>
      <c r="I926" s="5">
        <v>4841.9673808873913</v>
      </c>
      <c r="J926" s="5">
        <v>5501.1523912034463</v>
      </c>
      <c r="K926" s="5">
        <v>6126.5932293940696</v>
      </c>
      <c r="L926" s="5">
        <v>6772.3154677974217</v>
      </c>
      <c r="M926" s="5">
        <v>6803.7530032028089</v>
      </c>
      <c r="N926" s="5">
        <v>6965.7013828061044</v>
      </c>
      <c r="O926" s="5">
        <v>6952.1408049930524</v>
      </c>
      <c r="P926" s="5">
        <v>7853.2251743974984</v>
      </c>
      <c r="Q926" s="5">
        <v>7897.7349407850852</v>
      </c>
      <c r="R926" s="5">
        <v>7896.5180535058016</v>
      </c>
      <c r="S926" s="5">
        <v>8212.7323843939776</v>
      </c>
      <c r="T926" s="5">
        <v>8049.0708691485361</v>
      </c>
      <c r="U926" s="5">
        <v>8305.7161341982282</v>
      </c>
      <c r="V926" s="5">
        <v>8537.8266035798297</v>
      </c>
      <c r="W926" s="5">
        <v>8101.5454008789411</v>
      </c>
      <c r="X926" s="5">
        <v>8241.8417529975977</v>
      </c>
      <c r="Y926" s="5">
        <v>7837.0682192177364</v>
      </c>
      <c r="Z926" s="5">
        <v>7575.0754593689353</v>
      </c>
      <c r="AA926" s="5">
        <v>8219.9619617394565</v>
      </c>
      <c r="AB926" s="5">
        <v>8040.9978660071401</v>
      </c>
      <c r="AC926" s="5">
        <v>7729.3439108373022</v>
      </c>
      <c r="AD926" s="5">
        <v>7962.2752546061947</v>
      </c>
      <c r="AE926" s="5">
        <v>7378.449257925351</v>
      </c>
    </row>
    <row r="927" spans="1:31">
      <c r="A927" s="56" t="s">
        <v>80</v>
      </c>
      <c r="B927" s="56" t="s">
        <v>200</v>
      </c>
      <c r="C927" s="56" t="s">
        <v>143</v>
      </c>
      <c r="D927" s="5">
        <v>0</v>
      </c>
      <c r="E927" s="5">
        <v>2.64831E-6</v>
      </c>
      <c r="F927" s="5">
        <v>1.1731395000000001E-5</v>
      </c>
      <c r="G927" s="5">
        <v>1.2991605E-5</v>
      </c>
      <c r="H927" s="5">
        <v>9.6686650000000021E-6</v>
      </c>
      <c r="I927" s="5">
        <v>1.8793504999999999E-5</v>
      </c>
      <c r="J927" s="5">
        <v>2.674385499999998E-5</v>
      </c>
      <c r="K927" s="5">
        <v>3.5272790000000012E-5</v>
      </c>
      <c r="L927" s="5">
        <v>3.922914999999997E-5</v>
      </c>
      <c r="M927" s="5">
        <v>3.2243790000000011E-5</v>
      </c>
      <c r="N927" s="5">
        <v>4.9058704999999992E-5</v>
      </c>
      <c r="O927" s="5">
        <v>8.9673004999999973E-5</v>
      </c>
      <c r="P927" s="5">
        <v>9.325810999999992E-5</v>
      </c>
      <c r="Q927" s="5">
        <v>1.7039184700000001E-3</v>
      </c>
      <c r="R927" s="5">
        <v>1.910176394999999E-3</v>
      </c>
      <c r="S927" s="5">
        <v>125.56622375541011</v>
      </c>
      <c r="T927" s="5">
        <v>527.31891519238002</v>
      </c>
      <c r="U927" s="5">
        <v>522.96609399352508</v>
      </c>
      <c r="V927" s="5">
        <v>490.69967800471511</v>
      </c>
      <c r="W927" s="5">
        <v>504.69822475712522</v>
      </c>
      <c r="X927" s="5">
        <v>475.38851710991992</v>
      </c>
      <c r="Y927" s="5">
        <v>543.99642232279007</v>
      </c>
      <c r="Z927" s="5">
        <v>552.15335116711037</v>
      </c>
      <c r="AA927" s="5">
        <v>494.87150199507983</v>
      </c>
      <c r="AB927" s="5">
        <v>537.22010949741002</v>
      </c>
      <c r="AC927" s="5">
        <v>582.56416917196407</v>
      </c>
      <c r="AD927" s="5">
        <v>573.77176119262481</v>
      </c>
      <c r="AE927" s="5">
        <v>608.15721085381028</v>
      </c>
    </row>
    <row r="928" spans="1:31">
      <c r="A928" s="56" t="s">
        <v>80</v>
      </c>
      <c r="B928" s="56" t="s">
        <v>200</v>
      </c>
      <c r="C928" s="56" t="s">
        <v>144</v>
      </c>
      <c r="D928" s="5">
        <v>336.61968960000002</v>
      </c>
      <c r="E928" s="5">
        <v>386.50695339999999</v>
      </c>
      <c r="F928" s="5">
        <v>437.62479860000002</v>
      </c>
      <c r="G928" s="5">
        <v>487.71929</v>
      </c>
      <c r="H928" s="5">
        <v>535.97744890000001</v>
      </c>
      <c r="I928" s="5">
        <v>582.26968609999994</v>
      </c>
      <c r="J928" s="5">
        <v>626.77675050000005</v>
      </c>
      <c r="K928" s="5">
        <v>672.65321689999996</v>
      </c>
      <c r="L928" s="5">
        <v>717.59588020000001</v>
      </c>
      <c r="M928" s="5">
        <v>760.83284300000003</v>
      </c>
      <c r="N928" s="5">
        <v>802.47146999999995</v>
      </c>
      <c r="O928" s="5">
        <v>844.73358140000005</v>
      </c>
      <c r="P928" s="5">
        <v>886.83032890000004</v>
      </c>
      <c r="Q928" s="5">
        <v>926.50407359999997</v>
      </c>
      <c r="R928" s="5">
        <v>964.25604650000002</v>
      </c>
      <c r="S928" s="5">
        <v>1004.495876</v>
      </c>
      <c r="T928" s="5">
        <v>1047.3092790000001</v>
      </c>
      <c r="U928" s="5">
        <v>1088.8410249999999</v>
      </c>
      <c r="V928" s="5">
        <v>1127.9337069999999</v>
      </c>
      <c r="W928" s="5">
        <v>1169.0157790000001</v>
      </c>
      <c r="X928" s="5">
        <v>1212.5199379999999</v>
      </c>
      <c r="Y928" s="5">
        <v>1254.153816</v>
      </c>
      <c r="Z928" s="5">
        <v>1292.436692</v>
      </c>
      <c r="AA928" s="5">
        <v>1332.037859</v>
      </c>
      <c r="AB928" s="5">
        <v>1373.3476659999999</v>
      </c>
      <c r="AC928" s="5">
        <v>1411.431425</v>
      </c>
      <c r="AD928" s="5">
        <v>1445.819579</v>
      </c>
      <c r="AE928" s="5">
        <v>1445.819579</v>
      </c>
    </row>
    <row r="929" spans="1:31">
      <c r="A929" s="56" t="s">
        <v>80</v>
      </c>
      <c r="B929" s="56" t="s">
        <v>200</v>
      </c>
      <c r="C929" s="56" t="s">
        <v>146</v>
      </c>
      <c r="D929" s="5">
        <v>3.9453500000000181E-7</v>
      </c>
      <c r="E929" s="5">
        <v>3.2659499999999862E-7</v>
      </c>
      <c r="F929" s="5">
        <v>3.9122500000000128E-7</v>
      </c>
      <c r="G929" s="5">
        <v>4.1239000000000069E-7</v>
      </c>
      <c r="H929" s="5">
        <v>3.3882000000000102E-7</v>
      </c>
      <c r="I929" s="5">
        <v>3.5975499999999958E-7</v>
      </c>
      <c r="J929" s="5">
        <v>3.8069500000000099E-7</v>
      </c>
      <c r="K929" s="5">
        <v>6.7946499999999841E-7</v>
      </c>
      <c r="L929" s="5">
        <v>9.0416500000000238E-7</v>
      </c>
      <c r="M929" s="5">
        <v>7.5807499999999729E-7</v>
      </c>
      <c r="N929" s="5">
        <v>7.9523999999999615E-7</v>
      </c>
      <c r="O929" s="5">
        <v>8.4155500000000428E-7</v>
      </c>
      <c r="P929" s="5">
        <v>8.8895999999999422E-7</v>
      </c>
      <c r="Q929" s="5">
        <v>9.3304999999999641E-7</v>
      </c>
      <c r="R929" s="5">
        <v>9.8984500000000001E-7</v>
      </c>
      <c r="S929" s="5">
        <v>1.042155000000001E-6</v>
      </c>
      <c r="T929" s="5">
        <v>1.1041350000000009E-6</v>
      </c>
      <c r="U929" s="5">
        <v>1.1618199999999951E-6</v>
      </c>
      <c r="V929" s="5">
        <v>1.225354999999996E-6</v>
      </c>
      <c r="W929" s="5">
        <v>1.295675000000006E-6</v>
      </c>
      <c r="X929" s="5">
        <v>1.368260000000007E-6</v>
      </c>
      <c r="Y929" s="5">
        <v>1.570360000000008E-6</v>
      </c>
      <c r="Z929" s="5">
        <v>2.5885000000000121E-6</v>
      </c>
      <c r="AA929" s="5">
        <v>1.747165000000009E-6</v>
      </c>
      <c r="AB929" s="5">
        <v>1.8508399999999871E-6</v>
      </c>
      <c r="AC929" s="5">
        <v>1.94814000000001E-6</v>
      </c>
      <c r="AD929" s="5">
        <v>2.0534099999999978E-6</v>
      </c>
      <c r="AE929" s="5">
        <v>2.1695349999999979E-6</v>
      </c>
    </row>
    <row r="930" spans="1:31">
      <c r="A930" s="56" t="s">
        <v>80</v>
      </c>
      <c r="B930" s="56" t="s">
        <v>200</v>
      </c>
      <c r="C930" s="56" t="s">
        <v>149</v>
      </c>
      <c r="D930" s="5">
        <v>-3.0330000000000008E-8</v>
      </c>
      <c r="E930" s="5">
        <v>-1.831355000000015E-6</v>
      </c>
      <c r="F930" s="5">
        <v>-4.0413549999999977E-6</v>
      </c>
      <c r="G930" s="5">
        <v>-5.9854949999999993E-6</v>
      </c>
      <c r="H930" s="5">
        <v>-1.5176625E-5</v>
      </c>
      <c r="I930" s="5">
        <v>-4.4296095000000011E-5</v>
      </c>
      <c r="J930" s="5">
        <v>-4.8898620000000001E-5</v>
      </c>
      <c r="K930" s="5">
        <v>-8.3339755000000029E-5</v>
      </c>
      <c r="L930" s="5">
        <v>-6.6363999999999977E-5</v>
      </c>
      <c r="M930" s="5">
        <v>-1.028052049999999E-4</v>
      </c>
      <c r="N930" s="5">
        <v>-1.0612521000000001E-4</v>
      </c>
      <c r="O930" s="5">
        <v>-1.1038626999999989E-4</v>
      </c>
      <c r="P930" s="5">
        <v>-1.1897936E-4</v>
      </c>
      <c r="Q930" s="5">
        <v>-1.2535444E-4</v>
      </c>
      <c r="R930" s="5">
        <v>-1.398489750000001E-4</v>
      </c>
      <c r="S930" s="5">
        <v>-1.4666477E-4</v>
      </c>
      <c r="T930" s="5">
        <v>-1.5319969000000011E-4</v>
      </c>
      <c r="U930" s="5">
        <v>-1.6041178499999999E-4</v>
      </c>
      <c r="V930" s="5">
        <v>-1.7004968500000011E-4</v>
      </c>
      <c r="W930" s="5">
        <v>-1.7204315999999999E-4</v>
      </c>
      <c r="X930" s="5">
        <v>-1.8611176499999999E-4</v>
      </c>
      <c r="Y930" s="5">
        <v>-2.1394442499999991E-4</v>
      </c>
      <c r="Z930" s="5">
        <v>-1.3702696499999999E-4</v>
      </c>
      <c r="AA930" s="5">
        <v>-2.4224187500000011E-4</v>
      </c>
      <c r="AB930" s="5">
        <v>-2.5311897000000001E-4</v>
      </c>
      <c r="AC930" s="5">
        <v>-2.6144891499999998E-4</v>
      </c>
      <c r="AD930" s="5">
        <v>-2.795383549999999E-4</v>
      </c>
      <c r="AE930" s="5">
        <v>-2.9395324999999999E-4</v>
      </c>
    </row>
    <row r="931" spans="1:31">
      <c r="A931" s="56" t="s">
        <v>80</v>
      </c>
      <c r="B931" s="56" t="s">
        <v>200</v>
      </c>
      <c r="C931" s="56" t="s">
        <v>150</v>
      </c>
      <c r="D931" s="5">
        <v>-0.16104467290499991</v>
      </c>
      <c r="E931" s="5">
        <v>-3.000543871609981</v>
      </c>
      <c r="F931" s="5">
        <v>-9.7861601500050011</v>
      </c>
      <c r="G931" s="5">
        <v>-13.56904765861502</v>
      </c>
      <c r="H931" s="5">
        <v>-18.999368043249991</v>
      </c>
      <c r="I931" s="5">
        <v>-28.139994017350009</v>
      </c>
      <c r="J931" s="5">
        <v>-33.483860930299997</v>
      </c>
      <c r="K931" s="5">
        <v>-56.006558070369969</v>
      </c>
      <c r="L931" s="5">
        <v>-65.098130637545012</v>
      </c>
      <c r="M931" s="5">
        <v>-59.953078716854947</v>
      </c>
      <c r="N931" s="5">
        <v>-67.012937611180007</v>
      </c>
      <c r="O931" s="5">
        <v>-101.11402938936</v>
      </c>
      <c r="P931" s="5">
        <v>-127.271014206635</v>
      </c>
      <c r="Q931" s="5">
        <v>-134.74730075831499</v>
      </c>
      <c r="R931" s="5">
        <v>-122.80130991190001</v>
      </c>
      <c r="S931" s="5">
        <v>-178.18415238531011</v>
      </c>
      <c r="T931" s="5">
        <v>-163.09929061430009</v>
      </c>
      <c r="U931" s="5">
        <v>-140.85732916411479</v>
      </c>
      <c r="V931" s="5">
        <v>-171.34465602695499</v>
      </c>
      <c r="W931" s="5">
        <v>-120.41578363839</v>
      </c>
      <c r="X931" s="5">
        <v>-96.494788946710088</v>
      </c>
      <c r="Y931" s="5">
        <v>-41.709844365080031</v>
      </c>
      <c r="Z931" s="5">
        <v>-110.070366262725</v>
      </c>
      <c r="AA931" s="5">
        <v>-56.910100692919968</v>
      </c>
      <c r="AB931" s="5">
        <v>-45.481577345415019</v>
      </c>
      <c r="AC931" s="5">
        <v>-19.192972290195002</v>
      </c>
      <c r="AD931" s="5">
        <v>-39.752172253265002</v>
      </c>
      <c r="AE931" s="5">
        <v>-6.3155196827550029</v>
      </c>
    </row>
    <row r="932" spans="1:31">
      <c r="A932" s="56" t="s">
        <v>80</v>
      </c>
      <c r="B932" s="56" t="s">
        <v>200</v>
      </c>
      <c r="C932" s="56" t="s">
        <v>151</v>
      </c>
      <c r="D932" s="5">
        <v>-13.3382076857734</v>
      </c>
      <c r="E932" s="5">
        <v>-20.364503530075702</v>
      </c>
      <c r="F932" s="5">
        <v>-27.420773041765401</v>
      </c>
      <c r="G932" s="5">
        <v>-33.5656431644382</v>
      </c>
      <c r="H932" s="5">
        <v>-38.335132806893</v>
      </c>
      <c r="I932" s="5">
        <v>-42.502344795681502</v>
      </c>
      <c r="J932" s="5">
        <v>-48.176091960252997</v>
      </c>
      <c r="K932" s="5">
        <v>-57.207293028896103</v>
      </c>
      <c r="L932" s="5">
        <v>-65.913067694844699</v>
      </c>
      <c r="M932" s="5">
        <v>-75.0463884061801</v>
      </c>
      <c r="N932" s="5">
        <v>-85.551976819519595</v>
      </c>
      <c r="O932" s="5">
        <v>-97.202607065100196</v>
      </c>
      <c r="P932" s="5">
        <v>-108.33279754463599</v>
      </c>
      <c r="Q932" s="5">
        <v>-118.517161917468</v>
      </c>
      <c r="R932" s="5">
        <v>-127.301978936602</v>
      </c>
      <c r="S932" s="5">
        <v>-135.00284813031701</v>
      </c>
      <c r="T932" s="5">
        <v>-140.61863667094499</v>
      </c>
      <c r="U932" s="5">
        <v>-144.302791641087</v>
      </c>
      <c r="V932" s="5">
        <v>-144.934020399617</v>
      </c>
      <c r="W932" s="5">
        <v>-145.925582971458</v>
      </c>
      <c r="X932" s="5">
        <v>-145.78972030849201</v>
      </c>
      <c r="Y932" s="5">
        <v>-146.16960310278699</v>
      </c>
      <c r="Z932" s="5">
        <v>-146.62087707299</v>
      </c>
      <c r="AA932" s="5">
        <v>-146.95304277834001</v>
      </c>
      <c r="AB932" s="5">
        <v>-146.50398200547099</v>
      </c>
      <c r="AC932" s="5">
        <v>-145.33470127331501</v>
      </c>
      <c r="AD932" s="5">
        <v>-143.70154105005099</v>
      </c>
      <c r="AE932" s="5">
        <v>-145.160499581907</v>
      </c>
    </row>
  </sheetData>
  <autoFilter ref="A3:C932" xr:uid="{00000000-0009-0000-0000-000007000000}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8">
    <tabColor theme="7"/>
  </sheetPr>
  <dimension ref="A1:AE313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4.6640625" style="6" customWidth="1"/>
    <col min="4" max="4" width="9" style="6" customWidth="1"/>
    <col min="5" max="16384" width="9" style="6"/>
  </cols>
  <sheetData>
    <row r="1" spans="1:31" s="15" customFormat="1" ht="23.25" customHeight="1" thickBot="1">
      <c r="A1" s="1" t="s">
        <v>202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12" t="s">
        <v>203</v>
      </c>
      <c r="C2" s="12"/>
    </row>
    <row r="3" spans="1:31">
      <c r="A3" s="57" t="s">
        <v>191</v>
      </c>
      <c r="B3" s="57" t="s">
        <v>194</v>
      </c>
      <c r="C3" s="57" t="s">
        <v>204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 s="7" customFormat="1">
      <c r="A4" s="56" t="s">
        <v>54</v>
      </c>
      <c r="B4" s="56" t="s">
        <v>163</v>
      </c>
      <c r="C4" s="56" t="s">
        <v>152</v>
      </c>
      <c r="D4" s="5">
        <v>0</v>
      </c>
      <c r="E4" s="5">
        <v>0</v>
      </c>
      <c r="F4" s="5">
        <v>680</v>
      </c>
      <c r="G4" s="5">
        <v>2040</v>
      </c>
      <c r="H4" s="5">
        <v>2040</v>
      </c>
      <c r="I4" s="5">
        <v>2040</v>
      </c>
      <c r="J4" s="5">
        <v>2040</v>
      </c>
      <c r="K4" s="5">
        <v>2040</v>
      </c>
      <c r="L4" s="5">
        <v>2040</v>
      </c>
      <c r="M4" s="5">
        <v>2040</v>
      </c>
      <c r="N4" s="5">
        <v>2040</v>
      </c>
      <c r="O4" s="5">
        <v>2040</v>
      </c>
      <c r="P4" s="5">
        <v>2040</v>
      </c>
      <c r="Q4" s="5">
        <v>2040</v>
      </c>
      <c r="R4" s="5">
        <v>2040</v>
      </c>
      <c r="S4" s="5">
        <v>2040</v>
      </c>
      <c r="T4" s="5">
        <v>2040</v>
      </c>
      <c r="U4" s="5">
        <v>2040</v>
      </c>
      <c r="V4" s="5">
        <v>2040</v>
      </c>
      <c r="W4" s="5">
        <v>2040</v>
      </c>
      <c r="X4" s="5">
        <v>2040</v>
      </c>
      <c r="Y4" s="5">
        <v>2040</v>
      </c>
      <c r="Z4" s="5">
        <v>2040</v>
      </c>
      <c r="AA4" s="5">
        <v>2040</v>
      </c>
      <c r="AB4" s="5">
        <v>2040</v>
      </c>
      <c r="AC4" s="5">
        <v>2040</v>
      </c>
      <c r="AD4" s="5">
        <v>2040</v>
      </c>
      <c r="AE4" s="5">
        <v>2040</v>
      </c>
    </row>
    <row r="5" spans="1:31">
      <c r="A5" s="56" t="s">
        <v>54</v>
      </c>
      <c r="B5" s="56" t="s">
        <v>163</v>
      </c>
      <c r="C5" s="56" t="s">
        <v>153</v>
      </c>
      <c r="D5" s="5">
        <v>160</v>
      </c>
      <c r="E5" s="5">
        <v>160</v>
      </c>
      <c r="F5" s="5">
        <v>160</v>
      </c>
      <c r="G5" s="5">
        <v>160</v>
      </c>
      <c r="H5" s="5">
        <v>160</v>
      </c>
      <c r="I5" s="5">
        <v>160.00005462999999</v>
      </c>
      <c r="J5" s="5">
        <v>160.00005478</v>
      </c>
      <c r="K5" s="5">
        <v>160.00005920999999</v>
      </c>
      <c r="L5" s="5">
        <v>160.00006343999999</v>
      </c>
      <c r="M5" s="5">
        <v>160.00007581</v>
      </c>
      <c r="N5" s="5">
        <v>160.00010144999999</v>
      </c>
      <c r="O5" s="5">
        <v>160.00030229000001</v>
      </c>
      <c r="P5" s="5">
        <v>160.00030229000001</v>
      </c>
      <c r="Q5" s="5">
        <v>366.17353926999999</v>
      </c>
      <c r="R5" s="5">
        <v>660.00044875999993</v>
      </c>
      <c r="S5" s="5">
        <v>660.00044881999997</v>
      </c>
      <c r="T5" s="5">
        <v>761.06323861999999</v>
      </c>
      <c r="U5" s="5">
        <v>761.06323875999999</v>
      </c>
      <c r="V5" s="5">
        <v>761.06323881000003</v>
      </c>
      <c r="W5" s="5">
        <v>761.06323881999992</v>
      </c>
      <c r="X5" s="5">
        <v>1159.99999396</v>
      </c>
      <c r="Y5" s="5">
        <v>1159.9999939700001</v>
      </c>
      <c r="Z5" s="5">
        <v>1159.9999940499999</v>
      </c>
      <c r="AA5" s="5">
        <v>1159.99999413</v>
      </c>
      <c r="AB5" s="5">
        <v>1159.9999941799999</v>
      </c>
      <c r="AC5" s="5">
        <v>1159.9999962899999</v>
      </c>
      <c r="AD5" s="5">
        <v>1159.99999665</v>
      </c>
      <c r="AE5" s="5">
        <v>1159.99999669</v>
      </c>
    </row>
    <row r="6" spans="1:31">
      <c r="A6" s="56" t="s">
        <v>54</v>
      </c>
      <c r="B6" s="56" t="s">
        <v>163</v>
      </c>
      <c r="C6" s="56" t="s">
        <v>154</v>
      </c>
      <c r="D6" s="5">
        <v>80.000009779999999</v>
      </c>
      <c r="E6" s="5">
        <v>80.000014340000007</v>
      </c>
      <c r="F6" s="5">
        <v>680.00326945999996</v>
      </c>
      <c r="G6" s="5">
        <v>680.00326945999996</v>
      </c>
      <c r="H6" s="5">
        <v>1605.0011483400001</v>
      </c>
      <c r="I6" s="5">
        <v>2004.8690641799999</v>
      </c>
      <c r="J6" s="5">
        <v>2079.9815629599998</v>
      </c>
      <c r="K6" s="5">
        <v>2079.9815634299998</v>
      </c>
      <c r="L6" s="5">
        <v>2079.9815635599998</v>
      </c>
      <c r="M6" s="5">
        <v>2079.9815639799999</v>
      </c>
      <c r="N6" s="5">
        <v>2079.98156578</v>
      </c>
      <c r="O6" s="5">
        <v>2079.9815671699998</v>
      </c>
      <c r="P6" s="5">
        <v>2079.9815671800002</v>
      </c>
      <c r="Q6" s="5">
        <v>2079.9815675499999</v>
      </c>
      <c r="R6" s="5">
        <v>2079.98157274</v>
      </c>
      <c r="S6" s="5">
        <v>2079.9815841999998</v>
      </c>
      <c r="T6" s="5">
        <v>2079.98162598</v>
      </c>
      <c r="U6" s="5">
        <v>2079.9816263299999</v>
      </c>
      <c r="V6" s="5">
        <v>2079.9816263500002</v>
      </c>
      <c r="W6" s="5">
        <v>2079.98162637</v>
      </c>
      <c r="X6" s="5">
        <v>2079.9816167399999</v>
      </c>
      <c r="Y6" s="5">
        <v>2079.9816526899999</v>
      </c>
      <c r="Z6" s="5">
        <v>1479.97841303</v>
      </c>
      <c r="AA6" s="5">
        <v>1479.9784381699999</v>
      </c>
      <c r="AB6" s="5">
        <v>554.98068248999994</v>
      </c>
      <c r="AC6" s="5">
        <v>178.17930003000001</v>
      </c>
      <c r="AD6" s="5">
        <v>495.21266416999998</v>
      </c>
      <c r="AE6" s="5">
        <v>495.21266415000002</v>
      </c>
    </row>
    <row r="7" spans="1:31">
      <c r="A7" s="56" t="s">
        <v>54</v>
      </c>
      <c r="B7" s="56" t="s">
        <v>163</v>
      </c>
      <c r="C7" s="56" t="s">
        <v>155</v>
      </c>
      <c r="D7" s="5">
        <v>50</v>
      </c>
      <c r="E7" s="5">
        <v>50</v>
      </c>
      <c r="F7" s="5">
        <v>50</v>
      </c>
      <c r="G7" s="5">
        <v>50</v>
      </c>
      <c r="H7" s="5">
        <v>50</v>
      </c>
      <c r="I7" s="5">
        <v>50</v>
      </c>
      <c r="J7" s="5">
        <v>50</v>
      </c>
      <c r="K7" s="5">
        <v>50</v>
      </c>
      <c r="L7" s="5">
        <v>50</v>
      </c>
      <c r="M7" s="5">
        <v>50</v>
      </c>
      <c r="N7" s="5">
        <v>50</v>
      </c>
      <c r="O7" s="5">
        <v>50</v>
      </c>
      <c r="P7" s="5">
        <v>50</v>
      </c>
      <c r="Q7" s="5">
        <v>50</v>
      </c>
      <c r="R7" s="5">
        <v>50</v>
      </c>
      <c r="S7" s="5">
        <v>50</v>
      </c>
      <c r="T7" s="5">
        <v>50</v>
      </c>
      <c r="U7" s="5">
        <v>50</v>
      </c>
      <c r="V7" s="5">
        <v>50</v>
      </c>
      <c r="W7" s="5">
        <v>50</v>
      </c>
      <c r="X7" s="5">
        <v>50</v>
      </c>
      <c r="Y7" s="5">
        <v>50</v>
      </c>
      <c r="Z7" s="5">
        <v>50</v>
      </c>
      <c r="AA7" s="5">
        <v>50</v>
      </c>
      <c r="AB7" s="5">
        <v>50</v>
      </c>
      <c r="AC7" s="5">
        <v>50</v>
      </c>
      <c r="AD7" s="5">
        <v>50</v>
      </c>
      <c r="AE7" s="5">
        <v>50</v>
      </c>
    </row>
    <row r="8" spans="1:31">
      <c r="A8" s="56" t="s">
        <v>54</v>
      </c>
      <c r="B8" s="56" t="s">
        <v>163</v>
      </c>
      <c r="C8" s="56" t="s">
        <v>138</v>
      </c>
      <c r="D8" s="5">
        <v>97.194999999999993</v>
      </c>
      <c r="E8" s="5">
        <v>193.89099999999999</v>
      </c>
      <c r="F8" s="5">
        <v>321.46699999999998</v>
      </c>
      <c r="G8" s="5">
        <v>477.30799999999999</v>
      </c>
      <c r="H8" s="5">
        <v>663.93899998999996</v>
      </c>
      <c r="I8" s="5">
        <v>884.26200001000007</v>
      </c>
      <c r="J8" s="5">
        <v>1223.617</v>
      </c>
      <c r="K8" s="5">
        <v>1527.53344593</v>
      </c>
      <c r="L8" s="5">
        <v>1867.2025770400001</v>
      </c>
      <c r="M8" s="5">
        <v>2268.2680231300001</v>
      </c>
      <c r="N8" s="5">
        <v>2758.8330898200002</v>
      </c>
      <c r="O8" s="5">
        <v>3293.1551549400001</v>
      </c>
      <c r="P8" s="5">
        <v>3837.9824765799999</v>
      </c>
      <c r="Q8" s="5">
        <v>4410.34305305</v>
      </c>
      <c r="R8" s="5">
        <v>4966.7253137600001</v>
      </c>
      <c r="S8" s="5">
        <v>5527.4248461200004</v>
      </c>
      <c r="T8" s="5">
        <v>5974.0516751499999</v>
      </c>
      <c r="U8" s="5">
        <v>6409.6953179900001</v>
      </c>
      <c r="V8" s="5">
        <v>6810.2277216000002</v>
      </c>
      <c r="W8" s="5">
        <v>7236.07853574</v>
      </c>
      <c r="X8" s="5">
        <v>7670.42398976</v>
      </c>
      <c r="Y8" s="5">
        <v>8130.8809619000003</v>
      </c>
      <c r="Z8" s="5">
        <v>8598.1680176999998</v>
      </c>
      <c r="AA8" s="5">
        <v>9095.4546502699995</v>
      </c>
      <c r="AB8" s="5">
        <v>9598.0447687700016</v>
      </c>
      <c r="AC8" s="5">
        <v>10130.098615360001</v>
      </c>
      <c r="AD8" s="5">
        <v>10669.6482607</v>
      </c>
      <c r="AE8" s="5">
        <v>10697.643870080001</v>
      </c>
    </row>
    <row r="9" spans="1:31">
      <c r="A9" s="56" t="s">
        <v>54</v>
      </c>
      <c r="B9" s="56" t="s">
        <v>163</v>
      </c>
      <c r="C9" s="56" t="s">
        <v>139</v>
      </c>
      <c r="D9" s="5">
        <v>551.87700000000007</v>
      </c>
      <c r="E9" s="5">
        <v>804.322</v>
      </c>
      <c r="F9" s="5">
        <v>1024.308</v>
      </c>
      <c r="G9" s="5">
        <v>1210.452</v>
      </c>
      <c r="H9" s="5">
        <v>1364.306</v>
      </c>
      <c r="I9" s="5">
        <v>1497.826</v>
      </c>
      <c r="J9" s="5">
        <v>1724.8409999999999</v>
      </c>
      <c r="K9" s="5">
        <v>2042.145</v>
      </c>
      <c r="L9" s="5">
        <v>2372.98</v>
      </c>
      <c r="M9" s="5">
        <v>2728.3529999999992</v>
      </c>
      <c r="N9" s="5">
        <v>3161.3960000000002</v>
      </c>
      <c r="O9" s="5">
        <v>3582.5970000000002</v>
      </c>
      <c r="P9" s="5">
        <v>3974.6349999999989</v>
      </c>
      <c r="Q9" s="5">
        <v>4331.67</v>
      </c>
      <c r="R9" s="5">
        <v>4638.5140000000019</v>
      </c>
      <c r="S9" s="5">
        <v>4887.0350000000008</v>
      </c>
      <c r="T9" s="5">
        <v>5003.3400000000011</v>
      </c>
      <c r="U9" s="5">
        <v>5060.8829999999998</v>
      </c>
      <c r="V9" s="5">
        <v>5077.6240000000007</v>
      </c>
      <c r="W9" s="5">
        <v>5077.9980000000014</v>
      </c>
      <c r="X9" s="5">
        <v>5080.4420000000009</v>
      </c>
      <c r="Y9" s="5">
        <v>5067.9909999999991</v>
      </c>
      <c r="Z9" s="5">
        <v>5058.1019999999999</v>
      </c>
      <c r="AA9" s="5">
        <v>5033.2700000000013</v>
      </c>
      <c r="AB9" s="5">
        <v>5011.559000000002</v>
      </c>
      <c r="AC9" s="5">
        <v>4974.7829999999994</v>
      </c>
      <c r="AD9" s="5">
        <v>4941.0389999999989</v>
      </c>
      <c r="AE9" s="5">
        <v>4941.0389999999989</v>
      </c>
    </row>
    <row r="10" spans="1:3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</row>
    <row r="11" spans="1:31">
      <c r="A11" s="56" t="s">
        <v>54</v>
      </c>
      <c r="B11" s="56" t="s">
        <v>197</v>
      </c>
      <c r="C11" s="56" t="s">
        <v>153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1.306E-5</v>
      </c>
      <c r="J11" s="5">
        <v>1.343E-5</v>
      </c>
      <c r="K11" s="5">
        <v>225.99486288</v>
      </c>
      <c r="L11" s="5">
        <v>225.99486288</v>
      </c>
      <c r="M11" s="5">
        <v>225.99486288</v>
      </c>
      <c r="N11" s="5">
        <v>473.30950561999998</v>
      </c>
      <c r="O11" s="5">
        <v>555.17694103999997</v>
      </c>
      <c r="P11" s="5">
        <v>555.17694103999997</v>
      </c>
      <c r="Q11" s="5">
        <v>1202.6638050500001</v>
      </c>
      <c r="R11" s="5">
        <v>1353.60261702</v>
      </c>
      <c r="S11" s="5">
        <v>1353.6026186900001</v>
      </c>
      <c r="T11" s="5">
        <v>1387.1442421900001</v>
      </c>
      <c r="U11" s="5">
        <v>1387.1442422099999</v>
      </c>
      <c r="V11" s="5">
        <v>1709.3614276000001</v>
      </c>
      <c r="W11" s="5">
        <v>1709.3614276200001</v>
      </c>
      <c r="X11" s="5">
        <v>1709.36142763</v>
      </c>
      <c r="Y11" s="5">
        <v>1709.36142767</v>
      </c>
      <c r="Z11" s="5">
        <v>1709.36142808</v>
      </c>
      <c r="AA11" s="5">
        <v>1709.36142808</v>
      </c>
      <c r="AB11" s="5">
        <v>1709.36142808</v>
      </c>
      <c r="AC11" s="5">
        <v>1709.3614281</v>
      </c>
      <c r="AD11" s="5">
        <v>1709.3614281099999</v>
      </c>
      <c r="AE11" s="5">
        <v>1709.36142812</v>
      </c>
    </row>
    <row r="12" spans="1:31">
      <c r="A12" s="56" t="s">
        <v>54</v>
      </c>
      <c r="B12" s="56" t="s">
        <v>197</v>
      </c>
      <c r="C12" s="56" t="s">
        <v>154</v>
      </c>
      <c r="D12" s="5">
        <v>570.00001175</v>
      </c>
      <c r="E12" s="5">
        <v>570.00001701999997</v>
      </c>
      <c r="F12" s="5">
        <v>820.00002044999997</v>
      </c>
      <c r="G12" s="5">
        <v>820.00002644999995</v>
      </c>
      <c r="H12" s="5">
        <v>820.00003436999998</v>
      </c>
      <c r="I12" s="5">
        <v>906.28958569999998</v>
      </c>
      <c r="J12" s="5">
        <v>906.28966127000001</v>
      </c>
      <c r="K12" s="5">
        <v>1622.46068354</v>
      </c>
      <c r="L12" s="5">
        <v>1622.46068354</v>
      </c>
      <c r="M12" s="5">
        <v>1622.46068354</v>
      </c>
      <c r="N12" s="5">
        <v>1622.46068354</v>
      </c>
      <c r="O12" s="5">
        <v>1622.46068354</v>
      </c>
      <c r="P12" s="5">
        <v>1622.46068354</v>
      </c>
      <c r="Q12" s="5">
        <v>1622.4606835899999</v>
      </c>
      <c r="R12" s="5">
        <v>1622.4606840199999</v>
      </c>
      <c r="S12" s="5">
        <v>2528.98600941</v>
      </c>
      <c r="T12" s="5">
        <v>3716.7368726200002</v>
      </c>
      <c r="U12" s="5">
        <v>3889.8730141999999</v>
      </c>
      <c r="V12" s="5">
        <v>4128.5344064299998</v>
      </c>
      <c r="W12" s="5">
        <v>4128.5344064700002</v>
      </c>
      <c r="X12" s="5">
        <v>4128.5343947700003</v>
      </c>
      <c r="Y12" s="5">
        <v>4128.5343928000002</v>
      </c>
      <c r="Z12" s="5">
        <v>4128.5343940499997</v>
      </c>
      <c r="AA12" s="5">
        <v>4128.5343882100015</v>
      </c>
      <c r="AB12" s="5">
        <v>4128.5343803800006</v>
      </c>
      <c r="AC12" s="5">
        <v>5063.8098417199999</v>
      </c>
      <c r="AD12" s="5">
        <v>6576.6382121799998</v>
      </c>
      <c r="AE12" s="5">
        <v>5860.4672004000004</v>
      </c>
    </row>
    <row r="13" spans="1:31">
      <c r="A13" s="56" t="s">
        <v>54</v>
      </c>
      <c r="B13" s="56" t="s">
        <v>197</v>
      </c>
      <c r="C13" s="56" t="s">
        <v>155</v>
      </c>
      <c r="D13" s="5">
        <v>100.00000602999999</v>
      </c>
      <c r="E13" s="5">
        <v>100.00000790999999</v>
      </c>
      <c r="F13" s="5">
        <v>100.00000903</v>
      </c>
      <c r="G13" s="5">
        <v>100.00001086</v>
      </c>
      <c r="H13" s="5">
        <v>100.0000132</v>
      </c>
      <c r="I13" s="5">
        <v>100.00003298</v>
      </c>
      <c r="J13" s="5">
        <v>100.0000332</v>
      </c>
      <c r="K13" s="5">
        <v>100.00004839</v>
      </c>
      <c r="L13" s="5">
        <v>100.00004839</v>
      </c>
      <c r="M13" s="5">
        <v>100.00004839</v>
      </c>
      <c r="N13" s="5">
        <v>100.0000484</v>
      </c>
      <c r="O13" s="5">
        <v>100.00004841000001</v>
      </c>
      <c r="P13" s="5">
        <v>100.00004842</v>
      </c>
      <c r="Q13" s="5">
        <v>100.00004855</v>
      </c>
      <c r="R13" s="5">
        <v>100.00007067</v>
      </c>
      <c r="S13" s="5">
        <v>100.00007757</v>
      </c>
      <c r="T13" s="5">
        <v>100.00008898999999</v>
      </c>
      <c r="U13" s="5">
        <v>100.00009875000001</v>
      </c>
      <c r="V13" s="5">
        <v>100.00012427</v>
      </c>
      <c r="W13" s="5">
        <v>100.00012452</v>
      </c>
      <c r="X13" s="5">
        <v>100.00012261000001</v>
      </c>
      <c r="Y13" s="5">
        <v>100.00019131000001</v>
      </c>
      <c r="Z13" s="5">
        <v>100.00027428</v>
      </c>
      <c r="AA13" s="5">
        <v>100.00027261</v>
      </c>
      <c r="AB13" s="5">
        <v>100.00027040000001</v>
      </c>
      <c r="AC13" s="5">
        <v>100.00035348999999</v>
      </c>
      <c r="AD13" s="5">
        <v>100.00041072</v>
      </c>
      <c r="AE13" s="5">
        <v>100.00045818</v>
      </c>
    </row>
    <row r="14" spans="1:31">
      <c r="A14" s="56" t="s">
        <v>54</v>
      </c>
      <c r="B14" s="56" t="s">
        <v>197</v>
      </c>
      <c r="C14" s="56" t="s">
        <v>138</v>
      </c>
      <c r="D14" s="5">
        <v>70.646999989999998</v>
      </c>
      <c r="E14" s="5">
        <v>151.97900000999999</v>
      </c>
      <c r="F14" s="5">
        <v>266.90499999999997</v>
      </c>
      <c r="G14" s="5">
        <v>406.553</v>
      </c>
      <c r="H14" s="5">
        <v>573.36900000000003</v>
      </c>
      <c r="I14" s="5">
        <v>775.00299999999993</v>
      </c>
      <c r="J14" s="5">
        <v>1088.9509999899999</v>
      </c>
      <c r="K14" s="5">
        <v>1371.98571666</v>
      </c>
      <c r="L14" s="5">
        <v>1640.71045082</v>
      </c>
      <c r="M14" s="5">
        <v>1958.65946534</v>
      </c>
      <c r="N14" s="5">
        <v>2346.43592605</v>
      </c>
      <c r="O14" s="5">
        <v>2772.1156823900001</v>
      </c>
      <c r="P14" s="5">
        <v>3213.9407025800001</v>
      </c>
      <c r="Q14" s="5">
        <v>3671.8742637700002</v>
      </c>
      <c r="R14" s="5">
        <v>4123.79592779</v>
      </c>
      <c r="S14" s="5">
        <v>4584.0053343299996</v>
      </c>
      <c r="T14" s="5">
        <v>4939.9521028400004</v>
      </c>
      <c r="U14" s="5">
        <v>5281.9022712400001</v>
      </c>
      <c r="V14" s="5">
        <v>5586.6117931799999</v>
      </c>
      <c r="W14" s="5">
        <v>5909.90588656</v>
      </c>
      <c r="X14" s="5">
        <v>6239.44197334</v>
      </c>
      <c r="Y14" s="5">
        <v>6583.140128510001</v>
      </c>
      <c r="Z14" s="5">
        <v>6931.3414566599986</v>
      </c>
      <c r="AA14" s="5">
        <v>7298.8976921399999</v>
      </c>
      <c r="AB14" s="5">
        <v>7670.4133017300001</v>
      </c>
      <c r="AC14" s="5">
        <v>8065.6271149200002</v>
      </c>
      <c r="AD14" s="5">
        <v>8460.9043175100014</v>
      </c>
      <c r="AE14" s="5">
        <v>8477.9553716600003</v>
      </c>
    </row>
    <row r="15" spans="1:31">
      <c r="A15" s="56" t="s">
        <v>54</v>
      </c>
      <c r="B15" s="56" t="s">
        <v>197</v>
      </c>
      <c r="C15" s="56" t="s">
        <v>139</v>
      </c>
      <c r="D15" s="5">
        <v>394.57299999999998</v>
      </c>
      <c r="E15" s="5">
        <v>630.91099999999994</v>
      </c>
      <c r="F15" s="5">
        <v>861.1690000000001</v>
      </c>
      <c r="G15" s="5">
        <v>1044.5999999999999</v>
      </c>
      <c r="H15" s="5">
        <v>1202.9010000000001</v>
      </c>
      <c r="I15" s="5">
        <v>1345.9849999999999</v>
      </c>
      <c r="J15" s="5">
        <v>1584.4369999999999</v>
      </c>
      <c r="K15" s="5">
        <v>1898.5050000000001</v>
      </c>
      <c r="L15" s="5">
        <v>2160.37</v>
      </c>
      <c r="M15" s="5">
        <v>2444.34</v>
      </c>
      <c r="N15" s="5">
        <v>2791.527</v>
      </c>
      <c r="O15" s="5">
        <v>3133.6959999999999</v>
      </c>
      <c r="P15" s="5">
        <v>3465.114</v>
      </c>
      <c r="Q15" s="5">
        <v>3761.0080000000012</v>
      </c>
      <c r="R15" s="5">
        <v>4025.8090000000002</v>
      </c>
      <c r="S15" s="5">
        <v>4247.8820000000014</v>
      </c>
      <c r="T15" s="5">
        <v>4350.5150000000003</v>
      </c>
      <c r="U15" s="5">
        <v>4399.7440000000006</v>
      </c>
      <c r="V15" s="5">
        <v>4410.491</v>
      </c>
      <c r="W15" s="5">
        <v>4406.2350000000006</v>
      </c>
      <c r="X15" s="5">
        <v>4406.755000000001</v>
      </c>
      <c r="Y15" s="5">
        <v>4388.9480000000012</v>
      </c>
      <c r="Z15" s="5">
        <v>4375.9829999999993</v>
      </c>
      <c r="AA15" s="5">
        <v>4347.2200000000012</v>
      </c>
      <c r="AB15" s="5">
        <v>4324.1239999999998</v>
      </c>
      <c r="AC15" s="5">
        <v>4288.7089999999998</v>
      </c>
      <c r="AD15" s="5">
        <v>4255.2830000000004</v>
      </c>
      <c r="AE15" s="5">
        <v>4255.2830000000004</v>
      </c>
    </row>
    <row r="16" spans="1:3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>
      <c r="A17" s="56" t="s">
        <v>54</v>
      </c>
      <c r="B17" s="56" t="s">
        <v>198</v>
      </c>
      <c r="C17" s="56" t="s">
        <v>153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1.416E-5</v>
      </c>
      <c r="J17" s="5">
        <v>1.8309999999999999E-5</v>
      </c>
      <c r="K17" s="5">
        <v>5.1239999999999997E-5</v>
      </c>
      <c r="L17" s="5">
        <v>5.1239999999999997E-5</v>
      </c>
      <c r="M17" s="5">
        <v>5.1239999999999997E-5</v>
      </c>
      <c r="N17" s="5">
        <v>5.1239999999999997E-5</v>
      </c>
      <c r="O17" s="5">
        <v>5.1239999999999997E-5</v>
      </c>
      <c r="P17" s="5">
        <v>5.1239999999999997E-5</v>
      </c>
      <c r="Q17" s="5">
        <v>1.047E-4</v>
      </c>
      <c r="R17" s="5">
        <v>1.2214999999999999E-4</v>
      </c>
      <c r="S17" s="5">
        <v>1.2217E-4</v>
      </c>
      <c r="T17" s="5">
        <v>502.78598314999999</v>
      </c>
      <c r="U17" s="5">
        <v>502.78598314999999</v>
      </c>
      <c r="V17" s="5">
        <v>502.78598314999999</v>
      </c>
      <c r="W17" s="5">
        <v>502.78598314999999</v>
      </c>
      <c r="X17" s="5">
        <v>685.86670411</v>
      </c>
      <c r="Y17" s="5">
        <v>685.86670774999993</v>
      </c>
      <c r="Z17" s="5">
        <v>685.86670941</v>
      </c>
      <c r="AA17" s="5">
        <v>685.86671281000008</v>
      </c>
      <c r="AB17" s="5">
        <v>685.8667128400001</v>
      </c>
      <c r="AC17" s="5">
        <v>685.86671329000001</v>
      </c>
      <c r="AD17" s="5">
        <v>685.86673399999995</v>
      </c>
      <c r="AE17" s="5">
        <v>685.86673868000003</v>
      </c>
    </row>
    <row r="18" spans="1:31">
      <c r="A18" s="56" t="s">
        <v>54</v>
      </c>
      <c r="B18" s="56" t="s">
        <v>198</v>
      </c>
      <c r="C18" s="56" t="s">
        <v>154</v>
      </c>
      <c r="D18" s="5">
        <v>2.4399999999999999E-6</v>
      </c>
      <c r="E18" s="5">
        <v>3.4400000000000001E-6</v>
      </c>
      <c r="F18" s="5">
        <v>4.25E-6</v>
      </c>
      <c r="G18" s="5">
        <v>6.2500000000000003E-6</v>
      </c>
      <c r="H18" s="5">
        <v>1.0149999999999999E-5</v>
      </c>
      <c r="I18" s="5">
        <v>1.9029999999999999E-5</v>
      </c>
      <c r="J18" s="5">
        <v>5.575E-5</v>
      </c>
      <c r="K18" s="5">
        <v>586.19233670999995</v>
      </c>
      <c r="L18" s="5">
        <v>586.19233670999995</v>
      </c>
      <c r="M18" s="5">
        <v>586.19233670999995</v>
      </c>
      <c r="N18" s="5">
        <v>586.19233670999995</v>
      </c>
      <c r="O18" s="5">
        <v>586.19233670999995</v>
      </c>
      <c r="P18" s="5">
        <v>586.19233670999995</v>
      </c>
      <c r="Q18" s="5">
        <v>586.19233672999997</v>
      </c>
      <c r="R18" s="5">
        <v>586.19233673999997</v>
      </c>
      <c r="S18" s="5">
        <v>586.19233673999997</v>
      </c>
      <c r="T18" s="5">
        <v>586.19233674999998</v>
      </c>
      <c r="U18" s="5">
        <v>586.19233674999998</v>
      </c>
      <c r="V18" s="5">
        <v>586.19233674999998</v>
      </c>
      <c r="W18" s="5">
        <v>586.19233674999998</v>
      </c>
      <c r="X18" s="5">
        <v>586.19233431999999</v>
      </c>
      <c r="Y18" s="5">
        <v>586.19233356999996</v>
      </c>
      <c r="Z18" s="5">
        <v>586.19233281000004</v>
      </c>
      <c r="AA18" s="5">
        <v>586.19233087999999</v>
      </c>
      <c r="AB18" s="5">
        <v>586.19232705000002</v>
      </c>
      <c r="AC18" s="5">
        <v>586.19231827999999</v>
      </c>
      <c r="AD18" s="5">
        <v>586.19228179000004</v>
      </c>
      <c r="AE18" s="5">
        <v>2.9367E-4</v>
      </c>
    </row>
    <row r="19" spans="1:31">
      <c r="A19" s="56" t="s">
        <v>54</v>
      </c>
      <c r="B19" s="56" t="s">
        <v>198</v>
      </c>
      <c r="C19" s="56" t="s">
        <v>155</v>
      </c>
      <c r="D19" s="5">
        <v>125.23</v>
      </c>
      <c r="E19" s="5">
        <v>124.13</v>
      </c>
      <c r="F19" s="5">
        <v>124.13</v>
      </c>
      <c r="G19" s="5">
        <v>124.13</v>
      </c>
      <c r="H19" s="5">
        <v>125.23</v>
      </c>
      <c r="I19" s="5">
        <v>124.13</v>
      </c>
      <c r="J19" s="5">
        <v>124.13</v>
      </c>
      <c r="K19" s="5">
        <v>124.13</v>
      </c>
      <c r="L19" s="5">
        <v>124.13</v>
      </c>
      <c r="M19" s="5">
        <v>375.23</v>
      </c>
      <c r="N19" s="5">
        <v>374.13</v>
      </c>
      <c r="O19" s="5">
        <v>375.23</v>
      </c>
      <c r="P19" s="5">
        <v>374.13</v>
      </c>
      <c r="Q19" s="5">
        <v>375.23</v>
      </c>
      <c r="R19" s="5">
        <v>375.23</v>
      </c>
      <c r="S19" s="5">
        <v>375.23</v>
      </c>
      <c r="T19" s="5">
        <v>375.23</v>
      </c>
      <c r="U19" s="5">
        <v>375.23</v>
      </c>
      <c r="V19" s="5">
        <v>375.23</v>
      </c>
      <c r="W19" s="5">
        <v>375.23</v>
      </c>
      <c r="X19" s="5">
        <v>375.23</v>
      </c>
      <c r="Y19" s="5">
        <v>375.23</v>
      </c>
      <c r="Z19" s="5">
        <v>375.23</v>
      </c>
      <c r="AA19" s="5">
        <v>375.23</v>
      </c>
      <c r="AB19" s="5">
        <v>375.23</v>
      </c>
      <c r="AC19" s="5">
        <v>375.23</v>
      </c>
      <c r="AD19" s="5">
        <v>375.23</v>
      </c>
      <c r="AE19" s="5">
        <v>375.23</v>
      </c>
    </row>
    <row r="20" spans="1:31">
      <c r="A20" s="56" t="s">
        <v>54</v>
      </c>
      <c r="B20" s="56" t="s">
        <v>198</v>
      </c>
      <c r="C20" s="56" t="s">
        <v>138</v>
      </c>
      <c r="D20" s="5">
        <v>55.805</v>
      </c>
      <c r="E20" s="5">
        <v>137.178</v>
      </c>
      <c r="F20" s="5">
        <v>254.75700000000001</v>
      </c>
      <c r="G20" s="5">
        <v>407.74700000000001</v>
      </c>
      <c r="H20" s="5">
        <v>597.26199999999994</v>
      </c>
      <c r="I20" s="5">
        <v>772.55799999999999</v>
      </c>
      <c r="J20" s="5">
        <v>1024.9490000000001</v>
      </c>
      <c r="K20" s="5">
        <v>1239.8924565899999</v>
      </c>
      <c r="L20" s="5">
        <v>1442.2730291800001</v>
      </c>
      <c r="M20" s="5">
        <v>1672.4216107699999</v>
      </c>
      <c r="N20" s="5">
        <v>1972.3109051700001</v>
      </c>
      <c r="O20" s="5">
        <v>2322.3100700999998</v>
      </c>
      <c r="P20" s="5">
        <v>2689.1722191600002</v>
      </c>
      <c r="Q20" s="5">
        <v>3083.3483508300001</v>
      </c>
      <c r="R20" s="5">
        <v>3503.3183958999998</v>
      </c>
      <c r="S20" s="5">
        <v>3907.2658795100001</v>
      </c>
      <c r="T20" s="5">
        <v>4248.3119133199998</v>
      </c>
      <c r="U20" s="5">
        <v>4594.1342578200001</v>
      </c>
      <c r="V20" s="5">
        <v>4922.3785791</v>
      </c>
      <c r="W20" s="5">
        <v>5240.6725199799994</v>
      </c>
      <c r="X20" s="5">
        <v>5568.3839228100014</v>
      </c>
      <c r="Y20" s="5">
        <v>5914.7133059999996</v>
      </c>
      <c r="Z20" s="5">
        <v>6268.9471736599999</v>
      </c>
      <c r="AA20" s="5">
        <v>6645.9519552000002</v>
      </c>
      <c r="AB20" s="5">
        <v>7030.0935544499998</v>
      </c>
      <c r="AC20" s="5">
        <v>7438.2922817500003</v>
      </c>
      <c r="AD20" s="5">
        <v>7855.3622635800002</v>
      </c>
      <c r="AE20" s="5">
        <v>7884.0703673100006</v>
      </c>
    </row>
    <row r="21" spans="1:31">
      <c r="A21" s="56" t="s">
        <v>54</v>
      </c>
      <c r="B21" s="56" t="s">
        <v>198</v>
      </c>
      <c r="C21" s="56" t="s">
        <v>139</v>
      </c>
      <c r="D21" s="5">
        <v>332.36599999999999</v>
      </c>
      <c r="E21" s="5">
        <v>592.89299999999992</v>
      </c>
      <c r="F21" s="5">
        <v>841.02199999999993</v>
      </c>
      <c r="G21" s="5">
        <v>1068.623</v>
      </c>
      <c r="H21" s="5">
        <v>1263.973</v>
      </c>
      <c r="I21" s="5">
        <v>1337.973</v>
      </c>
      <c r="J21" s="5">
        <v>1465.9970000000001</v>
      </c>
      <c r="K21" s="5">
        <v>1677.258</v>
      </c>
      <c r="L21" s="5">
        <v>1844.193</v>
      </c>
      <c r="M21" s="5">
        <v>2011.6679999999999</v>
      </c>
      <c r="N21" s="5">
        <v>2249.2469999999998</v>
      </c>
      <c r="O21" s="5">
        <v>2505.0830000000001</v>
      </c>
      <c r="P21" s="5">
        <v>2754.9569999999999</v>
      </c>
      <c r="Q21" s="5">
        <v>2990.1660000000002</v>
      </c>
      <c r="R21" s="5">
        <v>3229.36</v>
      </c>
      <c r="S21" s="5">
        <v>3404.1</v>
      </c>
      <c r="T21" s="5">
        <v>3500.9479999999999</v>
      </c>
      <c r="U21" s="5">
        <v>3565.601999999999</v>
      </c>
      <c r="V21" s="5">
        <v>3605.174</v>
      </c>
      <c r="W21" s="5">
        <v>3604.6750000000002</v>
      </c>
      <c r="X21" s="5">
        <v>3607.498</v>
      </c>
      <c r="Y21" s="5">
        <v>3598.4209999999998</v>
      </c>
      <c r="Z21" s="5">
        <v>3592.6410000000001</v>
      </c>
      <c r="AA21" s="5">
        <v>3576.025000000001</v>
      </c>
      <c r="AB21" s="5">
        <v>3563.2330000000011</v>
      </c>
      <c r="AC21" s="5">
        <v>3540.764000000001</v>
      </c>
      <c r="AD21" s="5">
        <v>3521.5800000000008</v>
      </c>
      <c r="AE21" s="5">
        <v>3521.5800000000008</v>
      </c>
    </row>
    <row r="22" spans="1:3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</row>
    <row r="23" spans="1:31">
      <c r="A23" s="56" t="s">
        <v>54</v>
      </c>
      <c r="B23" s="56" t="s">
        <v>199</v>
      </c>
      <c r="C23" s="56" t="s">
        <v>153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54</v>
      </c>
      <c r="B24" s="56" t="s">
        <v>199</v>
      </c>
      <c r="C24" s="56" t="s">
        <v>154</v>
      </c>
      <c r="D24" s="5">
        <v>2.7499999999999999E-6</v>
      </c>
      <c r="E24" s="5">
        <v>4.33E-6</v>
      </c>
      <c r="F24" s="5">
        <v>4.51E-6</v>
      </c>
      <c r="G24" s="5">
        <v>6.72E-6</v>
      </c>
      <c r="H24" s="5">
        <v>1.0679999999999999E-5</v>
      </c>
      <c r="I24" s="5">
        <v>2.304E-5</v>
      </c>
      <c r="J24" s="5">
        <v>6.2810000000000003E-5</v>
      </c>
      <c r="K24" s="5">
        <v>3.0573999999999998E-4</v>
      </c>
      <c r="L24" s="5">
        <v>3.0573999999999998E-4</v>
      </c>
      <c r="M24" s="5">
        <v>3.0573999999999998E-4</v>
      </c>
      <c r="N24" s="5">
        <v>3.0573999999999998E-4</v>
      </c>
      <c r="O24" s="5">
        <v>3.0573999999999998E-4</v>
      </c>
      <c r="P24" s="5">
        <v>3.0573999999999998E-4</v>
      </c>
      <c r="Q24" s="5">
        <v>3.0577000000000002E-4</v>
      </c>
      <c r="R24" s="5">
        <v>3.4977000000000001E-4</v>
      </c>
      <c r="S24" s="5">
        <v>57.343719520000001</v>
      </c>
      <c r="T24" s="5">
        <v>307.76515522</v>
      </c>
      <c r="U24" s="5">
        <v>307.76515523</v>
      </c>
      <c r="V24" s="5">
        <v>307.76515525000002</v>
      </c>
      <c r="W24" s="5">
        <v>307.76515526999998</v>
      </c>
      <c r="X24" s="5">
        <v>307.76515271000011</v>
      </c>
      <c r="Y24" s="5">
        <v>307.76517392</v>
      </c>
      <c r="Z24" s="5">
        <v>307.76517393</v>
      </c>
      <c r="AA24" s="5">
        <v>307.76517176999999</v>
      </c>
      <c r="AB24" s="5">
        <v>307.76516787000003</v>
      </c>
      <c r="AC24" s="5">
        <v>307.76516878000001</v>
      </c>
      <c r="AD24" s="5">
        <v>1011.13817829</v>
      </c>
      <c r="AE24" s="5">
        <v>1011.1379401200001</v>
      </c>
    </row>
    <row r="25" spans="1:31">
      <c r="A25" s="56" t="s">
        <v>54</v>
      </c>
      <c r="B25" s="56" t="s">
        <v>199</v>
      </c>
      <c r="C25" s="56" t="s">
        <v>155</v>
      </c>
      <c r="D25" s="5">
        <v>473.33</v>
      </c>
      <c r="E25" s="5">
        <v>473.33</v>
      </c>
      <c r="F25" s="5">
        <v>473.33</v>
      </c>
      <c r="G25" s="5">
        <v>473.33</v>
      </c>
      <c r="H25" s="5">
        <v>473.33</v>
      </c>
      <c r="I25" s="5">
        <v>473.33</v>
      </c>
      <c r="J25" s="5">
        <v>473.33</v>
      </c>
      <c r="K25" s="5">
        <v>473.33</v>
      </c>
      <c r="L25" s="5">
        <v>473.33</v>
      </c>
      <c r="M25" s="5">
        <v>473.33</v>
      </c>
      <c r="N25" s="5">
        <v>473.33</v>
      </c>
      <c r="O25" s="5">
        <v>473.33</v>
      </c>
      <c r="P25" s="5">
        <v>473.33</v>
      </c>
      <c r="Q25" s="5">
        <v>473.33</v>
      </c>
      <c r="R25" s="5">
        <v>473.33</v>
      </c>
      <c r="S25" s="5">
        <v>473.33</v>
      </c>
      <c r="T25" s="5">
        <v>473.33</v>
      </c>
      <c r="U25" s="5">
        <v>473.33</v>
      </c>
      <c r="V25" s="5">
        <v>473.33</v>
      </c>
      <c r="W25" s="5">
        <v>473.33</v>
      </c>
      <c r="X25" s="5">
        <v>473.33</v>
      </c>
      <c r="Y25" s="5">
        <v>475.43</v>
      </c>
      <c r="Z25" s="5">
        <v>473.33</v>
      </c>
      <c r="AA25" s="5">
        <v>473.33</v>
      </c>
      <c r="AB25" s="5">
        <v>473.33</v>
      </c>
      <c r="AC25" s="5">
        <v>473.33</v>
      </c>
      <c r="AD25" s="5">
        <v>473.33</v>
      </c>
      <c r="AE25" s="5">
        <v>473.33</v>
      </c>
    </row>
    <row r="26" spans="1:31">
      <c r="A26" s="56" t="s">
        <v>54</v>
      </c>
      <c r="B26" s="56" t="s">
        <v>199</v>
      </c>
      <c r="C26" s="56" t="s">
        <v>138</v>
      </c>
      <c r="D26" s="5">
        <v>88.617000000000004</v>
      </c>
      <c r="E26" s="5">
        <v>126.926</v>
      </c>
      <c r="F26" s="5">
        <v>170.24600000000001</v>
      </c>
      <c r="G26" s="5">
        <v>214.273</v>
      </c>
      <c r="H26" s="5">
        <v>262.03500000000003</v>
      </c>
      <c r="I26" s="5">
        <v>314.13299999999998</v>
      </c>
      <c r="J26" s="5">
        <v>396.51799999999997</v>
      </c>
      <c r="K26" s="5">
        <v>481.68032892000002</v>
      </c>
      <c r="L26" s="5">
        <v>576.47358365999992</v>
      </c>
      <c r="M26" s="5">
        <v>691.38815980000004</v>
      </c>
      <c r="N26" s="5">
        <v>822.10936463999997</v>
      </c>
      <c r="O26" s="5">
        <v>961.61198901</v>
      </c>
      <c r="P26" s="5">
        <v>1103.1650907600001</v>
      </c>
      <c r="Q26" s="5">
        <v>1249.61828021</v>
      </c>
      <c r="R26" s="5">
        <v>1391.3790371299999</v>
      </c>
      <c r="S26" s="5">
        <v>1535.89589978</v>
      </c>
      <c r="T26" s="5">
        <v>1649.0204429800001</v>
      </c>
      <c r="U26" s="5">
        <v>1760.91952014</v>
      </c>
      <c r="V26" s="5">
        <v>1865.4012426700001</v>
      </c>
      <c r="W26" s="5">
        <v>1977.5530478600001</v>
      </c>
      <c r="X26" s="5">
        <v>2093.06887766</v>
      </c>
      <c r="Y26" s="5">
        <v>2215.7033560599998</v>
      </c>
      <c r="Z26" s="5">
        <v>2340.0392231800001</v>
      </c>
      <c r="AA26" s="5">
        <v>2472.04279529</v>
      </c>
      <c r="AB26" s="5">
        <v>2605.8008546900001</v>
      </c>
      <c r="AC26" s="5">
        <v>2746.9221040100001</v>
      </c>
      <c r="AD26" s="5">
        <v>2891.3831629699998</v>
      </c>
      <c r="AE26" s="5">
        <v>2899.8263167599998</v>
      </c>
    </row>
    <row r="27" spans="1:31">
      <c r="A27" s="56" t="s">
        <v>54</v>
      </c>
      <c r="B27" s="56" t="s">
        <v>199</v>
      </c>
      <c r="C27" s="56" t="s">
        <v>139</v>
      </c>
      <c r="D27" s="5">
        <v>212.58099999999999</v>
      </c>
      <c r="E27" s="5">
        <v>276.14400000000001</v>
      </c>
      <c r="F27" s="5">
        <v>335.75400000000002</v>
      </c>
      <c r="G27" s="5">
        <v>385.71199999999999</v>
      </c>
      <c r="H27" s="5">
        <v>430.43700000000001</v>
      </c>
      <c r="I27" s="5">
        <v>473.61900000000003</v>
      </c>
      <c r="J27" s="5">
        <v>550.52099999999996</v>
      </c>
      <c r="K27" s="5">
        <v>637.23300000000006</v>
      </c>
      <c r="L27" s="5">
        <v>727.39999999999986</v>
      </c>
      <c r="M27" s="5">
        <v>829.16200000000003</v>
      </c>
      <c r="N27" s="5">
        <v>941.16499999999996</v>
      </c>
      <c r="O27" s="5">
        <v>1047.02</v>
      </c>
      <c r="P27" s="5">
        <v>1145.7470000000001</v>
      </c>
      <c r="Q27" s="5">
        <v>1232.7439999999999</v>
      </c>
      <c r="R27" s="5">
        <v>1306.8889999999999</v>
      </c>
      <c r="S27" s="5">
        <v>1367.354</v>
      </c>
      <c r="T27" s="5">
        <v>1391.8330000000001</v>
      </c>
      <c r="U27" s="5">
        <v>1402.348</v>
      </c>
      <c r="V27" s="5">
        <v>1404.4880000000001</v>
      </c>
      <c r="W27" s="5">
        <v>1403.319</v>
      </c>
      <c r="X27" s="5">
        <v>1403.71</v>
      </c>
      <c r="Y27" s="5">
        <v>1400.492</v>
      </c>
      <c r="Z27" s="5">
        <v>1398.4079999999999</v>
      </c>
      <c r="AA27" s="5">
        <v>1392.55</v>
      </c>
      <c r="AB27" s="5">
        <v>1387.998</v>
      </c>
      <c r="AC27" s="5">
        <v>1379.539</v>
      </c>
      <c r="AD27" s="5">
        <v>1372.646999999999</v>
      </c>
      <c r="AE27" s="5">
        <v>1372.646999999999</v>
      </c>
    </row>
    <row r="28" spans="1:3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>
      <c r="A29" s="56" t="s">
        <v>54</v>
      </c>
      <c r="B29" s="56" t="s">
        <v>200</v>
      </c>
      <c r="C29" s="56" t="s">
        <v>153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1.3159999999999999E-5</v>
      </c>
      <c r="J29" s="5">
        <v>4.562E-5</v>
      </c>
      <c r="K29" s="5">
        <v>5.24E-5</v>
      </c>
      <c r="L29" s="5">
        <v>6.8010000000000008E-5</v>
      </c>
      <c r="M29" s="5">
        <v>1.7348999999999999E-4</v>
      </c>
      <c r="N29" s="5">
        <v>1.8770000000000001E-4</v>
      </c>
      <c r="O29" s="5">
        <v>37.483255900000003</v>
      </c>
      <c r="P29" s="5">
        <v>37.483255900000003</v>
      </c>
      <c r="Q29" s="5">
        <v>506.61825157999999</v>
      </c>
      <c r="R29" s="5">
        <v>506.61825161000002</v>
      </c>
      <c r="S29" s="5">
        <v>506.61825162999997</v>
      </c>
      <c r="T29" s="5">
        <v>506.61825163999998</v>
      </c>
      <c r="U29" s="5">
        <v>506.61825164999999</v>
      </c>
      <c r="V29" s="5">
        <v>506.61825167000001</v>
      </c>
      <c r="W29" s="5">
        <v>506.61825173</v>
      </c>
      <c r="X29" s="5">
        <v>506.61825175000001</v>
      </c>
      <c r="Y29" s="5">
        <v>506.61825229999999</v>
      </c>
      <c r="Z29" s="5">
        <v>506.61825296000001</v>
      </c>
      <c r="AA29" s="5">
        <v>506.61825296000001</v>
      </c>
      <c r="AB29" s="5">
        <v>506.61825325000001</v>
      </c>
      <c r="AC29" s="5">
        <v>506.61825331</v>
      </c>
      <c r="AD29" s="5">
        <v>515.03976839999996</v>
      </c>
      <c r="AE29" s="5">
        <v>515.03977177000002</v>
      </c>
    </row>
    <row r="30" spans="1:31">
      <c r="A30" s="56" t="s">
        <v>54</v>
      </c>
      <c r="B30" s="56" t="s">
        <v>200</v>
      </c>
      <c r="C30" s="56" t="s">
        <v>154</v>
      </c>
      <c r="D30" s="5">
        <v>3.4699999999999998E-6</v>
      </c>
      <c r="E30" s="5">
        <v>4.5199999999999999E-6</v>
      </c>
      <c r="F30" s="5">
        <v>5.5899999999999998E-6</v>
      </c>
      <c r="G30" s="5">
        <v>6.55E-6</v>
      </c>
      <c r="H30" s="5">
        <v>7.61E-6</v>
      </c>
      <c r="I30" s="5">
        <v>8.8100000000000004E-6</v>
      </c>
      <c r="J30" s="5">
        <v>1.5829999999999999E-5</v>
      </c>
      <c r="K30" s="5">
        <v>1.8479999999999999E-5</v>
      </c>
      <c r="L30" s="5">
        <v>1.872E-5</v>
      </c>
      <c r="M30" s="5">
        <v>1.9599999999999999E-5</v>
      </c>
      <c r="N30" s="5">
        <v>2.304E-5</v>
      </c>
      <c r="O30" s="5">
        <v>2.885E-5</v>
      </c>
      <c r="P30" s="5">
        <v>2.887E-5</v>
      </c>
      <c r="Q30" s="5">
        <v>3.0300000000000001E-5</v>
      </c>
      <c r="R30" s="5">
        <v>3.54E-5</v>
      </c>
      <c r="S30" s="5">
        <v>3.6529999999999998E-5</v>
      </c>
      <c r="T30" s="5">
        <v>3.6569999999999997E-5</v>
      </c>
      <c r="U30" s="5">
        <v>3.7939999999999999E-5</v>
      </c>
      <c r="V30" s="5">
        <v>4.2540000000000003E-5</v>
      </c>
      <c r="W30" s="5">
        <v>5.7590000000000003E-5</v>
      </c>
      <c r="X30" s="5">
        <v>5.4910000000000001E-5</v>
      </c>
      <c r="Y30" s="5">
        <v>8.4419999999999995E-5</v>
      </c>
      <c r="Z30" s="5">
        <v>9.8239999999999995E-5</v>
      </c>
      <c r="AA30" s="5">
        <v>9.7830000000000004E-5</v>
      </c>
      <c r="AB30" s="5">
        <v>1.1462E-4</v>
      </c>
      <c r="AC30" s="5">
        <v>1.1929E-4</v>
      </c>
      <c r="AD30" s="5">
        <v>1.4631999999999999E-4</v>
      </c>
      <c r="AE30" s="5">
        <v>1.615E-4</v>
      </c>
    </row>
    <row r="31" spans="1:31">
      <c r="A31" s="56" t="s">
        <v>54</v>
      </c>
      <c r="B31" s="56" t="s">
        <v>200</v>
      </c>
      <c r="C31" s="56" t="s">
        <v>155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56" t="s">
        <v>54</v>
      </c>
      <c r="B32" s="56" t="s">
        <v>200</v>
      </c>
      <c r="C32" s="56" t="s">
        <v>138</v>
      </c>
      <c r="D32" s="5">
        <v>6.4749999999999996</v>
      </c>
      <c r="E32" s="5">
        <v>13.055999999999999</v>
      </c>
      <c r="F32" s="5">
        <v>22.071000000000002</v>
      </c>
      <c r="G32" s="5">
        <v>33.045999999999999</v>
      </c>
      <c r="H32" s="5">
        <v>46.206000000000003</v>
      </c>
      <c r="I32" s="5">
        <v>61.677</v>
      </c>
      <c r="J32" s="5">
        <v>85.302999999999997</v>
      </c>
      <c r="K32" s="5">
        <v>106.15148554</v>
      </c>
      <c r="L32" s="5">
        <v>128.39884997999999</v>
      </c>
      <c r="M32" s="5">
        <v>155.92226500000001</v>
      </c>
      <c r="N32" s="5">
        <v>187.63005269000001</v>
      </c>
      <c r="O32" s="5">
        <v>223.1006467</v>
      </c>
      <c r="P32" s="5">
        <v>259.99912260999997</v>
      </c>
      <c r="Q32" s="5">
        <v>298.95734677000002</v>
      </c>
      <c r="R32" s="5">
        <v>337.58509092000003</v>
      </c>
      <c r="S32" s="5">
        <v>377.19855520999999</v>
      </c>
      <c r="T32" s="5">
        <v>409.26820767999999</v>
      </c>
      <c r="U32" s="5">
        <v>441.32100571000001</v>
      </c>
      <c r="V32" s="5">
        <v>471.40510606999999</v>
      </c>
      <c r="W32" s="5">
        <v>503.46567236999999</v>
      </c>
      <c r="X32" s="5">
        <v>536.23109856999997</v>
      </c>
      <c r="Y32" s="5">
        <v>570.92117711000003</v>
      </c>
      <c r="Z32" s="5">
        <v>606.0269333</v>
      </c>
      <c r="AA32" s="5">
        <v>643.19868507000001</v>
      </c>
      <c r="AB32" s="5">
        <v>680.67299238999999</v>
      </c>
      <c r="AC32" s="5">
        <v>720.12988898000003</v>
      </c>
      <c r="AD32" s="5">
        <v>760.10126588000003</v>
      </c>
      <c r="AE32" s="5">
        <v>761.60182925999993</v>
      </c>
    </row>
    <row r="33" spans="1:31">
      <c r="A33" s="56" t="s">
        <v>54</v>
      </c>
      <c r="B33" s="56" t="s">
        <v>200</v>
      </c>
      <c r="C33" s="56" t="s">
        <v>139</v>
      </c>
      <c r="D33" s="5">
        <v>41.377000000000002</v>
      </c>
      <c r="E33" s="5">
        <v>59.671999999999997</v>
      </c>
      <c r="F33" s="5">
        <v>76.56</v>
      </c>
      <c r="G33" s="5">
        <v>90.268000000000001</v>
      </c>
      <c r="H33" s="5">
        <v>101.32</v>
      </c>
      <c r="I33" s="5">
        <v>110.82299999999999</v>
      </c>
      <c r="J33" s="5">
        <v>127.054</v>
      </c>
      <c r="K33" s="5">
        <v>149.11699999999999</v>
      </c>
      <c r="L33" s="5">
        <v>170.46899999999999</v>
      </c>
      <c r="M33" s="5">
        <v>195.083</v>
      </c>
      <c r="N33" s="5">
        <v>222.42099999999999</v>
      </c>
      <c r="O33" s="5">
        <v>249.88900000000001</v>
      </c>
      <c r="P33" s="5">
        <v>276.29199999999997</v>
      </c>
      <c r="Q33" s="5">
        <v>300.41300000000001</v>
      </c>
      <c r="R33" s="5">
        <v>321.84100000000012</v>
      </c>
      <c r="S33" s="5">
        <v>339.84500000000003</v>
      </c>
      <c r="T33" s="5">
        <v>348.76899999999989</v>
      </c>
      <c r="U33" s="5">
        <v>354.13799999999998</v>
      </c>
      <c r="V33" s="5">
        <v>357.02999999999992</v>
      </c>
      <c r="W33" s="5">
        <v>358.66699999999997</v>
      </c>
      <c r="X33" s="5">
        <v>360.45299999999997</v>
      </c>
      <c r="Y33" s="5">
        <v>360.96400000000011</v>
      </c>
      <c r="Z33" s="5">
        <v>361.55799999999999</v>
      </c>
      <c r="AA33" s="5">
        <v>360.78600000000012</v>
      </c>
      <c r="AB33" s="5">
        <v>360.19799999999998</v>
      </c>
      <c r="AC33" s="5">
        <v>358.24400000000003</v>
      </c>
      <c r="AD33" s="5">
        <v>356.52699999999999</v>
      </c>
      <c r="AE33" s="5">
        <v>356.52699999999999</v>
      </c>
    </row>
    <row r="34" spans="1:31"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>
      <c r="A35" s="56" t="s">
        <v>60</v>
      </c>
      <c r="B35" s="56" t="s">
        <v>163</v>
      </c>
      <c r="C35" s="56" t="s">
        <v>152</v>
      </c>
      <c r="D35" s="5">
        <v>0</v>
      </c>
      <c r="E35" s="5">
        <v>0</v>
      </c>
      <c r="F35" s="5">
        <v>680</v>
      </c>
      <c r="G35" s="5">
        <v>2040</v>
      </c>
      <c r="H35" s="5">
        <v>2040</v>
      </c>
      <c r="I35" s="5">
        <v>2040</v>
      </c>
      <c r="J35" s="5">
        <v>2040</v>
      </c>
      <c r="K35" s="5">
        <v>2040</v>
      </c>
      <c r="L35" s="5">
        <v>2040</v>
      </c>
      <c r="M35" s="5">
        <v>2040</v>
      </c>
      <c r="N35" s="5">
        <v>2040</v>
      </c>
      <c r="O35" s="5">
        <v>2040</v>
      </c>
      <c r="P35" s="5">
        <v>2040</v>
      </c>
      <c r="Q35" s="5">
        <v>2040</v>
      </c>
      <c r="R35" s="5">
        <v>2040</v>
      </c>
      <c r="S35" s="5">
        <v>2040</v>
      </c>
      <c r="T35" s="5">
        <v>2040</v>
      </c>
      <c r="U35" s="5">
        <v>2040</v>
      </c>
      <c r="V35" s="5">
        <v>2040</v>
      </c>
      <c r="W35" s="5">
        <v>2040</v>
      </c>
      <c r="X35" s="5">
        <v>2040</v>
      </c>
      <c r="Y35" s="5">
        <v>2040</v>
      </c>
      <c r="Z35" s="5">
        <v>2040</v>
      </c>
      <c r="AA35" s="5">
        <v>2040</v>
      </c>
      <c r="AB35" s="5">
        <v>2040</v>
      </c>
      <c r="AC35" s="5">
        <v>2040</v>
      </c>
      <c r="AD35" s="5">
        <v>2040</v>
      </c>
      <c r="AE35" s="5">
        <v>2040</v>
      </c>
    </row>
    <row r="36" spans="1:31">
      <c r="A36" s="56" t="s">
        <v>60</v>
      </c>
      <c r="B36" s="56" t="s">
        <v>163</v>
      </c>
      <c r="C36" s="56" t="s">
        <v>153</v>
      </c>
      <c r="D36" s="5">
        <v>160</v>
      </c>
      <c r="E36" s="5">
        <v>160</v>
      </c>
      <c r="F36" s="5">
        <v>160</v>
      </c>
      <c r="G36" s="5">
        <v>160</v>
      </c>
      <c r="H36" s="5">
        <v>160</v>
      </c>
      <c r="I36" s="5">
        <v>160.00005462999999</v>
      </c>
      <c r="J36" s="5">
        <v>160.00005478</v>
      </c>
      <c r="K36" s="5">
        <v>160.00006210000001</v>
      </c>
      <c r="L36" s="5">
        <v>160.00006210999999</v>
      </c>
      <c r="M36" s="5">
        <v>160.00006876</v>
      </c>
      <c r="N36" s="5">
        <v>160.00009807999999</v>
      </c>
      <c r="O36" s="5">
        <v>160.00017563</v>
      </c>
      <c r="P36" s="5">
        <v>160.00017564000001</v>
      </c>
      <c r="Q36" s="5">
        <v>383.80890584000002</v>
      </c>
      <c r="R36" s="5">
        <v>660.00058063999995</v>
      </c>
      <c r="S36" s="5">
        <v>660.00058068999999</v>
      </c>
      <c r="T36" s="5">
        <v>765.18116973999997</v>
      </c>
      <c r="U36" s="5">
        <v>765.18116998999994</v>
      </c>
      <c r="V36" s="5">
        <v>765.18117002999998</v>
      </c>
      <c r="W36" s="5">
        <v>765.18117003999998</v>
      </c>
      <c r="X36" s="5">
        <v>1159.9999947599999</v>
      </c>
      <c r="Y36" s="5">
        <v>1159.9999947599999</v>
      </c>
      <c r="Z36" s="5">
        <v>1159.9999948</v>
      </c>
      <c r="AA36" s="5">
        <v>1159.99999484</v>
      </c>
      <c r="AB36" s="5">
        <v>1159.99999486</v>
      </c>
      <c r="AC36" s="5">
        <v>1159.99999656</v>
      </c>
      <c r="AD36" s="5">
        <v>1159.9999968100001</v>
      </c>
      <c r="AE36" s="5">
        <v>1159.9999968300001</v>
      </c>
    </row>
    <row r="37" spans="1:31">
      <c r="A37" s="56" t="s">
        <v>60</v>
      </c>
      <c r="B37" s="56" t="s">
        <v>163</v>
      </c>
      <c r="C37" s="56" t="s">
        <v>154</v>
      </c>
      <c r="D37" s="5">
        <v>80.000009779999999</v>
      </c>
      <c r="E37" s="5">
        <v>80.000014340000007</v>
      </c>
      <c r="F37" s="5">
        <v>680.00326945999996</v>
      </c>
      <c r="G37" s="5">
        <v>680.00326945999996</v>
      </c>
      <c r="H37" s="5">
        <v>1605.0011483400001</v>
      </c>
      <c r="I37" s="5">
        <v>2004.8690641799999</v>
      </c>
      <c r="J37" s="5">
        <v>2079.9815629599998</v>
      </c>
      <c r="K37" s="5">
        <v>2079.9815633600001</v>
      </c>
      <c r="L37" s="5">
        <v>2079.9815635599998</v>
      </c>
      <c r="M37" s="5">
        <v>2079.9815638099999</v>
      </c>
      <c r="N37" s="5">
        <v>2079.9815644999999</v>
      </c>
      <c r="O37" s="5">
        <v>2079.9815650599999</v>
      </c>
      <c r="P37" s="5">
        <v>2079.9815650599999</v>
      </c>
      <c r="Q37" s="5">
        <v>2079.9815696000001</v>
      </c>
      <c r="R37" s="5">
        <v>2079.9815775000002</v>
      </c>
      <c r="S37" s="5">
        <v>2079.9815824500001</v>
      </c>
      <c r="T37" s="5">
        <v>2079.9816738499999</v>
      </c>
      <c r="U37" s="5">
        <v>2079.9816745100002</v>
      </c>
      <c r="V37" s="5">
        <v>2079.98167457</v>
      </c>
      <c r="W37" s="5">
        <v>2079.9816745899998</v>
      </c>
      <c r="X37" s="5">
        <v>2079.9816649099998</v>
      </c>
      <c r="Y37" s="5">
        <v>2079.9816871899998</v>
      </c>
      <c r="Z37" s="5">
        <v>1479.9784462699999</v>
      </c>
      <c r="AA37" s="5">
        <v>1479.9784518500001</v>
      </c>
      <c r="AB37" s="5">
        <v>554.98066475999997</v>
      </c>
      <c r="AC37" s="5">
        <v>176.40091620999999</v>
      </c>
      <c r="AD37" s="5">
        <v>500.69795904</v>
      </c>
      <c r="AE37" s="5">
        <v>500.6979589</v>
      </c>
    </row>
    <row r="38" spans="1:31">
      <c r="A38" s="56" t="s">
        <v>60</v>
      </c>
      <c r="B38" s="56" t="s">
        <v>163</v>
      </c>
      <c r="C38" s="56" t="s">
        <v>155</v>
      </c>
      <c r="D38" s="5">
        <v>50</v>
      </c>
      <c r="E38" s="5">
        <v>50</v>
      </c>
      <c r="F38" s="5">
        <v>50</v>
      </c>
      <c r="G38" s="5">
        <v>50</v>
      </c>
      <c r="H38" s="5">
        <v>50</v>
      </c>
      <c r="I38" s="5">
        <v>50</v>
      </c>
      <c r="J38" s="5">
        <v>50</v>
      </c>
      <c r="K38" s="5">
        <v>50</v>
      </c>
      <c r="L38" s="5">
        <v>50</v>
      </c>
      <c r="M38" s="5">
        <v>50</v>
      </c>
      <c r="N38" s="5">
        <v>50</v>
      </c>
      <c r="O38" s="5">
        <v>50</v>
      </c>
      <c r="P38" s="5">
        <v>50</v>
      </c>
      <c r="Q38" s="5">
        <v>50</v>
      </c>
      <c r="R38" s="5">
        <v>50</v>
      </c>
      <c r="S38" s="5">
        <v>50</v>
      </c>
      <c r="T38" s="5">
        <v>50</v>
      </c>
      <c r="U38" s="5">
        <v>50</v>
      </c>
      <c r="V38" s="5">
        <v>50</v>
      </c>
      <c r="W38" s="5">
        <v>50</v>
      </c>
      <c r="X38" s="5">
        <v>50</v>
      </c>
      <c r="Y38" s="5">
        <v>50</v>
      </c>
      <c r="Z38" s="5">
        <v>50</v>
      </c>
      <c r="AA38" s="5">
        <v>50</v>
      </c>
      <c r="AB38" s="5">
        <v>50</v>
      </c>
      <c r="AC38" s="5">
        <v>50</v>
      </c>
      <c r="AD38" s="5">
        <v>50</v>
      </c>
      <c r="AE38" s="5">
        <v>50</v>
      </c>
    </row>
    <row r="39" spans="1:31">
      <c r="A39" s="56" t="s">
        <v>60</v>
      </c>
      <c r="B39" s="56" t="s">
        <v>163</v>
      </c>
      <c r="C39" s="56" t="s">
        <v>138</v>
      </c>
      <c r="D39" s="5">
        <v>97.194999999999993</v>
      </c>
      <c r="E39" s="5">
        <v>193.89099999999999</v>
      </c>
      <c r="F39" s="5">
        <v>321.46699999999998</v>
      </c>
      <c r="G39" s="5">
        <v>477.30799999999999</v>
      </c>
      <c r="H39" s="5">
        <v>663.93899998999996</v>
      </c>
      <c r="I39" s="5">
        <v>884.26200001000007</v>
      </c>
      <c r="J39" s="5">
        <v>1223.617</v>
      </c>
      <c r="K39" s="5">
        <v>1527.53344593</v>
      </c>
      <c r="L39" s="5">
        <v>1867.2025770400001</v>
      </c>
      <c r="M39" s="5">
        <v>2268.2680231300001</v>
      </c>
      <c r="N39" s="5">
        <v>2758.8330898200002</v>
      </c>
      <c r="O39" s="5">
        <v>3293.1551549400001</v>
      </c>
      <c r="P39" s="5">
        <v>3837.9824765799999</v>
      </c>
      <c r="Q39" s="5">
        <v>4410.34305305</v>
      </c>
      <c r="R39" s="5">
        <v>4966.7253137600001</v>
      </c>
      <c r="S39" s="5">
        <v>5527.4248461200004</v>
      </c>
      <c r="T39" s="5">
        <v>5974.0516751499999</v>
      </c>
      <c r="U39" s="5">
        <v>6409.6953179900001</v>
      </c>
      <c r="V39" s="5">
        <v>6810.2277216000002</v>
      </c>
      <c r="W39" s="5">
        <v>7236.07853574</v>
      </c>
      <c r="X39" s="5">
        <v>7670.42398976</v>
      </c>
      <c r="Y39" s="5">
        <v>8130.8809619000003</v>
      </c>
      <c r="Z39" s="5">
        <v>8598.1680176999998</v>
      </c>
      <c r="AA39" s="5">
        <v>9095.4546502699995</v>
      </c>
      <c r="AB39" s="5">
        <v>9598.0447687700016</v>
      </c>
      <c r="AC39" s="5">
        <v>10130.098615360001</v>
      </c>
      <c r="AD39" s="5">
        <v>10669.6482607</v>
      </c>
      <c r="AE39" s="5">
        <v>10697.643870080001</v>
      </c>
    </row>
    <row r="40" spans="1:31">
      <c r="A40" s="56" t="s">
        <v>60</v>
      </c>
      <c r="B40" s="56" t="s">
        <v>163</v>
      </c>
      <c r="C40" s="56" t="s">
        <v>139</v>
      </c>
      <c r="D40" s="5">
        <v>551.87700000000007</v>
      </c>
      <c r="E40" s="5">
        <v>804.322</v>
      </c>
      <c r="F40" s="5">
        <v>1024.308</v>
      </c>
      <c r="G40" s="5">
        <v>1210.452</v>
      </c>
      <c r="H40" s="5">
        <v>1364.306</v>
      </c>
      <c r="I40" s="5">
        <v>1497.826</v>
      </c>
      <c r="J40" s="5">
        <v>1724.8409999999999</v>
      </c>
      <c r="K40" s="5">
        <v>2042.145</v>
      </c>
      <c r="L40" s="5">
        <v>2372.98</v>
      </c>
      <c r="M40" s="5">
        <v>2728.3529999999992</v>
      </c>
      <c r="N40" s="5">
        <v>3161.3960000000002</v>
      </c>
      <c r="O40" s="5">
        <v>3582.5970000000002</v>
      </c>
      <c r="P40" s="5">
        <v>3974.6349999999989</v>
      </c>
      <c r="Q40" s="5">
        <v>4331.67</v>
      </c>
      <c r="R40" s="5">
        <v>4638.5140000000019</v>
      </c>
      <c r="S40" s="5">
        <v>4887.0350000000008</v>
      </c>
      <c r="T40" s="5">
        <v>5003.3400000000011</v>
      </c>
      <c r="U40" s="5">
        <v>5060.8829999999998</v>
      </c>
      <c r="V40" s="5">
        <v>5077.6240000000007</v>
      </c>
      <c r="W40" s="5">
        <v>5077.9980000000014</v>
      </c>
      <c r="X40" s="5">
        <v>5080.4420000000009</v>
      </c>
      <c r="Y40" s="5">
        <v>5067.9909999999991</v>
      </c>
      <c r="Z40" s="5">
        <v>5058.1019999999999</v>
      </c>
      <c r="AA40" s="5">
        <v>5033.2700000000013</v>
      </c>
      <c r="AB40" s="5">
        <v>5011.559000000002</v>
      </c>
      <c r="AC40" s="5">
        <v>4974.7829999999994</v>
      </c>
      <c r="AD40" s="5">
        <v>4941.0389999999989</v>
      </c>
      <c r="AE40" s="5">
        <v>4941.0389999999989</v>
      </c>
    </row>
    <row r="41" spans="1:3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</row>
    <row r="42" spans="1:31">
      <c r="A42" s="56" t="s">
        <v>60</v>
      </c>
      <c r="B42" s="56" t="s">
        <v>197</v>
      </c>
      <c r="C42" s="56" t="s">
        <v>153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1.306E-5</v>
      </c>
      <c r="J42" s="5">
        <v>1.343E-5</v>
      </c>
      <c r="K42" s="5">
        <v>221.05637856000001</v>
      </c>
      <c r="L42" s="5">
        <v>221.05637856000001</v>
      </c>
      <c r="M42" s="5">
        <v>221.05637856000001</v>
      </c>
      <c r="N42" s="5">
        <v>471.93091192999998</v>
      </c>
      <c r="O42" s="5">
        <v>552.80771960000004</v>
      </c>
      <c r="P42" s="5">
        <v>552.80771960000004</v>
      </c>
      <c r="Q42" s="5">
        <v>1191.2942779499999</v>
      </c>
      <c r="R42" s="5">
        <v>1377.58287541</v>
      </c>
      <c r="S42" s="5">
        <v>1377.5828757700001</v>
      </c>
      <c r="T42" s="5">
        <v>1405.6598147100001</v>
      </c>
      <c r="U42" s="5">
        <v>1405.6598147300001</v>
      </c>
      <c r="V42" s="5">
        <v>1700.52145922</v>
      </c>
      <c r="W42" s="5">
        <v>1700.52145924</v>
      </c>
      <c r="X42" s="5">
        <v>1700.5214592499999</v>
      </c>
      <c r="Y42" s="5">
        <v>1700.5214592699999</v>
      </c>
      <c r="Z42" s="5">
        <v>1700.5214723399999</v>
      </c>
      <c r="AA42" s="5">
        <v>1700.5214723399999</v>
      </c>
      <c r="AB42" s="5">
        <v>1700.5214723399999</v>
      </c>
      <c r="AC42" s="5">
        <v>1700.5214723500001</v>
      </c>
      <c r="AD42" s="5">
        <v>1700.5214723500001</v>
      </c>
      <c r="AE42" s="5">
        <v>1700.52147236</v>
      </c>
    </row>
    <row r="43" spans="1:31">
      <c r="A43" s="56" t="s">
        <v>60</v>
      </c>
      <c r="B43" s="56" t="s">
        <v>197</v>
      </c>
      <c r="C43" s="56" t="s">
        <v>154</v>
      </c>
      <c r="D43" s="5">
        <v>570.00001175</v>
      </c>
      <c r="E43" s="5">
        <v>570.00001701999997</v>
      </c>
      <c r="F43" s="5">
        <v>820.00002044999997</v>
      </c>
      <c r="G43" s="5">
        <v>820.00002644999995</v>
      </c>
      <c r="H43" s="5">
        <v>820.00003436999998</v>
      </c>
      <c r="I43" s="5">
        <v>906.28958569999998</v>
      </c>
      <c r="J43" s="5">
        <v>906.28966127000001</v>
      </c>
      <c r="K43" s="5">
        <v>1630.2635915599999</v>
      </c>
      <c r="L43" s="5">
        <v>1630.2635915599999</v>
      </c>
      <c r="M43" s="5">
        <v>1630.2635915599999</v>
      </c>
      <c r="N43" s="5">
        <v>1630.26359161</v>
      </c>
      <c r="O43" s="5">
        <v>1630.26359161</v>
      </c>
      <c r="P43" s="5">
        <v>1630.26359161</v>
      </c>
      <c r="Q43" s="5">
        <v>1630.2635917299999</v>
      </c>
      <c r="R43" s="5">
        <v>1630.2635925300001</v>
      </c>
      <c r="S43" s="5">
        <v>2547.2709741600002</v>
      </c>
      <c r="T43" s="5">
        <v>3733.7489907999998</v>
      </c>
      <c r="U43" s="5">
        <v>3882.4838654499999</v>
      </c>
      <c r="V43" s="5">
        <v>4132.2131565899999</v>
      </c>
      <c r="W43" s="5">
        <v>4132.2131566300004</v>
      </c>
      <c r="X43" s="5">
        <v>4132.2131449400003</v>
      </c>
      <c r="Y43" s="5">
        <v>4132.2131410100001</v>
      </c>
      <c r="Z43" s="5">
        <v>4132.2131390000004</v>
      </c>
      <c r="AA43" s="5">
        <v>4132.2131330800003</v>
      </c>
      <c r="AB43" s="5">
        <v>4132.2131252099998</v>
      </c>
      <c r="AC43" s="5">
        <v>5071.7954614600003</v>
      </c>
      <c r="AD43" s="5">
        <v>6567.2785696499996</v>
      </c>
      <c r="AE43" s="5">
        <v>5843.3046467300001</v>
      </c>
    </row>
    <row r="44" spans="1:31">
      <c r="A44" s="56" t="s">
        <v>60</v>
      </c>
      <c r="B44" s="56" t="s">
        <v>197</v>
      </c>
      <c r="C44" s="56" t="s">
        <v>155</v>
      </c>
      <c r="D44" s="5">
        <v>100.00000602999999</v>
      </c>
      <c r="E44" s="5">
        <v>100.00000790999999</v>
      </c>
      <c r="F44" s="5">
        <v>100.00000903</v>
      </c>
      <c r="G44" s="5">
        <v>100.00001086</v>
      </c>
      <c r="H44" s="5">
        <v>100.0000132</v>
      </c>
      <c r="I44" s="5">
        <v>100.00003298</v>
      </c>
      <c r="J44" s="5">
        <v>100.0000332</v>
      </c>
      <c r="K44" s="5">
        <v>100.00005253</v>
      </c>
      <c r="L44" s="5">
        <v>100.00005253</v>
      </c>
      <c r="M44" s="5">
        <v>100.00005253</v>
      </c>
      <c r="N44" s="5">
        <v>100.00005254</v>
      </c>
      <c r="O44" s="5">
        <v>100.00005255000001</v>
      </c>
      <c r="P44" s="5">
        <v>100.00005256</v>
      </c>
      <c r="Q44" s="5">
        <v>100.00005272</v>
      </c>
      <c r="R44" s="5">
        <v>100.00007429999999</v>
      </c>
      <c r="S44" s="5">
        <v>100.00008128</v>
      </c>
      <c r="T44" s="5">
        <v>100.00009322</v>
      </c>
      <c r="U44" s="5">
        <v>100.00010348000001</v>
      </c>
      <c r="V44" s="5">
        <v>100.00013011999999</v>
      </c>
      <c r="W44" s="5">
        <v>100.00013038</v>
      </c>
      <c r="X44" s="5">
        <v>100.00012842</v>
      </c>
      <c r="Y44" s="5">
        <v>100.00014519</v>
      </c>
      <c r="Z44" s="5">
        <v>100.00020600000001</v>
      </c>
      <c r="AA44" s="5">
        <v>100.00020425</v>
      </c>
      <c r="AB44" s="5">
        <v>100.00020198999999</v>
      </c>
      <c r="AC44" s="5">
        <v>100.00026262999999</v>
      </c>
      <c r="AD44" s="5">
        <v>100.00030481</v>
      </c>
      <c r="AE44" s="5">
        <v>100.0003408</v>
      </c>
    </row>
    <row r="45" spans="1:31">
      <c r="A45" s="56" t="s">
        <v>60</v>
      </c>
      <c r="B45" s="56" t="s">
        <v>197</v>
      </c>
      <c r="C45" s="56" t="s">
        <v>138</v>
      </c>
      <c r="D45" s="5">
        <v>70.646999989999998</v>
      </c>
      <c r="E45" s="5">
        <v>151.97900000999999</v>
      </c>
      <c r="F45" s="5">
        <v>266.90499999999997</v>
      </c>
      <c r="G45" s="5">
        <v>406.553</v>
      </c>
      <c r="H45" s="5">
        <v>573.36900000000003</v>
      </c>
      <c r="I45" s="5">
        <v>775.00299999999993</v>
      </c>
      <c r="J45" s="5">
        <v>1088.9509999899999</v>
      </c>
      <c r="K45" s="5">
        <v>1371.98571666</v>
      </c>
      <c r="L45" s="5">
        <v>1640.71045082</v>
      </c>
      <c r="M45" s="5">
        <v>1958.65946534</v>
      </c>
      <c r="N45" s="5">
        <v>2346.43592605</v>
      </c>
      <c r="O45" s="5">
        <v>2772.1156823900001</v>
      </c>
      <c r="P45" s="5">
        <v>3213.9407025800001</v>
      </c>
      <c r="Q45" s="5">
        <v>3671.8742637700002</v>
      </c>
      <c r="R45" s="5">
        <v>4123.79592779</v>
      </c>
      <c r="S45" s="5">
        <v>4584.0053343299996</v>
      </c>
      <c r="T45" s="5">
        <v>4939.9521028400004</v>
      </c>
      <c r="U45" s="5">
        <v>5281.9022712400001</v>
      </c>
      <c r="V45" s="5">
        <v>5586.6117931799999</v>
      </c>
      <c r="W45" s="5">
        <v>5909.90588656</v>
      </c>
      <c r="X45" s="5">
        <v>6239.44197334</v>
      </c>
      <c r="Y45" s="5">
        <v>6583.140128510001</v>
      </c>
      <c r="Z45" s="5">
        <v>6931.3414566599986</v>
      </c>
      <c r="AA45" s="5">
        <v>7298.8976921399999</v>
      </c>
      <c r="AB45" s="5">
        <v>7670.4133017300001</v>
      </c>
      <c r="AC45" s="5">
        <v>8065.6271149200002</v>
      </c>
      <c r="AD45" s="5">
        <v>8460.9043175100014</v>
      </c>
      <c r="AE45" s="5">
        <v>8477.9553716600003</v>
      </c>
    </row>
    <row r="46" spans="1:31">
      <c r="A46" s="56" t="s">
        <v>60</v>
      </c>
      <c r="B46" s="56" t="s">
        <v>197</v>
      </c>
      <c r="C46" s="56" t="s">
        <v>139</v>
      </c>
      <c r="D46" s="5">
        <v>394.57299999999998</v>
      </c>
      <c r="E46" s="5">
        <v>630.91099999999994</v>
      </c>
      <c r="F46" s="5">
        <v>861.1690000000001</v>
      </c>
      <c r="G46" s="5">
        <v>1044.5999999999999</v>
      </c>
      <c r="H46" s="5">
        <v>1202.9010000000001</v>
      </c>
      <c r="I46" s="5">
        <v>1345.9849999999999</v>
      </c>
      <c r="J46" s="5">
        <v>1584.4369999999999</v>
      </c>
      <c r="K46" s="5">
        <v>1898.5050000000001</v>
      </c>
      <c r="L46" s="5">
        <v>2160.37</v>
      </c>
      <c r="M46" s="5">
        <v>2444.34</v>
      </c>
      <c r="N46" s="5">
        <v>2791.527</v>
      </c>
      <c r="O46" s="5">
        <v>3133.6959999999999</v>
      </c>
      <c r="P46" s="5">
        <v>3465.114</v>
      </c>
      <c r="Q46" s="5">
        <v>3761.0080000000012</v>
      </c>
      <c r="R46" s="5">
        <v>4025.8090000000002</v>
      </c>
      <c r="S46" s="5">
        <v>4247.8820000000014</v>
      </c>
      <c r="T46" s="5">
        <v>4350.5150000000003</v>
      </c>
      <c r="U46" s="5">
        <v>4399.7440000000006</v>
      </c>
      <c r="V46" s="5">
        <v>4410.491</v>
      </c>
      <c r="W46" s="5">
        <v>4406.2350000000006</v>
      </c>
      <c r="X46" s="5">
        <v>4406.755000000001</v>
      </c>
      <c r="Y46" s="5">
        <v>4388.9480000000012</v>
      </c>
      <c r="Z46" s="5">
        <v>4375.9829999999993</v>
      </c>
      <c r="AA46" s="5">
        <v>4347.2200000000012</v>
      </c>
      <c r="AB46" s="5">
        <v>4324.1239999999998</v>
      </c>
      <c r="AC46" s="5">
        <v>4288.7089999999998</v>
      </c>
      <c r="AD46" s="5">
        <v>4255.2830000000004</v>
      </c>
      <c r="AE46" s="5">
        <v>4255.2830000000004</v>
      </c>
    </row>
    <row r="47" spans="1:3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>
      <c r="A48" s="56" t="s">
        <v>60</v>
      </c>
      <c r="B48" s="56" t="s">
        <v>198</v>
      </c>
      <c r="C48" s="56" t="s">
        <v>153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1.416E-5</v>
      </c>
      <c r="J48" s="5">
        <v>1.8309999999999999E-5</v>
      </c>
      <c r="K48" s="5">
        <v>6.4430000000000005E-5</v>
      </c>
      <c r="L48" s="5">
        <v>6.4430000000000005E-5</v>
      </c>
      <c r="M48" s="5">
        <v>6.4430000000000005E-5</v>
      </c>
      <c r="N48" s="5">
        <v>6.4430000000000005E-5</v>
      </c>
      <c r="O48" s="5">
        <v>6.4430000000000005E-5</v>
      </c>
      <c r="P48" s="5">
        <v>6.4430000000000005E-5</v>
      </c>
      <c r="Q48" s="5">
        <v>1.1478E-4</v>
      </c>
      <c r="R48" s="5">
        <v>1.4202E-4</v>
      </c>
      <c r="S48" s="5">
        <v>1.4203999999999999E-4</v>
      </c>
      <c r="T48" s="5">
        <v>508.74986885999999</v>
      </c>
      <c r="U48" s="5">
        <v>508.74986885999999</v>
      </c>
      <c r="V48" s="5">
        <v>508.74986885999999</v>
      </c>
      <c r="W48" s="5">
        <v>508.74986885999999</v>
      </c>
      <c r="X48" s="5">
        <v>683.44322053999997</v>
      </c>
      <c r="Y48" s="5">
        <v>683.44322152999996</v>
      </c>
      <c r="Z48" s="5">
        <v>683.44322179999995</v>
      </c>
      <c r="AA48" s="5">
        <v>683.44322691000002</v>
      </c>
      <c r="AB48" s="5">
        <v>683.44322692000003</v>
      </c>
      <c r="AC48" s="5">
        <v>683.44322715999999</v>
      </c>
      <c r="AD48" s="5">
        <v>683.44324068000003</v>
      </c>
      <c r="AE48" s="5">
        <v>683.44324595</v>
      </c>
    </row>
    <row r="49" spans="1:31">
      <c r="A49" s="56" t="s">
        <v>60</v>
      </c>
      <c r="B49" s="56" t="s">
        <v>198</v>
      </c>
      <c r="C49" s="56" t="s">
        <v>154</v>
      </c>
      <c r="D49" s="5">
        <v>2.4399999999999999E-6</v>
      </c>
      <c r="E49" s="5">
        <v>3.4400000000000001E-6</v>
      </c>
      <c r="F49" s="5">
        <v>4.25E-6</v>
      </c>
      <c r="G49" s="5">
        <v>6.2500000000000003E-6</v>
      </c>
      <c r="H49" s="5">
        <v>1.0149999999999999E-5</v>
      </c>
      <c r="I49" s="5">
        <v>1.9029999999999999E-5</v>
      </c>
      <c r="J49" s="5">
        <v>5.575E-5</v>
      </c>
      <c r="K49" s="5">
        <v>590.20546232000004</v>
      </c>
      <c r="L49" s="5">
        <v>590.20546232000004</v>
      </c>
      <c r="M49" s="5">
        <v>590.20546232000004</v>
      </c>
      <c r="N49" s="5">
        <v>590.20546232000004</v>
      </c>
      <c r="O49" s="5">
        <v>590.20546232000004</v>
      </c>
      <c r="P49" s="5">
        <v>590.20546232000004</v>
      </c>
      <c r="Q49" s="5">
        <v>590.20546237999997</v>
      </c>
      <c r="R49" s="5">
        <v>590.20546238999998</v>
      </c>
      <c r="S49" s="5">
        <v>590.20546238999998</v>
      </c>
      <c r="T49" s="5">
        <v>590.20546239999999</v>
      </c>
      <c r="U49" s="5">
        <v>590.20546239999999</v>
      </c>
      <c r="V49" s="5">
        <v>590.20546239999999</v>
      </c>
      <c r="W49" s="5">
        <v>590.20546239999999</v>
      </c>
      <c r="X49" s="5">
        <v>590.20545996999999</v>
      </c>
      <c r="Y49" s="5">
        <v>590.20545904000005</v>
      </c>
      <c r="Z49" s="5">
        <v>590.20545823999998</v>
      </c>
      <c r="AA49" s="5">
        <v>590.20545626000001</v>
      </c>
      <c r="AB49" s="5">
        <v>590.20545236999999</v>
      </c>
      <c r="AC49" s="5">
        <v>590.20544352000002</v>
      </c>
      <c r="AD49" s="5">
        <v>590.20540688999995</v>
      </c>
      <c r="AE49" s="5">
        <v>2.1823E-4</v>
      </c>
    </row>
    <row r="50" spans="1:31">
      <c r="A50" s="56" t="s">
        <v>60</v>
      </c>
      <c r="B50" s="56" t="s">
        <v>198</v>
      </c>
      <c r="C50" s="56" t="s">
        <v>155</v>
      </c>
      <c r="D50" s="5">
        <v>125.23</v>
      </c>
      <c r="E50" s="5">
        <v>124.13</v>
      </c>
      <c r="F50" s="5">
        <v>124.13</v>
      </c>
      <c r="G50" s="5">
        <v>124.13</v>
      </c>
      <c r="H50" s="5">
        <v>125.23</v>
      </c>
      <c r="I50" s="5">
        <v>124.13</v>
      </c>
      <c r="J50" s="5">
        <v>124.13</v>
      </c>
      <c r="K50" s="5">
        <v>124.13</v>
      </c>
      <c r="L50" s="5">
        <v>124.13</v>
      </c>
      <c r="M50" s="5">
        <v>375.23</v>
      </c>
      <c r="N50" s="5">
        <v>374.13</v>
      </c>
      <c r="O50" s="5">
        <v>375.23</v>
      </c>
      <c r="P50" s="5">
        <v>374.13</v>
      </c>
      <c r="Q50" s="5">
        <v>375.23</v>
      </c>
      <c r="R50" s="5">
        <v>375.23</v>
      </c>
      <c r="S50" s="5">
        <v>375.23</v>
      </c>
      <c r="T50" s="5">
        <v>375.23</v>
      </c>
      <c r="U50" s="5">
        <v>375.23</v>
      </c>
      <c r="V50" s="5">
        <v>375.23</v>
      </c>
      <c r="W50" s="5">
        <v>375.23</v>
      </c>
      <c r="X50" s="5">
        <v>375.23</v>
      </c>
      <c r="Y50" s="5">
        <v>375.23</v>
      </c>
      <c r="Z50" s="5">
        <v>375.23</v>
      </c>
      <c r="AA50" s="5">
        <v>375.23</v>
      </c>
      <c r="AB50" s="5">
        <v>375.23</v>
      </c>
      <c r="AC50" s="5">
        <v>375.23</v>
      </c>
      <c r="AD50" s="5">
        <v>375.23</v>
      </c>
      <c r="AE50" s="5">
        <v>375.23</v>
      </c>
    </row>
    <row r="51" spans="1:31">
      <c r="A51" s="56" t="s">
        <v>60</v>
      </c>
      <c r="B51" s="56" t="s">
        <v>198</v>
      </c>
      <c r="C51" s="56" t="s">
        <v>138</v>
      </c>
      <c r="D51" s="5">
        <v>55.805</v>
      </c>
      <c r="E51" s="5">
        <v>137.178</v>
      </c>
      <c r="F51" s="5">
        <v>254.75700000000001</v>
      </c>
      <c r="G51" s="5">
        <v>407.74700000000001</v>
      </c>
      <c r="H51" s="5">
        <v>597.26199999999994</v>
      </c>
      <c r="I51" s="5">
        <v>772.55799999999999</v>
      </c>
      <c r="J51" s="5">
        <v>1024.9490000000001</v>
      </c>
      <c r="K51" s="5">
        <v>1239.8924565899999</v>
      </c>
      <c r="L51" s="5">
        <v>1442.2730291800001</v>
      </c>
      <c r="M51" s="5">
        <v>1672.4216107699999</v>
      </c>
      <c r="N51" s="5">
        <v>1972.3109051700001</v>
      </c>
      <c r="O51" s="5">
        <v>2322.3100700999998</v>
      </c>
      <c r="P51" s="5">
        <v>2689.1722191600002</v>
      </c>
      <c r="Q51" s="5">
        <v>3083.3483508300001</v>
      </c>
      <c r="R51" s="5">
        <v>3503.3183958999998</v>
      </c>
      <c r="S51" s="5">
        <v>3907.2658795100001</v>
      </c>
      <c r="T51" s="5">
        <v>4248.3119133199998</v>
      </c>
      <c r="U51" s="5">
        <v>4594.1342578200001</v>
      </c>
      <c r="V51" s="5">
        <v>4922.3785791</v>
      </c>
      <c r="W51" s="5">
        <v>5240.6725199799994</v>
      </c>
      <c r="X51" s="5">
        <v>5568.3839228100014</v>
      </c>
      <c r="Y51" s="5">
        <v>5914.7133059999996</v>
      </c>
      <c r="Z51" s="5">
        <v>6268.9471736599999</v>
      </c>
      <c r="AA51" s="5">
        <v>6645.9519552000002</v>
      </c>
      <c r="AB51" s="5">
        <v>7030.0935544499998</v>
      </c>
      <c r="AC51" s="5">
        <v>7438.2922817500003</v>
      </c>
      <c r="AD51" s="5">
        <v>7855.3622635800002</v>
      </c>
      <c r="AE51" s="5">
        <v>7884.0703673100006</v>
      </c>
    </row>
    <row r="52" spans="1:31">
      <c r="A52" s="56" t="s">
        <v>60</v>
      </c>
      <c r="B52" s="56" t="s">
        <v>198</v>
      </c>
      <c r="C52" s="56" t="s">
        <v>139</v>
      </c>
      <c r="D52" s="5">
        <v>332.36599999999999</v>
      </c>
      <c r="E52" s="5">
        <v>592.89299999999992</v>
      </c>
      <c r="F52" s="5">
        <v>841.02199999999993</v>
      </c>
      <c r="G52" s="5">
        <v>1068.623</v>
      </c>
      <c r="H52" s="5">
        <v>1263.973</v>
      </c>
      <c r="I52" s="5">
        <v>1337.973</v>
      </c>
      <c r="J52" s="5">
        <v>1465.9970000000001</v>
      </c>
      <c r="K52" s="5">
        <v>1677.258</v>
      </c>
      <c r="L52" s="5">
        <v>1844.193</v>
      </c>
      <c r="M52" s="5">
        <v>2011.6679999999999</v>
      </c>
      <c r="N52" s="5">
        <v>2249.2469999999998</v>
      </c>
      <c r="O52" s="5">
        <v>2505.0830000000001</v>
      </c>
      <c r="P52" s="5">
        <v>2754.9569999999999</v>
      </c>
      <c r="Q52" s="5">
        <v>2990.1660000000002</v>
      </c>
      <c r="R52" s="5">
        <v>3229.36</v>
      </c>
      <c r="S52" s="5">
        <v>3404.1</v>
      </c>
      <c r="T52" s="5">
        <v>3500.9479999999999</v>
      </c>
      <c r="U52" s="5">
        <v>3565.601999999999</v>
      </c>
      <c r="V52" s="5">
        <v>3605.174</v>
      </c>
      <c r="W52" s="5">
        <v>3604.6750000000002</v>
      </c>
      <c r="X52" s="5">
        <v>3607.498</v>
      </c>
      <c r="Y52" s="5">
        <v>3598.4209999999998</v>
      </c>
      <c r="Z52" s="5">
        <v>3592.6410000000001</v>
      </c>
      <c r="AA52" s="5">
        <v>3576.025000000001</v>
      </c>
      <c r="AB52" s="5">
        <v>3563.2330000000011</v>
      </c>
      <c r="AC52" s="5">
        <v>3540.764000000001</v>
      </c>
      <c r="AD52" s="5">
        <v>3521.5800000000008</v>
      </c>
      <c r="AE52" s="5">
        <v>3521.5800000000008</v>
      </c>
    </row>
    <row r="53" spans="1:3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</row>
    <row r="54" spans="1:31">
      <c r="A54" s="56" t="s">
        <v>60</v>
      </c>
      <c r="B54" s="56" t="s">
        <v>199</v>
      </c>
      <c r="C54" s="56" t="s">
        <v>153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60</v>
      </c>
      <c r="B55" s="56" t="s">
        <v>199</v>
      </c>
      <c r="C55" s="56" t="s">
        <v>154</v>
      </c>
      <c r="D55" s="5">
        <v>2.7499999999999999E-6</v>
      </c>
      <c r="E55" s="5">
        <v>4.33E-6</v>
      </c>
      <c r="F55" s="5">
        <v>4.51E-6</v>
      </c>
      <c r="G55" s="5">
        <v>6.72E-6</v>
      </c>
      <c r="H55" s="5">
        <v>1.0679999999999999E-5</v>
      </c>
      <c r="I55" s="5">
        <v>2.304E-5</v>
      </c>
      <c r="J55" s="5">
        <v>6.2810000000000003E-5</v>
      </c>
      <c r="K55" s="5">
        <v>7.6710000000000002E-5</v>
      </c>
      <c r="L55" s="5">
        <v>7.6710000000000002E-5</v>
      </c>
      <c r="M55" s="5">
        <v>7.6710000000000002E-5</v>
      </c>
      <c r="N55" s="5">
        <v>7.6710000000000002E-5</v>
      </c>
      <c r="O55" s="5">
        <v>7.6929999999999997E-5</v>
      </c>
      <c r="P55" s="5">
        <v>7.696999999999999E-5</v>
      </c>
      <c r="Q55" s="5">
        <v>8.2360000000000004E-5</v>
      </c>
      <c r="R55" s="5">
        <v>1.0771E-4</v>
      </c>
      <c r="S55" s="5">
        <v>64.171533799999992</v>
      </c>
      <c r="T55" s="5">
        <v>303.90578621999998</v>
      </c>
      <c r="U55" s="5">
        <v>303.90578622999999</v>
      </c>
      <c r="V55" s="5">
        <v>303.90578625000001</v>
      </c>
      <c r="W55" s="5">
        <v>303.90578627000002</v>
      </c>
      <c r="X55" s="5">
        <v>303.90578373</v>
      </c>
      <c r="Y55" s="5">
        <v>303.90578971000002</v>
      </c>
      <c r="Z55" s="5">
        <v>303.90578958999998</v>
      </c>
      <c r="AA55" s="5">
        <v>303.90578740000001</v>
      </c>
      <c r="AB55" s="5">
        <v>303.90578347000002</v>
      </c>
      <c r="AC55" s="5">
        <v>303.90578206999999</v>
      </c>
      <c r="AD55" s="5">
        <v>1009.24481823</v>
      </c>
      <c r="AE55" s="5">
        <v>1009.24480698</v>
      </c>
    </row>
    <row r="56" spans="1:31">
      <c r="A56" s="56" t="s">
        <v>60</v>
      </c>
      <c r="B56" s="56" t="s">
        <v>199</v>
      </c>
      <c r="C56" s="56" t="s">
        <v>155</v>
      </c>
      <c r="D56" s="5">
        <v>473.33</v>
      </c>
      <c r="E56" s="5">
        <v>473.33</v>
      </c>
      <c r="F56" s="5">
        <v>473.33</v>
      </c>
      <c r="G56" s="5">
        <v>473.33</v>
      </c>
      <c r="H56" s="5">
        <v>473.33</v>
      </c>
      <c r="I56" s="5">
        <v>473.33</v>
      </c>
      <c r="J56" s="5">
        <v>473.33</v>
      </c>
      <c r="K56" s="5">
        <v>473.33</v>
      </c>
      <c r="L56" s="5">
        <v>473.33</v>
      </c>
      <c r="M56" s="5">
        <v>473.33</v>
      </c>
      <c r="N56" s="5">
        <v>473.33</v>
      </c>
      <c r="O56" s="5">
        <v>473.33</v>
      </c>
      <c r="P56" s="5">
        <v>473.33</v>
      </c>
      <c r="Q56" s="5">
        <v>473.33</v>
      </c>
      <c r="R56" s="5">
        <v>473.33</v>
      </c>
      <c r="S56" s="5">
        <v>473.33</v>
      </c>
      <c r="T56" s="5">
        <v>473.33</v>
      </c>
      <c r="U56" s="5">
        <v>473.33</v>
      </c>
      <c r="V56" s="5">
        <v>473.33</v>
      </c>
      <c r="W56" s="5">
        <v>473.33</v>
      </c>
      <c r="X56" s="5">
        <v>473.33</v>
      </c>
      <c r="Y56" s="5">
        <v>475.43</v>
      </c>
      <c r="Z56" s="5">
        <v>473.33</v>
      </c>
      <c r="AA56" s="5">
        <v>473.33</v>
      </c>
      <c r="AB56" s="5">
        <v>473.33</v>
      </c>
      <c r="AC56" s="5">
        <v>473.33</v>
      </c>
      <c r="AD56" s="5">
        <v>473.33</v>
      </c>
      <c r="AE56" s="5">
        <v>473.33</v>
      </c>
    </row>
    <row r="57" spans="1:31">
      <c r="A57" s="56" t="s">
        <v>60</v>
      </c>
      <c r="B57" s="56" t="s">
        <v>199</v>
      </c>
      <c r="C57" s="56" t="s">
        <v>138</v>
      </c>
      <c r="D57" s="5">
        <v>88.617000000000004</v>
      </c>
      <c r="E57" s="5">
        <v>126.926</v>
      </c>
      <c r="F57" s="5">
        <v>170.24600000000001</v>
      </c>
      <c r="G57" s="5">
        <v>214.273</v>
      </c>
      <c r="H57" s="5">
        <v>262.03500000000003</v>
      </c>
      <c r="I57" s="5">
        <v>314.13299999999998</v>
      </c>
      <c r="J57" s="5">
        <v>396.51799999999997</v>
      </c>
      <c r="K57" s="5">
        <v>481.68032892000002</v>
      </c>
      <c r="L57" s="5">
        <v>576.47358365999992</v>
      </c>
      <c r="M57" s="5">
        <v>691.38815980000004</v>
      </c>
      <c r="N57" s="5">
        <v>822.10936463999997</v>
      </c>
      <c r="O57" s="5">
        <v>961.61198901</v>
      </c>
      <c r="P57" s="5">
        <v>1103.1650907600001</v>
      </c>
      <c r="Q57" s="5">
        <v>1249.61828021</v>
      </c>
      <c r="R57" s="5">
        <v>1391.3790371299999</v>
      </c>
      <c r="S57" s="5">
        <v>1535.89589978</v>
      </c>
      <c r="T57" s="5">
        <v>1649.0204429800001</v>
      </c>
      <c r="U57" s="5">
        <v>1760.91952014</v>
      </c>
      <c r="V57" s="5">
        <v>1865.4012426700001</v>
      </c>
      <c r="W57" s="5">
        <v>1977.5530478600001</v>
      </c>
      <c r="X57" s="5">
        <v>2093.06887766</v>
      </c>
      <c r="Y57" s="5">
        <v>2215.7033560599998</v>
      </c>
      <c r="Z57" s="5">
        <v>2340.0392231800001</v>
      </c>
      <c r="AA57" s="5">
        <v>2472.04279529</v>
      </c>
      <c r="AB57" s="5">
        <v>2605.8008546900001</v>
      </c>
      <c r="AC57" s="5">
        <v>2746.9221040100001</v>
      </c>
      <c r="AD57" s="5">
        <v>2891.3831629699998</v>
      </c>
      <c r="AE57" s="5">
        <v>2899.8263167599998</v>
      </c>
    </row>
    <row r="58" spans="1:31">
      <c r="A58" s="56" t="s">
        <v>60</v>
      </c>
      <c r="B58" s="56" t="s">
        <v>199</v>
      </c>
      <c r="C58" s="56" t="s">
        <v>139</v>
      </c>
      <c r="D58" s="5">
        <v>212.58099999999999</v>
      </c>
      <c r="E58" s="5">
        <v>276.14400000000001</v>
      </c>
      <c r="F58" s="5">
        <v>335.75400000000002</v>
      </c>
      <c r="G58" s="5">
        <v>385.71199999999999</v>
      </c>
      <c r="H58" s="5">
        <v>430.43700000000001</v>
      </c>
      <c r="I58" s="5">
        <v>473.61900000000003</v>
      </c>
      <c r="J58" s="5">
        <v>550.52099999999996</v>
      </c>
      <c r="K58" s="5">
        <v>637.23300000000006</v>
      </c>
      <c r="L58" s="5">
        <v>727.39999999999986</v>
      </c>
      <c r="M58" s="5">
        <v>829.16200000000003</v>
      </c>
      <c r="N58" s="5">
        <v>941.16499999999996</v>
      </c>
      <c r="O58" s="5">
        <v>1047.02</v>
      </c>
      <c r="P58" s="5">
        <v>1145.7470000000001</v>
      </c>
      <c r="Q58" s="5">
        <v>1232.7439999999999</v>
      </c>
      <c r="R58" s="5">
        <v>1306.8889999999999</v>
      </c>
      <c r="S58" s="5">
        <v>1367.354</v>
      </c>
      <c r="T58" s="5">
        <v>1391.8330000000001</v>
      </c>
      <c r="U58" s="5">
        <v>1402.348</v>
      </c>
      <c r="V58" s="5">
        <v>1404.4880000000001</v>
      </c>
      <c r="W58" s="5">
        <v>1403.319</v>
      </c>
      <c r="X58" s="5">
        <v>1403.71</v>
      </c>
      <c r="Y58" s="5">
        <v>1400.492</v>
      </c>
      <c r="Z58" s="5">
        <v>1398.4079999999999</v>
      </c>
      <c r="AA58" s="5">
        <v>1392.55</v>
      </c>
      <c r="AB58" s="5">
        <v>1387.998</v>
      </c>
      <c r="AC58" s="5">
        <v>1379.539</v>
      </c>
      <c r="AD58" s="5">
        <v>1372.646999999999</v>
      </c>
      <c r="AE58" s="5">
        <v>1372.646999999999</v>
      </c>
    </row>
    <row r="59" spans="1:3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>
      <c r="A60" s="56" t="s">
        <v>60</v>
      </c>
      <c r="B60" s="56" t="s">
        <v>200</v>
      </c>
      <c r="C60" s="56" t="s">
        <v>153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1.3159999999999999E-5</v>
      </c>
      <c r="J60" s="5">
        <v>4.562E-5</v>
      </c>
      <c r="K60" s="5">
        <v>5.2479999999999999E-5</v>
      </c>
      <c r="L60" s="5">
        <v>434.59171885000001</v>
      </c>
      <c r="M60" s="5">
        <v>434.59171885000001</v>
      </c>
      <c r="N60" s="5">
        <v>434.59171885000001</v>
      </c>
      <c r="O60" s="5">
        <v>434.59171885000001</v>
      </c>
      <c r="P60" s="5">
        <v>434.59171885000001</v>
      </c>
      <c r="Q60" s="5">
        <v>507.23551037999999</v>
      </c>
      <c r="R60" s="5">
        <v>507.23551042999998</v>
      </c>
      <c r="S60" s="5">
        <v>507.23551053</v>
      </c>
      <c r="T60" s="5">
        <v>507.23551054000001</v>
      </c>
      <c r="U60" s="5">
        <v>507.23551055000001</v>
      </c>
      <c r="V60" s="5">
        <v>507.23551056000002</v>
      </c>
      <c r="W60" s="5">
        <v>507.23551229999998</v>
      </c>
      <c r="X60" s="5">
        <v>507.23551232</v>
      </c>
      <c r="Y60" s="5">
        <v>507.23551336999998</v>
      </c>
      <c r="Z60" s="5">
        <v>507.23551408999998</v>
      </c>
      <c r="AA60" s="5">
        <v>507.23551408999998</v>
      </c>
      <c r="AB60" s="5">
        <v>507.23551447</v>
      </c>
      <c r="AC60" s="5">
        <v>507.23551450999997</v>
      </c>
      <c r="AD60" s="5">
        <v>536.18712037</v>
      </c>
      <c r="AE60" s="5">
        <v>536.18712707999998</v>
      </c>
    </row>
    <row r="61" spans="1:31">
      <c r="A61" s="56" t="s">
        <v>60</v>
      </c>
      <c r="B61" s="56" t="s">
        <v>200</v>
      </c>
      <c r="C61" s="56" t="s">
        <v>154</v>
      </c>
      <c r="D61" s="5">
        <v>3.4699999999999998E-6</v>
      </c>
      <c r="E61" s="5">
        <v>4.5199999999999999E-6</v>
      </c>
      <c r="F61" s="5">
        <v>5.5899999999999998E-6</v>
      </c>
      <c r="G61" s="5">
        <v>6.55E-6</v>
      </c>
      <c r="H61" s="5">
        <v>7.61E-6</v>
      </c>
      <c r="I61" s="5">
        <v>8.8100000000000004E-6</v>
      </c>
      <c r="J61" s="5">
        <v>1.5829999999999999E-5</v>
      </c>
      <c r="K61" s="5">
        <v>1.8309999999999999E-5</v>
      </c>
      <c r="L61" s="5">
        <v>3.5049999999999998E-5</v>
      </c>
      <c r="M61" s="5">
        <v>3.5049999999999998E-5</v>
      </c>
      <c r="N61" s="5">
        <v>3.5049999999999998E-5</v>
      </c>
      <c r="O61" s="5">
        <v>3.5049999999999998E-5</v>
      </c>
      <c r="P61" s="5">
        <v>3.5049999999999998E-5</v>
      </c>
      <c r="Q61" s="5">
        <v>3.5080000000000003E-5</v>
      </c>
      <c r="R61" s="5">
        <v>3.9709999999999998E-5</v>
      </c>
      <c r="S61" s="5">
        <v>4.0800000000000002E-5</v>
      </c>
      <c r="T61" s="5">
        <v>4.0939999999999998E-5</v>
      </c>
      <c r="U61" s="5">
        <v>4.4350000000000001E-5</v>
      </c>
      <c r="V61" s="5">
        <v>4.4610000000000001E-5</v>
      </c>
      <c r="W61" s="5">
        <v>6.067E-5</v>
      </c>
      <c r="X61" s="5">
        <v>5.7609999999999999E-5</v>
      </c>
      <c r="Y61" s="5">
        <v>6.4380000000000004E-5</v>
      </c>
      <c r="Z61" s="5">
        <v>7.3120000000000005E-5</v>
      </c>
      <c r="AA61" s="5">
        <v>7.2750000000000007E-5</v>
      </c>
      <c r="AB61" s="5">
        <v>8.5140000000000001E-5</v>
      </c>
      <c r="AC61" s="5">
        <v>8.8620000000000002E-5</v>
      </c>
      <c r="AD61" s="5">
        <v>1.0867E-4</v>
      </c>
      <c r="AE61" s="5">
        <v>1.1957E-4</v>
      </c>
    </row>
    <row r="62" spans="1:31">
      <c r="A62" s="56" t="s">
        <v>60</v>
      </c>
      <c r="B62" s="56" t="s">
        <v>200</v>
      </c>
      <c r="C62" s="56" t="s">
        <v>155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60</v>
      </c>
      <c r="B63" s="56" t="s">
        <v>200</v>
      </c>
      <c r="C63" s="56" t="s">
        <v>138</v>
      </c>
      <c r="D63" s="5">
        <v>6.4749999999999996</v>
      </c>
      <c r="E63" s="5">
        <v>13.055999999999999</v>
      </c>
      <c r="F63" s="5">
        <v>22.071000000000002</v>
      </c>
      <c r="G63" s="5">
        <v>33.045999999999999</v>
      </c>
      <c r="H63" s="5">
        <v>46.206000000000003</v>
      </c>
      <c r="I63" s="5">
        <v>61.677</v>
      </c>
      <c r="J63" s="5">
        <v>85.302999999999997</v>
      </c>
      <c r="K63" s="5">
        <v>106.15148554</v>
      </c>
      <c r="L63" s="5">
        <v>128.39884997999999</v>
      </c>
      <c r="M63" s="5">
        <v>155.92226500000001</v>
      </c>
      <c r="N63" s="5">
        <v>187.63005269000001</v>
      </c>
      <c r="O63" s="5">
        <v>223.1006467</v>
      </c>
      <c r="P63" s="5">
        <v>259.99912260999997</v>
      </c>
      <c r="Q63" s="5">
        <v>298.95734677000002</v>
      </c>
      <c r="R63" s="5">
        <v>337.58509092000003</v>
      </c>
      <c r="S63" s="5">
        <v>377.19855520999999</v>
      </c>
      <c r="T63" s="5">
        <v>409.26820767999999</v>
      </c>
      <c r="U63" s="5">
        <v>441.32100571000001</v>
      </c>
      <c r="V63" s="5">
        <v>471.40510606999999</v>
      </c>
      <c r="W63" s="5">
        <v>503.46567236999999</v>
      </c>
      <c r="X63" s="5">
        <v>536.23109856999997</v>
      </c>
      <c r="Y63" s="5">
        <v>570.92117711000003</v>
      </c>
      <c r="Z63" s="5">
        <v>606.0269333</v>
      </c>
      <c r="AA63" s="5">
        <v>643.19868507000001</v>
      </c>
      <c r="AB63" s="5">
        <v>680.67299238999999</v>
      </c>
      <c r="AC63" s="5">
        <v>720.12988898000003</v>
      </c>
      <c r="AD63" s="5">
        <v>760.10126588000003</v>
      </c>
      <c r="AE63" s="5">
        <v>761.60182925999993</v>
      </c>
    </row>
    <row r="64" spans="1:31">
      <c r="A64" s="56" t="s">
        <v>60</v>
      </c>
      <c r="B64" s="56" t="s">
        <v>200</v>
      </c>
      <c r="C64" s="56" t="s">
        <v>139</v>
      </c>
      <c r="D64" s="5">
        <v>41.377000000000002</v>
      </c>
      <c r="E64" s="5">
        <v>59.671999999999997</v>
      </c>
      <c r="F64" s="5">
        <v>76.56</v>
      </c>
      <c r="G64" s="5">
        <v>90.268000000000001</v>
      </c>
      <c r="H64" s="5">
        <v>101.32</v>
      </c>
      <c r="I64" s="5">
        <v>110.82299999999999</v>
      </c>
      <c r="J64" s="5">
        <v>127.054</v>
      </c>
      <c r="K64" s="5">
        <v>149.11699999999999</v>
      </c>
      <c r="L64" s="5">
        <v>170.46899999999999</v>
      </c>
      <c r="M64" s="5">
        <v>195.083</v>
      </c>
      <c r="N64" s="5">
        <v>222.42099999999999</v>
      </c>
      <c r="O64" s="5">
        <v>249.88900000000001</v>
      </c>
      <c r="P64" s="5">
        <v>276.29199999999997</v>
      </c>
      <c r="Q64" s="5">
        <v>300.41300000000001</v>
      </c>
      <c r="R64" s="5">
        <v>321.84100000000012</v>
      </c>
      <c r="S64" s="5">
        <v>339.84500000000003</v>
      </c>
      <c r="T64" s="5">
        <v>348.76899999999989</v>
      </c>
      <c r="U64" s="5">
        <v>354.13799999999998</v>
      </c>
      <c r="V64" s="5">
        <v>357.02999999999992</v>
      </c>
      <c r="W64" s="5">
        <v>358.66699999999997</v>
      </c>
      <c r="X64" s="5">
        <v>360.45299999999997</v>
      </c>
      <c r="Y64" s="5">
        <v>360.96400000000011</v>
      </c>
      <c r="Z64" s="5">
        <v>361.55799999999999</v>
      </c>
      <c r="AA64" s="5">
        <v>360.78600000000012</v>
      </c>
      <c r="AB64" s="5">
        <v>360.19799999999998</v>
      </c>
      <c r="AC64" s="5">
        <v>358.24400000000003</v>
      </c>
      <c r="AD64" s="5">
        <v>356.52699999999999</v>
      </c>
      <c r="AE64" s="5">
        <v>356.52699999999999</v>
      </c>
    </row>
    <row r="65" spans="1:31"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s="56" t="s">
        <v>62</v>
      </c>
      <c r="B66" s="56" t="s">
        <v>163</v>
      </c>
      <c r="C66" s="56" t="s">
        <v>152</v>
      </c>
      <c r="D66" s="5">
        <v>0</v>
      </c>
      <c r="E66" s="5">
        <v>0</v>
      </c>
      <c r="F66" s="5">
        <v>680</v>
      </c>
      <c r="G66" s="5">
        <v>2040</v>
      </c>
      <c r="H66" s="5">
        <v>2040</v>
      </c>
      <c r="I66" s="5">
        <v>2040</v>
      </c>
      <c r="J66" s="5">
        <v>2040</v>
      </c>
      <c r="K66" s="5">
        <v>2040</v>
      </c>
      <c r="L66" s="5">
        <v>2040</v>
      </c>
      <c r="M66" s="5">
        <v>2040</v>
      </c>
      <c r="N66" s="5">
        <v>2040</v>
      </c>
      <c r="O66" s="5">
        <v>2040</v>
      </c>
      <c r="P66" s="5">
        <v>2040</v>
      </c>
      <c r="Q66" s="5">
        <v>2040</v>
      </c>
      <c r="R66" s="5">
        <v>2040</v>
      </c>
      <c r="S66" s="5">
        <v>2040</v>
      </c>
      <c r="T66" s="5">
        <v>2040</v>
      </c>
      <c r="U66" s="5">
        <v>2040</v>
      </c>
      <c r="V66" s="5">
        <v>2040</v>
      </c>
      <c r="W66" s="5">
        <v>2040</v>
      </c>
      <c r="X66" s="5">
        <v>2040</v>
      </c>
      <c r="Y66" s="5">
        <v>2040</v>
      </c>
      <c r="Z66" s="5">
        <v>2040</v>
      </c>
      <c r="AA66" s="5">
        <v>2040</v>
      </c>
      <c r="AB66" s="5">
        <v>2040</v>
      </c>
      <c r="AC66" s="5">
        <v>2040</v>
      </c>
      <c r="AD66" s="5">
        <v>2040</v>
      </c>
      <c r="AE66" s="5">
        <v>2040</v>
      </c>
    </row>
    <row r="67" spans="1:31">
      <c r="A67" s="56" t="s">
        <v>62</v>
      </c>
      <c r="B67" s="56" t="s">
        <v>163</v>
      </c>
      <c r="C67" s="56" t="s">
        <v>153</v>
      </c>
      <c r="D67" s="5">
        <v>160</v>
      </c>
      <c r="E67" s="5">
        <v>160</v>
      </c>
      <c r="F67" s="5">
        <v>160</v>
      </c>
      <c r="G67" s="5">
        <v>160</v>
      </c>
      <c r="H67" s="5">
        <v>160</v>
      </c>
      <c r="I67" s="5">
        <v>160.00006739</v>
      </c>
      <c r="J67" s="5">
        <v>160.00006809999999</v>
      </c>
      <c r="K67" s="5">
        <v>160.00007765999999</v>
      </c>
      <c r="L67" s="5">
        <v>160.00007767</v>
      </c>
      <c r="M67" s="5">
        <v>160.0001895</v>
      </c>
      <c r="N67" s="5">
        <v>160.00018951999999</v>
      </c>
      <c r="O67" s="5">
        <v>244.05940440000001</v>
      </c>
      <c r="P67" s="5">
        <v>244.05940441000001</v>
      </c>
      <c r="Q67" s="5">
        <v>304.46734077000002</v>
      </c>
      <c r="R67" s="5">
        <v>660.00057474000005</v>
      </c>
      <c r="S67" s="5">
        <v>660.00057480999999</v>
      </c>
      <c r="T67" s="5">
        <v>760.79175166000005</v>
      </c>
      <c r="U67" s="5">
        <v>760.79175208000004</v>
      </c>
      <c r="V67" s="5">
        <v>760.79175222000003</v>
      </c>
      <c r="W67" s="5">
        <v>760.79175225000006</v>
      </c>
      <c r="X67" s="5">
        <v>1159.9999737400001</v>
      </c>
      <c r="Y67" s="5">
        <v>1159.9999737400001</v>
      </c>
      <c r="Z67" s="5">
        <v>1159.9999737799999</v>
      </c>
      <c r="AA67" s="5">
        <v>1159.99997381</v>
      </c>
      <c r="AB67" s="5">
        <v>1159.99997383</v>
      </c>
      <c r="AC67" s="5">
        <v>1159.9999842100001</v>
      </c>
      <c r="AD67" s="5">
        <v>1159.9999848099999</v>
      </c>
      <c r="AE67" s="5">
        <v>1159.9999848299999</v>
      </c>
    </row>
    <row r="68" spans="1:31">
      <c r="A68" s="56" t="s">
        <v>62</v>
      </c>
      <c r="B68" s="56" t="s">
        <v>163</v>
      </c>
      <c r="C68" s="56" t="s">
        <v>154</v>
      </c>
      <c r="D68" s="5">
        <v>80.000010880000005</v>
      </c>
      <c r="E68" s="5">
        <v>80.000015980000001</v>
      </c>
      <c r="F68" s="5">
        <v>680.00021298999991</v>
      </c>
      <c r="G68" s="5">
        <v>680.00021298999991</v>
      </c>
      <c r="H68" s="5">
        <v>1604.94565734</v>
      </c>
      <c r="I68" s="5">
        <v>2004.9998329699999</v>
      </c>
      <c r="J68" s="5">
        <v>2080.0004437900002</v>
      </c>
      <c r="K68" s="5">
        <v>2080.00044411</v>
      </c>
      <c r="L68" s="5">
        <v>2080.00044445</v>
      </c>
      <c r="M68" s="5">
        <v>2080.0004452100002</v>
      </c>
      <c r="N68" s="5">
        <v>2080.0004469599999</v>
      </c>
      <c r="O68" s="5">
        <v>2080.0004480100001</v>
      </c>
      <c r="P68" s="5">
        <v>2080.0004491999998</v>
      </c>
      <c r="Q68" s="5">
        <v>2080.00044923</v>
      </c>
      <c r="R68" s="5">
        <v>2080.0004657099998</v>
      </c>
      <c r="S68" s="5">
        <v>2080.0004722799999</v>
      </c>
      <c r="T68" s="5">
        <v>2080.0005139599998</v>
      </c>
      <c r="U68" s="5">
        <v>2080.0005145300001</v>
      </c>
      <c r="V68" s="5">
        <v>2080.0005145800001</v>
      </c>
      <c r="W68" s="5">
        <v>2080.0005146200001</v>
      </c>
      <c r="X68" s="5">
        <v>2080.0005039299999</v>
      </c>
      <c r="Y68" s="5">
        <v>2080.0005072200001</v>
      </c>
      <c r="Z68" s="5">
        <v>1480.0003149199999</v>
      </c>
      <c r="AA68" s="5">
        <v>1480.0003518999999</v>
      </c>
      <c r="AB68" s="5">
        <v>555.05500828000004</v>
      </c>
      <c r="AC68" s="5">
        <v>170.04737735</v>
      </c>
      <c r="AD68" s="5">
        <v>480.14200310000001</v>
      </c>
      <c r="AE68" s="5">
        <v>480.14200297000002</v>
      </c>
    </row>
    <row r="69" spans="1:31">
      <c r="A69" s="56" t="s">
        <v>62</v>
      </c>
      <c r="B69" s="56" t="s">
        <v>163</v>
      </c>
      <c r="C69" s="56" t="s">
        <v>155</v>
      </c>
      <c r="D69" s="5">
        <v>50</v>
      </c>
      <c r="E69" s="5">
        <v>50</v>
      </c>
      <c r="F69" s="5">
        <v>50</v>
      </c>
      <c r="G69" s="5">
        <v>50</v>
      </c>
      <c r="H69" s="5">
        <v>50</v>
      </c>
      <c r="I69" s="5">
        <v>50</v>
      </c>
      <c r="J69" s="5">
        <v>50</v>
      </c>
      <c r="K69" s="5">
        <v>50</v>
      </c>
      <c r="L69" s="5">
        <v>50</v>
      </c>
      <c r="M69" s="5">
        <v>50</v>
      </c>
      <c r="N69" s="5">
        <v>50</v>
      </c>
      <c r="O69" s="5">
        <v>50</v>
      </c>
      <c r="P69" s="5">
        <v>50</v>
      </c>
      <c r="Q69" s="5">
        <v>50</v>
      </c>
      <c r="R69" s="5">
        <v>50</v>
      </c>
      <c r="S69" s="5">
        <v>50</v>
      </c>
      <c r="T69" s="5">
        <v>50</v>
      </c>
      <c r="U69" s="5">
        <v>50</v>
      </c>
      <c r="V69" s="5">
        <v>50</v>
      </c>
      <c r="W69" s="5">
        <v>50</v>
      </c>
      <c r="X69" s="5">
        <v>50</v>
      </c>
      <c r="Y69" s="5">
        <v>50</v>
      </c>
      <c r="Z69" s="5">
        <v>50</v>
      </c>
      <c r="AA69" s="5">
        <v>50</v>
      </c>
      <c r="AB69" s="5">
        <v>50</v>
      </c>
      <c r="AC69" s="5">
        <v>50</v>
      </c>
      <c r="AD69" s="5">
        <v>50</v>
      </c>
      <c r="AE69" s="5">
        <v>50</v>
      </c>
    </row>
    <row r="70" spans="1:31">
      <c r="A70" s="56" t="s">
        <v>62</v>
      </c>
      <c r="B70" s="56" t="s">
        <v>163</v>
      </c>
      <c r="C70" s="56" t="s">
        <v>138</v>
      </c>
      <c r="D70" s="5">
        <v>97.194999999999993</v>
      </c>
      <c r="E70" s="5">
        <v>193.89099999999999</v>
      </c>
      <c r="F70" s="5">
        <v>321.46699999999998</v>
      </c>
      <c r="G70" s="5">
        <v>477.30799999999999</v>
      </c>
      <c r="H70" s="5">
        <v>663.93899998999996</v>
      </c>
      <c r="I70" s="5">
        <v>884.26200001000007</v>
      </c>
      <c r="J70" s="5">
        <v>1223.617</v>
      </c>
      <c r="K70" s="5">
        <v>1527.53344593</v>
      </c>
      <c r="L70" s="5">
        <v>1867.2025770400001</v>
      </c>
      <c r="M70" s="5">
        <v>2268.2680231300001</v>
      </c>
      <c r="N70" s="5">
        <v>2758.8330898200002</v>
      </c>
      <c r="O70" s="5">
        <v>3293.1551549400001</v>
      </c>
      <c r="P70" s="5">
        <v>3837.9824765799999</v>
      </c>
      <c r="Q70" s="5">
        <v>4410.34305305</v>
      </c>
      <c r="R70" s="5">
        <v>4966.7253137600001</v>
      </c>
      <c r="S70" s="5">
        <v>5527.4248461200004</v>
      </c>
      <c r="T70" s="5">
        <v>5974.0516751499999</v>
      </c>
      <c r="U70" s="5">
        <v>6409.6953179900001</v>
      </c>
      <c r="V70" s="5">
        <v>6810.2277216000002</v>
      </c>
      <c r="W70" s="5">
        <v>7236.07853574</v>
      </c>
      <c r="X70" s="5">
        <v>7670.42398976</v>
      </c>
      <c r="Y70" s="5">
        <v>8130.8809619000003</v>
      </c>
      <c r="Z70" s="5">
        <v>8598.1680176999998</v>
      </c>
      <c r="AA70" s="5">
        <v>9095.4546502699995</v>
      </c>
      <c r="AB70" s="5">
        <v>9598.0447687700016</v>
      </c>
      <c r="AC70" s="5">
        <v>10130.098615360001</v>
      </c>
      <c r="AD70" s="5">
        <v>10669.6482607</v>
      </c>
      <c r="AE70" s="5">
        <v>10697.643870080001</v>
      </c>
    </row>
    <row r="71" spans="1:31">
      <c r="A71" s="56" t="s">
        <v>62</v>
      </c>
      <c r="B71" s="56" t="s">
        <v>163</v>
      </c>
      <c r="C71" s="56" t="s">
        <v>139</v>
      </c>
      <c r="D71" s="5">
        <v>551.87700000000007</v>
      </c>
      <c r="E71" s="5">
        <v>804.322</v>
      </c>
      <c r="F71" s="5">
        <v>1024.308</v>
      </c>
      <c r="G71" s="5">
        <v>1210.452</v>
      </c>
      <c r="H71" s="5">
        <v>1364.306</v>
      </c>
      <c r="I71" s="5">
        <v>1497.826</v>
      </c>
      <c r="J71" s="5">
        <v>1724.8409999999999</v>
      </c>
      <c r="K71" s="5">
        <v>2042.145</v>
      </c>
      <c r="L71" s="5">
        <v>2372.98</v>
      </c>
      <c r="M71" s="5">
        <v>2728.3529999999992</v>
      </c>
      <c r="N71" s="5">
        <v>3161.3960000000002</v>
      </c>
      <c r="O71" s="5">
        <v>3582.5970000000002</v>
      </c>
      <c r="P71" s="5">
        <v>3974.6349999999989</v>
      </c>
      <c r="Q71" s="5">
        <v>4331.67</v>
      </c>
      <c r="R71" s="5">
        <v>4638.5140000000019</v>
      </c>
      <c r="S71" s="5">
        <v>4887.0350000000008</v>
      </c>
      <c r="T71" s="5">
        <v>5003.3400000000011</v>
      </c>
      <c r="U71" s="5">
        <v>5060.8829999999998</v>
      </c>
      <c r="V71" s="5">
        <v>5077.6240000000007</v>
      </c>
      <c r="W71" s="5">
        <v>5077.9980000000014</v>
      </c>
      <c r="X71" s="5">
        <v>5080.4420000000009</v>
      </c>
      <c r="Y71" s="5">
        <v>5067.9909999999991</v>
      </c>
      <c r="Z71" s="5">
        <v>5058.1019999999999</v>
      </c>
      <c r="AA71" s="5">
        <v>5033.2700000000013</v>
      </c>
      <c r="AB71" s="5">
        <v>5011.559000000002</v>
      </c>
      <c r="AC71" s="5">
        <v>4974.7829999999994</v>
      </c>
      <c r="AD71" s="5">
        <v>4941.0389999999989</v>
      </c>
      <c r="AE71" s="5">
        <v>4941.0389999999989</v>
      </c>
    </row>
    <row r="72" spans="1:3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>
      <c r="A73" s="56" t="s">
        <v>62</v>
      </c>
      <c r="B73" s="56" t="s">
        <v>197</v>
      </c>
      <c r="C73" s="56" t="s">
        <v>153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1.4059999999999999E-5</v>
      </c>
      <c r="J73" s="5">
        <v>1.6220000000000001E-5</v>
      </c>
      <c r="K73" s="5">
        <v>275.84593326999999</v>
      </c>
      <c r="L73" s="5">
        <v>275.84593326999999</v>
      </c>
      <c r="M73" s="5">
        <v>275.84593326999999</v>
      </c>
      <c r="N73" s="5">
        <v>548.31762364999997</v>
      </c>
      <c r="O73" s="5">
        <v>573.81583992000003</v>
      </c>
      <c r="P73" s="5">
        <v>573.81583992000003</v>
      </c>
      <c r="Q73" s="5">
        <v>1193.3141048800001</v>
      </c>
      <c r="R73" s="5">
        <v>1370.28953348</v>
      </c>
      <c r="S73" s="5">
        <v>1370.28953372</v>
      </c>
      <c r="T73" s="5">
        <v>1383.8604561300001</v>
      </c>
      <c r="U73" s="5">
        <v>1383.86045616</v>
      </c>
      <c r="V73" s="5">
        <v>1729.9752230500001</v>
      </c>
      <c r="W73" s="5">
        <v>1729.97522308</v>
      </c>
      <c r="X73" s="5">
        <v>1729.9752231</v>
      </c>
      <c r="Y73" s="5">
        <v>1729.97522312</v>
      </c>
      <c r="Z73" s="5">
        <v>1729.9752233300001</v>
      </c>
      <c r="AA73" s="5">
        <v>1729.9752233300001</v>
      </c>
      <c r="AB73" s="5">
        <v>1729.9752233300001</v>
      </c>
      <c r="AC73" s="5">
        <v>1729.97522334</v>
      </c>
      <c r="AD73" s="5">
        <v>1729.9752233500001</v>
      </c>
      <c r="AE73" s="5">
        <v>1729.97522336</v>
      </c>
    </row>
    <row r="74" spans="1:31">
      <c r="A74" s="56" t="s">
        <v>62</v>
      </c>
      <c r="B74" s="56" t="s">
        <v>197</v>
      </c>
      <c r="C74" s="56" t="s">
        <v>154</v>
      </c>
      <c r="D74" s="5">
        <v>570.00001307000002</v>
      </c>
      <c r="E74" s="5">
        <v>570.00001898000005</v>
      </c>
      <c r="F74" s="5">
        <v>820.00002274999997</v>
      </c>
      <c r="G74" s="5">
        <v>820.00002943000004</v>
      </c>
      <c r="H74" s="5">
        <v>820.00003839999999</v>
      </c>
      <c r="I74" s="5">
        <v>908.03136776999997</v>
      </c>
      <c r="J74" s="5">
        <v>914.81021525000006</v>
      </c>
      <c r="K74" s="5">
        <v>1543.4473126299999</v>
      </c>
      <c r="L74" s="5">
        <v>1543.4473126299999</v>
      </c>
      <c r="M74" s="5">
        <v>1543.4473126299999</v>
      </c>
      <c r="N74" s="5">
        <v>1543.44731267</v>
      </c>
      <c r="O74" s="5">
        <v>1543.4473126800001</v>
      </c>
      <c r="P74" s="5">
        <v>1543.44731271</v>
      </c>
      <c r="Q74" s="5">
        <v>1543.44731284</v>
      </c>
      <c r="R74" s="5">
        <v>1543.44731714</v>
      </c>
      <c r="S74" s="5">
        <v>2511.3461290800001</v>
      </c>
      <c r="T74" s="5">
        <v>3710.4884849800001</v>
      </c>
      <c r="U74" s="5">
        <v>3882.9739932100001</v>
      </c>
      <c r="V74" s="5">
        <v>4103.7250574399995</v>
      </c>
      <c r="W74" s="5">
        <v>4103.7250574899999</v>
      </c>
      <c r="X74" s="5">
        <v>4103.7250445299996</v>
      </c>
      <c r="Y74" s="5">
        <v>4103.7250398400001</v>
      </c>
      <c r="Z74" s="5">
        <v>4103.7250374900004</v>
      </c>
      <c r="AA74" s="5">
        <v>4103.7250308900002</v>
      </c>
      <c r="AB74" s="5">
        <v>4103.72502196</v>
      </c>
      <c r="AC74" s="5">
        <v>5021.8882030000004</v>
      </c>
      <c r="AD74" s="5">
        <v>6561.7379202100001</v>
      </c>
      <c r="AE74" s="5">
        <v>5933.1008246299998</v>
      </c>
    </row>
    <row r="75" spans="1:31">
      <c r="A75" s="56" t="s">
        <v>62</v>
      </c>
      <c r="B75" s="56" t="s">
        <v>197</v>
      </c>
      <c r="C75" s="56" t="s">
        <v>155</v>
      </c>
      <c r="D75" s="5">
        <v>100.00000670999999</v>
      </c>
      <c r="E75" s="5">
        <v>100.00000881</v>
      </c>
      <c r="F75" s="5">
        <v>100.00001004000001</v>
      </c>
      <c r="G75" s="5">
        <v>100.00001207</v>
      </c>
      <c r="H75" s="5">
        <v>100.00001471</v>
      </c>
      <c r="I75" s="5">
        <v>100.00003491</v>
      </c>
      <c r="J75" s="5">
        <v>100.00003882</v>
      </c>
      <c r="K75" s="5">
        <v>100.00005692000001</v>
      </c>
      <c r="L75" s="5">
        <v>100.00005692000001</v>
      </c>
      <c r="M75" s="5">
        <v>100.00005692000001</v>
      </c>
      <c r="N75" s="5">
        <v>100.00005693999999</v>
      </c>
      <c r="O75" s="5">
        <v>100.00005695999999</v>
      </c>
      <c r="P75" s="5">
        <v>100.00005705</v>
      </c>
      <c r="Q75" s="5">
        <v>100.00005829</v>
      </c>
      <c r="R75" s="5">
        <v>100.00009188999999</v>
      </c>
      <c r="S75" s="5">
        <v>100.00010057999999</v>
      </c>
      <c r="T75" s="5">
        <v>100.00011554</v>
      </c>
      <c r="U75" s="5">
        <v>100.0001281</v>
      </c>
      <c r="V75" s="5">
        <v>100.00016144999999</v>
      </c>
      <c r="W75" s="5">
        <v>100.00016187</v>
      </c>
      <c r="X75" s="5">
        <v>100.0001587</v>
      </c>
      <c r="Y75" s="5">
        <v>100.00016084000001</v>
      </c>
      <c r="Z75" s="5">
        <v>100.00019021999999</v>
      </c>
      <c r="AA75" s="5">
        <v>100.00018827</v>
      </c>
      <c r="AB75" s="5">
        <v>100.00018572</v>
      </c>
      <c r="AC75" s="5">
        <v>100.00023972</v>
      </c>
      <c r="AD75" s="5">
        <v>100.00028267</v>
      </c>
      <c r="AE75" s="5">
        <v>100.00030566</v>
      </c>
    </row>
    <row r="76" spans="1:31">
      <c r="A76" s="56" t="s">
        <v>62</v>
      </c>
      <c r="B76" s="56" t="s">
        <v>197</v>
      </c>
      <c r="C76" s="56" t="s">
        <v>138</v>
      </c>
      <c r="D76" s="5">
        <v>70.646999989999998</v>
      </c>
      <c r="E76" s="5">
        <v>151.97900000999999</v>
      </c>
      <c r="F76" s="5">
        <v>266.90499999999997</v>
      </c>
      <c r="G76" s="5">
        <v>406.553</v>
      </c>
      <c r="H76" s="5">
        <v>573.36900000000003</v>
      </c>
      <c r="I76" s="5">
        <v>775.00299999999993</v>
      </c>
      <c r="J76" s="5">
        <v>1088.9509999899999</v>
      </c>
      <c r="K76" s="5">
        <v>1371.98571666</v>
      </c>
      <c r="L76" s="5">
        <v>1640.71045082</v>
      </c>
      <c r="M76" s="5">
        <v>1958.65946534</v>
      </c>
      <c r="N76" s="5">
        <v>2346.43592605</v>
      </c>
      <c r="O76" s="5">
        <v>2772.1156823900001</v>
      </c>
      <c r="P76" s="5">
        <v>3213.9407025800001</v>
      </c>
      <c r="Q76" s="5">
        <v>3671.8742637700002</v>
      </c>
      <c r="R76" s="5">
        <v>4123.79592779</v>
      </c>
      <c r="S76" s="5">
        <v>4584.0053343299996</v>
      </c>
      <c r="T76" s="5">
        <v>4939.9521028400004</v>
      </c>
      <c r="U76" s="5">
        <v>5281.9022712400001</v>
      </c>
      <c r="V76" s="5">
        <v>5586.6117931799999</v>
      </c>
      <c r="W76" s="5">
        <v>5909.90588656</v>
      </c>
      <c r="X76" s="5">
        <v>6239.44197334</v>
      </c>
      <c r="Y76" s="5">
        <v>6583.140128510001</v>
      </c>
      <c r="Z76" s="5">
        <v>6931.3414566599986</v>
      </c>
      <c r="AA76" s="5">
        <v>7298.8976921399999</v>
      </c>
      <c r="AB76" s="5">
        <v>7670.4133017300001</v>
      </c>
      <c r="AC76" s="5">
        <v>8065.6271149200002</v>
      </c>
      <c r="AD76" s="5">
        <v>8460.9043175100014</v>
      </c>
      <c r="AE76" s="5">
        <v>8477.9553716600003</v>
      </c>
    </row>
    <row r="77" spans="1:31">
      <c r="A77" s="56" t="s">
        <v>62</v>
      </c>
      <c r="B77" s="56" t="s">
        <v>197</v>
      </c>
      <c r="C77" s="56" t="s">
        <v>139</v>
      </c>
      <c r="D77" s="5">
        <v>394.57299999999998</v>
      </c>
      <c r="E77" s="5">
        <v>630.91099999999994</v>
      </c>
      <c r="F77" s="5">
        <v>861.1690000000001</v>
      </c>
      <c r="G77" s="5">
        <v>1044.5999999999999</v>
      </c>
      <c r="H77" s="5">
        <v>1202.9010000000001</v>
      </c>
      <c r="I77" s="5">
        <v>1345.9849999999999</v>
      </c>
      <c r="J77" s="5">
        <v>1584.4369999999999</v>
      </c>
      <c r="K77" s="5">
        <v>1898.5050000000001</v>
      </c>
      <c r="L77" s="5">
        <v>2160.37</v>
      </c>
      <c r="M77" s="5">
        <v>2444.34</v>
      </c>
      <c r="N77" s="5">
        <v>2791.527</v>
      </c>
      <c r="O77" s="5">
        <v>3133.6959999999999</v>
      </c>
      <c r="P77" s="5">
        <v>3465.114</v>
      </c>
      <c r="Q77" s="5">
        <v>3761.0080000000012</v>
      </c>
      <c r="R77" s="5">
        <v>4025.8090000000002</v>
      </c>
      <c r="S77" s="5">
        <v>4247.8820000000014</v>
      </c>
      <c r="T77" s="5">
        <v>4350.5150000000003</v>
      </c>
      <c r="U77" s="5">
        <v>4399.7440000000006</v>
      </c>
      <c r="V77" s="5">
        <v>4410.491</v>
      </c>
      <c r="W77" s="5">
        <v>4406.2350000000006</v>
      </c>
      <c r="X77" s="5">
        <v>4406.755000000001</v>
      </c>
      <c r="Y77" s="5">
        <v>4388.9480000000012</v>
      </c>
      <c r="Z77" s="5">
        <v>4375.9829999999993</v>
      </c>
      <c r="AA77" s="5">
        <v>4347.2200000000012</v>
      </c>
      <c r="AB77" s="5">
        <v>4324.1239999999998</v>
      </c>
      <c r="AC77" s="5">
        <v>4288.7089999999998</v>
      </c>
      <c r="AD77" s="5">
        <v>4255.2830000000004</v>
      </c>
      <c r="AE77" s="5">
        <v>4255.2830000000004</v>
      </c>
    </row>
    <row r="78" spans="1:3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</row>
    <row r="79" spans="1:31">
      <c r="A79" s="56" t="s">
        <v>62</v>
      </c>
      <c r="B79" s="56" t="s">
        <v>198</v>
      </c>
      <c r="C79" s="56" t="s">
        <v>153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1.539E-5</v>
      </c>
      <c r="J79" s="5">
        <v>1.7618000000000001E-4</v>
      </c>
      <c r="K79" s="5">
        <v>1.7923E-4</v>
      </c>
      <c r="L79" s="5">
        <v>1.7923E-4</v>
      </c>
      <c r="M79" s="5">
        <v>1.8054E-4</v>
      </c>
      <c r="N79" s="5">
        <v>1.8059E-4</v>
      </c>
      <c r="O79" s="5">
        <v>1.8343E-4</v>
      </c>
      <c r="P79" s="5">
        <v>1.853E-4</v>
      </c>
      <c r="Q79" s="5">
        <v>2.1817000000000001E-4</v>
      </c>
      <c r="R79" s="5">
        <v>2.3065E-4</v>
      </c>
      <c r="S79" s="5">
        <v>2.3065999999999999E-4</v>
      </c>
      <c r="T79" s="5">
        <v>506.6513253</v>
      </c>
      <c r="U79" s="5">
        <v>506.6513253</v>
      </c>
      <c r="V79" s="5">
        <v>506.65132531</v>
      </c>
      <c r="W79" s="5">
        <v>506.65132531</v>
      </c>
      <c r="X79" s="5">
        <v>689.67234180000003</v>
      </c>
      <c r="Y79" s="5">
        <v>689.67234182000004</v>
      </c>
      <c r="Z79" s="5">
        <v>689.67234183999994</v>
      </c>
      <c r="AA79" s="5">
        <v>689.67234184999995</v>
      </c>
      <c r="AB79" s="5">
        <v>689.67234184999995</v>
      </c>
      <c r="AC79" s="5">
        <v>689.67234186999997</v>
      </c>
      <c r="AD79" s="5">
        <v>689.67234187999998</v>
      </c>
      <c r="AE79" s="5">
        <v>689.67234189999999</v>
      </c>
    </row>
    <row r="80" spans="1:31">
      <c r="A80" s="56" t="s">
        <v>62</v>
      </c>
      <c r="B80" s="56" t="s">
        <v>198</v>
      </c>
      <c r="C80" s="56" t="s">
        <v>154</v>
      </c>
      <c r="D80" s="5">
        <v>2.7199999999999998E-6</v>
      </c>
      <c r="E80" s="5">
        <v>3.8299999999999998E-6</v>
      </c>
      <c r="F80" s="5">
        <v>4.7400000000000004E-6</v>
      </c>
      <c r="G80" s="5">
        <v>6.9800000000000001E-6</v>
      </c>
      <c r="H80" s="5">
        <v>1.242E-5</v>
      </c>
      <c r="I80" s="5">
        <v>2.781E-5</v>
      </c>
      <c r="J80" s="5">
        <v>373.25377436000002</v>
      </c>
      <c r="K80" s="5">
        <v>373.25377436000002</v>
      </c>
      <c r="L80" s="5">
        <v>373.25377436000002</v>
      </c>
      <c r="M80" s="5">
        <v>373.25377436000002</v>
      </c>
      <c r="N80" s="5">
        <v>373.25377436000002</v>
      </c>
      <c r="O80" s="5">
        <v>373.25377436000002</v>
      </c>
      <c r="P80" s="5">
        <v>373.25377436999997</v>
      </c>
      <c r="Q80" s="5">
        <v>542.44701619</v>
      </c>
      <c r="R80" s="5">
        <v>542.44701624000004</v>
      </c>
      <c r="S80" s="5">
        <v>542.44701625000005</v>
      </c>
      <c r="T80" s="5">
        <v>542.44701629999997</v>
      </c>
      <c r="U80" s="5">
        <v>542.44701630999998</v>
      </c>
      <c r="V80" s="5">
        <v>542.44701631999999</v>
      </c>
      <c r="W80" s="5">
        <v>542.44701633</v>
      </c>
      <c r="X80" s="5">
        <v>542.44701364000002</v>
      </c>
      <c r="Y80" s="5">
        <v>542.44701261</v>
      </c>
      <c r="Z80" s="5">
        <v>542.44701171999998</v>
      </c>
      <c r="AA80" s="5">
        <v>542.44700951000004</v>
      </c>
      <c r="AB80" s="5">
        <v>542.44700408000006</v>
      </c>
      <c r="AC80" s="5">
        <v>542.44698874000005</v>
      </c>
      <c r="AD80" s="5">
        <v>169.19324265</v>
      </c>
      <c r="AE80" s="5">
        <v>169.19324268</v>
      </c>
    </row>
    <row r="81" spans="1:31">
      <c r="A81" s="56" t="s">
        <v>62</v>
      </c>
      <c r="B81" s="56" t="s">
        <v>198</v>
      </c>
      <c r="C81" s="56" t="s">
        <v>155</v>
      </c>
      <c r="D81" s="5">
        <v>125.23</v>
      </c>
      <c r="E81" s="5">
        <v>124.13</v>
      </c>
      <c r="F81" s="5">
        <v>124.13</v>
      </c>
      <c r="G81" s="5">
        <v>124.13</v>
      </c>
      <c r="H81" s="5">
        <v>125.23</v>
      </c>
      <c r="I81" s="5">
        <v>124.13</v>
      </c>
      <c r="J81" s="5">
        <v>124.13</v>
      </c>
      <c r="K81" s="5">
        <v>124.13</v>
      </c>
      <c r="L81" s="5">
        <v>124.13</v>
      </c>
      <c r="M81" s="5">
        <v>375.23</v>
      </c>
      <c r="N81" s="5">
        <v>374.13</v>
      </c>
      <c r="O81" s="5">
        <v>375.23</v>
      </c>
      <c r="P81" s="5">
        <v>374.13</v>
      </c>
      <c r="Q81" s="5">
        <v>375.23</v>
      </c>
      <c r="R81" s="5">
        <v>375.23</v>
      </c>
      <c r="S81" s="5">
        <v>375.23</v>
      </c>
      <c r="T81" s="5">
        <v>375.23</v>
      </c>
      <c r="U81" s="5">
        <v>375.23</v>
      </c>
      <c r="V81" s="5">
        <v>375.23</v>
      </c>
      <c r="W81" s="5">
        <v>375.23</v>
      </c>
      <c r="X81" s="5">
        <v>375.23</v>
      </c>
      <c r="Y81" s="5">
        <v>375.23</v>
      </c>
      <c r="Z81" s="5">
        <v>375.23</v>
      </c>
      <c r="AA81" s="5">
        <v>375.23</v>
      </c>
      <c r="AB81" s="5">
        <v>375.23</v>
      </c>
      <c r="AC81" s="5">
        <v>375.23</v>
      </c>
      <c r="AD81" s="5">
        <v>375.23</v>
      </c>
      <c r="AE81" s="5">
        <v>375.23</v>
      </c>
    </row>
    <row r="82" spans="1:31">
      <c r="A82" s="56" t="s">
        <v>62</v>
      </c>
      <c r="B82" s="56" t="s">
        <v>198</v>
      </c>
      <c r="C82" s="56" t="s">
        <v>138</v>
      </c>
      <c r="D82" s="5">
        <v>55.805</v>
      </c>
      <c r="E82" s="5">
        <v>137.178</v>
      </c>
      <c r="F82" s="5">
        <v>254.75700000000001</v>
      </c>
      <c r="G82" s="5">
        <v>407.74700000000001</v>
      </c>
      <c r="H82" s="5">
        <v>597.26199999999994</v>
      </c>
      <c r="I82" s="5">
        <v>772.55799999999999</v>
      </c>
      <c r="J82" s="5">
        <v>1024.9490000000001</v>
      </c>
      <c r="K82" s="5">
        <v>1239.8924565899999</v>
      </c>
      <c r="L82" s="5">
        <v>1442.2730291800001</v>
      </c>
      <c r="M82" s="5">
        <v>1672.4216107699999</v>
      </c>
      <c r="N82" s="5">
        <v>1972.3109051700001</v>
      </c>
      <c r="O82" s="5">
        <v>2322.3100700999998</v>
      </c>
      <c r="P82" s="5">
        <v>2689.1722191600002</v>
      </c>
      <c r="Q82" s="5">
        <v>3083.3483508300001</v>
      </c>
      <c r="R82" s="5">
        <v>3503.3183958999998</v>
      </c>
      <c r="S82" s="5">
        <v>3907.2658795100001</v>
      </c>
      <c r="T82" s="5">
        <v>4248.3119133199998</v>
      </c>
      <c r="U82" s="5">
        <v>4594.1342578200001</v>
      </c>
      <c r="V82" s="5">
        <v>4922.3785791</v>
      </c>
      <c r="W82" s="5">
        <v>5240.6725199799994</v>
      </c>
      <c r="X82" s="5">
        <v>5568.3839228100014</v>
      </c>
      <c r="Y82" s="5">
        <v>5914.7133059999996</v>
      </c>
      <c r="Z82" s="5">
        <v>6268.9471736599999</v>
      </c>
      <c r="AA82" s="5">
        <v>6645.9519552000002</v>
      </c>
      <c r="AB82" s="5">
        <v>7030.0935544499998</v>
      </c>
      <c r="AC82" s="5">
        <v>7438.2922817500003</v>
      </c>
      <c r="AD82" s="5">
        <v>7855.3622635800002</v>
      </c>
      <c r="AE82" s="5">
        <v>7884.0703673100006</v>
      </c>
    </row>
    <row r="83" spans="1:31">
      <c r="A83" s="56" t="s">
        <v>62</v>
      </c>
      <c r="B83" s="56" t="s">
        <v>198</v>
      </c>
      <c r="C83" s="56" t="s">
        <v>139</v>
      </c>
      <c r="D83" s="5">
        <v>332.36599999999999</v>
      </c>
      <c r="E83" s="5">
        <v>592.89299999999992</v>
      </c>
      <c r="F83" s="5">
        <v>841.02199999999993</v>
      </c>
      <c r="G83" s="5">
        <v>1068.623</v>
      </c>
      <c r="H83" s="5">
        <v>1263.973</v>
      </c>
      <c r="I83" s="5">
        <v>1337.973</v>
      </c>
      <c r="J83" s="5">
        <v>1465.9970000000001</v>
      </c>
      <c r="K83" s="5">
        <v>1677.258</v>
      </c>
      <c r="L83" s="5">
        <v>1844.193</v>
      </c>
      <c r="M83" s="5">
        <v>2011.6679999999999</v>
      </c>
      <c r="N83" s="5">
        <v>2249.2469999999998</v>
      </c>
      <c r="O83" s="5">
        <v>2505.0830000000001</v>
      </c>
      <c r="P83" s="5">
        <v>2754.9569999999999</v>
      </c>
      <c r="Q83" s="5">
        <v>2990.1660000000002</v>
      </c>
      <c r="R83" s="5">
        <v>3229.36</v>
      </c>
      <c r="S83" s="5">
        <v>3404.1</v>
      </c>
      <c r="T83" s="5">
        <v>3500.9479999999999</v>
      </c>
      <c r="U83" s="5">
        <v>3565.601999999999</v>
      </c>
      <c r="V83" s="5">
        <v>3605.174</v>
      </c>
      <c r="W83" s="5">
        <v>3604.6750000000002</v>
      </c>
      <c r="X83" s="5">
        <v>3607.498</v>
      </c>
      <c r="Y83" s="5">
        <v>3598.4209999999998</v>
      </c>
      <c r="Z83" s="5">
        <v>3592.6410000000001</v>
      </c>
      <c r="AA83" s="5">
        <v>3576.025000000001</v>
      </c>
      <c r="AB83" s="5">
        <v>3563.2330000000011</v>
      </c>
      <c r="AC83" s="5">
        <v>3540.764000000001</v>
      </c>
      <c r="AD83" s="5">
        <v>3521.5800000000008</v>
      </c>
      <c r="AE83" s="5">
        <v>3521.5800000000008</v>
      </c>
    </row>
    <row r="84" spans="1:3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</row>
    <row r="85" spans="1:31">
      <c r="A85" s="56" t="s">
        <v>62</v>
      </c>
      <c r="B85" s="56" t="s">
        <v>199</v>
      </c>
      <c r="C85" s="56" t="s">
        <v>153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</row>
    <row r="86" spans="1:31">
      <c r="A86" s="56" t="s">
        <v>62</v>
      </c>
      <c r="B86" s="56" t="s">
        <v>199</v>
      </c>
      <c r="C86" s="56" t="s">
        <v>154</v>
      </c>
      <c r="D86" s="5">
        <v>3.0699999999999998E-6</v>
      </c>
      <c r="E86" s="5">
        <v>4.8199999999999996E-6</v>
      </c>
      <c r="F86" s="5">
        <v>5.0200000000000002E-6</v>
      </c>
      <c r="G86" s="5">
        <v>7.4900000000000003E-6</v>
      </c>
      <c r="H86" s="5">
        <v>1.2629999999999999E-5</v>
      </c>
      <c r="I86" s="5">
        <v>2.8710000000000001E-5</v>
      </c>
      <c r="J86" s="5">
        <v>7.9329999999999988E-5</v>
      </c>
      <c r="K86" s="5">
        <v>8.2000000000000001E-5</v>
      </c>
      <c r="L86" s="5">
        <v>8.4489999999999999E-5</v>
      </c>
      <c r="M86" s="5">
        <v>8.6200000000000008E-5</v>
      </c>
      <c r="N86" s="5">
        <v>9.7490000000000003E-5</v>
      </c>
      <c r="O86" s="5">
        <v>1.0653E-4</v>
      </c>
      <c r="P86" s="5">
        <v>1.0689E-4</v>
      </c>
      <c r="Q86" s="5">
        <v>1.2399000000000001E-4</v>
      </c>
      <c r="R86" s="5">
        <v>1.3647999999999999E-4</v>
      </c>
      <c r="S86" s="5">
        <v>57.465082119999998</v>
      </c>
      <c r="T86" s="5">
        <v>311.80142174000002</v>
      </c>
      <c r="U86" s="5">
        <v>311.80142176999999</v>
      </c>
      <c r="V86" s="5">
        <v>311.80142179000001</v>
      </c>
      <c r="W86" s="5">
        <v>311.80142181000002</v>
      </c>
      <c r="X86" s="5">
        <v>311.80141894000002</v>
      </c>
      <c r="Y86" s="5">
        <v>311.80141931999998</v>
      </c>
      <c r="Z86" s="5">
        <v>311.80141914000001</v>
      </c>
      <c r="AA86" s="5">
        <v>311.80141671000001</v>
      </c>
      <c r="AB86" s="5">
        <v>311.80141159999999</v>
      </c>
      <c r="AC86" s="5">
        <v>311.80140961000001</v>
      </c>
      <c r="AD86" s="5">
        <v>991.88105614999995</v>
      </c>
      <c r="AE86" s="5">
        <v>991.88105513000005</v>
      </c>
    </row>
    <row r="87" spans="1:31">
      <c r="A87" s="56" t="s">
        <v>62</v>
      </c>
      <c r="B87" s="56" t="s">
        <v>199</v>
      </c>
      <c r="C87" s="56" t="s">
        <v>155</v>
      </c>
      <c r="D87" s="5">
        <v>473.33</v>
      </c>
      <c r="E87" s="5">
        <v>473.33</v>
      </c>
      <c r="F87" s="5">
        <v>473.33</v>
      </c>
      <c r="G87" s="5">
        <v>473.33</v>
      </c>
      <c r="H87" s="5">
        <v>473.33</v>
      </c>
      <c r="I87" s="5">
        <v>473.33</v>
      </c>
      <c r="J87" s="5">
        <v>473.33</v>
      </c>
      <c r="K87" s="5">
        <v>473.33</v>
      </c>
      <c r="L87" s="5">
        <v>473.33</v>
      </c>
      <c r="M87" s="5">
        <v>473.33</v>
      </c>
      <c r="N87" s="5">
        <v>473.33</v>
      </c>
      <c r="O87" s="5">
        <v>473.33</v>
      </c>
      <c r="P87" s="5">
        <v>473.33</v>
      </c>
      <c r="Q87" s="5">
        <v>473.33</v>
      </c>
      <c r="R87" s="5">
        <v>473.33</v>
      </c>
      <c r="S87" s="5">
        <v>473.33</v>
      </c>
      <c r="T87" s="5">
        <v>473.33</v>
      </c>
      <c r="U87" s="5">
        <v>473.33</v>
      </c>
      <c r="V87" s="5">
        <v>473.33</v>
      </c>
      <c r="W87" s="5">
        <v>473.33</v>
      </c>
      <c r="X87" s="5">
        <v>473.33</v>
      </c>
      <c r="Y87" s="5">
        <v>475.43</v>
      </c>
      <c r="Z87" s="5">
        <v>473.33</v>
      </c>
      <c r="AA87" s="5">
        <v>473.33</v>
      </c>
      <c r="AB87" s="5">
        <v>473.33</v>
      </c>
      <c r="AC87" s="5">
        <v>473.33</v>
      </c>
      <c r="AD87" s="5">
        <v>473.33</v>
      </c>
      <c r="AE87" s="5">
        <v>473.33</v>
      </c>
    </row>
    <row r="88" spans="1:31">
      <c r="A88" s="56" t="s">
        <v>62</v>
      </c>
      <c r="B88" s="56" t="s">
        <v>199</v>
      </c>
      <c r="C88" s="56" t="s">
        <v>138</v>
      </c>
      <c r="D88" s="5">
        <v>88.617000000000004</v>
      </c>
      <c r="E88" s="5">
        <v>126.926</v>
      </c>
      <c r="F88" s="5">
        <v>170.24600000000001</v>
      </c>
      <c r="G88" s="5">
        <v>214.273</v>
      </c>
      <c r="H88" s="5">
        <v>262.03500000000003</v>
      </c>
      <c r="I88" s="5">
        <v>314.13299999999998</v>
      </c>
      <c r="J88" s="5">
        <v>396.51799999999997</v>
      </c>
      <c r="K88" s="5">
        <v>481.68032892000002</v>
      </c>
      <c r="L88" s="5">
        <v>576.47358365999992</v>
      </c>
      <c r="M88" s="5">
        <v>691.38815980000004</v>
      </c>
      <c r="N88" s="5">
        <v>822.10936463999997</v>
      </c>
      <c r="O88" s="5">
        <v>961.61198901</v>
      </c>
      <c r="P88" s="5">
        <v>1103.1650907600001</v>
      </c>
      <c r="Q88" s="5">
        <v>1249.61828021</v>
      </c>
      <c r="R88" s="5">
        <v>1391.3790371299999</v>
      </c>
      <c r="S88" s="5">
        <v>1535.89589978</v>
      </c>
      <c r="T88" s="5">
        <v>1649.0204429800001</v>
      </c>
      <c r="U88" s="5">
        <v>1760.91952014</v>
      </c>
      <c r="V88" s="5">
        <v>1865.4012426700001</v>
      </c>
      <c r="W88" s="5">
        <v>1977.5530478600001</v>
      </c>
      <c r="X88" s="5">
        <v>2093.06887766</v>
      </c>
      <c r="Y88" s="5">
        <v>2215.7033560599998</v>
      </c>
      <c r="Z88" s="5">
        <v>2340.0392231800001</v>
      </c>
      <c r="AA88" s="5">
        <v>2472.04279529</v>
      </c>
      <c r="AB88" s="5">
        <v>2605.8008546900001</v>
      </c>
      <c r="AC88" s="5">
        <v>2746.9221040100001</v>
      </c>
      <c r="AD88" s="5">
        <v>2891.3831629699998</v>
      </c>
      <c r="AE88" s="5">
        <v>2899.8263167599998</v>
      </c>
    </row>
    <row r="89" spans="1:31">
      <c r="A89" s="56" t="s">
        <v>62</v>
      </c>
      <c r="B89" s="56" t="s">
        <v>199</v>
      </c>
      <c r="C89" s="56" t="s">
        <v>139</v>
      </c>
      <c r="D89" s="5">
        <v>212.58099999999999</v>
      </c>
      <c r="E89" s="5">
        <v>276.14400000000001</v>
      </c>
      <c r="F89" s="5">
        <v>335.75400000000002</v>
      </c>
      <c r="G89" s="5">
        <v>385.71199999999999</v>
      </c>
      <c r="H89" s="5">
        <v>430.43700000000001</v>
      </c>
      <c r="I89" s="5">
        <v>473.61900000000003</v>
      </c>
      <c r="J89" s="5">
        <v>550.52099999999996</v>
      </c>
      <c r="K89" s="5">
        <v>637.23300000000006</v>
      </c>
      <c r="L89" s="5">
        <v>727.39999999999986</v>
      </c>
      <c r="M89" s="5">
        <v>829.16200000000003</v>
      </c>
      <c r="N89" s="5">
        <v>941.16499999999996</v>
      </c>
      <c r="O89" s="5">
        <v>1047.02</v>
      </c>
      <c r="P89" s="5">
        <v>1145.7470000000001</v>
      </c>
      <c r="Q89" s="5">
        <v>1232.7439999999999</v>
      </c>
      <c r="R89" s="5">
        <v>1306.8889999999999</v>
      </c>
      <c r="S89" s="5">
        <v>1367.354</v>
      </c>
      <c r="T89" s="5">
        <v>1391.8330000000001</v>
      </c>
      <c r="U89" s="5">
        <v>1402.348</v>
      </c>
      <c r="V89" s="5">
        <v>1404.4880000000001</v>
      </c>
      <c r="W89" s="5">
        <v>1403.319</v>
      </c>
      <c r="X89" s="5">
        <v>1403.71</v>
      </c>
      <c r="Y89" s="5">
        <v>1400.492</v>
      </c>
      <c r="Z89" s="5">
        <v>1398.4079999999999</v>
      </c>
      <c r="AA89" s="5">
        <v>1392.55</v>
      </c>
      <c r="AB89" s="5">
        <v>1387.998</v>
      </c>
      <c r="AC89" s="5">
        <v>1379.539</v>
      </c>
      <c r="AD89" s="5">
        <v>1372.646999999999</v>
      </c>
      <c r="AE89" s="5">
        <v>1372.646999999999</v>
      </c>
    </row>
    <row r="90" spans="1:3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</row>
    <row r="91" spans="1:31">
      <c r="A91" s="56" t="s">
        <v>62</v>
      </c>
      <c r="B91" s="56" t="s">
        <v>200</v>
      </c>
      <c r="C91" s="56" t="s">
        <v>153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1.3740000000000001E-5</v>
      </c>
      <c r="J91" s="5">
        <v>1.5359999999999999E-5</v>
      </c>
      <c r="K91" s="5">
        <v>1.8660000000000001E-5</v>
      </c>
      <c r="L91" s="5">
        <v>4.4230000000000002E-5</v>
      </c>
      <c r="M91" s="5">
        <v>4.4230000000000002E-5</v>
      </c>
      <c r="N91" s="5">
        <v>5.7112000000000005E-4</v>
      </c>
      <c r="O91" s="5">
        <v>164.94914066000001</v>
      </c>
      <c r="P91" s="5">
        <v>164.94914066000001</v>
      </c>
      <c r="Q91" s="5">
        <v>519.95071073999998</v>
      </c>
      <c r="R91" s="5">
        <v>519.95071085999996</v>
      </c>
      <c r="S91" s="5">
        <v>519.95071092000001</v>
      </c>
      <c r="T91" s="5">
        <v>519.95071095000003</v>
      </c>
      <c r="U91" s="5">
        <v>519.95071098999995</v>
      </c>
      <c r="V91" s="5">
        <v>519.95071103999999</v>
      </c>
      <c r="W91" s="5">
        <v>519.95071129999997</v>
      </c>
      <c r="X91" s="5">
        <v>519.95071132999999</v>
      </c>
      <c r="Y91" s="5">
        <v>519.95071153999993</v>
      </c>
      <c r="Z91" s="5">
        <v>519.95071170999995</v>
      </c>
      <c r="AA91" s="5">
        <v>519.95071170999995</v>
      </c>
      <c r="AB91" s="5">
        <v>519.95071173999997</v>
      </c>
      <c r="AC91" s="5">
        <v>519.95071181000003</v>
      </c>
      <c r="AD91" s="5">
        <v>519.95071214000006</v>
      </c>
      <c r="AE91" s="5">
        <v>519.95073150000007</v>
      </c>
    </row>
    <row r="92" spans="1:31">
      <c r="A92" s="56" t="s">
        <v>62</v>
      </c>
      <c r="B92" s="56" t="s">
        <v>200</v>
      </c>
      <c r="C92" s="56" t="s">
        <v>154</v>
      </c>
      <c r="D92" s="5">
        <v>3.8600000000000003E-6</v>
      </c>
      <c r="E92" s="5">
        <v>5.0300000000000001E-6</v>
      </c>
      <c r="F92" s="5">
        <v>6.2199999999999997E-6</v>
      </c>
      <c r="G92" s="5">
        <v>7.2599999999999999E-6</v>
      </c>
      <c r="H92" s="5">
        <v>8.2500000000000006E-6</v>
      </c>
      <c r="I92" s="5">
        <v>9.5599999999999999E-6</v>
      </c>
      <c r="J92" s="5">
        <v>1.151E-5</v>
      </c>
      <c r="K92" s="5">
        <v>1.329E-5</v>
      </c>
      <c r="L92" s="5">
        <v>2.107E-5</v>
      </c>
      <c r="M92" s="5">
        <v>2.109E-5</v>
      </c>
      <c r="N92" s="5">
        <v>2.942E-5</v>
      </c>
      <c r="O92" s="5">
        <v>3.8949999999999998E-5</v>
      </c>
      <c r="P92" s="5">
        <v>3.9039999999999999E-5</v>
      </c>
      <c r="Q92" s="5">
        <v>3.9100000000000002E-5</v>
      </c>
      <c r="R92" s="5">
        <v>4.0179999999999998E-5</v>
      </c>
      <c r="S92" s="5">
        <v>4.6369999999999998E-5</v>
      </c>
      <c r="T92" s="5">
        <v>4.7299999999999998E-5</v>
      </c>
      <c r="U92" s="5">
        <v>4.9320000000000002E-5</v>
      </c>
      <c r="V92" s="5">
        <v>5.5250000000000001E-5</v>
      </c>
      <c r="W92" s="5">
        <v>7.5339999999999994E-5</v>
      </c>
      <c r="X92" s="5">
        <v>7.1649999999999993E-5</v>
      </c>
      <c r="Y92" s="5">
        <v>7.8070000000000003E-5</v>
      </c>
      <c r="Z92" s="5">
        <v>7.8889999999999999E-5</v>
      </c>
      <c r="AA92" s="5">
        <v>7.7949999999999997E-5</v>
      </c>
      <c r="AB92" s="5">
        <v>7.8419999999999998E-5</v>
      </c>
      <c r="AC92" s="5">
        <v>8.0859999999999995E-5</v>
      </c>
      <c r="AD92" s="5">
        <v>9.5790000000000003E-5</v>
      </c>
      <c r="AE92" s="5">
        <v>1.0835E-4</v>
      </c>
    </row>
    <row r="93" spans="1:31">
      <c r="A93" s="56" t="s">
        <v>62</v>
      </c>
      <c r="B93" s="56" t="s">
        <v>200</v>
      </c>
      <c r="C93" s="56" t="s">
        <v>155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56" t="s">
        <v>62</v>
      </c>
      <c r="B94" s="56" t="s">
        <v>200</v>
      </c>
      <c r="C94" s="56" t="s">
        <v>138</v>
      </c>
      <c r="D94" s="5">
        <v>6.4749999999999996</v>
      </c>
      <c r="E94" s="5">
        <v>13.055999999999999</v>
      </c>
      <c r="F94" s="5">
        <v>22.071000000000002</v>
      </c>
      <c r="G94" s="5">
        <v>33.045999999999999</v>
      </c>
      <c r="H94" s="5">
        <v>46.206000000000003</v>
      </c>
      <c r="I94" s="5">
        <v>61.677</v>
      </c>
      <c r="J94" s="5">
        <v>85.302999999999997</v>
      </c>
      <c r="K94" s="5">
        <v>106.15148554</v>
      </c>
      <c r="L94" s="5">
        <v>128.39884997999999</v>
      </c>
      <c r="M94" s="5">
        <v>155.92226500000001</v>
      </c>
      <c r="N94" s="5">
        <v>187.63005269000001</v>
      </c>
      <c r="O94" s="5">
        <v>223.1006467</v>
      </c>
      <c r="P94" s="5">
        <v>259.99912260999997</v>
      </c>
      <c r="Q94" s="5">
        <v>298.95734677000002</v>
      </c>
      <c r="R94" s="5">
        <v>337.58509092000003</v>
      </c>
      <c r="S94" s="5">
        <v>377.19855520999999</v>
      </c>
      <c r="T94" s="5">
        <v>409.26820767999999</v>
      </c>
      <c r="U94" s="5">
        <v>441.32100571000001</v>
      </c>
      <c r="V94" s="5">
        <v>471.40510606999999</v>
      </c>
      <c r="W94" s="5">
        <v>503.46567236999999</v>
      </c>
      <c r="X94" s="5">
        <v>536.23109856999997</v>
      </c>
      <c r="Y94" s="5">
        <v>570.92117711000003</v>
      </c>
      <c r="Z94" s="5">
        <v>606.0269333</v>
      </c>
      <c r="AA94" s="5">
        <v>643.19868507000001</v>
      </c>
      <c r="AB94" s="5">
        <v>680.67299238999999</v>
      </c>
      <c r="AC94" s="5">
        <v>720.12988898000003</v>
      </c>
      <c r="AD94" s="5">
        <v>760.10126588000003</v>
      </c>
      <c r="AE94" s="5">
        <v>761.60182925999993</v>
      </c>
    </row>
    <row r="95" spans="1:31">
      <c r="A95" s="56" t="s">
        <v>62</v>
      </c>
      <c r="B95" s="56" t="s">
        <v>200</v>
      </c>
      <c r="C95" s="56" t="s">
        <v>139</v>
      </c>
      <c r="D95" s="5">
        <v>41.377000000000002</v>
      </c>
      <c r="E95" s="5">
        <v>59.671999999999997</v>
      </c>
      <c r="F95" s="5">
        <v>76.56</v>
      </c>
      <c r="G95" s="5">
        <v>90.268000000000001</v>
      </c>
      <c r="H95" s="5">
        <v>101.32</v>
      </c>
      <c r="I95" s="5">
        <v>110.82299999999999</v>
      </c>
      <c r="J95" s="5">
        <v>127.054</v>
      </c>
      <c r="K95" s="5">
        <v>149.11699999999999</v>
      </c>
      <c r="L95" s="5">
        <v>170.46899999999999</v>
      </c>
      <c r="M95" s="5">
        <v>195.083</v>
      </c>
      <c r="N95" s="5">
        <v>222.42099999999999</v>
      </c>
      <c r="O95" s="5">
        <v>249.88900000000001</v>
      </c>
      <c r="P95" s="5">
        <v>276.29199999999997</v>
      </c>
      <c r="Q95" s="5">
        <v>300.41300000000001</v>
      </c>
      <c r="R95" s="5">
        <v>321.84100000000012</v>
      </c>
      <c r="S95" s="5">
        <v>339.84500000000003</v>
      </c>
      <c r="T95" s="5">
        <v>348.76899999999989</v>
      </c>
      <c r="U95" s="5">
        <v>354.13799999999998</v>
      </c>
      <c r="V95" s="5">
        <v>357.02999999999992</v>
      </c>
      <c r="W95" s="5">
        <v>358.66699999999997</v>
      </c>
      <c r="X95" s="5">
        <v>360.45299999999997</v>
      </c>
      <c r="Y95" s="5">
        <v>360.96400000000011</v>
      </c>
      <c r="Z95" s="5">
        <v>361.55799999999999</v>
      </c>
      <c r="AA95" s="5">
        <v>360.78600000000012</v>
      </c>
      <c r="AB95" s="5">
        <v>360.19799999999998</v>
      </c>
      <c r="AC95" s="5">
        <v>358.24400000000003</v>
      </c>
      <c r="AD95" s="5">
        <v>356.52699999999999</v>
      </c>
      <c r="AE95" s="5">
        <v>356.52699999999999</v>
      </c>
    </row>
    <row r="96" spans="1:31"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</row>
    <row r="97" spans="1:31">
      <c r="A97" s="56" t="s">
        <v>66</v>
      </c>
      <c r="B97" s="56" t="s">
        <v>163</v>
      </c>
      <c r="C97" s="56" t="s">
        <v>152</v>
      </c>
      <c r="D97" s="5">
        <v>0</v>
      </c>
      <c r="E97" s="5">
        <v>0</v>
      </c>
      <c r="F97" s="5">
        <v>680</v>
      </c>
      <c r="G97" s="5">
        <v>2040</v>
      </c>
      <c r="H97" s="5">
        <v>2040</v>
      </c>
      <c r="I97" s="5">
        <v>2040</v>
      </c>
      <c r="J97" s="5">
        <v>2040</v>
      </c>
      <c r="K97" s="5">
        <v>2040</v>
      </c>
      <c r="L97" s="5">
        <v>2040</v>
      </c>
      <c r="M97" s="5">
        <v>2040</v>
      </c>
      <c r="N97" s="5">
        <v>2040</v>
      </c>
      <c r="O97" s="5">
        <v>2040</v>
      </c>
      <c r="P97" s="5">
        <v>2040</v>
      </c>
      <c r="Q97" s="5">
        <v>2040</v>
      </c>
      <c r="R97" s="5">
        <v>2040</v>
      </c>
      <c r="S97" s="5">
        <v>2040</v>
      </c>
      <c r="T97" s="5">
        <v>2040</v>
      </c>
      <c r="U97" s="5">
        <v>2040</v>
      </c>
      <c r="V97" s="5">
        <v>2040</v>
      </c>
      <c r="W97" s="5">
        <v>2040</v>
      </c>
      <c r="X97" s="5">
        <v>2040</v>
      </c>
      <c r="Y97" s="5">
        <v>2040</v>
      </c>
      <c r="Z97" s="5">
        <v>2040</v>
      </c>
      <c r="AA97" s="5">
        <v>2040</v>
      </c>
      <c r="AB97" s="5">
        <v>2040</v>
      </c>
      <c r="AC97" s="5">
        <v>2040</v>
      </c>
      <c r="AD97" s="5">
        <v>2040</v>
      </c>
      <c r="AE97" s="5">
        <v>2040</v>
      </c>
    </row>
    <row r="98" spans="1:31">
      <c r="A98" s="56" t="s">
        <v>66</v>
      </c>
      <c r="B98" s="56" t="s">
        <v>163</v>
      </c>
      <c r="C98" s="56" t="s">
        <v>153</v>
      </c>
      <c r="D98" s="5">
        <v>160</v>
      </c>
      <c r="E98" s="5">
        <v>160</v>
      </c>
      <c r="F98" s="5">
        <v>160</v>
      </c>
      <c r="G98" s="5">
        <v>160</v>
      </c>
      <c r="H98" s="5">
        <v>160</v>
      </c>
      <c r="I98" s="5">
        <v>160.00008926000001</v>
      </c>
      <c r="J98" s="5">
        <v>160.00008951999999</v>
      </c>
      <c r="K98" s="5">
        <v>160.00009355</v>
      </c>
      <c r="L98" s="5">
        <v>160.00009849</v>
      </c>
      <c r="M98" s="5">
        <v>160.00010434000001</v>
      </c>
      <c r="N98" s="5">
        <v>160.00012074</v>
      </c>
      <c r="O98" s="5">
        <v>160.00030616999999</v>
      </c>
      <c r="P98" s="5">
        <v>160.00030616999999</v>
      </c>
      <c r="Q98" s="5">
        <v>367.88048407000002</v>
      </c>
      <c r="R98" s="5">
        <v>660.00057268</v>
      </c>
      <c r="S98" s="5">
        <v>660.00057274999995</v>
      </c>
      <c r="T98" s="5">
        <v>761.18789450999998</v>
      </c>
      <c r="U98" s="5">
        <v>761.18789477000007</v>
      </c>
      <c r="V98" s="5">
        <v>761.18789483</v>
      </c>
      <c r="W98" s="5">
        <v>761.18789485000002</v>
      </c>
      <c r="X98" s="5">
        <v>1159.9999928300001</v>
      </c>
      <c r="Y98" s="5">
        <v>1159.9999928499999</v>
      </c>
      <c r="Z98" s="5">
        <v>1159.9999929600001</v>
      </c>
      <c r="AA98" s="5">
        <v>1159.9999930700001</v>
      </c>
      <c r="AB98" s="5">
        <v>1159.99999314</v>
      </c>
      <c r="AC98" s="5">
        <v>1159.99999566</v>
      </c>
      <c r="AD98" s="5">
        <v>1159.99999609</v>
      </c>
      <c r="AE98" s="5">
        <v>1159.9999961399999</v>
      </c>
    </row>
    <row r="99" spans="1:31">
      <c r="A99" s="56" t="s">
        <v>66</v>
      </c>
      <c r="B99" s="56" t="s">
        <v>163</v>
      </c>
      <c r="C99" s="56" t="s">
        <v>154</v>
      </c>
      <c r="D99" s="5">
        <v>80.000017029999995</v>
      </c>
      <c r="E99" s="5">
        <v>80.000024890000006</v>
      </c>
      <c r="F99" s="5">
        <v>679.99945976999993</v>
      </c>
      <c r="G99" s="5">
        <v>679.99945976999993</v>
      </c>
      <c r="H99" s="5">
        <v>1604.9758494299999</v>
      </c>
      <c r="I99" s="5">
        <v>2004.9960498299999</v>
      </c>
      <c r="J99" s="5">
        <v>2079.9920069499999</v>
      </c>
      <c r="K99" s="5">
        <v>2079.99200707</v>
      </c>
      <c r="L99" s="5">
        <v>2079.9920070799999</v>
      </c>
      <c r="M99" s="5">
        <v>2079.9920073399999</v>
      </c>
      <c r="N99" s="5">
        <v>2079.9920074199999</v>
      </c>
      <c r="O99" s="5">
        <v>2079.9920077000002</v>
      </c>
      <c r="P99" s="5">
        <v>2079.9920077000002</v>
      </c>
      <c r="Q99" s="5">
        <v>2079.99200862</v>
      </c>
      <c r="R99" s="5">
        <v>2079.9920160800002</v>
      </c>
      <c r="S99" s="5">
        <v>2079.9920655599999</v>
      </c>
      <c r="T99" s="5">
        <v>2079.9921937700001</v>
      </c>
      <c r="U99" s="5">
        <v>2079.9921950799999</v>
      </c>
      <c r="V99" s="5">
        <v>2079.9921954199999</v>
      </c>
      <c r="W99" s="5">
        <v>2079.9921954400002</v>
      </c>
      <c r="X99" s="5">
        <v>2079.9921789300001</v>
      </c>
      <c r="Y99" s="5">
        <v>2079.9922116799999</v>
      </c>
      <c r="Z99" s="5">
        <v>1479.9927994499999</v>
      </c>
      <c r="AA99" s="5">
        <v>1479.9928091899999</v>
      </c>
      <c r="AB99" s="5">
        <v>555.01642292999998</v>
      </c>
      <c r="AC99" s="5">
        <v>183.98509576000001</v>
      </c>
      <c r="AD99" s="5">
        <v>496.95593213000001</v>
      </c>
      <c r="AE99" s="5">
        <v>496.95593262000011</v>
      </c>
    </row>
    <row r="100" spans="1:31">
      <c r="A100" s="56" t="s">
        <v>66</v>
      </c>
      <c r="B100" s="56" t="s">
        <v>163</v>
      </c>
      <c r="C100" s="56" t="s">
        <v>155</v>
      </c>
      <c r="D100" s="5">
        <v>50</v>
      </c>
      <c r="E100" s="5">
        <v>50</v>
      </c>
      <c r="F100" s="5">
        <v>50</v>
      </c>
      <c r="G100" s="5">
        <v>50</v>
      </c>
      <c r="H100" s="5">
        <v>50</v>
      </c>
      <c r="I100" s="5">
        <v>50</v>
      </c>
      <c r="J100" s="5">
        <v>50</v>
      </c>
      <c r="K100" s="5">
        <v>50</v>
      </c>
      <c r="L100" s="5">
        <v>50</v>
      </c>
      <c r="M100" s="5">
        <v>50</v>
      </c>
      <c r="N100" s="5">
        <v>50</v>
      </c>
      <c r="O100" s="5">
        <v>50</v>
      </c>
      <c r="P100" s="5">
        <v>50</v>
      </c>
      <c r="Q100" s="5">
        <v>50</v>
      </c>
      <c r="R100" s="5">
        <v>50</v>
      </c>
      <c r="S100" s="5">
        <v>50</v>
      </c>
      <c r="T100" s="5">
        <v>50</v>
      </c>
      <c r="U100" s="5">
        <v>50</v>
      </c>
      <c r="V100" s="5">
        <v>50</v>
      </c>
      <c r="W100" s="5">
        <v>50</v>
      </c>
      <c r="X100" s="5">
        <v>50</v>
      </c>
      <c r="Y100" s="5">
        <v>50</v>
      </c>
      <c r="Z100" s="5">
        <v>50</v>
      </c>
      <c r="AA100" s="5">
        <v>50</v>
      </c>
      <c r="AB100" s="5">
        <v>50</v>
      </c>
      <c r="AC100" s="5">
        <v>50</v>
      </c>
      <c r="AD100" s="5">
        <v>50</v>
      </c>
      <c r="AE100" s="5">
        <v>50</v>
      </c>
    </row>
    <row r="101" spans="1:31">
      <c r="A101" s="56" t="s">
        <v>66</v>
      </c>
      <c r="B101" s="56" t="s">
        <v>163</v>
      </c>
      <c r="C101" s="56" t="s">
        <v>138</v>
      </c>
      <c r="D101" s="5">
        <v>97.194999999999993</v>
      </c>
      <c r="E101" s="5">
        <v>193.89099999999999</v>
      </c>
      <c r="F101" s="5">
        <v>321.46699999999998</v>
      </c>
      <c r="G101" s="5">
        <v>477.30799999999999</v>
      </c>
      <c r="H101" s="5">
        <v>663.93899998999996</v>
      </c>
      <c r="I101" s="5">
        <v>884.26200001000007</v>
      </c>
      <c r="J101" s="5">
        <v>1223.617</v>
      </c>
      <c r="K101" s="5">
        <v>1527.53344593</v>
      </c>
      <c r="L101" s="5">
        <v>1867.2025770400001</v>
      </c>
      <c r="M101" s="5">
        <v>2268.2680231300001</v>
      </c>
      <c r="N101" s="5">
        <v>2758.8330898200002</v>
      </c>
      <c r="O101" s="5">
        <v>3293.1551549400001</v>
      </c>
      <c r="P101" s="5">
        <v>3837.9824765799999</v>
      </c>
      <c r="Q101" s="5">
        <v>4410.34305305</v>
      </c>
      <c r="R101" s="5">
        <v>4966.7253137600001</v>
      </c>
      <c r="S101" s="5">
        <v>5527.4248461200004</v>
      </c>
      <c r="T101" s="5">
        <v>5974.0516751499999</v>
      </c>
      <c r="U101" s="5">
        <v>6409.6953179900001</v>
      </c>
      <c r="V101" s="5">
        <v>6810.2277216000002</v>
      </c>
      <c r="W101" s="5">
        <v>7236.07853574</v>
      </c>
      <c r="X101" s="5">
        <v>7670.42398976</v>
      </c>
      <c r="Y101" s="5">
        <v>8130.8809619000003</v>
      </c>
      <c r="Z101" s="5">
        <v>8598.1680176999998</v>
      </c>
      <c r="AA101" s="5">
        <v>9095.4546502699995</v>
      </c>
      <c r="AB101" s="5">
        <v>9598.0447687700016</v>
      </c>
      <c r="AC101" s="5">
        <v>10130.098615360001</v>
      </c>
      <c r="AD101" s="5">
        <v>10669.6482607</v>
      </c>
      <c r="AE101" s="5">
        <v>10697.643870080001</v>
      </c>
    </row>
    <row r="102" spans="1:31">
      <c r="A102" s="56" t="s">
        <v>66</v>
      </c>
      <c r="B102" s="56" t="s">
        <v>163</v>
      </c>
      <c r="C102" s="56" t="s">
        <v>139</v>
      </c>
      <c r="D102" s="5">
        <v>551.87700000000007</v>
      </c>
      <c r="E102" s="5">
        <v>804.322</v>
      </c>
      <c r="F102" s="5">
        <v>1024.308</v>
      </c>
      <c r="G102" s="5">
        <v>1210.452</v>
      </c>
      <c r="H102" s="5">
        <v>1364.306</v>
      </c>
      <c r="I102" s="5">
        <v>1497.826</v>
      </c>
      <c r="J102" s="5">
        <v>1724.8409999999999</v>
      </c>
      <c r="K102" s="5">
        <v>2042.145</v>
      </c>
      <c r="L102" s="5">
        <v>2372.98</v>
      </c>
      <c r="M102" s="5">
        <v>2728.3529999999992</v>
      </c>
      <c r="N102" s="5">
        <v>3161.3960000000002</v>
      </c>
      <c r="O102" s="5">
        <v>3582.5970000000002</v>
      </c>
      <c r="P102" s="5">
        <v>3974.6349999999989</v>
      </c>
      <c r="Q102" s="5">
        <v>4331.67</v>
      </c>
      <c r="R102" s="5">
        <v>4638.5140000000019</v>
      </c>
      <c r="S102" s="5">
        <v>4887.0350000000008</v>
      </c>
      <c r="T102" s="5">
        <v>5003.3400000000011</v>
      </c>
      <c r="U102" s="5">
        <v>5060.8829999999998</v>
      </c>
      <c r="V102" s="5">
        <v>5077.6240000000007</v>
      </c>
      <c r="W102" s="5">
        <v>5077.9980000000014</v>
      </c>
      <c r="X102" s="5">
        <v>5080.4420000000009</v>
      </c>
      <c r="Y102" s="5">
        <v>5067.9909999999991</v>
      </c>
      <c r="Z102" s="5">
        <v>5058.1019999999999</v>
      </c>
      <c r="AA102" s="5">
        <v>5033.2700000000013</v>
      </c>
      <c r="AB102" s="5">
        <v>5011.559000000002</v>
      </c>
      <c r="AC102" s="5">
        <v>4974.7829999999994</v>
      </c>
      <c r="AD102" s="5">
        <v>4941.0389999999989</v>
      </c>
      <c r="AE102" s="5">
        <v>4941.0389999999989</v>
      </c>
    </row>
    <row r="103" spans="1:3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66</v>
      </c>
      <c r="B104" s="56" t="s">
        <v>197</v>
      </c>
      <c r="C104" s="56" t="s">
        <v>153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2.1460000000000001E-5</v>
      </c>
      <c r="J104" s="5">
        <v>2.3540000000000002E-5</v>
      </c>
      <c r="K104" s="5">
        <v>225.61174652</v>
      </c>
      <c r="L104" s="5">
        <v>225.61174652</v>
      </c>
      <c r="M104" s="5">
        <v>225.61174652</v>
      </c>
      <c r="N104" s="5">
        <v>472.70342013999999</v>
      </c>
      <c r="O104" s="5">
        <v>555.64360771999998</v>
      </c>
      <c r="P104" s="5">
        <v>555.64360771999998</v>
      </c>
      <c r="Q104" s="5">
        <v>1201.0384113099999</v>
      </c>
      <c r="R104" s="5">
        <v>1354.2142196699999</v>
      </c>
      <c r="S104" s="5">
        <v>1354.21422123</v>
      </c>
      <c r="T104" s="5">
        <v>1391.4980511700001</v>
      </c>
      <c r="U104" s="5">
        <v>1391.4980511900001</v>
      </c>
      <c r="V104" s="5">
        <v>1708.73608281</v>
      </c>
      <c r="W104" s="5">
        <v>1708.73608283</v>
      </c>
      <c r="X104" s="5">
        <v>1708.7360828400001</v>
      </c>
      <c r="Y104" s="5">
        <v>1708.7360829100001</v>
      </c>
      <c r="Z104" s="5">
        <v>1708.73608354</v>
      </c>
      <c r="AA104" s="5">
        <v>1708.73608354</v>
      </c>
      <c r="AB104" s="5">
        <v>1708.73608354</v>
      </c>
      <c r="AC104" s="5">
        <v>1708.73608356</v>
      </c>
      <c r="AD104" s="5">
        <v>1708.73608358</v>
      </c>
      <c r="AE104" s="5">
        <v>1708.7360835899999</v>
      </c>
    </row>
    <row r="105" spans="1:31">
      <c r="A105" s="56" t="s">
        <v>66</v>
      </c>
      <c r="B105" s="56" t="s">
        <v>197</v>
      </c>
      <c r="C105" s="56" t="s">
        <v>154</v>
      </c>
      <c r="D105" s="5">
        <v>570.00002050000001</v>
      </c>
      <c r="E105" s="5">
        <v>570.00002956000003</v>
      </c>
      <c r="F105" s="5">
        <v>820.00003545000004</v>
      </c>
      <c r="G105" s="5">
        <v>820.00004367999998</v>
      </c>
      <c r="H105" s="5">
        <v>820.00005666000004</v>
      </c>
      <c r="I105" s="5">
        <v>908.96947679999994</v>
      </c>
      <c r="J105" s="5">
        <v>908.96968104000007</v>
      </c>
      <c r="K105" s="5">
        <v>1623.2694479100001</v>
      </c>
      <c r="L105" s="5">
        <v>1623.2694479100001</v>
      </c>
      <c r="M105" s="5">
        <v>1623.2694479100001</v>
      </c>
      <c r="N105" s="5">
        <v>1623.2694479100001</v>
      </c>
      <c r="O105" s="5">
        <v>1623.2694479100001</v>
      </c>
      <c r="P105" s="5">
        <v>1623.2694479100001</v>
      </c>
      <c r="Q105" s="5">
        <v>1623.26944796</v>
      </c>
      <c r="R105" s="5">
        <v>1623.2694490700001</v>
      </c>
      <c r="S105" s="5">
        <v>2528.6541975499999</v>
      </c>
      <c r="T105" s="5">
        <v>3716.9755836999998</v>
      </c>
      <c r="U105" s="5">
        <v>3889.9832755000002</v>
      </c>
      <c r="V105" s="5">
        <v>4128.1268622899997</v>
      </c>
      <c r="W105" s="5">
        <v>4128.1268623300002</v>
      </c>
      <c r="X105" s="5">
        <v>4128.1268418899999</v>
      </c>
      <c r="Y105" s="5">
        <v>4128.1268384099994</v>
      </c>
      <c r="Z105" s="5">
        <v>4128.1268402699998</v>
      </c>
      <c r="AA105" s="5">
        <v>4128.1268323599998</v>
      </c>
      <c r="AB105" s="5">
        <v>4128.1268195100001</v>
      </c>
      <c r="AC105" s="5">
        <v>5061.6914794100003</v>
      </c>
      <c r="AD105" s="5">
        <v>6574.4615451600002</v>
      </c>
      <c r="AE105" s="5">
        <v>5860.1617938500003</v>
      </c>
    </row>
    <row r="106" spans="1:31">
      <c r="A106" s="56" t="s">
        <v>66</v>
      </c>
      <c r="B106" s="56" t="s">
        <v>197</v>
      </c>
      <c r="C106" s="56" t="s">
        <v>155</v>
      </c>
      <c r="D106" s="5">
        <v>100.00001052</v>
      </c>
      <c r="E106" s="5">
        <v>100.00001376</v>
      </c>
      <c r="F106" s="5">
        <v>100.00001570000001</v>
      </c>
      <c r="G106" s="5">
        <v>100.00001833</v>
      </c>
      <c r="H106" s="5">
        <v>100.00002211</v>
      </c>
      <c r="I106" s="5">
        <v>100.00005591999999</v>
      </c>
      <c r="J106" s="5">
        <v>100.00005949</v>
      </c>
      <c r="K106" s="5">
        <v>100.00007064</v>
      </c>
      <c r="L106" s="5">
        <v>100.00007064</v>
      </c>
      <c r="M106" s="5">
        <v>100.00007064</v>
      </c>
      <c r="N106" s="5">
        <v>100.00007064</v>
      </c>
      <c r="O106" s="5">
        <v>100.00007064</v>
      </c>
      <c r="P106" s="5">
        <v>100.00007064</v>
      </c>
      <c r="Q106" s="5">
        <v>100.00007065</v>
      </c>
      <c r="R106" s="5">
        <v>100.00009038</v>
      </c>
      <c r="S106" s="5">
        <v>100.00009536</v>
      </c>
      <c r="T106" s="5">
        <v>100.00010935</v>
      </c>
      <c r="U106" s="5">
        <v>100.00012134000001</v>
      </c>
      <c r="V106" s="5">
        <v>100.0001528</v>
      </c>
      <c r="W106" s="5">
        <v>100.00015311999999</v>
      </c>
      <c r="X106" s="5">
        <v>100.00015026</v>
      </c>
      <c r="Y106" s="5">
        <v>100.00021766</v>
      </c>
      <c r="Z106" s="5">
        <v>100.00031337999999</v>
      </c>
      <c r="AA106" s="5">
        <v>100.00031099</v>
      </c>
      <c r="AB106" s="5">
        <v>100.00030739</v>
      </c>
      <c r="AC106" s="5">
        <v>100.00040146000001</v>
      </c>
      <c r="AD106" s="5">
        <v>100.00046655</v>
      </c>
      <c r="AE106" s="5">
        <v>100.00052015999999</v>
      </c>
    </row>
    <row r="107" spans="1:31">
      <c r="A107" s="56" t="s">
        <v>66</v>
      </c>
      <c r="B107" s="56" t="s">
        <v>197</v>
      </c>
      <c r="C107" s="56" t="s">
        <v>138</v>
      </c>
      <c r="D107" s="5">
        <v>70.646999989999998</v>
      </c>
      <c r="E107" s="5">
        <v>151.97900000999999</v>
      </c>
      <c r="F107" s="5">
        <v>266.90499999999997</v>
      </c>
      <c r="G107" s="5">
        <v>406.553</v>
      </c>
      <c r="H107" s="5">
        <v>573.36900000000003</v>
      </c>
      <c r="I107" s="5">
        <v>775.00299999999993</v>
      </c>
      <c r="J107" s="5">
        <v>1088.9509999899999</v>
      </c>
      <c r="K107" s="5">
        <v>1371.98571666</v>
      </c>
      <c r="L107" s="5">
        <v>1640.71045082</v>
      </c>
      <c r="M107" s="5">
        <v>1958.65946534</v>
      </c>
      <c r="N107" s="5">
        <v>2346.43592605</v>
      </c>
      <c r="O107" s="5">
        <v>2772.1156823900001</v>
      </c>
      <c r="P107" s="5">
        <v>3213.9407025800001</v>
      </c>
      <c r="Q107" s="5">
        <v>3671.8742637700002</v>
      </c>
      <c r="R107" s="5">
        <v>4123.79592779</v>
      </c>
      <c r="S107" s="5">
        <v>4584.0053343299996</v>
      </c>
      <c r="T107" s="5">
        <v>4939.9521028400004</v>
      </c>
      <c r="U107" s="5">
        <v>5281.9022712400001</v>
      </c>
      <c r="V107" s="5">
        <v>5586.6117931799999</v>
      </c>
      <c r="W107" s="5">
        <v>5909.90588656</v>
      </c>
      <c r="X107" s="5">
        <v>6239.44197334</v>
      </c>
      <c r="Y107" s="5">
        <v>6583.140128510001</v>
      </c>
      <c r="Z107" s="5">
        <v>6931.3414566599986</v>
      </c>
      <c r="AA107" s="5">
        <v>7298.8976921399999</v>
      </c>
      <c r="AB107" s="5">
        <v>7670.4133017300001</v>
      </c>
      <c r="AC107" s="5">
        <v>8065.6271149200002</v>
      </c>
      <c r="AD107" s="5">
        <v>8460.9043175100014</v>
      </c>
      <c r="AE107" s="5">
        <v>8477.9553716600003</v>
      </c>
    </row>
    <row r="108" spans="1:31">
      <c r="A108" s="56" t="s">
        <v>66</v>
      </c>
      <c r="B108" s="56" t="s">
        <v>197</v>
      </c>
      <c r="C108" s="56" t="s">
        <v>139</v>
      </c>
      <c r="D108" s="5">
        <v>394.57299999999998</v>
      </c>
      <c r="E108" s="5">
        <v>630.91099999999994</v>
      </c>
      <c r="F108" s="5">
        <v>861.1690000000001</v>
      </c>
      <c r="G108" s="5">
        <v>1044.5999999999999</v>
      </c>
      <c r="H108" s="5">
        <v>1202.9010000000001</v>
      </c>
      <c r="I108" s="5">
        <v>1345.9849999999999</v>
      </c>
      <c r="J108" s="5">
        <v>1584.4369999999999</v>
      </c>
      <c r="K108" s="5">
        <v>1898.5050000000001</v>
      </c>
      <c r="L108" s="5">
        <v>2160.37</v>
      </c>
      <c r="M108" s="5">
        <v>2444.34</v>
      </c>
      <c r="N108" s="5">
        <v>2791.527</v>
      </c>
      <c r="O108" s="5">
        <v>3133.6959999999999</v>
      </c>
      <c r="P108" s="5">
        <v>3465.114</v>
      </c>
      <c r="Q108" s="5">
        <v>3761.0080000000012</v>
      </c>
      <c r="R108" s="5">
        <v>4025.8090000000002</v>
      </c>
      <c r="S108" s="5">
        <v>4247.8820000000014</v>
      </c>
      <c r="T108" s="5">
        <v>4350.5150000000003</v>
      </c>
      <c r="U108" s="5">
        <v>4399.7440000000006</v>
      </c>
      <c r="V108" s="5">
        <v>4410.491</v>
      </c>
      <c r="W108" s="5">
        <v>4406.2350000000006</v>
      </c>
      <c r="X108" s="5">
        <v>4406.755000000001</v>
      </c>
      <c r="Y108" s="5">
        <v>4388.9480000000012</v>
      </c>
      <c r="Z108" s="5">
        <v>4375.9829999999993</v>
      </c>
      <c r="AA108" s="5">
        <v>4347.2200000000012</v>
      </c>
      <c r="AB108" s="5">
        <v>4324.1239999999998</v>
      </c>
      <c r="AC108" s="5">
        <v>4288.7089999999998</v>
      </c>
      <c r="AD108" s="5">
        <v>4255.2830000000004</v>
      </c>
      <c r="AE108" s="5">
        <v>4255.2830000000004</v>
      </c>
    </row>
    <row r="109" spans="1:3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</row>
    <row r="110" spans="1:31">
      <c r="A110" s="56" t="s">
        <v>66</v>
      </c>
      <c r="B110" s="56" t="s">
        <v>198</v>
      </c>
      <c r="C110" s="56" t="s">
        <v>153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2.3450000000000001E-5</v>
      </c>
      <c r="J110" s="5">
        <v>2.9439999999999999E-5</v>
      </c>
      <c r="K110" s="5">
        <v>5.287E-5</v>
      </c>
      <c r="L110" s="5">
        <v>5.287E-5</v>
      </c>
      <c r="M110" s="5">
        <v>5.287E-5</v>
      </c>
      <c r="N110" s="5">
        <v>5.287E-5</v>
      </c>
      <c r="O110" s="5">
        <v>5.287E-5</v>
      </c>
      <c r="P110" s="5">
        <v>5.287E-5</v>
      </c>
      <c r="Q110" s="5">
        <v>1.0752E-4</v>
      </c>
      <c r="R110" s="5">
        <v>1.2638999999999999E-4</v>
      </c>
      <c r="S110" s="5">
        <v>1.2641E-4</v>
      </c>
      <c r="T110" s="5">
        <v>504.47332449999999</v>
      </c>
      <c r="U110" s="5">
        <v>504.47332449999999</v>
      </c>
      <c r="V110" s="5">
        <v>504.47332449999999</v>
      </c>
      <c r="W110" s="5">
        <v>504.47332449999999</v>
      </c>
      <c r="X110" s="5">
        <v>686.32545098000003</v>
      </c>
      <c r="Y110" s="5">
        <v>686.32545400000004</v>
      </c>
      <c r="Z110" s="5">
        <v>686.32545578999998</v>
      </c>
      <c r="AA110" s="5">
        <v>686.32546212</v>
      </c>
      <c r="AB110" s="5">
        <v>686.32546217000004</v>
      </c>
      <c r="AC110" s="5">
        <v>686.32546224999999</v>
      </c>
      <c r="AD110" s="5">
        <v>686.32547838000005</v>
      </c>
      <c r="AE110" s="5">
        <v>686.32548394000003</v>
      </c>
    </row>
    <row r="111" spans="1:31">
      <c r="A111" s="56" t="s">
        <v>66</v>
      </c>
      <c r="B111" s="56" t="s">
        <v>198</v>
      </c>
      <c r="C111" s="56" t="s">
        <v>154</v>
      </c>
      <c r="D111" s="5">
        <v>4.2400000000000001E-6</v>
      </c>
      <c r="E111" s="5">
        <v>5.9900000000000002E-6</v>
      </c>
      <c r="F111" s="5">
        <v>7.4000000000000003E-6</v>
      </c>
      <c r="G111" s="5">
        <v>1.0200000000000001E-5</v>
      </c>
      <c r="H111" s="5">
        <v>1.588E-5</v>
      </c>
      <c r="I111" s="5">
        <v>3.1109999999999999E-5</v>
      </c>
      <c r="J111" s="5">
        <v>8.5179999999999994E-5</v>
      </c>
      <c r="K111" s="5">
        <v>586.44996068</v>
      </c>
      <c r="L111" s="5">
        <v>586.44996068</v>
      </c>
      <c r="M111" s="5">
        <v>586.44996068</v>
      </c>
      <c r="N111" s="5">
        <v>586.44996068</v>
      </c>
      <c r="O111" s="5">
        <v>586.44996068</v>
      </c>
      <c r="P111" s="5">
        <v>586.44996068</v>
      </c>
      <c r="Q111" s="5">
        <v>586.44996070000002</v>
      </c>
      <c r="R111" s="5">
        <v>586.44996071000003</v>
      </c>
      <c r="S111" s="5">
        <v>586.44996071000003</v>
      </c>
      <c r="T111" s="5">
        <v>586.44996072000004</v>
      </c>
      <c r="U111" s="5">
        <v>586.44996072000004</v>
      </c>
      <c r="V111" s="5">
        <v>586.44996072000004</v>
      </c>
      <c r="W111" s="5">
        <v>586.44996072000004</v>
      </c>
      <c r="X111" s="5">
        <v>586.44995648999998</v>
      </c>
      <c r="Y111" s="5">
        <v>586.44995512000003</v>
      </c>
      <c r="Z111" s="5">
        <v>586.44995375999997</v>
      </c>
      <c r="AA111" s="5">
        <v>586.44995115999996</v>
      </c>
      <c r="AB111" s="5">
        <v>586.44994549</v>
      </c>
      <c r="AC111" s="5">
        <v>586.44993047000003</v>
      </c>
      <c r="AD111" s="5">
        <v>586.44987680999998</v>
      </c>
      <c r="AE111" s="5">
        <v>3.3293999999999999E-4</v>
      </c>
    </row>
    <row r="112" spans="1:31">
      <c r="A112" s="56" t="s">
        <v>66</v>
      </c>
      <c r="B112" s="56" t="s">
        <v>198</v>
      </c>
      <c r="C112" s="56" t="s">
        <v>155</v>
      </c>
      <c r="D112" s="5">
        <v>125.23</v>
      </c>
      <c r="E112" s="5">
        <v>124.13</v>
      </c>
      <c r="F112" s="5">
        <v>124.13</v>
      </c>
      <c r="G112" s="5">
        <v>124.13</v>
      </c>
      <c r="H112" s="5">
        <v>125.23</v>
      </c>
      <c r="I112" s="5">
        <v>124.13</v>
      </c>
      <c r="J112" s="5">
        <v>124.13</v>
      </c>
      <c r="K112" s="5">
        <v>124.13</v>
      </c>
      <c r="L112" s="5">
        <v>124.13</v>
      </c>
      <c r="M112" s="5">
        <v>375.23</v>
      </c>
      <c r="N112" s="5">
        <v>374.13</v>
      </c>
      <c r="O112" s="5">
        <v>375.23</v>
      </c>
      <c r="P112" s="5">
        <v>374.13</v>
      </c>
      <c r="Q112" s="5">
        <v>375.23</v>
      </c>
      <c r="R112" s="5">
        <v>375.23</v>
      </c>
      <c r="S112" s="5">
        <v>375.23</v>
      </c>
      <c r="T112" s="5">
        <v>375.23</v>
      </c>
      <c r="U112" s="5">
        <v>375.23</v>
      </c>
      <c r="V112" s="5">
        <v>375.23</v>
      </c>
      <c r="W112" s="5">
        <v>375.23</v>
      </c>
      <c r="X112" s="5">
        <v>375.23</v>
      </c>
      <c r="Y112" s="5">
        <v>375.23</v>
      </c>
      <c r="Z112" s="5">
        <v>375.23</v>
      </c>
      <c r="AA112" s="5">
        <v>375.23</v>
      </c>
      <c r="AB112" s="5">
        <v>375.23</v>
      </c>
      <c r="AC112" s="5">
        <v>375.23</v>
      </c>
      <c r="AD112" s="5">
        <v>375.23</v>
      </c>
      <c r="AE112" s="5">
        <v>375.23</v>
      </c>
    </row>
    <row r="113" spans="1:31">
      <c r="A113" s="56" t="s">
        <v>66</v>
      </c>
      <c r="B113" s="56" t="s">
        <v>198</v>
      </c>
      <c r="C113" s="56" t="s">
        <v>138</v>
      </c>
      <c r="D113" s="5">
        <v>55.805</v>
      </c>
      <c r="E113" s="5">
        <v>137.178</v>
      </c>
      <c r="F113" s="5">
        <v>254.75700000000001</v>
      </c>
      <c r="G113" s="5">
        <v>407.74700000000001</v>
      </c>
      <c r="H113" s="5">
        <v>597.26199999999994</v>
      </c>
      <c r="I113" s="5">
        <v>772.55799999999999</v>
      </c>
      <c r="J113" s="5">
        <v>1024.9490000000001</v>
      </c>
      <c r="K113" s="5">
        <v>1239.8924565899999</v>
      </c>
      <c r="L113" s="5">
        <v>1442.2730291800001</v>
      </c>
      <c r="M113" s="5">
        <v>1672.4216107699999</v>
      </c>
      <c r="N113" s="5">
        <v>1972.3109051700001</v>
      </c>
      <c r="O113" s="5">
        <v>2322.3100700999998</v>
      </c>
      <c r="P113" s="5">
        <v>2689.1722191600002</v>
      </c>
      <c r="Q113" s="5">
        <v>3083.3483508300001</v>
      </c>
      <c r="R113" s="5">
        <v>3503.3183958999998</v>
      </c>
      <c r="S113" s="5">
        <v>3907.2658795100001</v>
      </c>
      <c r="T113" s="5">
        <v>4248.3119133199998</v>
      </c>
      <c r="U113" s="5">
        <v>4594.1342578200001</v>
      </c>
      <c r="V113" s="5">
        <v>4922.3785791</v>
      </c>
      <c r="W113" s="5">
        <v>5240.6725199799994</v>
      </c>
      <c r="X113" s="5">
        <v>5568.3839228100014</v>
      </c>
      <c r="Y113" s="5">
        <v>5914.7133059999996</v>
      </c>
      <c r="Z113" s="5">
        <v>6268.9471736599999</v>
      </c>
      <c r="AA113" s="5">
        <v>6645.9519552000002</v>
      </c>
      <c r="AB113" s="5">
        <v>7030.0935544499998</v>
      </c>
      <c r="AC113" s="5">
        <v>7438.2922817500003</v>
      </c>
      <c r="AD113" s="5">
        <v>7855.3622635800002</v>
      </c>
      <c r="AE113" s="5">
        <v>7884.0703673100006</v>
      </c>
    </row>
    <row r="114" spans="1:31">
      <c r="A114" s="56" t="s">
        <v>66</v>
      </c>
      <c r="B114" s="56" t="s">
        <v>198</v>
      </c>
      <c r="C114" s="56" t="s">
        <v>139</v>
      </c>
      <c r="D114" s="5">
        <v>332.36599999999999</v>
      </c>
      <c r="E114" s="5">
        <v>592.89299999999992</v>
      </c>
      <c r="F114" s="5">
        <v>841.02199999999993</v>
      </c>
      <c r="G114" s="5">
        <v>1068.623</v>
      </c>
      <c r="H114" s="5">
        <v>1263.973</v>
      </c>
      <c r="I114" s="5">
        <v>1337.973</v>
      </c>
      <c r="J114" s="5">
        <v>1465.9970000000001</v>
      </c>
      <c r="K114" s="5">
        <v>1677.258</v>
      </c>
      <c r="L114" s="5">
        <v>1844.193</v>
      </c>
      <c r="M114" s="5">
        <v>2011.6679999999999</v>
      </c>
      <c r="N114" s="5">
        <v>2249.2469999999998</v>
      </c>
      <c r="O114" s="5">
        <v>2505.0830000000001</v>
      </c>
      <c r="P114" s="5">
        <v>2754.9569999999999</v>
      </c>
      <c r="Q114" s="5">
        <v>2990.1660000000002</v>
      </c>
      <c r="R114" s="5">
        <v>3229.36</v>
      </c>
      <c r="S114" s="5">
        <v>3404.1</v>
      </c>
      <c r="T114" s="5">
        <v>3500.9479999999999</v>
      </c>
      <c r="U114" s="5">
        <v>3565.601999999999</v>
      </c>
      <c r="V114" s="5">
        <v>3605.174</v>
      </c>
      <c r="W114" s="5">
        <v>3604.6750000000002</v>
      </c>
      <c r="X114" s="5">
        <v>3607.498</v>
      </c>
      <c r="Y114" s="5">
        <v>3598.4209999999998</v>
      </c>
      <c r="Z114" s="5">
        <v>3592.6410000000001</v>
      </c>
      <c r="AA114" s="5">
        <v>3576.025000000001</v>
      </c>
      <c r="AB114" s="5">
        <v>3563.2330000000011</v>
      </c>
      <c r="AC114" s="5">
        <v>3540.764000000001</v>
      </c>
      <c r="AD114" s="5">
        <v>3521.5800000000008</v>
      </c>
      <c r="AE114" s="5">
        <v>3521.5800000000008</v>
      </c>
    </row>
    <row r="115" spans="1:3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</row>
    <row r="116" spans="1:31">
      <c r="A116" s="56" t="s">
        <v>66</v>
      </c>
      <c r="B116" s="56" t="s">
        <v>199</v>
      </c>
      <c r="C116" s="56" t="s">
        <v>153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7" spans="1:31">
      <c r="A117" s="56" t="s">
        <v>66</v>
      </c>
      <c r="B117" s="56" t="s">
        <v>199</v>
      </c>
      <c r="C117" s="56" t="s">
        <v>154</v>
      </c>
      <c r="D117" s="5">
        <v>4.7999999999999998E-6</v>
      </c>
      <c r="E117" s="5">
        <v>7.5599999999999996E-6</v>
      </c>
      <c r="F117" s="5">
        <v>7.8599999999999993E-6</v>
      </c>
      <c r="G117" s="5">
        <v>1.076E-5</v>
      </c>
      <c r="H117" s="5">
        <v>1.6560000000000001E-5</v>
      </c>
      <c r="I117" s="5">
        <v>3.8970000000000001E-5</v>
      </c>
      <c r="J117" s="5">
        <v>1.0309E-4</v>
      </c>
      <c r="K117" s="5">
        <v>3.1242999999999999E-4</v>
      </c>
      <c r="L117" s="5">
        <v>3.1242999999999999E-4</v>
      </c>
      <c r="M117" s="5">
        <v>3.1242999999999999E-4</v>
      </c>
      <c r="N117" s="5">
        <v>3.1242999999999999E-4</v>
      </c>
      <c r="O117" s="5">
        <v>3.1242999999999999E-4</v>
      </c>
      <c r="P117" s="5">
        <v>3.1242999999999999E-4</v>
      </c>
      <c r="Q117" s="5">
        <v>3.1244999999999998E-4</v>
      </c>
      <c r="R117" s="5">
        <v>4.1556999999999998E-4</v>
      </c>
      <c r="S117" s="5">
        <v>57.616407189999997</v>
      </c>
      <c r="T117" s="5">
        <v>307.34475344999998</v>
      </c>
      <c r="U117" s="5">
        <v>307.34475347</v>
      </c>
      <c r="V117" s="5">
        <v>307.34475349000002</v>
      </c>
      <c r="W117" s="5">
        <v>307.34475350999998</v>
      </c>
      <c r="X117" s="5">
        <v>307.34474895</v>
      </c>
      <c r="Y117" s="5">
        <v>307.34476976000002</v>
      </c>
      <c r="Z117" s="5">
        <v>307.34476962000002</v>
      </c>
      <c r="AA117" s="5">
        <v>307.34476685999999</v>
      </c>
      <c r="AB117" s="5">
        <v>307.34476118999999</v>
      </c>
      <c r="AC117" s="5">
        <v>307.34475759999998</v>
      </c>
      <c r="AD117" s="5">
        <v>1011.52984416</v>
      </c>
      <c r="AE117" s="5">
        <v>1011.52963827</v>
      </c>
    </row>
    <row r="118" spans="1:31">
      <c r="A118" s="56" t="s">
        <v>66</v>
      </c>
      <c r="B118" s="56" t="s">
        <v>199</v>
      </c>
      <c r="C118" s="56" t="s">
        <v>155</v>
      </c>
      <c r="D118" s="5">
        <v>473.33</v>
      </c>
      <c r="E118" s="5">
        <v>473.33</v>
      </c>
      <c r="F118" s="5">
        <v>473.33</v>
      </c>
      <c r="G118" s="5">
        <v>473.33</v>
      </c>
      <c r="H118" s="5">
        <v>473.33</v>
      </c>
      <c r="I118" s="5">
        <v>473.33</v>
      </c>
      <c r="J118" s="5">
        <v>473.33</v>
      </c>
      <c r="K118" s="5">
        <v>473.33</v>
      </c>
      <c r="L118" s="5">
        <v>473.33</v>
      </c>
      <c r="M118" s="5">
        <v>473.33</v>
      </c>
      <c r="N118" s="5">
        <v>473.33</v>
      </c>
      <c r="O118" s="5">
        <v>473.33</v>
      </c>
      <c r="P118" s="5">
        <v>473.33</v>
      </c>
      <c r="Q118" s="5">
        <v>473.33</v>
      </c>
      <c r="R118" s="5">
        <v>473.33</v>
      </c>
      <c r="S118" s="5">
        <v>473.33</v>
      </c>
      <c r="T118" s="5">
        <v>473.33</v>
      </c>
      <c r="U118" s="5">
        <v>473.33</v>
      </c>
      <c r="V118" s="5">
        <v>473.33</v>
      </c>
      <c r="W118" s="5">
        <v>473.33</v>
      </c>
      <c r="X118" s="5">
        <v>473.33</v>
      </c>
      <c r="Y118" s="5">
        <v>475.43</v>
      </c>
      <c r="Z118" s="5">
        <v>473.33</v>
      </c>
      <c r="AA118" s="5">
        <v>473.33</v>
      </c>
      <c r="AB118" s="5">
        <v>473.33</v>
      </c>
      <c r="AC118" s="5">
        <v>473.33</v>
      </c>
      <c r="AD118" s="5">
        <v>473.33</v>
      </c>
      <c r="AE118" s="5">
        <v>473.33</v>
      </c>
    </row>
    <row r="119" spans="1:31">
      <c r="A119" s="56" t="s">
        <v>66</v>
      </c>
      <c r="B119" s="56" t="s">
        <v>199</v>
      </c>
      <c r="C119" s="56" t="s">
        <v>138</v>
      </c>
      <c r="D119" s="5">
        <v>88.617000000000004</v>
      </c>
      <c r="E119" s="5">
        <v>126.926</v>
      </c>
      <c r="F119" s="5">
        <v>170.24600000000001</v>
      </c>
      <c r="G119" s="5">
        <v>214.273</v>
      </c>
      <c r="H119" s="5">
        <v>262.03500000000003</v>
      </c>
      <c r="I119" s="5">
        <v>314.13299999999998</v>
      </c>
      <c r="J119" s="5">
        <v>396.51799999999997</v>
      </c>
      <c r="K119" s="5">
        <v>481.68032892000002</v>
      </c>
      <c r="L119" s="5">
        <v>576.47358365999992</v>
      </c>
      <c r="M119" s="5">
        <v>691.38815980000004</v>
      </c>
      <c r="N119" s="5">
        <v>822.10936463999997</v>
      </c>
      <c r="O119" s="5">
        <v>961.61198901</v>
      </c>
      <c r="P119" s="5">
        <v>1103.1650907600001</v>
      </c>
      <c r="Q119" s="5">
        <v>1249.61828021</v>
      </c>
      <c r="R119" s="5">
        <v>1391.3790371299999</v>
      </c>
      <c r="S119" s="5">
        <v>1535.89589978</v>
      </c>
      <c r="T119" s="5">
        <v>1649.0204429800001</v>
      </c>
      <c r="U119" s="5">
        <v>1760.91952014</v>
      </c>
      <c r="V119" s="5">
        <v>1865.4012426700001</v>
      </c>
      <c r="W119" s="5">
        <v>1977.5530478600001</v>
      </c>
      <c r="X119" s="5">
        <v>2093.06887766</v>
      </c>
      <c r="Y119" s="5">
        <v>2215.7033560599998</v>
      </c>
      <c r="Z119" s="5">
        <v>2340.0392231800001</v>
      </c>
      <c r="AA119" s="5">
        <v>2472.04279529</v>
      </c>
      <c r="AB119" s="5">
        <v>2605.8008546900001</v>
      </c>
      <c r="AC119" s="5">
        <v>2746.9221040100001</v>
      </c>
      <c r="AD119" s="5">
        <v>2891.3831629699998</v>
      </c>
      <c r="AE119" s="5">
        <v>2899.8263167599998</v>
      </c>
    </row>
    <row r="120" spans="1:31">
      <c r="A120" s="56" t="s">
        <v>66</v>
      </c>
      <c r="B120" s="56" t="s">
        <v>199</v>
      </c>
      <c r="C120" s="56" t="s">
        <v>139</v>
      </c>
      <c r="D120" s="5">
        <v>212.58099999999999</v>
      </c>
      <c r="E120" s="5">
        <v>276.14400000000001</v>
      </c>
      <c r="F120" s="5">
        <v>335.75400000000002</v>
      </c>
      <c r="G120" s="5">
        <v>385.71199999999999</v>
      </c>
      <c r="H120" s="5">
        <v>430.43700000000001</v>
      </c>
      <c r="I120" s="5">
        <v>473.61900000000003</v>
      </c>
      <c r="J120" s="5">
        <v>550.52099999999996</v>
      </c>
      <c r="K120" s="5">
        <v>637.23300000000006</v>
      </c>
      <c r="L120" s="5">
        <v>727.39999999999986</v>
      </c>
      <c r="M120" s="5">
        <v>829.16200000000003</v>
      </c>
      <c r="N120" s="5">
        <v>941.16499999999996</v>
      </c>
      <c r="O120" s="5">
        <v>1047.02</v>
      </c>
      <c r="P120" s="5">
        <v>1145.7470000000001</v>
      </c>
      <c r="Q120" s="5">
        <v>1232.7439999999999</v>
      </c>
      <c r="R120" s="5">
        <v>1306.8889999999999</v>
      </c>
      <c r="S120" s="5">
        <v>1367.354</v>
      </c>
      <c r="T120" s="5">
        <v>1391.8330000000001</v>
      </c>
      <c r="U120" s="5">
        <v>1402.348</v>
      </c>
      <c r="V120" s="5">
        <v>1404.4880000000001</v>
      </c>
      <c r="W120" s="5">
        <v>1403.319</v>
      </c>
      <c r="X120" s="5">
        <v>1403.71</v>
      </c>
      <c r="Y120" s="5">
        <v>1400.492</v>
      </c>
      <c r="Z120" s="5">
        <v>1398.4079999999999</v>
      </c>
      <c r="AA120" s="5">
        <v>1392.55</v>
      </c>
      <c r="AB120" s="5">
        <v>1387.998</v>
      </c>
      <c r="AC120" s="5">
        <v>1379.539</v>
      </c>
      <c r="AD120" s="5">
        <v>1372.646999999999</v>
      </c>
      <c r="AE120" s="5">
        <v>1372.646999999999</v>
      </c>
    </row>
    <row r="121" spans="1:3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</row>
    <row r="122" spans="1:31">
      <c r="A122" s="56" t="s">
        <v>66</v>
      </c>
      <c r="B122" s="56" t="s">
        <v>200</v>
      </c>
      <c r="C122" s="56" t="s">
        <v>153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2.3600000000000001E-5</v>
      </c>
      <c r="J122" s="5">
        <v>7.4320000000000007E-5</v>
      </c>
      <c r="K122" s="5">
        <v>8.1910000000000007E-5</v>
      </c>
      <c r="L122" s="5">
        <v>9.5639999999999999E-5</v>
      </c>
      <c r="M122" s="5">
        <v>1.7691000000000001E-4</v>
      </c>
      <c r="N122" s="5">
        <v>1.9316E-4</v>
      </c>
      <c r="O122" s="5">
        <v>36.159938019999998</v>
      </c>
      <c r="P122" s="5">
        <v>36.159938019999998</v>
      </c>
      <c r="Q122" s="5">
        <v>506.53349234000001</v>
      </c>
      <c r="R122" s="5">
        <v>506.53349237999998</v>
      </c>
      <c r="S122" s="5">
        <v>506.5334924</v>
      </c>
      <c r="T122" s="5">
        <v>506.53349241000001</v>
      </c>
      <c r="U122" s="5">
        <v>506.53349242000002</v>
      </c>
      <c r="V122" s="5">
        <v>506.53349243999997</v>
      </c>
      <c r="W122" s="5">
        <v>506.53349257999997</v>
      </c>
      <c r="X122" s="5">
        <v>506.53349259999999</v>
      </c>
      <c r="Y122" s="5">
        <v>506.53349363000001</v>
      </c>
      <c r="Z122" s="5">
        <v>506.53349466999998</v>
      </c>
      <c r="AA122" s="5">
        <v>506.53349466999998</v>
      </c>
      <c r="AB122" s="5">
        <v>506.53349516999998</v>
      </c>
      <c r="AC122" s="5">
        <v>506.53349526</v>
      </c>
      <c r="AD122" s="5">
        <v>516.59443278999993</v>
      </c>
      <c r="AE122" s="5">
        <v>516.59443835000002</v>
      </c>
    </row>
    <row r="123" spans="1:31">
      <c r="A123" s="56" t="s">
        <v>66</v>
      </c>
      <c r="B123" s="56" t="s">
        <v>200</v>
      </c>
      <c r="C123" s="56" t="s">
        <v>154</v>
      </c>
      <c r="D123" s="5">
        <v>6.0800000000000002E-6</v>
      </c>
      <c r="E123" s="5">
        <v>7.9100000000000005E-6</v>
      </c>
      <c r="F123" s="5">
        <v>9.7799999999999995E-6</v>
      </c>
      <c r="G123" s="5">
        <v>1.1399999999999999E-5</v>
      </c>
      <c r="H123" s="5">
        <v>1.344E-5</v>
      </c>
      <c r="I123" s="5">
        <v>1.5590000000000002E-5</v>
      </c>
      <c r="J123" s="5">
        <v>2.7509999999999999E-5</v>
      </c>
      <c r="K123" s="5">
        <v>2.972E-5</v>
      </c>
      <c r="L123" s="5">
        <v>3.046E-5</v>
      </c>
      <c r="M123" s="5">
        <v>3.1959999999999999E-5</v>
      </c>
      <c r="N123" s="5">
        <v>3.595E-5</v>
      </c>
      <c r="O123" s="5">
        <v>3.6909999999999997E-5</v>
      </c>
      <c r="P123" s="5">
        <v>3.6909999999999997E-5</v>
      </c>
      <c r="Q123" s="5">
        <v>4.9610000000000001E-5</v>
      </c>
      <c r="R123" s="5">
        <v>5.3140000000000003E-5</v>
      </c>
      <c r="S123" s="5">
        <v>5.3550000000000001E-5</v>
      </c>
      <c r="T123" s="5">
        <v>5.5109999999999999E-5</v>
      </c>
      <c r="U123" s="5">
        <v>5.6459999999999998E-5</v>
      </c>
      <c r="V123" s="5">
        <v>7.2180000000000003E-5</v>
      </c>
      <c r="W123" s="5">
        <v>7.36E-5</v>
      </c>
      <c r="X123" s="5">
        <v>6.7639999999999996E-5</v>
      </c>
      <c r="Y123" s="5">
        <v>9.6890000000000002E-5</v>
      </c>
      <c r="Z123" s="5">
        <v>1.1268E-4</v>
      </c>
      <c r="AA123" s="5">
        <v>1.1205999999999999E-4</v>
      </c>
      <c r="AB123" s="5">
        <v>1.3129999999999999E-4</v>
      </c>
      <c r="AC123" s="5">
        <v>1.3653999999999999E-4</v>
      </c>
      <c r="AD123" s="5">
        <v>1.6700999999999999E-4</v>
      </c>
      <c r="AE123" s="5">
        <v>1.8424000000000001E-4</v>
      </c>
    </row>
    <row r="124" spans="1:31">
      <c r="A124" s="56" t="s">
        <v>66</v>
      </c>
      <c r="B124" s="56" t="s">
        <v>200</v>
      </c>
      <c r="C124" s="56" t="s">
        <v>155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56" t="s">
        <v>66</v>
      </c>
      <c r="B125" s="56" t="s">
        <v>200</v>
      </c>
      <c r="C125" s="56" t="s">
        <v>138</v>
      </c>
      <c r="D125" s="5">
        <v>6.4749999999999996</v>
      </c>
      <c r="E125" s="5">
        <v>13.055999999999999</v>
      </c>
      <c r="F125" s="5">
        <v>22.071000000000002</v>
      </c>
      <c r="G125" s="5">
        <v>33.045999999999999</v>
      </c>
      <c r="H125" s="5">
        <v>46.206000000000003</v>
      </c>
      <c r="I125" s="5">
        <v>61.677</v>
      </c>
      <c r="J125" s="5">
        <v>85.302999999999997</v>
      </c>
      <c r="K125" s="5">
        <v>106.15148554</v>
      </c>
      <c r="L125" s="5">
        <v>128.39884997999999</v>
      </c>
      <c r="M125" s="5">
        <v>155.92226500000001</v>
      </c>
      <c r="N125" s="5">
        <v>187.63005269000001</v>
      </c>
      <c r="O125" s="5">
        <v>223.1006467</v>
      </c>
      <c r="P125" s="5">
        <v>259.99912260999997</v>
      </c>
      <c r="Q125" s="5">
        <v>298.95734677000002</v>
      </c>
      <c r="R125" s="5">
        <v>337.58509092000003</v>
      </c>
      <c r="S125" s="5">
        <v>377.19855520999999</v>
      </c>
      <c r="T125" s="5">
        <v>409.26820767999999</v>
      </c>
      <c r="U125" s="5">
        <v>441.32100571000001</v>
      </c>
      <c r="V125" s="5">
        <v>471.40510606999999</v>
      </c>
      <c r="W125" s="5">
        <v>503.46567236999999</v>
      </c>
      <c r="X125" s="5">
        <v>536.23109856999997</v>
      </c>
      <c r="Y125" s="5">
        <v>570.92117711000003</v>
      </c>
      <c r="Z125" s="5">
        <v>606.0269333</v>
      </c>
      <c r="AA125" s="5">
        <v>643.19868507000001</v>
      </c>
      <c r="AB125" s="5">
        <v>680.67299238999999</v>
      </c>
      <c r="AC125" s="5">
        <v>720.12988898000003</v>
      </c>
      <c r="AD125" s="5">
        <v>760.10126588000003</v>
      </c>
      <c r="AE125" s="5">
        <v>761.60182925999993</v>
      </c>
    </row>
    <row r="126" spans="1:31">
      <c r="A126" s="56" t="s">
        <v>66</v>
      </c>
      <c r="B126" s="56" t="s">
        <v>200</v>
      </c>
      <c r="C126" s="56" t="s">
        <v>139</v>
      </c>
      <c r="D126" s="5">
        <v>41.377000000000002</v>
      </c>
      <c r="E126" s="5">
        <v>59.671999999999997</v>
      </c>
      <c r="F126" s="5">
        <v>76.56</v>
      </c>
      <c r="G126" s="5">
        <v>90.268000000000001</v>
      </c>
      <c r="H126" s="5">
        <v>101.32</v>
      </c>
      <c r="I126" s="5">
        <v>110.82299999999999</v>
      </c>
      <c r="J126" s="5">
        <v>127.054</v>
      </c>
      <c r="K126" s="5">
        <v>149.11699999999999</v>
      </c>
      <c r="L126" s="5">
        <v>170.46899999999999</v>
      </c>
      <c r="M126" s="5">
        <v>195.083</v>
      </c>
      <c r="N126" s="5">
        <v>222.42099999999999</v>
      </c>
      <c r="O126" s="5">
        <v>249.88900000000001</v>
      </c>
      <c r="P126" s="5">
        <v>276.29199999999997</v>
      </c>
      <c r="Q126" s="5">
        <v>300.41300000000001</v>
      </c>
      <c r="R126" s="5">
        <v>321.84100000000012</v>
      </c>
      <c r="S126" s="5">
        <v>339.84500000000003</v>
      </c>
      <c r="T126" s="5">
        <v>348.76899999999989</v>
      </c>
      <c r="U126" s="5">
        <v>354.13799999999998</v>
      </c>
      <c r="V126" s="5">
        <v>357.02999999999992</v>
      </c>
      <c r="W126" s="5">
        <v>358.66699999999997</v>
      </c>
      <c r="X126" s="5">
        <v>360.45299999999997</v>
      </c>
      <c r="Y126" s="5">
        <v>360.96400000000011</v>
      </c>
      <c r="Z126" s="5">
        <v>361.55799999999999</v>
      </c>
      <c r="AA126" s="5">
        <v>360.78600000000012</v>
      </c>
      <c r="AB126" s="5">
        <v>360.19799999999998</v>
      </c>
      <c r="AC126" s="5">
        <v>358.24400000000003</v>
      </c>
      <c r="AD126" s="5">
        <v>356.52699999999999</v>
      </c>
      <c r="AE126" s="5">
        <v>356.52699999999999</v>
      </c>
    </row>
    <row r="127" spans="1:31"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</row>
    <row r="128" spans="1:31">
      <c r="A128" s="56" t="s">
        <v>68</v>
      </c>
      <c r="B128" s="56" t="s">
        <v>163</v>
      </c>
      <c r="C128" s="56" t="s">
        <v>152</v>
      </c>
      <c r="D128" s="5">
        <v>0</v>
      </c>
      <c r="E128" s="5">
        <v>0</v>
      </c>
      <c r="F128" s="5">
        <v>680</v>
      </c>
      <c r="G128" s="5">
        <v>2040</v>
      </c>
      <c r="H128" s="5">
        <v>2040</v>
      </c>
      <c r="I128" s="5">
        <v>2040</v>
      </c>
      <c r="J128" s="5">
        <v>2040</v>
      </c>
      <c r="K128" s="5">
        <v>2040</v>
      </c>
      <c r="L128" s="5">
        <v>2040</v>
      </c>
      <c r="M128" s="5">
        <v>2040</v>
      </c>
      <c r="N128" s="5">
        <v>2040</v>
      </c>
      <c r="O128" s="5">
        <v>2040</v>
      </c>
      <c r="P128" s="5">
        <v>2040</v>
      </c>
      <c r="Q128" s="5">
        <v>2040</v>
      </c>
      <c r="R128" s="5">
        <v>2040</v>
      </c>
      <c r="S128" s="5">
        <v>2040</v>
      </c>
      <c r="T128" s="5">
        <v>2040</v>
      </c>
      <c r="U128" s="5">
        <v>2040</v>
      </c>
      <c r="V128" s="5">
        <v>2040</v>
      </c>
      <c r="W128" s="5">
        <v>2040</v>
      </c>
      <c r="X128" s="5">
        <v>2040</v>
      </c>
      <c r="Y128" s="5">
        <v>2040</v>
      </c>
      <c r="Z128" s="5">
        <v>2040</v>
      </c>
      <c r="AA128" s="5">
        <v>2040</v>
      </c>
      <c r="AB128" s="5">
        <v>2040</v>
      </c>
      <c r="AC128" s="5">
        <v>2040</v>
      </c>
      <c r="AD128" s="5">
        <v>2040</v>
      </c>
      <c r="AE128" s="5">
        <v>2040</v>
      </c>
    </row>
    <row r="129" spans="1:31">
      <c r="A129" s="56" t="s">
        <v>68</v>
      </c>
      <c r="B129" s="56" t="s">
        <v>163</v>
      </c>
      <c r="C129" s="56" t="s">
        <v>153</v>
      </c>
      <c r="D129" s="5">
        <v>160</v>
      </c>
      <c r="E129" s="5">
        <v>160</v>
      </c>
      <c r="F129" s="5">
        <v>160</v>
      </c>
      <c r="G129" s="5">
        <v>160</v>
      </c>
      <c r="H129" s="5">
        <v>160</v>
      </c>
      <c r="I129" s="5">
        <v>160.00002982999999</v>
      </c>
      <c r="J129" s="5">
        <v>160.00002982999999</v>
      </c>
      <c r="K129" s="5">
        <v>160.00003587</v>
      </c>
      <c r="L129" s="5">
        <v>160.00003588999999</v>
      </c>
      <c r="M129" s="5">
        <v>160.00008621999999</v>
      </c>
      <c r="N129" s="5">
        <v>160.00008647999999</v>
      </c>
      <c r="O129" s="5">
        <v>160.00034049000001</v>
      </c>
      <c r="P129" s="5">
        <v>160.00034049000001</v>
      </c>
      <c r="Q129" s="5">
        <v>238.79416965999999</v>
      </c>
      <c r="R129" s="5">
        <v>660.00024845999997</v>
      </c>
      <c r="S129" s="5">
        <v>660.00024873000007</v>
      </c>
      <c r="T129" s="5">
        <v>733.45163838999997</v>
      </c>
      <c r="U129" s="5">
        <v>733.45163901000001</v>
      </c>
      <c r="V129" s="5">
        <v>758.18953007999994</v>
      </c>
      <c r="W129" s="5">
        <v>758.18953009999996</v>
      </c>
      <c r="X129" s="5">
        <v>1159.9999793899999</v>
      </c>
      <c r="Y129" s="5">
        <v>1159.9999794099999</v>
      </c>
      <c r="Z129" s="5">
        <v>1159.9999795199999</v>
      </c>
      <c r="AA129" s="5">
        <v>1159.99997962</v>
      </c>
      <c r="AB129" s="5">
        <v>1159.9999797</v>
      </c>
      <c r="AC129" s="5">
        <v>1159.9999888299999</v>
      </c>
      <c r="AD129" s="5">
        <v>1159.99998942</v>
      </c>
      <c r="AE129" s="5">
        <v>1159.9999894699999</v>
      </c>
    </row>
    <row r="130" spans="1:31">
      <c r="A130" s="56" t="s">
        <v>68</v>
      </c>
      <c r="B130" s="56" t="s">
        <v>163</v>
      </c>
      <c r="C130" s="56" t="s">
        <v>154</v>
      </c>
      <c r="D130" s="5">
        <v>80.000006709999994</v>
      </c>
      <c r="E130" s="5">
        <v>80.000009899999995</v>
      </c>
      <c r="F130" s="5">
        <v>679.98807465999994</v>
      </c>
      <c r="G130" s="5">
        <v>679.98807465999994</v>
      </c>
      <c r="H130" s="5">
        <v>1913.1053611</v>
      </c>
      <c r="I130" s="5">
        <v>2129.6729263699999</v>
      </c>
      <c r="J130" s="5">
        <v>2129.6729263699999</v>
      </c>
      <c r="K130" s="5">
        <v>2129.6729315299999</v>
      </c>
      <c r="L130" s="5">
        <v>2129.6729419100002</v>
      </c>
      <c r="M130" s="5">
        <v>2129.6729458999998</v>
      </c>
      <c r="N130" s="5">
        <v>2129.6729573799998</v>
      </c>
      <c r="O130" s="5">
        <v>2129.6729803200001</v>
      </c>
      <c r="P130" s="5">
        <v>2129.6729803600001</v>
      </c>
      <c r="Q130" s="5">
        <v>2129.6729969500002</v>
      </c>
      <c r="R130" s="5">
        <v>2129.67303163</v>
      </c>
      <c r="S130" s="5">
        <v>2129.6730923700002</v>
      </c>
      <c r="T130" s="5">
        <v>2129.6732755200001</v>
      </c>
      <c r="U130" s="5">
        <v>2129.6733313999998</v>
      </c>
      <c r="V130" s="5">
        <v>2129.6733700999998</v>
      </c>
      <c r="W130" s="5">
        <v>2129.6733701500002</v>
      </c>
      <c r="X130" s="5">
        <v>2129.6733973099999</v>
      </c>
      <c r="Y130" s="5">
        <v>2129.6734633800002</v>
      </c>
      <c r="Z130" s="5">
        <v>1529.6856047900001</v>
      </c>
      <c r="AA130" s="5">
        <v>1529.68565371</v>
      </c>
      <c r="AB130" s="5">
        <v>296.56836844999998</v>
      </c>
      <c r="AC130" s="5">
        <v>136.38362036000001</v>
      </c>
      <c r="AD130" s="5">
        <v>424.16001025999998</v>
      </c>
      <c r="AE130" s="5">
        <v>424.16000581999998</v>
      </c>
    </row>
    <row r="131" spans="1:31">
      <c r="A131" s="56" t="s">
        <v>68</v>
      </c>
      <c r="B131" s="56" t="s">
        <v>163</v>
      </c>
      <c r="C131" s="56" t="s">
        <v>155</v>
      </c>
      <c r="D131" s="5">
        <v>50</v>
      </c>
      <c r="E131" s="5">
        <v>50</v>
      </c>
      <c r="F131" s="5">
        <v>50</v>
      </c>
      <c r="G131" s="5">
        <v>50</v>
      </c>
      <c r="H131" s="5">
        <v>50</v>
      </c>
      <c r="I131" s="5">
        <v>50</v>
      </c>
      <c r="J131" s="5">
        <v>50</v>
      </c>
      <c r="K131" s="5">
        <v>50</v>
      </c>
      <c r="L131" s="5">
        <v>50</v>
      </c>
      <c r="M131" s="5">
        <v>50</v>
      </c>
      <c r="N131" s="5">
        <v>50</v>
      </c>
      <c r="O131" s="5">
        <v>50</v>
      </c>
      <c r="P131" s="5">
        <v>50</v>
      </c>
      <c r="Q131" s="5">
        <v>50</v>
      </c>
      <c r="R131" s="5">
        <v>50</v>
      </c>
      <c r="S131" s="5">
        <v>50</v>
      </c>
      <c r="T131" s="5">
        <v>50</v>
      </c>
      <c r="U131" s="5">
        <v>50</v>
      </c>
      <c r="V131" s="5">
        <v>50</v>
      </c>
      <c r="W131" s="5">
        <v>50</v>
      </c>
      <c r="X131" s="5">
        <v>50</v>
      </c>
      <c r="Y131" s="5">
        <v>50</v>
      </c>
      <c r="Z131" s="5">
        <v>50</v>
      </c>
      <c r="AA131" s="5">
        <v>50</v>
      </c>
      <c r="AB131" s="5">
        <v>50</v>
      </c>
      <c r="AC131" s="5">
        <v>50</v>
      </c>
      <c r="AD131" s="5">
        <v>50</v>
      </c>
      <c r="AE131" s="5">
        <v>50</v>
      </c>
    </row>
    <row r="132" spans="1:31">
      <c r="A132" s="56" t="s">
        <v>68</v>
      </c>
      <c r="B132" s="56" t="s">
        <v>163</v>
      </c>
      <c r="C132" s="56" t="s">
        <v>138</v>
      </c>
      <c r="D132" s="5">
        <v>97.194999999999993</v>
      </c>
      <c r="E132" s="5">
        <v>193.89099999999999</v>
      </c>
      <c r="F132" s="5">
        <v>321.46699999999998</v>
      </c>
      <c r="G132" s="5">
        <v>477.30799999999999</v>
      </c>
      <c r="H132" s="5">
        <v>663.93899998999996</v>
      </c>
      <c r="I132" s="5">
        <v>884.26200001000007</v>
      </c>
      <c r="J132" s="5">
        <v>1223.617</v>
      </c>
      <c r="K132" s="5">
        <v>1527.53344593</v>
      </c>
      <c r="L132" s="5">
        <v>1867.2025770400001</v>
      </c>
      <c r="M132" s="5">
        <v>2268.2680231300001</v>
      </c>
      <c r="N132" s="5">
        <v>2758.8330898200002</v>
      </c>
      <c r="O132" s="5">
        <v>3293.1551549400001</v>
      </c>
      <c r="P132" s="5">
        <v>3837.9824765799999</v>
      </c>
      <c r="Q132" s="5">
        <v>4410.34305305</v>
      </c>
      <c r="R132" s="5">
        <v>4966.7253137600001</v>
      </c>
      <c r="S132" s="5">
        <v>5527.4248461200004</v>
      </c>
      <c r="T132" s="5">
        <v>5974.0516751499999</v>
      </c>
      <c r="U132" s="5">
        <v>6409.6953179900001</v>
      </c>
      <c r="V132" s="5">
        <v>6810.2277216000002</v>
      </c>
      <c r="W132" s="5">
        <v>7236.07853574</v>
      </c>
      <c r="X132" s="5">
        <v>7670.42398976</v>
      </c>
      <c r="Y132" s="5">
        <v>8130.8809619000003</v>
      </c>
      <c r="Z132" s="5">
        <v>8598.1680176999998</v>
      </c>
      <c r="AA132" s="5">
        <v>9095.4546502699995</v>
      </c>
      <c r="AB132" s="5">
        <v>9598.0447687700016</v>
      </c>
      <c r="AC132" s="5">
        <v>10130.098615360001</v>
      </c>
      <c r="AD132" s="5">
        <v>10669.6482607</v>
      </c>
      <c r="AE132" s="5">
        <v>10697.643870080001</v>
      </c>
    </row>
    <row r="133" spans="1:31">
      <c r="A133" s="56" t="s">
        <v>68</v>
      </c>
      <c r="B133" s="56" t="s">
        <v>163</v>
      </c>
      <c r="C133" s="56" t="s">
        <v>139</v>
      </c>
      <c r="D133" s="5">
        <v>551.87700000000007</v>
      </c>
      <c r="E133" s="5">
        <v>804.322</v>
      </c>
      <c r="F133" s="5">
        <v>1024.308</v>
      </c>
      <c r="G133" s="5">
        <v>1210.452</v>
      </c>
      <c r="H133" s="5">
        <v>1364.306</v>
      </c>
      <c r="I133" s="5">
        <v>1497.826</v>
      </c>
      <c r="J133" s="5">
        <v>1724.8409999999999</v>
      </c>
      <c r="K133" s="5">
        <v>2042.145</v>
      </c>
      <c r="L133" s="5">
        <v>2372.98</v>
      </c>
      <c r="M133" s="5">
        <v>2728.3529999999992</v>
      </c>
      <c r="N133" s="5">
        <v>3161.3960000000002</v>
      </c>
      <c r="O133" s="5">
        <v>3582.5970000000002</v>
      </c>
      <c r="P133" s="5">
        <v>3974.6349999999989</v>
      </c>
      <c r="Q133" s="5">
        <v>4331.67</v>
      </c>
      <c r="R133" s="5">
        <v>4638.5140000000019</v>
      </c>
      <c r="S133" s="5">
        <v>4887.0350000000008</v>
      </c>
      <c r="T133" s="5">
        <v>5003.3400000000011</v>
      </c>
      <c r="U133" s="5">
        <v>5060.8829999999998</v>
      </c>
      <c r="V133" s="5">
        <v>5077.6240000000007</v>
      </c>
      <c r="W133" s="5">
        <v>5077.9980000000014</v>
      </c>
      <c r="X133" s="5">
        <v>5080.4420000000009</v>
      </c>
      <c r="Y133" s="5">
        <v>5067.9909999999991</v>
      </c>
      <c r="Z133" s="5">
        <v>5058.1019999999999</v>
      </c>
      <c r="AA133" s="5">
        <v>5033.2700000000013</v>
      </c>
      <c r="AB133" s="5">
        <v>5011.559000000002</v>
      </c>
      <c r="AC133" s="5">
        <v>4974.7829999999994</v>
      </c>
      <c r="AD133" s="5">
        <v>4941.0389999999989</v>
      </c>
      <c r="AE133" s="5">
        <v>4941.0389999999989</v>
      </c>
    </row>
    <row r="134" spans="1:3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</row>
    <row r="135" spans="1:31">
      <c r="A135" s="56" t="s">
        <v>68</v>
      </c>
      <c r="B135" s="56" t="s">
        <v>197</v>
      </c>
      <c r="C135" s="56" t="s">
        <v>153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9.9699999999999994E-6</v>
      </c>
      <c r="J135" s="5">
        <v>9.9699999999999994E-6</v>
      </c>
      <c r="K135" s="5">
        <v>299.51710121000002</v>
      </c>
      <c r="L135" s="5">
        <v>299.51710121000002</v>
      </c>
      <c r="M135" s="5">
        <v>299.51710121000002</v>
      </c>
      <c r="N135" s="5">
        <v>535.43816346999995</v>
      </c>
      <c r="O135" s="5">
        <v>611.39715193999996</v>
      </c>
      <c r="P135" s="5">
        <v>611.39715193999996</v>
      </c>
      <c r="Q135" s="5">
        <v>1356.67554516</v>
      </c>
      <c r="R135" s="5">
        <v>1356.67554539</v>
      </c>
      <c r="S135" s="5">
        <v>1356.6755454500001</v>
      </c>
      <c r="T135" s="5">
        <v>1414.9118874400001</v>
      </c>
      <c r="U135" s="5">
        <v>1414.9118874599999</v>
      </c>
      <c r="V135" s="5">
        <v>1735.8025491000001</v>
      </c>
      <c r="W135" s="5">
        <v>1735.80254913</v>
      </c>
      <c r="X135" s="5">
        <v>1735.8025491400001</v>
      </c>
      <c r="Y135" s="5">
        <v>1735.80254919</v>
      </c>
      <c r="Z135" s="5">
        <v>1747.0648411</v>
      </c>
      <c r="AA135" s="5">
        <v>1747.0648411100001</v>
      </c>
      <c r="AB135" s="5">
        <v>1747.0648411100001</v>
      </c>
      <c r="AC135" s="5">
        <v>1747.0648411300001</v>
      </c>
      <c r="AD135" s="5">
        <v>1747.06484114</v>
      </c>
      <c r="AE135" s="5">
        <v>1747.0648411499999</v>
      </c>
    </row>
    <row r="136" spans="1:31">
      <c r="A136" s="56" t="s">
        <v>68</v>
      </c>
      <c r="B136" s="56" t="s">
        <v>197</v>
      </c>
      <c r="C136" s="56" t="s">
        <v>154</v>
      </c>
      <c r="D136" s="5">
        <v>570.00000804000001</v>
      </c>
      <c r="E136" s="5">
        <v>570.00001175</v>
      </c>
      <c r="F136" s="5">
        <v>820.00001453000004</v>
      </c>
      <c r="G136" s="5">
        <v>820.00001854000004</v>
      </c>
      <c r="H136" s="5">
        <v>820.00002768000002</v>
      </c>
      <c r="I136" s="5">
        <v>1164.0023535099999</v>
      </c>
      <c r="J136" s="5">
        <v>1164.0023535099999</v>
      </c>
      <c r="K136" s="5">
        <v>1578.51126862</v>
      </c>
      <c r="L136" s="5">
        <v>1578.51126862</v>
      </c>
      <c r="M136" s="5">
        <v>1578.51126862</v>
      </c>
      <c r="N136" s="5">
        <v>1578.5112686699999</v>
      </c>
      <c r="O136" s="5">
        <v>1578.51126869</v>
      </c>
      <c r="P136" s="5">
        <v>1578.51126869</v>
      </c>
      <c r="Q136" s="5">
        <v>1578.5112688900001</v>
      </c>
      <c r="R136" s="5">
        <v>1600.6808396700001</v>
      </c>
      <c r="S136" s="5">
        <v>2478.5275544000001</v>
      </c>
      <c r="T136" s="5">
        <v>3746.7172077199998</v>
      </c>
      <c r="U136" s="5">
        <v>3959.9860614300001</v>
      </c>
      <c r="V136" s="5">
        <v>4207.0455800500004</v>
      </c>
      <c r="W136" s="5">
        <v>4207.0455800999998</v>
      </c>
      <c r="X136" s="5">
        <v>4207.0455721500002</v>
      </c>
      <c r="Y136" s="5">
        <v>4207.0455707399997</v>
      </c>
      <c r="Z136" s="5">
        <v>4207.0456033600003</v>
      </c>
      <c r="AA136" s="5">
        <v>4207.0455996299997</v>
      </c>
      <c r="AB136" s="5">
        <v>4207.0455905999997</v>
      </c>
      <c r="AC136" s="5">
        <v>5020.9975874600004</v>
      </c>
      <c r="AD136" s="5">
        <v>6418.03768812</v>
      </c>
      <c r="AE136" s="5">
        <v>6003.5287775999996</v>
      </c>
    </row>
    <row r="137" spans="1:31">
      <c r="A137" s="56" t="s">
        <v>68</v>
      </c>
      <c r="B137" s="56" t="s">
        <v>197</v>
      </c>
      <c r="C137" s="56" t="s">
        <v>155</v>
      </c>
      <c r="D137" s="5">
        <v>100.00000412</v>
      </c>
      <c r="E137" s="5">
        <v>100.00000543</v>
      </c>
      <c r="F137" s="5">
        <v>100.0000063</v>
      </c>
      <c r="G137" s="5">
        <v>100.00000751</v>
      </c>
      <c r="H137" s="5">
        <v>100.00000973</v>
      </c>
      <c r="I137" s="5">
        <v>100.00002268999999</v>
      </c>
      <c r="J137" s="5">
        <v>100.00002268999999</v>
      </c>
      <c r="K137" s="5">
        <v>100.00005184</v>
      </c>
      <c r="L137" s="5">
        <v>100.00005184</v>
      </c>
      <c r="M137" s="5">
        <v>100.00005184</v>
      </c>
      <c r="N137" s="5">
        <v>100.00005186</v>
      </c>
      <c r="O137" s="5">
        <v>100.00005186999999</v>
      </c>
      <c r="P137" s="5">
        <v>100.00005188999999</v>
      </c>
      <c r="Q137" s="5">
        <v>100.00005533</v>
      </c>
      <c r="R137" s="5">
        <v>100.00008554</v>
      </c>
      <c r="S137" s="5">
        <v>100.00009374</v>
      </c>
      <c r="T137" s="5">
        <v>100.00010742000001</v>
      </c>
      <c r="U137" s="5">
        <v>100.0001194</v>
      </c>
      <c r="V137" s="5">
        <v>100.00015007</v>
      </c>
      <c r="W137" s="5">
        <v>100.00015046999999</v>
      </c>
      <c r="X137" s="5">
        <v>100.0001474</v>
      </c>
      <c r="Y137" s="5">
        <v>100.00022197</v>
      </c>
      <c r="Z137" s="5">
        <v>100.00033117</v>
      </c>
      <c r="AA137" s="5">
        <v>100.00033018000001</v>
      </c>
      <c r="AB137" s="5">
        <v>100.00032815</v>
      </c>
      <c r="AC137" s="5">
        <v>100.00041701000001</v>
      </c>
      <c r="AD137" s="5">
        <v>100.00050422</v>
      </c>
      <c r="AE137" s="5">
        <v>100.00051822</v>
      </c>
    </row>
    <row r="138" spans="1:31">
      <c r="A138" s="56" t="s">
        <v>68</v>
      </c>
      <c r="B138" s="56" t="s">
        <v>197</v>
      </c>
      <c r="C138" s="56" t="s">
        <v>138</v>
      </c>
      <c r="D138" s="5">
        <v>70.646999989999998</v>
      </c>
      <c r="E138" s="5">
        <v>151.97900000999999</v>
      </c>
      <c r="F138" s="5">
        <v>266.90499999999997</v>
      </c>
      <c r="G138" s="5">
        <v>406.553</v>
      </c>
      <c r="H138" s="5">
        <v>573.36900000000003</v>
      </c>
      <c r="I138" s="5">
        <v>775.00299999999993</v>
      </c>
      <c r="J138" s="5">
        <v>1088.9509999899999</v>
      </c>
      <c r="K138" s="5">
        <v>1371.98571666</v>
      </c>
      <c r="L138" s="5">
        <v>1640.71045082</v>
      </c>
      <c r="M138" s="5">
        <v>1958.65946534</v>
      </c>
      <c r="N138" s="5">
        <v>2346.43592605</v>
      </c>
      <c r="O138" s="5">
        <v>2772.1156823900001</v>
      </c>
      <c r="P138" s="5">
        <v>3213.9407025800001</v>
      </c>
      <c r="Q138" s="5">
        <v>3671.8742637700002</v>
      </c>
      <c r="R138" s="5">
        <v>4123.79592779</v>
      </c>
      <c r="S138" s="5">
        <v>4584.0053343299996</v>
      </c>
      <c r="T138" s="5">
        <v>4939.9521028400004</v>
      </c>
      <c r="U138" s="5">
        <v>5281.9022712400001</v>
      </c>
      <c r="V138" s="5">
        <v>5586.6117931799999</v>
      </c>
      <c r="W138" s="5">
        <v>5909.90588656</v>
      </c>
      <c r="X138" s="5">
        <v>6239.44197334</v>
      </c>
      <c r="Y138" s="5">
        <v>6583.140128510001</v>
      </c>
      <c r="Z138" s="5">
        <v>6931.3414566599986</v>
      </c>
      <c r="AA138" s="5">
        <v>7298.8976921399999</v>
      </c>
      <c r="AB138" s="5">
        <v>7670.4133017300001</v>
      </c>
      <c r="AC138" s="5">
        <v>8065.6271149200002</v>
      </c>
      <c r="AD138" s="5">
        <v>8460.9043175100014</v>
      </c>
      <c r="AE138" s="5">
        <v>8477.9553716600003</v>
      </c>
    </row>
    <row r="139" spans="1:31">
      <c r="A139" s="56" t="s">
        <v>68</v>
      </c>
      <c r="B139" s="56" t="s">
        <v>197</v>
      </c>
      <c r="C139" s="56" t="s">
        <v>139</v>
      </c>
      <c r="D139" s="5">
        <v>394.57299999999998</v>
      </c>
      <c r="E139" s="5">
        <v>630.91099999999994</v>
      </c>
      <c r="F139" s="5">
        <v>861.1690000000001</v>
      </c>
      <c r="G139" s="5">
        <v>1044.5999999999999</v>
      </c>
      <c r="H139" s="5">
        <v>1202.9010000000001</v>
      </c>
      <c r="I139" s="5">
        <v>1345.9849999999999</v>
      </c>
      <c r="J139" s="5">
        <v>1584.4369999999999</v>
      </c>
      <c r="K139" s="5">
        <v>1898.5050000000001</v>
      </c>
      <c r="L139" s="5">
        <v>2160.37</v>
      </c>
      <c r="M139" s="5">
        <v>2444.34</v>
      </c>
      <c r="N139" s="5">
        <v>2791.527</v>
      </c>
      <c r="O139" s="5">
        <v>3133.6959999999999</v>
      </c>
      <c r="P139" s="5">
        <v>3465.114</v>
      </c>
      <c r="Q139" s="5">
        <v>3761.0080000000012</v>
      </c>
      <c r="R139" s="5">
        <v>4025.8090000000002</v>
      </c>
      <c r="S139" s="5">
        <v>4247.8820000000014</v>
      </c>
      <c r="T139" s="5">
        <v>4350.5150000000003</v>
      </c>
      <c r="U139" s="5">
        <v>4399.7440000000006</v>
      </c>
      <c r="V139" s="5">
        <v>4410.491</v>
      </c>
      <c r="W139" s="5">
        <v>4406.2350000000006</v>
      </c>
      <c r="X139" s="5">
        <v>4406.755000000001</v>
      </c>
      <c r="Y139" s="5">
        <v>4388.9480000000012</v>
      </c>
      <c r="Z139" s="5">
        <v>4375.9829999999993</v>
      </c>
      <c r="AA139" s="5">
        <v>4347.2200000000012</v>
      </c>
      <c r="AB139" s="5">
        <v>4324.1239999999998</v>
      </c>
      <c r="AC139" s="5">
        <v>4288.7089999999998</v>
      </c>
      <c r="AD139" s="5">
        <v>4255.2830000000004</v>
      </c>
      <c r="AE139" s="5">
        <v>4255.2830000000004</v>
      </c>
    </row>
    <row r="140" spans="1:3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</row>
    <row r="141" spans="1:31">
      <c r="A141" s="56" t="s">
        <v>68</v>
      </c>
      <c r="B141" s="56" t="s">
        <v>198</v>
      </c>
      <c r="C141" s="56" t="s">
        <v>153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7.7400000000000004E-6</v>
      </c>
      <c r="J141" s="5">
        <v>2.1539000000000001E-4</v>
      </c>
      <c r="K141" s="5">
        <v>2.4217999999999999E-4</v>
      </c>
      <c r="L141" s="5">
        <v>2.4217999999999999E-4</v>
      </c>
      <c r="M141" s="5">
        <v>2.4217999999999999E-4</v>
      </c>
      <c r="N141" s="5">
        <v>2.4217999999999999E-4</v>
      </c>
      <c r="O141" s="5">
        <v>2.4217999999999999E-4</v>
      </c>
      <c r="P141" s="5">
        <v>2.4217999999999999E-4</v>
      </c>
      <c r="Q141" s="5">
        <v>2.4217999999999999E-4</v>
      </c>
      <c r="R141" s="5">
        <v>2.5042E-4</v>
      </c>
      <c r="S141" s="5">
        <v>2.5043999999999999E-4</v>
      </c>
      <c r="T141" s="5">
        <v>266.68367051000001</v>
      </c>
      <c r="U141" s="5">
        <v>266.68367051000001</v>
      </c>
      <c r="V141" s="5">
        <v>266.68367052000002</v>
      </c>
      <c r="W141" s="5">
        <v>266.68367052000002</v>
      </c>
      <c r="X141" s="5">
        <v>397.28669748999999</v>
      </c>
      <c r="Y141" s="5">
        <v>397.28669760999998</v>
      </c>
      <c r="Z141" s="5">
        <v>397.28669765000001</v>
      </c>
      <c r="AA141" s="5">
        <v>397.28669771</v>
      </c>
      <c r="AB141" s="5">
        <v>397.28669771</v>
      </c>
      <c r="AC141" s="5">
        <v>397.28669776999999</v>
      </c>
      <c r="AD141" s="5">
        <v>397.28669781000002</v>
      </c>
      <c r="AE141" s="5">
        <v>397.28669795000002</v>
      </c>
    </row>
    <row r="142" spans="1:31">
      <c r="A142" s="56" t="s">
        <v>68</v>
      </c>
      <c r="B142" s="56" t="s">
        <v>198</v>
      </c>
      <c r="C142" s="56" t="s">
        <v>154</v>
      </c>
      <c r="D142" s="5">
        <v>1.6700000000000001E-6</v>
      </c>
      <c r="E142" s="5">
        <v>2.3599999999999999E-6</v>
      </c>
      <c r="F142" s="5">
        <v>2.8600000000000001E-6</v>
      </c>
      <c r="G142" s="5">
        <v>4.1699999999999999E-6</v>
      </c>
      <c r="H142" s="5">
        <v>7.0500000000000003E-6</v>
      </c>
      <c r="I142" s="5">
        <v>1.309E-5</v>
      </c>
      <c r="J142" s="5">
        <v>375.14694571000001</v>
      </c>
      <c r="K142" s="5">
        <v>1326.36777938</v>
      </c>
      <c r="L142" s="5">
        <v>1326.36777938</v>
      </c>
      <c r="M142" s="5">
        <v>1326.36777938</v>
      </c>
      <c r="N142" s="5">
        <v>1326.36777938</v>
      </c>
      <c r="O142" s="5">
        <v>1326.36777938</v>
      </c>
      <c r="P142" s="5">
        <v>1326.36777938</v>
      </c>
      <c r="Q142" s="5">
        <v>1326.3677793899999</v>
      </c>
      <c r="R142" s="5">
        <v>1326.3677794099999</v>
      </c>
      <c r="S142" s="5">
        <v>1326.36777942</v>
      </c>
      <c r="T142" s="5">
        <v>1326.36777942</v>
      </c>
      <c r="U142" s="5">
        <v>1326.3677794299999</v>
      </c>
      <c r="V142" s="5">
        <v>1326.3677794299999</v>
      </c>
      <c r="W142" s="5">
        <v>1326.36777944</v>
      </c>
      <c r="X142" s="5">
        <v>1326.36777779</v>
      </c>
      <c r="Y142" s="5">
        <v>1326.36777736</v>
      </c>
      <c r="Z142" s="5">
        <v>1326.36777693</v>
      </c>
      <c r="AA142" s="5">
        <v>1326.36777568</v>
      </c>
      <c r="AB142" s="5">
        <v>1326.3677728499999</v>
      </c>
      <c r="AC142" s="5">
        <v>1326.3677669000001</v>
      </c>
      <c r="AD142" s="5">
        <v>951.22083454000006</v>
      </c>
      <c r="AE142" s="5">
        <v>4.4742000000000002E-4</v>
      </c>
    </row>
    <row r="143" spans="1:31">
      <c r="A143" s="56" t="s">
        <v>68</v>
      </c>
      <c r="B143" s="56" t="s">
        <v>198</v>
      </c>
      <c r="C143" s="56" t="s">
        <v>155</v>
      </c>
      <c r="D143" s="5">
        <v>125.23</v>
      </c>
      <c r="E143" s="5">
        <v>124.13</v>
      </c>
      <c r="F143" s="5">
        <v>124.13</v>
      </c>
      <c r="G143" s="5">
        <v>124.13</v>
      </c>
      <c r="H143" s="5">
        <v>125.23</v>
      </c>
      <c r="I143" s="5">
        <v>124.13</v>
      </c>
      <c r="J143" s="5">
        <v>124.13</v>
      </c>
      <c r="K143" s="5">
        <v>124.13</v>
      </c>
      <c r="L143" s="5">
        <v>124.13</v>
      </c>
      <c r="M143" s="5">
        <v>375.23</v>
      </c>
      <c r="N143" s="5">
        <v>374.13</v>
      </c>
      <c r="O143" s="5">
        <v>375.23</v>
      </c>
      <c r="P143" s="5">
        <v>374.13</v>
      </c>
      <c r="Q143" s="5">
        <v>375.23</v>
      </c>
      <c r="R143" s="5">
        <v>375.23</v>
      </c>
      <c r="S143" s="5">
        <v>375.23</v>
      </c>
      <c r="T143" s="5">
        <v>375.23</v>
      </c>
      <c r="U143" s="5">
        <v>375.23</v>
      </c>
      <c r="V143" s="5">
        <v>375.23</v>
      </c>
      <c r="W143" s="5">
        <v>375.23</v>
      </c>
      <c r="X143" s="5">
        <v>375.23</v>
      </c>
      <c r="Y143" s="5">
        <v>375.23</v>
      </c>
      <c r="Z143" s="5">
        <v>375.23</v>
      </c>
      <c r="AA143" s="5">
        <v>375.23</v>
      </c>
      <c r="AB143" s="5">
        <v>375.23</v>
      </c>
      <c r="AC143" s="5">
        <v>375.23</v>
      </c>
      <c r="AD143" s="5">
        <v>375.23</v>
      </c>
      <c r="AE143" s="5">
        <v>375.23</v>
      </c>
    </row>
    <row r="144" spans="1:31">
      <c r="A144" s="56" t="s">
        <v>68</v>
      </c>
      <c r="B144" s="56" t="s">
        <v>198</v>
      </c>
      <c r="C144" s="56" t="s">
        <v>138</v>
      </c>
      <c r="D144" s="5">
        <v>55.805</v>
      </c>
      <c r="E144" s="5">
        <v>137.178</v>
      </c>
      <c r="F144" s="5">
        <v>254.75700000000001</v>
      </c>
      <c r="G144" s="5">
        <v>407.74700000000001</v>
      </c>
      <c r="H144" s="5">
        <v>597.26199999999994</v>
      </c>
      <c r="I144" s="5">
        <v>772.55799999999999</v>
      </c>
      <c r="J144" s="5">
        <v>1024.9490000000001</v>
      </c>
      <c r="K144" s="5">
        <v>1239.8924565899999</v>
      </c>
      <c r="L144" s="5">
        <v>1442.2730291800001</v>
      </c>
      <c r="M144" s="5">
        <v>1672.4216107699999</v>
      </c>
      <c r="N144" s="5">
        <v>1972.3109051700001</v>
      </c>
      <c r="O144" s="5">
        <v>2322.3100700999998</v>
      </c>
      <c r="P144" s="5">
        <v>2689.1722191600002</v>
      </c>
      <c r="Q144" s="5">
        <v>3083.3483508300001</v>
      </c>
      <c r="R144" s="5">
        <v>3503.3183958999998</v>
      </c>
      <c r="S144" s="5">
        <v>3907.2658795100001</v>
      </c>
      <c r="T144" s="5">
        <v>4248.3119133199998</v>
      </c>
      <c r="U144" s="5">
        <v>4594.1342578200001</v>
      </c>
      <c r="V144" s="5">
        <v>4922.3785791</v>
      </c>
      <c r="W144" s="5">
        <v>5240.6725199799994</v>
      </c>
      <c r="X144" s="5">
        <v>5568.3839228100014</v>
      </c>
      <c r="Y144" s="5">
        <v>5914.7133059999996</v>
      </c>
      <c r="Z144" s="5">
        <v>6268.9471736599999</v>
      </c>
      <c r="AA144" s="5">
        <v>6645.9519552000002</v>
      </c>
      <c r="AB144" s="5">
        <v>7030.0935544499998</v>
      </c>
      <c r="AC144" s="5">
        <v>7438.2922817500003</v>
      </c>
      <c r="AD144" s="5">
        <v>7855.3622635800002</v>
      </c>
      <c r="AE144" s="5">
        <v>7884.0703673100006</v>
      </c>
    </row>
    <row r="145" spans="1:31">
      <c r="A145" s="56" t="s">
        <v>68</v>
      </c>
      <c r="B145" s="56" t="s">
        <v>198</v>
      </c>
      <c r="C145" s="56" t="s">
        <v>139</v>
      </c>
      <c r="D145" s="5">
        <v>332.36599999999999</v>
      </c>
      <c r="E145" s="5">
        <v>592.89299999999992</v>
      </c>
      <c r="F145" s="5">
        <v>841.02199999999993</v>
      </c>
      <c r="G145" s="5">
        <v>1068.623</v>
      </c>
      <c r="H145" s="5">
        <v>1263.973</v>
      </c>
      <c r="I145" s="5">
        <v>1337.973</v>
      </c>
      <c r="J145" s="5">
        <v>1465.9970000000001</v>
      </c>
      <c r="K145" s="5">
        <v>1677.258</v>
      </c>
      <c r="L145" s="5">
        <v>1844.193</v>
      </c>
      <c r="M145" s="5">
        <v>2011.6679999999999</v>
      </c>
      <c r="N145" s="5">
        <v>2249.2469999999998</v>
      </c>
      <c r="O145" s="5">
        <v>2505.0830000000001</v>
      </c>
      <c r="P145" s="5">
        <v>2754.9569999999999</v>
      </c>
      <c r="Q145" s="5">
        <v>2990.1660000000002</v>
      </c>
      <c r="R145" s="5">
        <v>3229.36</v>
      </c>
      <c r="S145" s="5">
        <v>3404.1</v>
      </c>
      <c r="T145" s="5">
        <v>3500.9479999999999</v>
      </c>
      <c r="U145" s="5">
        <v>3565.601999999999</v>
      </c>
      <c r="V145" s="5">
        <v>3605.174</v>
      </c>
      <c r="W145" s="5">
        <v>3604.6750000000002</v>
      </c>
      <c r="X145" s="5">
        <v>3607.498</v>
      </c>
      <c r="Y145" s="5">
        <v>3598.4209999999998</v>
      </c>
      <c r="Z145" s="5">
        <v>3592.6410000000001</v>
      </c>
      <c r="AA145" s="5">
        <v>3576.025000000001</v>
      </c>
      <c r="AB145" s="5">
        <v>3563.2330000000011</v>
      </c>
      <c r="AC145" s="5">
        <v>3540.764000000001</v>
      </c>
      <c r="AD145" s="5">
        <v>3521.5800000000008</v>
      </c>
      <c r="AE145" s="5">
        <v>3521.5800000000008</v>
      </c>
    </row>
    <row r="146" spans="1:3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</row>
    <row r="147" spans="1:31">
      <c r="A147" s="56" t="s">
        <v>68</v>
      </c>
      <c r="B147" s="56" t="s">
        <v>199</v>
      </c>
      <c r="C147" s="56" t="s">
        <v>153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</row>
    <row r="148" spans="1:31">
      <c r="A148" s="56" t="s">
        <v>68</v>
      </c>
      <c r="B148" s="56" t="s">
        <v>199</v>
      </c>
      <c r="C148" s="56" t="s">
        <v>154</v>
      </c>
      <c r="D148" s="5">
        <v>1.88E-6</v>
      </c>
      <c r="E148" s="5">
        <v>2.96E-6</v>
      </c>
      <c r="F148" s="5">
        <v>3.0299999999999998E-6</v>
      </c>
      <c r="G148" s="5">
        <v>4.4000000000000002E-6</v>
      </c>
      <c r="H148" s="5">
        <v>7.1799999999999999E-6</v>
      </c>
      <c r="I148" s="5">
        <v>1.517E-5</v>
      </c>
      <c r="J148" s="5">
        <v>5.2429999999999998E-5</v>
      </c>
      <c r="K148" s="5">
        <v>2.0801000000000001E-4</v>
      </c>
      <c r="L148" s="5">
        <v>2.0801000000000001E-4</v>
      </c>
      <c r="M148" s="5">
        <v>2.0801000000000001E-4</v>
      </c>
      <c r="N148" s="5">
        <v>2.0801000000000001E-4</v>
      </c>
      <c r="O148" s="5">
        <v>2.0801000000000001E-4</v>
      </c>
      <c r="P148" s="5">
        <v>2.0801000000000001E-4</v>
      </c>
      <c r="Q148" s="5">
        <v>2.0803E-4</v>
      </c>
      <c r="R148" s="5">
        <v>2.3599E-4</v>
      </c>
      <c r="S148" s="5">
        <v>4.4449000000000002E-4</v>
      </c>
      <c r="T148" s="5">
        <v>226.75571484</v>
      </c>
      <c r="U148" s="5">
        <v>226.75571486000001</v>
      </c>
      <c r="V148" s="5">
        <v>226.75571488</v>
      </c>
      <c r="W148" s="5">
        <v>226.75571489999999</v>
      </c>
      <c r="X148" s="5">
        <v>226.75571368000001</v>
      </c>
      <c r="Y148" s="5">
        <v>226.75574123999999</v>
      </c>
      <c r="Z148" s="5">
        <v>226.75574143</v>
      </c>
      <c r="AA148" s="5">
        <v>226.75574015999999</v>
      </c>
      <c r="AB148" s="5">
        <v>226.75573752</v>
      </c>
      <c r="AC148" s="5">
        <v>226.75574017</v>
      </c>
      <c r="AD148" s="5">
        <v>1051.8082299800001</v>
      </c>
      <c r="AE148" s="5">
        <v>1051.80808308</v>
      </c>
    </row>
    <row r="149" spans="1:31">
      <c r="A149" s="56" t="s">
        <v>68</v>
      </c>
      <c r="B149" s="56" t="s">
        <v>199</v>
      </c>
      <c r="C149" s="56" t="s">
        <v>155</v>
      </c>
      <c r="D149" s="5">
        <v>473.33</v>
      </c>
      <c r="E149" s="5">
        <v>473.33</v>
      </c>
      <c r="F149" s="5">
        <v>473.33</v>
      </c>
      <c r="G149" s="5">
        <v>473.33</v>
      </c>
      <c r="H149" s="5">
        <v>473.33</v>
      </c>
      <c r="I149" s="5">
        <v>473.33</v>
      </c>
      <c r="J149" s="5">
        <v>473.33</v>
      </c>
      <c r="K149" s="5">
        <v>473.33</v>
      </c>
      <c r="L149" s="5">
        <v>473.33</v>
      </c>
      <c r="M149" s="5">
        <v>473.33</v>
      </c>
      <c r="N149" s="5">
        <v>473.33</v>
      </c>
      <c r="O149" s="5">
        <v>473.33</v>
      </c>
      <c r="P149" s="5">
        <v>473.33</v>
      </c>
      <c r="Q149" s="5">
        <v>473.33</v>
      </c>
      <c r="R149" s="5">
        <v>473.33</v>
      </c>
      <c r="S149" s="5">
        <v>473.33</v>
      </c>
      <c r="T149" s="5">
        <v>473.33</v>
      </c>
      <c r="U149" s="5">
        <v>473.33</v>
      </c>
      <c r="V149" s="5">
        <v>473.33</v>
      </c>
      <c r="W149" s="5">
        <v>473.33</v>
      </c>
      <c r="X149" s="5">
        <v>473.33</v>
      </c>
      <c r="Y149" s="5">
        <v>475.43</v>
      </c>
      <c r="Z149" s="5">
        <v>473.33</v>
      </c>
      <c r="AA149" s="5">
        <v>473.33</v>
      </c>
      <c r="AB149" s="5">
        <v>473.33</v>
      </c>
      <c r="AC149" s="5">
        <v>473.33</v>
      </c>
      <c r="AD149" s="5">
        <v>473.33</v>
      </c>
      <c r="AE149" s="5">
        <v>473.33</v>
      </c>
    </row>
    <row r="150" spans="1:31">
      <c r="A150" s="56" t="s">
        <v>68</v>
      </c>
      <c r="B150" s="56" t="s">
        <v>199</v>
      </c>
      <c r="C150" s="56" t="s">
        <v>138</v>
      </c>
      <c r="D150" s="5">
        <v>88.617000000000004</v>
      </c>
      <c r="E150" s="5">
        <v>126.926</v>
      </c>
      <c r="F150" s="5">
        <v>170.24600000000001</v>
      </c>
      <c r="G150" s="5">
        <v>214.273</v>
      </c>
      <c r="H150" s="5">
        <v>262.03500000000003</v>
      </c>
      <c r="I150" s="5">
        <v>314.13299999999998</v>
      </c>
      <c r="J150" s="5">
        <v>396.51799999999997</v>
      </c>
      <c r="K150" s="5">
        <v>481.68032892000002</v>
      </c>
      <c r="L150" s="5">
        <v>576.47358365999992</v>
      </c>
      <c r="M150" s="5">
        <v>691.38815980000004</v>
      </c>
      <c r="N150" s="5">
        <v>822.10936463999997</v>
      </c>
      <c r="O150" s="5">
        <v>961.61198901</v>
      </c>
      <c r="P150" s="5">
        <v>1103.1650907600001</v>
      </c>
      <c r="Q150" s="5">
        <v>1249.61828021</v>
      </c>
      <c r="R150" s="5">
        <v>1391.3790371299999</v>
      </c>
      <c r="S150" s="5">
        <v>1535.89589978</v>
      </c>
      <c r="T150" s="5">
        <v>1649.0204429800001</v>
      </c>
      <c r="U150" s="5">
        <v>1760.91952014</v>
      </c>
      <c r="V150" s="5">
        <v>1865.4012426700001</v>
      </c>
      <c r="W150" s="5">
        <v>1977.5530478600001</v>
      </c>
      <c r="X150" s="5">
        <v>2093.06887766</v>
      </c>
      <c r="Y150" s="5">
        <v>2215.7033560599998</v>
      </c>
      <c r="Z150" s="5">
        <v>2340.0392231800001</v>
      </c>
      <c r="AA150" s="5">
        <v>2472.04279529</v>
      </c>
      <c r="AB150" s="5">
        <v>2605.8008546900001</v>
      </c>
      <c r="AC150" s="5">
        <v>2746.9221040100001</v>
      </c>
      <c r="AD150" s="5">
        <v>2891.3831629699998</v>
      </c>
      <c r="AE150" s="5">
        <v>2899.8263167599998</v>
      </c>
    </row>
    <row r="151" spans="1:31">
      <c r="A151" s="56" t="s">
        <v>68</v>
      </c>
      <c r="B151" s="56" t="s">
        <v>199</v>
      </c>
      <c r="C151" s="56" t="s">
        <v>139</v>
      </c>
      <c r="D151" s="5">
        <v>212.58099999999999</v>
      </c>
      <c r="E151" s="5">
        <v>276.14400000000001</v>
      </c>
      <c r="F151" s="5">
        <v>335.75400000000002</v>
      </c>
      <c r="G151" s="5">
        <v>385.71199999999999</v>
      </c>
      <c r="H151" s="5">
        <v>430.43700000000001</v>
      </c>
      <c r="I151" s="5">
        <v>473.61900000000003</v>
      </c>
      <c r="J151" s="5">
        <v>550.52099999999996</v>
      </c>
      <c r="K151" s="5">
        <v>637.23300000000006</v>
      </c>
      <c r="L151" s="5">
        <v>727.39999999999986</v>
      </c>
      <c r="M151" s="5">
        <v>829.16200000000003</v>
      </c>
      <c r="N151" s="5">
        <v>941.16499999999996</v>
      </c>
      <c r="O151" s="5">
        <v>1047.02</v>
      </c>
      <c r="P151" s="5">
        <v>1145.7470000000001</v>
      </c>
      <c r="Q151" s="5">
        <v>1232.7439999999999</v>
      </c>
      <c r="R151" s="5">
        <v>1306.8889999999999</v>
      </c>
      <c r="S151" s="5">
        <v>1367.354</v>
      </c>
      <c r="T151" s="5">
        <v>1391.8330000000001</v>
      </c>
      <c r="U151" s="5">
        <v>1402.348</v>
      </c>
      <c r="V151" s="5">
        <v>1404.4880000000001</v>
      </c>
      <c r="W151" s="5">
        <v>1403.319</v>
      </c>
      <c r="X151" s="5">
        <v>1403.71</v>
      </c>
      <c r="Y151" s="5">
        <v>1400.492</v>
      </c>
      <c r="Z151" s="5">
        <v>1398.4079999999999</v>
      </c>
      <c r="AA151" s="5">
        <v>1392.55</v>
      </c>
      <c r="AB151" s="5">
        <v>1387.998</v>
      </c>
      <c r="AC151" s="5">
        <v>1379.539</v>
      </c>
      <c r="AD151" s="5">
        <v>1372.646999999999</v>
      </c>
      <c r="AE151" s="5">
        <v>1372.646999999999</v>
      </c>
    </row>
    <row r="152" spans="1:3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</row>
    <row r="153" spans="1:31">
      <c r="A153" s="56" t="s">
        <v>68</v>
      </c>
      <c r="B153" s="56" t="s">
        <v>200</v>
      </c>
      <c r="C153" s="56" t="s">
        <v>153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8.9900000000000003E-6</v>
      </c>
      <c r="J153" s="5">
        <v>9.2799999999999992E-6</v>
      </c>
      <c r="K153" s="5">
        <v>1.7410000000000001E-5</v>
      </c>
      <c r="L153" s="5">
        <v>1.0537E-4</v>
      </c>
      <c r="M153" s="5">
        <v>1.0537E-4</v>
      </c>
      <c r="N153" s="5">
        <v>1.4725E-4</v>
      </c>
      <c r="O153" s="5">
        <v>7.1257012300000007</v>
      </c>
      <c r="P153" s="5">
        <v>7.1257012400000006</v>
      </c>
      <c r="Q153" s="5">
        <v>395.17657845000002</v>
      </c>
      <c r="R153" s="5">
        <v>395.17657853999998</v>
      </c>
      <c r="S153" s="5">
        <v>395.17657859000002</v>
      </c>
      <c r="T153" s="5">
        <v>395.17657860999998</v>
      </c>
      <c r="U153" s="5">
        <v>395.17657862999999</v>
      </c>
      <c r="V153" s="5">
        <v>395.17657867000003</v>
      </c>
      <c r="W153" s="5">
        <v>395.17657974999997</v>
      </c>
      <c r="X153" s="5">
        <v>395.17657981999997</v>
      </c>
      <c r="Y153" s="5">
        <v>395.17658057</v>
      </c>
      <c r="Z153" s="5">
        <v>395.17658088000002</v>
      </c>
      <c r="AA153" s="5">
        <v>395.17658088000002</v>
      </c>
      <c r="AB153" s="5">
        <v>395.17658103999997</v>
      </c>
      <c r="AC153" s="5">
        <v>395.17658107</v>
      </c>
      <c r="AD153" s="5">
        <v>402.34618052000002</v>
      </c>
      <c r="AE153" s="5">
        <v>455.53117232</v>
      </c>
    </row>
    <row r="154" spans="1:31">
      <c r="A154" s="56" t="s">
        <v>68</v>
      </c>
      <c r="B154" s="56" t="s">
        <v>200</v>
      </c>
      <c r="C154" s="56" t="s">
        <v>154</v>
      </c>
      <c r="D154" s="5">
        <v>2.3700000000000002E-6</v>
      </c>
      <c r="E154" s="5">
        <v>3.0900000000000001E-6</v>
      </c>
      <c r="F154" s="5">
        <v>3.8099999999999999E-6</v>
      </c>
      <c r="G154" s="5">
        <v>4.4700000000000004E-6</v>
      </c>
      <c r="H154" s="5">
        <v>5.1900000000000003E-6</v>
      </c>
      <c r="I154" s="5">
        <v>5.9900000000000002E-6</v>
      </c>
      <c r="J154" s="5">
        <v>7.0400000000000004E-6</v>
      </c>
      <c r="K154" s="5">
        <v>1.205E-5</v>
      </c>
      <c r="L154" s="5">
        <v>2.563E-5</v>
      </c>
      <c r="M154" s="5">
        <v>2.563E-5</v>
      </c>
      <c r="N154" s="5">
        <v>2.5660000000000002E-5</v>
      </c>
      <c r="O154" s="5">
        <v>3.0979999999999998E-5</v>
      </c>
      <c r="P154" s="5">
        <v>3.1010000000000003E-5</v>
      </c>
      <c r="Q154" s="5">
        <v>3.2329999999999997E-5</v>
      </c>
      <c r="R154" s="5">
        <v>3.8399999999999998E-5</v>
      </c>
      <c r="S154" s="5">
        <v>4.5649999999999998E-5</v>
      </c>
      <c r="T154" s="5">
        <v>4.5859999999999998E-5</v>
      </c>
      <c r="U154" s="5">
        <v>5.0529999999999999E-5</v>
      </c>
      <c r="V154" s="5">
        <v>5.2819999999999999E-5</v>
      </c>
      <c r="W154" s="5">
        <v>7.1959999999999995E-5</v>
      </c>
      <c r="X154" s="5">
        <v>6.9820000000000006E-5</v>
      </c>
      <c r="Y154" s="5">
        <v>1.0257E-4</v>
      </c>
      <c r="Z154" s="5">
        <v>1.2014E-4</v>
      </c>
      <c r="AA154" s="5">
        <v>1.2013E-4</v>
      </c>
      <c r="AB154" s="5">
        <v>1.4116000000000001E-4</v>
      </c>
      <c r="AC154" s="5">
        <v>1.4708000000000001E-4</v>
      </c>
      <c r="AD154" s="5">
        <v>1.7541E-4</v>
      </c>
      <c r="AE154" s="5">
        <v>1.9699E-4</v>
      </c>
    </row>
    <row r="155" spans="1:31">
      <c r="A155" s="56" t="s">
        <v>68</v>
      </c>
      <c r="B155" s="56" t="s">
        <v>200</v>
      </c>
      <c r="C155" s="56" t="s">
        <v>155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68</v>
      </c>
      <c r="B156" s="56" t="s">
        <v>200</v>
      </c>
      <c r="C156" s="56" t="s">
        <v>138</v>
      </c>
      <c r="D156" s="5">
        <v>6.4749999999999996</v>
      </c>
      <c r="E156" s="5">
        <v>13.055999999999999</v>
      </c>
      <c r="F156" s="5">
        <v>22.071000000000002</v>
      </c>
      <c r="G156" s="5">
        <v>33.045999999999999</v>
      </c>
      <c r="H156" s="5">
        <v>46.206000000000003</v>
      </c>
      <c r="I156" s="5">
        <v>61.677</v>
      </c>
      <c r="J156" s="5">
        <v>85.302999999999997</v>
      </c>
      <c r="K156" s="5">
        <v>106.15148554</v>
      </c>
      <c r="L156" s="5">
        <v>128.39884997999999</v>
      </c>
      <c r="M156" s="5">
        <v>155.92226500000001</v>
      </c>
      <c r="N156" s="5">
        <v>187.63005269000001</v>
      </c>
      <c r="O156" s="5">
        <v>223.1006467</v>
      </c>
      <c r="P156" s="5">
        <v>259.99912260999997</v>
      </c>
      <c r="Q156" s="5">
        <v>298.95734677000002</v>
      </c>
      <c r="R156" s="5">
        <v>337.58509092000003</v>
      </c>
      <c r="S156" s="5">
        <v>377.19855520999999</v>
      </c>
      <c r="T156" s="5">
        <v>409.26820767999999</v>
      </c>
      <c r="U156" s="5">
        <v>441.32100571000001</v>
      </c>
      <c r="V156" s="5">
        <v>471.40510606999999</v>
      </c>
      <c r="W156" s="5">
        <v>503.46567236999999</v>
      </c>
      <c r="X156" s="5">
        <v>536.23109856999997</v>
      </c>
      <c r="Y156" s="5">
        <v>570.92117711000003</v>
      </c>
      <c r="Z156" s="5">
        <v>606.0269333</v>
      </c>
      <c r="AA156" s="5">
        <v>643.19868507000001</v>
      </c>
      <c r="AB156" s="5">
        <v>680.67299238999999</v>
      </c>
      <c r="AC156" s="5">
        <v>720.12988898000003</v>
      </c>
      <c r="AD156" s="5">
        <v>760.10126588000003</v>
      </c>
      <c r="AE156" s="5">
        <v>761.60182925999993</v>
      </c>
    </row>
    <row r="157" spans="1:31">
      <c r="A157" s="56" t="s">
        <v>68</v>
      </c>
      <c r="B157" s="56" t="s">
        <v>200</v>
      </c>
      <c r="C157" s="56" t="s">
        <v>139</v>
      </c>
      <c r="D157" s="5">
        <v>41.377000000000002</v>
      </c>
      <c r="E157" s="5">
        <v>59.671999999999997</v>
      </c>
      <c r="F157" s="5">
        <v>76.56</v>
      </c>
      <c r="G157" s="5">
        <v>90.268000000000001</v>
      </c>
      <c r="H157" s="5">
        <v>101.32</v>
      </c>
      <c r="I157" s="5">
        <v>110.82299999999999</v>
      </c>
      <c r="J157" s="5">
        <v>127.054</v>
      </c>
      <c r="K157" s="5">
        <v>149.11699999999999</v>
      </c>
      <c r="L157" s="5">
        <v>170.46899999999999</v>
      </c>
      <c r="M157" s="5">
        <v>195.083</v>
      </c>
      <c r="N157" s="5">
        <v>222.42099999999999</v>
      </c>
      <c r="O157" s="5">
        <v>249.88900000000001</v>
      </c>
      <c r="P157" s="5">
        <v>276.29199999999997</v>
      </c>
      <c r="Q157" s="5">
        <v>300.41300000000001</v>
      </c>
      <c r="R157" s="5">
        <v>321.84100000000012</v>
      </c>
      <c r="S157" s="5">
        <v>339.84500000000003</v>
      </c>
      <c r="T157" s="5">
        <v>348.76899999999989</v>
      </c>
      <c r="U157" s="5">
        <v>354.13799999999998</v>
      </c>
      <c r="V157" s="5">
        <v>357.02999999999992</v>
      </c>
      <c r="W157" s="5">
        <v>358.66699999999997</v>
      </c>
      <c r="X157" s="5">
        <v>360.45299999999997</v>
      </c>
      <c r="Y157" s="5">
        <v>360.96400000000011</v>
      </c>
      <c r="Z157" s="5">
        <v>361.55799999999999</v>
      </c>
      <c r="AA157" s="5">
        <v>360.78600000000012</v>
      </c>
      <c r="AB157" s="5">
        <v>360.19799999999998</v>
      </c>
      <c r="AC157" s="5">
        <v>358.24400000000003</v>
      </c>
      <c r="AD157" s="5">
        <v>356.52699999999999</v>
      </c>
      <c r="AE157" s="5">
        <v>356.52699999999999</v>
      </c>
    </row>
    <row r="158" spans="1:31"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</row>
    <row r="159" spans="1:31">
      <c r="A159" s="56" t="s">
        <v>70</v>
      </c>
      <c r="B159" s="56" t="s">
        <v>163</v>
      </c>
      <c r="C159" s="56" t="s">
        <v>152</v>
      </c>
      <c r="D159" s="5">
        <v>0</v>
      </c>
      <c r="E159" s="5">
        <v>0</v>
      </c>
      <c r="F159" s="5">
        <v>680</v>
      </c>
      <c r="G159" s="5">
        <v>2040</v>
      </c>
      <c r="H159" s="5">
        <v>2040</v>
      </c>
      <c r="I159" s="5">
        <v>2040</v>
      </c>
      <c r="J159" s="5">
        <v>2040</v>
      </c>
      <c r="K159" s="5">
        <v>2040</v>
      </c>
      <c r="L159" s="5">
        <v>2040</v>
      </c>
      <c r="M159" s="5">
        <v>2040</v>
      </c>
      <c r="N159" s="5">
        <v>2040</v>
      </c>
      <c r="O159" s="5">
        <v>2040</v>
      </c>
      <c r="P159" s="5">
        <v>2040</v>
      </c>
      <c r="Q159" s="5">
        <v>2040</v>
      </c>
      <c r="R159" s="5">
        <v>2040</v>
      </c>
      <c r="S159" s="5">
        <v>2040</v>
      </c>
      <c r="T159" s="5">
        <v>2040</v>
      </c>
      <c r="U159" s="5">
        <v>2040</v>
      </c>
      <c r="V159" s="5">
        <v>2040</v>
      </c>
      <c r="W159" s="5">
        <v>2040</v>
      </c>
      <c r="X159" s="5">
        <v>2040</v>
      </c>
      <c r="Y159" s="5">
        <v>2040</v>
      </c>
      <c r="Z159" s="5">
        <v>2040</v>
      </c>
      <c r="AA159" s="5">
        <v>2040</v>
      </c>
      <c r="AB159" s="5">
        <v>2040</v>
      </c>
      <c r="AC159" s="5">
        <v>2040</v>
      </c>
      <c r="AD159" s="5">
        <v>2040</v>
      </c>
      <c r="AE159" s="5">
        <v>2040</v>
      </c>
    </row>
    <row r="160" spans="1:31">
      <c r="A160" s="56" t="s">
        <v>70</v>
      </c>
      <c r="B160" s="56" t="s">
        <v>163</v>
      </c>
      <c r="C160" s="56" t="s">
        <v>153</v>
      </c>
      <c r="D160" s="5">
        <v>160</v>
      </c>
      <c r="E160" s="5">
        <v>160</v>
      </c>
      <c r="F160" s="5">
        <v>160</v>
      </c>
      <c r="G160" s="5">
        <v>160</v>
      </c>
      <c r="H160" s="5">
        <v>160</v>
      </c>
      <c r="I160" s="5">
        <v>160.00005462999999</v>
      </c>
      <c r="J160" s="5">
        <v>160.00005478</v>
      </c>
      <c r="K160" s="5">
        <v>160.00005920999999</v>
      </c>
      <c r="L160" s="5">
        <v>160.00006343999999</v>
      </c>
      <c r="M160" s="5">
        <v>160.00007581</v>
      </c>
      <c r="N160" s="5">
        <v>160.00010144999999</v>
      </c>
      <c r="O160" s="5">
        <v>160.00030229000001</v>
      </c>
      <c r="P160" s="5">
        <v>160.00030229000001</v>
      </c>
      <c r="Q160" s="5">
        <v>366.17353926999999</v>
      </c>
      <c r="R160" s="5">
        <v>660.00044875999993</v>
      </c>
      <c r="S160" s="5">
        <v>660.00044881999997</v>
      </c>
      <c r="T160" s="5">
        <v>761.06323861999999</v>
      </c>
      <c r="U160" s="5">
        <v>761.06323875999999</v>
      </c>
      <c r="V160" s="5">
        <v>761.06323881000003</v>
      </c>
      <c r="W160" s="5">
        <v>761.06323881999992</v>
      </c>
      <c r="X160" s="5">
        <v>1159.99999396</v>
      </c>
      <c r="Y160" s="5">
        <v>1159.9999939700001</v>
      </c>
      <c r="Z160" s="5">
        <v>1159.9999940499999</v>
      </c>
      <c r="AA160" s="5">
        <v>1159.99999413</v>
      </c>
      <c r="AB160" s="5">
        <v>1159.9999941799999</v>
      </c>
      <c r="AC160" s="5">
        <v>1159.9999962899999</v>
      </c>
      <c r="AD160" s="5">
        <v>1159.99999665</v>
      </c>
      <c r="AE160" s="5">
        <v>1159.99999669</v>
      </c>
    </row>
    <row r="161" spans="1:31">
      <c r="A161" s="56" t="s">
        <v>70</v>
      </c>
      <c r="B161" s="56" t="s">
        <v>163</v>
      </c>
      <c r="C161" s="56" t="s">
        <v>154</v>
      </c>
      <c r="D161" s="5">
        <v>80.000009779999999</v>
      </c>
      <c r="E161" s="5">
        <v>80.000014340000007</v>
      </c>
      <c r="F161" s="5">
        <v>680.00326945999996</v>
      </c>
      <c r="G161" s="5">
        <v>680.00326945999996</v>
      </c>
      <c r="H161" s="5">
        <v>1605.0011483400001</v>
      </c>
      <c r="I161" s="5">
        <v>2004.8690641799999</v>
      </c>
      <c r="J161" s="5">
        <v>2079.9815629599998</v>
      </c>
      <c r="K161" s="5">
        <v>2079.9815634299998</v>
      </c>
      <c r="L161" s="5">
        <v>2079.9815635599998</v>
      </c>
      <c r="M161" s="5">
        <v>2079.9815639799999</v>
      </c>
      <c r="N161" s="5">
        <v>2079.98156578</v>
      </c>
      <c r="O161" s="5">
        <v>2079.9815671699998</v>
      </c>
      <c r="P161" s="5">
        <v>2079.9815671800002</v>
      </c>
      <c r="Q161" s="5">
        <v>2079.9815675499999</v>
      </c>
      <c r="R161" s="5">
        <v>2079.98157274</v>
      </c>
      <c r="S161" s="5">
        <v>2079.9815841999998</v>
      </c>
      <c r="T161" s="5">
        <v>2079.98162598</v>
      </c>
      <c r="U161" s="5">
        <v>2079.9816263299999</v>
      </c>
      <c r="V161" s="5">
        <v>2079.9816263500002</v>
      </c>
      <c r="W161" s="5">
        <v>2079.98162637</v>
      </c>
      <c r="X161" s="5">
        <v>2079.9816167399999</v>
      </c>
      <c r="Y161" s="5">
        <v>2079.9816526899999</v>
      </c>
      <c r="Z161" s="5">
        <v>1479.97841303</v>
      </c>
      <c r="AA161" s="5">
        <v>1479.9784381699999</v>
      </c>
      <c r="AB161" s="5">
        <v>554.98068248999994</v>
      </c>
      <c r="AC161" s="5">
        <v>178.17930003000001</v>
      </c>
      <c r="AD161" s="5">
        <v>495.21266416999998</v>
      </c>
      <c r="AE161" s="5">
        <v>495.21266415000002</v>
      </c>
    </row>
    <row r="162" spans="1:31">
      <c r="A162" s="56" t="s">
        <v>70</v>
      </c>
      <c r="B162" s="56" t="s">
        <v>163</v>
      </c>
      <c r="C162" s="56" t="s">
        <v>155</v>
      </c>
      <c r="D162" s="5">
        <v>50</v>
      </c>
      <c r="E162" s="5">
        <v>50</v>
      </c>
      <c r="F162" s="5">
        <v>50</v>
      </c>
      <c r="G162" s="5">
        <v>50</v>
      </c>
      <c r="H162" s="5">
        <v>50</v>
      </c>
      <c r="I162" s="5">
        <v>50</v>
      </c>
      <c r="J162" s="5">
        <v>50</v>
      </c>
      <c r="K162" s="5">
        <v>50</v>
      </c>
      <c r="L162" s="5">
        <v>50</v>
      </c>
      <c r="M162" s="5">
        <v>50</v>
      </c>
      <c r="N162" s="5">
        <v>50</v>
      </c>
      <c r="O162" s="5">
        <v>50</v>
      </c>
      <c r="P162" s="5">
        <v>50</v>
      </c>
      <c r="Q162" s="5">
        <v>50</v>
      </c>
      <c r="R162" s="5">
        <v>50</v>
      </c>
      <c r="S162" s="5">
        <v>50</v>
      </c>
      <c r="T162" s="5">
        <v>50</v>
      </c>
      <c r="U162" s="5">
        <v>50</v>
      </c>
      <c r="V162" s="5">
        <v>50</v>
      </c>
      <c r="W162" s="5">
        <v>50</v>
      </c>
      <c r="X162" s="5">
        <v>50</v>
      </c>
      <c r="Y162" s="5">
        <v>50</v>
      </c>
      <c r="Z162" s="5">
        <v>50</v>
      </c>
      <c r="AA162" s="5">
        <v>50</v>
      </c>
      <c r="AB162" s="5">
        <v>50</v>
      </c>
      <c r="AC162" s="5">
        <v>50</v>
      </c>
      <c r="AD162" s="5">
        <v>50</v>
      </c>
      <c r="AE162" s="5">
        <v>50</v>
      </c>
    </row>
    <row r="163" spans="1:31">
      <c r="A163" s="56" t="s">
        <v>70</v>
      </c>
      <c r="B163" s="56" t="s">
        <v>163</v>
      </c>
      <c r="C163" s="56" t="s">
        <v>138</v>
      </c>
      <c r="D163" s="5">
        <v>97.194999999999993</v>
      </c>
      <c r="E163" s="5">
        <v>193.89099999999999</v>
      </c>
      <c r="F163" s="5">
        <v>321.46699999999998</v>
      </c>
      <c r="G163" s="5">
        <v>477.30799999999999</v>
      </c>
      <c r="H163" s="5">
        <v>663.93899998999996</v>
      </c>
      <c r="I163" s="5">
        <v>884.26200001000007</v>
      </c>
      <c r="J163" s="5">
        <v>1223.617</v>
      </c>
      <c r="K163" s="5">
        <v>1527.53344593</v>
      </c>
      <c r="L163" s="5">
        <v>1867.2025770400001</v>
      </c>
      <c r="M163" s="5">
        <v>2268.2680231300001</v>
      </c>
      <c r="N163" s="5">
        <v>2758.8330898200002</v>
      </c>
      <c r="O163" s="5">
        <v>3293.1551549400001</v>
      </c>
      <c r="P163" s="5">
        <v>3837.9824765799999</v>
      </c>
      <c r="Q163" s="5">
        <v>4410.34305305</v>
      </c>
      <c r="R163" s="5">
        <v>4966.7253137600001</v>
      </c>
      <c r="S163" s="5">
        <v>5527.4248461200004</v>
      </c>
      <c r="T163" s="5">
        <v>5974.0516751499999</v>
      </c>
      <c r="U163" s="5">
        <v>6409.6953179900001</v>
      </c>
      <c r="V163" s="5">
        <v>6810.2277216000002</v>
      </c>
      <c r="W163" s="5">
        <v>7236.07853574</v>
      </c>
      <c r="X163" s="5">
        <v>7670.42398976</v>
      </c>
      <c r="Y163" s="5">
        <v>8130.8809619000003</v>
      </c>
      <c r="Z163" s="5">
        <v>8598.1680176999998</v>
      </c>
      <c r="AA163" s="5">
        <v>9095.4546502699995</v>
      </c>
      <c r="AB163" s="5">
        <v>9598.0447687700016</v>
      </c>
      <c r="AC163" s="5">
        <v>10130.098615360001</v>
      </c>
      <c r="AD163" s="5">
        <v>10669.6482607</v>
      </c>
      <c r="AE163" s="5">
        <v>10697.643870080001</v>
      </c>
    </row>
    <row r="164" spans="1:31">
      <c r="A164" s="56" t="s">
        <v>70</v>
      </c>
      <c r="B164" s="56" t="s">
        <v>163</v>
      </c>
      <c r="C164" s="56" t="s">
        <v>139</v>
      </c>
      <c r="D164" s="5">
        <v>551.87700000000007</v>
      </c>
      <c r="E164" s="5">
        <v>804.322</v>
      </c>
      <c r="F164" s="5">
        <v>1024.308</v>
      </c>
      <c r="G164" s="5">
        <v>1210.452</v>
      </c>
      <c r="H164" s="5">
        <v>1364.306</v>
      </c>
      <c r="I164" s="5">
        <v>1497.826</v>
      </c>
      <c r="J164" s="5">
        <v>1724.8409999999999</v>
      </c>
      <c r="K164" s="5">
        <v>2042.145</v>
      </c>
      <c r="L164" s="5">
        <v>2372.98</v>
      </c>
      <c r="M164" s="5">
        <v>2728.3529999999992</v>
      </c>
      <c r="N164" s="5">
        <v>3161.3960000000002</v>
      </c>
      <c r="O164" s="5">
        <v>3582.5970000000002</v>
      </c>
      <c r="P164" s="5">
        <v>3974.6349999999989</v>
      </c>
      <c r="Q164" s="5">
        <v>4331.67</v>
      </c>
      <c r="R164" s="5">
        <v>4638.5140000000019</v>
      </c>
      <c r="S164" s="5">
        <v>4887.0350000000008</v>
      </c>
      <c r="T164" s="5">
        <v>5003.3400000000011</v>
      </c>
      <c r="U164" s="5">
        <v>5060.8829999999998</v>
      </c>
      <c r="V164" s="5">
        <v>5077.6240000000007</v>
      </c>
      <c r="W164" s="5">
        <v>5077.9980000000014</v>
      </c>
      <c r="X164" s="5">
        <v>5080.4420000000009</v>
      </c>
      <c r="Y164" s="5">
        <v>5067.9909999999991</v>
      </c>
      <c r="Z164" s="5">
        <v>5058.1019999999999</v>
      </c>
      <c r="AA164" s="5">
        <v>5033.2700000000013</v>
      </c>
      <c r="AB164" s="5">
        <v>5011.559000000002</v>
      </c>
      <c r="AC164" s="5">
        <v>4974.7829999999994</v>
      </c>
      <c r="AD164" s="5">
        <v>4941.0389999999989</v>
      </c>
      <c r="AE164" s="5">
        <v>4941.0389999999989</v>
      </c>
    </row>
    <row r="165" spans="1:3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</row>
    <row r="166" spans="1:31">
      <c r="A166" s="56" t="s">
        <v>70</v>
      </c>
      <c r="B166" s="56" t="s">
        <v>197</v>
      </c>
      <c r="C166" s="56" t="s">
        <v>153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1.306E-5</v>
      </c>
      <c r="J166" s="5">
        <v>1.343E-5</v>
      </c>
      <c r="K166" s="5">
        <v>225.99486288</v>
      </c>
      <c r="L166" s="5">
        <v>225.99486288</v>
      </c>
      <c r="M166" s="5">
        <v>225.99486288</v>
      </c>
      <c r="N166" s="5">
        <v>473.30950561999998</v>
      </c>
      <c r="O166" s="5">
        <v>555.17694103999997</v>
      </c>
      <c r="P166" s="5">
        <v>555.17694103999997</v>
      </c>
      <c r="Q166" s="5">
        <v>1202.6638050500001</v>
      </c>
      <c r="R166" s="5">
        <v>1353.60261702</v>
      </c>
      <c r="S166" s="5">
        <v>1353.6026186900001</v>
      </c>
      <c r="T166" s="5">
        <v>1387.1442421900001</v>
      </c>
      <c r="U166" s="5">
        <v>1387.1442422099999</v>
      </c>
      <c r="V166" s="5">
        <v>1709.3614276000001</v>
      </c>
      <c r="W166" s="5">
        <v>1709.3614276200001</v>
      </c>
      <c r="X166" s="5">
        <v>1709.36142763</v>
      </c>
      <c r="Y166" s="5">
        <v>1709.36142767</v>
      </c>
      <c r="Z166" s="5">
        <v>1709.36142808</v>
      </c>
      <c r="AA166" s="5">
        <v>1709.36142808</v>
      </c>
      <c r="AB166" s="5">
        <v>1709.36142808</v>
      </c>
      <c r="AC166" s="5">
        <v>1709.3614281</v>
      </c>
      <c r="AD166" s="5">
        <v>1709.3614281099999</v>
      </c>
      <c r="AE166" s="5">
        <v>1709.36142812</v>
      </c>
    </row>
    <row r="167" spans="1:31">
      <c r="A167" s="56" t="s">
        <v>70</v>
      </c>
      <c r="B167" s="56" t="s">
        <v>197</v>
      </c>
      <c r="C167" s="56" t="s">
        <v>154</v>
      </c>
      <c r="D167" s="5">
        <v>570.00001175</v>
      </c>
      <c r="E167" s="5">
        <v>570.00001701999997</v>
      </c>
      <c r="F167" s="5">
        <v>820.00002044999997</v>
      </c>
      <c r="G167" s="5">
        <v>820.00002644999995</v>
      </c>
      <c r="H167" s="5">
        <v>820.00003436999998</v>
      </c>
      <c r="I167" s="5">
        <v>906.28958569999998</v>
      </c>
      <c r="J167" s="5">
        <v>906.28966127000001</v>
      </c>
      <c r="K167" s="5">
        <v>1622.46068354</v>
      </c>
      <c r="L167" s="5">
        <v>1622.46068354</v>
      </c>
      <c r="M167" s="5">
        <v>1622.46068354</v>
      </c>
      <c r="N167" s="5">
        <v>1622.46068354</v>
      </c>
      <c r="O167" s="5">
        <v>1622.46068354</v>
      </c>
      <c r="P167" s="5">
        <v>1622.46068354</v>
      </c>
      <c r="Q167" s="5">
        <v>1622.4606835899999</v>
      </c>
      <c r="R167" s="5">
        <v>1622.4606840199999</v>
      </c>
      <c r="S167" s="5">
        <v>2528.98600941</v>
      </c>
      <c r="T167" s="5">
        <v>3716.7368726200002</v>
      </c>
      <c r="U167" s="5">
        <v>3889.8730141999999</v>
      </c>
      <c r="V167" s="5">
        <v>4128.5344064299998</v>
      </c>
      <c r="W167" s="5">
        <v>4128.5344064700002</v>
      </c>
      <c r="X167" s="5">
        <v>4128.5343947700003</v>
      </c>
      <c r="Y167" s="5">
        <v>4128.5343928000002</v>
      </c>
      <c r="Z167" s="5">
        <v>4128.5343940499997</v>
      </c>
      <c r="AA167" s="5">
        <v>4128.5343882100015</v>
      </c>
      <c r="AB167" s="5">
        <v>4128.5343803800006</v>
      </c>
      <c r="AC167" s="5">
        <v>5063.8098417199999</v>
      </c>
      <c r="AD167" s="5">
        <v>6576.6382121799998</v>
      </c>
      <c r="AE167" s="5">
        <v>5860.4672004000004</v>
      </c>
    </row>
    <row r="168" spans="1:31">
      <c r="A168" s="56" t="s">
        <v>70</v>
      </c>
      <c r="B168" s="56" t="s">
        <v>197</v>
      </c>
      <c r="C168" s="56" t="s">
        <v>155</v>
      </c>
      <c r="D168" s="5">
        <v>100.00000602999999</v>
      </c>
      <c r="E168" s="5">
        <v>100.00000790999999</v>
      </c>
      <c r="F168" s="5">
        <v>100.00000903</v>
      </c>
      <c r="G168" s="5">
        <v>100.00001086</v>
      </c>
      <c r="H168" s="5">
        <v>100.0000132</v>
      </c>
      <c r="I168" s="5">
        <v>100.00003298</v>
      </c>
      <c r="J168" s="5">
        <v>100.0000332</v>
      </c>
      <c r="K168" s="5">
        <v>100.00004839</v>
      </c>
      <c r="L168" s="5">
        <v>100.00004839</v>
      </c>
      <c r="M168" s="5">
        <v>100.00004839</v>
      </c>
      <c r="N168" s="5">
        <v>100.0000484</v>
      </c>
      <c r="O168" s="5">
        <v>100.00004841000001</v>
      </c>
      <c r="P168" s="5">
        <v>100.00004842</v>
      </c>
      <c r="Q168" s="5">
        <v>100.00004855</v>
      </c>
      <c r="R168" s="5">
        <v>100.00007067</v>
      </c>
      <c r="S168" s="5">
        <v>100.00007757</v>
      </c>
      <c r="T168" s="5">
        <v>100.00008898999999</v>
      </c>
      <c r="U168" s="5">
        <v>100.00009875000001</v>
      </c>
      <c r="V168" s="5">
        <v>100.00012427</v>
      </c>
      <c r="W168" s="5">
        <v>100.00012452</v>
      </c>
      <c r="X168" s="5">
        <v>100.00012261000001</v>
      </c>
      <c r="Y168" s="5">
        <v>100.00019131000001</v>
      </c>
      <c r="Z168" s="5">
        <v>100.00027428</v>
      </c>
      <c r="AA168" s="5">
        <v>100.00027261</v>
      </c>
      <c r="AB168" s="5">
        <v>100.00027040000001</v>
      </c>
      <c r="AC168" s="5">
        <v>100.00035348999999</v>
      </c>
      <c r="AD168" s="5">
        <v>100.00041072</v>
      </c>
      <c r="AE168" s="5">
        <v>100.00045818</v>
      </c>
    </row>
    <row r="169" spans="1:31">
      <c r="A169" s="56" t="s">
        <v>70</v>
      </c>
      <c r="B169" s="56" t="s">
        <v>197</v>
      </c>
      <c r="C169" s="56" t="s">
        <v>138</v>
      </c>
      <c r="D169" s="5">
        <v>70.646999989999998</v>
      </c>
      <c r="E169" s="5">
        <v>151.97900000999999</v>
      </c>
      <c r="F169" s="5">
        <v>266.90499999999997</v>
      </c>
      <c r="G169" s="5">
        <v>406.553</v>
      </c>
      <c r="H169" s="5">
        <v>573.36900000000003</v>
      </c>
      <c r="I169" s="5">
        <v>775.00299999999993</v>
      </c>
      <c r="J169" s="5">
        <v>1088.9509999899999</v>
      </c>
      <c r="K169" s="5">
        <v>1371.98571666</v>
      </c>
      <c r="L169" s="5">
        <v>1640.71045082</v>
      </c>
      <c r="M169" s="5">
        <v>1958.65946534</v>
      </c>
      <c r="N169" s="5">
        <v>2346.43592605</v>
      </c>
      <c r="O169" s="5">
        <v>2772.1156823900001</v>
      </c>
      <c r="P169" s="5">
        <v>3213.9407025800001</v>
      </c>
      <c r="Q169" s="5">
        <v>3671.8742637700002</v>
      </c>
      <c r="R169" s="5">
        <v>4123.79592779</v>
      </c>
      <c r="S169" s="5">
        <v>4584.0053343299996</v>
      </c>
      <c r="T169" s="5">
        <v>4939.9521028400004</v>
      </c>
      <c r="U169" s="5">
        <v>5281.9022712400001</v>
      </c>
      <c r="V169" s="5">
        <v>5586.6117931799999</v>
      </c>
      <c r="W169" s="5">
        <v>5909.90588656</v>
      </c>
      <c r="X169" s="5">
        <v>6239.44197334</v>
      </c>
      <c r="Y169" s="5">
        <v>6583.140128510001</v>
      </c>
      <c r="Z169" s="5">
        <v>6931.3414566599986</v>
      </c>
      <c r="AA169" s="5">
        <v>7298.8976921399999</v>
      </c>
      <c r="AB169" s="5">
        <v>7670.4133017300001</v>
      </c>
      <c r="AC169" s="5">
        <v>8065.6271149200002</v>
      </c>
      <c r="AD169" s="5">
        <v>8460.9043175100014</v>
      </c>
      <c r="AE169" s="5">
        <v>8477.9553716600003</v>
      </c>
    </row>
    <row r="170" spans="1:31">
      <c r="A170" s="56" t="s">
        <v>70</v>
      </c>
      <c r="B170" s="56" t="s">
        <v>197</v>
      </c>
      <c r="C170" s="56" t="s">
        <v>139</v>
      </c>
      <c r="D170" s="5">
        <v>394.57299999999998</v>
      </c>
      <c r="E170" s="5">
        <v>630.91099999999994</v>
      </c>
      <c r="F170" s="5">
        <v>861.1690000000001</v>
      </c>
      <c r="G170" s="5">
        <v>1044.5999999999999</v>
      </c>
      <c r="H170" s="5">
        <v>1202.9010000000001</v>
      </c>
      <c r="I170" s="5">
        <v>1345.9849999999999</v>
      </c>
      <c r="J170" s="5">
        <v>1584.4369999999999</v>
      </c>
      <c r="K170" s="5">
        <v>1898.5050000000001</v>
      </c>
      <c r="L170" s="5">
        <v>2160.37</v>
      </c>
      <c r="M170" s="5">
        <v>2444.34</v>
      </c>
      <c r="N170" s="5">
        <v>2791.527</v>
      </c>
      <c r="O170" s="5">
        <v>3133.6959999999999</v>
      </c>
      <c r="P170" s="5">
        <v>3465.114</v>
      </c>
      <c r="Q170" s="5">
        <v>3761.0080000000012</v>
      </c>
      <c r="R170" s="5">
        <v>4025.8090000000002</v>
      </c>
      <c r="S170" s="5">
        <v>4247.8820000000014</v>
      </c>
      <c r="T170" s="5">
        <v>4350.5150000000003</v>
      </c>
      <c r="U170" s="5">
        <v>4399.7440000000006</v>
      </c>
      <c r="V170" s="5">
        <v>4410.491</v>
      </c>
      <c r="W170" s="5">
        <v>4406.2350000000006</v>
      </c>
      <c r="X170" s="5">
        <v>4406.755000000001</v>
      </c>
      <c r="Y170" s="5">
        <v>4388.9480000000012</v>
      </c>
      <c r="Z170" s="5">
        <v>4375.9829999999993</v>
      </c>
      <c r="AA170" s="5">
        <v>4347.2200000000012</v>
      </c>
      <c r="AB170" s="5">
        <v>4324.1239999999998</v>
      </c>
      <c r="AC170" s="5">
        <v>4288.7089999999998</v>
      </c>
      <c r="AD170" s="5">
        <v>4255.2830000000004</v>
      </c>
      <c r="AE170" s="5">
        <v>4255.2830000000004</v>
      </c>
    </row>
    <row r="171" spans="1:3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</row>
    <row r="172" spans="1:31">
      <c r="A172" s="56" t="s">
        <v>70</v>
      </c>
      <c r="B172" s="56" t="s">
        <v>198</v>
      </c>
      <c r="C172" s="56" t="s">
        <v>153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1.416E-5</v>
      </c>
      <c r="J172" s="5">
        <v>1.8309999999999999E-5</v>
      </c>
      <c r="K172" s="5">
        <v>5.1239999999999997E-5</v>
      </c>
      <c r="L172" s="5">
        <v>5.1239999999999997E-5</v>
      </c>
      <c r="M172" s="5">
        <v>5.1239999999999997E-5</v>
      </c>
      <c r="N172" s="5">
        <v>5.1239999999999997E-5</v>
      </c>
      <c r="O172" s="5">
        <v>5.1239999999999997E-5</v>
      </c>
      <c r="P172" s="5">
        <v>5.1239999999999997E-5</v>
      </c>
      <c r="Q172" s="5">
        <v>1.047E-4</v>
      </c>
      <c r="R172" s="5">
        <v>1.2214999999999999E-4</v>
      </c>
      <c r="S172" s="5">
        <v>1.2217E-4</v>
      </c>
      <c r="T172" s="5">
        <v>502.78598314999999</v>
      </c>
      <c r="U172" s="5">
        <v>502.78598314999999</v>
      </c>
      <c r="V172" s="5">
        <v>502.78598314999999</v>
      </c>
      <c r="W172" s="5">
        <v>502.78598314999999</v>
      </c>
      <c r="X172" s="5">
        <v>685.86670411</v>
      </c>
      <c r="Y172" s="5">
        <v>685.86670774999993</v>
      </c>
      <c r="Z172" s="5">
        <v>685.86670941</v>
      </c>
      <c r="AA172" s="5">
        <v>685.86671281000008</v>
      </c>
      <c r="AB172" s="5">
        <v>685.8667128400001</v>
      </c>
      <c r="AC172" s="5">
        <v>685.86671329000001</v>
      </c>
      <c r="AD172" s="5">
        <v>685.86673399999995</v>
      </c>
      <c r="AE172" s="5">
        <v>685.86673868000003</v>
      </c>
    </row>
    <row r="173" spans="1:31">
      <c r="A173" s="56" t="s">
        <v>70</v>
      </c>
      <c r="B173" s="56" t="s">
        <v>198</v>
      </c>
      <c r="C173" s="56" t="s">
        <v>154</v>
      </c>
      <c r="D173" s="5">
        <v>2.4399999999999999E-6</v>
      </c>
      <c r="E173" s="5">
        <v>3.4400000000000001E-6</v>
      </c>
      <c r="F173" s="5">
        <v>4.25E-6</v>
      </c>
      <c r="G173" s="5">
        <v>6.2500000000000003E-6</v>
      </c>
      <c r="H173" s="5">
        <v>1.0149999999999999E-5</v>
      </c>
      <c r="I173" s="5">
        <v>1.9029999999999999E-5</v>
      </c>
      <c r="J173" s="5">
        <v>5.575E-5</v>
      </c>
      <c r="K173" s="5">
        <v>586.19233670999995</v>
      </c>
      <c r="L173" s="5">
        <v>586.19233670999995</v>
      </c>
      <c r="M173" s="5">
        <v>586.19233670999995</v>
      </c>
      <c r="N173" s="5">
        <v>586.19233670999995</v>
      </c>
      <c r="O173" s="5">
        <v>586.19233670999995</v>
      </c>
      <c r="P173" s="5">
        <v>586.19233670999995</v>
      </c>
      <c r="Q173" s="5">
        <v>586.19233672999997</v>
      </c>
      <c r="R173" s="5">
        <v>586.19233673999997</v>
      </c>
      <c r="S173" s="5">
        <v>586.19233673999997</v>
      </c>
      <c r="T173" s="5">
        <v>586.19233674999998</v>
      </c>
      <c r="U173" s="5">
        <v>586.19233674999998</v>
      </c>
      <c r="V173" s="5">
        <v>586.19233674999998</v>
      </c>
      <c r="W173" s="5">
        <v>586.19233674999998</v>
      </c>
      <c r="X173" s="5">
        <v>586.19233431999999</v>
      </c>
      <c r="Y173" s="5">
        <v>586.19233356999996</v>
      </c>
      <c r="Z173" s="5">
        <v>586.19233281000004</v>
      </c>
      <c r="AA173" s="5">
        <v>586.19233087999999</v>
      </c>
      <c r="AB173" s="5">
        <v>586.19232705000002</v>
      </c>
      <c r="AC173" s="5">
        <v>586.19231827999999</v>
      </c>
      <c r="AD173" s="5">
        <v>586.19228179000004</v>
      </c>
      <c r="AE173" s="5">
        <v>2.9367E-4</v>
      </c>
    </row>
    <row r="174" spans="1:31">
      <c r="A174" s="56" t="s">
        <v>70</v>
      </c>
      <c r="B174" s="56" t="s">
        <v>198</v>
      </c>
      <c r="C174" s="56" t="s">
        <v>155</v>
      </c>
      <c r="D174" s="5">
        <v>125.23</v>
      </c>
      <c r="E174" s="5">
        <v>124.13</v>
      </c>
      <c r="F174" s="5">
        <v>124.13</v>
      </c>
      <c r="G174" s="5">
        <v>124.13</v>
      </c>
      <c r="H174" s="5">
        <v>125.23</v>
      </c>
      <c r="I174" s="5">
        <v>124.13</v>
      </c>
      <c r="J174" s="5">
        <v>124.13</v>
      </c>
      <c r="K174" s="5">
        <v>124.13</v>
      </c>
      <c r="L174" s="5">
        <v>124.13</v>
      </c>
      <c r="M174" s="5">
        <v>375.23</v>
      </c>
      <c r="N174" s="5">
        <v>374.13</v>
      </c>
      <c r="O174" s="5">
        <v>375.23</v>
      </c>
      <c r="P174" s="5">
        <v>374.13</v>
      </c>
      <c r="Q174" s="5">
        <v>375.23</v>
      </c>
      <c r="R174" s="5">
        <v>375.23</v>
      </c>
      <c r="S174" s="5">
        <v>375.23</v>
      </c>
      <c r="T174" s="5">
        <v>375.23</v>
      </c>
      <c r="U174" s="5">
        <v>375.23</v>
      </c>
      <c r="V174" s="5">
        <v>375.23</v>
      </c>
      <c r="W174" s="5">
        <v>375.23</v>
      </c>
      <c r="X174" s="5">
        <v>375.23</v>
      </c>
      <c r="Y174" s="5">
        <v>375.23</v>
      </c>
      <c r="Z174" s="5">
        <v>375.23</v>
      </c>
      <c r="AA174" s="5">
        <v>375.23</v>
      </c>
      <c r="AB174" s="5">
        <v>375.23</v>
      </c>
      <c r="AC174" s="5">
        <v>375.23</v>
      </c>
      <c r="AD174" s="5">
        <v>375.23</v>
      </c>
      <c r="AE174" s="5">
        <v>375.23</v>
      </c>
    </row>
    <row r="175" spans="1:31">
      <c r="A175" s="56" t="s">
        <v>70</v>
      </c>
      <c r="B175" s="56" t="s">
        <v>198</v>
      </c>
      <c r="C175" s="56" t="s">
        <v>138</v>
      </c>
      <c r="D175" s="5">
        <v>55.805</v>
      </c>
      <c r="E175" s="5">
        <v>137.178</v>
      </c>
      <c r="F175" s="5">
        <v>254.75700000000001</v>
      </c>
      <c r="G175" s="5">
        <v>407.74700000000001</v>
      </c>
      <c r="H175" s="5">
        <v>597.26199999999994</v>
      </c>
      <c r="I175" s="5">
        <v>772.55799999999999</v>
      </c>
      <c r="J175" s="5">
        <v>1024.9490000000001</v>
      </c>
      <c r="K175" s="5">
        <v>1239.8924565899999</v>
      </c>
      <c r="L175" s="5">
        <v>1442.2730291800001</v>
      </c>
      <c r="M175" s="5">
        <v>1672.4216107699999</v>
      </c>
      <c r="N175" s="5">
        <v>1972.3109051700001</v>
      </c>
      <c r="O175" s="5">
        <v>2322.3100700999998</v>
      </c>
      <c r="P175" s="5">
        <v>2689.1722191600002</v>
      </c>
      <c r="Q175" s="5">
        <v>3083.3483508300001</v>
      </c>
      <c r="R175" s="5">
        <v>3503.3183958999998</v>
      </c>
      <c r="S175" s="5">
        <v>3907.2658795100001</v>
      </c>
      <c r="T175" s="5">
        <v>4248.3119133199998</v>
      </c>
      <c r="U175" s="5">
        <v>4594.1342578200001</v>
      </c>
      <c r="V175" s="5">
        <v>4922.3785791</v>
      </c>
      <c r="W175" s="5">
        <v>5240.6725199799994</v>
      </c>
      <c r="X175" s="5">
        <v>5568.3839228100014</v>
      </c>
      <c r="Y175" s="5">
        <v>5914.7133059999996</v>
      </c>
      <c r="Z175" s="5">
        <v>6268.9471736599999</v>
      </c>
      <c r="AA175" s="5">
        <v>6645.9519552000002</v>
      </c>
      <c r="AB175" s="5">
        <v>7030.0935544499998</v>
      </c>
      <c r="AC175" s="5">
        <v>7438.2922817500003</v>
      </c>
      <c r="AD175" s="5">
        <v>7855.3622635800002</v>
      </c>
      <c r="AE175" s="5">
        <v>7884.0703673100006</v>
      </c>
    </row>
    <row r="176" spans="1:31">
      <c r="A176" s="56" t="s">
        <v>70</v>
      </c>
      <c r="B176" s="56" t="s">
        <v>198</v>
      </c>
      <c r="C176" s="56" t="s">
        <v>139</v>
      </c>
      <c r="D176" s="5">
        <v>332.36599999999999</v>
      </c>
      <c r="E176" s="5">
        <v>592.89299999999992</v>
      </c>
      <c r="F176" s="5">
        <v>841.02199999999993</v>
      </c>
      <c r="G176" s="5">
        <v>1068.623</v>
      </c>
      <c r="H176" s="5">
        <v>1263.973</v>
      </c>
      <c r="I176" s="5">
        <v>1337.973</v>
      </c>
      <c r="J176" s="5">
        <v>1465.9970000000001</v>
      </c>
      <c r="K176" s="5">
        <v>1677.258</v>
      </c>
      <c r="L176" s="5">
        <v>1844.193</v>
      </c>
      <c r="M176" s="5">
        <v>2011.6679999999999</v>
      </c>
      <c r="N176" s="5">
        <v>2249.2469999999998</v>
      </c>
      <c r="O176" s="5">
        <v>2505.0830000000001</v>
      </c>
      <c r="P176" s="5">
        <v>2754.9569999999999</v>
      </c>
      <c r="Q176" s="5">
        <v>2990.1660000000002</v>
      </c>
      <c r="R176" s="5">
        <v>3229.36</v>
      </c>
      <c r="S176" s="5">
        <v>3404.1</v>
      </c>
      <c r="T176" s="5">
        <v>3500.9479999999999</v>
      </c>
      <c r="U176" s="5">
        <v>3565.601999999999</v>
      </c>
      <c r="V176" s="5">
        <v>3605.174</v>
      </c>
      <c r="W176" s="5">
        <v>3604.6750000000002</v>
      </c>
      <c r="X176" s="5">
        <v>3607.498</v>
      </c>
      <c r="Y176" s="5">
        <v>3598.4209999999998</v>
      </c>
      <c r="Z176" s="5">
        <v>3592.6410000000001</v>
      </c>
      <c r="AA176" s="5">
        <v>3576.025000000001</v>
      </c>
      <c r="AB176" s="5">
        <v>3563.2330000000011</v>
      </c>
      <c r="AC176" s="5">
        <v>3540.764000000001</v>
      </c>
      <c r="AD176" s="5">
        <v>3521.5800000000008</v>
      </c>
      <c r="AE176" s="5">
        <v>3521.5800000000008</v>
      </c>
    </row>
    <row r="177" spans="1:3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</row>
    <row r="178" spans="1:31">
      <c r="A178" s="56" t="s">
        <v>70</v>
      </c>
      <c r="B178" s="56" t="s">
        <v>199</v>
      </c>
      <c r="C178" s="56" t="s">
        <v>153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</row>
    <row r="179" spans="1:31">
      <c r="A179" s="56" t="s">
        <v>70</v>
      </c>
      <c r="B179" s="56" t="s">
        <v>199</v>
      </c>
      <c r="C179" s="56" t="s">
        <v>154</v>
      </c>
      <c r="D179" s="5">
        <v>2.7499999999999999E-6</v>
      </c>
      <c r="E179" s="5">
        <v>4.33E-6</v>
      </c>
      <c r="F179" s="5">
        <v>4.51E-6</v>
      </c>
      <c r="G179" s="5">
        <v>6.72E-6</v>
      </c>
      <c r="H179" s="5">
        <v>1.0679999999999999E-5</v>
      </c>
      <c r="I179" s="5">
        <v>2.304E-5</v>
      </c>
      <c r="J179" s="5">
        <v>6.2810000000000003E-5</v>
      </c>
      <c r="K179" s="5">
        <v>3.0573999999999998E-4</v>
      </c>
      <c r="L179" s="5">
        <v>3.0573999999999998E-4</v>
      </c>
      <c r="M179" s="5">
        <v>3.0573999999999998E-4</v>
      </c>
      <c r="N179" s="5">
        <v>3.0573999999999998E-4</v>
      </c>
      <c r="O179" s="5">
        <v>3.0573999999999998E-4</v>
      </c>
      <c r="P179" s="5">
        <v>3.0573999999999998E-4</v>
      </c>
      <c r="Q179" s="5">
        <v>3.0577000000000002E-4</v>
      </c>
      <c r="R179" s="5">
        <v>3.4977000000000001E-4</v>
      </c>
      <c r="S179" s="5">
        <v>57.343719520000001</v>
      </c>
      <c r="T179" s="5">
        <v>307.76515522</v>
      </c>
      <c r="U179" s="5">
        <v>307.76515523</v>
      </c>
      <c r="V179" s="5">
        <v>307.76515525000002</v>
      </c>
      <c r="W179" s="5">
        <v>307.76515526999998</v>
      </c>
      <c r="X179" s="5">
        <v>307.76515271000011</v>
      </c>
      <c r="Y179" s="5">
        <v>307.76517392</v>
      </c>
      <c r="Z179" s="5">
        <v>307.76517393</v>
      </c>
      <c r="AA179" s="5">
        <v>307.76517176999999</v>
      </c>
      <c r="AB179" s="5">
        <v>307.76516787000003</v>
      </c>
      <c r="AC179" s="5">
        <v>307.76516878000001</v>
      </c>
      <c r="AD179" s="5">
        <v>1011.13817829</v>
      </c>
      <c r="AE179" s="5">
        <v>1011.1379401200001</v>
      </c>
    </row>
    <row r="180" spans="1:31">
      <c r="A180" s="56" t="s">
        <v>70</v>
      </c>
      <c r="B180" s="56" t="s">
        <v>199</v>
      </c>
      <c r="C180" s="56" t="s">
        <v>155</v>
      </c>
      <c r="D180" s="5">
        <v>473.33</v>
      </c>
      <c r="E180" s="5">
        <v>473.33</v>
      </c>
      <c r="F180" s="5">
        <v>473.33</v>
      </c>
      <c r="G180" s="5">
        <v>473.33</v>
      </c>
      <c r="H180" s="5">
        <v>473.33</v>
      </c>
      <c r="I180" s="5">
        <v>473.33</v>
      </c>
      <c r="J180" s="5">
        <v>473.33</v>
      </c>
      <c r="K180" s="5">
        <v>473.33</v>
      </c>
      <c r="L180" s="5">
        <v>473.33</v>
      </c>
      <c r="M180" s="5">
        <v>473.33</v>
      </c>
      <c r="N180" s="5">
        <v>473.33</v>
      </c>
      <c r="O180" s="5">
        <v>473.33</v>
      </c>
      <c r="P180" s="5">
        <v>473.33</v>
      </c>
      <c r="Q180" s="5">
        <v>473.33</v>
      </c>
      <c r="R180" s="5">
        <v>473.33</v>
      </c>
      <c r="S180" s="5">
        <v>473.33</v>
      </c>
      <c r="T180" s="5">
        <v>473.33</v>
      </c>
      <c r="U180" s="5">
        <v>473.33</v>
      </c>
      <c r="V180" s="5">
        <v>473.33</v>
      </c>
      <c r="W180" s="5">
        <v>473.33</v>
      </c>
      <c r="X180" s="5">
        <v>473.33</v>
      </c>
      <c r="Y180" s="5">
        <v>475.43</v>
      </c>
      <c r="Z180" s="5">
        <v>473.33</v>
      </c>
      <c r="AA180" s="5">
        <v>473.33</v>
      </c>
      <c r="AB180" s="5">
        <v>473.33</v>
      </c>
      <c r="AC180" s="5">
        <v>473.33</v>
      </c>
      <c r="AD180" s="5">
        <v>473.33</v>
      </c>
      <c r="AE180" s="5">
        <v>473.33</v>
      </c>
    </row>
    <row r="181" spans="1:31">
      <c r="A181" s="56" t="s">
        <v>70</v>
      </c>
      <c r="B181" s="56" t="s">
        <v>199</v>
      </c>
      <c r="C181" s="56" t="s">
        <v>138</v>
      </c>
      <c r="D181" s="5">
        <v>88.617000000000004</v>
      </c>
      <c r="E181" s="5">
        <v>126.926</v>
      </c>
      <c r="F181" s="5">
        <v>170.24600000000001</v>
      </c>
      <c r="G181" s="5">
        <v>214.273</v>
      </c>
      <c r="H181" s="5">
        <v>262.03500000000003</v>
      </c>
      <c r="I181" s="5">
        <v>314.13299999999998</v>
      </c>
      <c r="J181" s="5">
        <v>396.51799999999997</v>
      </c>
      <c r="K181" s="5">
        <v>481.68032892000002</v>
      </c>
      <c r="L181" s="5">
        <v>576.47358365999992</v>
      </c>
      <c r="M181" s="5">
        <v>691.38815980000004</v>
      </c>
      <c r="N181" s="5">
        <v>822.10936463999997</v>
      </c>
      <c r="O181" s="5">
        <v>961.61198901</v>
      </c>
      <c r="P181" s="5">
        <v>1103.1650907600001</v>
      </c>
      <c r="Q181" s="5">
        <v>1249.61828021</v>
      </c>
      <c r="R181" s="5">
        <v>1391.3790371299999</v>
      </c>
      <c r="S181" s="5">
        <v>1535.89589978</v>
      </c>
      <c r="T181" s="5">
        <v>1649.0204429800001</v>
      </c>
      <c r="U181" s="5">
        <v>1760.91952014</v>
      </c>
      <c r="V181" s="5">
        <v>1865.4012426700001</v>
      </c>
      <c r="W181" s="5">
        <v>1977.5530478600001</v>
      </c>
      <c r="X181" s="5">
        <v>2093.06887766</v>
      </c>
      <c r="Y181" s="5">
        <v>2215.7033560599998</v>
      </c>
      <c r="Z181" s="5">
        <v>2340.0392231800001</v>
      </c>
      <c r="AA181" s="5">
        <v>2472.04279529</v>
      </c>
      <c r="AB181" s="5">
        <v>2605.8008546900001</v>
      </c>
      <c r="AC181" s="5">
        <v>2746.9221040100001</v>
      </c>
      <c r="AD181" s="5">
        <v>2891.3831629699998</v>
      </c>
      <c r="AE181" s="5">
        <v>2899.8263167599998</v>
      </c>
    </row>
    <row r="182" spans="1:31">
      <c r="A182" s="56" t="s">
        <v>70</v>
      </c>
      <c r="B182" s="56" t="s">
        <v>199</v>
      </c>
      <c r="C182" s="56" t="s">
        <v>139</v>
      </c>
      <c r="D182" s="5">
        <v>212.58099999999999</v>
      </c>
      <c r="E182" s="5">
        <v>276.14400000000001</v>
      </c>
      <c r="F182" s="5">
        <v>335.75400000000002</v>
      </c>
      <c r="G182" s="5">
        <v>385.71199999999999</v>
      </c>
      <c r="H182" s="5">
        <v>430.43700000000001</v>
      </c>
      <c r="I182" s="5">
        <v>473.61900000000003</v>
      </c>
      <c r="J182" s="5">
        <v>550.52099999999996</v>
      </c>
      <c r="K182" s="5">
        <v>637.23300000000006</v>
      </c>
      <c r="L182" s="5">
        <v>727.39999999999986</v>
      </c>
      <c r="M182" s="5">
        <v>829.16200000000003</v>
      </c>
      <c r="N182" s="5">
        <v>941.16499999999996</v>
      </c>
      <c r="O182" s="5">
        <v>1047.02</v>
      </c>
      <c r="P182" s="5">
        <v>1145.7470000000001</v>
      </c>
      <c r="Q182" s="5">
        <v>1232.7439999999999</v>
      </c>
      <c r="R182" s="5">
        <v>1306.8889999999999</v>
      </c>
      <c r="S182" s="5">
        <v>1367.354</v>
      </c>
      <c r="T182" s="5">
        <v>1391.8330000000001</v>
      </c>
      <c r="U182" s="5">
        <v>1402.348</v>
      </c>
      <c r="V182" s="5">
        <v>1404.4880000000001</v>
      </c>
      <c r="W182" s="5">
        <v>1403.319</v>
      </c>
      <c r="X182" s="5">
        <v>1403.71</v>
      </c>
      <c r="Y182" s="5">
        <v>1400.492</v>
      </c>
      <c r="Z182" s="5">
        <v>1398.4079999999999</v>
      </c>
      <c r="AA182" s="5">
        <v>1392.55</v>
      </c>
      <c r="AB182" s="5">
        <v>1387.998</v>
      </c>
      <c r="AC182" s="5">
        <v>1379.539</v>
      </c>
      <c r="AD182" s="5">
        <v>1372.646999999999</v>
      </c>
      <c r="AE182" s="5">
        <v>1372.646999999999</v>
      </c>
    </row>
    <row r="183" spans="1:3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</row>
    <row r="184" spans="1:31">
      <c r="A184" s="56" t="s">
        <v>70</v>
      </c>
      <c r="B184" s="56" t="s">
        <v>200</v>
      </c>
      <c r="C184" s="56" t="s">
        <v>153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1.3159999999999999E-5</v>
      </c>
      <c r="J184" s="5">
        <v>4.562E-5</v>
      </c>
      <c r="K184" s="5">
        <v>5.24E-5</v>
      </c>
      <c r="L184" s="5">
        <v>6.8010000000000008E-5</v>
      </c>
      <c r="M184" s="5">
        <v>1.7348999999999999E-4</v>
      </c>
      <c r="N184" s="5">
        <v>1.8770000000000001E-4</v>
      </c>
      <c r="O184" s="5">
        <v>37.483255900000003</v>
      </c>
      <c r="P184" s="5">
        <v>37.483255900000003</v>
      </c>
      <c r="Q184" s="5">
        <v>506.61825157999999</v>
      </c>
      <c r="R184" s="5">
        <v>506.61825161000002</v>
      </c>
      <c r="S184" s="5">
        <v>506.61825162999997</v>
      </c>
      <c r="T184" s="5">
        <v>506.61825163999998</v>
      </c>
      <c r="U184" s="5">
        <v>506.61825164999999</v>
      </c>
      <c r="V184" s="5">
        <v>506.61825167000001</v>
      </c>
      <c r="W184" s="5">
        <v>506.61825173</v>
      </c>
      <c r="X184" s="5">
        <v>506.61825175000001</v>
      </c>
      <c r="Y184" s="5">
        <v>506.61825229999999</v>
      </c>
      <c r="Z184" s="5">
        <v>506.61825296000001</v>
      </c>
      <c r="AA184" s="5">
        <v>506.61825296000001</v>
      </c>
      <c r="AB184" s="5">
        <v>506.61825325000001</v>
      </c>
      <c r="AC184" s="5">
        <v>506.61825331</v>
      </c>
      <c r="AD184" s="5">
        <v>515.03976839999996</v>
      </c>
      <c r="AE184" s="5">
        <v>515.03977177000002</v>
      </c>
    </row>
    <row r="185" spans="1:31">
      <c r="A185" s="56" t="s">
        <v>70</v>
      </c>
      <c r="B185" s="56" t="s">
        <v>200</v>
      </c>
      <c r="C185" s="56" t="s">
        <v>154</v>
      </c>
      <c r="D185" s="5">
        <v>3.4699999999999998E-6</v>
      </c>
      <c r="E185" s="5">
        <v>4.5199999999999999E-6</v>
      </c>
      <c r="F185" s="5">
        <v>5.5899999999999998E-6</v>
      </c>
      <c r="G185" s="5">
        <v>6.55E-6</v>
      </c>
      <c r="H185" s="5">
        <v>7.61E-6</v>
      </c>
      <c r="I185" s="5">
        <v>8.8100000000000004E-6</v>
      </c>
      <c r="J185" s="5">
        <v>1.5829999999999999E-5</v>
      </c>
      <c r="K185" s="5">
        <v>1.8479999999999999E-5</v>
      </c>
      <c r="L185" s="5">
        <v>1.872E-5</v>
      </c>
      <c r="M185" s="5">
        <v>1.9599999999999999E-5</v>
      </c>
      <c r="N185" s="5">
        <v>2.304E-5</v>
      </c>
      <c r="O185" s="5">
        <v>2.885E-5</v>
      </c>
      <c r="P185" s="5">
        <v>2.887E-5</v>
      </c>
      <c r="Q185" s="5">
        <v>3.0300000000000001E-5</v>
      </c>
      <c r="R185" s="5">
        <v>3.54E-5</v>
      </c>
      <c r="S185" s="5">
        <v>3.6529999999999998E-5</v>
      </c>
      <c r="T185" s="5">
        <v>3.6569999999999997E-5</v>
      </c>
      <c r="U185" s="5">
        <v>3.7939999999999999E-5</v>
      </c>
      <c r="V185" s="5">
        <v>4.2540000000000003E-5</v>
      </c>
      <c r="W185" s="5">
        <v>5.7590000000000003E-5</v>
      </c>
      <c r="X185" s="5">
        <v>5.4910000000000001E-5</v>
      </c>
      <c r="Y185" s="5">
        <v>8.4419999999999995E-5</v>
      </c>
      <c r="Z185" s="5">
        <v>9.8239999999999995E-5</v>
      </c>
      <c r="AA185" s="5">
        <v>9.7830000000000004E-5</v>
      </c>
      <c r="AB185" s="5">
        <v>1.1462E-4</v>
      </c>
      <c r="AC185" s="5">
        <v>1.1929E-4</v>
      </c>
      <c r="AD185" s="5">
        <v>1.4631999999999999E-4</v>
      </c>
      <c r="AE185" s="5">
        <v>1.615E-4</v>
      </c>
    </row>
    <row r="186" spans="1:31">
      <c r="A186" s="56" t="s">
        <v>70</v>
      </c>
      <c r="B186" s="56" t="s">
        <v>200</v>
      </c>
      <c r="C186" s="56" t="s">
        <v>155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</row>
    <row r="187" spans="1:31">
      <c r="A187" s="56" t="s">
        <v>70</v>
      </c>
      <c r="B187" s="56" t="s">
        <v>200</v>
      </c>
      <c r="C187" s="56" t="s">
        <v>138</v>
      </c>
      <c r="D187" s="5">
        <v>6.4749999999999996</v>
      </c>
      <c r="E187" s="5">
        <v>13.055999999999999</v>
      </c>
      <c r="F187" s="5">
        <v>22.071000000000002</v>
      </c>
      <c r="G187" s="5">
        <v>33.045999999999999</v>
      </c>
      <c r="H187" s="5">
        <v>46.206000000000003</v>
      </c>
      <c r="I187" s="5">
        <v>61.677</v>
      </c>
      <c r="J187" s="5">
        <v>85.302999999999997</v>
      </c>
      <c r="K187" s="5">
        <v>106.15148554</v>
      </c>
      <c r="L187" s="5">
        <v>128.39884997999999</v>
      </c>
      <c r="M187" s="5">
        <v>155.92226500000001</v>
      </c>
      <c r="N187" s="5">
        <v>187.63005269000001</v>
      </c>
      <c r="O187" s="5">
        <v>223.1006467</v>
      </c>
      <c r="P187" s="5">
        <v>259.99912260999997</v>
      </c>
      <c r="Q187" s="5">
        <v>298.95734677000002</v>
      </c>
      <c r="R187" s="5">
        <v>337.58509092000003</v>
      </c>
      <c r="S187" s="5">
        <v>377.19855520999999</v>
      </c>
      <c r="T187" s="5">
        <v>409.26820767999999</v>
      </c>
      <c r="U187" s="5">
        <v>441.32100571000001</v>
      </c>
      <c r="V187" s="5">
        <v>471.40510606999999</v>
      </c>
      <c r="W187" s="5">
        <v>503.46567236999999</v>
      </c>
      <c r="X187" s="5">
        <v>536.23109856999997</v>
      </c>
      <c r="Y187" s="5">
        <v>570.92117711000003</v>
      </c>
      <c r="Z187" s="5">
        <v>606.0269333</v>
      </c>
      <c r="AA187" s="5">
        <v>643.19868507000001</v>
      </c>
      <c r="AB187" s="5">
        <v>680.67299238999999</v>
      </c>
      <c r="AC187" s="5">
        <v>720.12988898000003</v>
      </c>
      <c r="AD187" s="5">
        <v>760.10126588000003</v>
      </c>
      <c r="AE187" s="5">
        <v>761.60182925999993</v>
      </c>
    </row>
    <row r="188" spans="1:31">
      <c r="A188" s="56" t="s">
        <v>70</v>
      </c>
      <c r="B188" s="56" t="s">
        <v>200</v>
      </c>
      <c r="C188" s="56" t="s">
        <v>139</v>
      </c>
      <c r="D188" s="5">
        <v>41.377000000000002</v>
      </c>
      <c r="E188" s="5">
        <v>59.671999999999997</v>
      </c>
      <c r="F188" s="5">
        <v>76.56</v>
      </c>
      <c r="G188" s="5">
        <v>90.268000000000001</v>
      </c>
      <c r="H188" s="5">
        <v>101.32</v>
      </c>
      <c r="I188" s="5">
        <v>110.82299999999999</v>
      </c>
      <c r="J188" s="5">
        <v>127.054</v>
      </c>
      <c r="K188" s="5">
        <v>149.11699999999999</v>
      </c>
      <c r="L188" s="5">
        <v>170.46899999999999</v>
      </c>
      <c r="M188" s="5">
        <v>195.083</v>
      </c>
      <c r="N188" s="5">
        <v>222.42099999999999</v>
      </c>
      <c r="O188" s="5">
        <v>249.88900000000001</v>
      </c>
      <c r="P188" s="5">
        <v>276.29199999999997</v>
      </c>
      <c r="Q188" s="5">
        <v>300.41300000000001</v>
      </c>
      <c r="R188" s="5">
        <v>321.84100000000012</v>
      </c>
      <c r="S188" s="5">
        <v>339.84500000000003</v>
      </c>
      <c r="T188" s="5">
        <v>348.76899999999989</v>
      </c>
      <c r="U188" s="5">
        <v>354.13799999999998</v>
      </c>
      <c r="V188" s="5">
        <v>357.02999999999992</v>
      </c>
      <c r="W188" s="5">
        <v>358.66699999999997</v>
      </c>
      <c r="X188" s="5">
        <v>360.45299999999997</v>
      </c>
      <c r="Y188" s="5">
        <v>360.96400000000011</v>
      </c>
      <c r="Z188" s="5">
        <v>361.55799999999999</v>
      </c>
      <c r="AA188" s="5">
        <v>360.78600000000012</v>
      </c>
      <c r="AB188" s="5">
        <v>360.19799999999998</v>
      </c>
      <c r="AC188" s="5">
        <v>358.24400000000003</v>
      </c>
      <c r="AD188" s="5">
        <v>356.52699999999999</v>
      </c>
      <c r="AE188" s="5">
        <v>356.52699999999999</v>
      </c>
    </row>
    <row r="189" spans="1:31"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</row>
    <row r="190" spans="1:31">
      <c r="A190" s="56" t="s">
        <v>73</v>
      </c>
      <c r="B190" s="56" t="s">
        <v>163</v>
      </c>
      <c r="C190" s="56" t="s">
        <v>152</v>
      </c>
      <c r="D190" s="5">
        <v>0</v>
      </c>
      <c r="E190" s="5">
        <v>0</v>
      </c>
      <c r="F190" s="5">
        <v>680</v>
      </c>
      <c r="G190" s="5">
        <v>2040</v>
      </c>
      <c r="H190" s="5">
        <v>2040</v>
      </c>
      <c r="I190" s="5">
        <v>2040</v>
      </c>
      <c r="J190" s="5">
        <v>2040</v>
      </c>
      <c r="K190" s="5">
        <v>2040</v>
      </c>
      <c r="L190" s="5">
        <v>2040</v>
      </c>
      <c r="M190" s="5">
        <v>2040</v>
      </c>
      <c r="N190" s="5">
        <v>2040</v>
      </c>
      <c r="O190" s="5">
        <v>2040</v>
      </c>
      <c r="P190" s="5">
        <v>2040</v>
      </c>
      <c r="Q190" s="5">
        <v>2040</v>
      </c>
      <c r="R190" s="5">
        <v>2040</v>
      </c>
      <c r="S190" s="5">
        <v>2040</v>
      </c>
      <c r="T190" s="5">
        <v>2040</v>
      </c>
      <c r="U190" s="5">
        <v>2040</v>
      </c>
      <c r="V190" s="5">
        <v>2040</v>
      </c>
      <c r="W190" s="5">
        <v>2040</v>
      </c>
      <c r="X190" s="5">
        <v>2040</v>
      </c>
      <c r="Y190" s="5">
        <v>2040</v>
      </c>
      <c r="Z190" s="5">
        <v>2040</v>
      </c>
      <c r="AA190" s="5">
        <v>2040</v>
      </c>
      <c r="AB190" s="5">
        <v>2040</v>
      </c>
      <c r="AC190" s="5">
        <v>2040</v>
      </c>
      <c r="AD190" s="5">
        <v>2040</v>
      </c>
      <c r="AE190" s="5">
        <v>2040</v>
      </c>
    </row>
    <row r="191" spans="1:31">
      <c r="A191" s="56" t="s">
        <v>73</v>
      </c>
      <c r="B191" s="56" t="s">
        <v>163</v>
      </c>
      <c r="C191" s="56" t="s">
        <v>153</v>
      </c>
      <c r="D191" s="5">
        <v>160</v>
      </c>
      <c r="E191" s="5">
        <v>160</v>
      </c>
      <c r="F191" s="5">
        <v>160</v>
      </c>
      <c r="G191" s="5">
        <v>160</v>
      </c>
      <c r="H191" s="5">
        <v>160</v>
      </c>
      <c r="I191" s="5">
        <v>160.00008926000001</v>
      </c>
      <c r="J191" s="5">
        <v>160.00008951999999</v>
      </c>
      <c r="K191" s="5">
        <v>160.00009355</v>
      </c>
      <c r="L191" s="5">
        <v>160.00009849</v>
      </c>
      <c r="M191" s="5">
        <v>160.00010434000001</v>
      </c>
      <c r="N191" s="5">
        <v>160.00012074</v>
      </c>
      <c r="O191" s="5">
        <v>160.00030616999999</v>
      </c>
      <c r="P191" s="5">
        <v>160.00030616999999</v>
      </c>
      <c r="Q191" s="5">
        <v>367.88048407000002</v>
      </c>
      <c r="R191" s="5">
        <v>660.00057268</v>
      </c>
      <c r="S191" s="5">
        <v>660.00057274999995</v>
      </c>
      <c r="T191" s="5">
        <v>761.18789450999998</v>
      </c>
      <c r="U191" s="5">
        <v>761.18789477000007</v>
      </c>
      <c r="V191" s="5">
        <v>761.18789483</v>
      </c>
      <c r="W191" s="5">
        <v>761.18789485000002</v>
      </c>
      <c r="X191" s="5">
        <v>1159.9999928300001</v>
      </c>
      <c r="Y191" s="5">
        <v>1159.9999928499999</v>
      </c>
      <c r="Z191" s="5">
        <v>1159.9999929600001</v>
      </c>
      <c r="AA191" s="5">
        <v>1159.9999930700001</v>
      </c>
      <c r="AB191" s="5">
        <v>1159.99999314</v>
      </c>
      <c r="AC191" s="5">
        <v>1159.99999566</v>
      </c>
      <c r="AD191" s="5">
        <v>1159.99999609</v>
      </c>
      <c r="AE191" s="5">
        <v>1159.9999961399999</v>
      </c>
    </row>
    <row r="192" spans="1:31">
      <c r="A192" s="56" t="s">
        <v>73</v>
      </c>
      <c r="B192" s="56" t="s">
        <v>163</v>
      </c>
      <c r="C192" s="56" t="s">
        <v>154</v>
      </c>
      <c r="D192" s="5">
        <v>80.000017030000009</v>
      </c>
      <c r="E192" s="5">
        <v>80.00002489000002</v>
      </c>
      <c r="F192" s="5">
        <v>679.99945976999993</v>
      </c>
      <c r="G192" s="5">
        <v>679.99945976999993</v>
      </c>
      <c r="H192" s="5">
        <v>1604.9758494299999</v>
      </c>
      <c r="I192" s="5">
        <v>2004.9960498299999</v>
      </c>
      <c r="J192" s="5">
        <v>2079.9920069499999</v>
      </c>
      <c r="K192" s="5">
        <v>2079.99200707</v>
      </c>
      <c r="L192" s="5">
        <v>2079.9920070799999</v>
      </c>
      <c r="M192" s="5">
        <v>2079.9920073399999</v>
      </c>
      <c r="N192" s="5">
        <v>2079.9920074199999</v>
      </c>
      <c r="O192" s="5">
        <v>2079.9920077000002</v>
      </c>
      <c r="P192" s="5">
        <v>2079.9920077000002</v>
      </c>
      <c r="Q192" s="5">
        <v>2079.99200862</v>
      </c>
      <c r="R192" s="5">
        <v>2079.9920160800002</v>
      </c>
      <c r="S192" s="5">
        <v>2079.9920655599999</v>
      </c>
      <c r="T192" s="5">
        <v>2079.9921937700001</v>
      </c>
      <c r="U192" s="5">
        <v>2079.9921950799999</v>
      </c>
      <c r="V192" s="5">
        <v>2079.9921954199999</v>
      </c>
      <c r="W192" s="5">
        <v>2079.9921954400002</v>
      </c>
      <c r="X192" s="5">
        <v>2079.9921789300001</v>
      </c>
      <c r="Y192" s="5">
        <v>2079.9922116799999</v>
      </c>
      <c r="Z192" s="5">
        <v>1479.9927994499999</v>
      </c>
      <c r="AA192" s="5">
        <v>1479.9928091899999</v>
      </c>
      <c r="AB192" s="5">
        <v>555.01642292999998</v>
      </c>
      <c r="AC192" s="5">
        <v>183.98509576000001</v>
      </c>
      <c r="AD192" s="5">
        <v>496.95593213000001</v>
      </c>
      <c r="AE192" s="5">
        <v>496.95593262000011</v>
      </c>
    </row>
    <row r="193" spans="1:31">
      <c r="A193" s="56" t="s">
        <v>73</v>
      </c>
      <c r="B193" s="56" t="s">
        <v>163</v>
      </c>
      <c r="C193" s="56" t="s">
        <v>155</v>
      </c>
      <c r="D193" s="5">
        <v>50</v>
      </c>
      <c r="E193" s="5">
        <v>50</v>
      </c>
      <c r="F193" s="5">
        <v>50</v>
      </c>
      <c r="G193" s="5">
        <v>50</v>
      </c>
      <c r="H193" s="5">
        <v>50</v>
      </c>
      <c r="I193" s="5">
        <v>50</v>
      </c>
      <c r="J193" s="5">
        <v>50</v>
      </c>
      <c r="K193" s="5">
        <v>50</v>
      </c>
      <c r="L193" s="5">
        <v>50</v>
      </c>
      <c r="M193" s="5">
        <v>50</v>
      </c>
      <c r="N193" s="5">
        <v>50</v>
      </c>
      <c r="O193" s="5">
        <v>50</v>
      </c>
      <c r="P193" s="5">
        <v>50</v>
      </c>
      <c r="Q193" s="5">
        <v>50</v>
      </c>
      <c r="R193" s="5">
        <v>50</v>
      </c>
      <c r="S193" s="5">
        <v>50</v>
      </c>
      <c r="T193" s="5">
        <v>50</v>
      </c>
      <c r="U193" s="5">
        <v>50</v>
      </c>
      <c r="V193" s="5">
        <v>50</v>
      </c>
      <c r="W193" s="5">
        <v>50</v>
      </c>
      <c r="X193" s="5">
        <v>50</v>
      </c>
      <c r="Y193" s="5">
        <v>50</v>
      </c>
      <c r="Z193" s="5">
        <v>50</v>
      </c>
      <c r="AA193" s="5">
        <v>50</v>
      </c>
      <c r="AB193" s="5">
        <v>50</v>
      </c>
      <c r="AC193" s="5">
        <v>50</v>
      </c>
      <c r="AD193" s="5">
        <v>50</v>
      </c>
      <c r="AE193" s="5">
        <v>50</v>
      </c>
    </row>
    <row r="194" spans="1:31">
      <c r="A194" s="56" t="s">
        <v>73</v>
      </c>
      <c r="B194" s="56" t="s">
        <v>163</v>
      </c>
      <c r="C194" s="56" t="s">
        <v>138</v>
      </c>
      <c r="D194" s="5">
        <v>97.194999999999993</v>
      </c>
      <c r="E194" s="5">
        <v>193.89099999999999</v>
      </c>
      <c r="F194" s="5">
        <v>321.46699999999998</v>
      </c>
      <c r="G194" s="5">
        <v>477.30799999999999</v>
      </c>
      <c r="H194" s="5">
        <v>663.93899998999996</v>
      </c>
      <c r="I194" s="5">
        <v>884.26200001000007</v>
      </c>
      <c r="J194" s="5">
        <v>1223.617</v>
      </c>
      <c r="K194" s="5">
        <v>1527.53344593</v>
      </c>
      <c r="L194" s="5">
        <v>1867.2025770400001</v>
      </c>
      <c r="M194" s="5">
        <v>2268.2680231300001</v>
      </c>
      <c r="N194" s="5">
        <v>2758.8330898200002</v>
      </c>
      <c r="O194" s="5">
        <v>3293.1551549400001</v>
      </c>
      <c r="P194" s="5">
        <v>3837.9824765799999</v>
      </c>
      <c r="Q194" s="5">
        <v>4410.34305305</v>
      </c>
      <c r="R194" s="5">
        <v>4966.7253137600001</v>
      </c>
      <c r="S194" s="5">
        <v>5527.4248461200004</v>
      </c>
      <c r="T194" s="5">
        <v>5974.0516751499999</v>
      </c>
      <c r="U194" s="5">
        <v>6409.6953179900001</v>
      </c>
      <c r="V194" s="5">
        <v>6810.2277216000002</v>
      </c>
      <c r="W194" s="5">
        <v>7236.07853574</v>
      </c>
      <c r="X194" s="5">
        <v>7670.42398976</v>
      </c>
      <c r="Y194" s="5">
        <v>8130.8809619000003</v>
      </c>
      <c r="Z194" s="5">
        <v>8598.1680176999998</v>
      </c>
      <c r="AA194" s="5">
        <v>9095.4546502699995</v>
      </c>
      <c r="AB194" s="5">
        <v>9598.0447687700016</v>
      </c>
      <c r="AC194" s="5">
        <v>10130.098615360001</v>
      </c>
      <c r="AD194" s="5">
        <v>10669.6482607</v>
      </c>
      <c r="AE194" s="5">
        <v>10697.643870080001</v>
      </c>
    </row>
    <row r="195" spans="1:31">
      <c r="A195" s="56" t="s">
        <v>73</v>
      </c>
      <c r="B195" s="56" t="s">
        <v>163</v>
      </c>
      <c r="C195" s="56" t="s">
        <v>139</v>
      </c>
      <c r="D195" s="5">
        <v>551.87700000000007</v>
      </c>
      <c r="E195" s="5">
        <v>804.322</v>
      </c>
      <c r="F195" s="5">
        <v>1024.308</v>
      </c>
      <c r="G195" s="5">
        <v>1210.452</v>
      </c>
      <c r="H195" s="5">
        <v>1364.306</v>
      </c>
      <c r="I195" s="5">
        <v>1497.826</v>
      </c>
      <c r="J195" s="5">
        <v>1724.8409999999999</v>
      </c>
      <c r="K195" s="5">
        <v>2042.145</v>
      </c>
      <c r="L195" s="5">
        <v>2372.98</v>
      </c>
      <c r="M195" s="5">
        <v>2728.3529999999992</v>
      </c>
      <c r="N195" s="5">
        <v>3161.3960000000002</v>
      </c>
      <c r="O195" s="5">
        <v>3582.5970000000002</v>
      </c>
      <c r="P195" s="5">
        <v>3974.6349999999989</v>
      </c>
      <c r="Q195" s="5">
        <v>4331.67</v>
      </c>
      <c r="R195" s="5">
        <v>4638.5140000000019</v>
      </c>
      <c r="S195" s="5">
        <v>4887.0350000000008</v>
      </c>
      <c r="T195" s="5">
        <v>5003.3400000000011</v>
      </c>
      <c r="U195" s="5">
        <v>5060.8829999999998</v>
      </c>
      <c r="V195" s="5">
        <v>5077.6240000000007</v>
      </c>
      <c r="W195" s="5">
        <v>5077.9980000000014</v>
      </c>
      <c r="X195" s="5">
        <v>5080.4420000000009</v>
      </c>
      <c r="Y195" s="5">
        <v>5067.9909999999991</v>
      </c>
      <c r="Z195" s="5">
        <v>5058.1019999999999</v>
      </c>
      <c r="AA195" s="5">
        <v>5033.2700000000013</v>
      </c>
      <c r="AB195" s="5">
        <v>5011.559000000002</v>
      </c>
      <c r="AC195" s="5">
        <v>4974.7829999999994</v>
      </c>
      <c r="AD195" s="5">
        <v>4941.0389999999989</v>
      </c>
      <c r="AE195" s="5">
        <v>4941.0389999999989</v>
      </c>
    </row>
    <row r="196" spans="1:3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</row>
    <row r="197" spans="1:31">
      <c r="A197" s="56" t="s">
        <v>73</v>
      </c>
      <c r="B197" s="56" t="s">
        <v>197</v>
      </c>
      <c r="C197" s="56" t="s">
        <v>153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2.1460000000000001E-5</v>
      </c>
      <c r="J197" s="5">
        <v>2.3540000000000002E-5</v>
      </c>
      <c r="K197" s="5">
        <v>225.61174652</v>
      </c>
      <c r="L197" s="5">
        <v>225.61174652</v>
      </c>
      <c r="M197" s="5">
        <v>225.61174652</v>
      </c>
      <c r="N197" s="5">
        <v>472.70342013999999</v>
      </c>
      <c r="O197" s="5">
        <v>555.64360771999998</v>
      </c>
      <c r="P197" s="5">
        <v>555.64360771999998</v>
      </c>
      <c r="Q197" s="5">
        <v>1201.0384113099999</v>
      </c>
      <c r="R197" s="5">
        <v>1354.2142196699999</v>
      </c>
      <c r="S197" s="5">
        <v>1354.21422123</v>
      </c>
      <c r="T197" s="5">
        <v>1391.4980511700001</v>
      </c>
      <c r="U197" s="5">
        <v>1391.4980511900001</v>
      </c>
      <c r="V197" s="5">
        <v>1708.73608281</v>
      </c>
      <c r="W197" s="5">
        <v>1708.73608283</v>
      </c>
      <c r="X197" s="5">
        <v>1708.7360828400001</v>
      </c>
      <c r="Y197" s="5">
        <v>1708.7360829100001</v>
      </c>
      <c r="Z197" s="5">
        <v>1708.73608354</v>
      </c>
      <c r="AA197" s="5">
        <v>1708.73608354</v>
      </c>
      <c r="AB197" s="5">
        <v>1708.73608354</v>
      </c>
      <c r="AC197" s="5">
        <v>1708.73608356</v>
      </c>
      <c r="AD197" s="5">
        <v>1708.73608358</v>
      </c>
      <c r="AE197" s="5">
        <v>1708.7360835899999</v>
      </c>
    </row>
    <row r="198" spans="1:31">
      <c r="A198" s="56" t="s">
        <v>73</v>
      </c>
      <c r="B198" s="56" t="s">
        <v>197</v>
      </c>
      <c r="C198" s="56" t="s">
        <v>154</v>
      </c>
      <c r="D198" s="5">
        <v>570.00002050000012</v>
      </c>
      <c r="E198" s="5">
        <v>570.00002955999992</v>
      </c>
      <c r="F198" s="5">
        <v>820.00003544999993</v>
      </c>
      <c r="G198" s="5">
        <v>820.00004368000009</v>
      </c>
      <c r="H198" s="5">
        <v>820.00005666000004</v>
      </c>
      <c r="I198" s="5">
        <v>908.96947679999994</v>
      </c>
      <c r="J198" s="5">
        <v>908.96968103999995</v>
      </c>
      <c r="K198" s="5">
        <v>1623.2694479100001</v>
      </c>
      <c r="L198" s="5">
        <v>1623.2694479100001</v>
      </c>
      <c r="M198" s="5">
        <v>1623.2694479100001</v>
      </c>
      <c r="N198" s="5">
        <v>1623.2694479100001</v>
      </c>
      <c r="O198" s="5">
        <v>1623.2694479100001</v>
      </c>
      <c r="P198" s="5">
        <v>1623.2694479100001</v>
      </c>
      <c r="Q198" s="5">
        <v>1623.26944796</v>
      </c>
      <c r="R198" s="5">
        <v>1623.2694490700001</v>
      </c>
      <c r="S198" s="5">
        <v>2528.6541975499999</v>
      </c>
      <c r="T198" s="5">
        <v>3716.9755836999998</v>
      </c>
      <c r="U198" s="5">
        <v>3889.9832755000002</v>
      </c>
      <c r="V198" s="5">
        <v>4128.1268622899997</v>
      </c>
      <c r="W198" s="5">
        <v>4128.1268623300002</v>
      </c>
      <c r="X198" s="5">
        <v>4128.1268418899999</v>
      </c>
      <c r="Y198" s="5">
        <v>4128.1268384100003</v>
      </c>
      <c r="Z198" s="5">
        <v>4128.1268402699998</v>
      </c>
      <c r="AA198" s="5">
        <v>4128.1268323599998</v>
      </c>
      <c r="AB198" s="5">
        <v>4128.1268195100001</v>
      </c>
      <c r="AC198" s="5">
        <v>5061.6914794100003</v>
      </c>
      <c r="AD198" s="5">
        <v>6574.4615451600002</v>
      </c>
      <c r="AE198" s="5">
        <v>5860.1617938500003</v>
      </c>
    </row>
    <row r="199" spans="1:31">
      <c r="A199" s="56" t="s">
        <v>73</v>
      </c>
      <c r="B199" s="56" t="s">
        <v>197</v>
      </c>
      <c r="C199" s="56" t="s">
        <v>155</v>
      </c>
      <c r="D199" s="5">
        <v>100.00001052</v>
      </c>
      <c r="E199" s="5">
        <v>100.00001376</v>
      </c>
      <c r="F199" s="5">
        <v>100.00001570000001</v>
      </c>
      <c r="G199" s="5">
        <v>100.00001833</v>
      </c>
      <c r="H199" s="5">
        <v>100.00002211</v>
      </c>
      <c r="I199" s="5">
        <v>100.00005591999999</v>
      </c>
      <c r="J199" s="5">
        <v>100.00005949</v>
      </c>
      <c r="K199" s="5">
        <v>100.00007064</v>
      </c>
      <c r="L199" s="5">
        <v>100.00007064</v>
      </c>
      <c r="M199" s="5">
        <v>100.00007064</v>
      </c>
      <c r="N199" s="5">
        <v>100.00007064</v>
      </c>
      <c r="O199" s="5">
        <v>100.00007064</v>
      </c>
      <c r="P199" s="5">
        <v>100.00007064</v>
      </c>
      <c r="Q199" s="5">
        <v>100.00007065</v>
      </c>
      <c r="R199" s="5">
        <v>100.00009038</v>
      </c>
      <c r="S199" s="5">
        <v>100.00009536</v>
      </c>
      <c r="T199" s="5">
        <v>100.00010935</v>
      </c>
      <c r="U199" s="5">
        <v>100.00012134000001</v>
      </c>
      <c r="V199" s="5">
        <v>100.0001528</v>
      </c>
      <c r="W199" s="5">
        <v>100.00015311999999</v>
      </c>
      <c r="X199" s="5">
        <v>100.00015026</v>
      </c>
      <c r="Y199" s="5">
        <v>100.00021766</v>
      </c>
      <c r="Z199" s="5">
        <v>100.00031337999999</v>
      </c>
      <c r="AA199" s="5">
        <v>100.00031099</v>
      </c>
      <c r="AB199" s="5">
        <v>100.00030739</v>
      </c>
      <c r="AC199" s="5">
        <v>100.00040146000001</v>
      </c>
      <c r="AD199" s="5">
        <v>100.00046655</v>
      </c>
      <c r="AE199" s="5">
        <v>100.00052015999999</v>
      </c>
    </row>
    <row r="200" spans="1:31">
      <c r="A200" s="56" t="s">
        <v>73</v>
      </c>
      <c r="B200" s="56" t="s">
        <v>197</v>
      </c>
      <c r="C200" s="56" t="s">
        <v>138</v>
      </c>
      <c r="D200" s="5">
        <v>70.646999989999998</v>
      </c>
      <c r="E200" s="5">
        <v>151.97900000999999</v>
      </c>
      <c r="F200" s="5">
        <v>266.90499999999997</v>
      </c>
      <c r="G200" s="5">
        <v>406.553</v>
      </c>
      <c r="H200" s="5">
        <v>573.36900000000003</v>
      </c>
      <c r="I200" s="5">
        <v>775.00299999999993</v>
      </c>
      <c r="J200" s="5">
        <v>1088.9509999899999</v>
      </c>
      <c r="K200" s="5">
        <v>1371.98571666</v>
      </c>
      <c r="L200" s="5">
        <v>1640.71045082</v>
      </c>
      <c r="M200" s="5">
        <v>1958.65946534</v>
      </c>
      <c r="N200" s="5">
        <v>2346.43592605</v>
      </c>
      <c r="O200" s="5">
        <v>2772.1156823900001</v>
      </c>
      <c r="P200" s="5">
        <v>3213.9407025800001</v>
      </c>
      <c r="Q200" s="5">
        <v>3671.8742637700002</v>
      </c>
      <c r="R200" s="5">
        <v>4123.79592779</v>
      </c>
      <c r="S200" s="5">
        <v>4584.0053343299996</v>
      </c>
      <c r="T200" s="5">
        <v>4939.9521028400004</v>
      </c>
      <c r="U200" s="5">
        <v>5281.9022712400001</v>
      </c>
      <c r="V200" s="5">
        <v>5586.6117931799999</v>
      </c>
      <c r="W200" s="5">
        <v>5909.90588656</v>
      </c>
      <c r="X200" s="5">
        <v>6239.44197334</v>
      </c>
      <c r="Y200" s="5">
        <v>6583.140128510001</v>
      </c>
      <c r="Z200" s="5">
        <v>6931.3414566599986</v>
      </c>
      <c r="AA200" s="5">
        <v>7298.8976921399999</v>
      </c>
      <c r="AB200" s="5">
        <v>7670.4133017300001</v>
      </c>
      <c r="AC200" s="5">
        <v>8065.6271149200002</v>
      </c>
      <c r="AD200" s="5">
        <v>8460.9043175100014</v>
      </c>
      <c r="AE200" s="5">
        <v>8477.9553716600003</v>
      </c>
    </row>
    <row r="201" spans="1:31">
      <c r="A201" s="56" t="s">
        <v>73</v>
      </c>
      <c r="B201" s="56" t="s">
        <v>197</v>
      </c>
      <c r="C201" s="56" t="s">
        <v>139</v>
      </c>
      <c r="D201" s="5">
        <v>394.57299999999998</v>
      </c>
      <c r="E201" s="5">
        <v>630.91099999999994</v>
      </c>
      <c r="F201" s="5">
        <v>861.1690000000001</v>
      </c>
      <c r="G201" s="5">
        <v>1044.5999999999999</v>
      </c>
      <c r="H201" s="5">
        <v>1202.9010000000001</v>
      </c>
      <c r="I201" s="5">
        <v>1345.9849999999999</v>
      </c>
      <c r="J201" s="5">
        <v>1584.4369999999999</v>
      </c>
      <c r="K201" s="5">
        <v>1898.5050000000001</v>
      </c>
      <c r="L201" s="5">
        <v>2160.37</v>
      </c>
      <c r="M201" s="5">
        <v>2444.34</v>
      </c>
      <c r="N201" s="5">
        <v>2791.527</v>
      </c>
      <c r="O201" s="5">
        <v>3133.6959999999999</v>
      </c>
      <c r="P201" s="5">
        <v>3465.114</v>
      </c>
      <c r="Q201" s="5">
        <v>3761.0080000000012</v>
      </c>
      <c r="R201" s="5">
        <v>4025.8090000000002</v>
      </c>
      <c r="S201" s="5">
        <v>4247.8820000000014</v>
      </c>
      <c r="T201" s="5">
        <v>4350.5150000000003</v>
      </c>
      <c r="U201" s="5">
        <v>4399.7440000000006</v>
      </c>
      <c r="V201" s="5">
        <v>4410.491</v>
      </c>
      <c r="W201" s="5">
        <v>4406.2350000000006</v>
      </c>
      <c r="X201" s="5">
        <v>4406.755000000001</v>
      </c>
      <c r="Y201" s="5">
        <v>4388.9480000000012</v>
      </c>
      <c r="Z201" s="5">
        <v>4375.9829999999993</v>
      </c>
      <c r="AA201" s="5">
        <v>4347.2200000000012</v>
      </c>
      <c r="AB201" s="5">
        <v>4324.1239999999998</v>
      </c>
      <c r="AC201" s="5">
        <v>4288.7089999999998</v>
      </c>
      <c r="AD201" s="5">
        <v>4255.2830000000004</v>
      </c>
      <c r="AE201" s="5">
        <v>4255.2830000000004</v>
      </c>
    </row>
    <row r="202" spans="1:3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</row>
    <row r="203" spans="1:31">
      <c r="A203" s="56" t="s">
        <v>73</v>
      </c>
      <c r="B203" s="56" t="s">
        <v>198</v>
      </c>
      <c r="C203" s="56" t="s">
        <v>153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2.3450000000000001E-5</v>
      </c>
      <c r="J203" s="5">
        <v>2.9439999999999999E-5</v>
      </c>
      <c r="K203" s="5">
        <v>5.287E-5</v>
      </c>
      <c r="L203" s="5">
        <v>5.287E-5</v>
      </c>
      <c r="M203" s="5">
        <v>5.287E-5</v>
      </c>
      <c r="N203" s="5">
        <v>5.287E-5</v>
      </c>
      <c r="O203" s="5">
        <v>5.287E-5</v>
      </c>
      <c r="P203" s="5">
        <v>5.287E-5</v>
      </c>
      <c r="Q203" s="5">
        <v>1.0752E-4</v>
      </c>
      <c r="R203" s="5">
        <v>1.2638999999999999E-4</v>
      </c>
      <c r="S203" s="5">
        <v>1.2641E-4</v>
      </c>
      <c r="T203" s="5">
        <v>504.47332449999999</v>
      </c>
      <c r="U203" s="5">
        <v>504.47332449999999</v>
      </c>
      <c r="V203" s="5">
        <v>504.47332449999999</v>
      </c>
      <c r="W203" s="5">
        <v>504.47332449999999</v>
      </c>
      <c r="X203" s="5">
        <v>686.32545098000003</v>
      </c>
      <c r="Y203" s="5">
        <v>686.32545400000004</v>
      </c>
      <c r="Z203" s="5">
        <v>686.32545578999998</v>
      </c>
      <c r="AA203" s="5">
        <v>686.32546212</v>
      </c>
      <c r="AB203" s="5">
        <v>686.32546217000004</v>
      </c>
      <c r="AC203" s="5">
        <v>686.32546224999999</v>
      </c>
      <c r="AD203" s="5">
        <v>686.32547838000005</v>
      </c>
      <c r="AE203" s="5">
        <v>686.32548394000003</v>
      </c>
    </row>
    <row r="204" spans="1:31">
      <c r="A204" s="56" t="s">
        <v>73</v>
      </c>
      <c r="B204" s="56" t="s">
        <v>198</v>
      </c>
      <c r="C204" s="56" t="s">
        <v>154</v>
      </c>
      <c r="D204" s="5">
        <v>4.2400000000000001E-6</v>
      </c>
      <c r="E204" s="5">
        <v>5.9900000000000002E-6</v>
      </c>
      <c r="F204" s="5">
        <v>7.4000000000000003E-6</v>
      </c>
      <c r="G204" s="5">
        <v>1.0200000000000001E-5</v>
      </c>
      <c r="H204" s="5">
        <v>1.588E-5</v>
      </c>
      <c r="I204" s="5">
        <v>3.1109999999999999E-5</v>
      </c>
      <c r="J204" s="5">
        <v>8.5179999999999994E-5</v>
      </c>
      <c r="K204" s="5">
        <v>586.44996068</v>
      </c>
      <c r="L204" s="5">
        <v>586.44996068</v>
      </c>
      <c r="M204" s="5">
        <v>586.44996068</v>
      </c>
      <c r="N204" s="5">
        <v>586.44996068</v>
      </c>
      <c r="O204" s="5">
        <v>586.44996068</v>
      </c>
      <c r="P204" s="5">
        <v>586.44996068</v>
      </c>
      <c r="Q204" s="5">
        <v>586.44996070000002</v>
      </c>
      <c r="R204" s="5">
        <v>586.44996071000003</v>
      </c>
      <c r="S204" s="5">
        <v>586.44996071000003</v>
      </c>
      <c r="T204" s="5">
        <v>586.44996072000004</v>
      </c>
      <c r="U204" s="5">
        <v>586.44996072000004</v>
      </c>
      <c r="V204" s="5">
        <v>586.44996072000004</v>
      </c>
      <c r="W204" s="5">
        <v>586.44996072000004</v>
      </c>
      <c r="X204" s="5">
        <v>586.44995648999998</v>
      </c>
      <c r="Y204" s="5">
        <v>586.44995512000003</v>
      </c>
      <c r="Z204" s="5">
        <v>586.44995375999997</v>
      </c>
      <c r="AA204" s="5">
        <v>586.44995115999996</v>
      </c>
      <c r="AB204" s="5">
        <v>586.44994549</v>
      </c>
      <c r="AC204" s="5">
        <v>586.44993047000003</v>
      </c>
      <c r="AD204" s="5">
        <v>586.44987680999998</v>
      </c>
      <c r="AE204" s="5">
        <v>3.3293999999999999E-4</v>
      </c>
    </row>
    <row r="205" spans="1:31">
      <c r="A205" s="56" t="s">
        <v>73</v>
      </c>
      <c r="B205" s="56" t="s">
        <v>198</v>
      </c>
      <c r="C205" s="56" t="s">
        <v>155</v>
      </c>
      <c r="D205" s="5">
        <v>125.23</v>
      </c>
      <c r="E205" s="5">
        <v>124.13</v>
      </c>
      <c r="F205" s="5">
        <v>124.13</v>
      </c>
      <c r="G205" s="5">
        <v>124.13</v>
      </c>
      <c r="H205" s="5">
        <v>125.23</v>
      </c>
      <c r="I205" s="5">
        <v>124.13</v>
      </c>
      <c r="J205" s="5">
        <v>124.13</v>
      </c>
      <c r="K205" s="5">
        <v>124.13</v>
      </c>
      <c r="L205" s="5">
        <v>124.13</v>
      </c>
      <c r="M205" s="5">
        <v>375.23</v>
      </c>
      <c r="N205" s="5">
        <v>374.13</v>
      </c>
      <c r="O205" s="5">
        <v>375.23</v>
      </c>
      <c r="P205" s="5">
        <v>374.13</v>
      </c>
      <c r="Q205" s="5">
        <v>375.23</v>
      </c>
      <c r="R205" s="5">
        <v>375.23</v>
      </c>
      <c r="S205" s="5">
        <v>375.23</v>
      </c>
      <c r="T205" s="5">
        <v>375.23</v>
      </c>
      <c r="U205" s="5">
        <v>375.23</v>
      </c>
      <c r="V205" s="5">
        <v>375.23</v>
      </c>
      <c r="W205" s="5">
        <v>375.23</v>
      </c>
      <c r="X205" s="5">
        <v>375.23</v>
      </c>
      <c r="Y205" s="5">
        <v>375.23</v>
      </c>
      <c r="Z205" s="5">
        <v>375.23</v>
      </c>
      <c r="AA205" s="5">
        <v>375.23</v>
      </c>
      <c r="AB205" s="5">
        <v>375.23</v>
      </c>
      <c r="AC205" s="5">
        <v>375.23</v>
      </c>
      <c r="AD205" s="5">
        <v>375.23</v>
      </c>
      <c r="AE205" s="5">
        <v>375.23</v>
      </c>
    </row>
    <row r="206" spans="1:31">
      <c r="A206" s="56" t="s">
        <v>73</v>
      </c>
      <c r="B206" s="56" t="s">
        <v>198</v>
      </c>
      <c r="C206" s="56" t="s">
        <v>138</v>
      </c>
      <c r="D206" s="5">
        <v>55.805</v>
      </c>
      <c r="E206" s="5">
        <v>137.178</v>
      </c>
      <c r="F206" s="5">
        <v>254.75700000000001</v>
      </c>
      <c r="G206" s="5">
        <v>407.74700000000001</v>
      </c>
      <c r="H206" s="5">
        <v>597.26199999999994</v>
      </c>
      <c r="I206" s="5">
        <v>772.55799999999999</v>
      </c>
      <c r="J206" s="5">
        <v>1024.9490000000001</v>
      </c>
      <c r="K206" s="5">
        <v>1239.8924565899999</v>
      </c>
      <c r="L206" s="5">
        <v>1442.2730291800001</v>
      </c>
      <c r="M206" s="5">
        <v>1672.4216107699999</v>
      </c>
      <c r="N206" s="5">
        <v>1972.3109051700001</v>
      </c>
      <c r="O206" s="5">
        <v>2322.3100700999998</v>
      </c>
      <c r="P206" s="5">
        <v>2689.1722191600002</v>
      </c>
      <c r="Q206" s="5">
        <v>3083.3483508300001</v>
      </c>
      <c r="R206" s="5">
        <v>3503.3183958999998</v>
      </c>
      <c r="S206" s="5">
        <v>3907.2658795100001</v>
      </c>
      <c r="T206" s="5">
        <v>4248.3119133199998</v>
      </c>
      <c r="U206" s="5">
        <v>4594.1342578200001</v>
      </c>
      <c r="V206" s="5">
        <v>4922.3785791</v>
      </c>
      <c r="W206" s="5">
        <v>5240.6725199799994</v>
      </c>
      <c r="X206" s="5">
        <v>5568.3839228100014</v>
      </c>
      <c r="Y206" s="5">
        <v>5914.7133059999996</v>
      </c>
      <c r="Z206" s="5">
        <v>6268.9471736599999</v>
      </c>
      <c r="AA206" s="5">
        <v>6645.9519552000002</v>
      </c>
      <c r="AB206" s="5">
        <v>7030.0935544499998</v>
      </c>
      <c r="AC206" s="5">
        <v>7438.2922817500003</v>
      </c>
      <c r="AD206" s="5">
        <v>7855.3622635800002</v>
      </c>
      <c r="AE206" s="5">
        <v>7884.0703673100006</v>
      </c>
    </row>
    <row r="207" spans="1:31">
      <c r="A207" s="56" t="s">
        <v>73</v>
      </c>
      <c r="B207" s="56" t="s">
        <v>198</v>
      </c>
      <c r="C207" s="56" t="s">
        <v>139</v>
      </c>
      <c r="D207" s="5">
        <v>332.36599999999999</v>
      </c>
      <c r="E207" s="5">
        <v>592.89299999999992</v>
      </c>
      <c r="F207" s="5">
        <v>841.02199999999993</v>
      </c>
      <c r="G207" s="5">
        <v>1068.623</v>
      </c>
      <c r="H207" s="5">
        <v>1263.973</v>
      </c>
      <c r="I207" s="5">
        <v>1337.973</v>
      </c>
      <c r="J207" s="5">
        <v>1465.9970000000001</v>
      </c>
      <c r="K207" s="5">
        <v>1677.258</v>
      </c>
      <c r="L207" s="5">
        <v>1844.193</v>
      </c>
      <c r="M207" s="5">
        <v>2011.6679999999999</v>
      </c>
      <c r="N207" s="5">
        <v>2249.2469999999998</v>
      </c>
      <c r="O207" s="5">
        <v>2505.0830000000001</v>
      </c>
      <c r="P207" s="5">
        <v>2754.9569999999999</v>
      </c>
      <c r="Q207" s="5">
        <v>2990.1660000000002</v>
      </c>
      <c r="R207" s="5">
        <v>3229.36</v>
      </c>
      <c r="S207" s="5">
        <v>3404.1</v>
      </c>
      <c r="T207" s="5">
        <v>3500.9479999999999</v>
      </c>
      <c r="U207" s="5">
        <v>3565.601999999999</v>
      </c>
      <c r="V207" s="5">
        <v>3605.174</v>
      </c>
      <c r="W207" s="5">
        <v>3604.6750000000002</v>
      </c>
      <c r="X207" s="5">
        <v>3607.498</v>
      </c>
      <c r="Y207" s="5">
        <v>3598.4209999999998</v>
      </c>
      <c r="Z207" s="5">
        <v>3592.6410000000001</v>
      </c>
      <c r="AA207" s="5">
        <v>3576.025000000001</v>
      </c>
      <c r="AB207" s="5">
        <v>3563.2330000000011</v>
      </c>
      <c r="AC207" s="5">
        <v>3540.764000000001</v>
      </c>
      <c r="AD207" s="5">
        <v>3521.5800000000008</v>
      </c>
      <c r="AE207" s="5">
        <v>3521.5800000000008</v>
      </c>
    </row>
    <row r="208" spans="1:3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</row>
    <row r="209" spans="1:31">
      <c r="A209" s="56" t="s">
        <v>73</v>
      </c>
      <c r="B209" s="56" t="s">
        <v>199</v>
      </c>
      <c r="C209" s="56" t="s">
        <v>153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</row>
    <row r="210" spans="1:31">
      <c r="A210" s="56" t="s">
        <v>73</v>
      </c>
      <c r="B210" s="56" t="s">
        <v>199</v>
      </c>
      <c r="C210" s="56" t="s">
        <v>154</v>
      </c>
      <c r="D210" s="5">
        <v>4.7999999999999998E-6</v>
      </c>
      <c r="E210" s="5">
        <v>7.5599999999999996E-6</v>
      </c>
      <c r="F210" s="5">
        <v>7.8599999999999993E-6</v>
      </c>
      <c r="G210" s="5">
        <v>1.076E-5</v>
      </c>
      <c r="H210" s="5">
        <v>1.6560000000000001E-5</v>
      </c>
      <c r="I210" s="5">
        <v>3.8970000000000001E-5</v>
      </c>
      <c r="J210" s="5">
        <v>1.0309E-4</v>
      </c>
      <c r="K210" s="5">
        <v>3.1242999999999999E-4</v>
      </c>
      <c r="L210" s="5">
        <v>3.1242999999999999E-4</v>
      </c>
      <c r="M210" s="5">
        <v>3.1242999999999999E-4</v>
      </c>
      <c r="N210" s="5">
        <v>3.1242999999999999E-4</v>
      </c>
      <c r="O210" s="5">
        <v>3.1242999999999999E-4</v>
      </c>
      <c r="P210" s="5">
        <v>3.1242999999999999E-4</v>
      </c>
      <c r="Q210" s="5">
        <v>3.1244999999999998E-4</v>
      </c>
      <c r="R210" s="5">
        <v>4.1556999999999998E-4</v>
      </c>
      <c r="S210" s="5">
        <v>57.616407189999997</v>
      </c>
      <c r="T210" s="5">
        <v>307.34475344999998</v>
      </c>
      <c r="U210" s="5">
        <v>307.34475347</v>
      </c>
      <c r="V210" s="5">
        <v>307.34475349000002</v>
      </c>
      <c r="W210" s="5">
        <v>307.34475350999998</v>
      </c>
      <c r="X210" s="5">
        <v>307.34474895</v>
      </c>
      <c r="Y210" s="5">
        <v>307.34476976000002</v>
      </c>
      <c r="Z210" s="5">
        <v>307.34476962000002</v>
      </c>
      <c r="AA210" s="5">
        <v>307.34476685999999</v>
      </c>
      <c r="AB210" s="5">
        <v>307.34476118999999</v>
      </c>
      <c r="AC210" s="5">
        <v>307.34475759999998</v>
      </c>
      <c r="AD210" s="5">
        <v>1011.52984416</v>
      </c>
      <c r="AE210" s="5">
        <v>1011.52963827</v>
      </c>
    </row>
    <row r="211" spans="1:31">
      <c r="A211" s="56" t="s">
        <v>73</v>
      </c>
      <c r="B211" s="56" t="s">
        <v>199</v>
      </c>
      <c r="C211" s="56" t="s">
        <v>155</v>
      </c>
      <c r="D211" s="5">
        <v>473.33</v>
      </c>
      <c r="E211" s="5">
        <v>473.33</v>
      </c>
      <c r="F211" s="5">
        <v>473.33</v>
      </c>
      <c r="G211" s="5">
        <v>473.33</v>
      </c>
      <c r="H211" s="5">
        <v>473.33</v>
      </c>
      <c r="I211" s="5">
        <v>473.33</v>
      </c>
      <c r="J211" s="5">
        <v>473.33</v>
      </c>
      <c r="K211" s="5">
        <v>473.33</v>
      </c>
      <c r="L211" s="5">
        <v>473.33</v>
      </c>
      <c r="M211" s="5">
        <v>473.33</v>
      </c>
      <c r="N211" s="5">
        <v>473.33</v>
      </c>
      <c r="O211" s="5">
        <v>473.33</v>
      </c>
      <c r="P211" s="5">
        <v>473.33</v>
      </c>
      <c r="Q211" s="5">
        <v>473.33</v>
      </c>
      <c r="R211" s="5">
        <v>473.33</v>
      </c>
      <c r="S211" s="5">
        <v>473.33</v>
      </c>
      <c r="T211" s="5">
        <v>473.33</v>
      </c>
      <c r="U211" s="5">
        <v>473.33</v>
      </c>
      <c r="V211" s="5">
        <v>473.33</v>
      </c>
      <c r="W211" s="5">
        <v>473.33</v>
      </c>
      <c r="X211" s="5">
        <v>473.33</v>
      </c>
      <c r="Y211" s="5">
        <v>475.43</v>
      </c>
      <c r="Z211" s="5">
        <v>473.33</v>
      </c>
      <c r="AA211" s="5">
        <v>473.33</v>
      </c>
      <c r="AB211" s="5">
        <v>473.33</v>
      </c>
      <c r="AC211" s="5">
        <v>473.33</v>
      </c>
      <c r="AD211" s="5">
        <v>473.33</v>
      </c>
      <c r="AE211" s="5">
        <v>473.33</v>
      </c>
    </row>
    <row r="212" spans="1:31">
      <c r="A212" s="56" t="s">
        <v>73</v>
      </c>
      <c r="B212" s="56" t="s">
        <v>199</v>
      </c>
      <c r="C212" s="56" t="s">
        <v>138</v>
      </c>
      <c r="D212" s="5">
        <v>88.617000000000004</v>
      </c>
      <c r="E212" s="5">
        <v>126.926</v>
      </c>
      <c r="F212" s="5">
        <v>170.24600000000001</v>
      </c>
      <c r="G212" s="5">
        <v>214.273</v>
      </c>
      <c r="H212" s="5">
        <v>262.03500000000003</v>
      </c>
      <c r="I212" s="5">
        <v>314.13299999999998</v>
      </c>
      <c r="J212" s="5">
        <v>396.51799999999997</v>
      </c>
      <c r="K212" s="5">
        <v>481.68032892000002</v>
      </c>
      <c r="L212" s="5">
        <v>576.47358365999992</v>
      </c>
      <c r="M212" s="5">
        <v>691.38815980000004</v>
      </c>
      <c r="N212" s="5">
        <v>822.10936463999997</v>
      </c>
      <c r="O212" s="5">
        <v>961.61198901</v>
      </c>
      <c r="P212" s="5">
        <v>1103.1650907600001</v>
      </c>
      <c r="Q212" s="5">
        <v>1249.61828021</v>
      </c>
      <c r="R212" s="5">
        <v>1391.3790371299999</v>
      </c>
      <c r="S212" s="5">
        <v>1535.89589978</v>
      </c>
      <c r="T212" s="5">
        <v>1649.0204429800001</v>
      </c>
      <c r="U212" s="5">
        <v>1760.91952014</v>
      </c>
      <c r="V212" s="5">
        <v>1865.4012426700001</v>
      </c>
      <c r="W212" s="5">
        <v>1977.5530478600001</v>
      </c>
      <c r="X212" s="5">
        <v>2093.06887766</v>
      </c>
      <c r="Y212" s="5">
        <v>2215.7033560599998</v>
      </c>
      <c r="Z212" s="5">
        <v>2340.0392231800001</v>
      </c>
      <c r="AA212" s="5">
        <v>2472.04279529</v>
      </c>
      <c r="AB212" s="5">
        <v>2605.8008546900001</v>
      </c>
      <c r="AC212" s="5">
        <v>2746.9221040100001</v>
      </c>
      <c r="AD212" s="5">
        <v>2891.3831629699998</v>
      </c>
      <c r="AE212" s="5">
        <v>2899.8263167599998</v>
      </c>
    </row>
    <row r="213" spans="1:31">
      <c r="A213" s="56" t="s">
        <v>73</v>
      </c>
      <c r="B213" s="56" t="s">
        <v>199</v>
      </c>
      <c r="C213" s="56" t="s">
        <v>139</v>
      </c>
      <c r="D213" s="5">
        <v>212.58099999999999</v>
      </c>
      <c r="E213" s="5">
        <v>276.14400000000001</v>
      </c>
      <c r="F213" s="5">
        <v>335.75400000000002</v>
      </c>
      <c r="G213" s="5">
        <v>385.71199999999999</v>
      </c>
      <c r="H213" s="5">
        <v>430.43700000000001</v>
      </c>
      <c r="I213" s="5">
        <v>473.61900000000003</v>
      </c>
      <c r="J213" s="5">
        <v>550.52099999999996</v>
      </c>
      <c r="K213" s="5">
        <v>637.23300000000006</v>
      </c>
      <c r="L213" s="5">
        <v>727.39999999999986</v>
      </c>
      <c r="M213" s="5">
        <v>829.16200000000003</v>
      </c>
      <c r="N213" s="5">
        <v>941.16499999999996</v>
      </c>
      <c r="O213" s="5">
        <v>1047.02</v>
      </c>
      <c r="P213" s="5">
        <v>1145.7470000000001</v>
      </c>
      <c r="Q213" s="5">
        <v>1232.7439999999999</v>
      </c>
      <c r="R213" s="5">
        <v>1306.8889999999999</v>
      </c>
      <c r="S213" s="5">
        <v>1367.354</v>
      </c>
      <c r="T213" s="5">
        <v>1391.8330000000001</v>
      </c>
      <c r="U213" s="5">
        <v>1402.348</v>
      </c>
      <c r="V213" s="5">
        <v>1404.4880000000001</v>
      </c>
      <c r="W213" s="5">
        <v>1403.319</v>
      </c>
      <c r="X213" s="5">
        <v>1403.71</v>
      </c>
      <c r="Y213" s="5">
        <v>1400.492</v>
      </c>
      <c r="Z213" s="5">
        <v>1398.4079999999999</v>
      </c>
      <c r="AA213" s="5">
        <v>1392.55</v>
      </c>
      <c r="AB213" s="5">
        <v>1387.998</v>
      </c>
      <c r="AC213" s="5">
        <v>1379.539</v>
      </c>
      <c r="AD213" s="5">
        <v>1372.646999999999</v>
      </c>
      <c r="AE213" s="5">
        <v>1372.646999999999</v>
      </c>
    </row>
    <row r="214" spans="1:3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</row>
    <row r="215" spans="1:31">
      <c r="A215" s="56" t="s">
        <v>73</v>
      </c>
      <c r="B215" s="56" t="s">
        <v>200</v>
      </c>
      <c r="C215" s="56" t="s">
        <v>153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2.3600000000000001E-5</v>
      </c>
      <c r="J215" s="5">
        <v>7.4320000000000007E-5</v>
      </c>
      <c r="K215" s="5">
        <v>8.1910000000000007E-5</v>
      </c>
      <c r="L215" s="5">
        <v>9.5639999999999999E-5</v>
      </c>
      <c r="M215" s="5">
        <v>1.7691000000000001E-4</v>
      </c>
      <c r="N215" s="5">
        <v>1.9316E-4</v>
      </c>
      <c r="O215" s="5">
        <v>36.159938019999998</v>
      </c>
      <c r="P215" s="5">
        <v>36.159938019999998</v>
      </c>
      <c r="Q215" s="5">
        <v>506.53349234000001</v>
      </c>
      <c r="R215" s="5">
        <v>506.53349237999998</v>
      </c>
      <c r="S215" s="5">
        <v>506.5334924</v>
      </c>
      <c r="T215" s="5">
        <v>506.53349241000001</v>
      </c>
      <c r="U215" s="5">
        <v>506.53349242000002</v>
      </c>
      <c r="V215" s="5">
        <v>506.53349243999997</v>
      </c>
      <c r="W215" s="5">
        <v>506.53349257999997</v>
      </c>
      <c r="X215" s="5">
        <v>506.53349259999999</v>
      </c>
      <c r="Y215" s="5">
        <v>506.53349363000001</v>
      </c>
      <c r="Z215" s="5">
        <v>506.53349466999998</v>
      </c>
      <c r="AA215" s="5">
        <v>506.53349466999998</v>
      </c>
      <c r="AB215" s="5">
        <v>506.53349516999998</v>
      </c>
      <c r="AC215" s="5">
        <v>506.53349526</v>
      </c>
      <c r="AD215" s="5">
        <v>516.59443278999993</v>
      </c>
      <c r="AE215" s="5">
        <v>516.59443835000002</v>
      </c>
    </row>
    <row r="216" spans="1:31">
      <c r="A216" s="56" t="s">
        <v>73</v>
      </c>
      <c r="B216" s="56" t="s">
        <v>200</v>
      </c>
      <c r="C216" s="56" t="s">
        <v>154</v>
      </c>
      <c r="D216" s="5">
        <v>6.0800000000000002E-6</v>
      </c>
      <c r="E216" s="5">
        <v>7.9100000000000005E-6</v>
      </c>
      <c r="F216" s="5">
        <v>9.7799999999999995E-6</v>
      </c>
      <c r="G216" s="5">
        <v>1.1399999999999999E-5</v>
      </c>
      <c r="H216" s="5">
        <v>1.344E-5</v>
      </c>
      <c r="I216" s="5">
        <v>1.5590000000000002E-5</v>
      </c>
      <c r="J216" s="5">
        <v>2.7509999999999999E-5</v>
      </c>
      <c r="K216" s="5">
        <v>2.972E-5</v>
      </c>
      <c r="L216" s="5">
        <v>3.046E-5</v>
      </c>
      <c r="M216" s="5">
        <v>3.1959999999999999E-5</v>
      </c>
      <c r="N216" s="5">
        <v>3.595E-5</v>
      </c>
      <c r="O216" s="5">
        <v>3.6909999999999997E-5</v>
      </c>
      <c r="P216" s="5">
        <v>3.6909999999999997E-5</v>
      </c>
      <c r="Q216" s="5">
        <v>4.9610000000000001E-5</v>
      </c>
      <c r="R216" s="5">
        <v>5.3140000000000003E-5</v>
      </c>
      <c r="S216" s="5">
        <v>5.3550000000000001E-5</v>
      </c>
      <c r="T216" s="5">
        <v>5.5109999999999999E-5</v>
      </c>
      <c r="U216" s="5">
        <v>5.6459999999999998E-5</v>
      </c>
      <c r="V216" s="5">
        <v>7.2180000000000003E-5</v>
      </c>
      <c r="W216" s="5">
        <v>7.36E-5</v>
      </c>
      <c r="X216" s="5">
        <v>6.7639999999999996E-5</v>
      </c>
      <c r="Y216" s="5">
        <v>9.6890000000000002E-5</v>
      </c>
      <c r="Z216" s="5">
        <v>1.1268E-4</v>
      </c>
      <c r="AA216" s="5">
        <v>1.1205999999999999E-4</v>
      </c>
      <c r="AB216" s="5">
        <v>1.3129999999999999E-4</v>
      </c>
      <c r="AC216" s="5">
        <v>1.3653999999999999E-4</v>
      </c>
      <c r="AD216" s="5">
        <v>1.6700999999999999E-4</v>
      </c>
      <c r="AE216" s="5">
        <v>1.8424000000000001E-4</v>
      </c>
    </row>
    <row r="217" spans="1:31">
      <c r="A217" s="56" t="s">
        <v>73</v>
      </c>
      <c r="B217" s="56" t="s">
        <v>200</v>
      </c>
      <c r="C217" s="56" t="s">
        <v>155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</row>
    <row r="218" spans="1:31">
      <c r="A218" s="56" t="s">
        <v>73</v>
      </c>
      <c r="B218" s="56" t="s">
        <v>200</v>
      </c>
      <c r="C218" s="56" t="s">
        <v>138</v>
      </c>
      <c r="D218" s="5">
        <v>6.4749999999999996</v>
      </c>
      <c r="E218" s="5">
        <v>13.055999999999999</v>
      </c>
      <c r="F218" s="5">
        <v>22.071000000000002</v>
      </c>
      <c r="G218" s="5">
        <v>33.045999999999999</v>
      </c>
      <c r="H218" s="5">
        <v>46.206000000000003</v>
      </c>
      <c r="I218" s="5">
        <v>61.677</v>
      </c>
      <c r="J218" s="5">
        <v>85.302999999999997</v>
      </c>
      <c r="K218" s="5">
        <v>106.15148554</v>
      </c>
      <c r="L218" s="5">
        <v>128.39884997999999</v>
      </c>
      <c r="M218" s="5">
        <v>155.92226500000001</v>
      </c>
      <c r="N218" s="5">
        <v>187.63005269000001</v>
      </c>
      <c r="O218" s="5">
        <v>223.1006467</v>
      </c>
      <c r="P218" s="5">
        <v>259.99912260999997</v>
      </c>
      <c r="Q218" s="5">
        <v>298.95734677000002</v>
      </c>
      <c r="R218" s="5">
        <v>337.58509092000003</v>
      </c>
      <c r="S218" s="5">
        <v>377.19855520999999</v>
      </c>
      <c r="T218" s="5">
        <v>409.26820767999999</v>
      </c>
      <c r="U218" s="5">
        <v>441.32100571000001</v>
      </c>
      <c r="V218" s="5">
        <v>471.40510606999999</v>
      </c>
      <c r="W218" s="5">
        <v>503.46567236999999</v>
      </c>
      <c r="X218" s="5">
        <v>536.23109856999997</v>
      </c>
      <c r="Y218" s="5">
        <v>570.92117711000003</v>
      </c>
      <c r="Z218" s="5">
        <v>606.0269333</v>
      </c>
      <c r="AA218" s="5">
        <v>643.19868507000001</v>
      </c>
      <c r="AB218" s="5">
        <v>680.67299238999999</v>
      </c>
      <c r="AC218" s="5">
        <v>720.12988898000003</v>
      </c>
      <c r="AD218" s="5">
        <v>760.10126588000003</v>
      </c>
      <c r="AE218" s="5">
        <v>761.60182925999993</v>
      </c>
    </row>
    <row r="219" spans="1:31">
      <c r="A219" s="56" t="s">
        <v>73</v>
      </c>
      <c r="B219" s="56" t="s">
        <v>200</v>
      </c>
      <c r="C219" s="56" t="s">
        <v>139</v>
      </c>
      <c r="D219" s="5">
        <v>41.377000000000002</v>
      </c>
      <c r="E219" s="5">
        <v>59.671999999999997</v>
      </c>
      <c r="F219" s="5">
        <v>76.56</v>
      </c>
      <c r="G219" s="5">
        <v>90.268000000000001</v>
      </c>
      <c r="H219" s="5">
        <v>101.32</v>
      </c>
      <c r="I219" s="5">
        <v>110.82299999999999</v>
      </c>
      <c r="J219" s="5">
        <v>127.054</v>
      </c>
      <c r="K219" s="5">
        <v>149.11699999999999</v>
      </c>
      <c r="L219" s="5">
        <v>170.46899999999999</v>
      </c>
      <c r="M219" s="5">
        <v>195.083</v>
      </c>
      <c r="N219" s="5">
        <v>222.42099999999999</v>
      </c>
      <c r="O219" s="5">
        <v>249.88900000000001</v>
      </c>
      <c r="P219" s="5">
        <v>276.29199999999997</v>
      </c>
      <c r="Q219" s="5">
        <v>300.41300000000001</v>
      </c>
      <c r="R219" s="5">
        <v>321.84100000000012</v>
      </c>
      <c r="S219" s="5">
        <v>339.84500000000003</v>
      </c>
      <c r="T219" s="5">
        <v>348.76899999999989</v>
      </c>
      <c r="U219" s="5">
        <v>354.13799999999998</v>
      </c>
      <c r="V219" s="5">
        <v>357.02999999999992</v>
      </c>
      <c r="W219" s="5">
        <v>358.66699999999997</v>
      </c>
      <c r="X219" s="5">
        <v>360.45299999999997</v>
      </c>
      <c r="Y219" s="5">
        <v>360.96400000000011</v>
      </c>
      <c r="Z219" s="5">
        <v>361.55799999999999</v>
      </c>
      <c r="AA219" s="5">
        <v>360.78600000000012</v>
      </c>
      <c r="AB219" s="5">
        <v>360.19799999999998</v>
      </c>
      <c r="AC219" s="5">
        <v>358.24400000000003</v>
      </c>
      <c r="AD219" s="5">
        <v>356.52699999999999</v>
      </c>
      <c r="AE219" s="5">
        <v>356.52699999999999</v>
      </c>
    </row>
    <row r="220" spans="1:31"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</row>
    <row r="221" spans="1:31">
      <c r="A221" s="56" t="s">
        <v>75</v>
      </c>
      <c r="B221" s="56" t="s">
        <v>163</v>
      </c>
      <c r="C221" s="56" t="s">
        <v>152</v>
      </c>
      <c r="D221" s="5">
        <v>0</v>
      </c>
      <c r="E221" s="5">
        <v>0</v>
      </c>
      <c r="F221" s="5">
        <v>680</v>
      </c>
      <c r="G221" s="5">
        <v>2040</v>
      </c>
      <c r="H221" s="5">
        <v>2040</v>
      </c>
      <c r="I221" s="5">
        <v>2040</v>
      </c>
      <c r="J221" s="5">
        <v>2040</v>
      </c>
      <c r="K221" s="5">
        <v>2040</v>
      </c>
      <c r="L221" s="5">
        <v>2040</v>
      </c>
      <c r="M221" s="5">
        <v>2040</v>
      </c>
      <c r="N221" s="5">
        <v>2040</v>
      </c>
      <c r="O221" s="5">
        <v>2040</v>
      </c>
      <c r="P221" s="5">
        <v>2040</v>
      </c>
      <c r="Q221" s="5">
        <v>2040</v>
      </c>
      <c r="R221" s="5">
        <v>2040</v>
      </c>
      <c r="S221" s="5">
        <v>2040</v>
      </c>
      <c r="T221" s="5">
        <v>2040</v>
      </c>
      <c r="U221" s="5">
        <v>2040</v>
      </c>
      <c r="V221" s="5">
        <v>2040</v>
      </c>
      <c r="W221" s="5">
        <v>2040</v>
      </c>
      <c r="X221" s="5">
        <v>2040</v>
      </c>
      <c r="Y221" s="5">
        <v>2040</v>
      </c>
      <c r="Z221" s="5">
        <v>2040</v>
      </c>
      <c r="AA221" s="5">
        <v>2040</v>
      </c>
      <c r="AB221" s="5">
        <v>2040</v>
      </c>
      <c r="AC221" s="5">
        <v>2040</v>
      </c>
      <c r="AD221" s="5">
        <v>2040</v>
      </c>
      <c r="AE221" s="5">
        <v>2040</v>
      </c>
    </row>
    <row r="222" spans="1:31">
      <c r="A222" s="56" t="s">
        <v>75</v>
      </c>
      <c r="B222" s="56" t="s">
        <v>163</v>
      </c>
      <c r="C222" s="56" t="s">
        <v>153</v>
      </c>
      <c r="D222" s="5">
        <v>160</v>
      </c>
      <c r="E222" s="5">
        <v>160</v>
      </c>
      <c r="F222" s="5">
        <v>160</v>
      </c>
      <c r="G222" s="5">
        <v>160</v>
      </c>
      <c r="H222" s="5">
        <v>160</v>
      </c>
      <c r="I222" s="5">
        <v>160.00005462999999</v>
      </c>
      <c r="J222" s="5">
        <v>160.00005478</v>
      </c>
      <c r="K222" s="5">
        <v>160.00005920999999</v>
      </c>
      <c r="L222" s="5">
        <v>160.00006343999999</v>
      </c>
      <c r="M222" s="5">
        <v>160.00007581</v>
      </c>
      <c r="N222" s="5">
        <v>160.00010144999999</v>
      </c>
      <c r="O222" s="5">
        <v>160.00030229000001</v>
      </c>
      <c r="P222" s="5">
        <v>160.00030229000001</v>
      </c>
      <c r="Q222" s="5">
        <v>366.17353926999999</v>
      </c>
      <c r="R222" s="5">
        <v>660.00044875999993</v>
      </c>
      <c r="S222" s="5">
        <v>660.00044881999997</v>
      </c>
      <c r="T222" s="5">
        <v>761.06323861999999</v>
      </c>
      <c r="U222" s="5">
        <v>761.06323875999999</v>
      </c>
      <c r="V222" s="5">
        <v>761.06323881000003</v>
      </c>
      <c r="W222" s="5">
        <v>761.06323881999992</v>
      </c>
      <c r="X222" s="5">
        <v>1159.99999396</v>
      </c>
      <c r="Y222" s="5">
        <v>1159.9999939700001</v>
      </c>
      <c r="Z222" s="5">
        <v>1159.9999940499999</v>
      </c>
      <c r="AA222" s="5">
        <v>1159.99999413</v>
      </c>
      <c r="AB222" s="5">
        <v>1159.9999941799999</v>
      </c>
      <c r="AC222" s="5">
        <v>1159.9999962899999</v>
      </c>
      <c r="AD222" s="5">
        <v>1159.99999665</v>
      </c>
      <c r="AE222" s="5">
        <v>1159.99999669</v>
      </c>
    </row>
    <row r="223" spans="1:31">
      <c r="A223" s="56" t="s">
        <v>75</v>
      </c>
      <c r="B223" s="56" t="s">
        <v>163</v>
      </c>
      <c r="C223" s="56" t="s">
        <v>154</v>
      </c>
      <c r="D223" s="5">
        <v>80.000009779999999</v>
      </c>
      <c r="E223" s="5">
        <v>80.000014340000007</v>
      </c>
      <c r="F223" s="5">
        <v>680.00326945999996</v>
      </c>
      <c r="G223" s="5">
        <v>680.00326945999996</v>
      </c>
      <c r="H223" s="5">
        <v>1605.0011483400001</v>
      </c>
      <c r="I223" s="5">
        <v>2004.8690641799999</v>
      </c>
      <c r="J223" s="5">
        <v>2079.9815629599998</v>
      </c>
      <c r="K223" s="5">
        <v>2079.9815634299998</v>
      </c>
      <c r="L223" s="5">
        <v>2079.9815635599998</v>
      </c>
      <c r="M223" s="5">
        <v>2079.9815639799999</v>
      </c>
      <c r="N223" s="5">
        <v>2079.98156578</v>
      </c>
      <c r="O223" s="5">
        <v>2079.9815671699998</v>
      </c>
      <c r="P223" s="5">
        <v>2079.9815671800002</v>
      </c>
      <c r="Q223" s="5">
        <v>2079.9815675499999</v>
      </c>
      <c r="R223" s="5">
        <v>2079.98157274</v>
      </c>
      <c r="S223" s="5">
        <v>2079.9815841999998</v>
      </c>
      <c r="T223" s="5">
        <v>2079.98162598</v>
      </c>
      <c r="U223" s="5">
        <v>2079.9816263299999</v>
      </c>
      <c r="V223" s="5">
        <v>2079.9816263500002</v>
      </c>
      <c r="W223" s="5">
        <v>2079.98162637</v>
      </c>
      <c r="X223" s="5">
        <v>2079.9816167399999</v>
      </c>
      <c r="Y223" s="5">
        <v>2079.9816526899999</v>
      </c>
      <c r="Z223" s="5">
        <v>1479.97841303</v>
      </c>
      <c r="AA223" s="5">
        <v>1479.9784381699999</v>
      </c>
      <c r="AB223" s="5">
        <v>554.98068248999994</v>
      </c>
      <c r="AC223" s="5">
        <v>178.17930003000001</v>
      </c>
      <c r="AD223" s="5">
        <v>495.21266416999998</v>
      </c>
      <c r="AE223" s="5">
        <v>495.21266415000002</v>
      </c>
    </row>
    <row r="224" spans="1:31">
      <c r="A224" s="56" t="s">
        <v>75</v>
      </c>
      <c r="B224" s="56" t="s">
        <v>163</v>
      </c>
      <c r="C224" s="56" t="s">
        <v>155</v>
      </c>
      <c r="D224" s="5">
        <v>50</v>
      </c>
      <c r="E224" s="5">
        <v>50</v>
      </c>
      <c r="F224" s="5">
        <v>50</v>
      </c>
      <c r="G224" s="5">
        <v>50</v>
      </c>
      <c r="H224" s="5">
        <v>50</v>
      </c>
      <c r="I224" s="5">
        <v>50</v>
      </c>
      <c r="J224" s="5">
        <v>50</v>
      </c>
      <c r="K224" s="5">
        <v>50</v>
      </c>
      <c r="L224" s="5">
        <v>50</v>
      </c>
      <c r="M224" s="5">
        <v>50</v>
      </c>
      <c r="N224" s="5">
        <v>50</v>
      </c>
      <c r="O224" s="5">
        <v>50</v>
      </c>
      <c r="P224" s="5">
        <v>50</v>
      </c>
      <c r="Q224" s="5">
        <v>50</v>
      </c>
      <c r="R224" s="5">
        <v>50</v>
      </c>
      <c r="S224" s="5">
        <v>50</v>
      </c>
      <c r="T224" s="5">
        <v>50</v>
      </c>
      <c r="U224" s="5">
        <v>50</v>
      </c>
      <c r="V224" s="5">
        <v>50</v>
      </c>
      <c r="W224" s="5">
        <v>50</v>
      </c>
      <c r="X224" s="5">
        <v>50</v>
      </c>
      <c r="Y224" s="5">
        <v>50</v>
      </c>
      <c r="Z224" s="5">
        <v>50</v>
      </c>
      <c r="AA224" s="5">
        <v>50</v>
      </c>
      <c r="AB224" s="5">
        <v>50</v>
      </c>
      <c r="AC224" s="5">
        <v>50</v>
      </c>
      <c r="AD224" s="5">
        <v>50</v>
      </c>
      <c r="AE224" s="5">
        <v>50</v>
      </c>
    </row>
    <row r="225" spans="1:31">
      <c r="A225" s="56" t="s">
        <v>75</v>
      </c>
      <c r="B225" s="56" t="s">
        <v>163</v>
      </c>
      <c r="C225" s="56" t="s">
        <v>138</v>
      </c>
      <c r="D225" s="5">
        <v>97.194999999999993</v>
      </c>
      <c r="E225" s="5">
        <v>193.89099999999999</v>
      </c>
      <c r="F225" s="5">
        <v>321.46699999999998</v>
      </c>
      <c r="G225" s="5">
        <v>477.30799999999999</v>
      </c>
      <c r="H225" s="5">
        <v>663.93899998999996</v>
      </c>
      <c r="I225" s="5">
        <v>884.26200001000007</v>
      </c>
      <c r="J225" s="5">
        <v>1223.617</v>
      </c>
      <c r="K225" s="5">
        <v>1527.53344593</v>
      </c>
      <c r="L225" s="5">
        <v>1867.2025770400001</v>
      </c>
      <c r="M225" s="5">
        <v>2268.2680231300001</v>
      </c>
      <c r="N225" s="5">
        <v>2758.8330898200002</v>
      </c>
      <c r="O225" s="5">
        <v>3293.1551549400001</v>
      </c>
      <c r="P225" s="5">
        <v>3837.9824765799999</v>
      </c>
      <c r="Q225" s="5">
        <v>4410.34305305</v>
      </c>
      <c r="R225" s="5">
        <v>4966.7253137600001</v>
      </c>
      <c r="S225" s="5">
        <v>5527.4248461200004</v>
      </c>
      <c r="T225" s="5">
        <v>5974.0516751499999</v>
      </c>
      <c r="U225" s="5">
        <v>6409.6953179900001</v>
      </c>
      <c r="V225" s="5">
        <v>6810.2277216000002</v>
      </c>
      <c r="W225" s="5">
        <v>7236.07853574</v>
      </c>
      <c r="X225" s="5">
        <v>7670.42398976</v>
      </c>
      <c r="Y225" s="5">
        <v>8130.8809619000003</v>
      </c>
      <c r="Z225" s="5">
        <v>8598.1680176999998</v>
      </c>
      <c r="AA225" s="5">
        <v>9095.4546502699995</v>
      </c>
      <c r="AB225" s="5">
        <v>9598.0447687700016</v>
      </c>
      <c r="AC225" s="5">
        <v>10130.098615360001</v>
      </c>
      <c r="AD225" s="5">
        <v>10669.6482607</v>
      </c>
      <c r="AE225" s="5">
        <v>10697.643870080001</v>
      </c>
    </row>
    <row r="226" spans="1:31">
      <c r="A226" s="56" t="s">
        <v>75</v>
      </c>
      <c r="B226" s="56" t="s">
        <v>163</v>
      </c>
      <c r="C226" s="56" t="s">
        <v>139</v>
      </c>
      <c r="D226" s="5">
        <v>551.87700000000007</v>
      </c>
      <c r="E226" s="5">
        <v>804.322</v>
      </c>
      <c r="F226" s="5">
        <v>1024.308</v>
      </c>
      <c r="G226" s="5">
        <v>1210.452</v>
      </c>
      <c r="H226" s="5">
        <v>1364.306</v>
      </c>
      <c r="I226" s="5">
        <v>1497.826</v>
      </c>
      <c r="J226" s="5">
        <v>1724.8409999999999</v>
      </c>
      <c r="K226" s="5">
        <v>2042.145</v>
      </c>
      <c r="L226" s="5">
        <v>2372.98</v>
      </c>
      <c r="M226" s="5">
        <v>2728.3529999999992</v>
      </c>
      <c r="N226" s="5">
        <v>3161.3960000000002</v>
      </c>
      <c r="O226" s="5">
        <v>3582.5970000000002</v>
      </c>
      <c r="P226" s="5">
        <v>3974.6349999999989</v>
      </c>
      <c r="Q226" s="5">
        <v>4331.67</v>
      </c>
      <c r="R226" s="5">
        <v>4638.5140000000019</v>
      </c>
      <c r="S226" s="5">
        <v>4887.0350000000008</v>
      </c>
      <c r="T226" s="5">
        <v>5003.3400000000011</v>
      </c>
      <c r="U226" s="5">
        <v>5060.8829999999998</v>
      </c>
      <c r="V226" s="5">
        <v>5077.6240000000007</v>
      </c>
      <c r="W226" s="5">
        <v>5077.9980000000014</v>
      </c>
      <c r="X226" s="5">
        <v>5080.4420000000009</v>
      </c>
      <c r="Y226" s="5">
        <v>5067.9909999999991</v>
      </c>
      <c r="Z226" s="5">
        <v>5058.1019999999999</v>
      </c>
      <c r="AA226" s="5">
        <v>5033.2700000000013</v>
      </c>
      <c r="AB226" s="5">
        <v>5011.559000000002</v>
      </c>
      <c r="AC226" s="5">
        <v>4974.7829999999994</v>
      </c>
      <c r="AD226" s="5">
        <v>4941.0389999999989</v>
      </c>
      <c r="AE226" s="5">
        <v>4941.0389999999989</v>
      </c>
    </row>
    <row r="227" spans="1:3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</row>
    <row r="228" spans="1:31">
      <c r="A228" s="56" t="s">
        <v>75</v>
      </c>
      <c r="B228" s="56" t="s">
        <v>197</v>
      </c>
      <c r="C228" s="56" t="s">
        <v>153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1.306E-5</v>
      </c>
      <c r="J228" s="5">
        <v>1.343E-5</v>
      </c>
      <c r="K228" s="5">
        <v>225.99486288</v>
      </c>
      <c r="L228" s="5">
        <v>225.99486288</v>
      </c>
      <c r="M228" s="5">
        <v>225.99486288</v>
      </c>
      <c r="N228" s="5">
        <v>473.30950561999998</v>
      </c>
      <c r="O228" s="5">
        <v>555.17694103999997</v>
      </c>
      <c r="P228" s="5">
        <v>555.17694103999997</v>
      </c>
      <c r="Q228" s="5">
        <v>1202.6638050500001</v>
      </c>
      <c r="R228" s="5">
        <v>1353.60261702</v>
      </c>
      <c r="S228" s="5">
        <v>1353.6026186900001</v>
      </c>
      <c r="T228" s="5">
        <v>1387.1442421900001</v>
      </c>
      <c r="U228" s="5">
        <v>1387.1442422099999</v>
      </c>
      <c r="V228" s="5">
        <v>1709.3614276000001</v>
      </c>
      <c r="W228" s="5">
        <v>1709.3614276200001</v>
      </c>
      <c r="X228" s="5">
        <v>1709.36142763</v>
      </c>
      <c r="Y228" s="5">
        <v>1709.36142767</v>
      </c>
      <c r="Z228" s="5">
        <v>1709.36142808</v>
      </c>
      <c r="AA228" s="5">
        <v>1709.36142808</v>
      </c>
      <c r="AB228" s="5">
        <v>1709.36142808</v>
      </c>
      <c r="AC228" s="5">
        <v>1709.3614281</v>
      </c>
      <c r="AD228" s="5">
        <v>1709.3614281099999</v>
      </c>
      <c r="AE228" s="5">
        <v>1709.36142812</v>
      </c>
    </row>
    <row r="229" spans="1:31">
      <c r="A229" s="56" t="s">
        <v>75</v>
      </c>
      <c r="B229" s="56" t="s">
        <v>197</v>
      </c>
      <c r="C229" s="56" t="s">
        <v>154</v>
      </c>
      <c r="D229" s="5">
        <v>570.00001175</v>
      </c>
      <c r="E229" s="5">
        <v>570.00001701999997</v>
      </c>
      <c r="F229" s="5">
        <v>820.00002044999997</v>
      </c>
      <c r="G229" s="5">
        <v>820.00002644999995</v>
      </c>
      <c r="H229" s="5">
        <v>820.00003436999998</v>
      </c>
      <c r="I229" s="5">
        <v>906.28958569999998</v>
      </c>
      <c r="J229" s="5">
        <v>906.28966127000001</v>
      </c>
      <c r="K229" s="5">
        <v>1622.46068354</v>
      </c>
      <c r="L229" s="5">
        <v>1622.46068354</v>
      </c>
      <c r="M229" s="5">
        <v>1622.46068354</v>
      </c>
      <c r="N229" s="5">
        <v>1622.46068354</v>
      </c>
      <c r="O229" s="5">
        <v>1622.46068354</v>
      </c>
      <c r="P229" s="5">
        <v>1622.46068354</v>
      </c>
      <c r="Q229" s="5">
        <v>1622.4606835899999</v>
      </c>
      <c r="R229" s="5">
        <v>1622.4606840199999</v>
      </c>
      <c r="S229" s="5">
        <v>2528.98600941</v>
      </c>
      <c r="T229" s="5">
        <v>3716.7368726200002</v>
      </c>
      <c r="U229" s="5">
        <v>3889.8730141999999</v>
      </c>
      <c r="V229" s="5">
        <v>4128.5344064299998</v>
      </c>
      <c r="W229" s="5">
        <v>4128.5344064700002</v>
      </c>
      <c r="X229" s="5">
        <v>4128.5343947700003</v>
      </c>
      <c r="Y229" s="5">
        <v>4128.5343928000002</v>
      </c>
      <c r="Z229" s="5">
        <v>4128.5343940499997</v>
      </c>
      <c r="AA229" s="5">
        <v>4128.5343882100015</v>
      </c>
      <c r="AB229" s="5">
        <v>4128.5343803800006</v>
      </c>
      <c r="AC229" s="5">
        <v>5063.8098417199999</v>
      </c>
      <c r="AD229" s="5">
        <v>6576.6382121799998</v>
      </c>
      <c r="AE229" s="5">
        <v>5860.4672004000004</v>
      </c>
    </row>
    <row r="230" spans="1:31">
      <c r="A230" s="56" t="s">
        <v>75</v>
      </c>
      <c r="B230" s="56" t="s">
        <v>197</v>
      </c>
      <c r="C230" s="56" t="s">
        <v>155</v>
      </c>
      <c r="D230" s="5">
        <v>100.00000602999999</v>
      </c>
      <c r="E230" s="5">
        <v>100.00000790999999</v>
      </c>
      <c r="F230" s="5">
        <v>100.00000903</v>
      </c>
      <c r="G230" s="5">
        <v>100.00001086</v>
      </c>
      <c r="H230" s="5">
        <v>100.0000132</v>
      </c>
      <c r="I230" s="5">
        <v>100.00003298</v>
      </c>
      <c r="J230" s="5">
        <v>100.0000332</v>
      </c>
      <c r="K230" s="5">
        <v>100.00004839</v>
      </c>
      <c r="L230" s="5">
        <v>100.00004839</v>
      </c>
      <c r="M230" s="5">
        <v>100.00004839</v>
      </c>
      <c r="N230" s="5">
        <v>100.0000484</v>
      </c>
      <c r="O230" s="5">
        <v>100.00004841000001</v>
      </c>
      <c r="P230" s="5">
        <v>100.00004842</v>
      </c>
      <c r="Q230" s="5">
        <v>100.00004855</v>
      </c>
      <c r="R230" s="5">
        <v>100.00007067</v>
      </c>
      <c r="S230" s="5">
        <v>100.00007757</v>
      </c>
      <c r="T230" s="5">
        <v>100.00008898999999</v>
      </c>
      <c r="U230" s="5">
        <v>100.00009875000001</v>
      </c>
      <c r="V230" s="5">
        <v>100.00012427</v>
      </c>
      <c r="W230" s="5">
        <v>100.00012452</v>
      </c>
      <c r="X230" s="5">
        <v>100.00012261000001</v>
      </c>
      <c r="Y230" s="5">
        <v>100.00019131000001</v>
      </c>
      <c r="Z230" s="5">
        <v>100.00027428</v>
      </c>
      <c r="AA230" s="5">
        <v>100.00027261</v>
      </c>
      <c r="AB230" s="5">
        <v>100.00027040000001</v>
      </c>
      <c r="AC230" s="5">
        <v>100.00035348999999</v>
      </c>
      <c r="AD230" s="5">
        <v>100.00041072</v>
      </c>
      <c r="AE230" s="5">
        <v>100.00045818</v>
      </c>
    </row>
    <row r="231" spans="1:31">
      <c r="A231" s="56" t="s">
        <v>75</v>
      </c>
      <c r="B231" s="56" t="s">
        <v>197</v>
      </c>
      <c r="C231" s="56" t="s">
        <v>138</v>
      </c>
      <c r="D231" s="5">
        <v>70.646999989999998</v>
      </c>
      <c r="E231" s="5">
        <v>151.97900000999999</v>
      </c>
      <c r="F231" s="5">
        <v>266.90499999999997</v>
      </c>
      <c r="G231" s="5">
        <v>406.553</v>
      </c>
      <c r="H231" s="5">
        <v>573.36900000000003</v>
      </c>
      <c r="I231" s="5">
        <v>775.00299999999993</v>
      </c>
      <c r="J231" s="5">
        <v>1088.9509999899999</v>
      </c>
      <c r="K231" s="5">
        <v>1371.98571666</v>
      </c>
      <c r="L231" s="5">
        <v>1640.71045082</v>
      </c>
      <c r="M231" s="5">
        <v>1958.65946534</v>
      </c>
      <c r="N231" s="5">
        <v>2346.43592605</v>
      </c>
      <c r="O231" s="5">
        <v>2772.1156823900001</v>
      </c>
      <c r="P231" s="5">
        <v>3213.9407025800001</v>
      </c>
      <c r="Q231" s="5">
        <v>3671.8742637700002</v>
      </c>
      <c r="R231" s="5">
        <v>4123.79592779</v>
      </c>
      <c r="S231" s="5">
        <v>4584.0053343299996</v>
      </c>
      <c r="T231" s="5">
        <v>4939.9521028400004</v>
      </c>
      <c r="U231" s="5">
        <v>5281.9022712400001</v>
      </c>
      <c r="V231" s="5">
        <v>5586.6117931799999</v>
      </c>
      <c r="W231" s="5">
        <v>5909.90588656</v>
      </c>
      <c r="X231" s="5">
        <v>6239.44197334</v>
      </c>
      <c r="Y231" s="5">
        <v>6583.140128510001</v>
      </c>
      <c r="Z231" s="5">
        <v>6931.3414566599986</v>
      </c>
      <c r="AA231" s="5">
        <v>7298.8976921399999</v>
      </c>
      <c r="AB231" s="5">
        <v>7670.4133017300001</v>
      </c>
      <c r="AC231" s="5">
        <v>8065.6271149200002</v>
      </c>
      <c r="AD231" s="5">
        <v>8460.9043175100014</v>
      </c>
      <c r="AE231" s="5">
        <v>8477.9553716600003</v>
      </c>
    </row>
    <row r="232" spans="1:31">
      <c r="A232" s="56" t="s">
        <v>75</v>
      </c>
      <c r="B232" s="56" t="s">
        <v>197</v>
      </c>
      <c r="C232" s="56" t="s">
        <v>139</v>
      </c>
      <c r="D232" s="5">
        <v>394.57299999999998</v>
      </c>
      <c r="E232" s="5">
        <v>630.91099999999994</v>
      </c>
      <c r="F232" s="5">
        <v>861.1690000000001</v>
      </c>
      <c r="G232" s="5">
        <v>1044.5999999999999</v>
      </c>
      <c r="H232" s="5">
        <v>1202.9010000000001</v>
      </c>
      <c r="I232" s="5">
        <v>1345.9849999999999</v>
      </c>
      <c r="J232" s="5">
        <v>1584.4369999999999</v>
      </c>
      <c r="K232" s="5">
        <v>1898.5050000000001</v>
      </c>
      <c r="L232" s="5">
        <v>2160.37</v>
      </c>
      <c r="M232" s="5">
        <v>2444.34</v>
      </c>
      <c r="N232" s="5">
        <v>2791.527</v>
      </c>
      <c r="O232" s="5">
        <v>3133.6959999999999</v>
      </c>
      <c r="P232" s="5">
        <v>3465.114</v>
      </c>
      <c r="Q232" s="5">
        <v>3761.0080000000012</v>
      </c>
      <c r="R232" s="5">
        <v>4025.8090000000002</v>
      </c>
      <c r="S232" s="5">
        <v>4247.8820000000014</v>
      </c>
      <c r="T232" s="5">
        <v>4350.5150000000003</v>
      </c>
      <c r="U232" s="5">
        <v>4399.7440000000006</v>
      </c>
      <c r="V232" s="5">
        <v>4410.491</v>
      </c>
      <c r="W232" s="5">
        <v>4406.2350000000006</v>
      </c>
      <c r="X232" s="5">
        <v>4406.755000000001</v>
      </c>
      <c r="Y232" s="5">
        <v>4388.9480000000012</v>
      </c>
      <c r="Z232" s="5">
        <v>4375.9829999999993</v>
      </c>
      <c r="AA232" s="5">
        <v>4347.2200000000012</v>
      </c>
      <c r="AB232" s="5">
        <v>4324.1239999999998</v>
      </c>
      <c r="AC232" s="5">
        <v>4288.7089999999998</v>
      </c>
      <c r="AD232" s="5">
        <v>4255.2830000000004</v>
      </c>
      <c r="AE232" s="5">
        <v>4255.2830000000004</v>
      </c>
    </row>
    <row r="233" spans="1:3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</row>
    <row r="234" spans="1:31">
      <c r="A234" s="56" t="s">
        <v>75</v>
      </c>
      <c r="B234" s="56" t="s">
        <v>198</v>
      </c>
      <c r="C234" s="56" t="s">
        <v>153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1.416E-5</v>
      </c>
      <c r="J234" s="5">
        <v>1.8309999999999999E-5</v>
      </c>
      <c r="K234" s="5">
        <v>5.1239999999999997E-5</v>
      </c>
      <c r="L234" s="5">
        <v>5.1239999999999997E-5</v>
      </c>
      <c r="M234" s="5">
        <v>5.1239999999999997E-5</v>
      </c>
      <c r="N234" s="5">
        <v>5.1239999999999997E-5</v>
      </c>
      <c r="O234" s="5">
        <v>5.1239999999999997E-5</v>
      </c>
      <c r="P234" s="5">
        <v>5.1239999999999997E-5</v>
      </c>
      <c r="Q234" s="5">
        <v>1.047E-4</v>
      </c>
      <c r="R234" s="5">
        <v>1.2214999999999999E-4</v>
      </c>
      <c r="S234" s="5">
        <v>1.2217E-4</v>
      </c>
      <c r="T234" s="5">
        <v>502.78598314999999</v>
      </c>
      <c r="U234" s="5">
        <v>502.78598314999999</v>
      </c>
      <c r="V234" s="5">
        <v>502.78598314999999</v>
      </c>
      <c r="W234" s="5">
        <v>502.78598314999999</v>
      </c>
      <c r="X234" s="5">
        <v>685.86670411</v>
      </c>
      <c r="Y234" s="5">
        <v>685.86670774999993</v>
      </c>
      <c r="Z234" s="5">
        <v>685.86670941</v>
      </c>
      <c r="AA234" s="5">
        <v>685.86671281000008</v>
      </c>
      <c r="AB234" s="5">
        <v>685.8667128400001</v>
      </c>
      <c r="AC234" s="5">
        <v>685.86671329000001</v>
      </c>
      <c r="AD234" s="5">
        <v>685.86673399999995</v>
      </c>
      <c r="AE234" s="5">
        <v>685.86673868000003</v>
      </c>
    </row>
    <row r="235" spans="1:31">
      <c r="A235" s="56" t="s">
        <v>75</v>
      </c>
      <c r="B235" s="56" t="s">
        <v>198</v>
      </c>
      <c r="C235" s="56" t="s">
        <v>154</v>
      </c>
      <c r="D235" s="5">
        <v>2.4399999999999999E-6</v>
      </c>
      <c r="E235" s="5">
        <v>3.4400000000000001E-6</v>
      </c>
      <c r="F235" s="5">
        <v>4.25E-6</v>
      </c>
      <c r="G235" s="5">
        <v>6.2500000000000003E-6</v>
      </c>
      <c r="H235" s="5">
        <v>1.0149999999999999E-5</v>
      </c>
      <c r="I235" s="5">
        <v>1.9029999999999999E-5</v>
      </c>
      <c r="J235" s="5">
        <v>5.575E-5</v>
      </c>
      <c r="K235" s="5">
        <v>586.19233670999995</v>
      </c>
      <c r="L235" s="5">
        <v>586.19233670999995</v>
      </c>
      <c r="M235" s="5">
        <v>586.19233670999995</v>
      </c>
      <c r="N235" s="5">
        <v>586.19233670999995</v>
      </c>
      <c r="O235" s="5">
        <v>586.19233670999995</v>
      </c>
      <c r="P235" s="5">
        <v>586.19233670999995</v>
      </c>
      <c r="Q235" s="5">
        <v>586.19233672999997</v>
      </c>
      <c r="R235" s="5">
        <v>586.19233673999997</v>
      </c>
      <c r="S235" s="5">
        <v>586.19233673999997</v>
      </c>
      <c r="T235" s="5">
        <v>586.19233674999998</v>
      </c>
      <c r="U235" s="5">
        <v>586.19233674999998</v>
      </c>
      <c r="V235" s="5">
        <v>586.19233674999998</v>
      </c>
      <c r="W235" s="5">
        <v>586.19233674999998</v>
      </c>
      <c r="X235" s="5">
        <v>586.19233431999999</v>
      </c>
      <c r="Y235" s="5">
        <v>586.19233356999996</v>
      </c>
      <c r="Z235" s="5">
        <v>586.19233281000004</v>
      </c>
      <c r="AA235" s="5">
        <v>586.19233087999999</v>
      </c>
      <c r="AB235" s="5">
        <v>586.19232705000002</v>
      </c>
      <c r="AC235" s="5">
        <v>586.19231827999999</v>
      </c>
      <c r="AD235" s="5">
        <v>586.19228179000004</v>
      </c>
      <c r="AE235" s="5">
        <v>2.9367E-4</v>
      </c>
    </row>
    <row r="236" spans="1:31">
      <c r="A236" s="56" t="s">
        <v>75</v>
      </c>
      <c r="B236" s="56" t="s">
        <v>198</v>
      </c>
      <c r="C236" s="56" t="s">
        <v>155</v>
      </c>
      <c r="D236" s="5">
        <v>125.23</v>
      </c>
      <c r="E236" s="5">
        <v>124.13</v>
      </c>
      <c r="F236" s="5">
        <v>124.13</v>
      </c>
      <c r="G236" s="5">
        <v>124.13</v>
      </c>
      <c r="H236" s="5">
        <v>125.23</v>
      </c>
      <c r="I236" s="5">
        <v>124.13</v>
      </c>
      <c r="J236" s="5">
        <v>124.13</v>
      </c>
      <c r="K236" s="5">
        <v>124.13</v>
      </c>
      <c r="L236" s="5">
        <v>124.13</v>
      </c>
      <c r="M236" s="5">
        <v>375.23</v>
      </c>
      <c r="N236" s="5">
        <v>374.13</v>
      </c>
      <c r="O236" s="5">
        <v>375.23</v>
      </c>
      <c r="P236" s="5">
        <v>374.13</v>
      </c>
      <c r="Q236" s="5">
        <v>375.23</v>
      </c>
      <c r="R236" s="5">
        <v>375.23</v>
      </c>
      <c r="S236" s="5">
        <v>375.23</v>
      </c>
      <c r="T236" s="5">
        <v>375.23</v>
      </c>
      <c r="U236" s="5">
        <v>375.23</v>
      </c>
      <c r="V236" s="5">
        <v>375.23</v>
      </c>
      <c r="W236" s="5">
        <v>375.23</v>
      </c>
      <c r="X236" s="5">
        <v>375.23</v>
      </c>
      <c r="Y236" s="5">
        <v>375.23</v>
      </c>
      <c r="Z236" s="5">
        <v>375.23</v>
      </c>
      <c r="AA236" s="5">
        <v>375.23</v>
      </c>
      <c r="AB236" s="5">
        <v>375.23</v>
      </c>
      <c r="AC236" s="5">
        <v>375.23</v>
      </c>
      <c r="AD236" s="5">
        <v>375.23</v>
      </c>
      <c r="AE236" s="5">
        <v>375.23</v>
      </c>
    </row>
    <row r="237" spans="1:31">
      <c r="A237" s="56" t="s">
        <v>75</v>
      </c>
      <c r="B237" s="56" t="s">
        <v>198</v>
      </c>
      <c r="C237" s="56" t="s">
        <v>138</v>
      </c>
      <c r="D237" s="5">
        <v>55.805</v>
      </c>
      <c r="E237" s="5">
        <v>137.178</v>
      </c>
      <c r="F237" s="5">
        <v>254.75700000000001</v>
      </c>
      <c r="G237" s="5">
        <v>407.74700000000001</v>
      </c>
      <c r="H237" s="5">
        <v>597.26199999999994</v>
      </c>
      <c r="I237" s="5">
        <v>772.55799999999999</v>
      </c>
      <c r="J237" s="5">
        <v>1024.9490000000001</v>
      </c>
      <c r="K237" s="5">
        <v>1239.8924565899999</v>
      </c>
      <c r="L237" s="5">
        <v>1442.2730291800001</v>
      </c>
      <c r="M237" s="5">
        <v>1672.4216107699999</v>
      </c>
      <c r="N237" s="5">
        <v>1972.3109051700001</v>
      </c>
      <c r="O237" s="5">
        <v>2322.3100700999998</v>
      </c>
      <c r="P237" s="5">
        <v>2689.1722191600002</v>
      </c>
      <c r="Q237" s="5">
        <v>3083.3483508300001</v>
      </c>
      <c r="R237" s="5">
        <v>3503.3183958999998</v>
      </c>
      <c r="S237" s="5">
        <v>3907.2658795100001</v>
      </c>
      <c r="T237" s="5">
        <v>4248.3119133199998</v>
      </c>
      <c r="U237" s="5">
        <v>4594.1342578200001</v>
      </c>
      <c r="V237" s="5">
        <v>4922.3785791</v>
      </c>
      <c r="W237" s="5">
        <v>5240.6725199799994</v>
      </c>
      <c r="X237" s="5">
        <v>5568.3839228100014</v>
      </c>
      <c r="Y237" s="5">
        <v>5914.7133059999996</v>
      </c>
      <c r="Z237" s="5">
        <v>6268.9471736599999</v>
      </c>
      <c r="AA237" s="5">
        <v>6645.9519552000002</v>
      </c>
      <c r="AB237" s="5">
        <v>7030.0935544499998</v>
      </c>
      <c r="AC237" s="5">
        <v>7438.2922817500003</v>
      </c>
      <c r="AD237" s="5">
        <v>7855.3622635800002</v>
      </c>
      <c r="AE237" s="5">
        <v>7884.0703673100006</v>
      </c>
    </row>
    <row r="238" spans="1:31">
      <c r="A238" s="56" t="s">
        <v>75</v>
      </c>
      <c r="B238" s="56" t="s">
        <v>198</v>
      </c>
      <c r="C238" s="56" t="s">
        <v>139</v>
      </c>
      <c r="D238" s="5">
        <v>332.36599999999999</v>
      </c>
      <c r="E238" s="5">
        <v>592.89299999999992</v>
      </c>
      <c r="F238" s="5">
        <v>841.02199999999993</v>
      </c>
      <c r="G238" s="5">
        <v>1068.623</v>
      </c>
      <c r="H238" s="5">
        <v>1263.973</v>
      </c>
      <c r="I238" s="5">
        <v>1337.973</v>
      </c>
      <c r="J238" s="5">
        <v>1465.9970000000001</v>
      </c>
      <c r="K238" s="5">
        <v>1677.258</v>
      </c>
      <c r="L238" s="5">
        <v>1844.193</v>
      </c>
      <c r="M238" s="5">
        <v>2011.6679999999999</v>
      </c>
      <c r="N238" s="5">
        <v>2249.2469999999998</v>
      </c>
      <c r="O238" s="5">
        <v>2505.0830000000001</v>
      </c>
      <c r="P238" s="5">
        <v>2754.9569999999999</v>
      </c>
      <c r="Q238" s="5">
        <v>2990.1660000000002</v>
      </c>
      <c r="R238" s="5">
        <v>3229.36</v>
      </c>
      <c r="S238" s="5">
        <v>3404.1</v>
      </c>
      <c r="T238" s="5">
        <v>3500.9479999999999</v>
      </c>
      <c r="U238" s="5">
        <v>3565.601999999999</v>
      </c>
      <c r="V238" s="5">
        <v>3605.174</v>
      </c>
      <c r="W238" s="5">
        <v>3604.6750000000002</v>
      </c>
      <c r="X238" s="5">
        <v>3607.498</v>
      </c>
      <c r="Y238" s="5">
        <v>3598.4209999999998</v>
      </c>
      <c r="Z238" s="5">
        <v>3592.6410000000001</v>
      </c>
      <c r="AA238" s="5">
        <v>3576.025000000001</v>
      </c>
      <c r="AB238" s="5">
        <v>3563.2330000000011</v>
      </c>
      <c r="AC238" s="5">
        <v>3540.764000000001</v>
      </c>
      <c r="AD238" s="5">
        <v>3521.5800000000008</v>
      </c>
      <c r="AE238" s="5">
        <v>3521.5800000000008</v>
      </c>
    </row>
    <row r="239" spans="1:3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</row>
    <row r="240" spans="1:31">
      <c r="A240" s="56" t="s">
        <v>75</v>
      </c>
      <c r="B240" s="56" t="s">
        <v>199</v>
      </c>
      <c r="C240" s="56" t="s">
        <v>153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</row>
    <row r="241" spans="1:31">
      <c r="A241" s="56" t="s">
        <v>75</v>
      </c>
      <c r="B241" s="56" t="s">
        <v>199</v>
      </c>
      <c r="C241" s="56" t="s">
        <v>154</v>
      </c>
      <c r="D241" s="5">
        <v>2.7499999999999999E-6</v>
      </c>
      <c r="E241" s="5">
        <v>4.33E-6</v>
      </c>
      <c r="F241" s="5">
        <v>4.51E-6</v>
      </c>
      <c r="G241" s="5">
        <v>6.72E-6</v>
      </c>
      <c r="H241" s="5">
        <v>1.0679999999999999E-5</v>
      </c>
      <c r="I241" s="5">
        <v>2.304E-5</v>
      </c>
      <c r="J241" s="5">
        <v>6.2810000000000003E-5</v>
      </c>
      <c r="K241" s="5">
        <v>3.0573999999999998E-4</v>
      </c>
      <c r="L241" s="5">
        <v>3.0573999999999998E-4</v>
      </c>
      <c r="M241" s="5">
        <v>3.0573999999999998E-4</v>
      </c>
      <c r="N241" s="5">
        <v>3.0573999999999998E-4</v>
      </c>
      <c r="O241" s="5">
        <v>3.0573999999999998E-4</v>
      </c>
      <c r="P241" s="5">
        <v>3.0573999999999998E-4</v>
      </c>
      <c r="Q241" s="5">
        <v>3.0577000000000002E-4</v>
      </c>
      <c r="R241" s="5">
        <v>3.4977000000000001E-4</v>
      </c>
      <c r="S241" s="5">
        <v>57.343719520000001</v>
      </c>
      <c r="T241" s="5">
        <v>307.76515522</v>
      </c>
      <c r="U241" s="5">
        <v>307.76515523</v>
      </c>
      <c r="V241" s="5">
        <v>307.76515525000002</v>
      </c>
      <c r="W241" s="5">
        <v>307.76515526999998</v>
      </c>
      <c r="X241" s="5">
        <v>307.76515271000011</v>
      </c>
      <c r="Y241" s="5">
        <v>307.76517392</v>
      </c>
      <c r="Z241" s="5">
        <v>307.76517393</v>
      </c>
      <c r="AA241" s="5">
        <v>307.76517176999999</v>
      </c>
      <c r="AB241" s="5">
        <v>307.76516787000003</v>
      </c>
      <c r="AC241" s="5">
        <v>307.76516878000001</v>
      </c>
      <c r="AD241" s="5">
        <v>1011.13817829</v>
      </c>
      <c r="AE241" s="5">
        <v>1011.1379401200001</v>
      </c>
    </row>
    <row r="242" spans="1:31">
      <c r="A242" s="56" t="s">
        <v>75</v>
      </c>
      <c r="B242" s="56" t="s">
        <v>199</v>
      </c>
      <c r="C242" s="56" t="s">
        <v>155</v>
      </c>
      <c r="D242" s="5">
        <v>473.33</v>
      </c>
      <c r="E242" s="5">
        <v>473.33</v>
      </c>
      <c r="F242" s="5">
        <v>473.33</v>
      </c>
      <c r="G242" s="5">
        <v>473.33</v>
      </c>
      <c r="H242" s="5">
        <v>473.33</v>
      </c>
      <c r="I242" s="5">
        <v>473.33</v>
      </c>
      <c r="J242" s="5">
        <v>473.33</v>
      </c>
      <c r="K242" s="5">
        <v>473.33</v>
      </c>
      <c r="L242" s="5">
        <v>473.33</v>
      </c>
      <c r="M242" s="5">
        <v>473.33</v>
      </c>
      <c r="N242" s="5">
        <v>473.33</v>
      </c>
      <c r="O242" s="5">
        <v>473.33</v>
      </c>
      <c r="P242" s="5">
        <v>473.33</v>
      </c>
      <c r="Q242" s="5">
        <v>473.33</v>
      </c>
      <c r="R242" s="5">
        <v>473.33</v>
      </c>
      <c r="S242" s="5">
        <v>473.33</v>
      </c>
      <c r="T242" s="5">
        <v>473.33</v>
      </c>
      <c r="U242" s="5">
        <v>473.33</v>
      </c>
      <c r="V242" s="5">
        <v>473.33</v>
      </c>
      <c r="W242" s="5">
        <v>473.33</v>
      </c>
      <c r="X242" s="5">
        <v>473.33</v>
      </c>
      <c r="Y242" s="5">
        <v>475.43</v>
      </c>
      <c r="Z242" s="5">
        <v>473.33</v>
      </c>
      <c r="AA242" s="5">
        <v>473.33</v>
      </c>
      <c r="AB242" s="5">
        <v>473.33</v>
      </c>
      <c r="AC242" s="5">
        <v>473.33</v>
      </c>
      <c r="AD242" s="5">
        <v>473.33</v>
      </c>
      <c r="AE242" s="5">
        <v>473.33</v>
      </c>
    </row>
    <row r="243" spans="1:31">
      <c r="A243" s="56" t="s">
        <v>75</v>
      </c>
      <c r="B243" s="56" t="s">
        <v>199</v>
      </c>
      <c r="C243" s="56" t="s">
        <v>138</v>
      </c>
      <c r="D243" s="5">
        <v>88.617000000000004</v>
      </c>
      <c r="E243" s="5">
        <v>126.926</v>
      </c>
      <c r="F243" s="5">
        <v>170.24600000000001</v>
      </c>
      <c r="G243" s="5">
        <v>214.273</v>
      </c>
      <c r="H243" s="5">
        <v>262.03500000000003</v>
      </c>
      <c r="I243" s="5">
        <v>314.13299999999998</v>
      </c>
      <c r="J243" s="5">
        <v>396.51799999999997</v>
      </c>
      <c r="K243" s="5">
        <v>481.68032892000002</v>
      </c>
      <c r="L243" s="5">
        <v>576.47358365999992</v>
      </c>
      <c r="M243" s="5">
        <v>691.38815980000004</v>
      </c>
      <c r="N243" s="5">
        <v>822.10936463999997</v>
      </c>
      <c r="O243" s="5">
        <v>961.61198901</v>
      </c>
      <c r="P243" s="5">
        <v>1103.1650907600001</v>
      </c>
      <c r="Q243" s="5">
        <v>1249.61828021</v>
      </c>
      <c r="R243" s="5">
        <v>1391.3790371299999</v>
      </c>
      <c r="S243" s="5">
        <v>1535.89589978</v>
      </c>
      <c r="T243" s="5">
        <v>1649.0204429800001</v>
      </c>
      <c r="U243" s="5">
        <v>1760.91952014</v>
      </c>
      <c r="V243" s="5">
        <v>1865.4012426700001</v>
      </c>
      <c r="W243" s="5">
        <v>1977.5530478600001</v>
      </c>
      <c r="X243" s="5">
        <v>2093.06887766</v>
      </c>
      <c r="Y243" s="5">
        <v>2215.7033560599998</v>
      </c>
      <c r="Z243" s="5">
        <v>2340.0392231800001</v>
      </c>
      <c r="AA243" s="5">
        <v>2472.04279529</v>
      </c>
      <c r="AB243" s="5">
        <v>2605.8008546900001</v>
      </c>
      <c r="AC243" s="5">
        <v>2746.9221040100001</v>
      </c>
      <c r="AD243" s="5">
        <v>2891.3831629699998</v>
      </c>
      <c r="AE243" s="5">
        <v>2899.8263167599998</v>
      </c>
    </row>
    <row r="244" spans="1:31">
      <c r="A244" s="56" t="s">
        <v>75</v>
      </c>
      <c r="B244" s="56" t="s">
        <v>199</v>
      </c>
      <c r="C244" s="56" t="s">
        <v>139</v>
      </c>
      <c r="D244" s="5">
        <v>212.58099999999999</v>
      </c>
      <c r="E244" s="5">
        <v>276.14400000000001</v>
      </c>
      <c r="F244" s="5">
        <v>335.75400000000002</v>
      </c>
      <c r="G244" s="5">
        <v>385.71199999999999</v>
      </c>
      <c r="H244" s="5">
        <v>430.43700000000001</v>
      </c>
      <c r="I244" s="5">
        <v>473.61900000000003</v>
      </c>
      <c r="J244" s="5">
        <v>550.52099999999996</v>
      </c>
      <c r="K244" s="5">
        <v>637.23300000000006</v>
      </c>
      <c r="L244" s="5">
        <v>727.39999999999986</v>
      </c>
      <c r="M244" s="5">
        <v>829.16200000000003</v>
      </c>
      <c r="N244" s="5">
        <v>941.16499999999996</v>
      </c>
      <c r="O244" s="5">
        <v>1047.02</v>
      </c>
      <c r="P244" s="5">
        <v>1145.7470000000001</v>
      </c>
      <c r="Q244" s="5">
        <v>1232.7439999999999</v>
      </c>
      <c r="R244" s="5">
        <v>1306.8889999999999</v>
      </c>
      <c r="S244" s="5">
        <v>1367.354</v>
      </c>
      <c r="T244" s="5">
        <v>1391.8330000000001</v>
      </c>
      <c r="U244" s="5">
        <v>1402.348</v>
      </c>
      <c r="V244" s="5">
        <v>1404.4880000000001</v>
      </c>
      <c r="W244" s="5">
        <v>1403.319</v>
      </c>
      <c r="X244" s="5">
        <v>1403.71</v>
      </c>
      <c r="Y244" s="5">
        <v>1400.492</v>
      </c>
      <c r="Z244" s="5">
        <v>1398.4079999999999</v>
      </c>
      <c r="AA244" s="5">
        <v>1392.55</v>
      </c>
      <c r="AB244" s="5">
        <v>1387.998</v>
      </c>
      <c r="AC244" s="5">
        <v>1379.539</v>
      </c>
      <c r="AD244" s="5">
        <v>1372.646999999999</v>
      </c>
      <c r="AE244" s="5">
        <v>1372.646999999999</v>
      </c>
    </row>
    <row r="245" spans="1:3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</row>
    <row r="246" spans="1:31">
      <c r="A246" s="56" t="s">
        <v>75</v>
      </c>
      <c r="B246" s="56" t="s">
        <v>200</v>
      </c>
      <c r="C246" s="56" t="s">
        <v>153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1.3159999999999999E-5</v>
      </c>
      <c r="J246" s="5">
        <v>4.562E-5</v>
      </c>
      <c r="K246" s="5">
        <v>5.24E-5</v>
      </c>
      <c r="L246" s="5">
        <v>6.8010000000000008E-5</v>
      </c>
      <c r="M246" s="5">
        <v>1.7348999999999999E-4</v>
      </c>
      <c r="N246" s="5">
        <v>1.8770000000000001E-4</v>
      </c>
      <c r="O246" s="5">
        <v>37.483255900000003</v>
      </c>
      <c r="P246" s="5">
        <v>37.483255900000003</v>
      </c>
      <c r="Q246" s="5">
        <v>506.61825157999999</v>
      </c>
      <c r="R246" s="5">
        <v>506.61825161000002</v>
      </c>
      <c r="S246" s="5">
        <v>506.61825162999997</v>
      </c>
      <c r="T246" s="5">
        <v>506.61825163999998</v>
      </c>
      <c r="U246" s="5">
        <v>506.61825164999999</v>
      </c>
      <c r="V246" s="5">
        <v>506.61825167000001</v>
      </c>
      <c r="W246" s="5">
        <v>506.61825173</v>
      </c>
      <c r="X246" s="5">
        <v>506.61825175000001</v>
      </c>
      <c r="Y246" s="5">
        <v>506.61825229999999</v>
      </c>
      <c r="Z246" s="5">
        <v>506.61825296000001</v>
      </c>
      <c r="AA246" s="5">
        <v>506.61825296000001</v>
      </c>
      <c r="AB246" s="5">
        <v>506.61825325000001</v>
      </c>
      <c r="AC246" s="5">
        <v>506.61825331</v>
      </c>
      <c r="AD246" s="5">
        <v>515.03976839999996</v>
      </c>
      <c r="AE246" s="5">
        <v>515.03977177000002</v>
      </c>
    </row>
    <row r="247" spans="1:31">
      <c r="A247" s="56" t="s">
        <v>75</v>
      </c>
      <c r="B247" s="56" t="s">
        <v>200</v>
      </c>
      <c r="C247" s="56" t="s">
        <v>154</v>
      </c>
      <c r="D247" s="5">
        <v>3.4699999999999998E-6</v>
      </c>
      <c r="E247" s="5">
        <v>4.5199999999999999E-6</v>
      </c>
      <c r="F247" s="5">
        <v>5.5899999999999998E-6</v>
      </c>
      <c r="G247" s="5">
        <v>6.55E-6</v>
      </c>
      <c r="H247" s="5">
        <v>7.61E-6</v>
      </c>
      <c r="I247" s="5">
        <v>8.8100000000000004E-6</v>
      </c>
      <c r="J247" s="5">
        <v>1.5829999999999999E-5</v>
      </c>
      <c r="K247" s="5">
        <v>1.8479999999999999E-5</v>
      </c>
      <c r="L247" s="5">
        <v>1.872E-5</v>
      </c>
      <c r="M247" s="5">
        <v>1.9599999999999999E-5</v>
      </c>
      <c r="N247" s="5">
        <v>2.304E-5</v>
      </c>
      <c r="O247" s="5">
        <v>2.885E-5</v>
      </c>
      <c r="P247" s="5">
        <v>2.887E-5</v>
      </c>
      <c r="Q247" s="5">
        <v>3.0300000000000001E-5</v>
      </c>
      <c r="R247" s="5">
        <v>3.54E-5</v>
      </c>
      <c r="S247" s="5">
        <v>3.6529999999999998E-5</v>
      </c>
      <c r="T247" s="5">
        <v>3.6569999999999997E-5</v>
      </c>
      <c r="U247" s="5">
        <v>3.7939999999999999E-5</v>
      </c>
      <c r="V247" s="5">
        <v>4.2540000000000003E-5</v>
      </c>
      <c r="W247" s="5">
        <v>5.7590000000000003E-5</v>
      </c>
      <c r="X247" s="5">
        <v>5.4910000000000001E-5</v>
      </c>
      <c r="Y247" s="5">
        <v>8.4419999999999995E-5</v>
      </c>
      <c r="Z247" s="5">
        <v>9.8239999999999995E-5</v>
      </c>
      <c r="AA247" s="5">
        <v>9.7830000000000004E-5</v>
      </c>
      <c r="AB247" s="5">
        <v>1.1462E-4</v>
      </c>
      <c r="AC247" s="5">
        <v>1.1929E-4</v>
      </c>
      <c r="AD247" s="5">
        <v>1.4631999999999999E-4</v>
      </c>
      <c r="AE247" s="5">
        <v>1.615E-4</v>
      </c>
    </row>
    <row r="248" spans="1:31">
      <c r="A248" s="56" t="s">
        <v>75</v>
      </c>
      <c r="B248" s="56" t="s">
        <v>200</v>
      </c>
      <c r="C248" s="56" t="s">
        <v>155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</row>
    <row r="249" spans="1:31">
      <c r="A249" s="56" t="s">
        <v>75</v>
      </c>
      <c r="B249" s="56" t="s">
        <v>200</v>
      </c>
      <c r="C249" s="56" t="s">
        <v>138</v>
      </c>
      <c r="D249" s="5">
        <v>6.4749999999999996</v>
      </c>
      <c r="E249" s="5">
        <v>13.055999999999999</v>
      </c>
      <c r="F249" s="5">
        <v>22.071000000000002</v>
      </c>
      <c r="G249" s="5">
        <v>33.045999999999999</v>
      </c>
      <c r="H249" s="5">
        <v>46.206000000000003</v>
      </c>
      <c r="I249" s="5">
        <v>61.677</v>
      </c>
      <c r="J249" s="5">
        <v>85.302999999999997</v>
      </c>
      <c r="K249" s="5">
        <v>106.15148554</v>
      </c>
      <c r="L249" s="5">
        <v>128.39884997999999</v>
      </c>
      <c r="M249" s="5">
        <v>155.92226500000001</v>
      </c>
      <c r="N249" s="5">
        <v>187.63005269000001</v>
      </c>
      <c r="O249" s="5">
        <v>223.1006467</v>
      </c>
      <c r="P249" s="5">
        <v>259.99912260999997</v>
      </c>
      <c r="Q249" s="5">
        <v>298.95734677000002</v>
      </c>
      <c r="R249" s="5">
        <v>337.58509092000003</v>
      </c>
      <c r="S249" s="5">
        <v>377.19855520999999</v>
      </c>
      <c r="T249" s="5">
        <v>409.26820767999999</v>
      </c>
      <c r="U249" s="5">
        <v>441.32100571000001</v>
      </c>
      <c r="V249" s="5">
        <v>471.40510606999999</v>
      </c>
      <c r="W249" s="5">
        <v>503.46567236999999</v>
      </c>
      <c r="X249" s="5">
        <v>536.23109856999997</v>
      </c>
      <c r="Y249" s="5">
        <v>570.92117711000003</v>
      </c>
      <c r="Z249" s="5">
        <v>606.0269333</v>
      </c>
      <c r="AA249" s="5">
        <v>643.19868507000001</v>
      </c>
      <c r="AB249" s="5">
        <v>680.67299238999999</v>
      </c>
      <c r="AC249" s="5">
        <v>720.12988898000003</v>
      </c>
      <c r="AD249" s="5">
        <v>760.10126588000003</v>
      </c>
      <c r="AE249" s="5">
        <v>761.60182925999993</v>
      </c>
    </row>
    <row r="250" spans="1:31">
      <c r="A250" s="56" t="s">
        <v>75</v>
      </c>
      <c r="B250" s="56" t="s">
        <v>200</v>
      </c>
      <c r="C250" s="56" t="s">
        <v>139</v>
      </c>
      <c r="D250" s="5">
        <v>41.377000000000002</v>
      </c>
      <c r="E250" s="5">
        <v>59.671999999999997</v>
      </c>
      <c r="F250" s="5">
        <v>76.56</v>
      </c>
      <c r="G250" s="5">
        <v>90.268000000000001</v>
      </c>
      <c r="H250" s="5">
        <v>101.32</v>
      </c>
      <c r="I250" s="5">
        <v>110.82299999999999</v>
      </c>
      <c r="J250" s="5">
        <v>127.054</v>
      </c>
      <c r="K250" s="5">
        <v>149.11699999999999</v>
      </c>
      <c r="L250" s="5">
        <v>170.46899999999999</v>
      </c>
      <c r="M250" s="5">
        <v>195.083</v>
      </c>
      <c r="N250" s="5">
        <v>222.42099999999999</v>
      </c>
      <c r="O250" s="5">
        <v>249.88900000000001</v>
      </c>
      <c r="P250" s="5">
        <v>276.29199999999997</v>
      </c>
      <c r="Q250" s="5">
        <v>300.41300000000001</v>
      </c>
      <c r="R250" s="5">
        <v>321.84100000000012</v>
      </c>
      <c r="S250" s="5">
        <v>339.84500000000003</v>
      </c>
      <c r="T250" s="5">
        <v>348.76899999999989</v>
      </c>
      <c r="U250" s="5">
        <v>354.13799999999998</v>
      </c>
      <c r="V250" s="5">
        <v>357.02999999999992</v>
      </c>
      <c r="W250" s="5">
        <v>358.66699999999997</v>
      </c>
      <c r="X250" s="5">
        <v>360.45299999999997</v>
      </c>
      <c r="Y250" s="5">
        <v>360.96400000000011</v>
      </c>
      <c r="Z250" s="5">
        <v>361.55799999999999</v>
      </c>
      <c r="AA250" s="5">
        <v>360.78600000000012</v>
      </c>
      <c r="AB250" s="5">
        <v>360.19799999999998</v>
      </c>
      <c r="AC250" s="5">
        <v>358.24400000000003</v>
      </c>
      <c r="AD250" s="5">
        <v>356.52699999999999</v>
      </c>
      <c r="AE250" s="5">
        <v>356.52699999999999</v>
      </c>
    </row>
    <row r="251" spans="1:31"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  <row r="252" spans="1:31">
      <c r="A252" s="56" t="s">
        <v>77</v>
      </c>
      <c r="B252" s="56" t="s">
        <v>163</v>
      </c>
      <c r="C252" s="56" t="s">
        <v>152</v>
      </c>
      <c r="D252" s="5">
        <v>0</v>
      </c>
      <c r="E252" s="5">
        <v>0</v>
      </c>
      <c r="F252" s="5">
        <v>680</v>
      </c>
      <c r="G252" s="5">
        <v>2040</v>
      </c>
      <c r="H252" s="5">
        <v>2040</v>
      </c>
      <c r="I252" s="5">
        <v>2040</v>
      </c>
      <c r="J252" s="5">
        <v>2040</v>
      </c>
      <c r="K252" s="5">
        <v>2040</v>
      </c>
      <c r="L252" s="5">
        <v>2040</v>
      </c>
      <c r="M252" s="5">
        <v>2040</v>
      </c>
      <c r="N252" s="5">
        <v>2040</v>
      </c>
      <c r="O252" s="5">
        <v>2040</v>
      </c>
      <c r="P252" s="5">
        <v>2040</v>
      </c>
      <c r="Q252" s="5">
        <v>2040</v>
      </c>
      <c r="R252" s="5">
        <v>2040</v>
      </c>
      <c r="S252" s="5">
        <v>2040</v>
      </c>
      <c r="T252" s="5">
        <v>2040</v>
      </c>
      <c r="U252" s="5">
        <v>2040</v>
      </c>
      <c r="V252" s="5">
        <v>2040</v>
      </c>
      <c r="W252" s="5">
        <v>2040</v>
      </c>
      <c r="X252" s="5">
        <v>2040</v>
      </c>
      <c r="Y252" s="5">
        <v>2040</v>
      </c>
      <c r="Z252" s="5">
        <v>2040</v>
      </c>
      <c r="AA252" s="5">
        <v>2040</v>
      </c>
      <c r="AB252" s="5">
        <v>2040</v>
      </c>
      <c r="AC252" s="5">
        <v>2040</v>
      </c>
      <c r="AD252" s="5">
        <v>2040</v>
      </c>
      <c r="AE252" s="5">
        <v>2040</v>
      </c>
    </row>
    <row r="253" spans="1:31">
      <c r="A253" s="56" t="s">
        <v>77</v>
      </c>
      <c r="B253" s="56" t="s">
        <v>163</v>
      </c>
      <c r="C253" s="56" t="s">
        <v>153</v>
      </c>
      <c r="D253" s="5">
        <v>160</v>
      </c>
      <c r="E253" s="5">
        <v>160</v>
      </c>
      <c r="F253" s="5">
        <v>160</v>
      </c>
      <c r="G253" s="5">
        <v>160</v>
      </c>
      <c r="H253" s="5">
        <v>160</v>
      </c>
      <c r="I253" s="5">
        <v>160.00008098999999</v>
      </c>
      <c r="J253" s="5">
        <v>160.00008192000001</v>
      </c>
      <c r="K253" s="5">
        <v>160.00008783999999</v>
      </c>
      <c r="L253" s="5">
        <v>160.00009695</v>
      </c>
      <c r="M253" s="5">
        <v>357.35801290000001</v>
      </c>
      <c r="N253" s="5">
        <v>357.35804687000001</v>
      </c>
      <c r="O253" s="5">
        <v>569.65788939000004</v>
      </c>
      <c r="P253" s="5">
        <v>569.65788939999993</v>
      </c>
      <c r="Q253" s="5">
        <v>569.65788943999996</v>
      </c>
      <c r="R253" s="5">
        <v>676.29645443999993</v>
      </c>
      <c r="S253" s="5">
        <v>676.29645554000001</v>
      </c>
      <c r="T253" s="5">
        <v>729.94633694000004</v>
      </c>
      <c r="U253" s="5">
        <v>774.84067814000002</v>
      </c>
      <c r="V253" s="5">
        <v>774.84067815000003</v>
      </c>
      <c r="W253" s="5">
        <v>774.84067815000003</v>
      </c>
      <c r="X253" s="5">
        <v>1159.99999942</v>
      </c>
      <c r="Y253" s="5">
        <v>1159.99999942</v>
      </c>
      <c r="Z253" s="5">
        <v>1159.99999942</v>
      </c>
      <c r="AA253" s="5">
        <v>1159.99999942</v>
      </c>
      <c r="AB253" s="5">
        <v>1159.99999942</v>
      </c>
      <c r="AC253" s="5">
        <v>1159.9999995000001</v>
      </c>
      <c r="AD253" s="5">
        <v>1159.99999953</v>
      </c>
      <c r="AE253" s="5">
        <v>1159.9999995400001</v>
      </c>
    </row>
    <row r="254" spans="1:31">
      <c r="A254" s="56" t="s">
        <v>77</v>
      </c>
      <c r="B254" s="56" t="s">
        <v>163</v>
      </c>
      <c r="C254" s="56" t="s">
        <v>154</v>
      </c>
      <c r="D254" s="5">
        <v>80.000013109999998</v>
      </c>
      <c r="E254" s="5">
        <v>80.000019249999994</v>
      </c>
      <c r="F254" s="5">
        <v>679.99677822000001</v>
      </c>
      <c r="G254" s="5">
        <v>679.99677822000001</v>
      </c>
      <c r="H254" s="5">
        <v>1604.96104066</v>
      </c>
      <c r="I254" s="5">
        <v>2004.99796608</v>
      </c>
      <c r="J254" s="5">
        <v>2080.0149643999998</v>
      </c>
      <c r="K254" s="5">
        <v>2080.0149652599998</v>
      </c>
      <c r="L254" s="5">
        <v>2080.0149657400002</v>
      </c>
      <c r="M254" s="5">
        <v>2080.0149671099998</v>
      </c>
      <c r="N254" s="5">
        <v>2080.0149688199999</v>
      </c>
      <c r="O254" s="5">
        <v>2080.01497092</v>
      </c>
      <c r="P254" s="5">
        <v>2080.0149709299999</v>
      </c>
      <c r="Q254" s="5">
        <v>2080.0149710999999</v>
      </c>
      <c r="R254" s="5">
        <v>2080.0149742899998</v>
      </c>
      <c r="S254" s="5">
        <v>2080.0149746699999</v>
      </c>
      <c r="T254" s="5">
        <v>2080.0149918299999</v>
      </c>
      <c r="U254" s="5">
        <v>2080.0150085</v>
      </c>
      <c r="V254" s="5">
        <v>2080.0150085099999</v>
      </c>
      <c r="W254" s="5">
        <v>2080.0150085099999</v>
      </c>
      <c r="X254" s="5">
        <v>2080.0150212600001</v>
      </c>
      <c r="Y254" s="5">
        <v>2080.0150217400001</v>
      </c>
      <c r="Z254" s="5">
        <v>1480.0182643799999</v>
      </c>
      <c r="AA254" s="5">
        <v>1480.0182686400001</v>
      </c>
      <c r="AB254" s="5">
        <v>555.05419437</v>
      </c>
      <c r="AC254" s="5">
        <v>498.95034451999999</v>
      </c>
      <c r="AD254" s="5">
        <v>1029.38192058</v>
      </c>
      <c r="AE254" s="5">
        <v>1073.32555129</v>
      </c>
    </row>
    <row r="255" spans="1:31">
      <c r="A255" s="56" t="s">
        <v>77</v>
      </c>
      <c r="B255" s="56" t="s">
        <v>163</v>
      </c>
      <c r="C255" s="56" t="s">
        <v>155</v>
      </c>
      <c r="D255" s="5">
        <v>50</v>
      </c>
      <c r="E255" s="5">
        <v>50</v>
      </c>
      <c r="F255" s="5">
        <v>50</v>
      </c>
      <c r="G255" s="5">
        <v>50</v>
      </c>
      <c r="H255" s="5">
        <v>50</v>
      </c>
      <c r="I255" s="5">
        <v>50</v>
      </c>
      <c r="J255" s="5">
        <v>50</v>
      </c>
      <c r="K255" s="5">
        <v>50</v>
      </c>
      <c r="L255" s="5">
        <v>50</v>
      </c>
      <c r="M255" s="5">
        <v>50</v>
      </c>
      <c r="N255" s="5">
        <v>50</v>
      </c>
      <c r="O255" s="5">
        <v>50</v>
      </c>
      <c r="P255" s="5">
        <v>50</v>
      </c>
      <c r="Q255" s="5">
        <v>50</v>
      </c>
      <c r="R255" s="5">
        <v>50</v>
      </c>
      <c r="S255" s="5">
        <v>50</v>
      </c>
      <c r="T255" s="5">
        <v>50</v>
      </c>
      <c r="U255" s="5">
        <v>50</v>
      </c>
      <c r="V255" s="5">
        <v>50</v>
      </c>
      <c r="W255" s="5">
        <v>50</v>
      </c>
      <c r="X255" s="5">
        <v>50</v>
      </c>
      <c r="Y255" s="5">
        <v>50</v>
      </c>
      <c r="Z255" s="5">
        <v>50</v>
      </c>
      <c r="AA255" s="5">
        <v>50</v>
      </c>
      <c r="AB255" s="5">
        <v>50</v>
      </c>
      <c r="AC255" s="5">
        <v>50</v>
      </c>
      <c r="AD255" s="5">
        <v>50</v>
      </c>
      <c r="AE255" s="5">
        <v>50</v>
      </c>
    </row>
    <row r="256" spans="1:31">
      <c r="A256" s="56" t="s">
        <v>77</v>
      </c>
      <c r="B256" s="56" t="s">
        <v>163</v>
      </c>
      <c r="C256" s="56" t="s">
        <v>138</v>
      </c>
      <c r="D256" s="5">
        <v>97.194999999999993</v>
      </c>
      <c r="E256" s="5">
        <v>193.89099999999999</v>
      </c>
      <c r="F256" s="5">
        <v>321.46699999999998</v>
      </c>
      <c r="G256" s="5">
        <v>477.30799999999999</v>
      </c>
      <c r="H256" s="5">
        <v>663.93899998999996</v>
      </c>
      <c r="I256" s="5">
        <v>884.26200001000007</v>
      </c>
      <c r="J256" s="5">
        <v>1223.617</v>
      </c>
      <c r="K256" s="5">
        <v>1527.53344593</v>
      </c>
      <c r="L256" s="5">
        <v>1867.2025770400001</v>
      </c>
      <c r="M256" s="5">
        <v>2268.2680231300001</v>
      </c>
      <c r="N256" s="5">
        <v>2758.8330898200002</v>
      </c>
      <c r="O256" s="5">
        <v>3293.1551549400001</v>
      </c>
      <c r="P256" s="5">
        <v>3837.9824765799999</v>
      </c>
      <c r="Q256" s="5">
        <v>4410.34305305</v>
      </c>
      <c r="R256" s="5">
        <v>4966.7253137600001</v>
      </c>
      <c r="S256" s="5">
        <v>5527.4248461200004</v>
      </c>
      <c r="T256" s="5">
        <v>5974.0516751499999</v>
      </c>
      <c r="U256" s="5">
        <v>6409.6953179900001</v>
      </c>
      <c r="V256" s="5">
        <v>6810.2277216000002</v>
      </c>
      <c r="W256" s="5">
        <v>7236.07853574</v>
      </c>
      <c r="X256" s="5">
        <v>7670.42398976</v>
      </c>
      <c r="Y256" s="5">
        <v>8130.8809619000003</v>
      </c>
      <c r="Z256" s="5">
        <v>8598.1680176999998</v>
      </c>
      <c r="AA256" s="5">
        <v>9095.4546502699995</v>
      </c>
      <c r="AB256" s="5">
        <v>9598.0447687700016</v>
      </c>
      <c r="AC256" s="5">
        <v>10130.098615360001</v>
      </c>
      <c r="AD256" s="5">
        <v>10669.6482607</v>
      </c>
      <c r="AE256" s="5">
        <v>10697.643870080001</v>
      </c>
    </row>
    <row r="257" spans="1:31">
      <c r="A257" s="56" t="s">
        <v>77</v>
      </c>
      <c r="B257" s="56" t="s">
        <v>163</v>
      </c>
      <c r="C257" s="56" t="s">
        <v>139</v>
      </c>
      <c r="D257" s="5">
        <v>551.87700000000007</v>
      </c>
      <c r="E257" s="5">
        <v>804.322</v>
      </c>
      <c r="F257" s="5">
        <v>1024.308</v>
      </c>
      <c r="G257" s="5">
        <v>1210.452</v>
      </c>
      <c r="H257" s="5">
        <v>1364.306</v>
      </c>
      <c r="I257" s="5">
        <v>1497.826</v>
      </c>
      <c r="J257" s="5">
        <v>1724.8409999999999</v>
      </c>
      <c r="K257" s="5">
        <v>2042.145</v>
      </c>
      <c r="L257" s="5">
        <v>2372.98</v>
      </c>
      <c r="M257" s="5">
        <v>2728.3529999999992</v>
      </c>
      <c r="N257" s="5">
        <v>3161.3960000000002</v>
      </c>
      <c r="O257" s="5">
        <v>3582.5970000000002</v>
      </c>
      <c r="P257" s="5">
        <v>3974.6349999999989</v>
      </c>
      <c r="Q257" s="5">
        <v>4331.67</v>
      </c>
      <c r="R257" s="5">
        <v>4638.5140000000019</v>
      </c>
      <c r="S257" s="5">
        <v>4887.0350000000008</v>
      </c>
      <c r="T257" s="5">
        <v>5003.3400000000011</v>
      </c>
      <c r="U257" s="5">
        <v>5060.8829999999998</v>
      </c>
      <c r="V257" s="5">
        <v>5077.6240000000007</v>
      </c>
      <c r="W257" s="5">
        <v>5077.9980000000014</v>
      </c>
      <c r="X257" s="5">
        <v>5080.4420000000009</v>
      </c>
      <c r="Y257" s="5">
        <v>5067.9909999999991</v>
      </c>
      <c r="Z257" s="5">
        <v>5058.1019999999999</v>
      </c>
      <c r="AA257" s="5">
        <v>5033.2700000000013</v>
      </c>
      <c r="AB257" s="5">
        <v>5011.559000000002</v>
      </c>
      <c r="AC257" s="5">
        <v>4974.7829999999994</v>
      </c>
      <c r="AD257" s="5">
        <v>4941.0389999999989</v>
      </c>
      <c r="AE257" s="5">
        <v>4941.0389999999989</v>
      </c>
    </row>
    <row r="258" spans="1:3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</row>
    <row r="259" spans="1:31">
      <c r="A259" s="56" t="s">
        <v>77</v>
      </c>
      <c r="B259" s="56" t="s">
        <v>197</v>
      </c>
      <c r="C259" s="56" t="s">
        <v>153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1.6889999999999999E-5</v>
      </c>
      <c r="J259" s="5">
        <v>1.9490000000000001E-5</v>
      </c>
      <c r="K259" s="5">
        <v>423.4467477</v>
      </c>
      <c r="L259" s="5">
        <v>423.4467477</v>
      </c>
      <c r="M259" s="5">
        <v>423.4467477</v>
      </c>
      <c r="N259" s="5">
        <v>641.80377638000004</v>
      </c>
      <c r="O259" s="5">
        <v>641.80377647</v>
      </c>
      <c r="P259" s="5">
        <v>641.80377647</v>
      </c>
      <c r="Q259" s="5">
        <v>1175.6161749099999</v>
      </c>
      <c r="R259" s="5">
        <v>1555.6923286900001</v>
      </c>
      <c r="S259" s="5">
        <v>1555.6923287100001</v>
      </c>
      <c r="T259" s="5">
        <v>1555.6923287300001</v>
      </c>
      <c r="U259" s="5">
        <v>1555.69232874</v>
      </c>
      <c r="V259" s="5">
        <v>1766.9502087400001</v>
      </c>
      <c r="W259" s="5">
        <v>1766.9502087400001</v>
      </c>
      <c r="X259" s="5">
        <v>1766.95020875</v>
      </c>
      <c r="Y259" s="5">
        <v>1766.95020875</v>
      </c>
      <c r="Z259" s="5">
        <v>1983.90904378</v>
      </c>
      <c r="AA259" s="5">
        <v>1983.90904378</v>
      </c>
      <c r="AB259" s="5">
        <v>1983.90904378</v>
      </c>
      <c r="AC259" s="5">
        <v>1983.90904378</v>
      </c>
      <c r="AD259" s="5">
        <v>1983.90904378</v>
      </c>
      <c r="AE259" s="5">
        <v>1983.90904378</v>
      </c>
    </row>
    <row r="260" spans="1:31">
      <c r="A260" s="56" t="s">
        <v>77</v>
      </c>
      <c r="B260" s="56" t="s">
        <v>197</v>
      </c>
      <c r="C260" s="56" t="s">
        <v>154</v>
      </c>
      <c r="D260" s="5">
        <v>570.00001574999999</v>
      </c>
      <c r="E260" s="5">
        <v>570.00002285000005</v>
      </c>
      <c r="F260" s="5">
        <v>820.00002740000002</v>
      </c>
      <c r="G260" s="5">
        <v>820.00003542000002</v>
      </c>
      <c r="H260" s="5">
        <v>820.00004623999996</v>
      </c>
      <c r="I260" s="5">
        <v>908.06079640000007</v>
      </c>
      <c r="J260" s="5">
        <v>914.82826408000005</v>
      </c>
      <c r="K260" s="5">
        <v>1352.85514964</v>
      </c>
      <c r="L260" s="5">
        <v>1352.8551496699999</v>
      </c>
      <c r="M260" s="5">
        <v>1352.8551496699999</v>
      </c>
      <c r="N260" s="5">
        <v>1413.36376817</v>
      </c>
      <c r="O260" s="5">
        <v>1413.3637682200001</v>
      </c>
      <c r="P260" s="5">
        <v>1413.3637682599999</v>
      </c>
      <c r="Q260" s="5">
        <v>1413.3637725000001</v>
      </c>
      <c r="R260" s="5">
        <v>1694.81712148</v>
      </c>
      <c r="S260" s="5">
        <v>2529.6214058300002</v>
      </c>
      <c r="T260" s="5">
        <v>3846.28481225</v>
      </c>
      <c r="U260" s="5">
        <v>3877.6927990200002</v>
      </c>
      <c r="V260" s="5">
        <v>4080.30012253</v>
      </c>
      <c r="W260" s="5">
        <v>4080.3001225399998</v>
      </c>
      <c r="X260" s="5">
        <v>4080.3001068100002</v>
      </c>
      <c r="Y260" s="5">
        <v>4080.3000997200002</v>
      </c>
      <c r="Z260" s="5">
        <v>4277.0204903199992</v>
      </c>
      <c r="AA260" s="5">
        <v>4277.0204823100003</v>
      </c>
      <c r="AB260" s="5">
        <v>4277.0204715099999</v>
      </c>
      <c r="AC260" s="5">
        <v>5202.1877995100003</v>
      </c>
      <c r="AD260" s="5">
        <v>6489.0911052800002</v>
      </c>
      <c r="AE260" s="5">
        <v>6051.0642210200003</v>
      </c>
    </row>
    <row r="261" spans="1:31">
      <c r="A261" s="56" t="s">
        <v>77</v>
      </c>
      <c r="B261" s="56" t="s">
        <v>197</v>
      </c>
      <c r="C261" s="56" t="s">
        <v>155</v>
      </c>
      <c r="D261" s="5">
        <v>100.00000807000001</v>
      </c>
      <c r="E261" s="5">
        <v>100.0000106</v>
      </c>
      <c r="F261" s="5">
        <v>100.00001208</v>
      </c>
      <c r="G261" s="5">
        <v>100.00001451999999</v>
      </c>
      <c r="H261" s="5">
        <v>100.0000177</v>
      </c>
      <c r="I261" s="5">
        <v>100.00004199999999</v>
      </c>
      <c r="J261" s="5">
        <v>100.0000467</v>
      </c>
      <c r="K261" s="5">
        <v>100.00006488</v>
      </c>
      <c r="L261" s="5">
        <v>100.00006489</v>
      </c>
      <c r="M261" s="5">
        <v>100.0000649</v>
      </c>
      <c r="N261" s="5">
        <v>100.00006571999999</v>
      </c>
      <c r="O261" s="5">
        <v>100.00006575</v>
      </c>
      <c r="P261" s="5">
        <v>100.00006581</v>
      </c>
      <c r="Q261" s="5">
        <v>100.00007275999999</v>
      </c>
      <c r="R261" s="5">
        <v>100.00007682</v>
      </c>
      <c r="S261" s="5">
        <v>100.00008035</v>
      </c>
      <c r="T261" s="5">
        <v>100.00008642</v>
      </c>
      <c r="U261" s="5">
        <v>100.00009473</v>
      </c>
      <c r="V261" s="5">
        <v>100.00009558000001</v>
      </c>
      <c r="W261" s="5">
        <v>100.00009562</v>
      </c>
      <c r="X261" s="5">
        <v>100.00009339</v>
      </c>
      <c r="Y261" s="5">
        <v>100.00010889000001</v>
      </c>
      <c r="Z261" s="5">
        <v>100.00015488</v>
      </c>
      <c r="AA261" s="5">
        <v>100.00015248</v>
      </c>
      <c r="AB261" s="5">
        <v>100.00014935</v>
      </c>
      <c r="AC261" s="5">
        <v>100.00019276</v>
      </c>
      <c r="AD261" s="5">
        <v>100.00022301</v>
      </c>
      <c r="AE261" s="5">
        <v>100.00024967</v>
      </c>
    </row>
    <row r="262" spans="1:31">
      <c r="A262" s="56" t="s">
        <v>77</v>
      </c>
      <c r="B262" s="56" t="s">
        <v>197</v>
      </c>
      <c r="C262" s="56" t="s">
        <v>138</v>
      </c>
      <c r="D262" s="5">
        <v>70.646999989999998</v>
      </c>
      <c r="E262" s="5">
        <v>151.97900000999999</v>
      </c>
      <c r="F262" s="5">
        <v>266.90499999999997</v>
      </c>
      <c r="G262" s="5">
        <v>406.553</v>
      </c>
      <c r="H262" s="5">
        <v>573.36900000000003</v>
      </c>
      <c r="I262" s="5">
        <v>775.00299999999993</v>
      </c>
      <c r="J262" s="5">
        <v>1088.9509999899999</v>
      </c>
      <c r="K262" s="5">
        <v>1371.98571666</v>
      </c>
      <c r="L262" s="5">
        <v>1640.71045082</v>
      </c>
      <c r="M262" s="5">
        <v>1958.65946534</v>
      </c>
      <c r="N262" s="5">
        <v>2346.43592605</v>
      </c>
      <c r="O262" s="5">
        <v>2772.1156823900001</v>
      </c>
      <c r="P262" s="5">
        <v>3213.9407025800001</v>
      </c>
      <c r="Q262" s="5">
        <v>3671.8742637700002</v>
      </c>
      <c r="R262" s="5">
        <v>4123.79592779</v>
      </c>
      <c r="S262" s="5">
        <v>4584.0053343299996</v>
      </c>
      <c r="T262" s="5">
        <v>4939.9521028400004</v>
      </c>
      <c r="U262" s="5">
        <v>5281.9022712400001</v>
      </c>
      <c r="V262" s="5">
        <v>5586.6117931799999</v>
      </c>
      <c r="W262" s="5">
        <v>5909.90588656</v>
      </c>
      <c r="X262" s="5">
        <v>6239.44197334</v>
      </c>
      <c r="Y262" s="5">
        <v>6583.140128510001</v>
      </c>
      <c r="Z262" s="5">
        <v>6931.3414566599986</v>
      </c>
      <c r="AA262" s="5">
        <v>7298.8976921399999</v>
      </c>
      <c r="AB262" s="5">
        <v>7670.4133017300001</v>
      </c>
      <c r="AC262" s="5">
        <v>8065.6271149200002</v>
      </c>
      <c r="AD262" s="5">
        <v>8460.9043175100014</v>
      </c>
      <c r="AE262" s="5">
        <v>8477.9553716600003</v>
      </c>
    </row>
    <row r="263" spans="1:31">
      <c r="A263" s="56" t="s">
        <v>77</v>
      </c>
      <c r="B263" s="56" t="s">
        <v>197</v>
      </c>
      <c r="C263" s="56" t="s">
        <v>139</v>
      </c>
      <c r="D263" s="5">
        <v>394.57299999999998</v>
      </c>
      <c r="E263" s="5">
        <v>630.91099999999994</v>
      </c>
      <c r="F263" s="5">
        <v>861.1690000000001</v>
      </c>
      <c r="G263" s="5">
        <v>1044.5999999999999</v>
      </c>
      <c r="H263" s="5">
        <v>1202.9010000000001</v>
      </c>
      <c r="I263" s="5">
        <v>1345.9849999999999</v>
      </c>
      <c r="J263" s="5">
        <v>1584.4369999999999</v>
      </c>
      <c r="K263" s="5">
        <v>1898.5050000000001</v>
      </c>
      <c r="L263" s="5">
        <v>2160.37</v>
      </c>
      <c r="M263" s="5">
        <v>2444.34</v>
      </c>
      <c r="N263" s="5">
        <v>2791.527</v>
      </c>
      <c r="O263" s="5">
        <v>3133.6959999999999</v>
      </c>
      <c r="P263" s="5">
        <v>3465.114</v>
      </c>
      <c r="Q263" s="5">
        <v>3761.0080000000012</v>
      </c>
      <c r="R263" s="5">
        <v>4025.8090000000002</v>
      </c>
      <c r="S263" s="5">
        <v>4247.8820000000014</v>
      </c>
      <c r="T263" s="5">
        <v>4350.5150000000003</v>
      </c>
      <c r="U263" s="5">
        <v>4399.7440000000006</v>
      </c>
      <c r="V263" s="5">
        <v>4410.491</v>
      </c>
      <c r="W263" s="5">
        <v>4406.2350000000006</v>
      </c>
      <c r="X263" s="5">
        <v>4406.755000000001</v>
      </c>
      <c r="Y263" s="5">
        <v>4388.9480000000012</v>
      </c>
      <c r="Z263" s="5">
        <v>4375.9829999999993</v>
      </c>
      <c r="AA263" s="5">
        <v>4347.2200000000012</v>
      </c>
      <c r="AB263" s="5">
        <v>4324.1239999999998</v>
      </c>
      <c r="AC263" s="5">
        <v>4288.7089999999998</v>
      </c>
      <c r="AD263" s="5">
        <v>4255.2830000000004</v>
      </c>
      <c r="AE263" s="5">
        <v>4255.2830000000004</v>
      </c>
    </row>
    <row r="264" spans="1:3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</row>
    <row r="265" spans="1:31">
      <c r="A265" s="56" t="s">
        <v>77</v>
      </c>
      <c r="B265" s="56" t="s">
        <v>198</v>
      </c>
      <c r="C265" s="56" t="s">
        <v>153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2.4329999999999999E-5</v>
      </c>
      <c r="J265" s="5">
        <v>2.1429000000000001E-4</v>
      </c>
      <c r="K265" s="5">
        <v>155.40108609000001</v>
      </c>
      <c r="L265" s="5">
        <v>155.40108609000001</v>
      </c>
      <c r="M265" s="5">
        <v>155.40108609000001</v>
      </c>
      <c r="N265" s="5">
        <v>155.40108609000001</v>
      </c>
      <c r="O265" s="5">
        <v>155.40108609000001</v>
      </c>
      <c r="P265" s="5">
        <v>155.40108609000001</v>
      </c>
      <c r="Q265" s="5">
        <v>293.18676137</v>
      </c>
      <c r="R265" s="5">
        <v>293.18676512000002</v>
      </c>
      <c r="S265" s="5">
        <v>293.18676512000002</v>
      </c>
      <c r="T265" s="5">
        <v>676.09315769999989</v>
      </c>
      <c r="U265" s="5">
        <v>676.09315769999989</v>
      </c>
      <c r="V265" s="5">
        <v>676.09315769999989</v>
      </c>
      <c r="W265" s="5">
        <v>676.09315769999989</v>
      </c>
      <c r="X265" s="5">
        <v>1037.1938526500001</v>
      </c>
      <c r="Y265" s="5">
        <v>1037.1938526500001</v>
      </c>
      <c r="Z265" s="5">
        <v>1037.1938526500001</v>
      </c>
      <c r="AA265" s="5">
        <v>1037.1938526500001</v>
      </c>
      <c r="AB265" s="5">
        <v>1037.1938526500001</v>
      </c>
      <c r="AC265" s="5">
        <v>1037.1938526500001</v>
      </c>
      <c r="AD265" s="5">
        <v>1037.1938526500001</v>
      </c>
      <c r="AE265" s="5">
        <v>1037.1938526700001</v>
      </c>
    </row>
    <row r="266" spans="1:31">
      <c r="A266" s="56" t="s">
        <v>77</v>
      </c>
      <c r="B266" s="56" t="s">
        <v>198</v>
      </c>
      <c r="C266" s="56" t="s">
        <v>154</v>
      </c>
      <c r="D266" s="5">
        <v>3.27E-6</v>
      </c>
      <c r="E266" s="5">
        <v>4.6099999999999999E-6</v>
      </c>
      <c r="F266" s="5">
        <v>5.6999999999999996E-6</v>
      </c>
      <c r="G266" s="5">
        <v>8.3899999999999993E-6</v>
      </c>
      <c r="H266" s="5">
        <v>1.485E-5</v>
      </c>
      <c r="I266" s="5">
        <v>3.2780000000000001E-5</v>
      </c>
      <c r="J266" s="5">
        <v>373.07413371000001</v>
      </c>
      <c r="K266" s="5">
        <v>1164.9415060399999</v>
      </c>
      <c r="L266" s="5">
        <v>1164.9415060399999</v>
      </c>
      <c r="M266" s="5">
        <v>1164.94150605</v>
      </c>
      <c r="N266" s="5">
        <v>1164.9415060599999</v>
      </c>
      <c r="O266" s="5">
        <v>1164.9415060599999</v>
      </c>
      <c r="P266" s="5">
        <v>1164.9415060700001</v>
      </c>
      <c r="Q266" s="5">
        <v>1256.6644036</v>
      </c>
      <c r="R266" s="5">
        <v>1256.6644036</v>
      </c>
      <c r="S266" s="5">
        <v>1256.6644036</v>
      </c>
      <c r="T266" s="5">
        <v>1256.6644036</v>
      </c>
      <c r="U266" s="5">
        <v>1256.6644036</v>
      </c>
      <c r="V266" s="5">
        <v>1256.6644036</v>
      </c>
      <c r="W266" s="5">
        <v>1256.6644036</v>
      </c>
      <c r="X266" s="5">
        <v>1256.66440033</v>
      </c>
      <c r="Y266" s="5">
        <v>1256.6643989900001</v>
      </c>
      <c r="Z266" s="5">
        <v>1256.6643979</v>
      </c>
      <c r="AA266" s="5">
        <v>1256.6643952100001</v>
      </c>
      <c r="AB266" s="5">
        <v>1256.6643887499999</v>
      </c>
      <c r="AC266" s="5">
        <v>1256.6643708199999</v>
      </c>
      <c r="AD266" s="5">
        <v>883.59026989999995</v>
      </c>
      <c r="AE266" s="5">
        <v>270.00508582999998</v>
      </c>
    </row>
    <row r="267" spans="1:31">
      <c r="A267" s="56" t="s">
        <v>77</v>
      </c>
      <c r="B267" s="56" t="s">
        <v>198</v>
      </c>
      <c r="C267" s="56" t="s">
        <v>155</v>
      </c>
      <c r="D267" s="5">
        <v>125.23</v>
      </c>
      <c r="E267" s="5">
        <v>124.13</v>
      </c>
      <c r="F267" s="5">
        <v>124.13</v>
      </c>
      <c r="G267" s="5">
        <v>124.13</v>
      </c>
      <c r="H267" s="5">
        <v>125.23</v>
      </c>
      <c r="I267" s="5">
        <v>124.13</v>
      </c>
      <c r="J267" s="5">
        <v>124.13</v>
      </c>
      <c r="K267" s="5">
        <v>124.13</v>
      </c>
      <c r="L267" s="5">
        <v>124.13</v>
      </c>
      <c r="M267" s="5">
        <v>375.23</v>
      </c>
      <c r="N267" s="5">
        <v>374.13</v>
      </c>
      <c r="O267" s="5">
        <v>375.23</v>
      </c>
      <c r="P267" s="5">
        <v>374.13</v>
      </c>
      <c r="Q267" s="5">
        <v>375.23</v>
      </c>
      <c r="R267" s="5">
        <v>375.23</v>
      </c>
      <c r="S267" s="5">
        <v>375.23</v>
      </c>
      <c r="T267" s="5">
        <v>375.23</v>
      </c>
      <c r="U267" s="5">
        <v>375.23</v>
      </c>
      <c r="V267" s="5">
        <v>375.23</v>
      </c>
      <c r="W267" s="5">
        <v>375.23</v>
      </c>
      <c r="X267" s="5">
        <v>375.23</v>
      </c>
      <c r="Y267" s="5">
        <v>375.23</v>
      </c>
      <c r="Z267" s="5">
        <v>375.23</v>
      </c>
      <c r="AA267" s="5">
        <v>375.23</v>
      </c>
      <c r="AB267" s="5">
        <v>375.23</v>
      </c>
      <c r="AC267" s="5">
        <v>375.23</v>
      </c>
      <c r="AD267" s="5">
        <v>375.23</v>
      </c>
      <c r="AE267" s="5">
        <v>375.23</v>
      </c>
    </row>
    <row r="268" spans="1:31">
      <c r="A268" s="56" t="s">
        <v>77</v>
      </c>
      <c r="B268" s="56" t="s">
        <v>198</v>
      </c>
      <c r="C268" s="56" t="s">
        <v>138</v>
      </c>
      <c r="D268" s="5">
        <v>55.805</v>
      </c>
      <c r="E268" s="5">
        <v>137.178</v>
      </c>
      <c r="F268" s="5">
        <v>254.75700000000001</v>
      </c>
      <c r="G268" s="5">
        <v>407.74700000000001</v>
      </c>
      <c r="H268" s="5">
        <v>597.26199999999994</v>
      </c>
      <c r="I268" s="5">
        <v>772.55799999999999</v>
      </c>
      <c r="J268" s="5">
        <v>1024.9490000000001</v>
      </c>
      <c r="K268" s="5">
        <v>1239.8924565899999</v>
      </c>
      <c r="L268" s="5">
        <v>1442.2730291800001</v>
      </c>
      <c r="M268" s="5">
        <v>1672.4216107699999</v>
      </c>
      <c r="N268" s="5">
        <v>1972.3109051700001</v>
      </c>
      <c r="O268" s="5">
        <v>2322.3100700999998</v>
      </c>
      <c r="P268" s="5">
        <v>2689.1722191600002</v>
      </c>
      <c r="Q268" s="5">
        <v>3083.3483508300001</v>
      </c>
      <c r="R268" s="5">
        <v>3503.3183958999998</v>
      </c>
      <c r="S268" s="5">
        <v>3907.2658795100001</v>
      </c>
      <c r="T268" s="5">
        <v>4248.3119133199998</v>
      </c>
      <c r="U268" s="5">
        <v>4594.1342578200001</v>
      </c>
      <c r="V268" s="5">
        <v>4922.3785791</v>
      </c>
      <c r="W268" s="5">
        <v>5240.6725199799994</v>
      </c>
      <c r="X268" s="5">
        <v>5568.3839228100014</v>
      </c>
      <c r="Y268" s="5">
        <v>5914.7133059999996</v>
      </c>
      <c r="Z268" s="5">
        <v>6268.9471736599999</v>
      </c>
      <c r="AA268" s="5">
        <v>6645.9519552000002</v>
      </c>
      <c r="AB268" s="5">
        <v>7030.0935544499998</v>
      </c>
      <c r="AC268" s="5">
        <v>7438.2922817500003</v>
      </c>
      <c r="AD268" s="5">
        <v>7855.3622635800002</v>
      </c>
      <c r="AE268" s="5">
        <v>7884.0703673100006</v>
      </c>
    </row>
    <row r="269" spans="1:31">
      <c r="A269" s="56" t="s">
        <v>77</v>
      </c>
      <c r="B269" s="56" t="s">
        <v>198</v>
      </c>
      <c r="C269" s="56" t="s">
        <v>139</v>
      </c>
      <c r="D269" s="5">
        <v>332.36599999999999</v>
      </c>
      <c r="E269" s="5">
        <v>592.89299999999992</v>
      </c>
      <c r="F269" s="5">
        <v>841.02199999999993</v>
      </c>
      <c r="G269" s="5">
        <v>1068.623</v>
      </c>
      <c r="H269" s="5">
        <v>1263.973</v>
      </c>
      <c r="I269" s="5">
        <v>1337.973</v>
      </c>
      <c r="J269" s="5">
        <v>1465.9970000000001</v>
      </c>
      <c r="K269" s="5">
        <v>1677.258</v>
      </c>
      <c r="L269" s="5">
        <v>1844.193</v>
      </c>
      <c r="M269" s="5">
        <v>2011.6679999999999</v>
      </c>
      <c r="N269" s="5">
        <v>2249.2469999999998</v>
      </c>
      <c r="O269" s="5">
        <v>2505.0830000000001</v>
      </c>
      <c r="P269" s="5">
        <v>2754.9569999999999</v>
      </c>
      <c r="Q269" s="5">
        <v>2990.1660000000002</v>
      </c>
      <c r="R269" s="5">
        <v>3229.36</v>
      </c>
      <c r="S269" s="5">
        <v>3404.1</v>
      </c>
      <c r="T269" s="5">
        <v>3500.9479999999999</v>
      </c>
      <c r="U269" s="5">
        <v>3565.601999999999</v>
      </c>
      <c r="V269" s="5">
        <v>3605.174</v>
      </c>
      <c r="W269" s="5">
        <v>3604.6750000000002</v>
      </c>
      <c r="X269" s="5">
        <v>3607.498</v>
      </c>
      <c r="Y269" s="5">
        <v>3598.4209999999998</v>
      </c>
      <c r="Z269" s="5">
        <v>3592.6410000000001</v>
      </c>
      <c r="AA269" s="5">
        <v>3576.025000000001</v>
      </c>
      <c r="AB269" s="5">
        <v>3563.2330000000011</v>
      </c>
      <c r="AC269" s="5">
        <v>3540.764000000001</v>
      </c>
      <c r="AD269" s="5">
        <v>3521.5800000000008</v>
      </c>
      <c r="AE269" s="5">
        <v>3521.5800000000008</v>
      </c>
    </row>
    <row r="270" spans="1:3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</row>
    <row r="271" spans="1:31">
      <c r="A271" s="56" t="s">
        <v>77</v>
      </c>
      <c r="B271" s="56" t="s">
        <v>199</v>
      </c>
      <c r="C271" s="56" t="s">
        <v>153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</row>
    <row r="272" spans="1:31">
      <c r="A272" s="56" t="s">
        <v>77</v>
      </c>
      <c r="B272" s="56" t="s">
        <v>199</v>
      </c>
      <c r="C272" s="56" t="s">
        <v>154</v>
      </c>
      <c r="D272" s="5">
        <v>3.6899999999999998E-6</v>
      </c>
      <c r="E272" s="5">
        <v>5.8000000000000004E-6</v>
      </c>
      <c r="F272" s="5">
        <v>6.0499999999999997E-6</v>
      </c>
      <c r="G272" s="5">
        <v>9.0299999999999999E-6</v>
      </c>
      <c r="H272" s="5">
        <v>1.5130000000000001E-5</v>
      </c>
      <c r="I272" s="5">
        <v>3.4239999999999997E-5</v>
      </c>
      <c r="J272" s="5">
        <v>9.2800000000000006E-5</v>
      </c>
      <c r="K272" s="5">
        <v>1.6223999999999999E-4</v>
      </c>
      <c r="L272" s="5">
        <v>1.6223999999999999E-4</v>
      </c>
      <c r="M272" s="5">
        <v>1.6224999999999999E-4</v>
      </c>
      <c r="N272" s="5">
        <v>1.6226000000000001E-4</v>
      </c>
      <c r="O272" s="5">
        <v>1.6228999999999999E-4</v>
      </c>
      <c r="P272" s="5">
        <v>1.6229999999999999E-4</v>
      </c>
      <c r="Q272" s="5">
        <v>1.627E-4</v>
      </c>
      <c r="R272" s="5">
        <v>1.8252000000000001E-4</v>
      </c>
      <c r="S272" s="5">
        <v>127.04428106</v>
      </c>
      <c r="T272" s="5">
        <v>565.87394345999996</v>
      </c>
      <c r="U272" s="5">
        <v>565.87394345999996</v>
      </c>
      <c r="V272" s="5">
        <v>565.87394345999996</v>
      </c>
      <c r="W272" s="5">
        <v>565.87394345999996</v>
      </c>
      <c r="X272" s="5">
        <v>565.87394068000003</v>
      </c>
      <c r="Y272" s="5">
        <v>565.87394437</v>
      </c>
      <c r="Z272" s="5">
        <v>565.87394412000003</v>
      </c>
      <c r="AA272" s="5">
        <v>565.87394114999995</v>
      </c>
      <c r="AB272" s="5">
        <v>565.87393506000001</v>
      </c>
      <c r="AC272" s="5">
        <v>565.87392676000002</v>
      </c>
      <c r="AD272" s="5">
        <v>1257.5942795799999</v>
      </c>
      <c r="AE272" s="5">
        <v>1257.5942166499999</v>
      </c>
    </row>
    <row r="273" spans="1:31">
      <c r="A273" s="56" t="s">
        <v>77</v>
      </c>
      <c r="B273" s="56" t="s">
        <v>199</v>
      </c>
      <c r="C273" s="56" t="s">
        <v>155</v>
      </c>
      <c r="D273" s="5">
        <v>473.33</v>
      </c>
      <c r="E273" s="5">
        <v>473.33</v>
      </c>
      <c r="F273" s="5">
        <v>473.33</v>
      </c>
      <c r="G273" s="5">
        <v>473.33</v>
      </c>
      <c r="H273" s="5">
        <v>473.33</v>
      </c>
      <c r="I273" s="5">
        <v>473.33</v>
      </c>
      <c r="J273" s="5">
        <v>473.33</v>
      </c>
      <c r="K273" s="5">
        <v>473.33</v>
      </c>
      <c r="L273" s="5">
        <v>473.33</v>
      </c>
      <c r="M273" s="5">
        <v>473.33</v>
      </c>
      <c r="N273" s="5">
        <v>473.33</v>
      </c>
      <c r="O273" s="5">
        <v>473.33</v>
      </c>
      <c r="P273" s="5">
        <v>473.33</v>
      </c>
      <c r="Q273" s="5">
        <v>473.33</v>
      </c>
      <c r="R273" s="5">
        <v>473.33</v>
      </c>
      <c r="S273" s="5">
        <v>473.33</v>
      </c>
      <c r="T273" s="5">
        <v>473.33</v>
      </c>
      <c r="U273" s="5">
        <v>473.33</v>
      </c>
      <c r="V273" s="5">
        <v>473.33</v>
      </c>
      <c r="W273" s="5">
        <v>473.33</v>
      </c>
      <c r="X273" s="5">
        <v>473.33</v>
      </c>
      <c r="Y273" s="5">
        <v>475.43</v>
      </c>
      <c r="Z273" s="5">
        <v>473.33</v>
      </c>
      <c r="AA273" s="5">
        <v>473.33</v>
      </c>
      <c r="AB273" s="5">
        <v>473.33</v>
      </c>
      <c r="AC273" s="5">
        <v>473.33</v>
      </c>
      <c r="AD273" s="5">
        <v>473.33</v>
      </c>
      <c r="AE273" s="5">
        <v>473.33</v>
      </c>
    </row>
    <row r="274" spans="1:31">
      <c r="A274" s="56" t="s">
        <v>77</v>
      </c>
      <c r="B274" s="56" t="s">
        <v>199</v>
      </c>
      <c r="C274" s="56" t="s">
        <v>138</v>
      </c>
      <c r="D274" s="5">
        <v>88.617000000000004</v>
      </c>
      <c r="E274" s="5">
        <v>126.926</v>
      </c>
      <c r="F274" s="5">
        <v>170.24600000000001</v>
      </c>
      <c r="G274" s="5">
        <v>214.273</v>
      </c>
      <c r="H274" s="5">
        <v>262.03500000000003</v>
      </c>
      <c r="I274" s="5">
        <v>314.13299999999998</v>
      </c>
      <c r="J274" s="5">
        <v>396.51799999999997</v>
      </c>
      <c r="K274" s="5">
        <v>481.68032892000002</v>
      </c>
      <c r="L274" s="5">
        <v>576.47358365999992</v>
      </c>
      <c r="M274" s="5">
        <v>691.38815980000004</v>
      </c>
      <c r="N274" s="5">
        <v>822.10936463999997</v>
      </c>
      <c r="O274" s="5">
        <v>961.61198901</v>
      </c>
      <c r="P274" s="5">
        <v>1103.1650907600001</v>
      </c>
      <c r="Q274" s="5">
        <v>1249.61828021</v>
      </c>
      <c r="R274" s="5">
        <v>1391.3790371299999</v>
      </c>
      <c r="S274" s="5">
        <v>1535.89589978</v>
      </c>
      <c r="T274" s="5">
        <v>1649.0204429800001</v>
      </c>
      <c r="U274" s="5">
        <v>1760.91952014</v>
      </c>
      <c r="V274" s="5">
        <v>1865.4012426700001</v>
      </c>
      <c r="W274" s="5">
        <v>1977.5530478600001</v>
      </c>
      <c r="X274" s="5">
        <v>2093.06887766</v>
      </c>
      <c r="Y274" s="5">
        <v>2215.7033560599998</v>
      </c>
      <c r="Z274" s="5">
        <v>2340.0392231800001</v>
      </c>
      <c r="AA274" s="5">
        <v>2472.04279529</v>
      </c>
      <c r="AB274" s="5">
        <v>2605.8008546900001</v>
      </c>
      <c r="AC274" s="5">
        <v>2746.9221040100001</v>
      </c>
      <c r="AD274" s="5">
        <v>2891.3831629699998</v>
      </c>
      <c r="AE274" s="5">
        <v>2899.8263167599998</v>
      </c>
    </row>
    <row r="275" spans="1:31">
      <c r="A275" s="56" t="s">
        <v>77</v>
      </c>
      <c r="B275" s="56" t="s">
        <v>199</v>
      </c>
      <c r="C275" s="56" t="s">
        <v>139</v>
      </c>
      <c r="D275" s="5">
        <v>212.58099999999999</v>
      </c>
      <c r="E275" s="5">
        <v>276.14400000000001</v>
      </c>
      <c r="F275" s="5">
        <v>335.75400000000002</v>
      </c>
      <c r="G275" s="5">
        <v>385.71199999999999</v>
      </c>
      <c r="H275" s="5">
        <v>430.43700000000001</v>
      </c>
      <c r="I275" s="5">
        <v>473.61900000000003</v>
      </c>
      <c r="J275" s="5">
        <v>550.52099999999996</v>
      </c>
      <c r="K275" s="5">
        <v>637.23300000000006</v>
      </c>
      <c r="L275" s="5">
        <v>727.39999999999986</v>
      </c>
      <c r="M275" s="5">
        <v>829.16200000000003</v>
      </c>
      <c r="N275" s="5">
        <v>941.16499999999996</v>
      </c>
      <c r="O275" s="5">
        <v>1047.02</v>
      </c>
      <c r="P275" s="5">
        <v>1145.7470000000001</v>
      </c>
      <c r="Q275" s="5">
        <v>1232.7439999999999</v>
      </c>
      <c r="R275" s="5">
        <v>1306.8889999999999</v>
      </c>
      <c r="S275" s="5">
        <v>1367.354</v>
      </c>
      <c r="T275" s="5">
        <v>1391.8330000000001</v>
      </c>
      <c r="U275" s="5">
        <v>1402.348</v>
      </c>
      <c r="V275" s="5">
        <v>1404.4880000000001</v>
      </c>
      <c r="W275" s="5">
        <v>1403.319</v>
      </c>
      <c r="X275" s="5">
        <v>1403.71</v>
      </c>
      <c r="Y275" s="5">
        <v>1400.492</v>
      </c>
      <c r="Z275" s="5">
        <v>1398.4079999999999</v>
      </c>
      <c r="AA275" s="5">
        <v>1392.55</v>
      </c>
      <c r="AB275" s="5">
        <v>1387.998</v>
      </c>
      <c r="AC275" s="5">
        <v>1379.539</v>
      </c>
      <c r="AD275" s="5">
        <v>1372.646999999999</v>
      </c>
      <c r="AE275" s="5">
        <v>1372.646999999999</v>
      </c>
    </row>
    <row r="276" spans="1:3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</row>
    <row r="277" spans="1:31">
      <c r="A277" s="56" t="s">
        <v>77</v>
      </c>
      <c r="B277" s="56" t="s">
        <v>200</v>
      </c>
      <c r="C277" s="56" t="s">
        <v>153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1.7540000000000001E-5</v>
      </c>
      <c r="J277" s="5">
        <v>1.969E-5</v>
      </c>
      <c r="K277" s="5">
        <v>2.3580000000000001E-5</v>
      </c>
      <c r="L277" s="5">
        <v>2.9130000000000001E-5</v>
      </c>
      <c r="M277" s="5">
        <v>2.9130000000000001E-5</v>
      </c>
      <c r="N277" s="5">
        <v>2.915E-5</v>
      </c>
      <c r="O277" s="5">
        <v>2.9249999999999999E-5</v>
      </c>
      <c r="P277" s="5">
        <v>3.0929999999999997E-5</v>
      </c>
      <c r="Q277" s="5">
        <v>3.2410000000000003E-5</v>
      </c>
      <c r="R277" s="5">
        <v>3.4310000000000002E-5</v>
      </c>
      <c r="S277" s="5">
        <v>3.557E-5</v>
      </c>
      <c r="T277" s="5">
        <v>3.7259999999999999E-5</v>
      </c>
      <c r="U277" s="5">
        <v>3.807E-5</v>
      </c>
      <c r="V277" s="5">
        <v>3.9339999999999999E-5</v>
      </c>
      <c r="W277" s="5">
        <v>4.0979999999999997E-5</v>
      </c>
      <c r="X277" s="5">
        <v>4.4029999999999997E-5</v>
      </c>
      <c r="Y277" s="5">
        <v>4.511E-5</v>
      </c>
      <c r="Z277" s="5">
        <v>4.7299999999999998E-5</v>
      </c>
      <c r="AA277" s="5">
        <v>4.9839999999999997E-5</v>
      </c>
      <c r="AB277" s="5">
        <v>5.2649999999999999E-5</v>
      </c>
      <c r="AC277" s="5">
        <v>5.5300000000000002E-5</v>
      </c>
      <c r="AD277" s="5">
        <v>5.834E-5</v>
      </c>
      <c r="AE277" s="5">
        <v>6.1779999999999995E-5</v>
      </c>
    </row>
    <row r="278" spans="1:31">
      <c r="A278" s="56" t="s">
        <v>77</v>
      </c>
      <c r="B278" s="56" t="s">
        <v>200</v>
      </c>
      <c r="C278" s="56" t="s">
        <v>154</v>
      </c>
      <c r="D278" s="5">
        <v>4.6500000000000004E-6</v>
      </c>
      <c r="E278" s="5">
        <v>6.0599999999999996E-6</v>
      </c>
      <c r="F278" s="5">
        <v>7.4900000000000003E-6</v>
      </c>
      <c r="G278" s="5">
        <v>8.7499999999999992E-6</v>
      </c>
      <c r="H278" s="5">
        <v>9.9599999999999995E-6</v>
      </c>
      <c r="I278" s="5">
        <v>1.155E-5</v>
      </c>
      <c r="J278" s="5">
        <v>1.395E-5</v>
      </c>
      <c r="K278" s="5">
        <v>1.6039999999999999E-5</v>
      </c>
      <c r="L278" s="5">
        <v>2.0599999999999999E-5</v>
      </c>
      <c r="M278" s="5">
        <v>2.0630000000000001E-5</v>
      </c>
      <c r="N278" s="5">
        <v>2.1840000000000001E-5</v>
      </c>
      <c r="O278" s="5">
        <v>2.3410000000000001E-5</v>
      </c>
      <c r="P278" s="5">
        <v>2.5890000000000001E-5</v>
      </c>
      <c r="Q278" s="5">
        <v>2.796E-5</v>
      </c>
      <c r="R278" s="5">
        <v>2.915E-5</v>
      </c>
      <c r="S278" s="5">
        <v>3.0329999999999999E-5</v>
      </c>
      <c r="T278" s="5">
        <v>3.1770000000000002E-5</v>
      </c>
      <c r="U278" s="5">
        <v>3.3349999999999997E-5</v>
      </c>
      <c r="V278" s="5">
        <v>3.4799999999999999E-5</v>
      </c>
      <c r="W278" s="5">
        <v>3.9119999999999998E-5</v>
      </c>
      <c r="X278" s="5">
        <v>4.2129999999999998E-5</v>
      </c>
      <c r="Y278" s="5">
        <v>4.1180000000000002E-5</v>
      </c>
      <c r="Z278" s="5">
        <v>4.3779999999999998E-5</v>
      </c>
      <c r="AA278" s="5">
        <v>4.6600000000000001E-5</v>
      </c>
      <c r="AB278" s="5">
        <v>5.1650000000000002E-5</v>
      </c>
      <c r="AC278" s="5">
        <v>5.5699999999999999E-5</v>
      </c>
      <c r="AD278" s="5">
        <v>6.0640000000000002E-5</v>
      </c>
      <c r="AE278" s="5">
        <v>6.5879999999999999E-5</v>
      </c>
    </row>
    <row r="279" spans="1:31">
      <c r="A279" s="56" t="s">
        <v>77</v>
      </c>
      <c r="B279" s="56" t="s">
        <v>200</v>
      </c>
      <c r="C279" s="56" t="s">
        <v>155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</row>
    <row r="280" spans="1:31">
      <c r="A280" s="56" t="s">
        <v>77</v>
      </c>
      <c r="B280" s="56" t="s">
        <v>200</v>
      </c>
      <c r="C280" s="56" t="s">
        <v>138</v>
      </c>
      <c r="D280" s="5">
        <v>6.4749999999999996</v>
      </c>
      <c r="E280" s="5">
        <v>13.055999999999999</v>
      </c>
      <c r="F280" s="5">
        <v>22.071000000000002</v>
      </c>
      <c r="G280" s="5">
        <v>33.045999999999999</v>
      </c>
      <c r="H280" s="5">
        <v>46.206000000000003</v>
      </c>
      <c r="I280" s="5">
        <v>61.677</v>
      </c>
      <c r="J280" s="5">
        <v>85.302999999999997</v>
      </c>
      <c r="K280" s="5">
        <v>106.15148554</v>
      </c>
      <c r="L280" s="5">
        <v>128.39884997999999</v>
      </c>
      <c r="M280" s="5">
        <v>155.92226500000001</v>
      </c>
      <c r="N280" s="5">
        <v>187.63005269000001</v>
      </c>
      <c r="O280" s="5">
        <v>223.1006467</v>
      </c>
      <c r="P280" s="5">
        <v>259.99912260999997</v>
      </c>
      <c r="Q280" s="5">
        <v>298.95734677000002</v>
      </c>
      <c r="R280" s="5">
        <v>337.58509092000003</v>
      </c>
      <c r="S280" s="5">
        <v>377.19855520999999</v>
      </c>
      <c r="T280" s="5">
        <v>409.26820767999999</v>
      </c>
      <c r="U280" s="5">
        <v>441.32100571000001</v>
      </c>
      <c r="V280" s="5">
        <v>471.40510606999999</v>
      </c>
      <c r="W280" s="5">
        <v>503.46567236999999</v>
      </c>
      <c r="X280" s="5">
        <v>536.23109856999997</v>
      </c>
      <c r="Y280" s="5">
        <v>570.92117711000003</v>
      </c>
      <c r="Z280" s="5">
        <v>606.0269333</v>
      </c>
      <c r="AA280" s="5">
        <v>643.19868507000001</v>
      </c>
      <c r="AB280" s="5">
        <v>680.67299238999999</v>
      </c>
      <c r="AC280" s="5">
        <v>720.12988898000003</v>
      </c>
      <c r="AD280" s="5">
        <v>760.10126588000003</v>
      </c>
      <c r="AE280" s="5">
        <v>761.60182925999993</v>
      </c>
    </row>
    <row r="281" spans="1:31">
      <c r="A281" s="56" t="s">
        <v>77</v>
      </c>
      <c r="B281" s="56" t="s">
        <v>200</v>
      </c>
      <c r="C281" s="56" t="s">
        <v>139</v>
      </c>
      <c r="D281" s="5">
        <v>41.377000000000002</v>
      </c>
      <c r="E281" s="5">
        <v>59.671999999999997</v>
      </c>
      <c r="F281" s="5">
        <v>76.56</v>
      </c>
      <c r="G281" s="5">
        <v>90.268000000000001</v>
      </c>
      <c r="H281" s="5">
        <v>101.32</v>
      </c>
      <c r="I281" s="5">
        <v>110.82299999999999</v>
      </c>
      <c r="J281" s="5">
        <v>127.054</v>
      </c>
      <c r="K281" s="5">
        <v>149.11699999999999</v>
      </c>
      <c r="L281" s="5">
        <v>170.46899999999999</v>
      </c>
      <c r="M281" s="5">
        <v>195.083</v>
      </c>
      <c r="N281" s="5">
        <v>222.42099999999999</v>
      </c>
      <c r="O281" s="5">
        <v>249.88900000000001</v>
      </c>
      <c r="P281" s="5">
        <v>276.29199999999997</v>
      </c>
      <c r="Q281" s="5">
        <v>300.41300000000001</v>
      </c>
      <c r="R281" s="5">
        <v>321.84100000000012</v>
      </c>
      <c r="S281" s="5">
        <v>339.84500000000003</v>
      </c>
      <c r="T281" s="5">
        <v>348.76899999999989</v>
      </c>
      <c r="U281" s="5">
        <v>354.13799999999998</v>
      </c>
      <c r="V281" s="5">
        <v>357.02999999999992</v>
      </c>
      <c r="W281" s="5">
        <v>358.66699999999997</v>
      </c>
      <c r="X281" s="5">
        <v>360.45299999999997</v>
      </c>
      <c r="Y281" s="5">
        <v>360.96400000000011</v>
      </c>
      <c r="Z281" s="5">
        <v>361.55799999999999</v>
      </c>
      <c r="AA281" s="5">
        <v>360.78600000000012</v>
      </c>
      <c r="AB281" s="5">
        <v>360.19799999999998</v>
      </c>
      <c r="AC281" s="5">
        <v>358.24400000000003</v>
      </c>
      <c r="AD281" s="5">
        <v>356.52699999999999</v>
      </c>
      <c r="AE281" s="5">
        <v>356.52699999999999</v>
      </c>
    </row>
    <row r="282" spans="1:31"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</row>
    <row r="283" spans="1:31">
      <c r="A283" s="56" t="s">
        <v>80</v>
      </c>
      <c r="B283" s="56" t="s">
        <v>163</v>
      </c>
      <c r="C283" s="56" t="s">
        <v>152</v>
      </c>
      <c r="D283" s="5">
        <v>0</v>
      </c>
      <c r="E283" s="5">
        <v>0</v>
      </c>
      <c r="F283" s="5">
        <v>680</v>
      </c>
      <c r="G283" s="5">
        <v>2040</v>
      </c>
      <c r="H283" s="5">
        <v>2040</v>
      </c>
      <c r="I283" s="5">
        <v>2040</v>
      </c>
      <c r="J283" s="5">
        <v>2040</v>
      </c>
      <c r="K283" s="5">
        <v>2040</v>
      </c>
      <c r="L283" s="5">
        <v>2040</v>
      </c>
      <c r="M283" s="5">
        <v>2040</v>
      </c>
      <c r="N283" s="5">
        <v>2040</v>
      </c>
      <c r="O283" s="5">
        <v>2040</v>
      </c>
      <c r="P283" s="5">
        <v>2040</v>
      </c>
      <c r="Q283" s="5">
        <v>2040</v>
      </c>
      <c r="R283" s="5">
        <v>2040</v>
      </c>
      <c r="S283" s="5">
        <v>2040</v>
      </c>
      <c r="T283" s="5">
        <v>2040</v>
      </c>
      <c r="U283" s="5">
        <v>2040</v>
      </c>
      <c r="V283" s="5">
        <v>2040</v>
      </c>
      <c r="W283" s="5">
        <v>2040</v>
      </c>
      <c r="X283" s="5">
        <v>2040</v>
      </c>
      <c r="Y283" s="5">
        <v>2040</v>
      </c>
      <c r="Z283" s="5">
        <v>2040</v>
      </c>
      <c r="AA283" s="5">
        <v>2040</v>
      </c>
      <c r="AB283" s="5">
        <v>2040</v>
      </c>
      <c r="AC283" s="5">
        <v>2040</v>
      </c>
      <c r="AD283" s="5">
        <v>2040</v>
      </c>
      <c r="AE283" s="5">
        <v>2040</v>
      </c>
    </row>
    <row r="284" spans="1:31">
      <c r="A284" s="56" t="s">
        <v>80</v>
      </c>
      <c r="B284" s="56" t="s">
        <v>163</v>
      </c>
      <c r="C284" s="56" t="s">
        <v>153</v>
      </c>
      <c r="D284" s="5">
        <v>160</v>
      </c>
      <c r="E284" s="5">
        <v>160</v>
      </c>
      <c r="F284" s="5">
        <v>160</v>
      </c>
      <c r="G284" s="5">
        <v>160</v>
      </c>
      <c r="H284" s="5">
        <v>160</v>
      </c>
      <c r="I284" s="5">
        <v>639.96326064999994</v>
      </c>
      <c r="J284" s="5">
        <v>639.96326469999997</v>
      </c>
      <c r="K284" s="5">
        <v>639.96327730000007</v>
      </c>
      <c r="L284" s="5">
        <v>639.96327730999997</v>
      </c>
      <c r="M284" s="5">
        <v>639.96330717000001</v>
      </c>
      <c r="N284" s="5">
        <v>639.96330719000002</v>
      </c>
      <c r="O284" s="5">
        <v>639.96330719999992</v>
      </c>
      <c r="P284" s="5">
        <v>639.96330721000004</v>
      </c>
      <c r="Q284" s="5">
        <v>639.96330734999992</v>
      </c>
      <c r="R284" s="5">
        <v>639.96331865000002</v>
      </c>
      <c r="S284" s="5">
        <v>639.96331869000005</v>
      </c>
      <c r="T284" s="5">
        <v>639.96332022000001</v>
      </c>
      <c r="U284" s="5">
        <v>639.96332022000001</v>
      </c>
      <c r="V284" s="5">
        <v>639.96332022000001</v>
      </c>
      <c r="W284" s="5">
        <v>639.96332022000001</v>
      </c>
      <c r="X284" s="5">
        <v>639.96332074999998</v>
      </c>
      <c r="Y284" s="5">
        <v>639.96333315000004</v>
      </c>
      <c r="Z284" s="5">
        <v>639.96333442000002</v>
      </c>
      <c r="AA284" s="5">
        <v>639.96333445000005</v>
      </c>
      <c r="AB284" s="5">
        <v>639.96334552999997</v>
      </c>
      <c r="AC284" s="5">
        <v>639.96338375999994</v>
      </c>
      <c r="AD284" s="5">
        <v>639.96338378999997</v>
      </c>
      <c r="AE284" s="5">
        <v>708.81215122000003</v>
      </c>
    </row>
    <row r="285" spans="1:31">
      <c r="A285" s="56" t="s">
        <v>80</v>
      </c>
      <c r="B285" s="56" t="s">
        <v>163</v>
      </c>
      <c r="C285" s="56" t="s">
        <v>154</v>
      </c>
      <c r="D285" s="5">
        <v>80.000009160000005</v>
      </c>
      <c r="E285" s="5">
        <v>80.000015719999993</v>
      </c>
      <c r="F285" s="5">
        <v>679.99842421000005</v>
      </c>
      <c r="G285" s="5">
        <v>1278.9193624899999</v>
      </c>
      <c r="H285" s="5">
        <v>2061.88846917</v>
      </c>
      <c r="I285" s="5">
        <v>2783.6729053200002</v>
      </c>
      <c r="J285" s="5">
        <v>2783.6729182499998</v>
      </c>
      <c r="K285" s="5">
        <v>2783.6729219099998</v>
      </c>
      <c r="L285" s="5">
        <v>2783.6729251900001</v>
      </c>
      <c r="M285" s="5">
        <v>2783.6729382100002</v>
      </c>
      <c r="N285" s="5">
        <v>3374.8366243800001</v>
      </c>
      <c r="O285" s="5">
        <v>3374.8366257799998</v>
      </c>
      <c r="P285" s="5">
        <v>3374.8366261000001</v>
      </c>
      <c r="Q285" s="5">
        <v>3374.8366509399998</v>
      </c>
      <c r="R285" s="5">
        <v>3374.8366767299999</v>
      </c>
      <c r="S285" s="5">
        <v>3374.8366767399998</v>
      </c>
      <c r="T285" s="5">
        <v>3374.8366767500002</v>
      </c>
      <c r="U285" s="5">
        <v>3374.8366767500002</v>
      </c>
      <c r="V285" s="5">
        <v>3374.8366767500002</v>
      </c>
      <c r="W285" s="5">
        <v>3374.8366767500002</v>
      </c>
      <c r="X285" s="5">
        <v>3374.8366675900002</v>
      </c>
      <c r="Y285" s="5">
        <v>3374.83666386</v>
      </c>
      <c r="Z285" s="5">
        <v>2774.8383001100001</v>
      </c>
      <c r="AA285" s="5">
        <v>2175.9173796499999</v>
      </c>
      <c r="AB285" s="5">
        <v>1392.9482819499999</v>
      </c>
      <c r="AC285" s="5">
        <v>671.16395387</v>
      </c>
      <c r="AD285" s="5">
        <v>671.16394701000002</v>
      </c>
      <c r="AE285" s="5">
        <v>671.16410758000006</v>
      </c>
    </row>
    <row r="286" spans="1:31">
      <c r="A286" s="56" t="s">
        <v>80</v>
      </c>
      <c r="B286" s="56" t="s">
        <v>163</v>
      </c>
      <c r="C286" s="56" t="s">
        <v>155</v>
      </c>
      <c r="D286" s="5">
        <v>50</v>
      </c>
      <c r="E286" s="5">
        <v>50</v>
      </c>
      <c r="F286" s="5">
        <v>50</v>
      </c>
      <c r="G286" s="5">
        <v>50</v>
      </c>
      <c r="H286" s="5">
        <v>50</v>
      </c>
      <c r="I286" s="5">
        <v>50</v>
      </c>
      <c r="J286" s="5">
        <v>50</v>
      </c>
      <c r="K286" s="5">
        <v>50</v>
      </c>
      <c r="L286" s="5">
        <v>50</v>
      </c>
      <c r="M286" s="5">
        <v>50</v>
      </c>
      <c r="N286" s="5">
        <v>50</v>
      </c>
      <c r="O286" s="5">
        <v>50</v>
      </c>
      <c r="P286" s="5">
        <v>50</v>
      </c>
      <c r="Q286" s="5">
        <v>50</v>
      </c>
      <c r="R286" s="5">
        <v>50</v>
      </c>
      <c r="S286" s="5">
        <v>50</v>
      </c>
      <c r="T286" s="5">
        <v>50</v>
      </c>
      <c r="U286" s="5">
        <v>50</v>
      </c>
      <c r="V286" s="5">
        <v>50</v>
      </c>
      <c r="W286" s="5">
        <v>50</v>
      </c>
      <c r="X286" s="5">
        <v>50</v>
      </c>
      <c r="Y286" s="5">
        <v>50</v>
      </c>
      <c r="Z286" s="5">
        <v>50</v>
      </c>
      <c r="AA286" s="5">
        <v>50</v>
      </c>
      <c r="AB286" s="5">
        <v>50</v>
      </c>
      <c r="AC286" s="5">
        <v>50</v>
      </c>
      <c r="AD286" s="5">
        <v>50</v>
      </c>
      <c r="AE286" s="5">
        <v>50</v>
      </c>
    </row>
    <row r="287" spans="1:31">
      <c r="A287" s="56" t="s">
        <v>80</v>
      </c>
      <c r="B287" s="56" t="s">
        <v>163</v>
      </c>
      <c r="C287" s="56" t="s">
        <v>138</v>
      </c>
      <c r="D287" s="5">
        <v>97.194999999999993</v>
      </c>
      <c r="E287" s="5">
        <v>193.89099999999999</v>
      </c>
      <c r="F287" s="5">
        <v>321.46699999999998</v>
      </c>
      <c r="G287" s="5">
        <v>477.30799999999999</v>
      </c>
      <c r="H287" s="5">
        <v>663.93899998999996</v>
      </c>
      <c r="I287" s="5">
        <v>884.26200001000007</v>
      </c>
      <c r="J287" s="5">
        <v>1223.617</v>
      </c>
      <c r="K287" s="5">
        <v>1527.53344593</v>
      </c>
      <c r="L287" s="5">
        <v>1867.2025770400001</v>
      </c>
      <c r="M287" s="5">
        <v>2268.2680231300001</v>
      </c>
      <c r="N287" s="5">
        <v>2758.8330898200002</v>
      </c>
      <c r="O287" s="5">
        <v>3293.1551549400001</v>
      </c>
      <c r="P287" s="5">
        <v>3837.9824765799999</v>
      </c>
      <c r="Q287" s="5">
        <v>4410.34305305</v>
      </c>
      <c r="R287" s="5">
        <v>4966.7253137600001</v>
      </c>
      <c r="S287" s="5">
        <v>5527.4248461200004</v>
      </c>
      <c r="T287" s="5">
        <v>5974.0516751499999</v>
      </c>
      <c r="U287" s="5">
        <v>6409.6953179900001</v>
      </c>
      <c r="V287" s="5">
        <v>6810.2277216000002</v>
      </c>
      <c r="W287" s="5">
        <v>7236.07853574</v>
      </c>
      <c r="X287" s="5">
        <v>7670.42398976</v>
      </c>
      <c r="Y287" s="5">
        <v>8130.8809619000003</v>
      </c>
      <c r="Z287" s="5">
        <v>8598.1680176999998</v>
      </c>
      <c r="AA287" s="5">
        <v>9095.4546502699995</v>
      </c>
      <c r="AB287" s="5">
        <v>9598.0447687700016</v>
      </c>
      <c r="AC287" s="5">
        <v>10130.098615360001</v>
      </c>
      <c r="AD287" s="5">
        <v>10669.6482607</v>
      </c>
      <c r="AE287" s="5">
        <v>10697.643870080001</v>
      </c>
    </row>
    <row r="288" spans="1:31">
      <c r="A288" s="56" t="s">
        <v>80</v>
      </c>
      <c r="B288" s="56" t="s">
        <v>163</v>
      </c>
      <c r="C288" s="56" t="s">
        <v>139</v>
      </c>
      <c r="D288" s="5">
        <v>551.87700000000007</v>
      </c>
      <c r="E288" s="5">
        <v>804.322</v>
      </c>
      <c r="F288" s="5">
        <v>1024.308</v>
      </c>
      <c r="G288" s="5">
        <v>1210.452</v>
      </c>
      <c r="H288" s="5">
        <v>1364.306</v>
      </c>
      <c r="I288" s="5">
        <v>1497.826</v>
      </c>
      <c r="J288" s="5">
        <v>1724.8409999999999</v>
      </c>
      <c r="K288" s="5">
        <v>2042.145</v>
      </c>
      <c r="L288" s="5">
        <v>2372.98</v>
      </c>
      <c r="M288" s="5">
        <v>2728.3529999999992</v>
      </c>
      <c r="N288" s="5">
        <v>3161.3960000000002</v>
      </c>
      <c r="O288" s="5">
        <v>3582.5970000000002</v>
      </c>
      <c r="P288" s="5">
        <v>3974.6349999999989</v>
      </c>
      <c r="Q288" s="5">
        <v>4331.67</v>
      </c>
      <c r="R288" s="5">
        <v>4638.5140000000019</v>
      </c>
      <c r="S288" s="5">
        <v>4887.0350000000008</v>
      </c>
      <c r="T288" s="5">
        <v>5003.3400000000011</v>
      </c>
      <c r="U288" s="5">
        <v>5060.8829999999998</v>
      </c>
      <c r="V288" s="5">
        <v>5077.6240000000007</v>
      </c>
      <c r="W288" s="5">
        <v>5077.9980000000014</v>
      </c>
      <c r="X288" s="5">
        <v>5080.4420000000009</v>
      </c>
      <c r="Y288" s="5">
        <v>5067.9909999999991</v>
      </c>
      <c r="Z288" s="5">
        <v>5058.1019999999999</v>
      </c>
      <c r="AA288" s="5">
        <v>5033.2700000000013</v>
      </c>
      <c r="AB288" s="5">
        <v>5011.559000000002</v>
      </c>
      <c r="AC288" s="5">
        <v>4974.7829999999994</v>
      </c>
      <c r="AD288" s="5">
        <v>4941.0389999999989</v>
      </c>
      <c r="AE288" s="5">
        <v>4941.0389999999989</v>
      </c>
    </row>
    <row r="289" spans="1:3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</row>
    <row r="290" spans="1:31">
      <c r="A290" s="56" t="s">
        <v>80</v>
      </c>
      <c r="B290" s="56" t="s">
        <v>197</v>
      </c>
      <c r="C290" s="56" t="s">
        <v>153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403.87852929000002</v>
      </c>
      <c r="J290" s="5">
        <v>403.87852929000002</v>
      </c>
      <c r="K290" s="5">
        <v>967.99984991999997</v>
      </c>
      <c r="L290" s="5">
        <v>967.99984991999997</v>
      </c>
      <c r="M290" s="5">
        <v>967.99984991999997</v>
      </c>
      <c r="N290" s="5">
        <v>1006.54156076</v>
      </c>
      <c r="O290" s="5">
        <v>2036.75198303</v>
      </c>
      <c r="P290" s="5">
        <v>2036.75198303</v>
      </c>
      <c r="Q290" s="5">
        <v>2036.75198303</v>
      </c>
      <c r="R290" s="5">
        <v>2036.75198303</v>
      </c>
      <c r="S290" s="5">
        <v>2036.75198303</v>
      </c>
      <c r="T290" s="5">
        <v>2036.75198303</v>
      </c>
      <c r="U290" s="5">
        <v>2036.75198303</v>
      </c>
      <c r="V290" s="5">
        <v>2036.75198303</v>
      </c>
      <c r="W290" s="5">
        <v>2036.75198303</v>
      </c>
      <c r="X290" s="5">
        <v>2036.7519830399999</v>
      </c>
      <c r="Y290" s="5">
        <v>2036.7519830399999</v>
      </c>
      <c r="Z290" s="5">
        <v>2036.7519830399999</v>
      </c>
      <c r="AA290" s="5">
        <v>2036.7519830399999</v>
      </c>
      <c r="AB290" s="5">
        <v>2036.7519830399999</v>
      </c>
      <c r="AC290" s="5">
        <v>2036.7519830399999</v>
      </c>
      <c r="AD290" s="5">
        <v>2036.7519830399999</v>
      </c>
      <c r="AE290" s="5">
        <v>2036.75198305</v>
      </c>
    </row>
    <row r="291" spans="1:31">
      <c r="A291" s="56" t="s">
        <v>80</v>
      </c>
      <c r="B291" s="56" t="s">
        <v>197</v>
      </c>
      <c r="C291" s="56" t="s">
        <v>154</v>
      </c>
      <c r="D291" s="5">
        <v>570.00001648</v>
      </c>
      <c r="E291" s="5">
        <v>570.00002759999995</v>
      </c>
      <c r="F291" s="5">
        <v>820.00003287000004</v>
      </c>
      <c r="G291" s="5">
        <v>2022.50865537</v>
      </c>
      <c r="H291" s="5">
        <v>2880.4572313399999</v>
      </c>
      <c r="I291" s="5">
        <v>3481.3459437000001</v>
      </c>
      <c r="J291" s="5">
        <v>3481.34594371</v>
      </c>
      <c r="K291" s="5">
        <v>3481.3459567099999</v>
      </c>
      <c r="L291" s="5">
        <v>3481.3459567099999</v>
      </c>
      <c r="M291" s="5">
        <v>3481.3459567099999</v>
      </c>
      <c r="N291" s="5">
        <v>3732.9684044800001</v>
      </c>
      <c r="O291" s="5">
        <v>3732.9684044999999</v>
      </c>
      <c r="P291" s="5">
        <v>3732.9684044999999</v>
      </c>
      <c r="Q291" s="5">
        <v>3732.9684045200001</v>
      </c>
      <c r="R291" s="5">
        <v>3734.37232804</v>
      </c>
      <c r="S291" s="5">
        <v>3734.3723280600002</v>
      </c>
      <c r="T291" s="5">
        <v>4363.9116113</v>
      </c>
      <c r="U291" s="5">
        <v>4369.9669815400002</v>
      </c>
      <c r="V291" s="5">
        <v>4679.5618576000006</v>
      </c>
      <c r="W291" s="5">
        <v>4679.5618576500001</v>
      </c>
      <c r="X291" s="5">
        <v>4679.5618411900005</v>
      </c>
      <c r="Y291" s="5">
        <v>4758.4300992200006</v>
      </c>
      <c r="Z291" s="5">
        <v>4875.1139312699997</v>
      </c>
      <c r="AA291" s="5">
        <v>3862.03195452</v>
      </c>
      <c r="AB291" s="5">
        <v>3458.4702839400002</v>
      </c>
      <c r="AC291" s="5">
        <v>3295.57023918</v>
      </c>
      <c r="AD291" s="5">
        <v>3295.57024133</v>
      </c>
      <c r="AE291" s="5">
        <v>3415.60327302</v>
      </c>
    </row>
    <row r="292" spans="1:31">
      <c r="A292" s="56" t="s">
        <v>80</v>
      </c>
      <c r="B292" s="56" t="s">
        <v>197</v>
      </c>
      <c r="C292" s="56" t="s">
        <v>155</v>
      </c>
      <c r="D292" s="5">
        <v>100.00000541</v>
      </c>
      <c r="E292" s="5">
        <v>100.00000783</v>
      </c>
      <c r="F292" s="5">
        <v>100.00000883</v>
      </c>
      <c r="G292" s="5">
        <v>100.00002261</v>
      </c>
      <c r="H292" s="5">
        <v>100.00002565</v>
      </c>
      <c r="I292" s="5">
        <v>100.00002929999999</v>
      </c>
      <c r="J292" s="5">
        <v>100.00002929999999</v>
      </c>
      <c r="K292" s="5">
        <v>100.00003388</v>
      </c>
      <c r="L292" s="5">
        <v>100.00003619</v>
      </c>
      <c r="M292" s="5">
        <v>100.00003624999999</v>
      </c>
      <c r="N292" s="5">
        <v>100.00004795</v>
      </c>
      <c r="O292" s="5">
        <v>100.00005606000001</v>
      </c>
      <c r="P292" s="5">
        <v>100.00005607999999</v>
      </c>
      <c r="Q292" s="5">
        <v>100.00005856</v>
      </c>
      <c r="R292" s="5">
        <v>100.00006052000001</v>
      </c>
      <c r="S292" s="5">
        <v>100.00006053</v>
      </c>
      <c r="T292" s="5">
        <v>100.00006053</v>
      </c>
      <c r="U292" s="5">
        <v>100.00006054000001</v>
      </c>
      <c r="V292" s="5">
        <v>100.00006055999999</v>
      </c>
      <c r="W292" s="5">
        <v>100.00006057</v>
      </c>
      <c r="X292" s="5">
        <v>100.00006215000001</v>
      </c>
      <c r="Y292" s="5">
        <v>100.00006807</v>
      </c>
      <c r="Z292" s="5">
        <v>100.00007454999999</v>
      </c>
      <c r="AA292" s="5">
        <v>100.00006847</v>
      </c>
      <c r="AB292" s="5">
        <v>100.00007246</v>
      </c>
      <c r="AC292" s="5">
        <v>100.00007899000001</v>
      </c>
      <c r="AD292" s="5">
        <v>100.00008443999999</v>
      </c>
      <c r="AE292" s="5">
        <v>100.00009999</v>
      </c>
    </row>
    <row r="293" spans="1:31">
      <c r="A293" s="56" t="s">
        <v>80</v>
      </c>
      <c r="B293" s="56" t="s">
        <v>197</v>
      </c>
      <c r="C293" s="56" t="s">
        <v>138</v>
      </c>
      <c r="D293" s="5">
        <v>70.646999989999998</v>
      </c>
      <c r="E293" s="5">
        <v>151.97900000999999</v>
      </c>
      <c r="F293" s="5">
        <v>266.90499999999997</v>
      </c>
      <c r="G293" s="5">
        <v>406.553</v>
      </c>
      <c r="H293" s="5">
        <v>573.36900000000003</v>
      </c>
      <c r="I293" s="5">
        <v>775.00299999999993</v>
      </c>
      <c r="J293" s="5">
        <v>1088.9509999899999</v>
      </c>
      <c r="K293" s="5">
        <v>1371.98571666</v>
      </c>
      <c r="L293" s="5">
        <v>1640.71045082</v>
      </c>
      <c r="M293" s="5">
        <v>1958.65946534</v>
      </c>
      <c r="N293" s="5">
        <v>2346.43592605</v>
      </c>
      <c r="O293" s="5">
        <v>2772.1156823900001</v>
      </c>
      <c r="P293" s="5">
        <v>3213.9407025800001</v>
      </c>
      <c r="Q293" s="5">
        <v>3671.8742637700002</v>
      </c>
      <c r="R293" s="5">
        <v>4123.79592779</v>
      </c>
      <c r="S293" s="5">
        <v>4584.0053343299996</v>
      </c>
      <c r="T293" s="5">
        <v>4939.9521028400004</v>
      </c>
      <c r="U293" s="5">
        <v>5281.9022712400001</v>
      </c>
      <c r="V293" s="5">
        <v>5586.6117931799999</v>
      </c>
      <c r="W293" s="5">
        <v>5909.90588656</v>
      </c>
      <c r="X293" s="5">
        <v>6239.44197334</v>
      </c>
      <c r="Y293" s="5">
        <v>6583.140128510001</v>
      </c>
      <c r="Z293" s="5">
        <v>6931.3414566599986</v>
      </c>
      <c r="AA293" s="5">
        <v>7298.8976921399999</v>
      </c>
      <c r="AB293" s="5">
        <v>7670.4133017300001</v>
      </c>
      <c r="AC293" s="5">
        <v>8065.6271149200002</v>
      </c>
      <c r="AD293" s="5">
        <v>8460.9043175100014</v>
      </c>
      <c r="AE293" s="5">
        <v>8477.9553716600003</v>
      </c>
    </row>
    <row r="294" spans="1:31">
      <c r="A294" s="56" t="s">
        <v>80</v>
      </c>
      <c r="B294" s="56" t="s">
        <v>197</v>
      </c>
      <c r="C294" s="56" t="s">
        <v>139</v>
      </c>
      <c r="D294" s="5">
        <v>394.57299999999998</v>
      </c>
      <c r="E294" s="5">
        <v>630.91099999999994</v>
      </c>
      <c r="F294" s="5">
        <v>861.1690000000001</v>
      </c>
      <c r="G294" s="5">
        <v>1044.5999999999999</v>
      </c>
      <c r="H294" s="5">
        <v>1202.9010000000001</v>
      </c>
      <c r="I294" s="5">
        <v>1345.9849999999999</v>
      </c>
      <c r="J294" s="5">
        <v>1584.4369999999999</v>
      </c>
      <c r="K294" s="5">
        <v>1898.5050000000001</v>
      </c>
      <c r="L294" s="5">
        <v>2160.37</v>
      </c>
      <c r="M294" s="5">
        <v>2444.34</v>
      </c>
      <c r="N294" s="5">
        <v>2791.527</v>
      </c>
      <c r="O294" s="5">
        <v>3133.6959999999999</v>
      </c>
      <c r="P294" s="5">
        <v>3465.114</v>
      </c>
      <c r="Q294" s="5">
        <v>3761.0080000000012</v>
      </c>
      <c r="R294" s="5">
        <v>4025.8090000000002</v>
      </c>
      <c r="S294" s="5">
        <v>4247.8820000000014</v>
      </c>
      <c r="T294" s="5">
        <v>4350.5150000000003</v>
      </c>
      <c r="U294" s="5">
        <v>4399.7440000000006</v>
      </c>
      <c r="V294" s="5">
        <v>4410.491</v>
      </c>
      <c r="W294" s="5">
        <v>4406.2350000000006</v>
      </c>
      <c r="X294" s="5">
        <v>4406.755000000001</v>
      </c>
      <c r="Y294" s="5">
        <v>4388.9480000000012</v>
      </c>
      <c r="Z294" s="5">
        <v>4375.9829999999993</v>
      </c>
      <c r="AA294" s="5">
        <v>4347.2200000000012</v>
      </c>
      <c r="AB294" s="5">
        <v>4324.1239999999998</v>
      </c>
      <c r="AC294" s="5">
        <v>4288.7089999999998</v>
      </c>
      <c r="AD294" s="5">
        <v>4255.2830000000004</v>
      </c>
      <c r="AE294" s="5">
        <v>4255.2830000000004</v>
      </c>
    </row>
    <row r="295" spans="1:3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</row>
    <row r="296" spans="1:31">
      <c r="A296" s="56" t="s">
        <v>80</v>
      </c>
      <c r="B296" s="56" t="s">
        <v>198</v>
      </c>
      <c r="C296" s="56" t="s">
        <v>153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2.6446999999999999E-4</v>
      </c>
      <c r="J296" s="5">
        <v>560.68086928000002</v>
      </c>
      <c r="K296" s="5">
        <v>574.23776026999997</v>
      </c>
      <c r="L296" s="5">
        <v>574.23776026999997</v>
      </c>
      <c r="M296" s="5">
        <v>574.23776026999997</v>
      </c>
      <c r="N296" s="5">
        <v>574.23776026999997</v>
      </c>
      <c r="O296" s="5">
        <v>574.23776026999997</v>
      </c>
      <c r="P296" s="5">
        <v>574.23776026999997</v>
      </c>
      <c r="Q296" s="5">
        <v>574.23776026999997</v>
      </c>
      <c r="R296" s="5">
        <v>574.23776026999997</v>
      </c>
      <c r="S296" s="5">
        <v>574.23776026999997</v>
      </c>
      <c r="T296" s="5">
        <v>574.23776026999997</v>
      </c>
      <c r="U296" s="5">
        <v>574.23776026999997</v>
      </c>
      <c r="V296" s="5">
        <v>574.23776026999997</v>
      </c>
      <c r="W296" s="5">
        <v>574.23776026999997</v>
      </c>
      <c r="X296" s="5">
        <v>574.23776026999997</v>
      </c>
      <c r="Y296" s="5">
        <v>574.23776026999997</v>
      </c>
      <c r="Z296" s="5">
        <v>574.23776026999997</v>
      </c>
      <c r="AA296" s="5">
        <v>574.23776026999997</v>
      </c>
      <c r="AB296" s="5">
        <v>574.23776026999997</v>
      </c>
      <c r="AC296" s="5">
        <v>574.23776026999997</v>
      </c>
      <c r="AD296" s="5">
        <v>574.23776026999997</v>
      </c>
      <c r="AE296" s="5">
        <v>574.23776026999997</v>
      </c>
    </row>
    <row r="297" spans="1:31">
      <c r="A297" s="56" t="s">
        <v>80</v>
      </c>
      <c r="B297" s="56" t="s">
        <v>198</v>
      </c>
      <c r="C297" s="56" t="s">
        <v>154</v>
      </c>
      <c r="D297" s="5">
        <v>2.21E-6</v>
      </c>
      <c r="E297" s="5">
        <v>3.5999999999999998E-6</v>
      </c>
      <c r="F297" s="5">
        <v>4.4100000000000001E-6</v>
      </c>
      <c r="G297" s="5">
        <v>6.9299999999999997E-6</v>
      </c>
      <c r="H297" s="5">
        <v>1.2490000000000001E-5</v>
      </c>
      <c r="I297" s="5">
        <v>4.5769999999999997E-5</v>
      </c>
      <c r="J297" s="5">
        <v>1342.8911275999999</v>
      </c>
      <c r="K297" s="5">
        <v>1670.67652421</v>
      </c>
      <c r="L297" s="5">
        <v>1670.67652421</v>
      </c>
      <c r="M297" s="5">
        <v>1670.67652421</v>
      </c>
      <c r="N297" s="5">
        <v>1670.67652421</v>
      </c>
      <c r="O297" s="5">
        <v>1670.67652421</v>
      </c>
      <c r="P297" s="5">
        <v>1670.67652421</v>
      </c>
      <c r="Q297" s="5">
        <v>1892.71906412</v>
      </c>
      <c r="R297" s="5">
        <v>1892.71906412</v>
      </c>
      <c r="S297" s="5">
        <v>1892.71906412</v>
      </c>
      <c r="T297" s="5">
        <v>1892.71906412</v>
      </c>
      <c r="U297" s="5">
        <v>1892.71906412</v>
      </c>
      <c r="V297" s="5">
        <v>1892.71906412</v>
      </c>
      <c r="W297" s="5">
        <v>1892.71906412</v>
      </c>
      <c r="X297" s="5">
        <v>1892.7190619099999</v>
      </c>
      <c r="Y297" s="5">
        <v>1892.7190605200001</v>
      </c>
      <c r="Z297" s="5">
        <v>1892.71905971</v>
      </c>
      <c r="AA297" s="5">
        <v>1892.7190571900001</v>
      </c>
      <c r="AB297" s="5">
        <v>1892.71905163</v>
      </c>
      <c r="AC297" s="5">
        <v>1892.7190183499999</v>
      </c>
      <c r="AD297" s="5">
        <v>549.82793651999998</v>
      </c>
      <c r="AE297" s="5">
        <v>222.04253990999999</v>
      </c>
    </row>
    <row r="298" spans="1:31">
      <c r="A298" s="56" t="s">
        <v>80</v>
      </c>
      <c r="B298" s="56" t="s">
        <v>198</v>
      </c>
      <c r="C298" s="56" t="s">
        <v>155</v>
      </c>
      <c r="D298" s="5">
        <v>125.23</v>
      </c>
      <c r="E298" s="5">
        <v>124.13</v>
      </c>
      <c r="F298" s="5">
        <v>124.13</v>
      </c>
      <c r="G298" s="5">
        <v>124.13</v>
      </c>
      <c r="H298" s="5">
        <v>125.23</v>
      </c>
      <c r="I298" s="5">
        <v>124.13</v>
      </c>
      <c r="J298" s="5">
        <v>124.13</v>
      </c>
      <c r="K298" s="5">
        <v>124.13</v>
      </c>
      <c r="L298" s="5">
        <v>124.13</v>
      </c>
      <c r="M298" s="5">
        <v>375.23</v>
      </c>
      <c r="N298" s="5">
        <v>374.13</v>
      </c>
      <c r="O298" s="5">
        <v>375.23</v>
      </c>
      <c r="P298" s="5">
        <v>374.13</v>
      </c>
      <c r="Q298" s="5">
        <v>375.23</v>
      </c>
      <c r="R298" s="5">
        <v>375.23</v>
      </c>
      <c r="S298" s="5">
        <v>375.23</v>
      </c>
      <c r="T298" s="5">
        <v>375.23</v>
      </c>
      <c r="U298" s="5">
        <v>375.23</v>
      </c>
      <c r="V298" s="5">
        <v>375.23</v>
      </c>
      <c r="W298" s="5">
        <v>375.23</v>
      </c>
      <c r="X298" s="5">
        <v>375.23</v>
      </c>
      <c r="Y298" s="5">
        <v>375.23</v>
      </c>
      <c r="Z298" s="5">
        <v>375.23</v>
      </c>
      <c r="AA298" s="5">
        <v>375.23</v>
      </c>
      <c r="AB298" s="5">
        <v>375.23</v>
      </c>
      <c r="AC298" s="5">
        <v>375.23</v>
      </c>
      <c r="AD298" s="5">
        <v>375.23</v>
      </c>
      <c r="AE298" s="5">
        <v>375.23</v>
      </c>
    </row>
    <row r="299" spans="1:31">
      <c r="A299" s="56" t="s">
        <v>80</v>
      </c>
      <c r="B299" s="56" t="s">
        <v>198</v>
      </c>
      <c r="C299" s="56" t="s">
        <v>138</v>
      </c>
      <c r="D299" s="5">
        <v>55.805</v>
      </c>
      <c r="E299" s="5">
        <v>137.178</v>
      </c>
      <c r="F299" s="5">
        <v>254.75700000000001</v>
      </c>
      <c r="G299" s="5">
        <v>407.74700000000001</v>
      </c>
      <c r="H299" s="5">
        <v>597.26199999999994</v>
      </c>
      <c r="I299" s="5">
        <v>772.55799999999999</v>
      </c>
      <c r="J299" s="5">
        <v>1024.9490000000001</v>
      </c>
      <c r="K299" s="5">
        <v>1239.8924565899999</v>
      </c>
      <c r="L299" s="5">
        <v>1442.2730291800001</v>
      </c>
      <c r="M299" s="5">
        <v>1672.4216107699999</v>
      </c>
      <c r="N299" s="5">
        <v>1972.3109051700001</v>
      </c>
      <c r="O299" s="5">
        <v>2322.3100700999998</v>
      </c>
      <c r="P299" s="5">
        <v>2689.1722191600002</v>
      </c>
      <c r="Q299" s="5">
        <v>3083.3483508300001</v>
      </c>
      <c r="R299" s="5">
        <v>3503.3183958999998</v>
      </c>
      <c r="S299" s="5">
        <v>3907.2658795100001</v>
      </c>
      <c r="T299" s="5">
        <v>4248.3119133199998</v>
      </c>
      <c r="U299" s="5">
        <v>4594.1342578200001</v>
      </c>
      <c r="V299" s="5">
        <v>4922.3785791</v>
      </c>
      <c r="W299" s="5">
        <v>5240.6725199799994</v>
      </c>
      <c r="X299" s="5">
        <v>5568.3839228100014</v>
      </c>
      <c r="Y299" s="5">
        <v>5914.7133059999996</v>
      </c>
      <c r="Z299" s="5">
        <v>6268.9471736599999</v>
      </c>
      <c r="AA299" s="5">
        <v>6645.9519552000002</v>
      </c>
      <c r="AB299" s="5">
        <v>7030.0935544499998</v>
      </c>
      <c r="AC299" s="5">
        <v>7438.2922817500003</v>
      </c>
      <c r="AD299" s="5">
        <v>7855.3622635800002</v>
      </c>
      <c r="AE299" s="5">
        <v>7884.0703673100006</v>
      </c>
    </row>
    <row r="300" spans="1:31">
      <c r="A300" s="56" t="s">
        <v>80</v>
      </c>
      <c r="B300" s="56" t="s">
        <v>198</v>
      </c>
      <c r="C300" s="56" t="s">
        <v>139</v>
      </c>
      <c r="D300" s="5">
        <v>332.36599999999999</v>
      </c>
      <c r="E300" s="5">
        <v>592.89299999999992</v>
      </c>
      <c r="F300" s="5">
        <v>841.02199999999993</v>
      </c>
      <c r="G300" s="5">
        <v>1068.623</v>
      </c>
      <c r="H300" s="5">
        <v>1263.973</v>
      </c>
      <c r="I300" s="5">
        <v>1337.973</v>
      </c>
      <c r="J300" s="5">
        <v>1465.9970000000001</v>
      </c>
      <c r="K300" s="5">
        <v>1677.258</v>
      </c>
      <c r="L300" s="5">
        <v>1844.193</v>
      </c>
      <c r="M300" s="5">
        <v>2011.6679999999999</v>
      </c>
      <c r="N300" s="5">
        <v>2249.2469999999998</v>
      </c>
      <c r="O300" s="5">
        <v>2505.0830000000001</v>
      </c>
      <c r="P300" s="5">
        <v>2754.9569999999999</v>
      </c>
      <c r="Q300" s="5">
        <v>2990.1660000000002</v>
      </c>
      <c r="R300" s="5">
        <v>3229.36</v>
      </c>
      <c r="S300" s="5">
        <v>3404.1</v>
      </c>
      <c r="T300" s="5">
        <v>3500.9479999999999</v>
      </c>
      <c r="U300" s="5">
        <v>3565.601999999999</v>
      </c>
      <c r="V300" s="5">
        <v>3605.174</v>
      </c>
      <c r="W300" s="5">
        <v>3604.6750000000002</v>
      </c>
      <c r="X300" s="5">
        <v>3607.498</v>
      </c>
      <c r="Y300" s="5">
        <v>3598.4209999999998</v>
      </c>
      <c r="Z300" s="5">
        <v>3592.6410000000001</v>
      </c>
      <c r="AA300" s="5">
        <v>3576.025000000001</v>
      </c>
      <c r="AB300" s="5">
        <v>3563.2330000000011</v>
      </c>
      <c r="AC300" s="5">
        <v>3540.764000000001</v>
      </c>
      <c r="AD300" s="5">
        <v>3521.5800000000008</v>
      </c>
      <c r="AE300" s="5">
        <v>3521.5800000000008</v>
      </c>
    </row>
    <row r="301" spans="1:3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</row>
    <row r="302" spans="1:31">
      <c r="A302" s="56" t="s">
        <v>80</v>
      </c>
      <c r="B302" s="56" t="s">
        <v>199</v>
      </c>
      <c r="C302" s="56" t="s">
        <v>153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</row>
    <row r="303" spans="1:31">
      <c r="A303" s="56" t="s">
        <v>80</v>
      </c>
      <c r="B303" s="56" t="s">
        <v>199</v>
      </c>
      <c r="C303" s="56" t="s">
        <v>154</v>
      </c>
      <c r="D303" s="5">
        <v>2.4499999999999998E-6</v>
      </c>
      <c r="E303" s="5">
        <v>4.34E-6</v>
      </c>
      <c r="F303" s="5">
        <v>4.7299999999999996E-6</v>
      </c>
      <c r="G303" s="5">
        <v>7.3499999999999999E-6</v>
      </c>
      <c r="H303" s="5">
        <v>1.309E-5</v>
      </c>
      <c r="I303" s="5">
        <v>3.4400000000000003E-5</v>
      </c>
      <c r="J303" s="5">
        <v>130.11886254999999</v>
      </c>
      <c r="K303" s="5">
        <v>184.90806613000001</v>
      </c>
      <c r="L303" s="5">
        <v>184.90806613000001</v>
      </c>
      <c r="M303" s="5">
        <v>184.90806613000001</v>
      </c>
      <c r="N303" s="5">
        <v>184.90806613000001</v>
      </c>
      <c r="O303" s="5">
        <v>184.90806613000001</v>
      </c>
      <c r="P303" s="5">
        <v>184.90806613000001</v>
      </c>
      <c r="Q303" s="5">
        <v>184.90806616</v>
      </c>
      <c r="R303" s="5">
        <v>187.90446041999999</v>
      </c>
      <c r="S303" s="5">
        <v>503.36930588000001</v>
      </c>
      <c r="T303" s="5">
        <v>959.87124687000005</v>
      </c>
      <c r="U303" s="5">
        <v>959.87124687000005</v>
      </c>
      <c r="V303" s="5">
        <v>959.87124687000005</v>
      </c>
      <c r="W303" s="5">
        <v>959.87124687000005</v>
      </c>
      <c r="X303" s="5">
        <v>959.87124442000004</v>
      </c>
      <c r="Y303" s="5">
        <v>959.87124604999997</v>
      </c>
      <c r="Z303" s="5">
        <v>959.87124566</v>
      </c>
      <c r="AA303" s="5">
        <v>959.87124303999997</v>
      </c>
      <c r="AB303" s="5">
        <v>959.87123730999997</v>
      </c>
      <c r="AC303" s="5">
        <v>959.87122375000001</v>
      </c>
      <c r="AD303" s="5">
        <v>829.75239672000009</v>
      </c>
      <c r="AE303" s="5">
        <v>774.96320230000003</v>
      </c>
    </row>
    <row r="304" spans="1:31">
      <c r="A304" s="56" t="s">
        <v>80</v>
      </c>
      <c r="B304" s="56" t="s">
        <v>199</v>
      </c>
      <c r="C304" s="56" t="s">
        <v>155</v>
      </c>
      <c r="D304" s="5">
        <v>473.33</v>
      </c>
      <c r="E304" s="5">
        <v>473.33</v>
      </c>
      <c r="F304" s="5">
        <v>473.33</v>
      </c>
      <c r="G304" s="5">
        <v>473.33</v>
      </c>
      <c r="H304" s="5">
        <v>473.33</v>
      </c>
      <c r="I304" s="5">
        <v>473.33</v>
      </c>
      <c r="J304" s="5">
        <v>473.33</v>
      </c>
      <c r="K304" s="5">
        <v>473.33</v>
      </c>
      <c r="L304" s="5">
        <v>473.33</v>
      </c>
      <c r="M304" s="5">
        <v>473.33</v>
      </c>
      <c r="N304" s="5">
        <v>473.33</v>
      </c>
      <c r="O304" s="5">
        <v>473.33</v>
      </c>
      <c r="P304" s="5">
        <v>473.33</v>
      </c>
      <c r="Q304" s="5">
        <v>473.33</v>
      </c>
      <c r="R304" s="5">
        <v>473.33</v>
      </c>
      <c r="S304" s="5">
        <v>473.33</v>
      </c>
      <c r="T304" s="5">
        <v>473.33</v>
      </c>
      <c r="U304" s="5">
        <v>473.33</v>
      </c>
      <c r="V304" s="5">
        <v>473.33</v>
      </c>
      <c r="W304" s="5">
        <v>473.33</v>
      </c>
      <c r="X304" s="5">
        <v>473.33</v>
      </c>
      <c r="Y304" s="5">
        <v>475.43</v>
      </c>
      <c r="Z304" s="5">
        <v>473.33</v>
      </c>
      <c r="AA304" s="5">
        <v>473.33</v>
      </c>
      <c r="AB304" s="5">
        <v>473.33</v>
      </c>
      <c r="AC304" s="5">
        <v>473.33</v>
      </c>
      <c r="AD304" s="5">
        <v>473.33</v>
      </c>
      <c r="AE304" s="5">
        <v>473.33</v>
      </c>
    </row>
    <row r="305" spans="1:31">
      <c r="A305" s="56" t="s">
        <v>80</v>
      </c>
      <c r="B305" s="56" t="s">
        <v>199</v>
      </c>
      <c r="C305" s="56" t="s">
        <v>138</v>
      </c>
      <c r="D305" s="5">
        <v>88.617000000000004</v>
      </c>
      <c r="E305" s="5">
        <v>126.926</v>
      </c>
      <c r="F305" s="5">
        <v>170.24600000000001</v>
      </c>
      <c r="G305" s="5">
        <v>214.273</v>
      </c>
      <c r="H305" s="5">
        <v>262.03500000000003</v>
      </c>
      <c r="I305" s="5">
        <v>314.13299999999998</v>
      </c>
      <c r="J305" s="5">
        <v>396.51799999999997</v>
      </c>
      <c r="K305" s="5">
        <v>481.68032892000002</v>
      </c>
      <c r="L305" s="5">
        <v>576.47358365999992</v>
      </c>
      <c r="M305" s="5">
        <v>691.38815980000004</v>
      </c>
      <c r="N305" s="5">
        <v>822.10936463999997</v>
      </c>
      <c r="O305" s="5">
        <v>961.61198901</v>
      </c>
      <c r="P305" s="5">
        <v>1103.1650907600001</v>
      </c>
      <c r="Q305" s="5">
        <v>1249.61828021</v>
      </c>
      <c r="R305" s="5">
        <v>1391.3790371299999</v>
      </c>
      <c r="S305" s="5">
        <v>1535.89589978</v>
      </c>
      <c r="T305" s="5">
        <v>1649.0204429800001</v>
      </c>
      <c r="U305" s="5">
        <v>1760.91952014</v>
      </c>
      <c r="V305" s="5">
        <v>1865.4012426700001</v>
      </c>
      <c r="W305" s="5">
        <v>1977.5530478600001</v>
      </c>
      <c r="X305" s="5">
        <v>2093.06887766</v>
      </c>
      <c r="Y305" s="5">
        <v>2215.7033560599998</v>
      </c>
      <c r="Z305" s="5">
        <v>2340.0392231800001</v>
      </c>
      <c r="AA305" s="5">
        <v>2472.04279529</v>
      </c>
      <c r="AB305" s="5">
        <v>2605.8008546900001</v>
      </c>
      <c r="AC305" s="5">
        <v>2746.9221040100001</v>
      </c>
      <c r="AD305" s="5">
        <v>2891.3831629699998</v>
      </c>
      <c r="AE305" s="5">
        <v>2899.8263167599998</v>
      </c>
    </row>
    <row r="306" spans="1:31">
      <c r="A306" s="56" t="s">
        <v>80</v>
      </c>
      <c r="B306" s="56" t="s">
        <v>199</v>
      </c>
      <c r="C306" s="56" t="s">
        <v>139</v>
      </c>
      <c r="D306" s="5">
        <v>212.58099999999999</v>
      </c>
      <c r="E306" s="5">
        <v>276.14400000000001</v>
      </c>
      <c r="F306" s="5">
        <v>335.75400000000002</v>
      </c>
      <c r="G306" s="5">
        <v>385.71199999999999</v>
      </c>
      <c r="H306" s="5">
        <v>430.43700000000001</v>
      </c>
      <c r="I306" s="5">
        <v>473.61900000000003</v>
      </c>
      <c r="J306" s="5">
        <v>550.52099999999996</v>
      </c>
      <c r="K306" s="5">
        <v>637.23300000000006</v>
      </c>
      <c r="L306" s="5">
        <v>727.39999999999986</v>
      </c>
      <c r="M306" s="5">
        <v>829.16200000000003</v>
      </c>
      <c r="N306" s="5">
        <v>941.16499999999996</v>
      </c>
      <c r="O306" s="5">
        <v>1047.02</v>
      </c>
      <c r="P306" s="5">
        <v>1145.7470000000001</v>
      </c>
      <c r="Q306" s="5">
        <v>1232.7439999999999</v>
      </c>
      <c r="R306" s="5">
        <v>1306.8889999999999</v>
      </c>
      <c r="S306" s="5">
        <v>1367.354</v>
      </c>
      <c r="T306" s="5">
        <v>1391.8330000000001</v>
      </c>
      <c r="U306" s="5">
        <v>1402.348</v>
      </c>
      <c r="V306" s="5">
        <v>1404.4880000000001</v>
      </c>
      <c r="W306" s="5">
        <v>1403.319</v>
      </c>
      <c r="X306" s="5">
        <v>1403.71</v>
      </c>
      <c r="Y306" s="5">
        <v>1400.492</v>
      </c>
      <c r="Z306" s="5">
        <v>1398.4079999999999</v>
      </c>
      <c r="AA306" s="5">
        <v>1392.55</v>
      </c>
      <c r="AB306" s="5">
        <v>1387.998</v>
      </c>
      <c r="AC306" s="5">
        <v>1379.539</v>
      </c>
      <c r="AD306" s="5">
        <v>1372.646999999999</v>
      </c>
      <c r="AE306" s="5">
        <v>1372.646999999999</v>
      </c>
    </row>
    <row r="307" spans="1:3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</row>
    <row r="308" spans="1:31">
      <c r="A308" s="56" t="s">
        <v>80</v>
      </c>
      <c r="B308" s="56" t="s">
        <v>200</v>
      </c>
      <c r="C308" s="56" t="s">
        <v>153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1.0720000000000001E-5</v>
      </c>
      <c r="J308" s="5">
        <v>1.1399999999999999E-5</v>
      </c>
      <c r="K308" s="5">
        <v>1.9930000000000001E-5</v>
      </c>
      <c r="L308" s="5">
        <v>2.461E-5</v>
      </c>
      <c r="M308" s="5">
        <v>2.461E-5</v>
      </c>
      <c r="N308" s="5">
        <v>2.463E-5</v>
      </c>
      <c r="O308" s="5">
        <v>2.4769999999999998E-5</v>
      </c>
      <c r="P308" s="5">
        <v>2.6020000000000002E-5</v>
      </c>
      <c r="Q308" s="5">
        <v>2.7250000000000002E-5</v>
      </c>
      <c r="R308" s="5">
        <v>3.133E-5</v>
      </c>
      <c r="S308" s="5">
        <v>3.2140000000000001E-5</v>
      </c>
      <c r="T308" s="5">
        <v>3.3130000000000003E-5</v>
      </c>
      <c r="U308" s="5">
        <v>3.4140000000000002E-5</v>
      </c>
      <c r="V308" s="5">
        <v>3.574E-5</v>
      </c>
      <c r="W308" s="5">
        <v>3.7429999999999999E-5</v>
      </c>
      <c r="X308" s="5">
        <v>3.9619999999999997E-5</v>
      </c>
      <c r="Y308" s="5">
        <v>4.71E-5</v>
      </c>
      <c r="Z308" s="5">
        <v>5.6150000000000003E-5</v>
      </c>
      <c r="AA308" s="5">
        <v>5.6169999999999999E-5</v>
      </c>
      <c r="AB308" s="5">
        <v>5.6210000000000012E-5</v>
      </c>
      <c r="AC308" s="5">
        <v>5.6419999999999999E-5</v>
      </c>
      <c r="AD308" s="5">
        <v>5.8980000000000001E-5</v>
      </c>
      <c r="AE308" s="5">
        <v>6.2119999999999995E-5</v>
      </c>
    </row>
    <row r="309" spans="1:31">
      <c r="A309" s="56" t="s">
        <v>80</v>
      </c>
      <c r="B309" s="56" t="s">
        <v>200</v>
      </c>
      <c r="C309" s="56" t="s">
        <v>154</v>
      </c>
      <c r="D309" s="5">
        <v>2.9000000000000002E-6</v>
      </c>
      <c r="E309" s="5">
        <v>3.8099999999999999E-6</v>
      </c>
      <c r="F309" s="5">
        <v>4.9899999999999997E-6</v>
      </c>
      <c r="G309" s="5">
        <v>5.8000000000000004E-6</v>
      </c>
      <c r="H309" s="5">
        <v>6.2999999999999998E-6</v>
      </c>
      <c r="I309" s="5">
        <v>7.2799999999999998E-6</v>
      </c>
      <c r="J309" s="5">
        <v>8.5599999999999994E-6</v>
      </c>
      <c r="K309" s="5">
        <v>1.327E-5</v>
      </c>
      <c r="L309" s="5">
        <v>1.715E-5</v>
      </c>
      <c r="M309" s="5">
        <v>1.7249999999999999E-5</v>
      </c>
      <c r="N309" s="5">
        <v>1.855E-5</v>
      </c>
      <c r="O309" s="5">
        <v>2.003E-5</v>
      </c>
      <c r="P309" s="5">
        <v>2.1909999999999999E-5</v>
      </c>
      <c r="Q309" s="5">
        <v>2.3649999999999999E-5</v>
      </c>
      <c r="R309" s="5">
        <v>2.6259999999999999E-5</v>
      </c>
      <c r="S309" s="5">
        <v>2.7520000000000001E-5</v>
      </c>
      <c r="T309" s="5">
        <v>2.9709999999999998E-5</v>
      </c>
      <c r="U309" s="5">
        <v>3.2289999999999997E-5</v>
      </c>
      <c r="V309" s="5">
        <v>3.4780000000000002E-5</v>
      </c>
      <c r="W309" s="5">
        <v>3.4900000000000001E-5</v>
      </c>
      <c r="X309" s="5">
        <v>3.82E-5</v>
      </c>
      <c r="Y309" s="5">
        <v>4.4379999999999999E-5</v>
      </c>
      <c r="Z309" s="5">
        <v>4.583E-5</v>
      </c>
      <c r="AA309" s="5">
        <v>4.7389999999999999E-5</v>
      </c>
      <c r="AB309" s="5">
        <v>5.2450000000000001E-5</v>
      </c>
      <c r="AC309" s="5">
        <v>5.6589999999999999E-5</v>
      </c>
      <c r="AD309" s="5">
        <v>6.1600000000000007E-5</v>
      </c>
      <c r="AE309" s="5">
        <v>6.6810000000000006E-5</v>
      </c>
    </row>
    <row r="310" spans="1:31">
      <c r="A310" s="56" t="s">
        <v>80</v>
      </c>
      <c r="B310" s="56" t="s">
        <v>200</v>
      </c>
      <c r="C310" s="56" t="s">
        <v>155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</row>
    <row r="311" spans="1:31">
      <c r="A311" s="56" t="s">
        <v>80</v>
      </c>
      <c r="B311" s="56" t="s">
        <v>200</v>
      </c>
      <c r="C311" s="56" t="s">
        <v>138</v>
      </c>
      <c r="D311" s="5">
        <v>6.4749999999999996</v>
      </c>
      <c r="E311" s="5">
        <v>13.055999999999999</v>
      </c>
      <c r="F311" s="5">
        <v>22.071000000000002</v>
      </c>
      <c r="G311" s="5">
        <v>33.045999999999999</v>
      </c>
      <c r="H311" s="5">
        <v>46.206000000000003</v>
      </c>
      <c r="I311" s="5">
        <v>61.677</v>
      </c>
      <c r="J311" s="5">
        <v>85.302999999999997</v>
      </c>
      <c r="K311" s="5">
        <v>106.15148554</v>
      </c>
      <c r="L311" s="5">
        <v>128.39884997999999</v>
      </c>
      <c r="M311" s="5">
        <v>155.92226500000001</v>
      </c>
      <c r="N311" s="5">
        <v>187.63005269000001</v>
      </c>
      <c r="O311" s="5">
        <v>223.1006467</v>
      </c>
      <c r="P311" s="5">
        <v>259.99912260999997</v>
      </c>
      <c r="Q311" s="5">
        <v>298.95734677000002</v>
      </c>
      <c r="R311" s="5">
        <v>337.58509092000003</v>
      </c>
      <c r="S311" s="5">
        <v>377.19855520999999</v>
      </c>
      <c r="T311" s="5">
        <v>409.26820767999999</v>
      </c>
      <c r="U311" s="5">
        <v>441.32100571000001</v>
      </c>
      <c r="V311" s="5">
        <v>471.40510606999999</v>
      </c>
      <c r="W311" s="5">
        <v>503.46567236999999</v>
      </c>
      <c r="X311" s="5">
        <v>536.23109856999997</v>
      </c>
      <c r="Y311" s="5">
        <v>570.92117711000003</v>
      </c>
      <c r="Z311" s="5">
        <v>606.0269333</v>
      </c>
      <c r="AA311" s="5">
        <v>643.19868507000001</v>
      </c>
      <c r="AB311" s="5">
        <v>680.67299238999999</v>
      </c>
      <c r="AC311" s="5">
        <v>720.12988898000003</v>
      </c>
      <c r="AD311" s="5">
        <v>760.10126588000003</v>
      </c>
      <c r="AE311" s="5">
        <v>761.60182925999993</v>
      </c>
    </row>
    <row r="312" spans="1:31">
      <c r="A312" s="56" t="s">
        <v>80</v>
      </c>
      <c r="B312" s="56" t="s">
        <v>200</v>
      </c>
      <c r="C312" s="56" t="s">
        <v>139</v>
      </c>
      <c r="D312" s="5">
        <v>41.377000000000002</v>
      </c>
      <c r="E312" s="5">
        <v>59.671999999999997</v>
      </c>
      <c r="F312" s="5">
        <v>76.56</v>
      </c>
      <c r="G312" s="5">
        <v>90.268000000000001</v>
      </c>
      <c r="H312" s="5">
        <v>101.32</v>
      </c>
      <c r="I312" s="5">
        <v>110.82299999999999</v>
      </c>
      <c r="J312" s="5">
        <v>127.054</v>
      </c>
      <c r="K312" s="5">
        <v>149.11699999999999</v>
      </c>
      <c r="L312" s="5">
        <v>170.46899999999999</v>
      </c>
      <c r="M312" s="5">
        <v>195.083</v>
      </c>
      <c r="N312" s="5">
        <v>222.42099999999999</v>
      </c>
      <c r="O312" s="5">
        <v>249.88900000000001</v>
      </c>
      <c r="P312" s="5">
        <v>276.29199999999997</v>
      </c>
      <c r="Q312" s="5">
        <v>300.41300000000001</v>
      </c>
      <c r="R312" s="5">
        <v>321.84100000000012</v>
      </c>
      <c r="S312" s="5">
        <v>339.84500000000003</v>
      </c>
      <c r="T312" s="5">
        <v>348.76899999999989</v>
      </c>
      <c r="U312" s="5">
        <v>354.13799999999998</v>
      </c>
      <c r="V312" s="5">
        <v>357.02999999999992</v>
      </c>
      <c r="W312" s="5">
        <v>358.66699999999997</v>
      </c>
      <c r="X312" s="5">
        <v>360.45299999999997</v>
      </c>
      <c r="Y312" s="5">
        <v>360.96400000000011</v>
      </c>
      <c r="Z312" s="5">
        <v>361.55799999999999</v>
      </c>
      <c r="AA312" s="5">
        <v>360.78600000000012</v>
      </c>
      <c r="AB312" s="5">
        <v>360.19799999999998</v>
      </c>
      <c r="AC312" s="5">
        <v>358.24400000000003</v>
      </c>
      <c r="AD312" s="5">
        <v>356.52699999999999</v>
      </c>
      <c r="AE312" s="5">
        <v>356.52699999999999</v>
      </c>
    </row>
    <row r="313" spans="1:31"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</row>
  </sheetData>
  <autoFilter ref="A3:C312" xr:uid="{00000000-0009-0000-0000-000008000000}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9">
    <tabColor theme="7"/>
  </sheetPr>
  <dimension ref="A1:AE313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4.6640625" style="6" customWidth="1"/>
    <col min="4" max="4" width="9" style="6" customWidth="1"/>
    <col min="5" max="16384" width="9" style="6"/>
  </cols>
  <sheetData>
    <row r="1" spans="1:31" s="15" customFormat="1" ht="23.25" customHeight="1" thickBot="1">
      <c r="A1" s="1" t="s">
        <v>205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12" t="s">
        <v>206</v>
      </c>
      <c r="C2" s="12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54</v>
      </c>
      <c r="B4" s="56" t="s">
        <v>163</v>
      </c>
      <c r="C4" s="56" t="s">
        <v>152</v>
      </c>
      <c r="D4" s="5">
        <v>0</v>
      </c>
      <c r="E4" s="5">
        <v>0</v>
      </c>
      <c r="F4" s="5">
        <v>116.28</v>
      </c>
      <c r="G4" s="5">
        <v>348.84</v>
      </c>
      <c r="H4" s="5">
        <v>348.84</v>
      </c>
      <c r="I4" s="5">
        <v>348.84</v>
      </c>
      <c r="J4" s="5">
        <v>348.84</v>
      </c>
      <c r="K4" s="5">
        <v>348.84</v>
      </c>
      <c r="L4" s="5">
        <v>348.84</v>
      </c>
      <c r="M4" s="5">
        <v>348.84</v>
      </c>
      <c r="N4" s="5">
        <v>348.84</v>
      </c>
      <c r="O4" s="5">
        <v>348.84</v>
      </c>
      <c r="P4" s="5">
        <v>348.84</v>
      </c>
      <c r="Q4" s="5">
        <v>348.84</v>
      </c>
      <c r="R4" s="5">
        <v>348.84</v>
      </c>
      <c r="S4" s="5">
        <v>348.84</v>
      </c>
      <c r="T4" s="5">
        <v>348.84</v>
      </c>
      <c r="U4" s="5">
        <v>348.84</v>
      </c>
      <c r="V4" s="5">
        <v>348.84</v>
      </c>
      <c r="W4" s="5">
        <v>348.84</v>
      </c>
      <c r="X4" s="5">
        <v>348.84</v>
      </c>
      <c r="Y4" s="5">
        <v>348.84</v>
      </c>
      <c r="Z4" s="5">
        <v>348.84</v>
      </c>
      <c r="AA4" s="5">
        <v>348.84</v>
      </c>
      <c r="AB4" s="5">
        <v>348.84</v>
      </c>
      <c r="AC4" s="5">
        <v>348.84</v>
      </c>
      <c r="AD4" s="5">
        <v>348.84</v>
      </c>
      <c r="AE4" s="5">
        <v>348.84</v>
      </c>
    </row>
    <row r="5" spans="1:31">
      <c r="A5" s="56" t="s">
        <v>54</v>
      </c>
      <c r="B5" s="56" t="s">
        <v>163</v>
      </c>
      <c r="C5" s="56" t="s">
        <v>153</v>
      </c>
      <c r="D5" s="5">
        <v>6.0490000000000004</v>
      </c>
      <c r="E5" s="5">
        <v>6.0490000000000004</v>
      </c>
      <c r="F5" s="5">
        <v>6.0490000000000004</v>
      </c>
      <c r="G5" s="5">
        <v>6.0490000000000004</v>
      </c>
      <c r="H5" s="5">
        <v>6.0490000000000004</v>
      </c>
      <c r="I5" s="5">
        <v>6.0490018052800014</v>
      </c>
      <c r="J5" s="5">
        <v>6.0490018120000002</v>
      </c>
      <c r="K5" s="5">
        <v>6.0490020114400007</v>
      </c>
      <c r="L5" s="5">
        <v>6.0490021134400003</v>
      </c>
      <c r="M5" s="5">
        <v>6.0490026884800008</v>
      </c>
      <c r="N5" s="5">
        <v>6.0490037696800014</v>
      </c>
      <c r="O5" s="5">
        <v>6.0490128251200002</v>
      </c>
      <c r="P5" s="5">
        <v>6.0490128251200002</v>
      </c>
      <c r="Q5" s="5">
        <v>15.94532400736</v>
      </c>
      <c r="R5" s="5">
        <v>30.049010713600001</v>
      </c>
      <c r="S5" s="5">
        <v>30.049010715520001</v>
      </c>
      <c r="T5" s="5">
        <v>32.474517671679997</v>
      </c>
      <c r="U5" s="5">
        <v>32.474517675759998</v>
      </c>
      <c r="V5" s="5">
        <v>32.474517677439998</v>
      </c>
      <c r="W5" s="5">
        <v>32.474517677679998</v>
      </c>
      <c r="X5" s="5">
        <v>42.048999801519997</v>
      </c>
      <c r="Y5" s="5">
        <v>42.048999801999997</v>
      </c>
      <c r="Z5" s="5">
        <v>42.048999804879998</v>
      </c>
      <c r="AA5" s="5">
        <v>42.048999807759998</v>
      </c>
      <c r="AB5" s="5">
        <v>42.048999809439998</v>
      </c>
      <c r="AC5" s="5">
        <v>42.048999909519999</v>
      </c>
      <c r="AD5" s="5">
        <v>42.04899992512</v>
      </c>
      <c r="AE5" s="5">
        <v>42.048999926560001</v>
      </c>
    </row>
    <row r="6" spans="1:31">
      <c r="A6" s="56" t="s">
        <v>54</v>
      </c>
      <c r="B6" s="56" t="s">
        <v>163</v>
      </c>
      <c r="C6" s="56" t="s">
        <v>154</v>
      </c>
      <c r="D6" s="5">
        <v>0.22200007824000001</v>
      </c>
      <c r="E6" s="5">
        <v>0.22200011472</v>
      </c>
      <c r="F6" s="5">
        <v>5.0220261556800008</v>
      </c>
      <c r="G6" s="5">
        <v>5.0220261556800008</v>
      </c>
      <c r="H6" s="5">
        <v>12.42200918672</v>
      </c>
      <c r="I6" s="5">
        <v>15.620952513440001</v>
      </c>
      <c r="J6" s="5">
        <v>16.221852503680001</v>
      </c>
      <c r="K6" s="5">
        <v>16.221852507440001</v>
      </c>
      <c r="L6" s="5">
        <v>16.221852508480001</v>
      </c>
      <c r="M6" s="5">
        <v>16.221852511840002</v>
      </c>
      <c r="N6" s="5">
        <v>16.221852526239999</v>
      </c>
      <c r="O6" s="5">
        <v>16.22185253736</v>
      </c>
      <c r="P6" s="5">
        <v>16.22185253744</v>
      </c>
      <c r="Q6" s="5">
        <v>16.2218525404</v>
      </c>
      <c r="R6" s="5">
        <v>16.22185258192</v>
      </c>
      <c r="S6" s="5">
        <v>16.221852673600001</v>
      </c>
      <c r="T6" s="5">
        <v>16.22185300784</v>
      </c>
      <c r="U6" s="5">
        <v>16.22185301064</v>
      </c>
      <c r="V6" s="5">
        <v>16.2218530108</v>
      </c>
      <c r="W6" s="5">
        <v>16.22185301096</v>
      </c>
      <c r="X6" s="5">
        <v>16.221852933920001</v>
      </c>
      <c r="Y6" s="5">
        <v>16.22185322152</v>
      </c>
      <c r="Z6" s="5">
        <v>11.421827304240001</v>
      </c>
      <c r="AA6" s="5">
        <v>11.42182750536</v>
      </c>
      <c r="AB6" s="5">
        <v>4.0218454599200006</v>
      </c>
      <c r="AC6" s="5">
        <v>1.00743440024</v>
      </c>
      <c r="AD6" s="5">
        <v>3.5437013133600002</v>
      </c>
      <c r="AE6" s="5">
        <v>3.5437013132000001</v>
      </c>
    </row>
    <row r="7" spans="1:31">
      <c r="A7" s="56" t="s">
        <v>54</v>
      </c>
      <c r="B7" s="56" t="s">
        <v>163</v>
      </c>
      <c r="C7" s="56" t="s">
        <v>155</v>
      </c>
      <c r="D7" s="5">
        <v>7.4999999999999997E-2</v>
      </c>
      <c r="E7" s="5">
        <v>7.4999999999999997E-2</v>
      </c>
      <c r="F7" s="5">
        <v>7.4999999999999997E-2</v>
      </c>
      <c r="G7" s="5">
        <v>7.4999999999999997E-2</v>
      </c>
      <c r="H7" s="5">
        <v>7.4999999999999997E-2</v>
      </c>
      <c r="I7" s="5">
        <v>7.4999999999999997E-2</v>
      </c>
      <c r="J7" s="5">
        <v>7.4999999999999997E-2</v>
      </c>
      <c r="K7" s="5">
        <v>7.4999999999999997E-2</v>
      </c>
      <c r="L7" s="5">
        <v>7.4999999999999997E-2</v>
      </c>
      <c r="M7" s="5">
        <v>7.4999999999999997E-2</v>
      </c>
      <c r="N7" s="5">
        <v>7.4999999999999997E-2</v>
      </c>
      <c r="O7" s="5">
        <v>7.4999999999999997E-2</v>
      </c>
      <c r="P7" s="5">
        <v>7.4999999999999997E-2</v>
      </c>
      <c r="Q7" s="5">
        <v>7.4999999999999997E-2</v>
      </c>
      <c r="R7" s="5">
        <v>7.4999999999999997E-2</v>
      </c>
      <c r="S7" s="5">
        <v>7.4999999999999997E-2</v>
      </c>
      <c r="T7" s="5">
        <v>7.4999999999999997E-2</v>
      </c>
      <c r="U7" s="5">
        <v>7.4999999999999997E-2</v>
      </c>
      <c r="V7" s="5">
        <v>7.4999999999999997E-2</v>
      </c>
      <c r="W7" s="5">
        <v>7.4999999999999997E-2</v>
      </c>
      <c r="X7" s="5">
        <v>7.4999999999999997E-2</v>
      </c>
      <c r="Y7" s="5">
        <v>7.4999999999999997E-2</v>
      </c>
      <c r="Z7" s="5">
        <v>7.4999999999999997E-2</v>
      </c>
      <c r="AA7" s="5">
        <v>7.4999999999999997E-2</v>
      </c>
      <c r="AB7" s="5">
        <v>7.4999999999999997E-2</v>
      </c>
      <c r="AC7" s="5">
        <v>7.4999999999999997E-2</v>
      </c>
      <c r="AD7" s="5">
        <v>7.4999999999999997E-2</v>
      </c>
      <c r="AE7" s="5">
        <v>7.4999999999999997E-2</v>
      </c>
    </row>
    <row r="8" spans="1:31">
      <c r="A8" s="56" t="s">
        <v>54</v>
      </c>
      <c r="B8" s="56" t="s">
        <v>163</v>
      </c>
      <c r="C8" s="56" t="s">
        <v>138</v>
      </c>
      <c r="D8" s="5">
        <v>0.19439000000000001</v>
      </c>
      <c r="E8" s="5">
        <v>0.38778200000000002</v>
      </c>
      <c r="F8" s="5">
        <v>0.64293400000000001</v>
      </c>
      <c r="G8" s="5">
        <v>0.95461600000000013</v>
      </c>
      <c r="H8" s="5">
        <v>1.3278779999799999</v>
      </c>
      <c r="I8" s="5">
        <v>1.76852400002</v>
      </c>
      <c r="J8" s="5">
        <v>2.4472339999999999</v>
      </c>
      <c r="K8" s="5">
        <v>3.1792912904050001</v>
      </c>
      <c r="L8" s="5">
        <v>4.0532339049049986</v>
      </c>
      <c r="M8" s="5">
        <v>5.11723319667</v>
      </c>
      <c r="N8" s="5">
        <v>6.43023426347</v>
      </c>
      <c r="O8" s="5">
        <v>7.9057333170550006</v>
      </c>
      <c r="P8" s="5">
        <v>9.4718205509300013</v>
      </c>
      <c r="Q8" s="5">
        <v>11.167270950860001</v>
      </c>
      <c r="R8" s="5">
        <v>12.912038666959999</v>
      </c>
      <c r="S8" s="5">
        <v>14.73846369202</v>
      </c>
      <c r="T8" s="5">
        <v>16.415895738774999</v>
      </c>
      <c r="U8" s="5">
        <v>18.159610702915</v>
      </c>
      <c r="V8" s="5">
        <v>19.909619633599998</v>
      </c>
      <c r="W8" s="5">
        <v>21.794410553790001</v>
      </c>
      <c r="X8" s="5">
        <v>23.789931412960001</v>
      </c>
      <c r="Y8" s="5">
        <v>25.91618567615</v>
      </c>
      <c r="Z8" s="5">
        <v>28.143168150449998</v>
      </c>
      <c r="AA8" s="5">
        <v>30.528180027295001</v>
      </c>
      <c r="AB8" s="5">
        <v>33.003186534479987</v>
      </c>
      <c r="AC8" s="5">
        <v>35.626558730494999</v>
      </c>
      <c r="AD8" s="5">
        <v>38.366984215949998</v>
      </c>
      <c r="AE8" s="5">
        <v>38.530625895744997</v>
      </c>
    </row>
    <row r="9" spans="1:31">
      <c r="A9" s="56" t="s">
        <v>54</v>
      </c>
      <c r="B9" s="56" t="s">
        <v>163</v>
      </c>
      <c r="C9" s="56" t="s">
        <v>139</v>
      </c>
      <c r="D9" s="5">
        <v>1.2905990000000001</v>
      </c>
      <c r="E9" s="5">
        <v>1.8669420000000001</v>
      </c>
      <c r="F9" s="5">
        <v>2.3402639999999999</v>
      </c>
      <c r="G9" s="5">
        <v>2.721489</v>
      </c>
      <c r="H9" s="5">
        <v>3.0202580000000001</v>
      </c>
      <c r="I9" s="5">
        <v>3.254537</v>
      </c>
      <c r="J9" s="5">
        <v>3.7212140000000011</v>
      </c>
      <c r="K9" s="5">
        <v>4.3609040000000006</v>
      </c>
      <c r="L9" s="5">
        <v>5.0073279999999993</v>
      </c>
      <c r="M9" s="5">
        <v>5.7303620000000004</v>
      </c>
      <c r="N9" s="5">
        <v>6.740787000000001</v>
      </c>
      <c r="O9" s="5">
        <v>7.6745400000000012</v>
      </c>
      <c r="P9" s="5">
        <v>8.4862740000000016</v>
      </c>
      <c r="Q9" s="5">
        <v>9.1783719999999995</v>
      </c>
      <c r="R9" s="5">
        <v>9.7157289999999996</v>
      </c>
      <c r="S9" s="5">
        <v>10.088804</v>
      </c>
      <c r="T9" s="5">
        <v>10.215768000000001</v>
      </c>
      <c r="U9" s="5">
        <v>10.213255999999999</v>
      </c>
      <c r="V9" s="5">
        <v>10.122491999999999</v>
      </c>
      <c r="W9" s="5">
        <v>10.065595</v>
      </c>
      <c r="X9" s="5">
        <v>10.181203</v>
      </c>
      <c r="Y9" s="5">
        <v>10.256219</v>
      </c>
      <c r="Z9" s="5">
        <v>10.301366</v>
      </c>
      <c r="AA9" s="5">
        <v>10.294813</v>
      </c>
      <c r="AB9" s="5">
        <v>10.252349000000001</v>
      </c>
      <c r="AC9" s="5">
        <v>10.143597</v>
      </c>
      <c r="AD9" s="5">
        <v>10.015876</v>
      </c>
      <c r="AE9" s="5">
        <v>10.015876</v>
      </c>
    </row>
    <row r="10" spans="1:3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</row>
    <row r="11" spans="1:31">
      <c r="A11" s="56" t="s">
        <v>54</v>
      </c>
      <c r="B11" s="56" t="s">
        <v>197</v>
      </c>
      <c r="C11" s="56" t="s">
        <v>153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3.1343999999999998E-7</v>
      </c>
      <c r="J11" s="5">
        <v>3.2231999999999999E-7</v>
      </c>
      <c r="K11" s="5">
        <v>5.42387670912</v>
      </c>
      <c r="L11" s="5">
        <v>5.42387670912</v>
      </c>
      <c r="M11" s="5">
        <v>5.42387670912</v>
      </c>
      <c r="N11" s="5">
        <v>11.35942813488</v>
      </c>
      <c r="O11" s="5">
        <v>13.324246584959999</v>
      </c>
      <c r="P11" s="5">
        <v>13.324246584959999</v>
      </c>
      <c r="Q11" s="5">
        <v>28.863931321199999</v>
      </c>
      <c r="R11" s="5">
        <v>32.486462808479999</v>
      </c>
      <c r="S11" s="5">
        <v>32.486462848560002</v>
      </c>
      <c r="T11" s="5">
        <v>33.291461812560001</v>
      </c>
      <c r="U11" s="5">
        <v>33.291461813039987</v>
      </c>
      <c r="V11" s="5">
        <v>41.024674262399998</v>
      </c>
      <c r="W11" s="5">
        <v>41.024674262879998</v>
      </c>
      <c r="X11" s="5">
        <v>41.024674263119998</v>
      </c>
      <c r="Y11" s="5">
        <v>41.024674264079998</v>
      </c>
      <c r="Z11" s="5">
        <v>41.024674273919999</v>
      </c>
      <c r="AA11" s="5">
        <v>41.024674273919999</v>
      </c>
      <c r="AB11" s="5">
        <v>41.024674273919999</v>
      </c>
      <c r="AC11" s="5">
        <v>41.024674274399999</v>
      </c>
      <c r="AD11" s="5">
        <v>41.024674274639999</v>
      </c>
      <c r="AE11" s="5">
        <v>41.024674274880013</v>
      </c>
    </row>
    <row r="12" spans="1:31">
      <c r="A12" s="56" t="s">
        <v>54</v>
      </c>
      <c r="B12" s="56" t="s">
        <v>197</v>
      </c>
      <c r="C12" s="56" t="s">
        <v>154</v>
      </c>
      <c r="D12" s="5">
        <v>5.7000000770000003</v>
      </c>
      <c r="E12" s="5">
        <v>5.7000001123600006</v>
      </c>
      <c r="F12" s="5">
        <v>7.7000001351199998</v>
      </c>
      <c r="G12" s="5">
        <v>7.7000001751599996</v>
      </c>
      <c r="H12" s="5">
        <v>7.7000002272400003</v>
      </c>
      <c r="I12" s="5">
        <v>8.0451587625199998</v>
      </c>
      <c r="J12" s="5">
        <v>8.0451593670000001</v>
      </c>
      <c r="K12" s="5">
        <v>13.77452754512</v>
      </c>
      <c r="L12" s="5">
        <v>13.77452754512</v>
      </c>
      <c r="M12" s="5">
        <v>13.77452754512</v>
      </c>
      <c r="N12" s="5">
        <v>13.77452754512</v>
      </c>
      <c r="O12" s="5">
        <v>13.77452754512</v>
      </c>
      <c r="P12" s="5">
        <v>13.77452754512</v>
      </c>
      <c r="Q12" s="5">
        <v>13.77452754552</v>
      </c>
      <c r="R12" s="5">
        <v>13.7745275488</v>
      </c>
      <c r="S12" s="5">
        <v>21.026730151839999</v>
      </c>
      <c r="T12" s="5">
        <v>30.528737057520001</v>
      </c>
      <c r="U12" s="5">
        <v>31.913826189960002</v>
      </c>
      <c r="V12" s="5">
        <v>33.823117327760002</v>
      </c>
      <c r="W12" s="5">
        <v>33.823117328040013</v>
      </c>
      <c r="X12" s="5">
        <v>33.823117251360003</v>
      </c>
      <c r="Y12" s="5">
        <v>33.823117234560002</v>
      </c>
      <c r="Z12" s="5">
        <v>33.823117235479998</v>
      </c>
      <c r="AA12" s="5">
        <v>33.823117196560013</v>
      </c>
      <c r="AB12" s="5">
        <v>33.823117145079998</v>
      </c>
      <c r="AC12" s="5">
        <v>41.650476357560002</v>
      </c>
      <c r="AD12" s="5">
        <v>53.75310283052</v>
      </c>
      <c r="AE12" s="5">
        <v>48.023734728720001</v>
      </c>
    </row>
    <row r="13" spans="1:31">
      <c r="A13" s="56" t="s">
        <v>54</v>
      </c>
      <c r="B13" s="56" t="s">
        <v>197</v>
      </c>
      <c r="C13" s="56" t="s">
        <v>155</v>
      </c>
      <c r="D13" s="5">
        <v>0.15000001205999999</v>
      </c>
      <c r="E13" s="5">
        <v>0.15000001582</v>
      </c>
      <c r="F13" s="5">
        <v>0.15000001805999999</v>
      </c>
      <c r="G13" s="5">
        <v>0.15000002171999999</v>
      </c>
      <c r="H13" s="5">
        <v>0.15000002640000001</v>
      </c>
      <c r="I13" s="5">
        <v>0.15000006596000001</v>
      </c>
      <c r="J13" s="5">
        <v>0.15000006639999999</v>
      </c>
      <c r="K13" s="5">
        <v>0.15000009678000001</v>
      </c>
      <c r="L13" s="5">
        <v>0.15000009678000001</v>
      </c>
      <c r="M13" s="5">
        <v>0.15000009678000001</v>
      </c>
      <c r="N13" s="5">
        <v>0.15000009680000001</v>
      </c>
      <c r="O13" s="5">
        <v>0.15000009682000001</v>
      </c>
      <c r="P13" s="5">
        <v>0.15000009684000001</v>
      </c>
      <c r="Q13" s="5">
        <v>0.15000009710000001</v>
      </c>
      <c r="R13" s="5">
        <v>0.15000014134</v>
      </c>
      <c r="S13" s="5">
        <v>0.15000015514000001</v>
      </c>
      <c r="T13" s="5">
        <v>0.15000017798000001</v>
      </c>
      <c r="U13" s="5">
        <v>0.15000019749999999</v>
      </c>
      <c r="V13" s="5">
        <v>0.15000024853999999</v>
      </c>
      <c r="W13" s="5">
        <v>0.15000024904000001</v>
      </c>
      <c r="X13" s="5">
        <v>0.15000024521999999</v>
      </c>
      <c r="Y13" s="5">
        <v>0.15000038262000001</v>
      </c>
      <c r="Z13" s="5">
        <v>0.15000054856</v>
      </c>
      <c r="AA13" s="5">
        <v>0.15000054522</v>
      </c>
      <c r="AB13" s="5">
        <v>0.1500005408</v>
      </c>
      <c r="AC13" s="5">
        <v>0.15000070698000001</v>
      </c>
      <c r="AD13" s="5">
        <v>0.15000082143999999</v>
      </c>
      <c r="AE13" s="5">
        <v>0.15000091635999999</v>
      </c>
    </row>
    <row r="14" spans="1:31">
      <c r="A14" s="56" t="s">
        <v>54</v>
      </c>
      <c r="B14" s="56" t="s">
        <v>197</v>
      </c>
      <c r="C14" s="56" t="s">
        <v>138</v>
      </c>
      <c r="D14" s="5">
        <v>0.14129399998</v>
      </c>
      <c r="E14" s="5">
        <v>0.30395800002000001</v>
      </c>
      <c r="F14" s="5">
        <v>0.53381000000000001</v>
      </c>
      <c r="G14" s="5">
        <v>0.813106</v>
      </c>
      <c r="H14" s="5">
        <v>1.146738</v>
      </c>
      <c r="I14" s="5">
        <v>1.550006</v>
      </c>
      <c r="J14" s="5">
        <v>2.17790199998</v>
      </c>
      <c r="K14" s="5">
        <v>2.8239585915449998</v>
      </c>
      <c r="L14" s="5">
        <v>3.4868108320350002</v>
      </c>
      <c r="M14" s="5">
        <v>4.2915399553900002</v>
      </c>
      <c r="N14" s="5">
        <v>5.2811603713600004</v>
      </c>
      <c r="O14" s="5">
        <v>6.3950273002500007</v>
      </c>
      <c r="P14" s="5">
        <v>7.5862314719300006</v>
      </c>
      <c r="Q14" s="5">
        <v>8.8577822420450012</v>
      </c>
      <c r="R14" s="5">
        <v>10.169888386215</v>
      </c>
      <c r="S14" s="5">
        <v>11.545914341805</v>
      </c>
      <c r="T14" s="5">
        <v>12.764630874205</v>
      </c>
      <c r="U14" s="5">
        <v>14.01262180554</v>
      </c>
      <c r="V14" s="5">
        <v>15.235826242094999</v>
      </c>
      <c r="W14" s="5">
        <v>16.550862035824998</v>
      </c>
      <c r="X14" s="5">
        <v>17.939280273455001</v>
      </c>
      <c r="Y14" s="5">
        <v>19.407113092399999</v>
      </c>
      <c r="Z14" s="5">
        <v>20.940613881545001</v>
      </c>
      <c r="AA14" s="5">
        <v>22.57659538319</v>
      </c>
      <c r="AB14" s="5">
        <v>24.272251064639999</v>
      </c>
      <c r="AC14" s="5">
        <v>26.07354447682</v>
      </c>
      <c r="AD14" s="5">
        <v>27.941384198834999</v>
      </c>
      <c r="AE14" s="5">
        <v>28.04476365911</v>
      </c>
    </row>
    <row r="15" spans="1:31">
      <c r="A15" s="56" t="s">
        <v>54</v>
      </c>
      <c r="B15" s="56" t="s">
        <v>197</v>
      </c>
      <c r="C15" s="56" t="s">
        <v>139</v>
      </c>
      <c r="D15" s="5">
        <v>0.93413899999999994</v>
      </c>
      <c r="E15" s="5">
        <v>1.486032</v>
      </c>
      <c r="F15" s="5">
        <v>1.998332</v>
      </c>
      <c r="G15" s="5">
        <v>2.377211</v>
      </c>
      <c r="H15" s="5">
        <v>2.6857310000000001</v>
      </c>
      <c r="I15" s="5">
        <v>2.9478589999999989</v>
      </c>
      <c r="J15" s="5">
        <v>3.4452570000000011</v>
      </c>
      <c r="K15" s="5">
        <v>4.0823709999999993</v>
      </c>
      <c r="L15" s="5">
        <v>4.5611999999999986</v>
      </c>
      <c r="M15" s="5">
        <v>5.1066079999999987</v>
      </c>
      <c r="N15" s="5">
        <v>5.893184999999999</v>
      </c>
      <c r="O15" s="5">
        <v>6.655151</v>
      </c>
      <c r="P15" s="5">
        <v>7.3638430000000001</v>
      </c>
      <c r="Q15" s="5">
        <v>7.9421039999999996</v>
      </c>
      <c r="R15" s="5">
        <v>8.4166529999999984</v>
      </c>
      <c r="S15" s="5">
        <v>8.7754529999999971</v>
      </c>
      <c r="T15" s="5">
        <v>8.9196810000000006</v>
      </c>
      <c r="U15" s="5">
        <v>8.9421520000000001</v>
      </c>
      <c r="V15" s="5">
        <v>8.8258210000000012</v>
      </c>
      <c r="W15" s="5">
        <v>8.7349959999999989</v>
      </c>
      <c r="X15" s="5">
        <v>8.7984870000000015</v>
      </c>
      <c r="Y15" s="5">
        <v>8.8397610000000011</v>
      </c>
      <c r="Z15" s="5">
        <v>8.8853490000000015</v>
      </c>
      <c r="AA15" s="5">
        <v>8.8638999999999974</v>
      </c>
      <c r="AB15" s="5">
        <v>8.8276219999999999</v>
      </c>
      <c r="AC15" s="5">
        <v>8.7483510000000013</v>
      </c>
      <c r="AD15" s="5">
        <v>8.6558369999999965</v>
      </c>
      <c r="AE15" s="5">
        <v>8.6558369999999965</v>
      </c>
    </row>
    <row r="16" spans="1:3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>
      <c r="A17" s="56" t="s">
        <v>54</v>
      </c>
      <c r="B17" s="56" t="s">
        <v>198</v>
      </c>
      <c r="C17" s="56" t="s">
        <v>153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4.3920000000000002E-7</v>
      </c>
      <c r="J17" s="5">
        <v>5.5631999999999999E-7</v>
      </c>
      <c r="K17" s="5">
        <v>1.46112E-6</v>
      </c>
      <c r="L17" s="5">
        <v>1.46112E-6</v>
      </c>
      <c r="M17" s="5">
        <v>1.46112E-6</v>
      </c>
      <c r="N17" s="5">
        <v>1.46112E-6</v>
      </c>
      <c r="O17" s="5">
        <v>1.46112E-6</v>
      </c>
      <c r="P17" s="5">
        <v>1.46112E-6</v>
      </c>
      <c r="Q17" s="5">
        <v>2.8428000000000001E-6</v>
      </c>
      <c r="R17" s="5">
        <v>3.40296E-6</v>
      </c>
      <c r="S17" s="5">
        <v>3.40368E-6</v>
      </c>
      <c r="T17" s="5">
        <v>12.06686478192</v>
      </c>
      <c r="U17" s="5">
        <v>12.06686478192</v>
      </c>
      <c r="V17" s="5">
        <v>12.06686478192</v>
      </c>
      <c r="W17" s="5">
        <v>12.06686478192</v>
      </c>
      <c r="X17" s="5">
        <v>16.460804125679999</v>
      </c>
      <c r="Y17" s="5">
        <v>16.4608043004</v>
      </c>
      <c r="Z17" s="5">
        <v>16.460804379359999</v>
      </c>
      <c r="AA17" s="5">
        <v>16.460804541600002</v>
      </c>
      <c r="AB17" s="5">
        <v>16.460804542319998</v>
      </c>
      <c r="AC17" s="5">
        <v>16.46080456296</v>
      </c>
      <c r="AD17" s="5">
        <v>16.46080555632</v>
      </c>
      <c r="AE17" s="5">
        <v>16.460805780000001</v>
      </c>
    </row>
    <row r="18" spans="1:31">
      <c r="A18" s="56" t="s">
        <v>54</v>
      </c>
      <c r="B18" s="56" t="s">
        <v>198</v>
      </c>
      <c r="C18" s="56" t="s">
        <v>154</v>
      </c>
      <c r="D18" s="5">
        <v>1.9519999999999999E-8</v>
      </c>
      <c r="E18" s="5">
        <v>2.7520000000000001E-8</v>
      </c>
      <c r="F18" s="5">
        <v>3.4E-8</v>
      </c>
      <c r="G18" s="5">
        <v>4.9999999999999998E-8</v>
      </c>
      <c r="H18" s="5">
        <v>8.1199999999999999E-8</v>
      </c>
      <c r="I18" s="5">
        <v>1.5223999999999999E-7</v>
      </c>
      <c r="J18" s="5">
        <v>4.46E-7</v>
      </c>
      <c r="K18" s="5">
        <v>4.6895386936799994</v>
      </c>
      <c r="L18" s="5">
        <v>4.6895386936799994</v>
      </c>
      <c r="M18" s="5">
        <v>4.6895386936799994</v>
      </c>
      <c r="N18" s="5">
        <v>4.6895386936799994</v>
      </c>
      <c r="O18" s="5">
        <v>4.6895386936799994</v>
      </c>
      <c r="P18" s="5">
        <v>4.6895386936799994</v>
      </c>
      <c r="Q18" s="5">
        <v>4.6895386938399994</v>
      </c>
      <c r="R18" s="5">
        <v>4.6895386939199986</v>
      </c>
      <c r="S18" s="5">
        <v>4.6895386939199986</v>
      </c>
      <c r="T18" s="5">
        <v>4.6895386939999986</v>
      </c>
      <c r="U18" s="5">
        <v>4.6895386939999986</v>
      </c>
      <c r="V18" s="5">
        <v>4.6895386939999986</v>
      </c>
      <c r="W18" s="5">
        <v>4.6895386939999986</v>
      </c>
      <c r="X18" s="5">
        <v>4.6895386745599996</v>
      </c>
      <c r="Y18" s="5">
        <v>4.68953866856</v>
      </c>
      <c r="Z18" s="5">
        <v>4.6895386624800004</v>
      </c>
      <c r="AA18" s="5">
        <v>4.68953864704</v>
      </c>
      <c r="AB18" s="5">
        <v>4.6895386164000001</v>
      </c>
      <c r="AC18" s="5">
        <v>4.6895385462399997</v>
      </c>
      <c r="AD18" s="5">
        <v>4.6895382543200004</v>
      </c>
      <c r="AE18" s="5">
        <v>2.3493600000000001E-6</v>
      </c>
    </row>
    <row r="19" spans="1:31">
      <c r="A19" s="56" t="s">
        <v>54</v>
      </c>
      <c r="B19" s="56" t="s">
        <v>198</v>
      </c>
      <c r="C19" s="56" t="s">
        <v>155</v>
      </c>
      <c r="D19" s="5">
        <v>0.18956000000000001</v>
      </c>
      <c r="E19" s="5">
        <v>0.18845999999999999</v>
      </c>
      <c r="F19" s="5">
        <v>0.18845999999999999</v>
      </c>
      <c r="G19" s="5">
        <v>0.18845999999999999</v>
      </c>
      <c r="H19" s="5">
        <v>0.18956000000000001</v>
      </c>
      <c r="I19" s="5">
        <v>0.18845999999999999</v>
      </c>
      <c r="J19" s="5">
        <v>0.18845999999999999</v>
      </c>
      <c r="K19" s="5">
        <v>0.18845999999999999</v>
      </c>
      <c r="L19" s="5">
        <v>0.18845999999999999</v>
      </c>
      <c r="M19" s="5">
        <v>0.56455999999999995</v>
      </c>
      <c r="N19" s="5">
        <v>0.56345999999999996</v>
      </c>
      <c r="O19" s="5">
        <v>0.56455999999999995</v>
      </c>
      <c r="P19" s="5">
        <v>0.56345999999999996</v>
      </c>
      <c r="Q19" s="5">
        <v>0.56455999999999995</v>
      </c>
      <c r="R19" s="5">
        <v>0.56455999999999995</v>
      </c>
      <c r="S19" s="5">
        <v>0.56455999999999995</v>
      </c>
      <c r="T19" s="5">
        <v>0.56455999999999995</v>
      </c>
      <c r="U19" s="5">
        <v>0.56455999999999995</v>
      </c>
      <c r="V19" s="5">
        <v>0.56455999999999995</v>
      </c>
      <c r="W19" s="5">
        <v>0.56455999999999995</v>
      </c>
      <c r="X19" s="5">
        <v>0.56455999999999995</v>
      </c>
      <c r="Y19" s="5">
        <v>0.56455999999999995</v>
      </c>
      <c r="Z19" s="5">
        <v>0.56455999999999995</v>
      </c>
      <c r="AA19" s="5">
        <v>0.56455999999999995</v>
      </c>
      <c r="AB19" s="5">
        <v>0.56455999999999995</v>
      </c>
      <c r="AC19" s="5">
        <v>0.56455999999999995</v>
      </c>
      <c r="AD19" s="5">
        <v>0.56455999999999995</v>
      </c>
      <c r="AE19" s="5">
        <v>0.56455999999999995</v>
      </c>
    </row>
    <row r="20" spans="1:31">
      <c r="A20" s="56" t="s">
        <v>54</v>
      </c>
      <c r="B20" s="56" t="s">
        <v>198</v>
      </c>
      <c r="C20" s="56" t="s">
        <v>138</v>
      </c>
      <c r="D20" s="5">
        <v>0.11161</v>
      </c>
      <c r="E20" s="5">
        <v>0.27435599999999999</v>
      </c>
      <c r="F20" s="5">
        <v>0.50951400000000002</v>
      </c>
      <c r="G20" s="5">
        <v>0.81549400000000005</v>
      </c>
      <c r="H20" s="5">
        <v>1.1945239999999999</v>
      </c>
      <c r="I20" s="5">
        <v>1.5451159999999999</v>
      </c>
      <c r="J20" s="5">
        <v>2.0498980000000002</v>
      </c>
      <c r="K20" s="5">
        <v>2.5815388810150002</v>
      </c>
      <c r="L20" s="5">
        <v>3.1455602480299998</v>
      </c>
      <c r="M20" s="5">
        <v>3.8200426915449999</v>
      </c>
      <c r="N20" s="5">
        <v>4.6911656939449999</v>
      </c>
      <c r="O20" s="5">
        <v>5.7236920958500006</v>
      </c>
      <c r="P20" s="5">
        <v>6.8466633628600002</v>
      </c>
      <c r="Q20" s="5">
        <v>8.0847969820549999</v>
      </c>
      <c r="R20" s="5">
        <v>9.4407073651500006</v>
      </c>
      <c r="S20" s="5">
        <v>10.823985475835</v>
      </c>
      <c r="T20" s="5">
        <v>12.145885763220001</v>
      </c>
      <c r="U20" s="5">
        <v>13.548879691470001</v>
      </c>
      <c r="V20" s="5">
        <v>14.978759922349999</v>
      </c>
      <c r="W20" s="5">
        <v>16.456960919829999</v>
      </c>
      <c r="X20" s="5">
        <v>18.030004343885</v>
      </c>
      <c r="Y20" s="5">
        <v>19.703834101000002</v>
      </c>
      <c r="Z20" s="5">
        <v>21.463974976109998</v>
      </c>
      <c r="AA20" s="5">
        <v>23.349093619200001</v>
      </c>
      <c r="AB20" s="5">
        <v>25.312737212824999</v>
      </c>
      <c r="AC20" s="5">
        <v>27.396983894875</v>
      </c>
      <c r="AD20" s="5">
        <v>29.581797740430002</v>
      </c>
      <c r="AE20" s="5">
        <v>29.728784622134999</v>
      </c>
    </row>
    <row r="21" spans="1:31">
      <c r="A21" s="56" t="s">
        <v>54</v>
      </c>
      <c r="B21" s="56" t="s">
        <v>198</v>
      </c>
      <c r="C21" s="56" t="s">
        <v>139</v>
      </c>
      <c r="D21" s="5">
        <v>0.78429700000000002</v>
      </c>
      <c r="E21" s="5">
        <v>1.403103</v>
      </c>
      <c r="F21" s="5">
        <v>1.9629890000000001</v>
      </c>
      <c r="G21" s="5">
        <v>2.4524569999999999</v>
      </c>
      <c r="H21" s="5">
        <v>2.8511630000000001</v>
      </c>
      <c r="I21" s="5">
        <v>2.93377</v>
      </c>
      <c r="J21" s="5">
        <v>3.156518999999999</v>
      </c>
      <c r="K21" s="5">
        <v>3.549097999999999</v>
      </c>
      <c r="L21" s="5">
        <v>3.8150280000000012</v>
      </c>
      <c r="M21" s="5">
        <v>4.0760120000000004</v>
      </c>
      <c r="N21" s="5">
        <v>4.6260350000000008</v>
      </c>
      <c r="O21" s="5">
        <v>5.2448150000000009</v>
      </c>
      <c r="P21" s="5">
        <v>5.8257370000000011</v>
      </c>
      <c r="Q21" s="5">
        <v>6.3521019999999986</v>
      </c>
      <c r="R21" s="5">
        <v>6.8651939999999998</v>
      </c>
      <c r="S21" s="5">
        <v>7.1223680000000007</v>
      </c>
      <c r="T21" s="5">
        <v>7.2354590000000014</v>
      </c>
      <c r="U21" s="5">
        <v>7.2812550000000007</v>
      </c>
      <c r="V21" s="5">
        <v>7.2268980000000012</v>
      </c>
      <c r="W21" s="5">
        <v>7.0892839999999993</v>
      </c>
      <c r="X21" s="5">
        <v>7.1246879999999999</v>
      </c>
      <c r="Y21" s="5">
        <v>7.1913909999999976</v>
      </c>
      <c r="Z21" s="5">
        <v>7.2593880000000004</v>
      </c>
      <c r="AA21" s="5">
        <v>7.3007839999999993</v>
      </c>
      <c r="AB21" s="5">
        <v>7.3490309999999992</v>
      </c>
      <c r="AC21" s="5">
        <v>7.2703799999999994</v>
      </c>
      <c r="AD21" s="5">
        <v>7.1865010000000016</v>
      </c>
      <c r="AE21" s="5">
        <v>7.1865010000000016</v>
      </c>
    </row>
    <row r="22" spans="1:3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</row>
    <row r="23" spans="1:31">
      <c r="A23" s="56" t="s">
        <v>54</v>
      </c>
      <c r="B23" s="56" t="s">
        <v>199</v>
      </c>
      <c r="C23" s="56" t="s">
        <v>153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54</v>
      </c>
      <c r="B24" s="56" t="s">
        <v>199</v>
      </c>
      <c r="C24" s="56" t="s">
        <v>154</v>
      </c>
      <c r="D24" s="5">
        <v>2.1999999999999998E-8</v>
      </c>
      <c r="E24" s="5">
        <v>3.4639999999999998E-8</v>
      </c>
      <c r="F24" s="5">
        <v>3.6080000000000003E-8</v>
      </c>
      <c r="G24" s="5">
        <v>5.376E-8</v>
      </c>
      <c r="H24" s="5">
        <v>8.543999999999999E-8</v>
      </c>
      <c r="I24" s="5">
        <v>1.8432E-7</v>
      </c>
      <c r="J24" s="5">
        <v>5.0248000000000004E-7</v>
      </c>
      <c r="K24" s="5">
        <v>2.4459199999999999E-6</v>
      </c>
      <c r="L24" s="5">
        <v>2.4459199999999999E-6</v>
      </c>
      <c r="M24" s="5">
        <v>2.4459199999999999E-6</v>
      </c>
      <c r="N24" s="5">
        <v>2.4459199999999999E-6</v>
      </c>
      <c r="O24" s="5">
        <v>2.4459199999999999E-6</v>
      </c>
      <c r="P24" s="5">
        <v>2.4459199999999999E-6</v>
      </c>
      <c r="Q24" s="5">
        <v>2.4461600000000001E-6</v>
      </c>
      <c r="R24" s="5">
        <v>2.7981599999999999E-6</v>
      </c>
      <c r="S24" s="5">
        <v>0.45874975616000002</v>
      </c>
      <c r="T24" s="5">
        <v>2.4621212417599998</v>
      </c>
      <c r="U24" s="5">
        <v>2.4621212418399998</v>
      </c>
      <c r="V24" s="5">
        <v>2.4621212419999998</v>
      </c>
      <c r="W24" s="5">
        <v>2.4621212421599998</v>
      </c>
      <c r="X24" s="5">
        <v>2.4621212216799999</v>
      </c>
      <c r="Y24" s="5">
        <v>2.4621213913600002</v>
      </c>
      <c r="Z24" s="5">
        <v>2.4621213914400002</v>
      </c>
      <c r="AA24" s="5">
        <v>2.4621213741600001</v>
      </c>
      <c r="AB24" s="5">
        <v>2.4621213429600002</v>
      </c>
      <c r="AC24" s="5">
        <v>2.4621213502399999</v>
      </c>
      <c r="AD24" s="5">
        <v>8.0891054263199997</v>
      </c>
      <c r="AE24" s="5">
        <v>8.0891035209600002</v>
      </c>
    </row>
    <row r="25" spans="1:31">
      <c r="A25" s="56" t="s">
        <v>54</v>
      </c>
      <c r="B25" s="56" t="s">
        <v>199</v>
      </c>
      <c r="C25" s="56" t="s">
        <v>155</v>
      </c>
      <c r="D25" s="5">
        <v>0.51570739999999993</v>
      </c>
      <c r="E25" s="5">
        <v>0.51570739999999993</v>
      </c>
      <c r="F25" s="5">
        <v>0.51570739999999993</v>
      </c>
      <c r="G25" s="5">
        <v>0.51570739999999993</v>
      </c>
      <c r="H25" s="5">
        <v>0.51570739999999993</v>
      </c>
      <c r="I25" s="5">
        <v>0.51570739999999993</v>
      </c>
      <c r="J25" s="5">
        <v>0.51570739999999993</v>
      </c>
      <c r="K25" s="5">
        <v>0.51570739999999993</v>
      </c>
      <c r="L25" s="5">
        <v>0.51570739999999993</v>
      </c>
      <c r="M25" s="5">
        <v>0.51570739999999993</v>
      </c>
      <c r="N25" s="5">
        <v>0.51570739999999993</v>
      </c>
      <c r="O25" s="5">
        <v>0.51570739999999993</v>
      </c>
      <c r="P25" s="5">
        <v>0.51570739999999993</v>
      </c>
      <c r="Q25" s="5">
        <v>0.51570739999999993</v>
      </c>
      <c r="R25" s="5">
        <v>0.51570739999999993</v>
      </c>
      <c r="S25" s="5">
        <v>0.51570739999999993</v>
      </c>
      <c r="T25" s="5">
        <v>0.51570739999999993</v>
      </c>
      <c r="U25" s="5">
        <v>0.51570739999999993</v>
      </c>
      <c r="V25" s="5">
        <v>0.51570739999999993</v>
      </c>
      <c r="W25" s="5">
        <v>0.51570739999999993</v>
      </c>
      <c r="X25" s="5">
        <v>0.51570739999999993</v>
      </c>
      <c r="Y25" s="5">
        <v>0.51990740000000002</v>
      </c>
      <c r="Z25" s="5">
        <v>0.51570739999999993</v>
      </c>
      <c r="AA25" s="5">
        <v>0.51570739999999993</v>
      </c>
      <c r="AB25" s="5">
        <v>0.51570739999999993</v>
      </c>
      <c r="AC25" s="5">
        <v>0.51570739999999993</v>
      </c>
      <c r="AD25" s="5">
        <v>0.51570739999999993</v>
      </c>
      <c r="AE25" s="5">
        <v>0.51570739999999993</v>
      </c>
    </row>
    <row r="26" spans="1:31">
      <c r="A26" s="56" t="s">
        <v>54</v>
      </c>
      <c r="B26" s="56" t="s">
        <v>199</v>
      </c>
      <c r="C26" s="56" t="s">
        <v>138</v>
      </c>
      <c r="D26" s="5">
        <v>0.177234</v>
      </c>
      <c r="E26" s="5">
        <v>0.25385200000000002</v>
      </c>
      <c r="F26" s="5">
        <v>0.34049200000000002</v>
      </c>
      <c r="G26" s="5">
        <v>0.42854599999999998</v>
      </c>
      <c r="H26" s="5">
        <v>0.52407000000000004</v>
      </c>
      <c r="I26" s="5">
        <v>0.62826599999999999</v>
      </c>
      <c r="J26" s="5">
        <v>0.79303599999999996</v>
      </c>
      <c r="K26" s="5">
        <v>0.99175479582000003</v>
      </c>
      <c r="L26" s="5">
        <v>1.2257964611100001</v>
      </c>
      <c r="M26" s="5">
        <v>1.5154033582999999</v>
      </c>
      <c r="N26" s="5">
        <v>1.85254609944</v>
      </c>
      <c r="O26" s="5">
        <v>2.2242779065849998</v>
      </c>
      <c r="P26" s="5">
        <v>2.6158697714599999</v>
      </c>
      <c r="Q26" s="5">
        <v>3.0340323817849999</v>
      </c>
      <c r="R26" s="5">
        <v>3.4611048156050002</v>
      </c>
      <c r="S26" s="5">
        <v>3.9100311481299999</v>
      </c>
      <c r="T26" s="5">
        <v>4.3138377653299997</v>
      </c>
      <c r="U26" s="5">
        <v>4.7349114211899996</v>
      </c>
      <c r="V26" s="5">
        <v>5.1581130626949996</v>
      </c>
      <c r="W26" s="5">
        <v>5.6152779068100003</v>
      </c>
      <c r="X26" s="5">
        <v>6.09989296011</v>
      </c>
      <c r="Y26" s="5">
        <v>6.61594202651</v>
      </c>
      <c r="Z26" s="5">
        <v>7.1544283970299993</v>
      </c>
      <c r="AA26" s="5">
        <v>7.7296852599650014</v>
      </c>
      <c r="AB26" s="5">
        <v>8.3255817648649995</v>
      </c>
      <c r="AC26" s="5">
        <v>8.955569384084999</v>
      </c>
      <c r="AD26" s="5">
        <v>9.6143613852450009</v>
      </c>
      <c r="AE26" s="5">
        <v>9.6549281924599981</v>
      </c>
    </row>
    <row r="27" spans="1:31">
      <c r="A27" s="56" t="s">
        <v>54</v>
      </c>
      <c r="B27" s="56" t="s">
        <v>199</v>
      </c>
      <c r="C27" s="56" t="s">
        <v>139</v>
      </c>
      <c r="D27" s="5">
        <v>0.49089899999999997</v>
      </c>
      <c r="E27" s="5">
        <v>0.627193</v>
      </c>
      <c r="F27" s="5">
        <v>0.74812099999999981</v>
      </c>
      <c r="G27" s="5">
        <v>0.84191099999999985</v>
      </c>
      <c r="H27" s="5">
        <v>0.92225799999999991</v>
      </c>
      <c r="I27" s="5">
        <v>0.99943300000000013</v>
      </c>
      <c r="J27" s="5">
        <v>1.164639</v>
      </c>
      <c r="K27" s="5">
        <v>1.3450150000000001</v>
      </c>
      <c r="L27" s="5">
        <v>1.5271239999999999</v>
      </c>
      <c r="M27" s="5">
        <v>1.7546360000000001</v>
      </c>
      <c r="N27" s="5">
        <v>2.0123869999999999</v>
      </c>
      <c r="O27" s="5">
        <v>2.2390750000000001</v>
      </c>
      <c r="P27" s="5">
        <v>2.4365670000000001</v>
      </c>
      <c r="Q27" s="5">
        <v>2.5932059999999999</v>
      </c>
      <c r="R27" s="5">
        <v>2.7111649999999998</v>
      </c>
      <c r="S27" s="5">
        <v>2.7954279999999989</v>
      </c>
      <c r="T27" s="5">
        <v>2.8215239999999988</v>
      </c>
      <c r="U27" s="5">
        <v>2.818101</v>
      </c>
      <c r="V27" s="5">
        <v>2.7976619999999999</v>
      </c>
      <c r="W27" s="5">
        <v>2.803194</v>
      </c>
      <c r="X27" s="5">
        <v>2.8320970000000001</v>
      </c>
      <c r="Y27" s="5">
        <v>2.8457520000000001</v>
      </c>
      <c r="Z27" s="5">
        <v>2.8537750000000011</v>
      </c>
      <c r="AA27" s="5">
        <v>2.843815999999999</v>
      </c>
      <c r="AB27" s="5">
        <v>2.8260709999999989</v>
      </c>
      <c r="AC27" s="5">
        <v>2.796292999999999</v>
      </c>
      <c r="AD27" s="5">
        <v>2.769620999999999</v>
      </c>
      <c r="AE27" s="5">
        <v>2.769620999999999</v>
      </c>
    </row>
    <row r="28" spans="1:3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>
      <c r="A29" s="56" t="s">
        <v>54</v>
      </c>
      <c r="B29" s="56" t="s">
        <v>200</v>
      </c>
      <c r="C29" s="56" t="s">
        <v>153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4.199999999999999E-7</v>
      </c>
      <c r="J29" s="5">
        <v>1.3562E-6</v>
      </c>
      <c r="K29" s="5">
        <v>1.573E-6</v>
      </c>
      <c r="L29" s="5">
        <v>2.0649599999999999E-6</v>
      </c>
      <c r="M29" s="5">
        <v>5.9802800000000013E-6</v>
      </c>
      <c r="N29" s="5">
        <v>6.26616E-6</v>
      </c>
      <c r="O29" s="5">
        <v>1.7989317554399999</v>
      </c>
      <c r="P29" s="5">
        <v>1.7989317554399999</v>
      </c>
      <c r="Q29" s="5">
        <v>11.18163167212</v>
      </c>
      <c r="R29" s="5">
        <v>11.18163167328</v>
      </c>
      <c r="S29" s="5">
        <v>11.18163167396</v>
      </c>
      <c r="T29" s="5">
        <v>11.18163167416</v>
      </c>
      <c r="U29" s="5">
        <v>11.18163167436</v>
      </c>
      <c r="V29" s="5">
        <v>11.18163167504</v>
      </c>
      <c r="W29" s="5">
        <v>11.18163167764</v>
      </c>
      <c r="X29" s="5">
        <v>11.18163167832</v>
      </c>
      <c r="Y29" s="5">
        <v>11.181631702480001</v>
      </c>
      <c r="Z29" s="5">
        <v>11.18163173304</v>
      </c>
      <c r="AA29" s="5">
        <v>11.18163173304</v>
      </c>
      <c r="AB29" s="5">
        <v>11.181631746680001</v>
      </c>
      <c r="AC29" s="5">
        <v>11.181631748159999</v>
      </c>
      <c r="AD29" s="5">
        <v>11.585864471640001</v>
      </c>
      <c r="AE29" s="5">
        <v>11.58586463172</v>
      </c>
    </row>
    <row r="30" spans="1:31">
      <c r="A30" s="56" t="s">
        <v>54</v>
      </c>
      <c r="B30" s="56" t="s">
        <v>200</v>
      </c>
      <c r="C30" s="56" t="s">
        <v>154</v>
      </c>
      <c r="D30" s="5">
        <v>1.3879999999999999E-8</v>
      </c>
      <c r="E30" s="5">
        <v>1.808E-8</v>
      </c>
      <c r="F30" s="5">
        <v>2.236E-8</v>
      </c>
      <c r="G30" s="5">
        <v>2.62E-8</v>
      </c>
      <c r="H30" s="5">
        <v>3.044E-8</v>
      </c>
      <c r="I30" s="5">
        <v>3.5240000000000003E-8</v>
      </c>
      <c r="J30" s="5">
        <v>6.3320000000000001E-8</v>
      </c>
      <c r="K30" s="5">
        <v>7.3920000000000003E-8</v>
      </c>
      <c r="L30" s="5">
        <v>7.4880000000000006E-8</v>
      </c>
      <c r="M30" s="5">
        <v>7.8400000000000001E-8</v>
      </c>
      <c r="N30" s="5">
        <v>9.2159999999999999E-8</v>
      </c>
      <c r="O30" s="5">
        <v>1.154E-7</v>
      </c>
      <c r="P30" s="5">
        <v>1.1548E-7</v>
      </c>
      <c r="Q30" s="5">
        <v>1.212E-7</v>
      </c>
      <c r="R30" s="5">
        <v>1.416E-7</v>
      </c>
      <c r="S30" s="5">
        <v>1.4611999999999999E-7</v>
      </c>
      <c r="T30" s="5">
        <v>1.4628000000000001E-7</v>
      </c>
      <c r="U30" s="5">
        <v>1.5176E-7</v>
      </c>
      <c r="V30" s="5">
        <v>1.7016000000000001E-7</v>
      </c>
      <c r="W30" s="5">
        <v>2.3036000000000001E-7</v>
      </c>
      <c r="X30" s="5">
        <v>2.1964E-7</v>
      </c>
      <c r="Y30" s="5">
        <v>3.3767999999999999E-7</v>
      </c>
      <c r="Z30" s="5">
        <v>3.9295999999999999E-7</v>
      </c>
      <c r="AA30" s="5">
        <v>3.9131999999999999E-7</v>
      </c>
      <c r="AB30" s="5">
        <v>4.5848000000000001E-7</v>
      </c>
      <c r="AC30" s="5">
        <v>4.7716000000000002E-7</v>
      </c>
      <c r="AD30" s="5">
        <v>5.8528000000000001E-7</v>
      </c>
      <c r="AE30" s="5">
        <v>6.4599999999999993E-7</v>
      </c>
    </row>
    <row r="31" spans="1:31">
      <c r="A31" s="56" t="s">
        <v>54</v>
      </c>
      <c r="B31" s="56" t="s">
        <v>200</v>
      </c>
      <c r="C31" s="56" t="s">
        <v>155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56" t="s">
        <v>54</v>
      </c>
      <c r="B32" s="56" t="s">
        <v>200</v>
      </c>
      <c r="C32" s="56" t="s">
        <v>138</v>
      </c>
      <c r="D32" s="5">
        <v>1.295E-2</v>
      </c>
      <c r="E32" s="5">
        <v>2.6112E-2</v>
      </c>
      <c r="F32" s="5">
        <v>4.4142000000000001E-2</v>
      </c>
      <c r="G32" s="5">
        <v>6.6091999999999998E-2</v>
      </c>
      <c r="H32" s="5">
        <v>9.2412000000000008E-2</v>
      </c>
      <c r="I32" s="5">
        <v>0.12335400000000001</v>
      </c>
      <c r="J32" s="5">
        <v>0.17060600000000001</v>
      </c>
      <c r="K32" s="5">
        <v>0.22195862709</v>
      </c>
      <c r="L32" s="5">
        <v>0.28157472483000001</v>
      </c>
      <c r="M32" s="5">
        <v>0.35696275249999998</v>
      </c>
      <c r="N32" s="5">
        <v>0.44614944786499999</v>
      </c>
      <c r="O32" s="5">
        <v>0.54867149695000006</v>
      </c>
      <c r="P32" s="5">
        <v>0.65943704218499999</v>
      </c>
      <c r="Q32" s="5">
        <v>0.78005994754499997</v>
      </c>
      <c r="R32" s="5">
        <v>0.9062977728199999</v>
      </c>
      <c r="S32" s="5">
        <v>1.040121219285</v>
      </c>
      <c r="T32" s="5">
        <v>1.1649292652800001</v>
      </c>
      <c r="U32" s="5">
        <v>1.2964645485349999</v>
      </c>
      <c r="V32" s="5">
        <v>1.429901401595</v>
      </c>
      <c r="W32" s="5">
        <v>1.5737032151449999</v>
      </c>
      <c r="X32" s="5">
        <v>1.7260508378449999</v>
      </c>
      <c r="Y32" s="5">
        <v>1.888186505435</v>
      </c>
      <c r="Z32" s="5">
        <v>2.05772943305</v>
      </c>
      <c r="AA32" s="5">
        <v>2.2388078230950001</v>
      </c>
      <c r="AB32" s="5">
        <v>2.4264294353150002</v>
      </c>
      <c r="AC32" s="5">
        <v>2.6247670563300001</v>
      </c>
      <c r="AD32" s="5">
        <v>2.8318587599799998</v>
      </c>
      <c r="AE32" s="5">
        <v>2.8430535487099999</v>
      </c>
    </row>
    <row r="33" spans="1:31">
      <c r="A33" s="56" t="s">
        <v>54</v>
      </c>
      <c r="B33" s="56" t="s">
        <v>200</v>
      </c>
      <c r="C33" s="56" t="s">
        <v>139</v>
      </c>
      <c r="D33" s="5">
        <v>9.6873000000000001E-2</v>
      </c>
      <c r="E33" s="5">
        <v>0.13844100000000001</v>
      </c>
      <c r="F33" s="5">
        <v>0.174792</v>
      </c>
      <c r="G33" s="5">
        <v>0.202269</v>
      </c>
      <c r="H33" s="5">
        <v>0.22322</v>
      </c>
      <c r="I33" s="5">
        <v>0.23985300000000001</v>
      </c>
      <c r="J33" s="5">
        <v>0.27319900000000003</v>
      </c>
      <c r="K33" s="5">
        <v>0.31722600000000001</v>
      </c>
      <c r="L33" s="5">
        <v>0.35755399999999998</v>
      </c>
      <c r="M33" s="5">
        <v>0.41061799999999998</v>
      </c>
      <c r="N33" s="5">
        <v>0.47207399999999988</v>
      </c>
      <c r="O33" s="5">
        <v>0.53293299999999999</v>
      </c>
      <c r="P33" s="5">
        <v>0.58844799999999986</v>
      </c>
      <c r="Q33" s="5">
        <v>0.63538300000000003</v>
      </c>
      <c r="R33" s="5">
        <v>0.67350200000000016</v>
      </c>
      <c r="S33" s="5">
        <v>0.70202500000000012</v>
      </c>
      <c r="T33" s="5">
        <v>0.71373099999999978</v>
      </c>
      <c r="U33" s="5">
        <v>0.71706000000000003</v>
      </c>
      <c r="V33" s="5">
        <v>0.71355499999999994</v>
      </c>
      <c r="W33" s="5">
        <v>0.71602399999999999</v>
      </c>
      <c r="X33" s="5">
        <v>0.72410000000000008</v>
      </c>
      <c r="Y33" s="5">
        <v>0.73117500000000013</v>
      </c>
      <c r="Z33" s="5">
        <v>0.73704199999999997</v>
      </c>
      <c r="AA33" s="5">
        <v>0.73800500000000002</v>
      </c>
      <c r="AB33" s="5">
        <v>0.73683199999999993</v>
      </c>
      <c r="AC33" s="5">
        <v>0.73098499999999988</v>
      </c>
      <c r="AD33" s="5">
        <v>0.72396800000000006</v>
      </c>
      <c r="AE33" s="5">
        <v>0.72396800000000006</v>
      </c>
    </row>
    <row r="34" spans="1:31"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>
      <c r="A35" s="56" t="s">
        <v>60</v>
      </c>
      <c r="B35" s="56" t="s">
        <v>163</v>
      </c>
      <c r="C35" s="56" t="s">
        <v>152</v>
      </c>
      <c r="D35" s="5">
        <v>0</v>
      </c>
      <c r="E35" s="5">
        <v>0</v>
      </c>
      <c r="F35" s="5">
        <v>116.28</v>
      </c>
      <c r="G35" s="5">
        <v>348.84</v>
      </c>
      <c r="H35" s="5">
        <v>348.84</v>
      </c>
      <c r="I35" s="5">
        <v>348.84</v>
      </c>
      <c r="J35" s="5">
        <v>348.84</v>
      </c>
      <c r="K35" s="5">
        <v>348.84</v>
      </c>
      <c r="L35" s="5">
        <v>348.84</v>
      </c>
      <c r="M35" s="5">
        <v>348.84</v>
      </c>
      <c r="N35" s="5">
        <v>348.84</v>
      </c>
      <c r="O35" s="5">
        <v>348.84</v>
      </c>
      <c r="P35" s="5">
        <v>348.84</v>
      </c>
      <c r="Q35" s="5">
        <v>348.84</v>
      </c>
      <c r="R35" s="5">
        <v>348.84</v>
      </c>
      <c r="S35" s="5">
        <v>348.84</v>
      </c>
      <c r="T35" s="5">
        <v>348.84</v>
      </c>
      <c r="U35" s="5">
        <v>348.84</v>
      </c>
      <c r="V35" s="5">
        <v>348.84</v>
      </c>
      <c r="W35" s="5">
        <v>348.84</v>
      </c>
      <c r="X35" s="5">
        <v>348.84</v>
      </c>
      <c r="Y35" s="5">
        <v>348.84</v>
      </c>
      <c r="Z35" s="5">
        <v>348.84</v>
      </c>
      <c r="AA35" s="5">
        <v>348.84</v>
      </c>
      <c r="AB35" s="5">
        <v>348.84</v>
      </c>
      <c r="AC35" s="5">
        <v>348.84</v>
      </c>
      <c r="AD35" s="5">
        <v>348.84</v>
      </c>
      <c r="AE35" s="5">
        <v>348.84</v>
      </c>
    </row>
    <row r="36" spans="1:31">
      <c r="A36" s="56" t="s">
        <v>60</v>
      </c>
      <c r="B36" s="56" t="s">
        <v>163</v>
      </c>
      <c r="C36" s="56" t="s">
        <v>153</v>
      </c>
      <c r="D36" s="5">
        <v>6.0490000000000004</v>
      </c>
      <c r="E36" s="5">
        <v>6.0490000000000004</v>
      </c>
      <c r="F36" s="5">
        <v>6.0490000000000004</v>
      </c>
      <c r="G36" s="5">
        <v>6.0490000000000004</v>
      </c>
      <c r="H36" s="5">
        <v>6.0490000000000004</v>
      </c>
      <c r="I36" s="5">
        <v>6.0490018052800014</v>
      </c>
      <c r="J36" s="5">
        <v>6.0490018120000002</v>
      </c>
      <c r="K36" s="5">
        <v>6.04900206736</v>
      </c>
      <c r="L36" s="5">
        <v>6.0490020678400001</v>
      </c>
      <c r="M36" s="5">
        <v>6.0490023724000004</v>
      </c>
      <c r="N36" s="5">
        <v>6.0490034687199996</v>
      </c>
      <c r="O36" s="5">
        <v>6.0490070197600003</v>
      </c>
      <c r="P36" s="5">
        <v>6.0490070200000003</v>
      </c>
      <c r="Q36" s="5">
        <v>16.791821005119999</v>
      </c>
      <c r="R36" s="5">
        <v>30.049013887360001</v>
      </c>
      <c r="S36" s="5">
        <v>30.049013889040001</v>
      </c>
      <c r="T36" s="5">
        <v>32.573348027439998</v>
      </c>
      <c r="U36" s="5">
        <v>32.573348034399999</v>
      </c>
      <c r="V36" s="5">
        <v>32.573348035839999</v>
      </c>
      <c r="W36" s="5">
        <v>32.573348036079999</v>
      </c>
      <c r="X36" s="5">
        <v>42.04899982984</v>
      </c>
      <c r="Y36" s="5">
        <v>42.04899982984</v>
      </c>
      <c r="Z36" s="5">
        <v>42.04899983128</v>
      </c>
      <c r="AA36" s="5">
        <v>42.04899983272</v>
      </c>
      <c r="AB36" s="5">
        <v>42.04899983344</v>
      </c>
      <c r="AC36" s="5">
        <v>42.04899991456</v>
      </c>
      <c r="AD36" s="5">
        <v>42.0489999256</v>
      </c>
      <c r="AE36" s="5">
        <v>42.04899992632</v>
      </c>
    </row>
    <row r="37" spans="1:31">
      <c r="A37" s="56" t="s">
        <v>60</v>
      </c>
      <c r="B37" s="56" t="s">
        <v>163</v>
      </c>
      <c r="C37" s="56" t="s">
        <v>154</v>
      </c>
      <c r="D37" s="5">
        <v>0.22200007824000001</v>
      </c>
      <c r="E37" s="5">
        <v>0.22200011472</v>
      </c>
      <c r="F37" s="5">
        <v>5.0220261556800008</v>
      </c>
      <c r="G37" s="5">
        <v>5.0220261556800008</v>
      </c>
      <c r="H37" s="5">
        <v>12.42200918672</v>
      </c>
      <c r="I37" s="5">
        <v>15.620952513440001</v>
      </c>
      <c r="J37" s="5">
        <v>16.221852503680001</v>
      </c>
      <c r="K37" s="5">
        <v>16.221852506880001</v>
      </c>
      <c r="L37" s="5">
        <v>16.221852508480001</v>
      </c>
      <c r="M37" s="5">
        <v>16.221852510480002</v>
      </c>
      <c r="N37" s="5">
        <v>16.221852515999998</v>
      </c>
      <c r="O37" s="5">
        <v>16.221852520479999</v>
      </c>
      <c r="P37" s="5">
        <v>16.221852520479999</v>
      </c>
      <c r="Q37" s="5">
        <v>16.221852556799998</v>
      </c>
      <c r="R37" s="5">
        <v>16.22185262</v>
      </c>
      <c r="S37" s="5">
        <v>16.2218526596</v>
      </c>
      <c r="T37" s="5">
        <v>16.2218533908</v>
      </c>
      <c r="U37" s="5">
        <v>16.22185339608</v>
      </c>
      <c r="V37" s="5">
        <v>16.22185339656</v>
      </c>
      <c r="W37" s="5">
        <v>16.22185339672</v>
      </c>
      <c r="X37" s="5">
        <v>16.221853319280001</v>
      </c>
      <c r="Y37" s="5">
        <v>16.221853497520001</v>
      </c>
      <c r="Z37" s="5">
        <v>11.42182757016</v>
      </c>
      <c r="AA37" s="5">
        <v>11.4218276148</v>
      </c>
      <c r="AB37" s="5">
        <v>4.0218453180799996</v>
      </c>
      <c r="AC37" s="5">
        <v>0.99320732968000003</v>
      </c>
      <c r="AD37" s="5">
        <v>3.5875836723200001</v>
      </c>
      <c r="AE37" s="5">
        <v>3.5875836712</v>
      </c>
    </row>
    <row r="38" spans="1:31">
      <c r="A38" s="56" t="s">
        <v>60</v>
      </c>
      <c r="B38" s="56" t="s">
        <v>163</v>
      </c>
      <c r="C38" s="56" t="s">
        <v>155</v>
      </c>
      <c r="D38" s="5">
        <v>7.4999999999999997E-2</v>
      </c>
      <c r="E38" s="5">
        <v>7.4999999999999997E-2</v>
      </c>
      <c r="F38" s="5">
        <v>7.4999999999999997E-2</v>
      </c>
      <c r="G38" s="5">
        <v>7.4999999999999997E-2</v>
      </c>
      <c r="H38" s="5">
        <v>7.4999999999999997E-2</v>
      </c>
      <c r="I38" s="5">
        <v>7.4999999999999997E-2</v>
      </c>
      <c r="J38" s="5">
        <v>7.4999999999999997E-2</v>
      </c>
      <c r="K38" s="5">
        <v>7.4999999999999997E-2</v>
      </c>
      <c r="L38" s="5">
        <v>7.4999999999999997E-2</v>
      </c>
      <c r="M38" s="5">
        <v>7.4999999999999997E-2</v>
      </c>
      <c r="N38" s="5">
        <v>7.4999999999999997E-2</v>
      </c>
      <c r="O38" s="5">
        <v>7.4999999999999997E-2</v>
      </c>
      <c r="P38" s="5">
        <v>7.4999999999999997E-2</v>
      </c>
      <c r="Q38" s="5">
        <v>7.4999999999999997E-2</v>
      </c>
      <c r="R38" s="5">
        <v>7.4999999999999997E-2</v>
      </c>
      <c r="S38" s="5">
        <v>7.4999999999999997E-2</v>
      </c>
      <c r="T38" s="5">
        <v>7.4999999999999997E-2</v>
      </c>
      <c r="U38" s="5">
        <v>7.4999999999999997E-2</v>
      </c>
      <c r="V38" s="5">
        <v>7.4999999999999997E-2</v>
      </c>
      <c r="W38" s="5">
        <v>7.4999999999999997E-2</v>
      </c>
      <c r="X38" s="5">
        <v>7.4999999999999997E-2</v>
      </c>
      <c r="Y38" s="5">
        <v>7.4999999999999997E-2</v>
      </c>
      <c r="Z38" s="5">
        <v>7.4999999999999997E-2</v>
      </c>
      <c r="AA38" s="5">
        <v>7.4999999999999997E-2</v>
      </c>
      <c r="AB38" s="5">
        <v>7.4999999999999997E-2</v>
      </c>
      <c r="AC38" s="5">
        <v>7.4999999999999997E-2</v>
      </c>
      <c r="AD38" s="5">
        <v>7.4999999999999997E-2</v>
      </c>
      <c r="AE38" s="5">
        <v>7.4999999999999997E-2</v>
      </c>
    </row>
    <row r="39" spans="1:31">
      <c r="A39" s="56" t="s">
        <v>60</v>
      </c>
      <c r="B39" s="56" t="s">
        <v>163</v>
      </c>
      <c r="C39" s="56" t="s">
        <v>138</v>
      </c>
      <c r="D39" s="5">
        <v>0.19439000000000001</v>
      </c>
      <c r="E39" s="5">
        <v>0.38778200000000002</v>
      </c>
      <c r="F39" s="5">
        <v>0.64293400000000001</v>
      </c>
      <c r="G39" s="5">
        <v>0.95461600000000013</v>
      </c>
      <c r="H39" s="5">
        <v>1.3278779999799999</v>
      </c>
      <c r="I39" s="5">
        <v>1.76852400002</v>
      </c>
      <c r="J39" s="5">
        <v>2.4472339999999999</v>
      </c>
      <c r="K39" s="5">
        <v>3.1792912904050001</v>
      </c>
      <c r="L39" s="5">
        <v>4.0532339049049986</v>
      </c>
      <c r="M39" s="5">
        <v>5.11723319667</v>
      </c>
      <c r="N39" s="5">
        <v>6.43023426347</v>
      </c>
      <c r="O39" s="5">
        <v>7.9057333170550006</v>
      </c>
      <c r="P39" s="5">
        <v>9.4718205509300013</v>
      </c>
      <c r="Q39" s="5">
        <v>11.167270950860001</v>
      </c>
      <c r="R39" s="5">
        <v>12.912038666959999</v>
      </c>
      <c r="S39" s="5">
        <v>14.73846369202</v>
      </c>
      <c r="T39" s="5">
        <v>16.415895738774999</v>
      </c>
      <c r="U39" s="5">
        <v>18.159610702915</v>
      </c>
      <c r="V39" s="5">
        <v>19.909619633599998</v>
      </c>
      <c r="W39" s="5">
        <v>21.794410553790001</v>
      </c>
      <c r="X39" s="5">
        <v>23.789931412960001</v>
      </c>
      <c r="Y39" s="5">
        <v>25.91618567615</v>
      </c>
      <c r="Z39" s="5">
        <v>28.143168150449998</v>
      </c>
      <c r="AA39" s="5">
        <v>30.528180027295001</v>
      </c>
      <c r="AB39" s="5">
        <v>33.003186534479987</v>
      </c>
      <c r="AC39" s="5">
        <v>35.626558730494999</v>
      </c>
      <c r="AD39" s="5">
        <v>38.366984215949998</v>
      </c>
      <c r="AE39" s="5">
        <v>38.530625895744997</v>
      </c>
    </row>
    <row r="40" spans="1:31">
      <c r="A40" s="56" t="s">
        <v>60</v>
      </c>
      <c r="B40" s="56" t="s">
        <v>163</v>
      </c>
      <c r="C40" s="56" t="s">
        <v>139</v>
      </c>
      <c r="D40" s="5">
        <v>1.2905990000000001</v>
      </c>
      <c r="E40" s="5">
        <v>1.8669420000000001</v>
      </c>
      <c r="F40" s="5">
        <v>2.3402639999999999</v>
      </c>
      <c r="G40" s="5">
        <v>2.721489</v>
      </c>
      <c r="H40" s="5">
        <v>3.0202580000000001</v>
      </c>
      <c r="I40" s="5">
        <v>3.254537</v>
      </c>
      <c r="J40" s="5">
        <v>3.7212140000000011</v>
      </c>
      <c r="K40" s="5">
        <v>4.3609040000000006</v>
      </c>
      <c r="L40" s="5">
        <v>5.0073279999999993</v>
      </c>
      <c r="M40" s="5">
        <v>5.7303620000000004</v>
      </c>
      <c r="N40" s="5">
        <v>6.740787000000001</v>
      </c>
      <c r="O40" s="5">
        <v>7.6745400000000012</v>
      </c>
      <c r="P40" s="5">
        <v>8.4862740000000016</v>
      </c>
      <c r="Q40" s="5">
        <v>9.1783719999999995</v>
      </c>
      <c r="R40" s="5">
        <v>9.7157289999999996</v>
      </c>
      <c r="S40" s="5">
        <v>10.088804</v>
      </c>
      <c r="T40" s="5">
        <v>10.215768000000001</v>
      </c>
      <c r="U40" s="5">
        <v>10.213255999999999</v>
      </c>
      <c r="V40" s="5">
        <v>10.122491999999999</v>
      </c>
      <c r="W40" s="5">
        <v>10.065595</v>
      </c>
      <c r="X40" s="5">
        <v>10.181203</v>
      </c>
      <c r="Y40" s="5">
        <v>10.256219</v>
      </c>
      <c r="Z40" s="5">
        <v>10.301366</v>
      </c>
      <c r="AA40" s="5">
        <v>10.294813</v>
      </c>
      <c r="AB40" s="5">
        <v>10.252349000000001</v>
      </c>
      <c r="AC40" s="5">
        <v>10.143597</v>
      </c>
      <c r="AD40" s="5">
        <v>10.015876</v>
      </c>
      <c r="AE40" s="5">
        <v>10.015876</v>
      </c>
    </row>
    <row r="41" spans="1:3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</row>
    <row r="42" spans="1:31">
      <c r="A42" s="56" t="s">
        <v>60</v>
      </c>
      <c r="B42" s="56" t="s">
        <v>197</v>
      </c>
      <c r="C42" s="56" t="s">
        <v>153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3.1343999999999998E-7</v>
      </c>
      <c r="J42" s="5">
        <v>3.2231999999999999E-7</v>
      </c>
      <c r="K42" s="5">
        <v>5.3053530854400002</v>
      </c>
      <c r="L42" s="5">
        <v>5.3053530854400002</v>
      </c>
      <c r="M42" s="5">
        <v>5.3053530854400002</v>
      </c>
      <c r="N42" s="5">
        <v>11.32634188632</v>
      </c>
      <c r="O42" s="5">
        <v>13.2673852704</v>
      </c>
      <c r="P42" s="5">
        <v>13.2673852704</v>
      </c>
      <c r="Q42" s="5">
        <v>28.5910626708</v>
      </c>
      <c r="R42" s="5">
        <v>33.061989009839998</v>
      </c>
      <c r="S42" s="5">
        <v>33.061989018480013</v>
      </c>
      <c r="T42" s="5">
        <v>33.735835553039998</v>
      </c>
      <c r="U42" s="5">
        <v>33.735835553519998</v>
      </c>
      <c r="V42" s="5">
        <v>40.812515021279999</v>
      </c>
      <c r="W42" s="5">
        <v>40.812515021759999</v>
      </c>
      <c r="X42" s="5">
        <v>40.812515021999999</v>
      </c>
      <c r="Y42" s="5">
        <v>40.81251502248</v>
      </c>
      <c r="Z42" s="5">
        <v>40.812515336159997</v>
      </c>
      <c r="AA42" s="5">
        <v>40.812515336159997</v>
      </c>
      <c r="AB42" s="5">
        <v>40.812515336159997</v>
      </c>
      <c r="AC42" s="5">
        <v>40.812515336399997</v>
      </c>
      <c r="AD42" s="5">
        <v>40.812515336399997</v>
      </c>
      <c r="AE42" s="5">
        <v>40.812515336639997</v>
      </c>
    </row>
    <row r="43" spans="1:31">
      <c r="A43" s="56" t="s">
        <v>60</v>
      </c>
      <c r="B43" s="56" t="s">
        <v>197</v>
      </c>
      <c r="C43" s="56" t="s">
        <v>154</v>
      </c>
      <c r="D43" s="5">
        <v>5.7000000770000003</v>
      </c>
      <c r="E43" s="5">
        <v>5.7000001123600006</v>
      </c>
      <c r="F43" s="5">
        <v>7.7000001351199998</v>
      </c>
      <c r="G43" s="5">
        <v>7.7000001751599996</v>
      </c>
      <c r="H43" s="5">
        <v>7.7000002272400003</v>
      </c>
      <c r="I43" s="5">
        <v>8.0451587625199998</v>
      </c>
      <c r="J43" s="5">
        <v>8.0451593670000001</v>
      </c>
      <c r="K43" s="5">
        <v>13.836950809159999</v>
      </c>
      <c r="L43" s="5">
        <v>13.836950809159999</v>
      </c>
      <c r="M43" s="5">
        <v>13.836950809159999</v>
      </c>
      <c r="N43" s="5">
        <v>13.836950809519999</v>
      </c>
      <c r="O43" s="5">
        <v>13.836950809519999</v>
      </c>
      <c r="P43" s="5">
        <v>13.836950809519999</v>
      </c>
      <c r="Q43" s="5">
        <v>13.836950810439999</v>
      </c>
      <c r="R43" s="5">
        <v>13.83695081664</v>
      </c>
      <c r="S43" s="5">
        <v>21.173009869560001</v>
      </c>
      <c r="T43" s="5">
        <v>30.664834002639999</v>
      </c>
      <c r="U43" s="5">
        <v>31.85471299972</v>
      </c>
      <c r="V43" s="5">
        <v>33.85254732848</v>
      </c>
      <c r="W43" s="5">
        <v>33.852547328759997</v>
      </c>
      <c r="X43" s="5">
        <v>33.852547252160001</v>
      </c>
      <c r="Y43" s="5">
        <v>33.852547224000013</v>
      </c>
      <c r="Z43" s="5">
        <v>33.852547208760001</v>
      </c>
      <c r="AA43" s="5">
        <v>33.852547169280001</v>
      </c>
      <c r="AB43" s="5">
        <v>33.852547117519997</v>
      </c>
      <c r="AC43" s="5">
        <v>41.714361921399998</v>
      </c>
      <c r="AD43" s="5">
        <v>53.678226422280012</v>
      </c>
      <c r="AE43" s="5">
        <v>47.886435032840012</v>
      </c>
    </row>
    <row r="44" spans="1:31">
      <c r="A44" s="56" t="s">
        <v>60</v>
      </c>
      <c r="B44" s="56" t="s">
        <v>197</v>
      </c>
      <c r="C44" s="56" t="s">
        <v>155</v>
      </c>
      <c r="D44" s="5">
        <v>0.15000001205999999</v>
      </c>
      <c r="E44" s="5">
        <v>0.15000001582</v>
      </c>
      <c r="F44" s="5">
        <v>0.15000001805999999</v>
      </c>
      <c r="G44" s="5">
        <v>0.15000002171999999</v>
      </c>
      <c r="H44" s="5">
        <v>0.15000002640000001</v>
      </c>
      <c r="I44" s="5">
        <v>0.15000006596000001</v>
      </c>
      <c r="J44" s="5">
        <v>0.15000006639999999</v>
      </c>
      <c r="K44" s="5">
        <v>0.15000010506</v>
      </c>
      <c r="L44" s="5">
        <v>0.15000010506</v>
      </c>
      <c r="M44" s="5">
        <v>0.15000010506</v>
      </c>
      <c r="N44" s="5">
        <v>0.15000010508</v>
      </c>
      <c r="O44" s="5">
        <v>0.1500001051</v>
      </c>
      <c r="P44" s="5">
        <v>0.15000010512</v>
      </c>
      <c r="Q44" s="5">
        <v>0.15000010544</v>
      </c>
      <c r="R44" s="5">
        <v>0.15000014859999999</v>
      </c>
      <c r="S44" s="5">
        <v>0.15000016256000001</v>
      </c>
      <c r="T44" s="5">
        <v>0.15000018643999999</v>
      </c>
      <c r="U44" s="5">
        <v>0.15000020695999999</v>
      </c>
      <c r="V44" s="5">
        <v>0.15000026023999999</v>
      </c>
      <c r="W44" s="5">
        <v>0.15000026076</v>
      </c>
      <c r="X44" s="5">
        <v>0.15000025684000001</v>
      </c>
      <c r="Y44" s="5">
        <v>0.15000029038000001</v>
      </c>
      <c r="Z44" s="5">
        <v>0.150000412</v>
      </c>
      <c r="AA44" s="5">
        <v>0.15000040849999999</v>
      </c>
      <c r="AB44" s="5">
        <v>0.15000040398</v>
      </c>
      <c r="AC44" s="5">
        <v>0.15000052525999999</v>
      </c>
      <c r="AD44" s="5">
        <v>0.15000060962</v>
      </c>
      <c r="AE44" s="5">
        <v>0.15000068159999999</v>
      </c>
    </row>
    <row r="45" spans="1:31">
      <c r="A45" s="56" t="s">
        <v>60</v>
      </c>
      <c r="B45" s="56" t="s">
        <v>197</v>
      </c>
      <c r="C45" s="56" t="s">
        <v>138</v>
      </c>
      <c r="D45" s="5">
        <v>0.14129399998</v>
      </c>
      <c r="E45" s="5">
        <v>0.30395800002000001</v>
      </c>
      <c r="F45" s="5">
        <v>0.53381000000000001</v>
      </c>
      <c r="G45" s="5">
        <v>0.813106</v>
      </c>
      <c r="H45" s="5">
        <v>1.146738</v>
      </c>
      <c r="I45" s="5">
        <v>1.550006</v>
      </c>
      <c r="J45" s="5">
        <v>2.17790199998</v>
      </c>
      <c r="K45" s="5">
        <v>2.8239585915449998</v>
      </c>
      <c r="L45" s="5">
        <v>3.4868108320350002</v>
      </c>
      <c r="M45" s="5">
        <v>4.2915399553900002</v>
      </c>
      <c r="N45" s="5">
        <v>5.2811603713600004</v>
      </c>
      <c r="O45" s="5">
        <v>6.3950273002500007</v>
      </c>
      <c r="P45" s="5">
        <v>7.5862314719300006</v>
      </c>
      <c r="Q45" s="5">
        <v>8.8577822420450012</v>
      </c>
      <c r="R45" s="5">
        <v>10.169888386215</v>
      </c>
      <c r="S45" s="5">
        <v>11.545914341805</v>
      </c>
      <c r="T45" s="5">
        <v>12.764630874205</v>
      </c>
      <c r="U45" s="5">
        <v>14.01262180554</v>
      </c>
      <c r="V45" s="5">
        <v>15.235826242094999</v>
      </c>
      <c r="W45" s="5">
        <v>16.550862035824998</v>
      </c>
      <c r="X45" s="5">
        <v>17.939280273455001</v>
      </c>
      <c r="Y45" s="5">
        <v>19.407113092399999</v>
      </c>
      <c r="Z45" s="5">
        <v>20.940613881545001</v>
      </c>
      <c r="AA45" s="5">
        <v>22.57659538319</v>
      </c>
      <c r="AB45" s="5">
        <v>24.272251064639999</v>
      </c>
      <c r="AC45" s="5">
        <v>26.07354447682</v>
      </c>
      <c r="AD45" s="5">
        <v>27.941384198834999</v>
      </c>
      <c r="AE45" s="5">
        <v>28.04476365911</v>
      </c>
    </row>
    <row r="46" spans="1:31">
      <c r="A46" s="56" t="s">
        <v>60</v>
      </c>
      <c r="B46" s="56" t="s">
        <v>197</v>
      </c>
      <c r="C46" s="56" t="s">
        <v>139</v>
      </c>
      <c r="D46" s="5">
        <v>0.93413899999999994</v>
      </c>
      <c r="E46" s="5">
        <v>1.486032</v>
      </c>
      <c r="F46" s="5">
        <v>1.998332</v>
      </c>
      <c r="G46" s="5">
        <v>2.377211</v>
      </c>
      <c r="H46" s="5">
        <v>2.6857310000000001</v>
      </c>
      <c r="I46" s="5">
        <v>2.9478589999999989</v>
      </c>
      <c r="J46" s="5">
        <v>3.4452570000000011</v>
      </c>
      <c r="K46" s="5">
        <v>4.0823709999999993</v>
      </c>
      <c r="L46" s="5">
        <v>4.5611999999999986</v>
      </c>
      <c r="M46" s="5">
        <v>5.1066079999999987</v>
      </c>
      <c r="N46" s="5">
        <v>5.893184999999999</v>
      </c>
      <c r="O46" s="5">
        <v>6.655151</v>
      </c>
      <c r="P46" s="5">
        <v>7.3638430000000001</v>
      </c>
      <c r="Q46" s="5">
        <v>7.9421039999999996</v>
      </c>
      <c r="R46" s="5">
        <v>8.4166529999999984</v>
      </c>
      <c r="S46" s="5">
        <v>8.7754529999999971</v>
      </c>
      <c r="T46" s="5">
        <v>8.9196810000000006</v>
      </c>
      <c r="U46" s="5">
        <v>8.9421520000000001</v>
      </c>
      <c r="V46" s="5">
        <v>8.8258210000000012</v>
      </c>
      <c r="W46" s="5">
        <v>8.7349959999999989</v>
      </c>
      <c r="X46" s="5">
        <v>8.7984870000000015</v>
      </c>
      <c r="Y46" s="5">
        <v>8.8397610000000011</v>
      </c>
      <c r="Z46" s="5">
        <v>8.8853490000000015</v>
      </c>
      <c r="AA46" s="5">
        <v>8.8638999999999974</v>
      </c>
      <c r="AB46" s="5">
        <v>8.8276219999999999</v>
      </c>
      <c r="AC46" s="5">
        <v>8.7483510000000013</v>
      </c>
      <c r="AD46" s="5">
        <v>8.6558369999999965</v>
      </c>
      <c r="AE46" s="5">
        <v>8.6558369999999965</v>
      </c>
    </row>
    <row r="47" spans="1:3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>
      <c r="A48" s="56" t="s">
        <v>60</v>
      </c>
      <c r="B48" s="56" t="s">
        <v>198</v>
      </c>
      <c r="C48" s="56" t="s">
        <v>153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4.3920000000000002E-7</v>
      </c>
      <c r="J48" s="5">
        <v>5.5631999999999999E-7</v>
      </c>
      <c r="K48" s="5">
        <v>1.8177599999999999E-6</v>
      </c>
      <c r="L48" s="5">
        <v>1.8177599999999999E-6</v>
      </c>
      <c r="M48" s="5">
        <v>1.8177599999999999E-6</v>
      </c>
      <c r="N48" s="5">
        <v>1.8177599999999999E-6</v>
      </c>
      <c r="O48" s="5">
        <v>1.8177599999999999E-6</v>
      </c>
      <c r="P48" s="5">
        <v>1.8177599999999999E-6</v>
      </c>
      <c r="Q48" s="5">
        <v>3.1118399999999998E-6</v>
      </c>
      <c r="R48" s="5">
        <v>3.9045599999999996E-6</v>
      </c>
      <c r="S48" s="5">
        <v>3.90528E-6</v>
      </c>
      <c r="T48" s="5">
        <v>12.20999810352</v>
      </c>
      <c r="U48" s="5">
        <v>12.20999810352</v>
      </c>
      <c r="V48" s="5">
        <v>12.20999810352</v>
      </c>
      <c r="W48" s="5">
        <v>12.20999810352</v>
      </c>
      <c r="X48" s="5">
        <v>16.4026407156</v>
      </c>
      <c r="Y48" s="5">
        <v>16.402640763120001</v>
      </c>
      <c r="Z48" s="5">
        <v>16.402640775599998</v>
      </c>
      <c r="AA48" s="5">
        <v>16.402641020400001</v>
      </c>
      <c r="AB48" s="5">
        <v>16.402641020640001</v>
      </c>
      <c r="AC48" s="5">
        <v>16.402641031680002</v>
      </c>
      <c r="AD48" s="5">
        <v>16.402641680159999</v>
      </c>
      <c r="AE48" s="5">
        <v>16.402641932640002</v>
      </c>
    </row>
    <row r="49" spans="1:31">
      <c r="A49" s="56" t="s">
        <v>60</v>
      </c>
      <c r="B49" s="56" t="s">
        <v>198</v>
      </c>
      <c r="C49" s="56" t="s">
        <v>154</v>
      </c>
      <c r="D49" s="5">
        <v>1.9519999999999999E-8</v>
      </c>
      <c r="E49" s="5">
        <v>2.7520000000000001E-8</v>
      </c>
      <c r="F49" s="5">
        <v>3.4E-8</v>
      </c>
      <c r="G49" s="5">
        <v>4.9999999999999998E-8</v>
      </c>
      <c r="H49" s="5">
        <v>8.1199999999999999E-8</v>
      </c>
      <c r="I49" s="5">
        <v>1.5223999999999999E-7</v>
      </c>
      <c r="J49" s="5">
        <v>4.46E-7</v>
      </c>
      <c r="K49" s="5">
        <v>4.7216436985600003</v>
      </c>
      <c r="L49" s="5">
        <v>4.7216436985600003</v>
      </c>
      <c r="M49" s="5">
        <v>4.7216436985600003</v>
      </c>
      <c r="N49" s="5">
        <v>4.7216436985600003</v>
      </c>
      <c r="O49" s="5">
        <v>4.7216436985600003</v>
      </c>
      <c r="P49" s="5">
        <v>4.7216436985600003</v>
      </c>
      <c r="Q49" s="5">
        <v>4.7216436990399986</v>
      </c>
      <c r="R49" s="5">
        <v>4.7216436991199986</v>
      </c>
      <c r="S49" s="5">
        <v>4.7216436991199986</v>
      </c>
      <c r="T49" s="5">
        <v>4.7216436991999986</v>
      </c>
      <c r="U49" s="5">
        <v>4.7216436991999986</v>
      </c>
      <c r="V49" s="5">
        <v>4.7216436991999986</v>
      </c>
      <c r="W49" s="5">
        <v>4.7216436991999986</v>
      </c>
      <c r="X49" s="5">
        <v>4.7216436797599997</v>
      </c>
      <c r="Y49" s="5">
        <v>4.7216436723200008</v>
      </c>
      <c r="Z49" s="5">
        <v>4.7216436659200003</v>
      </c>
      <c r="AA49" s="5">
        <v>4.7216436500799999</v>
      </c>
      <c r="AB49" s="5">
        <v>4.72164361896</v>
      </c>
      <c r="AC49" s="5">
        <v>4.7216435481600003</v>
      </c>
      <c r="AD49" s="5">
        <v>4.7216432551199992</v>
      </c>
      <c r="AE49" s="5">
        <v>1.7458399999999999E-6</v>
      </c>
    </row>
    <row r="50" spans="1:31">
      <c r="A50" s="56" t="s">
        <v>60</v>
      </c>
      <c r="B50" s="56" t="s">
        <v>198</v>
      </c>
      <c r="C50" s="56" t="s">
        <v>155</v>
      </c>
      <c r="D50" s="5">
        <v>0.18956000000000001</v>
      </c>
      <c r="E50" s="5">
        <v>0.18845999999999999</v>
      </c>
      <c r="F50" s="5">
        <v>0.18845999999999999</v>
      </c>
      <c r="G50" s="5">
        <v>0.18845999999999999</v>
      </c>
      <c r="H50" s="5">
        <v>0.18956000000000001</v>
      </c>
      <c r="I50" s="5">
        <v>0.18845999999999999</v>
      </c>
      <c r="J50" s="5">
        <v>0.18845999999999999</v>
      </c>
      <c r="K50" s="5">
        <v>0.18845999999999999</v>
      </c>
      <c r="L50" s="5">
        <v>0.18845999999999999</v>
      </c>
      <c r="M50" s="5">
        <v>0.56455999999999995</v>
      </c>
      <c r="N50" s="5">
        <v>0.56345999999999996</v>
      </c>
      <c r="O50" s="5">
        <v>0.56455999999999995</v>
      </c>
      <c r="P50" s="5">
        <v>0.56345999999999996</v>
      </c>
      <c r="Q50" s="5">
        <v>0.56455999999999995</v>
      </c>
      <c r="R50" s="5">
        <v>0.56455999999999995</v>
      </c>
      <c r="S50" s="5">
        <v>0.56455999999999995</v>
      </c>
      <c r="T50" s="5">
        <v>0.56455999999999995</v>
      </c>
      <c r="U50" s="5">
        <v>0.56455999999999995</v>
      </c>
      <c r="V50" s="5">
        <v>0.56455999999999995</v>
      </c>
      <c r="W50" s="5">
        <v>0.56455999999999995</v>
      </c>
      <c r="X50" s="5">
        <v>0.56455999999999995</v>
      </c>
      <c r="Y50" s="5">
        <v>0.56455999999999995</v>
      </c>
      <c r="Z50" s="5">
        <v>0.56455999999999995</v>
      </c>
      <c r="AA50" s="5">
        <v>0.56455999999999995</v>
      </c>
      <c r="AB50" s="5">
        <v>0.56455999999999995</v>
      </c>
      <c r="AC50" s="5">
        <v>0.56455999999999995</v>
      </c>
      <c r="AD50" s="5">
        <v>0.56455999999999995</v>
      </c>
      <c r="AE50" s="5">
        <v>0.56455999999999995</v>
      </c>
    </row>
    <row r="51" spans="1:31">
      <c r="A51" s="56" t="s">
        <v>60</v>
      </c>
      <c r="B51" s="56" t="s">
        <v>198</v>
      </c>
      <c r="C51" s="56" t="s">
        <v>138</v>
      </c>
      <c r="D51" s="5">
        <v>0.11161</v>
      </c>
      <c r="E51" s="5">
        <v>0.27435599999999999</v>
      </c>
      <c r="F51" s="5">
        <v>0.50951400000000002</v>
      </c>
      <c r="G51" s="5">
        <v>0.81549400000000005</v>
      </c>
      <c r="H51" s="5">
        <v>1.1945239999999999</v>
      </c>
      <c r="I51" s="5">
        <v>1.5451159999999999</v>
      </c>
      <c r="J51" s="5">
        <v>2.0498980000000002</v>
      </c>
      <c r="K51" s="5">
        <v>2.5815388810150002</v>
      </c>
      <c r="L51" s="5">
        <v>3.1455602480299998</v>
      </c>
      <c r="M51" s="5">
        <v>3.8200426915449999</v>
      </c>
      <c r="N51" s="5">
        <v>4.6911656939449999</v>
      </c>
      <c r="O51" s="5">
        <v>5.7236920958500006</v>
      </c>
      <c r="P51" s="5">
        <v>6.8466633628600002</v>
      </c>
      <c r="Q51" s="5">
        <v>8.0847969820549999</v>
      </c>
      <c r="R51" s="5">
        <v>9.4407073651500006</v>
      </c>
      <c r="S51" s="5">
        <v>10.823985475835</v>
      </c>
      <c r="T51" s="5">
        <v>12.145885763220001</v>
      </c>
      <c r="U51" s="5">
        <v>13.548879691470001</v>
      </c>
      <c r="V51" s="5">
        <v>14.978759922349999</v>
      </c>
      <c r="W51" s="5">
        <v>16.456960919829999</v>
      </c>
      <c r="X51" s="5">
        <v>18.030004343885</v>
      </c>
      <c r="Y51" s="5">
        <v>19.703834101000002</v>
      </c>
      <c r="Z51" s="5">
        <v>21.463974976109998</v>
      </c>
      <c r="AA51" s="5">
        <v>23.349093619200001</v>
      </c>
      <c r="AB51" s="5">
        <v>25.312737212824999</v>
      </c>
      <c r="AC51" s="5">
        <v>27.396983894875</v>
      </c>
      <c r="AD51" s="5">
        <v>29.581797740430002</v>
      </c>
      <c r="AE51" s="5">
        <v>29.728784622134999</v>
      </c>
    </row>
    <row r="52" spans="1:31">
      <c r="A52" s="56" t="s">
        <v>60</v>
      </c>
      <c r="B52" s="56" t="s">
        <v>198</v>
      </c>
      <c r="C52" s="56" t="s">
        <v>139</v>
      </c>
      <c r="D52" s="5">
        <v>0.78429700000000002</v>
      </c>
      <c r="E52" s="5">
        <v>1.403103</v>
      </c>
      <c r="F52" s="5">
        <v>1.9629890000000001</v>
      </c>
      <c r="G52" s="5">
        <v>2.4524569999999999</v>
      </c>
      <c r="H52" s="5">
        <v>2.8511630000000001</v>
      </c>
      <c r="I52" s="5">
        <v>2.93377</v>
      </c>
      <c r="J52" s="5">
        <v>3.156518999999999</v>
      </c>
      <c r="K52" s="5">
        <v>3.549097999999999</v>
      </c>
      <c r="L52" s="5">
        <v>3.8150280000000012</v>
      </c>
      <c r="M52" s="5">
        <v>4.0760120000000004</v>
      </c>
      <c r="N52" s="5">
        <v>4.6260350000000008</v>
      </c>
      <c r="O52" s="5">
        <v>5.2448150000000009</v>
      </c>
      <c r="P52" s="5">
        <v>5.8257370000000011</v>
      </c>
      <c r="Q52" s="5">
        <v>6.3521019999999986</v>
      </c>
      <c r="R52" s="5">
        <v>6.8651939999999998</v>
      </c>
      <c r="S52" s="5">
        <v>7.1223680000000007</v>
      </c>
      <c r="T52" s="5">
        <v>7.2354590000000014</v>
      </c>
      <c r="U52" s="5">
        <v>7.2812550000000007</v>
      </c>
      <c r="V52" s="5">
        <v>7.2268980000000012</v>
      </c>
      <c r="W52" s="5">
        <v>7.0892839999999993</v>
      </c>
      <c r="X52" s="5">
        <v>7.1246879999999999</v>
      </c>
      <c r="Y52" s="5">
        <v>7.1913909999999976</v>
      </c>
      <c r="Z52" s="5">
        <v>7.2593880000000004</v>
      </c>
      <c r="AA52" s="5">
        <v>7.3007839999999993</v>
      </c>
      <c r="AB52" s="5">
        <v>7.3490309999999992</v>
      </c>
      <c r="AC52" s="5">
        <v>7.2703799999999994</v>
      </c>
      <c r="AD52" s="5">
        <v>7.1865010000000016</v>
      </c>
      <c r="AE52" s="5">
        <v>7.1865010000000016</v>
      </c>
    </row>
    <row r="53" spans="1:3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</row>
    <row r="54" spans="1:31">
      <c r="A54" s="56" t="s">
        <v>60</v>
      </c>
      <c r="B54" s="56" t="s">
        <v>199</v>
      </c>
      <c r="C54" s="56" t="s">
        <v>153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60</v>
      </c>
      <c r="B55" s="56" t="s">
        <v>199</v>
      </c>
      <c r="C55" s="56" t="s">
        <v>154</v>
      </c>
      <c r="D55" s="5">
        <v>2.1999999999999998E-8</v>
      </c>
      <c r="E55" s="5">
        <v>3.4639999999999998E-8</v>
      </c>
      <c r="F55" s="5">
        <v>3.6080000000000003E-8</v>
      </c>
      <c r="G55" s="5">
        <v>5.376E-8</v>
      </c>
      <c r="H55" s="5">
        <v>8.543999999999999E-8</v>
      </c>
      <c r="I55" s="5">
        <v>1.8432E-7</v>
      </c>
      <c r="J55" s="5">
        <v>5.0248000000000004E-7</v>
      </c>
      <c r="K55" s="5">
        <v>6.1368000000000003E-7</v>
      </c>
      <c r="L55" s="5">
        <v>6.1368000000000003E-7</v>
      </c>
      <c r="M55" s="5">
        <v>6.1368000000000003E-7</v>
      </c>
      <c r="N55" s="5">
        <v>6.1368000000000003E-7</v>
      </c>
      <c r="O55" s="5">
        <v>6.154399999999999E-7</v>
      </c>
      <c r="P55" s="5">
        <v>6.1575999999999995E-7</v>
      </c>
      <c r="Q55" s="5">
        <v>6.5888000000000003E-7</v>
      </c>
      <c r="R55" s="5">
        <v>8.6168000000000002E-7</v>
      </c>
      <c r="S55" s="5">
        <v>0.51337227039999989</v>
      </c>
      <c r="T55" s="5">
        <v>2.4312462897599998</v>
      </c>
      <c r="U55" s="5">
        <v>2.4312462898399998</v>
      </c>
      <c r="V55" s="5">
        <v>2.4312462899999998</v>
      </c>
      <c r="W55" s="5">
        <v>2.4312462901599998</v>
      </c>
      <c r="X55" s="5">
        <v>2.4312462698399999</v>
      </c>
      <c r="Y55" s="5">
        <v>2.4312463176799999</v>
      </c>
      <c r="Z55" s="5">
        <v>2.4312463167199998</v>
      </c>
      <c r="AA55" s="5">
        <v>2.4312462992000001</v>
      </c>
      <c r="AB55" s="5">
        <v>2.4312462677600002</v>
      </c>
      <c r="AC55" s="5">
        <v>2.4312462565600002</v>
      </c>
      <c r="AD55" s="5">
        <v>8.0739585458400001</v>
      </c>
      <c r="AE55" s="5">
        <v>8.0739584558399997</v>
      </c>
    </row>
    <row r="56" spans="1:31">
      <c r="A56" s="56" t="s">
        <v>60</v>
      </c>
      <c r="B56" s="56" t="s">
        <v>199</v>
      </c>
      <c r="C56" s="56" t="s">
        <v>155</v>
      </c>
      <c r="D56" s="5">
        <v>0.51570739999999993</v>
      </c>
      <c r="E56" s="5">
        <v>0.51570739999999993</v>
      </c>
      <c r="F56" s="5">
        <v>0.51570739999999993</v>
      </c>
      <c r="G56" s="5">
        <v>0.51570739999999993</v>
      </c>
      <c r="H56" s="5">
        <v>0.51570739999999993</v>
      </c>
      <c r="I56" s="5">
        <v>0.51570739999999993</v>
      </c>
      <c r="J56" s="5">
        <v>0.51570739999999993</v>
      </c>
      <c r="K56" s="5">
        <v>0.51570739999999993</v>
      </c>
      <c r="L56" s="5">
        <v>0.51570739999999993</v>
      </c>
      <c r="M56" s="5">
        <v>0.51570739999999993</v>
      </c>
      <c r="N56" s="5">
        <v>0.51570739999999993</v>
      </c>
      <c r="O56" s="5">
        <v>0.51570739999999993</v>
      </c>
      <c r="P56" s="5">
        <v>0.51570739999999993</v>
      </c>
      <c r="Q56" s="5">
        <v>0.51570739999999993</v>
      </c>
      <c r="R56" s="5">
        <v>0.51570739999999993</v>
      </c>
      <c r="S56" s="5">
        <v>0.51570739999999993</v>
      </c>
      <c r="T56" s="5">
        <v>0.51570739999999993</v>
      </c>
      <c r="U56" s="5">
        <v>0.51570739999999993</v>
      </c>
      <c r="V56" s="5">
        <v>0.51570739999999993</v>
      </c>
      <c r="W56" s="5">
        <v>0.51570739999999993</v>
      </c>
      <c r="X56" s="5">
        <v>0.51570739999999993</v>
      </c>
      <c r="Y56" s="5">
        <v>0.51990740000000002</v>
      </c>
      <c r="Z56" s="5">
        <v>0.51570739999999993</v>
      </c>
      <c r="AA56" s="5">
        <v>0.51570739999999993</v>
      </c>
      <c r="AB56" s="5">
        <v>0.51570739999999993</v>
      </c>
      <c r="AC56" s="5">
        <v>0.51570739999999993</v>
      </c>
      <c r="AD56" s="5">
        <v>0.51570739999999993</v>
      </c>
      <c r="AE56" s="5">
        <v>0.51570739999999993</v>
      </c>
    </row>
    <row r="57" spans="1:31">
      <c r="A57" s="56" t="s">
        <v>60</v>
      </c>
      <c r="B57" s="56" t="s">
        <v>199</v>
      </c>
      <c r="C57" s="56" t="s">
        <v>138</v>
      </c>
      <c r="D57" s="5">
        <v>0.177234</v>
      </c>
      <c r="E57" s="5">
        <v>0.25385200000000002</v>
      </c>
      <c r="F57" s="5">
        <v>0.34049200000000002</v>
      </c>
      <c r="G57" s="5">
        <v>0.42854599999999998</v>
      </c>
      <c r="H57" s="5">
        <v>0.52407000000000004</v>
      </c>
      <c r="I57" s="5">
        <v>0.62826599999999999</v>
      </c>
      <c r="J57" s="5">
        <v>0.79303599999999996</v>
      </c>
      <c r="K57" s="5">
        <v>0.99175479582000003</v>
      </c>
      <c r="L57" s="5">
        <v>1.2257964611100001</v>
      </c>
      <c r="M57" s="5">
        <v>1.5154033582999999</v>
      </c>
      <c r="N57" s="5">
        <v>1.85254609944</v>
      </c>
      <c r="O57" s="5">
        <v>2.2242779065849998</v>
      </c>
      <c r="P57" s="5">
        <v>2.6158697714599999</v>
      </c>
      <c r="Q57" s="5">
        <v>3.0340323817849999</v>
      </c>
      <c r="R57" s="5">
        <v>3.4611048156050002</v>
      </c>
      <c r="S57" s="5">
        <v>3.9100311481299999</v>
      </c>
      <c r="T57" s="5">
        <v>4.3138377653299997</v>
      </c>
      <c r="U57" s="5">
        <v>4.7349114211899996</v>
      </c>
      <c r="V57" s="5">
        <v>5.1581130626949996</v>
      </c>
      <c r="W57" s="5">
        <v>5.6152779068100003</v>
      </c>
      <c r="X57" s="5">
        <v>6.09989296011</v>
      </c>
      <c r="Y57" s="5">
        <v>6.61594202651</v>
      </c>
      <c r="Z57" s="5">
        <v>7.1544283970299993</v>
      </c>
      <c r="AA57" s="5">
        <v>7.7296852599650014</v>
      </c>
      <c r="AB57" s="5">
        <v>8.3255817648649995</v>
      </c>
      <c r="AC57" s="5">
        <v>8.955569384084999</v>
      </c>
      <c r="AD57" s="5">
        <v>9.6143613852450009</v>
      </c>
      <c r="AE57" s="5">
        <v>9.6549281924599981</v>
      </c>
    </row>
    <row r="58" spans="1:31">
      <c r="A58" s="56" t="s">
        <v>60</v>
      </c>
      <c r="B58" s="56" t="s">
        <v>199</v>
      </c>
      <c r="C58" s="56" t="s">
        <v>139</v>
      </c>
      <c r="D58" s="5">
        <v>0.49089899999999997</v>
      </c>
      <c r="E58" s="5">
        <v>0.627193</v>
      </c>
      <c r="F58" s="5">
        <v>0.74812099999999981</v>
      </c>
      <c r="G58" s="5">
        <v>0.84191099999999985</v>
      </c>
      <c r="H58" s="5">
        <v>0.92225799999999991</v>
      </c>
      <c r="I58" s="5">
        <v>0.99943300000000013</v>
      </c>
      <c r="J58" s="5">
        <v>1.164639</v>
      </c>
      <c r="K58" s="5">
        <v>1.3450150000000001</v>
      </c>
      <c r="L58" s="5">
        <v>1.5271239999999999</v>
      </c>
      <c r="M58" s="5">
        <v>1.7546360000000001</v>
      </c>
      <c r="N58" s="5">
        <v>2.0123869999999999</v>
      </c>
      <c r="O58" s="5">
        <v>2.2390750000000001</v>
      </c>
      <c r="P58" s="5">
        <v>2.4365670000000001</v>
      </c>
      <c r="Q58" s="5">
        <v>2.5932059999999999</v>
      </c>
      <c r="R58" s="5">
        <v>2.7111649999999998</v>
      </c>
      <c r="S58" s="5">
        <v>2.7954279999999989</v>
      </c>
      <c r="T58" s="5">
        <v>2.8215239999999988</v>
      </c>
      <c r="U58" s="5">
        <v>2.818101</v>
      </c>
      <c r="V58" s="5">
        <v>2.7976619999999999</v>
      </c>
      <c r="W58" s="5">
        <v>2.803194</v>
      </c>
      <c r="X58" s="5">
        <v>2.8320970000000001</v>
      </c>
      <c r="Y58" s="5">
        <v>2.8457520000000001</v>
      </c>
      <c r="Z58" s="5">
        <v>2.8537750000000011</v>
      </c>
      <c r="AA58" s="5">
        <v>2.843815999999999</v>
      </c>
      <c r="AB58" s="5">
        <v>2.8260709999999989</v>
      </c>
      <c r="AC58" s="5">
        <v>2.796292999999999</v>
      </c>
      <c r="AD58" s="5">
        <v>2.769620999999999</v>
      </c>
      <c r="AE58" s="5">
        <v>2.769620999999999</v>
      </c>
    </row>
    <row r="59" spans="1:3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>
      <c r="A60" s="56" t="s">
        <v>60</v>
      </c>
      <c r="B60" s="56" t="s">
        <v>200</v>
      </c>
      <c r="C60" s="56" t="s">
        <v>153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4.199999999999999E-7</v>
      </c>
      <c r="J60" s="5">
        <v>1.3562E-6</v>
      </c>
      <c r="K60" s="5">
        <v>1.5706799999999999E-6</v>
      </c>
      <c r="L60" s="5">
        <v>8.8052834360799999</v>
      </c>
      <c r="M60" s="5">
        <v>8.8052834360799999</v>
      </c>
      <c r="N60" s="5">
        <v>8.8052834360799999</v>
      </c>
      <c r="O60" s="5">
        <v>8.8052834360799999</v>
      </c>
      <c r="P60" s="5">
        <v>8.8052834360799999</v>
      </c>
      <c r="Q60" s="5">
        <v>10.258159279279999</v>
      </c>
      <c r="R60" s="5">
        <v>10.258159281679999</v>
      </c>
      <c r="S60" s="5">
        <v>10.2581592862</v>
      </c>
      <c r="T60" s="5">
        <v>10.2581592864</v>
      </c>
      <c r="U60" s="5">
        <v>10.2581592866</v>
      </c>
      <c r="V60" s="5">
        <v>10.2581592868</v>
      </c>
      <c r="W60" s="5">
        <v>10.25815937004</v>
      </c>
      <c r="X60" s="5">
        <v>10.25815937072</v>
      </c>
      <c r="Y60" s="5">
        <v>10.25815942056</v>
      </c>
      <c r="Z60" s="5">
        <v>10.258159454279999</v>
      </c>
      <c r="AA60" s="5">
        <v>10.258159454279999</v>
      </c>
      <c r="AB60" s="5">
        <v>10.258159472239999</v>
      </c>
      <c r="AC60" s="5">
        <v>10.258159473879999</v>
      </c>
      <c r="AD60" s="5">
        <v>11.6478365546</v>
      </c>
      <c r="AE60" s="5">
        <v>11.64783687612</v>
      </c>
    </row>
    <row r="61" spans="1:31">
      <c r="A61" s="56" t="s">
        <v>60</v>
      </c>
      <c r="B61" s="56" t="s">
        <v>200</v>
      </c>
      <c r="C61" s="56" t="s">
        <v>154</v>
      </c>
      <c r="D61" s="5">
        <v>1.3879999999999999E-8</v>
      </c>
      <c r="E61" s="5">
        <v>1.808E-8</v>
      </c>
      <c r="F61" s="5">
        <v>2.236E-8</v>
      </c>
      <c r="G61" s="5">
        <v>2.62E-8</v>
      </c>
      <c r="H61" s="5">
        <v>3.044E-8</v>
      </c>
      <c r="I61" s="5">
        <v>3.5240000000000003E-8</v>
      </c>
      <c r="J61" s="5">
        <v>6.3320000000000001E-8</v>
      </c>
      <c r="K61" s="5">
        <v>7.3239999999999999E-8</v>
      </c>
      <c r="L61" s="5">
        <v>1.402E-7</v>
      </c>
      <c r="M61" s="5">
        <v>1.402E-7</v>
      </c>
      <c r="N61" s="5">
        <v>1.402E-7</v>
      </c>
      <c r="O61" s="5">
        <v>1.402E-7</v>
      </c>
      <c r="P61" s="5">
        <v>1.402E-7</v>
      </c>
      <c r="Q61" s="5">
        <v>1.4032E-7</v>
      </c>
      <c r="R61" s="5">
        <v>1.5884000000000001E-7</v>
      </c>
      <c r="S61" s="5">
        <v>1.6320000000000001E-7</v>
      </c>
      <c r="T61" s="5">
        <v>1.6376000000000001E-7</v>
      </c>
      <c r="U61" s="5">
        <v>1.7739999999999999E-7</v>
      </c>
      <c r="V61" s="5">
        <v>1.7844E-7</v>
      </c>
      <c r="W61" s="5">
        <v>2.4268E-7</v>
      </c>
      <c r="X61" s="5">
        <v>2.3043999999999999E-7</v>
      </c>
      <c r="Y61" s="5">
        <v>2.5751999999999999E-7</v>
      </c>
      <c r="Z61" s="5">
        <v>2.9247999999999998E-7</v>
      </c>
      <c r="AA61" s="5">
        <v>2.910000000000001E-7</v>
      </c>
      <c r="AB61" s="5">
        <v>3.4055999999999997E-7</v>
      </c>
      <c r="AC61" s="5">
        <v>3.5447999999999998E-7</v>
      </c>
      <c r="AD61" s="5">
        <v>4.3468000000000003E-7</v>
      </c>
      <c r="AE61" s="5">
        <v>4.7828000000000002E-7</v>
      </c>
    </row>
    <row r="62" spans="1:31">
      <c r="A62" s="56" t="s">
        <v>60</v>
      </c>
      <c r="B62" s="56" t="s">
        <v>200</v>
      </c>
      <c r="C62" s="56" t="s">
        <v>155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60</v>
      </c>
      <c r="B63" s="56" t="s">
        <v>200</v>
      </c>
      <c r="C63" s="56" t="s">
        <v>138</v>
      </c>
      <c r="D63" s="5">
        <v>1.295E-2</v>
      </c>
      <c r="E63" s="5">
        <v>2.6112E-2</v>
      </c>
      <c r="F63" s="5">
        <v>4.4142000000000001E-2</v>
      </c>
      <c r="G63" s="5">
        <v>6.6091999999999998E-2</v>
      </c>
      <c r="H63" s="5">
        <v>9.2412000000000008E-2</v>
      </c>
      <c r="I63" s="5">
        <v>0.12335400000000001</v>
      </c>
      <c r="J63" s="5">
        <v>0.17060600000000001</v>
      </c>
      <c r="K63" s="5">
        <v>0.22195862709</v>
      </c>
      <c r="L63" s="5">
        <v>0.28157472483000001</v>
      </c>
      <c r="M63" s="5">
        <v>0.35696275249999998</v>
      </c>
      <c r="N63" s="5">
        <v>0.44614944786499999</v>
      </c>
      <c r="O63" s="5">
        <v>0.54867149695000006</v>
      </c>
      <c r="P63" s="5">
        <v>0.65943704218499999</v>
      </c>
      <c r="Q63" s="5">
        <v>0.78005994754499997</v>
      </c>
      <c r="R63" s="5">
        <v>0.9062977728199999</v>
      </c>
      <c r="S63" s="5">
        <v>1.040121219285</v>
      </c>
      <c r="T63" s="5">
        <v>1.1649292652800001</v>
      </c>
      <c r="U63" s="5">
        <v>1.2964645485349999</v>
      </c>
      <c r="V63" s="5">
        <v>1.429901401595</v>
      </c>
      <c r="W63" s="5">
        <v>1.5737032151449999</v>
      </c>
      <c r="X63" s="5">
        <v>1.7260508378449999</v>
      </c>
      <c r="Y63" s="5">
        <v>1.888186505435</v>
      </c>
      <c r="Z63" s="5">
        <v>2.05772943305</v>
      </c>
      <c r="AA63" s="5">
        <v>2.2388078230950001</v>
      </c>
      <c r="AB63" s="5">
        <v>2.4264294353150002</v>
      </c>
      <c r="AC63" s="5">
        <v>2.6247670563300001</v>
      </c>
      <c r="AD63" s="5">
        <v>2.8318587599799998</v>
      </c>
      <c r="AE63" s="5">
        <v>2.8430535487099999</v>
      </c>
    </row>
    <row r="64" spans="1:31">
      <c r="A64" s="56" t="s">
        <v>60</v>
      </c>
      <c r="B64" s="56" t="s">
        <v>200</v>
      </c>
      <c r="C64" s="56" t="s">
        <v>139</v>
      </c>
      <c r="D64" s="5">
        <v>9.6873000000000001E-2</v>
      </c>
      <c r="E64" s="5">
        <v>0.13844100000000001</v>
      </c>
      <c r="F64" s="5">
        <v>0.174792</v>
      </c>
      <c r="G64" s="5">
        <v>0.202269</v>
      </c>
      <c r="H64" s="5">
        <v>0.22322</v>
      </c>
      <c r="I64" s="5">
        <v>0.23985300000000001</v>
      </c>
      <c r="J64" s="5">
        <v>0.27319900000000003</v>
      </c>
      <c r="K64" s="5">
        <v>0.31722600000000001</v>
      </c>
      <c r="L64" s="5">
        <v>0.35755399999999998</v>
      </c>
      <c r="M64" s="5">
        <v>0.41061799999999998</v>
      </c>
      <c r="N64" s="5">
        <v>0.47207399999999988</v>
      </c>
      <c r="O64" s="5">
        <v>0.53293299999999999</v>
      </c>
      <c r="P64" s="5">
        <v>0.58844799999999986</v>
      </c>
      <c r="Q64" s="5">
        <v>0.63538300000000003</v>
      </c>
      <c r="R64" s="5">
        <v>0.67350200000000016</v>
      </c>
      <c r="S64" s="5">
        <v>0.70202500000000012</v>
      </c>
      <c r="T64" s="5">
        <v>0.71373099999999978</v>
      </c>
      <c r="U64" s="5">
        <v>0.71706000000000003</v>
      </c>
      <c r="V64" s="5">
        <v>0.71355499999999994</v>
      </c>
      <c r="W64" s="5">
        <v>0.71602399999999999</v>
      </c>
      <c r="X64" s="5">
        <v>0.72410000000000008</v>
      </c>
      <c r="Y64" s="5">
        <v>0.73117500000000013</v>
      </c>
      <c r="Z64" s="5">
        <v>0.73704199999999997</v>
      </c>
      <c r="AA64" s="5">
        <v>0.73800500000000002</v>
      </c>
      <c r="AB64" s="5">
        <v>0.73683199999999993</v>
      </c>
      <c r="AC64" s="5">
        <v>0.73098499999999988</v>
      </c>
      <c r="AD64" s="5">
        <v>0.72396800000000006</v>
      </c>
      <c r="AE64" s="5">
        <v>0.72396800000000006</v>
      </c>
    </row>
    <row r="65" spans="1:31"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s="56" t="s">
        <v>62</v>
      </c>
      <c r="B66" s="56" t="s">
        <v>163</v>
      </c>
      <c r="C66" s="56" t="s">
        <v>152</v>
      </c>
      <c r="D66" s="5">
        <v>0</v>
      </c>
      <c r="E66" s="5">
        <v>0</v>
      </c>
      <c r="F66" s="5">
        <v>116.28</v>
      </c>
      <c r="G66" s="5">
        <v>348.84</v>
      </c>
      <c r="H66" s="5">
        <v>348.84</v>
      </c>
      <c r="I66" s="5">
        <v>348.84</v>
      </c>
      <c r="J66" s="5">
        <v>348.84</v>
      </c>
      <c r="K66" s="5">
        <v>348.84</v>
      </c>
      <c r="L66" s="5">
        <v>348.84</v>
      </c>
      <c r="M66" s="5">
        <v>348.84</v>
      </c>
      <c r="N66" s="5">
        <v>348.84</v>
      </c>
      <c r="O66" s="5">
        <v>348.84</v>
      </c>
      <c r="P66" s="5">
        <v>348.84</v>
      </c>
      <c r="Q66" s="5">
        <v>348.84</v>
      </c>
      <c r="R66" s="5">
        <v>348.84</v>
      </c>
      <c r="S66" s="5">
        <v>348.84</v>
      </c>
      <c r="T66" s="5">
        <v>348.84</v>
      </c>
      <c r="U66" s="5">
        <v>348.84</v>
      </c>
      <c r="V66" s="5">
        <v>348.84</v>
      </c>
      <c r="W66" s="5">
        <v>348.84</v>
      </c>
      <c r="X66" s="5">
        <v>348.84</v>
      </c>
      <c r="Y66" s="5">
        <v>348.84</v>
      </c>
      <c r="Z66" s="5">
        <v>348.84</v>
      </c>
      <c r="AA66" s="5">
        <v>348.84</v>
      </c>
      <c r="AB66" s="5">
        <v>348.84</v>
      </c>
      <c r="AC66" s="5">
        <v>348.84</v>
      </c>
      <c r="AD66" s="5">
        <v>348.84</v>
      </c>
      <c r="AE66" s="5">
        <v>348.84</v>
      </c>
    </row>
    <row r="67" spans="1:31">
      <c r="A67" s="56" t="s">
        <v>62</v>
      </c>
      <c r="B67" s="56" t="s">
        <v>163</v>
      </c>
      <c r="C67" s="56" t="s">
        <v>153</v>
      </c>
      <c r="D67" s="5">
        <v>6.0490000000000004</v>
      </c>
      <c r="E67" s="5">
        <v>6.0490000000000004</v>
      </c>
      <c r="F67" s="5">
        <v>6.0490000000000004</v>
      </c>
      <c r="G67" s="5">
        <v>6.0490000000000004</v>
      </c>
      <c r="H67" s="5">
        <v>6.0490000000000004</v>
      </c>
      <c r="I67" s="5">
        <v>6.0490022149600007</v>
      </c>
      <c r="J67" s="5">
        <v>6.0490022485600008</v>
      </c>
      <c r="K67" s="5">
        <v>6.0490025797600007</v>
      </c>
      <c r="L67" s="5">
        <v>6.0490025800000007</v>
      </c>
      <c r="M67" s="5">
        <v>6.0490078302400008</v>
      </c>
      <c r="N67" s="5">
        <v>6.0490078312</v>
      </c>
      <c r="O67" s="5">
        <v>10.08384853552</v>
      </c>
      <c r="P67" s="5">
        <v>10.08384853576</v>
      </c>
      <c r="Q67" s="5">
        <v>12.983426984799999</v>
      </c>
      <c r="R67" s="5">
        <v>30.049013520639999</v>
      </c>
      <c r="S67" s="5">
        <v>30.049013522799999</v>
      </c>
      <c r="T67" s="5">
        <v>32.468001770320001</v>
      </c>
      <c r="U67" s="5">
        <v>32.468001784960002</v>
      </c>
      <c r="V67" s="5">
        <v>32.468001790240002</v>
      </c>
      <c r="W67" s="5">
        <v>32.468001791200003</v>
      </c>
      <c r="X67" s="5">
        <v>42.048999108639997</v>
      </c>
      <c r="Y67" s="5">
        <v>42.048999108639997</v>
      </c>
      <c r="Z67" s="5">
        <v>42.048999110079997</v>
      </c>
      <c r="AA67" s="5">
        <v>42.048999111279997</v>
      </c>
      <c r="AB67" s="5">
        <v>42.048999111999997</v>
      </c>
      <c r="AC67" s="5">
        <v>42.048999609760003</v>
      </c>
      <c r="AD67" s="5">
        <v>42.048999637599998</v>
      </c>
      <c r="AE67" s="5">
        <v>42.048999638319998</v>
      </c>
    </row>
    <row r="68" spans="1:31">
      <c r="A68" s="56" t="s">
        <v>62</v>
      </c>
      <c r="B68" s="56" t="s">
        <v>163</v>
      </c>
      <c r="C68" s="56" t="s">
        <v>154</v>
      </c>
      <c r="D68" s="5">
        <v>0.22200008703999999</v>
      </c>
      <c r="E68" s="5">
        <v>0.22200012784000001</v>
      </c>
      <c r="F68" s="5">
        <v>5.02200170392</v>
      </c>
      <c r="G68" s="5">
        <v>5.02200170392</v>
      </c>
      <c r="H68" s="5">
        <v>12.421565258719999</v>
      </c>
      <c r="I68" s="5">
        <v>15.621998663759999</v>
      </c>
      <c r="J68" s="5">
        <v>16.22200355032</v>
      </c>
      <c r="K68" s="5">
        <v>16.22200355288</v>
      </c>
      <c r="L68" s="5">
        <v>16.222003555600001</v>
      </c>
      <c r="M68" s="5">
        <v>16.222003561680001</v>
      </c>
      <c r="N68" s="5">
        <v>16.222003575679999</v>
      </c>
      <c r="O68" s="5">
        <v>16.222003584079999</v>
      </c>
      <c r="P68" s="5">
        <v>16.2220035936</v>
      </c>
      <c r="Q68" s="5">
        <v>16.22200359384</v>
      </c>
      <c r="R68" s="5">
        <v>16.22200372568</v>
      </c>
      <c r="S68" s="5">
        <v>16.222003778240001</v>
      </c>
      <c r="T68" s="5">
        <v>16.22200411168</v>
      </c>
      <c r="U68" s="5">
        <v>16.222004116240001</v>
      </c>
      <c r="V68" s="5">
        <v>16.222004116640001</v>
      </c>
      <c r="W68" s="5">
        <v>16.222004116960001</v>
      </c>
      <c r="X68" s="5">
        <v>16.222004031440001</v>
      </c>
      <c r="Y68" s="5">
        <v>16.22200405776</v>
      </c>
      <c r="Z68" s="5">
        <v>11.422002519359999</v>
      </c>
      <c r="AA68" s="5">
        <v>11.422002815200001</v>
      </c>
      <c r="AB68" s="5">
        <v>4.0224400662400006</v>
      </c>
      <c r="AC68" s="5">
        <v>0.94237901879999997</v>
      </c>
      <c r="AD68" s="5">
        <v>3.4231360247999998</v>
      </c>
      <c r="AE68" s="5">
        <v>3.4231360237600001</v>
      </c>
    </row>
    <row r="69" spans="1:31">
      <c r="A69" s="56" t="s">
        <v>62</v>
      </c>
      <c r="B69" s="56" t="s">
        <v>163</v>
      </c>
      <c r="C69" s="56" t="s">
        <v>155</v>
      </c>
      <c r="D69" s="5">
        <v>7.4999999999999997E-2</v>
      </c>
      <c r="E69" s="5">
        <v>7.4999999999999997E-2</v>
      </c>
      <c r="F69" s="5">
        <v>7.4999999999999997E-2</v>
      </c>
      <c r="G69" s="5">
        <v>7.4999999999999997E-2</v>
      </c>
      <c r="H69" s="5">
        <v>7.4999999999999997E-2</v>
      </c>
      <c r="I69" s="5">
        <v>7.4999999999999997E-2</v>
      </c>
      <c r="J69" s="5">
        <v>7.4999999999999997E-2</v>
      </c>
      <c r="K69" s="5">
        <v>7.4999999999999997E-2</v>
      </c>
      <c r="L69" s="5">
        <v>7.4999999999999997E-2</v>
      </c>
      <c r="M69" s="5">
        <v>7.4999999999999997E-2</v>
      </c>
      <c r="N69" s="5">
        <v>7.4999999999999997E-2</v>
      </c>
      <c r="O69" s="5">
        <v>7.4999999999999997E-2</v>
      </c>
      <c r="P69" s="5">
        <v>7.4999999999999997E-2</v>
      </c>
      <c r="Q69" s="5">
        <v>7.4999999999999997E-2</v>
      </c>
      <c r="R69" s="5">
        <v>7.4999999999999997E-2</v>
      </c>
      <c r="S69" s="5">
        <v>7.4999999999999997E-2</v>
      </c>
      <c r="T69" s="5">
        <v>7.4999999999999997E-2</v>
      </c>
      <c r="U69" s="5">
        <v>7.4999999999999997E-2</v>
      </c>
      <c r="V69" s="5">
        <v>7.4999999999999997E-2</v>
      </c>
      <c r="W69" s="5">
        <v>7.4999999999999997E-2</v>
      </c>
      <c r="X69" s="5">
        <v>7.4999999999999997E-2</v>
      </c>
      <c r="Y69" s="5">
        <v>7.4999999999999997E-2</v>
      </c>
      <c r="Z69" s="5">
        <v>7.4999999999999997E-2</v>
      </c>
      <c r="AA69" s="5">
        <v>7.4999999999999997E-2</v>
      </c>
      <c r="AB69" s="5">
        <v>7.4999999999999997E-2</v>
      </c>
      <c r="AC69" s="5">
        <v>7.4999999999999997E-2</v>
      </c>
      <c r="AD69" s="5">
        <v>7.4999999999999997E-2</v>
      </c>
      <c r="AE69" s="5">
        <v>7.4999999999999997E-2</v>
      </c>
    </row>
    <row r="70" spans="1:31">
      <c r="A70" s="56" t="s">
        <v>62</v>
      </c>
      <c r="B70" s="56" t="s">
        <v>163</v>
      </c>
      <c r="C70" s="56" t="s">
        <v>138</v>
      </c>
      <c r="D70" s="5">
        <v>0.19439000000000001</v>
      </c>
      <c r="E70" s="5">
        <v>0.38778200000000002</v>
      </c>
      <c r="F70" s="5">
        <v>0.64293400000000001</v>
      </c>
      <c r="G70" s="5">
        <v>0.95461600000000013</v>
      </c>
      <c r="H70" s="5">
        <v>1.3278779999799999</v>
      </c>
      <c r="I70" s="5">
        <v>1.76852400002</v>
      </c>
      <c r="J70" s="5">
        <v>2.4472339999999999</v>
      </c>
      <c r="K70" s="5">
        <v>3.1792912904050001</v>
      </c>
      <c r="L70" s="5">
        <v>4.0532339049049986</v>
      </c>
      <c r="M70" s="5">
        <v>5.11723319667</v>
      </c>
      <c r="N70" s="5">
        <v>6.43023426347</v>
      </c>
      <c r="O70" s="5">
        <v>7.9057333170550006</v>
      </c>
      <c r="P70" s="5">
        <v>9.4718205509300013</v>
      </c>
      <c r="Q70" s="5">
        <v>11.167270950860001</v>
      </c>
      <c r="R70" s="5">
        <v>12.912038666959999</v>
      </c>
      <c r="S70" s="5">
        <v>14.73846369202</v>
      </c>
      <c r="T70" s="5">
        <v>16.415895738774999</v>
      </c>
      <c r="U70" s="5">
        <v>18.159610702915</v>
      </c>
      <c r="V70" s="5">
        <v>19.909619633599998</v>
      </c>
      <c r="W70" s="5">
        <v>21.794410553790001</v>
      </c>
      <c r="X70" s="5">
        <v>23.789931412960001</v>
      </c>
      <c r="Y70" s="5">
        <v>25.91618567615</v>
      </c>
      <c r="Z70" s="5">
        <v>28.143168150449998</v>
      </c>
      <c r="AA70" s="5">
        <v>30.528180027295001</v>
      </c>
      <c r="AB70" s="5">
        <v>33.003186534479987</v>
      </c>
      <c r="AC70" s="5">
        <v>35.626558730494999</v>
      </c>
      <c r="AD70" s="5">
        <v>38.366984215949998</v>
      </c>
      <c r="AE70" s="5">
        <v>38.530625895744997</v>
      </c>
    </row>
    <row r="71" spans="1:31">
      <c r="A71" s="56" t="s">
        <v>62</v>
      </c>
      <c r="B71" s="56" t="s">
        <v>163</v>
      </c>
      <c r="C71" s="56" t="s">
        <v>139</v>
      </c>
      <c r="D71" s="5">
        <v>1.2905990000000001</v>
      </c>
      <c r="E71" s="5">
        <v>1.8669420000000001</v>
      </c>
      <c r="F71" s="5">
        <v>2.3402639999999999</v>
      </c>
      <c r="G71" s="5">
        <v>2.721489</v>
      </c>
      <c r="H71" s="5">
        <v>3.0202580000000001</v>
      </c>
      <c r="I71" s="5">
        <v>3.254537</v>
      </c>
      <c r="J71" s="5">
        <v>3.7212140000000011</v>
      </c>
      <c r="K71" s="5">
        <v>4.3609040000000006</v>
      </c>
      <c r="L71" s="5">
        <v>5.0073279999999993</v>
      </c>
      <c r="M71" s="5">
        <v>5.7303620000000004</v>
      </c>
      <c r="N71" s="5">
        <v>6.740787000000001</v>
      </c>
      <c r="O71" s="5">
        <v>7.6745400000000012</v>
      </c>
      <c r="P71" s="5">
        <v>8.4862740000000016</v>
      </c>
      <c r="Q71" s="5">
        <v>9.1783719999999995</v>
      </c>
      <c r="R71" s="5">
        <v>9.7157289999999996</v>
      </c>
      <c r="S71" s="5">
        <v>10.088804</v>
      </c>
      <c r="T71" s="5">
        <v>10.215768000000001</v>
      </c>
      <c r="U71" s="5">
        <v>10.213255999999999</v>
      </c>
      <c r="V71" s="5">
        <v>10.122491999999999</v>
      </c>
      <c r="W71" s="5">
        <v>10.065595</v>
      </c>
      <c r="X71" s="5">
        <v>10.181203</v>
      </c>
      <c r="Y71" s="5">
        <v>10.256219</v>
      </c>
      <c r="Z71" s="5">
        <v>10.301366</v>
      </c>
      <c r="AA71" s="5">
        <v>10.294813</v>
      </c>
      <c r="AB71" s="5">
        <v>10.252349000000001</v>
      </c>
      <c r="AC71" s="5">
        <v>10.143597</v>
      </c>
      <c r="AD71" s="5">
        <v>10.015876</v>
      </c>
      <c r="AE71" s="5">
        <v>10.015876</v>
      </c>
    </row>
    <row r="72" spans="1:3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>
      <c r="A73" s="56" t="s">
        <v>62</v>
      </c>
      <c r="B73" s="56" t="s">
        <v>197</v>
      </c>
      <c r="C73" s="56" t="s">
        <v>153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3.3743999999999998E-7</v>
      </c>
      <c r="J73" s="5">
        <v>3.8928E-7</v>
      </c>
      <c r="K73" s="5">
        <v>6.6203023984799998</v>
      </c>
      <c r="L73" s="5">
        <v>6.6203023984799998</v>
      </c>
      <c r="M73" s="5">
        <v>6.6203023984799998</v>
      </c>
      <c r="N73" s="5">
        <v>13.159622967600001</v>
      </c>
      <c r="O73" s="5">
        <v>13.771580158080001</v>
      </c>
      <c r="P73" s="5">
        <v>13.771580158080001</v>
      </c>
      <c r="Q73" s="5">
        <v>28.639538517119998</v>
      </c>
      <c r="R73" s="5">
        <v>32.886948803520013</v>
      </c>
      <c r="S73" s="5">
        <v>32.88694880928</v>
      </c>
      <c r="T73" s="5">
        <v>33.212650947119997</v>
      </c>
      <c r="U73" s="5">
        <v>33.212650947839997</v>
      </c>
      <c r="V73" s="5">
        <v>41.519405353200007</v>
      </c>
      <c r="W73" s="5">
        <v>41.519405353919993</v>
      </c>
      <c r="X73" s="5">
        <v>41.5194053544</v>
      </c>
      <c r="Y73" s="5">
        <v>41.51940535488</v>
      </c>
      <c r="Z73" s="5">
        <v>41.51940535992</v>
      </c>
      <c r="AA73" s="5">
        <v>41.51940535992</v>
      </c>
      <c r="AB73" s="5">
        <v>41.51940535992</v>
      </c>
      <c r="AC73" s="5">
        <v>41.51940536016</v>
      </c>
      <c r="AD73" s="5">
        <v>41.5194053604</v>
      </c>
      <c r="AE73" s="5">
        <v>41.51940536064</v>
      </c>
    </row>
    <row r="74" spans="1:31">
      <c r="A74" s="56" t="s">
        <v>62</v>
      </c>
      <c r="B74" s="56" t="s">
        <v>197</v>
      </c>
      <c r="C74" s="56" t="s">
        <v>154</v>
      </c>
      <c r="D74" s="5">
        <v>5.7000000856400002</v>
      </c>
      <c r="E74" s="5">
        <v>5.7000001252799999</v>
      </c>
      <c r="F74" s="5">
        <v>7.7000001503200002</v>
      </c>
      <c r="G74" s="5">
        <v>7.7000001949200003</v>
      </c>
      <c r="H74" s="5">
        <v>7.7000002539200008</v>
      </c>
      <c r="I74" s="5">
        <v>8.0521258869200008</v>
      </c>
      <c r="J74" s="5">
        <v>8.0792422876799996</v>
      </c>
      <c r="K74" s="5">
        <v>13.108339066639999</v>
      </c>
      <c r="L74" s="5">
        <v>13.108339066639999</v>
      </c>
      <c r="M74" s="5">
        <v>13.108339066639999</v>
      </c>
      <c r="N74" s="5">
        <v>13.108339066959999</v>
      </c>
      <c r="O74" s="5">
        <v>13.108339067039999</v>
      </c>
      <c r="P74" s="5">
        <v>13.108339067279999</v>
      </c>
      <c r="Q74" s="5">
        <v>13.108339068279999</v>
      </c>
      <c r="R74" s="5">
        <v>13.10833910196</v>
      </c>
      <c r="S74" s="5">
        <v>20.851529597079999</v>
      </c>
      <c r="T74" s="5">
        <v>30.444668444080001</v>
      </c>
      <c r="U74" s="5">
        <v>31.82455250948</v>
      </c>
      <c r="V74" s="5">
        <v>33.590561022279999</v>
      </c>
      <c r="W74" s="5">
        <v>33.590561022640003</v>
      </c>
      <c r="X74" s="5">
        <v>33.590560937719999</v>
      </c>
      <c r="Y74" s="5">
        <v>33.590560904919997</v>
      </c>
      <c r="Z74" s="5">
        <v>33.590560887640002</v>
      </c>
      <c r="AA74" s="5">
        <v>33.590560843600002</v>
      </c>
      <c r="AB74" s="5">
        <v>33.590560784879997</v>
      </c>
      <c r="AC74" s="5">
        <v>41.287991201040001</v>
      </c>
      <c r="AD74" s="5">
        <v>53.63390141184</v>
      </c>
      <c r="AE74" s="5">
        <v>48.604804645720002</v>
      </c>
    </row>
    <row r="75" spans="1:31">
      <c r="A75" s="56" t="s">
        <v>62</v>
      </c>
      <c r="B75" s="56" t="s">
        <v>197</v>
      </c>
      <c r="C75" s="56" t="s">
        <v>155</v>
      </c>
      <c r="D75" s="5">
        <v>0.15000001341999999</v>
      </c>
      <c r="E75" s="5">
        <v>0.15000001762000001</v>
      </c>
      <c r="F75" s="5">
        <v>0.15000002007999999</v>
      </c>
      <c r="G75" s="5">
        <v>0.15000002413999999</v>
      </c>
      <c r="H75" s="5">
        <v>0.15000002941999999</v>
      </c>
      <c r="I75" s="5">
        <v>0.15000006982</v>
      </c>
      <c r="J75" s="5">
        <v>0.15000007764000001</v>
      </c>
      <c r="K75" s="5">
        <v>0.15000011384</v>
      </c>
      <c r="L75" s="5">
        <v>0.15000011384</v>
      </c>
      <c r="M75" s="5">
        <v>0.15000011384</v>
      </c>
      <c r="N75" s="5">
        <v>0.15000011388000001</v>
      </c>
      <c r="O75" s="5">
        <v>0.15000011392000001</v>
      </c>
      <c r="P75" s="5">
        <v>0.1500001141</v>
      </c>
      <c r="Q75" s="5">
        <v>0.15000011658000001</v>
      </c>
      <c r="R75" s="5">
        <v>0.15000018377999999</v>
      </c>
      <c r="S75" s="5">
        <v>0.15000020116000001</v>
      </c>
      <c r="T75" s="5">
        <v>0.15000023107999999</v>
      </c>
      <c r="U75" s="5">
        <v>0.15000025619999999</v>
      </c>
      <c r="V75" s="5">
        <v>0.15000032290000001</v>
      </c>
      <c r="W75" s="5">
        <v>0.15000032374</v>
      </c>
      <c r="X75" s="5">
        <v>0.1500003174</v>
      </c>
      <c r="Y75" s="5">
        <v>0.15000032167999999</v>
      </c>
      <c r="Z75" s="5">
        <v>0.15000038044</v>
      </c>
      <c r="AA75" s="5">
        <v>0.15000037654000001</v>
      </c>
      <c r="AB75" s="5">
        <v>0.15000037144</v>
      </c>
      <c r="AC75" s="5">
        <v>0.15000047944</v>
      </c>
      <c r="AD75" s="5">
        <v>0.15000056534</v>
      </c>
      <c r="AE75" s="5">
        <v>0.15000061132</v>
      </c>
    </row>
    <row r="76" spans="1:31">
      <c r="A76" s="56" t="s">
        <v>62</v>
      </c>
      <c r="B76" s="56" t="s">
        <v>197</v>
      </c>
      <c r="C76" s="56" t="s">
        <v>138</v>
      </c>
      <c r="D76" s="5">
        <v>0.14129399998</v>
      </c>
      <c r="E76" s="5">
        <v>0.30395800002000001</v>
      </c>
      <c r="F76" s="5">
        <v>0.53381000000000001</v>
      </c>
      <c r="G76" s="5">
        <v>0.813106</v>
      </c>
      <c r="H76" s="5">
        <v>1.146738</v>
      </c>
      <c r="I76" s="5">
        <v>1.550006</v>
      </c>
      <c r="J76" s="5">
        <v>2.17790199998</v>
      </c>
      <c r="K76" s="5">
        <v>2.8239585915449998</v>
      </c>
      <c r="L76" s="5">
        <v>3.4868108320350002</v>
      </c>
      <c r="M76" s="5">
        <v>4.2915399553900002</v>
      </c>
      <c r="N76" s="5">
        <v>5.2811603713600004</v>
      </c>
      <c r="O76" s="5">
        <v>6.3950273002500007</v>
      </c>
      <c r="P76" s="5">
        <v>7.5862314719300006</v>
      </c>
      <c r="Q76" s="5">
        <v>8.8577822420450012</v>
      </c>
      <c r="R76" s="5">
        <v>10.169888386215</v>
      </c>
      <c r="S76" s="5">
        <v>11.545914341805</v>
      </c>
      <c r="T76" s="5">
        <v>12.764630874205</v>
      </c>
      <c r="U76" s="5">
        <v>14.01262180554</v>
      </c>
      <c r="V76" s="5">
        <v>15.235826242094999</v>
      </c>
      <c r="W76" s="5">
        <v>16.550862035824998</v>
      </c>
      <c r="X76" s="5">
        <v>17.939280273455001</v>
      </c>
      <c r="Y76" s="5">
        <v>19.407113092399999</v>
      </c>
      <c r="Z76" s="5">
        <v>20.940613881545001</v>
      </c>
      <c r="AA76" s="5">
        <v>22.57659538319</v>
      </c>
      <c r="AB76" s="5">
        <v>24.272251064639999</v>
      </c>
      <c r="AC76" s="5">
        <v>26.07354447682</v>
      </c>
      <c r="AD76" s="5">
        <v>27.941384198834999</v>
      </c>
      <c r="AE76" s="5">
        <v>28.04476365911</v>
      </c>
    </row>
    <row r="77" spans="1:31">
      <c r="A77" s="56" t="s">
        <v>62</v>
      </c>
      <c r="B77" s="56" t="s">
        <v>197</v>
      </c>
      <c r="C77" s="56" t="s">
        <v>139</v>
      </c>
      <c r="D77" s="5">
        <v>0.93413899999999994</v>
      </c>
      <c r="E77" s="5">
        <v>1.486032</v>
      </c>
      <c r="F77" s="5">
        <v>1.998332</v>
      </c>
      <c r="G77" s="5">
        <v>2.377211</v>
      </c>
      <c r="H77" s="5">
        <v>2.6857310000000001</v>
      </c>
      <c r="I77" s="5">
        <v>2.9478589999999989</v>
      </c>
      <c r="J77" s="5">
        <v>3.4452570000000011</v>
      </c>
      <c r="K77" s="5">
        <v>4.0823709999999993</v>
      </c>
      <c r="L77" s="5">
        <v>4.5611999999999986</v>
      </c>
      <c r="M77" s="5">
        <v>5.1066079999999987</v>
      </c>
      <c r="N77" s="5">
        <v>5.893184999999999</v>
      </c>
      <c r="O77" s="5">
        <v>6.655151</v>
      </c>
      <c r="P77" s="5">
        <v>7.3638430000000001</v>
      </c>
      <c r="Q77" s="5">
        <v>7.9421039999999996</v>
      </c>
      <c r="R77" s="5">
        <v>8.4166529999999984</v>
      </c>
      <c r="S77" s="5">
        <v>8.7754529999999971</v>
      </c>
      <c r="T77" s="5">
        <v>8.9196810000000006</v>
      </c>
      <c r="U77" s="5">
        <v>8.9421520000000001</v>
      </c>
      <c r="V77" s="5">
        <v>8.8258210000000012</v>
      </c>
      <c r="W77" s="5">
        <v>8.7349959999999989</v>
      </c>
      <c r="X77" s="5">
        <v>8.7984870000000015</v>
      </c>
      <c r="Y77" s="5">
        <v>8.8397610000000011</v>
      </c>
      <c r="Z77" s="5">
        <v>8.8853490000000015</v>
      </c>
      <c r="AA77" s="5">
        <v>8.8638999999999974</v>
      </c>
      <c r="AB77" s="5">
        <v>8.8276219999999999</v>
      </c>
      <c r="AC77" s="5">
        <v>8.7483510000000013</v>
      </c>
      <c r="AD77" s="5">
        <v>8.6558369999999965</v>
      </c>
      <c r="AE77" s="5">
        <v>8.6558369999999965</v>
      </c>
    </row>
    <row r="78" spans="1:3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</row>
    <row r="79" spans="1:31">
      <c r="A79" s="56" t="s">
        <v>62</v>
      </c>
      <c r="B79" s="56" t="s">
        <v>198</v>
      </c>
      <c r="C79" s="56" t="s">
        <v>153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3.6936000000000002E-7</v>
      </c>
      <c r="J79" s="5">
        <v>4.2283200000000004E-6</v>
      </c>
      <c r="K79" s="5">
        <v>4.3015199999999999E-6</v>
      </c>
      <c r="L79" s="5">
        <v>4.3015199999999999E-6</v>
      </c>
      <c r="M79" s="5">
        <v>4.3329599999999996E-6</v>
      </c>
      <c r="N79" s="5">
        <v>4.3341599999999997E-6</v>
      </c>
      <c r="O79" s="5">
        <v>4.4023199999999999E-6</v>
      </c>
      <c r="P79" s="5">
        <v>4.4472000000000004E-6</v>
      </c>
      <c r="Q79" s="5">
        <v>5.2360800000000009E-6</v>
      </c>
      <c r="R79" s="5">
        <v>5.5356E-6</v>
      </c>
      <c r="S79" s="5">
        <v>5.5358399999999998E-6</v>
      </c>
      <c r="T79" s="5">
        <v>12.1596318072</v>
      </c>
      <c r="U79" s="5">
        <v>12.1596318072</v>
      </c>
      <c r="V79" s="5">
        <v>12.15963180744</v>
      </c>
      <c r="W79" s="5">
        <v>12.15963180744</v>
      </c>
      <c r="X79" s="5">
        <v>16.5521362032</v>
      </c>
      <c r="Y79" s="5">
        <v>16.55213620368</v>
      </c>
      <c r="Z79" s="5">
        <v>16.55213620416</v>
      </c>
      <c r="AA79" s="5">
        <v>16.5521362044</v>
      </c>
      <c r="AB79" s="5">
        <v>16.5521362044</v>
      </c>
      <c r="AC79" s="5">
        <v>16.55213620488</v>
      </c>
      <c r="AD79" s="5">
        <v>16.55213620512</v>
      </c>
      <c r="AE79" s="5">
        <v>16.5521362056</v>
      </c>
    </row>
    <row r="80" spans="1:31">
      <c r="A80" s="56" t="s">
        <v>62</v>
      </c>
      <c r="B80" s="56" t="s">
        <v>198</v>
      </c>
      <c r="C80" s="56" t="s">
        <v>154</v>
      </c>
      <c r="D80" s="5">
        <v>2.1760000000000001E-8</v>
      </c>
      <c r="E80" s="5">
        <v>3.0640000000000002E-8</v>
      </c>
      <c r="F80" s="5">
        <v>3.7919999999999998E-8</v>
      </c>
      <c r="G80" s="5">
        <v>5.5840000000000002E-8</v>
      </c>
      <c r="H80" s="5">
        <v>9.9359999999999998E-8</v>
      </c>
      <c r="I80" s="5">
        <v>2.2247999999999999E-7</v>
      </c>
      <c r="J80" s="5">
        <v>2.9860301948800001</v>
      </c>
      <c r="K80" s="5">
        <v>2.9860301948800001</v>
      </c>
      <c r="L80" s="5">
        <v>2.9860301948800001</v>
      </c>
      <c r="M80" s="5">
        <v>2.9860301948800001</v>
      </c>
      <c r="N80" s="5">
        <v>2.9860301948800001</v>
      </c>
      <c r="O80" s="5">
        <v>2.9860301948800001</v>
      </c>
      <c r="P80" s="5">
        <v>2.9860301949600001</v>
      </c>
      <c r="Q80" s="5">
        <v>4.3395761295200002</v>
      </c>
      <c r="R80" s="5">
        <v>4.3395761299200002</v>
      </c>
      <c r="S80" s="5">
        <v>4.3395761300000002</v>
      </c>
      <c r="T80" s="5">
        <v>4.3395761303999993</v>
      </c>
      <c r="U80" s="5">
        <v>4.3395761304800002</v>
      </c>
      <c r="V80" s="5">
        <v>4.3395761305600002</v>
      </c>
      <c r="W80" s="5">
        <v>4.3395761306400003</v>
      </c>
      <c r="X80" s="5">
        <v>4.3395761091200002</v>
      </c>
      <c r="Y80" s="5">
        <v>4.3395761008799996</v>
      </c>
      <c r="Z80" s="5">
        <v>4.3395760937599999</v>
      </c>
      <c r="AA80" s="5">
        <v>4.3395760760800002</v>
      </c>
      <c r="AB80" s="5">
        <v>4.3395760326400001</v>
      </c>
      <c r="AC80" s="5">
        <v>4.3395759099200006</v>
      </c>
      <c r="AD80" s="5">
        <v>1.3535459411999999</v>
      </c>
      <c r="AE80" s="5">
        <v>1.35354594144</v>
      </c>
    </row>
    <row r="81" spans="1:31">
      <c r="A81" s="56" t="s">
        <v>62</v>
      </c>
      <c r="B81" s="56" t="s">
        <v>198</v>
      </c>
      <c r="C81" s="56" t="s">
        <v>155</v>
      </c>
      <c r="D81" s="5">
        <v>0.18956000000000001</v>
      </c>
      <c r="E81" s="5">
        <v>0.18845999999999999</v>
      </c>
      <c r="F81" s="5">
        <v>0.18845999999999999</v>
      </c>
      <c r="G81" s="5">
        <v>0.18845999999999999</v>
      </c>
      <c r="H81" s="5">
        <v>0.18956000000000001</v>
      </c>
      <c r="I81" s="5">
        <v>0.18845999999999999</v>
      </c>
      <c r="J81" s="5">
        <v>0.18845999999999999</v>
      </c>
      <c r="K81" s="5">
        <v>0.18845999999999999</v>
      </c>
      <c r="L81" s="5">
        <v>0.18845999999999999</v>
      </c>
      <c r="M81" s="5">
        <v>0.56455999999999995</v>
      </c>
      <c r="N81" s="5">
        <v>0.56345999999999996</v>
      </c>
      <c r="O81" s="5">
        <v>0.56455999999999995</v>
      </c>
      <c r="P81" s="5">
        <v>0.56345999999999996</v>
      </c>
      <c r="Q81" s="5">
        <v>0.56455999999999995</v>
      </c>
      <c r="R81" s="5">
        <v>0.56455999999999995</v>
      </c>
      <c r="S81" s="5">
        <v>0.56455999999999995</v>
      </c>
      <c r="T81" s="5">
        <v>0.56455999999999995</v>
      </c>
      <c r="U81" s="5">
        <v>0.56455999999999995</v>
      </c>
      <c r="V81" s="5">
        <v>0.56455999999999995</v>
      </c>
      <c r="W81" s="5">
        <v>0.56455999999999995</v>
      </c>
      <c r="X81" s="5">
        <v>0.56455999999999995</v>
      </c>
      <c r="Y81" s="5">
        <v>0.56455999999999995</v>
      </c>
      <c r="Z81" s="5">
        <v>0.56455999999999995</v>
      </c>
      <c r="AA81" s="5">
        <v>0.56455999999999995</v>
      </c>
      <c r="AB81" s="5">
        <v>0.56455999999999995</v>
      </c>
      <c r="AC81" s="5">
        <v>0.56455999999999995</v>
      </c>
      <c r="AD81" s="5">
        <v>0.56455999999999995</v>
      </c>
      <c r="AE81" s="5">
        <v>0.56455999999999995</v>
      </c>
    </row>
    <row r="82" spans="1:31">
      <c r="A82" s="56" t="s">
        <v>62</v>
      </c>
      <c r="B82" s="56" t="s">
        <v>198</v>
      </c>
      <c r="C82" s="56" t="s">
        <v>138</v>
      </c>
      <c r="D82" s="5">
        <v>0.11161</v>
      </c>
      <c r="E82" s="5">
        <v>0.27435599999999999</v>
      </c>
      <c r="F82" s="5">
        <v>0.50951400000000002</v>
      </c>
      <c r="G82" s="5">
        <v>0.81549400000000005</v>
      </c>
      <c r="H82" s="5">
        <v>1.1945239999999999</v>
      </c>
      <c r="I82" s="5">
        <v>1.5451159999999999</v>
      </c>
      <c r="J82" s="5">
        <v>2.0498980000000002</v>
      </c>
      <c r="K82" s="5">
        <v>2.5815388810150002</v>
      </c>
      <c r="L82" s="5">
        <v>3.1455602480299998</v>
      </c>
      <c r="M82" s="5">
        <v>3.8200426915449999</v>
      </c>
      <c r="N82" s="5">
        <v>4.6911656939449999</v>
      </c>
      <c r="O82" s="5">
        <v>5.7236920958500006</v>
      </c>
      <c r="P82" s="5">
        <v>6.8466633628600002</v>
      </c>
      <c r="Q82" s="5">
        <v>8.0847969820549999</v>
      </c>
      <c r="R82" s="5">
        <v>9.4407073651500006</v>
      </c>
      <c r="S82" s="5">
        <v>10.823985475835</v>
      </c>
      <c r="T82" s="5">
        <v>12.145885763220001</v>
      </c>
      <c r="U82" s="5">
        <v>13.548879691470001</v>
      </c>
      <c r="V82" s="5">
        <v>14.978759922349999</v>
      </c>
      <c r="W82" s="5">
        <v>16.456960919829999</v>
      </c>
      <c r="X82" s="5">
        <v>18.030004343885</v>
      </c>
      <c r="Y82" s="5">
        <v>19.703834101000002</v>
      </c>
      <c r="Z82" s="5">
        <v>21.463974976109998</v>
      </c>
      <c r="AA82" s="5">
        <v>23.349093619200001</v>
      </c>
      <c r="AB82" s="5">
        <v>25.312737212824999</v>
      </c>
      <c r="AC82" s="5">
        <v>27.396983894875</v>
      </c>
      <c r="AD82" s="5">
        <v>29.581797740430002</v>
      </c>
      <c r="AE82" s="5">
        <v>29.728784622134999</v>
      </c>
    </row>
    <row r="83" spans="1:31">
      <c r="A83" s="56" t="s">
        <v>62</v>
      </c>
      <c r="B83" s="56" t="s">
        <v>198</v>
      </c>
      <c r="C83" s="56" t="s">
        <v>139</v>
      </c>
      <c r="D83" s="5">
        <v>0.78429700000000002</v>
      </c>
      <c r="E83" s="5">
        <v>1.403103</v>
      </c>
      <c r="F83" s="5">
        <v>1.9629890000000001</v>
      </c>
      <c r="G83" s="5">
        <v>2.4524569999999999</v>
      </c>
      <c r="H83" s="5">
        <v>2.8511630000000001</v>
      </c>
      <c r="I83" s="5">
        <v>2.93377</v>
      </c>
      <c r="J83" s="5">
        <v>3.156518999999999</v>
      </c>
      <c r="K83" s="5">
        <v>3.549097999999999</v>
      </c>
      <c r="L83" s="5">
        <v>3.8150280000000012</v>
      </c>
      <c r="M83" s="5">
        <v>4.0760120000000004</v>
      </c>
      <c r="N83" s="5">
        <v>4.6260350000000008</v>
      </c>
      <c r="O83" s="5">
        <v>5.2448150000000009</v>
      </c>
      <c r="P83" s="5">
        <v>5.8257370000000011</v>
      </c>
      <c r="Q83" s="5">
        <v>6.3521019999999986</v>
      </c>
      <c r="R83" s="5">
        <v>6.8651939999999998</v>
      </c>
      <c r="S83" s="5">
        <v>7.1223680000000007</v>
      </c>
      <c r="T83" s="5">
        <v>7.2354590000000014</v>
      </c>
      <c r="U83" s="5">
        <v>7.2812550000000007</v>
      </c>
      <c r="V83" s="5">
        <v>7.2268980000000012</v>
      </c>
      <c r="W83" s="5">
        <v>7.0892839999999993</v>
      </c>
      <c r="X83" s="5">
        <v>7.1246879999999999</v>
      </c>
      <c r="Y83" s="5">
        <v>7.1913909999999976</v>
      </c>
      <c r="Z83" s="5">
        <v>7.2593880000000004</v>
      </c>
      <c r="AA83" s="5">
        <v>7.3007839999999993</v>
      </c>
      <c r="AB83" s="5">
        <v>7.3490309999999992</v>
      </c>
      <c r="AC83" s="5">
        <v>7.2703799999999994</v>
      </c>
      <c r="AD83" s="5">
        <v>7.1865010000000016</v>
      </c>
      <c r="AE83" s="5">
        <v>7.1865010000000016</v>
      </c>
    </row>
    <row r="84" spans="1:3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</row>
    <row r="85" spans="1:31">
      <c r="A85" s="56" t="s">
        <v>62</v>
      </c>
      <c r="B85" s="56" t="s">
        <v>199</v>
      </c>
      <c r="C85" s="56" t="s">
        <v>153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</row>
    <row r="86" spans="1:31">
      <c r="A86" s="56" t="s">
        <v>62</v>
      </c>
      <c r="B86" s="56" t="s">
        <v>199</v>
      </c>
      <c r="C86" s="56" t="s">
        <v>154</v>
      </c>
      <c r="D86" s="5">
        <v>2.456E-8</v>
      </c>
      <c r="E86" s="5">
        <v>3.8560000000000003E-8</v>
      </c>
      <c r="F86" s="5">
        <v>4.0159999999999997E-8</v>
      </c>
      <c r="G86" s="5">
        <v>5.9919999999999997E-8</v>
      </c>
      <c r="H86" s="5">
        <v>1.0104E-7</v>
      </c>
      <c r="I86" s="5">
        <v>2.2968E-7</v>
      </c>
      <c r="J86" s="5">
        <v>6.3463999999999997E-7</v>
      </c>
      <c r="K86" s="5">
        <v>6.5600000000000005E-7</v>
      </c>
      <c r="L86" s="5">
        <v>6.7591999999999998E-7</v>
      </c>
      <c r="M86" s="5">
        <v>6.8960000000000003E-7</v>
      </c>
      <c r="N86" s="5">
        <v>7.7992000000000006E-7</v>
      </c>
      <c r="O86" s="5">
        <v>8.5224000000000001E-7</v>
      </c>
      <c r="P86" s="5">
        <v>8.5512E-7</v>
      </c>
      <c r="Q86" s="5">
        <v>9.919199999999999E-7</v>
      </c>
      <c r="R86" s="5">
        <v>1.0918399999999999E-6</v>
      </c>
      <c r="S86" s="5">
        <v>0.45972065695999997</v>
      </c>
      <c r="T86" s="5">
        <v>2.4944113739199998</v>
      </c>
      <c r="U86" s="5">
        <v>2.4944113741599998</v>
      </c>
      <c r="V86" s="5">
        <v>2.4944113743199998</v>
      </c>
      <c r="W86" s="5">
        <v>2.4944113744799998</v>
      </c>
      <c r="X86" s="5">
        <v>2.4944113515200002</v>
      </c>
      <c r="Y86" s="5">
        <v>2.49441135456</v>
      </c>
      <c r="Z86" s="5">
        <v>2.4944113531199998</v>
      </c>
      <c r="AA86" s="5">
        <v>2.49441133368</v>
      </c>
      <c r="AB86" s="5">
        <v>2.4944112928000002</v>
      </c>
      <c r="AC86" s="5">
        <v>2.4944112768800002</v>
      </c>
      <c r="AD86" s="5">
        <v>7.9350484492</v>
      </c>
      <c r="AE86" s="5">
        <v>7.9350484410400002</v>
      </c>
    </row>
    <row r="87" spans="1:31">
      <c r="A87" s="56" t="s">
        <v>62</v>
      </c>
      <c r="B87" s="56" t="s">
        <v>199</v>
      </c>
      <c r="C87" s="56" t="s">
        <v>155</v>
      </c>
      <c r="D87" s="5">
        <v>0.51570739999999993</v>
      </c>
      <c r="E87" s="5">
        <v>0.51570739999999993</v>
      </c>
      <c r="F87" s="5">
        <v>0.51570739999999993</v>
      </c>
      <c r="G87" s="5">
        <v>0.51570739999999993</v>
      </c>
      <c r="H87" s="5">
        <v>0.51570739999999993</v>
      </c>
      <c r="I87" s="5">
        <v>0.51570739999999993</v>
      </c>
      <c r="J87" s="5">
        <v>0.51570739999999993</v>
      </c>
      <c r="K87" s="5">
        <v>0.51570739999999993</v>
      </c>
      <c r="L87" s="5">
        <v>0.51570739999999993</v>
      </c>
      <c r="M87" s="5">
        <v>0.51570739999999993</v>
      </c>
      <c r="N87" s="5">
        <v>0.51570739999999993</v>
      </c>
      <c r="O87" s="5">
        <v>0.51570739999999993</v>
      </c>
      <c r="P87" s="5">
        <v>0.51570739999999993</v>
      </c>
      <c r="Q87" s="5">
        <v>0.51570739999999993</v>
      </c>
      <c r="R87" s="5">
        <v>0.51570739999999993</v>
      </c>
      <c r="S87" s="5">
        <v>0.51570739999999993</v>
      </c>
      <c r="T87" s="5">
        <v>0.51570739999999993</v>
      </c>
      <c r="U87" s="5">
        <v>0.51570739999999993</v>
      </c>
      <c r="V87" s="5">
        <v>0.51570739999999993</v>
      </c>
      <c r="W87" s="5">
        <v>0.51570739999999993</v>
      </c>
      <c r="X87" s="5">
        <v>0.51570739999999993</v>
      </c>
      <c r="Y87" s="5">
        <v>0.51990740000000002</v>
      </c>
      <c r="Z87" s="5">
        <v>0.51570739999999993</v>
      </c>
      <c r="AA87" s="5">
        <v>0.51570739999999993</v>
      </c>
      <c r="AB87" s="5">
        <v>0.51570739999999993</v>
      </c>
      <c r="AC87" s="5">
        <v>0.51570739999999993</v>
      </c>
      <c r="AD87" s="5">
        <v>0.51570739999999993</v>
      </c>
      <c r="AE87" s="5">
        <v>0.51570739999999993</v>
      </c>
    </row>
    <row r="88" spans="1:31">
      <c r="A88" s="56" t="s">
        <v>62</v>
      </c>
      <c r="B88" s="56" t="s">
        <v>199</v>
      </c>
      <c r="C88" s="56" t="s">
        <v>138</v>
      </c>
      <c r="D88" s="5">
        <v>0.177234</v>
      </c>
      <c r="E88" s="5">
        <v>0.25385200000000002</v>
      </c>
      <c r="F88" s="5">
        <v>0.34049200000000002</v>
      </c>
      <c r="G88" s="5">
        <v>0.42854599999999998</v>
      </c>
      <c r="H88" s="5">
        <v>0.52407000000000004</v>
      </c>
      <c r="I88" s="5">
        <v>0.62826599999999999</v>
      </c>
      <c r="J88" s="5">
        <v>0.79303599999999996</v>
      </c>
      <c r="K88" s="5">
        <v>0.99175479582000003</v>
      </c>
      <c r="L88" s="5">
        <v>1.2257964611100001</v>
      </c>
      <c r="M88" s="5">
        <v>1.5154033582999999</v>
      </c>
      <c r="N88" s="5">
        <v>1.85254609944</v>
      </c>
      <c r="O88" s="5">
        <v>2.2242779065849998</v>
      </c>
      <c r="P88" s="5">
        <v>2.6158697714599999</v>
      </c>
      <c r="Q88" s="5">
        <v>3.0340323817849999</v>
      </c>
      <c r="R88" s="5">
        <v>3.4611048156050002</v>
      </c>
      <c r="S88" s="5">
        <v>3.9100311481299999</v>
      </c>
      <c r="T88" s="5">
        <v>4.3138377653299997</v>
      </c>
      <c r="U88" s="5">
        <v>4.7349114211899996</v>
      </c>
      <c r="V88" s="5">
        <v>5.1581130626949996</v>
      </c>
      <c r="W88" s="5">
        <v>5.6152779068100003</v>
      </c>
      <c r="X88" s="5">
        <v>6.09989296011</v>
      </c>
      <c r="Y88" s="5">
        <v>6.61594202651</v>
      </c>
      <c r="Z88" s="5">
        <v>7.1544283970299993</v>
      </c>
      <c r="AA88" s="5">
        <v>7.7296852599650014</v>
      </c>
      <c r="AB88" s="5">
        <v>8.3255817648649995</v>
      </c>
      <c r="AC88" s="5">
        <v>8.955569384084999</v>
      </c>
      <c r="AD88" s="5">
        <v>9.6143613852450009</v>
      </c>
      <c r="AE88" s="5">
        <v>9.6549281924599981</v>
      </c>
    </row>
    <row r="89" spans="1:31">
      <c r="A89" s="56" t="s">
        <v>62</v>
      </c>
      <c r="B89" s="56" t="s">
        <v>199</v>
      </c>
      <c r="C89" s="56" t="s">
        <v>139</v>
      </c>
      <c r="D89" s="5">
        <v>0.49089899999999997</v>
      </c>
      <c r="E89" s="5">
        <v>0.627193</v>
      </c>
      <c r="F89" s="5">
        <v>0.74812099999999981</v>
      </c>
      <c r="G89" s="5">
        <v>0.84191099999999985</v>
      </c>
      <c r="H89" s="5">
        <v>0.92225799999999991</v>
      </c>
      <c r="I89" s="5">
        <v>0.99943300000000013</v>
      </c>
      <c r="J89" s="5">
        <v>1.164639</v>
      </c>
      <c r="K89" s="5">
        <v>1.3450150000000001</v>
      </c>
      <c r="L89" s="5">
        <v>1.5271239999999999</v>
      </c>
      <c r="M89" s="5">
        <v>1.7546360000000001</v>
      </c>
      <c r="N89" s="5">
        <v>2.0123869999999999</v>
      </c>
      <c r="O89" s="5">
        <v>2.2390750000000001</v>
      </c>
      <c r="P89" s="5">
        <v>2.4365670000000001</v>
      </c>
      <c r="Q89" s="5">
        <v>2.5932059999999999</v>
      </c>
      <c r="R89" s="5">
        <v>2.7111649999999998</v>
      </c>
      <c r="S89" s="5">
        <v>2.7954279999999989</v>
      </c>
      <c r="T89" s="5">
        <v>2.8215239999999988</v>
      </c>
      <c r="U89" s="5">
        <v>2.818101</v>
      </c>
      <c r="V89" s="5">
        <v>2.7976619999999999</v>
      </c>
      <c r="W89" s="5">
        <v>2.803194</v>
      </c>
      <c r="X89" s="5">
        <v>2.8320970000000001</v>
      </c>
      <c r="Y89" s="5">
        <v>2.8457520000000001</v>
      </c>
      <c r="Z89" s="5">
        <v>2.8537750000000011</v>
      </c>
      <c r="AA89" s="5">
        <v>2.843815999999999</v>
      </c>
      <c r="AB89" s="5">
        <v>2.8260709999999989</v>
      </c>
      <c r="AC89" s="5">
        <v>2.796292999999999</v>
      </c>
      <c r="AD89" s="5">
        <v>2.769620999999999</v>
      </c>
      <c r="AE89" s="5">
        <v>2.769620999999999</v>
      </c>
    </row>
    <row r="90" spans="1:3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</row>
    <row r="91" spans="1:31">
      <c r="A91" s="56" t="s">
        <v>62</v>
      </c>
      <c r="B91" s="56" t="s">
        <v>200</v>
      </c>
      <c r="C91" s="56" t="s">
        <v>153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4.4028000000000002E-7</v>
      </c>
      <c r="J91" s="5">
        <v>4.9200000000000001E-7</v>
      </c>
      <c r="K91" s="5">
        <v>6.0056000000000008E-7</v>
      </c>
      <c r="L91" s="5">
        <v>1.3846799999999999E-6</v>
      </c>
      <c r="M91" s="5">
        <v>1.3846799999999999E-6</v>
      </c>
      <c r="N91" s="5">
        <v>1.8490440000000001E-5</v>
      </c>
      <c r="O91" s="5">
        <v>4.3939434074800001</v>
      </c>
      <c r="P91" s="5">
        <v>4.3939434074800001</v>
      </c>
      <c r="Q91" s="5">
        <v>11.49397481552</v>
      </c>
      <c r="R91" s="5">
        <v>11.49397482044</v>
      </c>
      <c r="S91" s="5">
        <v>11.49397482276</v>
      </c>
      <c r="T91" s="5">
        <v>11.49397482364</v>
      </c>
      <c r="U91" s="5">
        <v>11.49397482472</v>
      </c>
      <c r="V91" s="5">
        <v>11.493974826280001</v>
      </c>
      <c r="W91" s="5">
        <v>11.49397483764</v>
      </c>
      <c r="X91" s="5">
        <v>11.49397483852</v>
      </c>
      <c r="Y91" s="5">
        <v>11.493974847760001</v>
      </c>
      <c r="Z91" s="5">
        <v>11.493974855639999</v>
      </c>
      <c r="AA91" s="5">
        <v>11.493974855639999</v>
      </c>
      <c r="AB91" s="5">
        <v>11.49397485708</v>
      </c>
      <c r="AC91" s="5">
        <v>11.49397486016</v>
      </c>
      <c r="AD91" s="5">
        <v>11.493974875439999</v>
      </c>
      <c r="AE91" s="5">
        <v>11.49397580416</v>
      </c>
    </row>
    <row r="92" spans="1:31">
      <c r="A92" s="56" t="s">
        <v>62</v>
      </c>
      <c r="B92" s="56" t="s">
        <v>200</v>
      </c>
      <c r="C92" s="56" t="s">
        <v>154</v>
      </c>
      <c r="D92" s="5">
        <v>1.5440000000000001E-8</v>
      </c>
      <c r="E92" s="5">
        <v>2.0120000000000001E-8</v>
      </c>
      <c r="F92" s="5">
        <v>2.4879999999999998E-8</v>
      </c>
      <c r="G92" s="5">
        <v>2.9040000000000001E-8</v>
      </c>
      <c r="H92" s="5">
        <v>3.2999999999999998E-8</v>
      </c>
      <c r="I92" s="5">
        <v>3.8239999999999997E-8</v>
      </c>
      <c r="J92" s="5">
        <v>4.6040000000000001E-8</v>
      </c>
      <c r="K92" s="5">
        <v>5.3160000000000001E-8</v>
      </c>
      <c r="L92" s="5">
        <v>8.4279999999999998E-8</v>
      </c>
      <c r="M92" s="5">
        <v>8.4359999999999996E-8</v>
      </c>
      <c r="N92" s="5">
        <v>1.1768000000000001E-7</v>
      </c>
      <c r="O92" s="5">
        <v>1.5580000000000001E-7</v>
      </c>
      <c r="P92" s="5">
        <v>1.5615999999999999E-7</v>
      </c>
      <c r="Q92" s="5">
        <v>1.564E-7</v>
      </c>
      <c r="R92" s="5">
        <v>1.6072E-7</v>
      </c>
      <c r="S92" s="5">
        <v>1.8547999999999999E-7</v>
      </c>
      <c r="T92" s="5">
        <v>1.892E-7</v>
      </c>
      <c r="U92" s="5">
        <v>1.9728E-7</v>
      </c>
      <c r="V92" s="5">
        <v>2.2100000000000001E-7</v>
      </c>
      <c r="W92" s="5">
        <v>3.0135999999999999E-7</v>
      </c>
      <c r="X92" s="5">
        <v>2.8659999999999999E-7</v>
      </c>
      <c r="Y92" s="5">
        <v>3.1227999999999999E-7</v>
      </c>
      <c r="Z92" s="5">
        <v>3.1556E-7</v>
      </c>
      <c r="AA92" s="5">
        <v>3.1180000000000003E-7</v>
      </c>
      <c r="AB92" s="5">
        <v>3.1367999999999999E-7</v>
      </c>
      <c r="AC92" s="5">
        <v>3.2343999999999999E-7</v>
      </c>
      <c r="AD92" s="5">
        <v>3.8316E-7</v>
      </c>
      <c r="AE92" s="5">
        <v>4.334E-7</v>
      </c>
    </row>
    <row r="93" spans="1:31">
      <c r="A93" s="56" t="s">
        <v>62</v>
      </c>
      <c r="B93" s="56" t="s">
        <v>200</v>
      </c>
      <c r="C93" s="56" t="s">
        <v>155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56" t="s">
        <v>62</v>
      </c>
      <c r="B94" s="56" t="s">
        <v>200</v>
      </c>
      <c r="C94" s="56" t="s">
        <v>138</v>
      </c>
      <c r="D94" s="5">
        <v>1.295E-2</v>
      </c>
      <c r="E94" s="5">
        <v>2.6112E-2</v>
      </c>
      <c r="F94" s="5">
        <v>4.4142000000000001E-2</v>
      </c>
      <c r="G94" s="5">
        <v>6.6091999999999998E-2</v>
      </c>
      <c r="H94" s="5">
        <v>9.2412000000000008E-2</v>
      </c>
      <c r="I94" s="5">
        <v>0.12335400000000001</v>
      </c>
      <c r="J94" s="5">
        <v>0.17060600000000001</v>
      </c>
      <c r="K94" s="5">
        <v>0.22195862709</v>
      </c>
      <c r="L94" s="5">
        <v>0.28157472483000001</v>
      </c>
      <c r="M94" s="5">
        <v>0.35696275249999998</v>
      </c>
      <c r="N94" s="5">
        <v>0.44614944786499999</v>
      </c>
      <c r="O94" s="5">
        <v>0.54867149695000006</v>
      </c>
      <c r="P94" s="5">
        <v>0.65943704218499999</v>
      </c>
      <c r="Q94" s="5">
        <v>0.78005994754499997</v>
      </c>
      <c r="R94" s="5">
        <v>0.9062977728199999</v>
      </c>
      <c r="S94" s="5">
        <v>1.040121219285</v>
      </c>
      <c r="T94" s="5">
        <v>1.1649292652800001</v>
      </c>
      <c r="U94" s="5">
        <v>1.2964645485349999</v>
      </c>
      <c r="V94" s="5">
        <v>1.429901401595</v>
      </c>
      <c r="W94" s="5">
        <v>1.5737032151449999</v>
      </c>
      <c r="X94" s="5">
        <v>1.7260508378449999</v>
      </c>
      <c r="Y94" s="5">
        <v>1.888186505435</v>
      </c>
      <c r="Z94" s="5">
        <v>2.05772943305</v>
      </c>
      <c r="AA94" s="5">
        <v>2.2388078230950001</v>
      </c>
      <c r="AB94" s="5">
        <v>2.4264294353150002</v>
      </c>
      <c r="AC94" s="5">
        <v>2.6247670563300001</v>
      </c>
      <c r="AD94" s="5">
        <v>2.8318587599799998</v>
      </c>
      <c r="AE94" s="5">
        <v>2.8430535487099999</v>
      </c>
    </row>
    <row r="95" spans="1:31">
      <c r="A95" s="56" t="s">
        <v>62</v>
      </c>
      <c r="B95" s="56" t="s">
        <v>200</v>
      </c>
      <c r="C95" s="56" t="s">
        <v>139</v>
      </c>
      <c r="D95" s="5">
        <v>9.6873000000000001E-2</v>
      </c>
      <c r="E95" s="5">
        <v>0.13844100000000001</v>
      </c>
      <c r="F95" s="5">
        <v>0.174792</v>
      </c>
      <c r="G95" s="5">
        <v>0.202269</v>
      </c>
      <c r="H95" s="5">
        <v>0.22322</v>
      </c>
      <c r="I95" s="5">
        <v>0.23985300000000001</v>
      </c>
      <c r="J95" s="5">
        <v>0.27319900000000003</v>
      </c>
      <c r="K95" s="5">
        <v>0.31722600000000001</v>
      </c>
      <c r="L95" s="5">
        <v>0.35755399999999998</v>
      </c>
      <c r="M95" s="5">
        <v>0.41061799999999998</v>
      </c>
      <c r="N95" s="5">
        <v>0.47207399999999988</v>
      </c>
      <c r="O95" s="5">
        <v>0.53293299999999999</v>
      </c>
      <c r="P95" s="5">
        <v>0.58844799999999986</v>
      </c>
      <c r="Q95" s="5">
        <v>0.63538300000000003</v>
      </c>
      <c r="R95" s="5">
        <v>0.67350200000000016</v>
      </c>
      <c r="S95" s="5">
        <v>0.70202500000000012</v>
      </c>
      <c r="T95" s="5">
        <v>0.71373099999999978</v>
      </c>
      <c r="U95" s="5">
        <v>0.71706000000000003</v>
      </c>
      <c r="V95" s="5">
        <v>0.71355499999999994</v>
      </c>
      <c r="W95" s="5">
        <v>0.71602399999999999</v>
      </c>
      <c r="X95" s="5">
        <v>0.72410000000000008</v>
      </c>
      <c r="Y95" s="5">
        <v>0.73117500000000013</v>
      </c>
      <c r="Z95" s="5">
        <v>0.73704199999999997</v>
      </c>
      <c r="AA95" s="5">
        <v>0.73800500000000002</v>
      </c>
      <c r="AB95" s="5">
        <v>0.73683199999999993</v>
      </c>
      <c r="AC95" s="5">
        <v>0.73098499999999988</v>
      </c>
      <c r="AD95" s="5">
        <v>0.72396800000000006</v>
      </c>
      <c r="AE95" s="5">
        <v>0.72396800000000006</v>
      </c>
    </row>
    <row r="96" spans="1:31"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</row>
    <row r="97" spans="1:31">
      <c r="A97" s="56" t="s">
        <v>66</v>
      </c>
      <c r="B97" s="56" t="s">
        <v>163</v>
      </c>
      <c r="C97" s="56" t="s">
        <v>152</v>
      </c>
      <c r="D97" s="5">
        <v>0</v>
      </c>
      <c r="E97" s="5">
        <v>0</v>
      </c>
      <c r="F97" s="5">
        <v>116.28</v>
      </c>
      <c r="G97" s="5">
        <v>348.84</v>
      </c>
      <c r="H97" s="5">
        <v>348.84</v>
      </c>
      <c r="I97" s="5">
        <v>348.84</v>
      </c>
      <c r="J97" s="5">
        <v>348.84</v>
      </c>
      <c r="K97" s="5">
        <v>348.84</v>
      </c>
      <c r="L97" s="5">
        <v>348.84</v>
      </c>
      <c r="M97" s="5">
        <v>348.84</v>
      </c>
      <c r="N97" s="5">
        <v>348.84</v>
      </c>
      <c r="O97" s="5">
        <v>348.84</v>
      </c>
      <c r="P97" s="5">
        <v>348.84</v>
      </c>
      <c r="Q97" s="5">
        <v>348.84</v>
      </c>
      <c r="R97" s="5">
        <v>348.84</v>
      </c>
      <c r="S97" s="5">
        <v>348.84</v>
      </c>
      <c r="T97" s="5">
        <v>348.84</v>
      </c>
      <c r="U97" s="5">
        <v>348.84</v>
      </c>
      <c r="V97" s="5">
        <v>348.84</v>
      </c>
      <c r="W97" s="5">
        <v>348.84</v>
      </c>
      <c r="X97" s="5">
        <v>348.84</v>
      </c>
      <c r="Y97" s="5">
        <v>348.84</v>
      </c>
      <c r="Z97" s="5">
        <v>348.84</v>
      </c>
      <c r="AA97" s="5">
        <v>348.84</v>
      </c>
      <c r="AB97" s="5">
        <v>348.84</v>
      </c>
      <c r="AC97" s="5">
        <v>348.84</v>
      </c>
      <c r="AD97" s="5">
        <v>348.84</v>
      </c>
      <c r="AE97" s="5">
        <v>348.84</v>
      </c>
    </row>
    <row r="98" spans="1:31">
      <c r="A98" s="56" t="s">
        <v>66</v>
      </c>
      <c r="B98" s="56" t="s">
        <v>163</v>
      </c>
      <c r="C98" s="56" t="s">
        <v>153</v>
      </c>
      <c r="D98" s="5">
        <v>6.0490000000000004</v>
      </c>
      <c r="E98" s="5">
        <v>6.0490000000000004</v>
      </c>
      <c r="F98" s="5">
        <v>6.0490000000000004</v>
      </c>
      <c r="G98" s="5">
        <v>6.0490000000000004</v>
      </c>
      <c r="H98" s="5">
        <v>6.0490000000000004</v>
      </c>
      <c r="I98" s="5">
        <v>6.0490029450400007</v>
      </c>
      <c r="J98" s="5">
        <v>6.0490029568000008</v>
      </c>
      <c r="K98" s="5">
        <v>6.0490031324800002</v>
      </c>
      <c r="L98" s="5">
        <v>6.0490032515200003</v>
      </c>
      <c r="M98" s="5">
        <v>6.0490035083200002</v>
      </c>
      <c r="N98" s="5">
        <v>6.0490042638400006</v>
      </c>
      <c r="O98" s="5">
        <v>6.04901295232</v>
      </c>
      <c r="P98" s="5">
        <v>6.04901295232</v>
      </c>
      <c r="Q98" s="5">
        <v>16.027257173439999</v>
      </c>
      <c r="R98" s="5">
        <v>30.049013676400001</v>
      </c>
      <c r="S98" s="5">
        <v>30.049013678560001</v>
      </c>
      <c r="T98" s="5">
        <v>32.477509402240003</v>
      </c>
      <c r="U98" s="5">
        <v>32.477509409920003</v>
      </c>
      <c r="V98" s="5">
        <v>32.477509412080003</v>
      </c>
      <c r="W98" s="5">
        <v>32.477509412800003</v>
      </c>
      <c r="X98" s="5">
        <v>42.048999764800001</v>
      </c>
      <c r="Y98" s="5">
        <v>42.048999765520001</v>
      </c>
      <c r="Z98" s="5">
        <v>42.048999769600002</v>
      </c>
      <c r="AA98" s="5">
        <v>42.048999773680002</v>
      </c>
      <c r="AB98" s="5">
        <v>42.048999776080002</v>
      </c>
      <c r="AC98" s="5">
        <v>42.048999895599998</v>
      </c>
      <c r="AD98" s="5">
        <v>42.048999914079999</v>
      </c>
      <c r="AE98" s="5">
        <v>42.048999916</v>
      </c>
    </row>
    <row r="99" spans="1:31">
      <c r="A99" s="56" t="s">
        <v>66</v>
      </c>
      <c r="B99" s="56" t="s">
        <v>163</v>
      </c>
      <c r="C99" s="56" t="s">
        <v>154</v>
      </c>
      <c r="D99" s="5">
        <v>0.22200013624000001</v>
      </c>
      <c r="E99" s="5">
        <v>0.22200019911999999</v>
      </c>
      <c r="F99" s="5">
        <v>5.0219956781600006</v>
      </c>
      <c r="G99" s="5">
        <v>5.0219956781600006</v>
      </c>
      <c r="H99" s="5">
        <v>12.42180679544</v>
      </c>
      <c r="I99" s="5">
        <v>15.62196839864</v>
      </c>
      <c r="J99" s="5">
        <v>16.221936055600001</v>
      </c>
      <c r="K99" s="5">
        <v>16.221936056560001</v>
      </c>
      <c r="L99" s="5">
        <v>16.221936056640001</v>
      </c>
      <c r="M99" s="5">
        <v>16.221936058720001</v>
      </c>
      <c r="N99" s="5">
        <v>16.221936059360001</v>
      </c>
      <c r="O99" s="5">
        <v>16.221936061600001</v>
      </c>
      <c r="P99" s="5">
        <v>16.221936061600001</v>
      </c>
      <c r="Q99" s="5">
        <v>16.221936068960002</v>
      </c>
      <c r="R99" s="5">
        <v>16.221936128639999</v>
      </c>
      <c r="S99" s="5">
        <v>16.22193652448</v>
      </c>
      <c r="T99" s="5">
        <v>16.22193755016</v>
      </c>
      <c r="U99" s="5">
        <v>16.221937560640001</v>
      </c>
      <c r="V99" s="5">
        <v>16.221937563360001</v>
      </c>
      <c r="W99" s="5">
        <v>16.221937563520001</v>
      </c>
      <c r="X99" s="5">
        <v>16.221937431440001</v>
      </c>
      <c r="Y99" s="5">
        <v>16.221937693440001</v>
      </c>
      <c r="Z99" s="5">
        <v>11.4219423956</v>
      </c>
      <c r="AA99" s="5">
        <v>11.42194247352</v>
      </c>
      <c r="AB99" s="5">
        <v>4.0221313834400014</v>
      </c>
      <c r="AC99" s="5">
        <v>1.05388076608</v>
      </c>
      <c r="AD99" s="5">
        <v>3.557647457039999</v>
      </c>
      <c r="AE99" s="5">
        <v>3.5576474609600002</v>
      </c>
    </row>
    <row r="100" spans="1:31">
      <c r="A100" s="56" t="s">
        <v>66</v>
      </c>
      <c r="B100" s="56" t="s">
        <v>163</v>
      </c>
      <c r="C100" s="56" t="s">
        <v>155</v>
      </c>
      <c r="D100" s="5">
        <v>7.4999999999999997E-2</v>
      </c>
      <c r="E100" s="5">
        <v>7.4999999999999997E-2</v>
      </c>
      <c r="F100" s="5">
        <v>7.4999999999999997E-2</v>
      </c>
      <c r="G100" s="5">
        <v>7.4999999999999997E-2</v>
      </c>
      <c r="H100" s="5">
        <v>7.4999999999999997E-2</v>
      </c>
      <c r="I100" s="5">
        <v>7.4999999999999997E-2</v>
      </c>
      <c r="J100" s="5">
        <v>7.4999999999999997E-2</v>
      </c>
      <c r="K100" s="5">
        <v>7.4999999999999997E-2</v>
      </c>
      <c r="L100" s="5">
        <v>7.4999999999999997E-2</v>
      </c>
      <c r="M100" s="5">
        <v>7.4999999999999997E-2</v>
      </c>
      <c r="N100" s="5">
        <v>7.4999999999999997E-2</v>
      </c>
      <c r="O100" s="5">
        <v>7.4999999999999997E-2</v>
      </c>
      <c r="P100" s="5">
        <v>7.4999999999999997E-2</v>
      </c>
      <c r="Q100" s="5">
        <v>7.4999999999999997E-2</v>
      </c>
      <c r="R100" s="5">
        <v>7.4999999999999997E-2</v>
      </c>
      <c r="S100" s="5">
        <v>7.4999999999999997E-2</v>
      </c>
      <c r="T100" s="5">
        <v>7.4999999999999997E-2</v>
      </c>
      <c r="U100" s="5">
        <v>7.4999999999999997E-2</v>
      </c>
      <c r="V100" s="5">
        <v>7.4999999999999997E-2</v>
      </c>
      <c r="W100" s="5">
        <v>7.4999999999999997E-2</v>
      </c>
      <c r="X100" s="5">
        <v>7.4999999999999997E-2</v>
      </c>
      <c r="Y100" s="5">
        <v>7.4999999999999997E-2</v>
      </c>
      <c r="Z100" s="5">
        <v>7.4999999999999997E-2</v>
      </c>
      <c r="AA100" s="5">
        <v>7.4999999999999997E-2</v>
      </c>
      <c r="AB100" s="5">
        <v>7.4999999999999997E-2</v>
      </c>
      <c r="AC100" s="5">
        <v>7.4999999999999997E-2</v>
      </c>
      <c r="AD100" s="5">
        <v>7.4999999999999997E-2</v>
      </c>
      <c r="AE100" s="5">
        <v>7.4999999999999997E-2</v>
      </c>
    </row>
    <row r="101" spans="1:31">
      <c r="A101" s="56" t="s">
        <v>66</v>
      </c>
      <c r="B101" s="56" t="s">
        <v>163</v>
      </c>
      <c r="C101" s="56" t="s">
        <v>138</v>
      </c>
      <c r="D101" s="5">
        <v>0.19439000000000001</v>
      </c>
      <c r="E101" s="5">
        <v>0.38778200000000002</v>
      </c>
      <c r="F101" s="5">
        <v>0.64293400000000001</v>
      </c>
      <c r="G101" s="5">
        <v>0.95461600000000013</v>
      </c>
      <c r="H101" s="5">
        <v>1.3278779999799999</v>
      </c>
      <c r="I101" s="5">
        <v>1.76852400002</v>
      </c>
      <c r="J101" s="5">
        <v>2.4472339999999999</v>
      </c>
      <c r="K101" s="5">
        <v>3.1792912904050001</v>
      </c>
      <c r="L101" s="5">
        <v>4.0532339049049986</v>
      </c>
      <c r="M101" s="5">
        <v>5.11723319667</v>
      </c>
      <c r="N101" s="5">
        <v>6.43023426347</v>
      </c>
      <c r="O101" s="5">
        <v>7.9057333170550006</v>
      </c>
      <c r="P101" s="5">
        <v>9.4718205509300013</v>
      </c>
      <c r="Q101" s="5">
        <v>11.167270950860001</v>
      </c>
      <c r="R101" s="5">
        <v>12.912038666959999</v>
      </c>
      <c r="S101" s="5">
        <v>14.73846369202</v>
      </c>
      <c r="T101" s="5">
        <v>16.415895738774999</v>
      </c>
      <c r="U101" s="5">
        <v>18.159610702915</v>
      </c>
      <c r="V101" s="5">
        <v>19.909619633599998</v>
      </c>
      <c r="W101" s="5">
        <v>21.794410553790001</v>
      </c>
      <c r="X101" s="5">
        <v>23.789931412960001</v>
      </c>
      <c r="Y101" s="5">
        <v>25.91618567615</v>
      </c>
      <c r="Z101" s="5">
        <v>28.143168150449998</v>
      </c>
      <c r="AA101" s="5">
        <v>30.528180027295001</v>
      </c>
      <c r="AB101" s="5">
        <v>33.003186534479987</v>
      </c>
      <c r="AC101" s="5">
        <v>35.626558730494999</v>
      </c>
      <c r="AD101" s="5">
        <v>38.366984215949998</v>
      </c>
      <c r="AE101" s="5">
        <v>38.530625895744997</v>
      </c>
    </row>
    <row r="102" spans="1:31">
      <c r="A102" s="56" t="s">
        <v>66</v>
      </c>
      <c r="B102" s="56" t="s">
        <v>163</v>
      </c>
      <c r="C102" s="56" t="s">
        <v>139</v>
      </c>
      <c r="D102" s="5">
        <v>1.2905990000000001</v>
      </c>
      <c r="E102" s="5">
        <v>1.8669420000000001</v>
      </c>
      <c r="F102" s="5">
        <v>2.3402639999999999</v>
      </c>
      <c r="G102" s="5">
        <v>2.721489</v>
      </c>
      <c r="H102" s="5">
        <v>3.0202580000000001</v>
      </c>
      <c r="I102" s="5">
        <v>3.254537</v>
      </c>
      <c r="J102" s="5">
        <v>3.7212140000000011</v>
      </c>
      <c r="K102" s="5">
        <v>4.3609040000000006</v>
      </c>
      <c r="L102" s="5">
        <v>5.0073279999999993</v>
      </c>
      <c r="M102" s="5">
        <v>5.7303620000000004</v>
      </c>
      <c r="N102" s="5">
        <v>6.740787000000001</v>
      </c>
      <c r="O102" s="5">
        <v>7.6745400000000012</v>
      </c>
      <c r="P102" s="5">
        <v>8.4862740000000016</v>
      </c>
      <c r="Q102" s="5">
        <v>9.1783719999999995</v>
      </c>
      <c r="R102" s="5">
        <v>9.7157289999999996</v>
      </c>
      <c r="S102" s="5">
        <v>10.088804</v>
      </c>
      <c r="T102" s="5">
        <v>10.215768000000001</v>
      </c>
      <c r="U102" s="5">
        <v>10.213255999999999</v>
      </c>
      <c r="V102" s="5">
        <v>10.122491999999999</v>
      </c>
      <c r="W102" s="5">
        <v>10.065595</v>
      </c>
      <c r="X102" s="5">
        <v>10.181203</v>
      </c>
      <c r="Y102" s="5">
        <v>10.256219</v>
      </c>
      <c r="Z102" s="5">
        <v>10.301366</v>
      </c>
      <c r="AA102" s="5">
        <v>10.294813</v>
      </c>
      <c r="AB102" s="5">
        <v>10.252349000000001</v>
      </c>
      <c r="AC102" s="5">
        <v>10.143597</v>
      </c>
      <c r="AD102" s="5">
        <v>10.015876</v>
      </c>
      <c r="AE102" s="5">
        <v>10.015876</v>
      </c>
    </row>
    <row r="103" spans="1:3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66</v>
      </c>
      <c r="B104" s="56" t="s">
        <v>197</v>
      </c>
      <c r="C104" s="56" t="s">
        <v>153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5.1503999999999998E-7</v>
      </c>
      <c r="J104" s="5">
        <v>5.6495999999999994E-7</v>
      </c>
      <c r="K104" s="5">
        <v>5.4146819164800002</v>
      </c>
      <c r="L104" s="5">
        <v>5.4146819164800002</v>
      </c>
      <c r="M104" s="5">
        <v>5.4146819164800002</v>
      </c>
      <c r="N104" s="5">
        <v>11.34488208336</v>
      </c>
      <c r="O104" s="5">
        <v>13.33544658528</v>
      </c>
      <c r="P104" s="5">
        <v>13.33544658528</v>
      </c>
      <c r="Q104" s="5">
        <v>28.824921871440001</v>
      </c>
      <c r="R104" s="5">
        <v>32.501141272079998</v>
      </c>
      <c r="S104" s="5">
        <v>32.501141309520001</v>
      </c>
      <c r="T104" s="5">
        <v>33.395953228080003</v>
      </c>
      <c r="U104" s="5">
        <v>33.395953228560003</v>
      </c>
      <c r="V104" s="5">
        <v>41.009665987440002</v>
      </c>
      <c r="W104" s="5">
        <v>41.009665987920002</v>
      </c>
      <c r="X104" s="5">
        <v>41.009665988160009</v>
      </c>
      <c r="Y104" s="5">
        <v>41.009665989840002</v>
      </c>
      <c r="Z104" s="5">
        <v>41.009666004960003</v>
      </c>
      <c r="AA104" s="5">
        <v>41.009666004960003</v>
      </c>
      <c r="AB104" s="5">
        <v>41.009666004960003</v>
      </c>
      <c r="AC104" s="5">
        <v>41.009666005440003</v>
      </c>
      <c r="AD104" s="5">
        <v>41.009666005920003</v>
      </c>
      <c r="AE104" s="5">
        <v>41.009666006160003</v>
      </c>
    </row>
    <row r="105" spans="1:31">
      <c r="A105" s="56" t="s">
        <v>66</v>
      </c>
      <c r="B105" s="56" t="s">
        <v>197</v>
      </c>
      <c r="C105" s="56" t="s">
        <v>154</v>
      </c>
      <c r="D105" s="5">
        <v>5.7000001343199997</v>
      </c>
      <c r="E105" s="5">
        <v>5.7000001951200003</v>
      </c>
      <c r="F105" s="5">
        <v>7.7000002342</v>
      </c>
      <c r="G105" s="5">
        <v>7.7000002892800001</v>
      </c>
      <c r="H105" s="5">
        <v>7.7000003758800002</v>
      </c>
      <c r="I105" s="5">
        <v>8.0558785611600001</v>
      </c>
      <c r="J105" s="5">
        <v>8.0558801945600003</v>
      </c>
      <c r="K105" s="5">
        <v>13.77027832952</v>
      </c>
      <c r="L105" s="5">
        <v>13.77027832952</v>
      </c>
      <c r="M105" s="5">
        <v>13.77027832952</v>
      </c>
      <c r="N105" s="5">
        <v>13.77027832952</v>
      </c>
      <c r="O105" s="5">
        <v>13.77027832952</v>
      </c>
      <c r="P105" s="5">
        <v>13.77027832952</v>
      </c>
      <c r="Q105" s="5">
        <v>13.77027832992</v>
      </c>
      <c r="R105" s="5">
        <v>13.770278338560001</v>
      </c>
      <c r="S105" s="5">
        <v>21.01335632624</v>
      </c>
      <c r="T105" s="5">
        <v>30.519927415400002</v>
      </c>
      <c r="U105" s="5">
        <v>31.903988949599999</v>
      </c>
      <c r="V105" s="5">
        <v>33.809137643520003</v>
      </c>
      <c r="W105" s="5">
        <v>33.8091376438</v>
      </c>
      <c r="X105" s="5">
        <v>33.809137509880003</v>
      </c>
      <c r="Y105" s="5">
        <v>33.80913748076</v>
      </c>
      <c r="Z105" s="5">
        <v>33.80913748044</v>
      </c>
      <c r="AA105" s="5">
        <v>33.809137427640003</v>
      </c>
      <c r="AB105" s="5">
        <v>33.80913734192</v>
      </c>
      <c r="AC105" s="5">
        <v>41.633529140599997</v>
      </c>
      <c r="AD105" s="5">
        <v>53.735689111240013</v>
      </c>
      <c r="AE105" s="5">
        <v>48.021291091520013</v>
      </c>
    </row>
    <row r="106" spans="1:31">
      <c r="A106" s="56" t="s">
        <v>66</v>
      </c>
      <c r="B106" s="56" t="s">
        <v>197</v>
      </c>
      <c r="C106" s="56" t="s">
        <v>155</v>
      </c>
      <c r="D106" s="5">
        <v>0.15000002103999999</v>
      </c>
      <c r="E106" s="5">
        <v>0.15000002752</v>
      </c>
      <c r="F106" s="5">
        <v>0.15000003140000001</v>
      </c>
      <c r="G106" s="5">
        <v>0.15000003666</v>
      </c>
      <c r="H106" s="5">
        <v>0.15000004421999999</v>
      </c>
      <c r="I106" s="5">
        <v>0.15000011184000001</v>
      </c>
      <c r="J106" s="5">
        <v>0.15000011898000001</v>
      </c>
      <c r="K106" s="5">
        <v>0.15000014128</v>
      </c>
      <c r="L106" s="5">
        <v>0.15000014128</v>
      </c>
      <c r="M106" s="5">
        <v>0.15000014128</v>
      </c>
      <c r="N106" s="5">
        <v>0.15000014128</v>
      </c>
      <c r="O106" s="5">
        <v>0.15000014128</v>
      </c>
      <c r="P106" s="5">
        <v>0.15000014128</v>
      </c>
      <c r="Q106" s="5">
        <v>0.1500001413</v>
      </c>
      <c r="R106" s="5">
        <v>0.15000018075999999</v>
      </c>
      <c r="S106" s="5">
        <v>0.15000019072000001</v>
      </c>
      <c r="T106" s="5">
        <v>0.15000021869999999</v>
      </c>
      <c r="U106" s="5">
        <v>0.15000024268000001</v>
      </c>
      <c r="V106" s="5">
        <v>0.15000030559999999</v>
      </c>
      <c r="W106" s="5">
        <v>0.15000030623999999</v>
      </c>
      <c r="X106" s="5">
        <v>0.15000030051999999</v>
      </c>
      <c r="Y106" s="5">
        <v>0.15000043531999999</v>
      </c>
      <c r="Z106" s="5">
        <v>0.15000062676000001</v>
      </c>
      <c r="AA106" s="5">
        <v>0.15000062198</v>
      </c>
      <c r="AB106" s="5">
        <v>0.15000061478000001</v>
      </c>
      <c r="AC106" s="5">
        <v>0.15000080292000001</v>
      </c>
      <c r="AD106" s="5">
        <v>0.15000093310000001</v>
      </c>
      <c r="AE106" s="5">
        <v>0.15000104032</v>
      </c>
    </row>
    <row r="107" spans="1:31">
      <c r="A107" s="56" t="s">
        <v>66</v>
      </c>
      <c r="B107" s="56" t="s">
        <v>197</v>
      </c>
      <c r="C107" s="56" t="s">
        <v>138</v>
      </c>
      <c r="D107" s="5">
        <v>0.14129399998</v>
      </c>
      <c r="E107" s="5">
        <v>0.30395800002000001</v>
      </c>
      <c r="F107" s="5">
        <v>0.53381000000000001</v>
      </c>
      <c r="G107" s="5">
        <v>0.813106</v>
      </c>
      <c r="H107" s="5">
        <v>1.146738</v>
      </c>
      <c r="I107" s="5">
        <v>1.550006</v>
      </c>
      <c r="J107" s="5">
        <v>2.17790199998</v>
      </c>
      <c r="K107" s="5">
        <v>2.8239585915449998</v>
      </c>
      <c r="L107" s="5">
        <v>3.4868108320350002</v>
      </c>
      <c r="M107" s="5">
        <v>4.2915399553900002</v>
      </c>
      <c r="N107" s="5">
        <v>5.2811603713600004</v>
      </c>
      <c r="O107" s="5">
        <v>6.3950273002500007</v>
      </c>
      <c r="P107" s="5">
        <v>7.5862314719300006</v>
      </c>
      <c r="Q107" s="5">
        <v>8.8577822420450012</v>
      </c>
      <c r="R107" s="5">
        <v>10.169888386215</v>
      </c>
      <c r="S107" s="5">
        <v>11.545914341805</v>
      </c>
      <c r="T107" s="5">
        <v>12.764630874205</v>
      </c>
      <c r="U107" s="5">
        <v>14.01262180554</v>
      </c>
      <c r="V107" s="5">
        <v>15.235826242094999</v>
      </c>
      <c r="W107" s="5">
        <v>16.550862035824998</v>
      </c>
      <c r="X107" s="5">
        <v>17.939280273455001</v>
      </c>
      <c r="Y107" s="5">
        <v>19.407113092399999</v>
      </c>
      <c r="Z107" s="5">
        <v>20.940613881545001</v>
      </c>
      <c r="AA107" s="5">
        <v>22.57659538319</v>
      </c>
      <c r="AB107" s="5">
        <v>24.272251064639999</v>
      </c>
      <c r="AC107" s="5">
        <v>26.07354447682</v>
      </c>
      <c r="AD107" s="5">
        <v>27.941384198834999</v>
      </c>
      <c r="AE107" s="5">
        <v>28.04476365911</v>
      </c>
    </row>
    <row r="108" spans="1:31">
      <c r="A108" s="56" t="s">
        <v>66</v>
      </c>
      <c r="B108" s="56" t="s">
        <v>197</v>
      </c>
      <c r="C108" s="56" t="s">
        <v>139</v>
      </c>
      <c r="D108" s="5">
        <v>0.93413899999999994</v>
      </c>
      <c r="E108" s="5">
        <v>1.486032</v>
      </c>
      <c r="F108" s="5">
        <v>1.998332</v>
      </c>
      <c r="G108" s="5">
        <v>2.377211</v>
      </c>
      <c r="H108" s="5">
        <v>2.6857310000000001</v>
      </c>
      <c r="I108" s="5">
        <v>2.9478589999999989</v>
      </c>
      <c r="J108" s="5">
        <v>3.4452570000000011</v>
      </c>
      <c r="K108" s="5">
        <v>4.0823709999999993</v>
      </c>
      <c r="L108" s="5">
        <v>4.5611999999999986</v>
      </c>
      <c r="M108" s="5">
        <v>5.1066079999999987</v>
      </c>
      <c r="N108" s="5">
        <v>5.893184999999999</v>
      </c>
      <c r="O108" s="5">
        <v>6.655151</v>
      </c>
      <c r="P108" s="5">
        <v>7.3638430000000001</v>
      </c>
      <c r="Q108" s="5">
        <v>7.9421039999999996</v>
      </c>
      <c r="R108" s="5">
        <v>8.4166529999999984</v>
      </c>
      <c r="S108" s="5">
        <v>8.7754529999999971</v>
      </c>
      <c r="T108" s="5">
        <v>8.9196810000000006</v>
      </c>
      <c r="U108" s="5">
        <v>8.9421520000000001</v>
      </c>
      <c r="V108" s="5">
        <v>8.8258210000000012</v>
      </c>
      <c r="W108" s="5">
        <v>8.7349959999999989</v>
      </c>
      <c r="X108" s="5">
        <v>8.7984870000000015</v>
      </c>
      <c r="Y108" s="5">
        <v>8.8397610000000011</v>
      </c>
      <c r="Z108" s="5">
        <v>8.8853490000000015</v>
      </c>
      <c r="AA108" s="5">
        <v>8.8638999999999974</v>
      </c>
      <c r="AB108" s="5">
        <v>8.8276219999999999</v>
      </c>
      <c r="AC108" s="5">
        <v>8.7483510000000013</v>
      </c>
      <c r="AD108" s="5">
        <v>8.6558369999999965</v>
      </c>
      <c r="AE108" s="5">
        <v>8.6558369999999965</v>
      </c>
    </row>
    <row r="109" spans="1:3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</row>
    <row r="110" spans="1:31">
      <c r="A110" s="56" t="s">
        <v>66</v>
      </c>
      <c r="B110" s="56" t="s">
        <v>198</v>
      </c>
      <c r="C110" s="56" t="s">
        <v>153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7.3175999999999998E-7</v>
      </c>
      <c r="J110" s="5">
        <v>9.0288000000000005E-7</v>
      </c>
      <c r="K110" s="5">
        <v>1.5095999999999999E-6</v>
      </c>
      <c r="L110" s="5">
        <v>1.5095999999999999E-6</v>
      </c>
      <c r="M110" s="5">
        <v>1.5095999999999999E-6</v>
      </c>
      <c r="N110" s="5">
        <v>1.5095999999999999E-6</v>
      </c>
      <c r="O110" s="5">
        <v>1.5095999999999999E-6</v>
      </c>
      <c r="P110" s="5">
        <v>1.5095999999999999E-6</v>
      </c>
      <c r="Q110" s="5">
        <v>2.9200800000000001E-6</v>
      </c>
      <c r="R110" s="5">
        <v>3.611520000000001E-6</v>
      </c>
      <c r="S110" s="5">
        <v>3.6122400000000002E-6</v>
      </c>
      <c r="T110" s="5">
        <v>12.10736124672</v>
      </c>
      <c r="U110" s="5">
        <v>12.10736124672</v>
      </c>
      <c r="V110" s="5">
        <v>12.10736124672</v>
      </c>
      <c r="W110" s="5">
        <v>12.10736124672</v>
      </c>
      <c r="X110" s="5">
        <v>16.47181478928</v>
      </c>
      <c r="Y110" s="5">
        <v>16.471814934240001</v>
      </c>
      <c r="Z110" s="5">
        <v>16.471815018960001</v>
      </c>
      <c r="AA110" s="5">
        <v>16.471815321600001</v>
      </c>
      <c r="AB110" s="5">
        <v>16.471815322800001</v>
      </c>
      <c r="AC110" s="5">
        <v>16.471815325440001</v>
      </c>
      <c r="AD110" s="5">
        <v>16.471816098480002</v>
      </c>
      <c r="AE110" s="5">
        <v>16.471816364159999</v>
      </c>
    </row>
    <row r="111" spans="1:31">
      <c r="A111" s="56" t="s">
        <v>66</v>
      </c>
      <c r="B111" s="56" t="s">
        <v>198</v>
      </c>
      <c r="C111" s="56" t="s">
        <v>154</v>
      </c>
      <c r="D111" s="5">
        <v>3.3920000000000002E-8</v>
      </c>
      <c r="E111" s="5">
        <v>4.7920000000000002E-8</v>
      </c>
      <c r="F111" s="5">
        <v>5.9200000000000001E-8</v>
      </c>
      <c r="G111" s="5">
        <v>8.1600000000000003E-8</v>
      </c>
      <c r="H111" s="5">
        <v>1.2704E-7</v>
      </c>
      <c r="I111" s="5">
        <v>2.4887999999999999E-7</v>
      </c>
      <c r="J111" s="5">
        <v>6.8143999999999999E-7</v>
      </c>
      <c r="K111" s="5">
        <v>4.6915996854399999</v>
      </c>
      <c r="L111" s="5">
        <v>4.6915996854399999</v>
      </c>
      <c r="M111" s="5">
        <v>4.6915996854399999</v>
      </c>
      <c r="N111" s="5">
        <v>4.6915996854399999</v>
      </c>
      <c r="O111" s="5">
        <v>4.6915996854399999</v>
      </c>
      <c r="P111" s="5">
        <v>4.6915996854399999</v>
      </c>
      <c r="Q111" s="5">
        <v>4.6915996856</v>
      </c>
      <c r="R111" s="5">
        <v>4.69159968568</v>
      </c>
      <c r="S111" s="5">
        <v>4.69159968568</v>
      </c>
      <c r="T111" s="5">
        <v>4.69159968576</v>
      </c>
      <c r="U111" s="5">
        <v>4.69159968576</v>
      </c>
      <c r="V111" s="5">
        <v>4.69159968576</v>
      </c>
      <c r="W111" s="5">
        <v>4.69159968576</v>
      </c>
      <c r="X111" s="5">
        <v>4.6915996519199998</v>
      </c>
      <c r="Y111" s="5">
        <v>4.6915996409599998</v>
      </c>
      <c r="Z111" s="5">
        <v>4.6915996300799998</v>
      </c>
      <c r="AA111" s="5">
        <v>4.6915996092799999</v>
      </c>
      <c r="AB111" s="5">
        <v>4.6915995639199997</v>
      </c>
      <c r="AC111" s="5">
        <v>4.6915994437600004</v>
      </c>
      <c r="AD111" s="5">
        <v>4.6915990144799986</v>
      </c>
      <c r="AE111" s="5">
        <v>2.6635200000000001E-6</v>
      </c>
    </row>
    <row r="112" spans="1:31">
      <c r="A112" s="56" t="s">
        <v>66</v>
      </c>
      <c r="B112" s="56" t="s">
        <v>198</v>
      </c>
      <c r="C112" s="56" t="s">
        <v>155</v>
      </c>
      <c r="D112" s="5">
        <v>0.18956000000000001</v>
      </c>
      <c r="E112" s="5">
        <v>0.18845999999999999</v>
      </c>
      <c r="F112" s="5">
        <v>0.18845999999999999</v>
      </c>
      <c r="G112" s="5">
        <v>0.18845999999999999</v>
      </c>
      <c r="H112" s="5">
        <v>0.18956000000000001</v>
      </c>
      <c r="I112" s="5">
        <v>0.18845999999999999</v>
      </c>
      <c r="J112" s="5">
        <v>0.18845999999999999</v>
      </c>
      <c r="K112" s="5">
        <v>0.18845999999999999</v>
      </c>
      <c r="L112" s="5">
        <v>0.18845999999999999</v>
      </c>
      <c r="M112" s="5">
        <v>0.56455999999999995</v>
      </c>
      <c r="N112" s="5">
        <v>0.56345999999999996</v>
      </c>
      <c r="O112" s="5">
        <v>0.56455999999999995</v>
      </c>
      <c r="P112" s="5">
        <v>0.56345999999999996</v>
      </c>
      <c r="Q112" s="5">
        <v>0.56455999999999995</v>
      </c>
      <c r="R112" s="5">
        <v>0.56455999999999995</v>
      </c>
      <c r="S112" s="5">
        <v>0.56455999999999995</v>
      </c>
      <c r="T112" s="5">
        <v>0.56455999999999995</v>
      </c>
      <c r="U112" s="5">
        <v>0.56455999999999995</v>
      </c>
      <c r="V112" s="5">
        <v>0.56455999999999995</v>
      </c>
      <c r="W112" s="5">
        <v>0.56455999999999995</v>
      </c>
      <c r="X112" s="5">
        <v>0.56455999999999995</v>
      </c>
      <c r="Y112" s="5">
        <v>0.56455999999999995</v>
      </c>
      <c r="Z112" s="5">
        <v>0.56455999999999995</v>
      </c>
      <c r="AA112" s="5">
        <v>0.56455999999999995</v>
      </c>
      <c r="AB112" s="5">
        <v>0.56455999999999995</v>
      </c>
      <c r="AC112" s="5">
        <v>0.56455999999999995</v>
      </c>
      <c r="AD112" s="5">
        <v>0.56455999999999995</v>
      </c>
      <c r="AE112" s="5">
        <v>0.56455999999999995</v>
      </c>
    </row>
    <row r="113" spans="1:31">
      <c r="A113" s="56" t="s">
        <v>66</v>
      </c>
      <c r="B113" s="56" t="s">
        <v>198</v>
      </c>
      <c r="C113" s="56" t="s">
        <v>138</v>
      </c>
      <c r="D113" s="5">
        <v>0.11161</v>
      </c>
      <c r="E113" s="5">
        <v>0.27435599999999999</v>
      </c>
      <c r="F113" s="5">
        <v>0.50951400000000002</v>
      </c>
      <c r="G113" s="5">
        <v>0.81549400000000005</v>
      </c>
      <c r="H113" s="5">
        <v>1.1945239999999999</v>
      </c>
      <c r="I113" s="5">
        <v>1.5451159999999999</v>
      </c>
      <c r="J113" s="5">
        <v>2.0498980000000002</v>
      </c>
      <c r="K113" s="5">
        <v>2.5815388810150002</v>
      </c>
      <c r="L113" s="5">
        <v>3.1455602480299998</v>
      </c>
      <c r="M113" s="5">
        <v>3.8200426915449999</v>
      </c>
      <c r="N113" s="5">
        <v>4.6911656939449999</v>
      </c>
      <c r="O113" s="5">
        <v>5.7236920958500006</v>
      </c>
      <c r="P113" s="5">
        <v>6.8466633628600002</v>
      </c>
      <c r="Q113" s="5">
        <v>8.0847969820549999</v>
      </c>
      <c r="R113" s="5">
        <v>9.4407073651500006</v>
      </c>
      <c r="S113" s="5">
        <v>10.823985475835</v>
      </c>
      <c r="T113" s="5">
        <v>12.145885763220001</v>
      </c>
      <c r="U113" s="5">
        <v>13.548879691470001</v>
      </c>
      <c r="V113" s="5">
        <v>14.978759922349999</v>
      </c>
      <c r="W113" s="5">
        <v>16.456960919829999</v>
      </c>
      <c r="X113" s="5">
        <v>18.030004343885</v>
      </c>
      <c r="Y113" s="5">
        <v>19.703834101000002</v>
      </c>
      <c r="Z113" s="5">
        <v>21.463974976109998</v>
      </c>
      <c r="AA113" s="5">
        <v>23.349093619200001</v>
      </c>
      <c r="AB113" s="5">
        <v>25.312737212824999</v>
      </c>
      <c r="AC113" s="5">
        <v>27.396983894875</v>
      </c>
      <c r="AD113" s="5">
        <v>29.581797740430002</v>
      </c>
      <c r="AE113" s="5">
        <v>29.728784622134999</v>
      </c>
    </row>
    <row r="114" spans="1:31">
      <c r="A114" s="56" t="s">
        <v>66</v>
      </c>
      <c r="B114" s="56" t="s">
        <v>198</v>
      </c>
      <c r="C114" s="56" t="s">
        <v>139</v>
      </c>
      <c r="D114" s="5">
        <v>0.78429700000000002</v>
      </c>
      <c r="E114" s="5">
        <v>1.403103</v>
      </c>
      <c r="F114" s="5">
        <v>1.9629890000000001</v>
      </c>
      <c r="G114" s="5">
        <v>2.4524569999999999</v>
      </c>
      <c r="H114" s="5">
        <v>2.8511630000000001</v>
      </c>
      <c r="I114" s="5">
        <v>2.93377</v>
      </c>
      <c r="J114" s="5">
        <v>3.156518999999999</v>
      </c>
      <c r="K114" s="5">
        <v>3.549097999999999</v>
      </c>
      <c r="L114" s="5">
        <v>3.8150280000000012</v>
      </c>
      <c r="M114" s="5">
        <v>4.0760120000000004</v>
      </c>
      <c r="N114" s="5">
        <v>4.6260350000000008</v>
      </c>
      <c r="O114" s="5">
        <v>5.2448150000000009</v>
      </c>
      <c r="P114" s="5">
        <v>5.8257370000000011</v>
      </c>
      <c r="Q114" s="5">
        <v>6.3521019999999986</v>
      </c>
      <c r="R114" s="5">
        <v>6.8651939999999998</v>
      </c>
      <c r="S114" s="5">
        <v>7.1223680000000007</v>
      </c>
      <c r="T114" s="5">
        <v>7.2354590000000014</v>
      </c>
      <c r="U114" s="5">
        <v>7.2812550000000007</v>
      </c>
      <c r="V114" s="5">
        <v>7.2268980000000012</v>
      </c>
      <c r="W114" s="5">
        <v>7.0892839999999993</v>
      </c>
      <c r="X114" s="5">
        <v>7.1246879999999999</v>
      </c>
      <c r="Y114" s="5">
        <v>7.1913909999999976</v>
      </c>
      <c r="Z114" s="5">
        <v>7.2593880000000004</v>
      </c>
      <c r="AA114" s="5">
        <v>7.3007839999999993</v>
      </c>
      <c r="AB114" s="5">
        <v>7.3490309999999992</v>
      </c>
      <c r="AC114" s="5">
        <v>7.2703799999999994</v>
      </c>
      <c r="AD114" s="5">
        <v>7.1865010000000016</v>
      </c>
      <c r="AE114" s="5">
        <v>7.1865010000000016</v>
      </c>
    </row>
    <row r="115" spans="1:3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</row>
    <row r="116" spans="1:31">
      <c r="A116" s="56" t="s">
        <v>66</v>
      </c>
      <c r="B116" s="56" t="s">
        <v>199</v>
      </c>
      <c r="C116" s="56" t="s">
        <v>153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7" spans="1:31">
      <c r="A117" s="56" t="s">
        <v>66</v>
      </c>
      <c r="B117" s="56" t="s">
        <v>199</v>
      </c>
      <c r="C117" s="56" t="s">
        <v>154</v>
      </c>
      <c r="D117" s="5">
        <v>3.84E-8</v>
      </c>
      <c r="E117" s="5">
        <v>6.0479999999999996E-8</v>
      </c>
      <c r="F117" s="5">
        <v>6.2879999999999991E-8</v>
      </c>
      <c r="G117" s="5">
        <v>8.6080000000000001E-8</v>
      </c>
      <c r="H117" s="5">
        <v>1.3248000000000001E-7</v>
      </c>
      <c r="I117" s="5">
        <v>3.1175999999999998E-7</v>
      </c>
      <c r="J117" s="5">
        <v>8.2472000000000004E-7</v>
      </c>
      <c r="K117" s="5">
        <v>2.49944E-6</v>
      </c>
      <c r="L117" s="5">
        <v>2.49944E-6</v>
      </c>
      <c r="M117" s="5">
        <v>2.49944E-6</v>
      </c>
      <c r="N117" s="5">
        <v>2.49944E-6</v>
      </c>
      <c r="O117" s="5">
        <v>2.49944E-6</v>
      </c>
      <c r="P117" s="5">
        <v>2.49944E-6</v>
      </c>
      <c r="Q117" s="5">
        <v>2.4996000000000002E-6</v>
      </c>
      <c r="R117" s="5">
        <v>3.3245600000000001E-6</v>
      </c>
      <c r="S117" s="5">
        <v>0.46093125752000003</v>
      </c>
      <c r="T117" s="5">
        <v>2.4587580276000001</v>
      </c>
      <c r="U117" s="5">
        <v>2.4587580277600001</v>
      </c>
      <c r="V117" s="5">
        <v>2.4587580279200001</v>
      </c>
      <c r="W117" s="5">
        <v>2.4587580280800001</v>
      </c>
      <c r="X117" s="5">
        <v>2.4587579916000002</v>
      </c>
      <c r="Y117" s="5">
        <v>2.4587581580800002</v>
      </c>
      <c r="Z117" s="5">
        <v>2.4587581569600001</v>
      </c>
      <c r="AA117" s="5">
        <v>2.4587581348800001</v>
      </c>
      <c r="AB117" s="5">
        <v>2.4587580895199999</v>
      </c>
      <c r="AC117" s="5">
        <v>2.4587580608000001</v>
      </c>
      <c r="AD117" s="5">
        <v>8.0922387532800002</v>
      </c>
      <c r="AE117" s="5">
        <v>8.0922371061600007</v>
      </c>
    </row>
    <row r="118" spans="1:31">
      <c r="A118" s="56" t="s">
        <v>66</v>
      </c>
      <c r="B118" s="56" t="s">
        <v>199</v>
      </c>
      <c r="C118" s="56" t="s">
        <v>155</v>
      </c>
      <c r="D118" s="5">
        <v>0.51570739999999993</v>
      </c>
      <c r="E118" s="5">
        <v>0.51570739999999993</v>
      </c>
      <c r="F118" s="5">
        <v>0.51570739999999993</v>
      </c>
      <c r="G118" s="5">
        <v>0.51570739999999993</v>
      </c>
      <c r="H118" s="5">
        <v>0.51570739999999993</v>
      </c>
      <c r="I118" s="5">
        <v>0.51570739999999993</v>
      </c>
      <c r="J118" s="5">
        <v>0.51570739999999993</v>
      </c>
      <c r="K118" s="5">
        <v>0.51570739999999993</v>
      </c>
      <c r="L118" s="5">
        <v>0.51570739999999993</v>
      </c>
      <c r="M118" s="5">
        <v>0.51570739999999993</v>
      </c>
      <c r="N118" s="5">
        <v>0.51570739999999993</v>
      </c>
      <c r="O118" s="5">
        <v>0.51570739999999993</v>
      </c>
      <c r="P118" s="5">
        <v>0.51570739999999993</v>
      </c>
      <c r="Q118" s="5">
        <v>0.51570739999999993</v>
      </c>
      <c r="R118" s="5">
        <v>0.51570739999999993</v>
      </c>
      <c r="S118" s="5">
        <v>0.51570739999999993</v>
      </c>
      <c r="T118" s="5">
        <v>0.51570739999999993</v>
      </c>
      <c r="U118" s="5">
        <v>0.51570739999999993</v>
      </c>
      <c r="V118" s="5">
        <v>0.51570739999999993</v>
      </c>
      <c r="W118" s="5">
        <v>0.51570739999999993</v>
      </c>
      <c r="X118" s="5">
        <v>0.51570739999999993</v>
      </c>
      <c r="Y118" s="5">
        <v>0.51990740000000002</v>
      </c>
      <c r="Z118" s="5">
        <v>0.51570739999999993</v>
      </c>
      <c r="AA118" s="5">
        <v>0.51570739999999993</v>
      </c>
      <c r="AB118" s="5">
        <v>0.51570739999999993</v>
      </c>
      <c r="AC118" s="5">
        <v>0.51570739999999993</v>
      </c>
      <c r="AD118" s="5">
        <v>0.51570739999999993</v>
      </c>
      <c r="AE118" s="5">
        <v>0.51570739999999993</v>
      </c>
    </row>
    <row r="119" spans="1:31">
      <c r="A119" s="56" t="s">
        <v>66</v>
      </c>
      <c r="B119" s="56" t="s">
        <v>199</v>
      </c>
      <c r="C119" s="56" t="s">
        <v>138</v>
      </c>
      <c r="D119" s="5">
        <v>0.177234</v>
      </c>
      <c r="E119" s="5">
        <v>0.25385200000000002</v>
      </c>
      <c r="F119" s="5">
        <v>0.34049200000000002</v>
      </c>
      <c r="G119" s="5">
        <v>0.42854599999999998</v>
      </c>
      <c r="H119" s="5">
        <v>0.52407000000000004</v>
      </c>
      <c r="I119" s="5">
        <v>0.62826599999999999</v>
      </c>
      <c r="J119" s="5">
        <v>0.79303599999999996</v>
      </c>
      <c r="K119" s="5">
        <v>0.99175479582000003</v>
      </c>
      <c r="L119" s="5">
        <v>1.2257964611100001</v>
      </c>
      <c r="M119" s="5">
        <v>1.5154033582999999</v>
      </c>
      <c r="N119" s="5">
        <v>1.85254609944</v>
      </c>
      <c r="O119" s="5">
        <v>2.2242779065849998</v>
      </c>
      <c r="P119" s="5">
        <v>2.6158697714599999</v>
      </c>
      <c r="Q119" s="5">
        <v>3.0340323817849999</v>
      </c>
      <c r="R119" s="5">
        <v>3.4611048156050002</v>
      </c>
      <c r="S119" s="5">
        <v>3.9100311481299999</v>
      </c>
      <c r="T119" s="5">
        <v>4.3138377653299997</v>
      </c>
      <c r="U119" s="5">
        <v>4.7349114211899996</v>
      </c>
      <c r="V119" s="5">
        <v>5.1581130626949996</v>
      </c>
      <c r="W119" s="5">
        <v>5.6152779068100003</v>
      </c>
      <c r="X119" s="5">
        <v>6.09989296011</v>
      </c>
      <c r="Y119" s="5">
        <v>6.61594202651</v>
      </c>
      <c r="Z119" s="5">
        <v>7.1544283970299993</v>
      </c>
      <c r="AA119" s="5">
        <v>7.7296852599650014</v>
      </c>
      <c r="AB119" s="5">
        <v>8.3255817648649995</v>
      </c>
      <c r="AC119" s="5">
        <v>8.955569384084999</v>
      </c>
      <c r="AD119" s="5">
        <v>9.6143613852450009</v>
      </c>
      <c r="AE119" s="5">
        <v>9.6549281924599981</v>
      </c>
    </row>
    <row r="120" spans="1:31">
      <c r="A120" s="56" t="s">
        <v>66</v>
      </c>
      <c r="B120" s="56" t="s">
        <v>199</v>
      </c>
      <c r="C120" s="56" t="s">
        <v>139</v>
      </c>
      <c r="D120" s="5">
        <v>0.49089899999999997</v>
      </c>
      <c r="E120" s="5">
        <v>0.627193</v>
      </c>
      <c r="F120" s="5">
        <v>0.74812099999999981</v>
      </c>
      <c r="G120" s="5">
        <v>0.84191099999999985</v>
      </c>
      <c r="H120" s="5">
        <v>0.92225799999999991</v>
      </c>
      <c r="I120" s="5">
        <v>0.99943300000000013</v>
      </c>
      <c r="J120" s="5">
        <v>1.164639</v>
      </c>
      <c r="K120" s="5">
        <v>1.3450150000000001</v>
      </c>
      <c r="L120" s="5">
        <v>1.5271239999999999</v>
      </c>
      <c r="M120" s="5">
        <v>1.7546360000000001</v>
      </c>
      <c r="N120" s="5">
        <v>2.0123869999999999</v>
      </c>
      <c r="O120" s="5">
        <v>2.2390750000000001</v>
      </c>
      <c r="P120" s="5">
        <v>2.4365670000000001</v>
      </c>
      <c r="Q120" s="5">
        <v>2.5932059999999999</v>
      </c>
      <c r="R120" s="5">
        <v>2.7111649999999998</v>
      </c>
      <c r="S120" s="5">
        <v>2.7954279999999989</v>
      </c>
      <c r="T120" s="5">
        <v>2.8215239999999988</v>
      </c>
      <c r="U120" s="5">
        <v>2.818101</v>
      </c>
      <c r="V120" s="5">
        <v>2.7976619999999999</v>
      </c>
      <c r="W120" s="5">
        <v>2.803194</v>
      </c>
      <c r="X120" s="5">
        <v>2.8320970000000001</v>
      </c>
      <c r="Y120" s="5">
        <v>2.8457520000000001</v>
      </c>
      <c r="Z120" s="5">
        <v>2.8537750000000011</v>
      </c>
      <c r="AA120" s="5">
        <v>2.843815999999999</v>
      </c>
      <c r="AB120" s="5">
        <v>2.8260709999999989</v>
      </c>
      <c r="AC120" s="5">
        <v>2.796292999999999</v>
      </c>
      <c r="AD120" s="5">
        <v>2.769620999999999</v>
      </c>
      <c r="AE120" s="5">
        <v>2.769620999999999</v>
      </c>
    </row>
    <row r="121" spans="1:3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</row>
    <row r="122" spans="1:31">
      <c r="A122" s="56" t="s">
        <v>66</v>
      </c>
      <c r="B122" s="56" t="s">
        <v>200</v>
      </c>
      <c r="C122" s="56" t="s">
        <v>153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7.5200000000000006E-7</v>
      </c>
      <c r="J122" s="5">
        <v>2.2177599999999999E-6</v>
      </c>
      <c r="K122" s="5">
        <v>2.4404E-6</v>
      </c>
      <c r="L122" s="5">
        <v>2.8603200000000001E-6</v>
      </c>
      <c r="M122" s="5">
        <v>6.1108399999999994E-6</v>
      </c>
      <c r="N122" s="5">
        <v>6.4375200000000003E-6</v>
      </c>
      <c r="O122" s="5">
        <v>1.73545523332</v>
      </c>
      <c r="P122" s="5">
        <v>1.73545523332</v>
      </c>
      <c r="Q122" s="5">
        <v>11.142926321959999</v>
      </c>
      <c r="R122" s="5">
        <v>11.142926323599999</v>
      </c>
      <c r="S122" s="5">
        <v>11.142926324279999</v>
      </c>
      <c r="T122" s="5">
        <v>11.142926324479999</v>
      </c>
      <c r="U122" s="5">
        <v>11.142926324679999</v>
      </c>
      <c r="V122" s="5">
        <v>11.142926325359999</v>
      </c>
      <c r="W122" s="5">
        <v>11.1429263318</v>
      </c>
      <c r="X122" s="5">
        <v>11.14292633248</v>
      </c>
      <c r="Y122" s="5">
        <v>11.14292637828</v>
      </c>
      <c r="Z122" s="5">
        <v>11.142926426520001</v>
      </c>
      <c r="AA122" s="5">
        <v>11.142926426520001</v>
      </c>
      <c r="AB122" s="5">
        <v>11.142926450239999</v>
      </c>
      <c r="AC122" s="5">
        <v>11.142926452879999</v>
      </c>
      <c r="AD122" s="5">
        <v>11.625851453479999</v>
      </c>
      <c r="AE122" s="5">
        <v>11.62585171924</v>
      </c>
    </row>
    <row r="123" spans="1:31">
      <c r="A123" s="56" t="s">
        <v>66</v>
      </c>
      <c r="B123" s="56" t="s">
        <v>200</v>
      </c>
      <c r="C123" s="56" t="s">
        <v>154</v>
      </c>
      <c r="D123" s="5">
        <v>2.4319999999999999E-8</v>
      </c>
      <c r="E123" s="5">
        <v>3.1639999999999997E-8</v>
      </c>
      <c r="F123" s="5">
        <v>3.9120000000000002E-8</v>
      </c>
      <c r="G123" s="5">
        <v>4.5599999999999998E-8</v>
      </c>
      <c r="H123" s="5">
        <v>5.376E-8</v>
      </c>
      <c r="I123" s="5">
        <v>6.236000000000001E-8</v>
      </c>
      <c r="J123" s="5">
        <v>1.1004E-7</v>
      </c>
      <c r="K123" s="5">
        <v>1.1888E-7</v>
      </c>
      <c r="L123" s="5">
        <v>1.2184000000000001E-7</v>
      </c>
      <c r="M123" s="5">
        <v>1.2784000000000001E-7</v>
      </c>
      <c r="N123" s="5">
        <v>1.438E-7</v>
      </c>
      <c r="O123" s="5">
        <v>1.4763999999999999E-7</v>
      </c>
      <c r="P123" s="5">
        <v>1.4763999999999999E-7</v>
      </c>
      <c r="Q123" s="5">
        <v>1.9844E-7</v>
      </c>
      <c r="R123" s="5">
        <v>2.1255999999999999E-7</v>
      </c>
      <c r="S123" s="5">
        <v>2.142E-7</v>
      </c>
      <c r="T123" s="5">
        <v>2.2044000000000001E-7</v>
      </c>
      <c r="U123" s="5">
        <v>2.2583999999999999E-7</v>
      </c>
      <c r="V123" s="5">
        <v>2.8872000000000001E-7</v>
      </c>
      <c r="W123" s="5">
        <v>2.9439999999999999E-7</v>
      </c>
      <c r="X123" s="5">
        <v>2.7056000000000001E-7</v>
      </c>
      <c r="Y123" s="5">
        <v>3.8756000000000001E-7</v>
      </c>
      <c r="Z123" s="5">
        <v>4.5072E-7</v>
      </c>
      <c r="AA123" s="5">
        <v>4.4824E-7</v>
      </c>
      <c r="AB123" s="5">
        <v>5.2519999999999996E-7</v>
      </c>
      <c r="AC123" s="5">
        <v>5.4615999999999991E-7</v>
      </c>
      <c r="AD123" s="5">
        <v>6.6803999999999994E-7</v>
      </c>
      <c r="AE123" s="5">
        <v>7.3696000000000006E-7</v>
      </c>
    </row>
    <row r="124" spans="1:31">
      <c r="A124" s="56" t="s">
        <v>66</v>
      </c>
      <c r="B124" s="56" t="s">
        <v>200</v>
      </c>
      <c r="C124" s="56" t="s">
        <v>155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56" t="s">
        <v>66</v>
      </c>
      <c r="B125" s="56" t="s">
        <v>200</v>
      </c>
      <c r="C125" s="56" t="s">
        <v>138</v>
      </c>
      <c r="D125" s="5">
        <v>1.295E-2</v>
      </c>
      <c r="E125" s="5">
        <v>2.6112E-2</v>
      </c>
      <c r="F125" s="5">
        <v>4.4142000000000001E-2</v>
      </c>
      <c r="G125" s="5">
        <v>6.6091999999999998E-2</v>
      </c>
      <c r="H125" s="5">
        <v>9.2412000000000008E-2</v>
      </c>
      <c r="I125" s="5">
        <v>0.12335400000000001</v>
      </c>
      <c r="J125" s="5">
        <v>0.17060600000000001</v>
      </c>
      <c r="K125" s="5">
        <v>0.22195862709</v>
      </c>
      <c r="L125" s="5">
        <v>0.28157472483000001</v>
      </c>
      <c r="M125" s="5">
        <v>0.35696275249999998</v>
      </c>
      <c r="N125" s="5">
        <v>0.44614944786499999</v>
      </c>
      <c r="O125" s="5">
        <v>0.54867149695000006</v>
      </c>
      <c r="P125" s="5">
        <v>0.65943704218499999</v>
      </c>
      <c r="Q125" s="5">
        <v>0.78005994754499997</v>
      </c>
      <c r="R125" s="5">
        <v>0.9062977728199999</v>
      </c>
      <c r="S125" s="5">
        <v>1.040121219285</v>
      </c>
      <c r="T125" s="5">
        <v>1.1649292652800001</v>
      </c>
      <c r="U125" s="5">
        <v>1.2964645485349999</v>
      </c>
      <c r="V125" s="5">
        <v>1.429901401595</v>
      </c>
      <c r="W125" s="5">
        <v>1.5737032151449999</v>
      </c>
      <c r="X125" s="5">
        <v>1.7260508378449999</v>
      </c>
      <c r="Y125" s="5">
        <v>1.888186505435</v>
      </c>
      <c r="Z125" s="5">
        <v>2.05772943305</v>
      </c>
      <c r="AA125" s="5">
        <v>2.2388078230950001</v>
      </c>
      <c r="AB125" s="5">
        <v>2.4264294353150002</v>
      </c>
      <c r="AC125" s="5">
        <v>2.6247670563300001</v>
      </c>
      <c r="AD125" s="5">
        <v>2.8318587599799998</v>
      </c>
      <c r="AE125" s="5">
        <v>2.8430535487099999</v>
      </c>
    </row>
    <row r="126" spans="1:31">
      <c r="A126" s="56" t="s">
        <v>66</v>
      </c>
      <c r="B126" s="56" t="s">
        <v>200</v>
      </c>
      <c r="C126" s="56" t="s">
        <v>139</v>
      </c>
      <c r="D126" s="5">
        <v>9.6873000000000001E-2</v>
      </c>
      <c r="E126" s="5">
        <v>0.13844100000000001</v>
      </c>
      <c r="F126" s="5">
        <v>0.174792</v>
      </c>
      <c r="G126" s="5">
        <v>0.202269</v>
      </c>
      <c r="H126" s="5">
        <v>0.22322</v>
      </c>
      <c r="I126" s="5">
        <v>0.23985300000000001</v>
      </c>
      <c r="J126" s="5">
        <v>0.27319900000000003</v>
      </c>
      <c r="K126" s="5">
        <v>0.31722600000000001</v>
      </c>
      <c r="L126" s="5">
        <v>0.35755399999999998</v>
      </c>
      <c r="M126" s="5">
        <v>0.41061799999999998</v>
      </c>
      <c r="N126" s="5">
        <v>0.47207399999999988</v>
      </c>
      <c r="O126" s="5">
        <v>0.53293299999999999</v>
      </c>
      <c r="P126" s="5">
        <v>0.58844799999999986</v>
      </c>
      <c r="Q126" s="5">
        <v>0.63538300000000003</v>
      </c>
      <c r="R126" s="5">
        <v>0.67350200000000016</v>
      </c>
      <c r="S126" s="5">
        <v>0.70202500000000012</v>
      </c>
      <c r="T126" s="5">
        <v>0.71373099999999978</v>
      </c>
      <c r="U126" s="5">
        <v>0.71706000000000003</v>
      </c>
      <c r="V126" s="5">
        <v>0.71355499999999994</v>
      </c>
      <c r="W126" s="5">
        <v>0.71602399999999999</v>
      </c>
      <c r="X126" s="5">
        <v>0.72410000000000008</v>
      </c>
      <c r="Y126" s="5">
        <v>0.73117500000000013</v>
      </c>
      <c r="Z126" s="5">
        <v>0.73704199999999997</v>
      </c>
      <c r="AA126" s="5">
        <v>0.73800500000000002</v>
      </c>
      <c r="AB126" s="5">
        <v>0.73683199999999993</v>
      </c>
      <c r="AC126" s="5">
        <v>0.73098499999999988</v>
      </c>
      <c r="AD126" s="5">
        <v>0.72396800000000006</v>
      </c>
      <c r="AE126" s="5">
        <v>0.72396800000000006</v>
      </c>
    </row>
    <row r="127" spans="1:31"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</row>
    <row r="128" spans="1:31">
      <c r="A128" s="56" t="s">
        <v>68</v>
      </c>
      <c r="B128" s="56" t="s">
        <v>163</v>
      </c>
      <c r="C128" s="56" t="s">
        <v>152</v>
      </c>
      <c r="D128" s="5">
        <v>0</v>
      </c>
      <c r="E128" s="5">
        <v>0</v>
      </c>
      <c r="F128" s="5">
        <v>116.28</v>
      </c>
      <c r="G128" s="5">
        <v>348.84</v>
      </c>
      <c r="H128" s="5">
        <v>348.84</v>
      </c>
      <c r="I128" s="5">
        <v>348.84</v>
      </c>
      <c r="J128" s="5">
        <v>348.84</v>
      </c>
      <c r="K128" s="5">
        <v>348.84</v>
      </c>
      <c r="L128" s="5">
        <v>348.84</v>
      </c>
      <c r="M128" s="5">
        <v>348.84</v>
      </c>
      <c r="N128" s="5">
        <v>348.84</v>
      </c>
      <c r="O128" s="5">
        <v>348.84</v>
      </c>
      <c r="P128" s="5">
        <v>348.84</v>
      </c>
      <c r="Q128" s="5">
        <v>348.84</v>
      </c>
      <c r="R128" s="5">
        <v>348.84</v>
      </c>
      <c r="S128" s="5">
        <v>348.84</v>
      </c>
      <c r="T128" s="5">
        <v>348.84</v>
      </c>
      <c r="U128" s="5">
        <v>348.84</v>
      </c>
      <c r="V128" s="5">
        <v>348.84</v>
      </c>
      <c r="W128" s="5">
        <v>348.84</v>
      </c>
      <c r="X128" s="5">
        <v>348.84</v>
      </c>
      <c r="Y128" s="5">
        <v>348.84</v>
      </c>
      <c r="Z128" s="5">
        <v>348.84</v>
      </c>
      <c r="AA128" s="5">
        <v>348.84</v>
      </c>
      <c r="AB128" s="5">
        <v>348.84</v>
      </c>
      <c r="AC128" s="5">
        <v>348.84</v>
      </c>
      <c r="AD128" s="5">
        <v>348.84</v>
      </c>
      <c r="AE128" s="5">
        <v>348.84</v>
      </c>
    </row>
    <row r="129" spans="1:31">
      <c r="A129" s="56" t="s">
        <v>68</v>
      </c>
      <c r="B129" s="56" t="s">
        <v>163</v>
      </c>
      <c r="C129" s="56" t="s">
        <v>153</v>
      </c>
      <c r="D129" s="5">
        <v>6.0490000000000004</v>
      </c>
      <c r="E129" s="5">
        <v>6.0490000000000004</v>
      </c>
      <c r="F129" s="5">
        <v>6.0490000000000004</v>
      </c>
      <c r="G129" s="5">
        <v>6.0490000000000004</v>
      </c>
      <c r="H129" s="5">
        <v>6.0490000000000004</v>
      </c>
      <c r="I129" s="5">
        <v>6.0490010010400006</v>
      </c>
      <c r="J129" s="5">
        <v>6.0490010010400006</v>
      </c>
      <c r="K129" s="5">
        <v>6.0490012180000008</v>
      </c>
      <c r="L129" s="5">
        <v>6.04900121872</v>
      </c>
      <c r="M129" s="5">
        <v>6.0490034864800002</v>
      </c>
      <c r="N129" s="5">
        <v>6.0490034934400008</v>
      </c>
      <c r="O129" s="5">
        <v>6.0490143959199996</v>
      </c>
      <c r="P129" s="5">
        <v>6.0490143959199996</v>
      </c>
      <c r="Q129" s="5">
        <v>9.8311147979199998</v>
      </c>
      <c r="R129" s="5">
        <v>30.049005694720002</v>
      </c>
      <c r="S129" s="5">
        <v>30.049005707679999</v>
      </c>
      <c r="T129" s="5">
        <v>31.811839087119999</v>
      </c>
      <c r="U129" s="5">
        <v>31.811839106320001</v>
      </c>
      <c r="V129" s="5">
        <v>32.405548494640001</v>
      </c>
      <c r="W129" s="5">
        <v>32.405548495360001</v>
      </c>
      <c r="X129" s="5">
        <v>42.048999279759997</v>
      </c>
      <c r="Y129" s="5">
        <v>42.048999280479997</v>
      </c>
      <c r="Z129" s="5">
        <v>42.048999284559997</v>
      </c>
      <c r="AA129" s="5">
        <v>42.048999288159997</v>
      </c>
      <c r="AB129" s="5">
        <v>42.048999291039998</v>
      </c>
      <c r="AC129" s="5">
        <v>42.048999727839998</v>
      </c>
      <c r="AD129" s="5">
        <v>42.048999754</v>
      </c>
      <c r="AE129" s="5">
        <v>42.048999755920001</v>
      </c>
    </row>
    <row r="130" spans="1:31">
      <c r="A130" s="56" t="s">
        <v>68</v>
      </c>
      <c r="B130" s="56" t="s">
        <v>163</v>
      </c>
      <c r="C130" s="56" t="s">
        <v>154</v>
      </c>
      <c r="D130" s="5">
        <v>0.22200005368</v>
      </c>
      <c r="E130" s="5">
        <v>0.22200007920000001</v>
      </c>
      <c r="F130" s="5">
        <v>5.0219045972800007</v>
      </c>
      <c r="G130" s="5">
        <v>5.0219045972800007</v>
      </c>
      <c r="H130" s="5">
        <v>14.8868428888</v>
      </c>
      <c r="I130" s="5">
        <v>16.619383410960001</v>
      </c>
      <c r="J130" s="5">
        <v>16.619383410960001</v>
      </c>
      <c r="K130" s="5">
        <v>16.619383452240001</v>
      </c>
      <c r="L130" s="5">
        <v>16.619383535280001</v>
      </c>
      <c r="M130" s="5">
        <v>16.6193835672</v>
      </c>
      <c r="N130" s="5">
        <v>16.61938365904</v>
      </c>
      <c r="O130" s="5">
        <v>16.619383842560001</v>
      </c>
      <c r="P130" s="5">
        <v>16.619383842880001</v>
      </c>
      <c r="Q130" s="5">
        <v>16.619383975600002</v>
      </c>
      <c r="R130" s="5">
        <v>16.61938425304</v>
      </c>
      <c r="S130" s="5">
        <v>16.619384738960001</v>
      </c>
      <c r="T130" s="5">
        <v>16.619386204160001</v>
      </c>
      <c r="U130" s="5">
        <v>16.619386651199999</v>
      </c>
      <c r="V130" s="5">
        <v>16.6193869608</v>
      </c>
      <c r="W130" s="5">
        <v>16.6193869612</v>
      </c>
      <c r="X130" s="5">
        <v>16.61938717848</v>
      </c>
      <c r="Y130" s="5">
        <v>16.619387707040001</v>
      </c>
      <c r="Z130" s="5">
        <v>11.819484838319999</v>
      </c>
      <c r="AA130" s="5">
        <v>11.81948522968</v>
      </c>
      <c r="AB130" s="5">
        <v>1.9545469475999999</v>
      </c>
      <c r="AC130" s="5">
        <v>0.67306896288000007</v>
      </c>
      <c r="AD130" s="5">
        <v>2.9752800820799989</v>
      </c>
      <c r="AE130" s="5">
        <v>2.97528004656</v>
      </c>
    </row>
    <row r="131" spans="1:31">
      <c r="A131" s="56" t="s">
        <v>68</v>
      </c>
      <c r="B131" s="56" t="s">
        <v>163</v>
      </c>
      <c r="C131" s="56" t="s">
        <v>155</v>
      </c>
      <c r="D131" s="5">
        <v>7.4999999999999997E-2</v>
      </c>
      <c r="E131" s="5">
        <v>7.4999999999999997E-2</v>
      </c>
      <c r="F131" s="5">
        <v>7.4999999999999997E-2</v>
      </c>
      <c r="G131" s="5">
        <v>7.4999999999999997E-2</v>
      </c>
      <c r="H131" s="5">
        <v>7.4999999999999997E-2</v>
      </c>
      <c r="I131" s="5">
        <v>7.4999999999999997E-2</v>
      </c>
      <c r="J131" s="5">
        <v>7.4999999999999997E-2</v>
      </c>
      <c r="K131" s="5">
        <v>7.4999999999999997E-2</v>
      </c>
      <c r="L131" s="5">
        <v>7.4999999999999997E-2</v>
      </c>
      <c r="M131" s="5">
        <v>7.4999999999999997E-2</v>
      </c>
      <c r="N131" s="5">
        <v>7.4999999999999997E-2</v>
      </c>
      <c r="O131" s="5">
        <v>7.4999999999999997E-2</v>
      </c>
      <c r="P131" s="5">
        <v>7.4999999999999997E-2</v>
      </c>
      <c r="Q131" s="5">
        <v>7.4999999999999997E-2</v>
      </c>
      <c r="R131" s="5">
        <v>7.4999999999999997E-2</v>
      </c>
      <c r="S131" s="5">
        <v>7.4999999999999997E-2</v>
      </c>
      <c r="T131" s="5">
        <v>7.4999999999999997E-2</v>
      </c>
      <c r="U131" s="5">
        <v>7.4999999999999997E-2</v>
      </c>
      <c r="V131" s="5">
        <v>7.4999999999999997E-2</v>
      </c>
      <c r="W131" s="5">
        <v>7.4999999999999997E-2</v>
      </c>
      <c r="X131" s="5">
        <v>7.4999999999999997E-2</v>
      </c>
      <c r="Y131" s="5">
        <v>7.4999999999999997E-2</v>
      </c>
      <c r="Z131" s="5">
        <v>7.4999999999999997E-2</v>
      </c>
      <c r="AA131" s="5">
        <v>7.4999999999999997E-2</v>
      </c>
      <c r="AB131" s="5">
        <v>7.4999999999999997E-2</v>
      </c>
      <c r="AC131" s="5">
        <v>7.4999999999999997E-2</v>
      </c>
      <c r="AD131" s="5">
        <v>7.4999999999999997E-2</v>
      </c>
      <c r="AE131" s="5">
        <v>7.4999999999999997E-2</v>
      </c>
    </row>
    <row r="132" spans="1:31">
      <c r="A132" s="56" t="s">
        <v>68</v>
      </c>
      <c r="B132" s="56" t="s">
        <v>163</v>
      </c>
      <c r="C132" s="56" t="s">
        <v>138</v>
      </c>
      <c r="D132" s="5">
        <v>0.19439000000000001</v>
      </c>
      <c r="E132" s="5">
        <v>0.38778200000000002</v>
      </c>
      <c r="F132" s="5">
        <v>0.64293400000000001</v>
      </c>
      <c r="G132" s="5">
        <v>0.95461600000000013</v>
      </c>
      <c r="H132" s="5">
        <v>1.3278779999799999</v>
      </c>
      <c r="I132" s="5">
        <v>1.76852400002</v>
      </c>
      <c r="J132" s="5">
        <v>2.4472339999999999</v>
      </c>
      <c r="K132" s="5">
        <v>3.1792912904050001</v>
      </c>
      <c r="L132" s="5">
        <v>4.0532339049049986</v>
      </c>
      <c r="M132" s="5">
        <v>5.11723319667</v>
      </c>
      <c r="N132" s="5">
        <v>6.43023426347</v>
      </c>
      <c r="O132" s="5">
        <v>7.9057333170550006</v>
      </c>
      <c r="P132" s="5">
        <v>9.4718205509300013</v>
      </c>
      <c r="Q132" s="5">
        <v>11.167270950860001</v>
      </c>
      <c r="R132" s="5">
        <v>12.912038666959999</v>
      </c>
      <c r="S132" s="5">
        <v>14.73846369202</v>
      </c>
      <c r="T132" s="5">
        <v>16.415895738774999</v>
      </c>
      <c r="U132" s="5">
        <v>18.159610702915</v>
      </c>
      <c r="V132" s="5">
        <v>19.909619633599998</v>
      </c>
      <c r="W132" s="5">
        <v>21.794410553790001</v>
      </c>
      <c r="X132" s="5">
        <v>23.789931412960001</v>
      </c>
      <c r="Y132" s="5">
        <v>25.91618567615</v>
      </c>
      <c r="Z132" s="5">
        <v>28.143168150449998</v>
      </c>
      <c r="AA132" s="5">
        <v>30.528180027295001</v>
      </c>
      <c r="AB132" s="5">
        <v>33.003186534479987</v>
      </c>
      <c r="AC132" s="5">
        <v>35.626558730494999</v>
      </c>
      <c r="AD132" s="5">
        <v>38.366984215949998</v>
      </c>
      <c r="AE132" s="5">
        <v>38.530625895744997</v>
      </c>
    </row>
    <row r="133" spans="1:31">
      <c r="A133" s="56" t="s">
        <v>68</v>
      </c>
      <c r="B133" s="56" t="s">
        <v>163</v>
      </c>
      <c r="C133" s="56" t="s">
        <v>139</v>
      </c>
      <c r="D133" s="5">
        <v>1.2905990000000001</v>
      </c>
      <c r="E133" s="5">
        <v>1.8669420000000001</v>
      </c>
      <c r="F133" s="5">
        <v>2.3402639999999999</v>
      </c>
      <c r="G133" s="5">
        <v>2.721489</v>
      </c>
      <c r="H133" s="5">
        <v>3.0202580000000001</v>
      </c>
      <c r="I133" s="5">
        <v>3.254537</v>
      </c>
      <c r="J133" s="5">
        <v>3.7212140000000011</v>
      </c>
      <c r="K133" s="5">
        <v>4.3609040000000006</v>
      </c>
      <c r="L133" s="5">
        <v>5.0073279999999993</v>
      </c>
      <c r="M133" s="5">
        <v>5.7303620000000004</v>
      </c>
      <c r="N133" s="5">
        <v>6.740787000000001</v>
      </c>
      <c r="O133" s="5">
        <v>7.6745400000000012</v>
      </c>
      <c r="P133" s="5">
        <v>8.4862740000000016</v>
      </c>
      <c r="Q133" s="5">
        <v>9.1783719999999995</v>
      </c>
      <c r="R133" s="5">
        <v>9.7157289999999996</v>
      </c>
      <c r="S133" s="5">
        <v>10.088804</v>
      </c>
      <c r="T133" s="5">
        <v>10.215768000000001</v>
      </c>
      <c r="U133" s="5">
        <v>10.213255999999999</v>
      </c>
      <c r="V133" s="5">
        <v>10.122491999999999</v>
      </c>
      <c r="W133" s="5">
        <v>10.065595</v>
      </c>
      <c r="X133" s="5">
        <v>10.181203</v>
      </c>
      <c r="Y133" s="5">
        <v>10.256219</v>
      </c>
      <c r="Z133" s="5">
        <v>10.301366</v>
      </c>
      <c r="AA133" s="5">
        <v>10.294813</v>
      </c>
      <c r="AB133" s="5">
        <v>10.252349000000001</v>
      </c>
      <c r="AC133" s="5">
        <v>10.143597</v>
      </c>
      <c r="AD133" s="5">
        <v>10.015876</v>
      </c>
      <c r="AE133" s="5">
        <v>10.015876</v>
      </c>
    </row>
    <row r="134" spans="1:3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</row>
    <row r="135" spans="1:31">
      <c r="A135" s="56" t="s">
        <v>68</v>
      </c>
      <c r="B135" s="56" t="s">
        <v>197</v>
      </c>
      <c r="C135" s="56" t="s">
        <v>153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2.3928000000000001E-7</v>
      </c>
      <c r="J135" s="5">
        <v>2.3928000000000001E-7</v>
      </c>
      <c r="K135" s="5">
        <v>7.188410429040001</v>
      </c>
      <c r="L135" s="5">
        <v>7.188410429040001</v>
      </c>
      <c r="M135" s="5">
        <v>7.188410429040001</v>
      </c>
      <c r="N135" s="5">
        <v>12.85051592328</v>
      </c>
      <c r="O135" s="5">
        <v>14.673531646560001</v>
      </c>
      <c r="P135" s="5">
        <v>14.673531646560001</v>
      </c>
      <c r="Q135" s="5">
        <v>32.560213083839997</v>
      </c>
      <c r="R135" s="5">
        <v>32.560213089359998</v>
      </c>
      <c r="S135" s="5">
        <v>32.560213090799998</v>
      </c>
      <c r="T135" s="5">
        <v>33.957885298560001</v>
      </c>
      <c r="U135" s="5">
        <v>33.957885299040001</v>
      </c>
      <c r="V135" s="5">
        <v>41.659261178400001</v>
      </c>
      <c r="W135" s="5">
        <v>41.659261179120001</v>
      </c>
      <c r="X135" s="5">
        <v>41.659261179360001</v>
      </c>
      <c r="Y135" s="5">
        <v>41.659261180560001</v>
      </c>
      <c r="Z135" s="5">
        <v>41.929556186399999</v>
      </c>
      <c r="AA135" s="5">
        <v>41.929556186639999</v>
      </c>
      <c r="AB135" s="5">
        <v>41.929556186639999</v>
      </c>
      <c r="AC135" s="5">
        <v>41.929556187120014</v>
      </c>
      <c r="AD135" s="5">
        <v>41.929556187359999</v>
      </c>
      <c r="AE135" s="5">
        <v>41.929556187599999</v>
      </c>
    </row>
    <row r="136" spans="1:31">
      <c r="A136" s="56" t="s">
        <v>68</v>
      </c>
      <c r="B136" s="56" t="s">
        <v>197</v>
      </c>
      <c r="C136" s="56" t="s">
        <v>154</v>
      </c>
      <c r="D136" s="5">
        <v>5.7000000526800001</v>
      </c>
      <c r="E136" s="5">
        <v>5.7000000776000004</v>
      </c>
      <c r="F136" s="5">
        <v>7.7000000961200001</v>
      </c>
      <c r="G136" s="5">
        <v>7.7000001228800006</v>
      </c>
      <c r="H136" s="5">
        <v>7.7000001839200003</v>
      </c>
      <c r="I136" s="5">
        <v>9.0760098182399993</v>
      </c>
      <c r="J136" s="5">
        <v>9.0760098182399993</v>
      </c>
      <c r="K136" s="5">
        <v>12.39208113908</v>
      </c>
      <c r="L136" s="5">
        <v>12.39208113908</v>
      </c>
      <c r="M136" s="5">
        <v>12.39208113908</v>
      </c>
      <c r="N136" s="5">
        <v>12.39208113948</v>
      </c>
      <c r="O136" s="5">
        <v>12.39208113964</v>
      </c>
      <c r="P136" s="5">
        <v>12.39208113964</v>
      </c>
      <c r="Q136" s="5">
        <v>12.3920811412</v>
      </c>
      <c r="R136" s="5">
        <v>12.569437707160001</v>
      </c>
      <c r="S136" s="5">
        <v>19.592211424879999</v>
      </c>
      <c r="T136" s="5">
        <v>29.737728651320001</v>
      </c>
      <c r="U136" s="5">
        <v>31.44387948092</v>
      </c>
      <c r="V136" s="5">
        <v>33.420355629160007</v>
      </c>
      <c r="W136" s="5">
        <v>33.420355629520003</v>
      </c>
      <c r="X136" s="5">
        <v>33.420355577440013</v>
      </c>
      <c r="Y136" s="5">
        <v>33.420355570440002</v>
      </c>
      <c r="Z136" s="5">
        <v>33.420355819439997</v>
      </c>
      <c r="AA136" s="5">
        <v>33.420355794759999</v>
      </c>
      <c r="AB136" s="5">
        <v>33.420355734479998</v>
      </c>
      <c r="AC136" s="5">
        <v>41.307977905759998</v>
      </c>
      <c r="AD136" s="5">
        <v>52.48429812772001</v>
      </c>
      <c r="AE136" s="5">
        <v>49.168226841920003</v>
      </c>
    </row>
    <row r="137" spans="1:31">
      <c r="A137" s="56" t="s">
        <v>68</v>
      </c>
      <c r="B137" s="56" t="s">
        <v>197</v>
      </c>
      <c r="C137" s="56" t="s">
        <v>155</v>
      </c>
      <c r="D137" s="5">
        <v>0.15000000824000001</v>
      </c>
      <c r="E137" s="5">
        <v>0.15000001086</v>
      </c>
      <c r="F137" s="5">
        <v>0.15000001260000001</v>
      </c>
      <c r="G137" s="5">
        <v>0.15000001501999999</v>
      </c>
      <c r="H137" s="5">
        <v>0.15000001945999999</v>
      </c>
      <c r="I137" s="5">
        <v>0.15000004538</v>
      </c>
      <c r="J137" s="5">
        <v>0.15000004538</v>
      </c>
      <c r="K137" s="5">
        <v>0.15000010368</v>
      </c>
      <c r="L137" s="5">
        <v>0.15000010368</v>
      </c>
      <c r="M137" s="5">
        <v>0.15000010368</v>
      </c>
      <c r="N137" s="5">
        <v>0.15000010372</v>
      </c>
      <c r="O137" s="5">
        <v>0.15000010374</v>
      </c>
      <c r="P137" s="5">
        <v>0.15000010378</v>
      </c>
      <c r="Q137" s="5">
        <v>0.15000011065999999</v>
      </c>
      <c r="R137" s="5">
        <v>0.15000017107999999</v>
      </c>
      <c r="S137" s="5">
        <v>0.15000018747999999</v>
      </c>
      <c r="T137" s="5">
        <v>0.15000021484000001</v>
      </c>
      <c r="U137" s="5">
        <v>0.15000023879999999</v>
      </c>
      <c r="V137" s="5">
        <v>0.15000030013999999</v>
      </c>
      <c r="W137" s="5">
        <v>0.15000030094</v>
      </c>
      <c r="X137" s="5">
        <v>0.15000029479999999</v>
      </c>
      <c r="Y137" s="5">
        <v>0.15000044394000001</v>
      </c>
      <c r="Z137" s="5">
        <v>0.15000066234000001</v>
      </c>
      <c r="AA137" s="5">
        <v>0.15000066036000001</v>
      </c>
      <c r="AB137" s="5">
        <v>0.15000065630000001</v>
      </c>
      <c r="AC137" s="5">
        <v>0.15000083402</v>
      </c>
      <c r="AD137" s="5">
        <v>0.15000100844</v>
      </c>
      <c r="AE137" s="5">
        <v>0.15000103644000001</v>
      </c>
    </row>
    <row r="138" spans="1:31">
      <c r="A138" s="56" t="s">
        <v>68</v>
      </c>
      <c r="B138" s="56" t="s">
        <v>197</v>
      </c>
      <c r="C138" s="56" t="s">
        <v>138</v>
      </c>
      <c r="D138" s="5">
        <v>0.14129399998</v>
      </c>
      <c r="E138" s="5">
        <v>0.30395800002000001</v>
      </c>
      <c r="F138" s="5">
        <v>0.53381000000000001</v>
      </c>
      <c r="G138" s="5">
        <v>0.813106</v>
      </c>
      <c r="H138" s="5">
        <v>1.146738</v>
      </c>
      <c r="I138" s="5">
        <v>1.550006</v>
      </c>
      <c r="J138" s="5">
        <v>2.17790199998</v>
      </c>
      <c r="K138" s="5">
        <v>2.8239585915449998</v>
      </c>
      <c r="L138" s="5">
        <v>3.4868108320350002</v>
      </c>
      <c r="M138" s="5">
        <v>4.2915399553900002</v>
      </c>
      <c r="N138" s="5">
        <v>5.2811603713600004</v>
      </c>
      <c r="O138" s="5">
        <v>6.3950273002500007</v>
      </c>
      <c r="P138" s="5">
        <v>7.5862314719300006</v>
      </c>
      <c r="Q138" s="5">
        <v>8.8577822420450012</v>
      </c>
      <c r="R138" s="5">
        <v>10.169888386215</v>
      </c>
      <c r="S138" s="5">
        <v>11.545914341805</v>
      </c>
      <c r="T138" s="5">
        <v>12.764630874205</v>
      </c>
      <c r="U138" s="5">
        <v>14.01262180554</v>
      </c>
      <c r="V138" s="5">
        <v>15.235826242094999</v>
      </c>
      <c r="W138" s="5">
        <v>16.550862035824998</v>
      </c>
      <c r="X138" s="5">
        <v>17.939280273455001</v>
      </c>
      <c r="Y138" s="5">
        <v>19.407113092399999</v>
      </c>
      <c r="Z138" s="5">
        <v>20.940613881545001</v>
      </c>
      <c r="AA138" s="5">
        <v>22.57659538319</v>
      </c>
      <c r="AB138" s="5">
        <v>24.272251064639999</v>
      </c>
      <c r="AC138" s="5">
        <v>26.07354447682</v>
      </c>
      <c r="AD138" s="5">
        <v>27.941384198834999</v>
      </c>
      <c r="AE138" s="5">
        <v>28.04476365911</v>
      </c>
    </row>
    <row r="139" spans="1:31">
      <c r="A139" s="56" t="s">
        <v>68</v>
      </c>
      <c r="B139" s="56" t="s">
        <v>197</v>
      </c>
      <c r="C139" s="56" t="s">
        <v>139</v>
      </c>
      <c r="D139" s="5">
        <v>0.93413899999999994</v>
      </c>
      <c r="E139" s="5">
        <v>1.486032</v>
      </c>
      <c r="F139" s="5">
        <v>1.998332</v>
      </c>
      <c r="G139" s="5">
        <v>2.377211</v>
      </c>
      <c r="H139" s="5">
        <v>2.6857310000000001</v>
      </c>
      <c r="I139" s="5">
        <v>2.9478589999999989</v>
      </c>
      <c r="J139" s="5">
        <v>3.4452570000000011</v>
      </c>
      <c r="K139" s="5">
        <v>4.0823709999999993</v>
      </c>
      <c r="L139" s="5">
        <v>4.5611999999999986</v>
      </c>
      <c r="M139" s="5">
        <v>5.1066079999999987</v>
      </c>
      <c r="N139" s="5">
        <v>5.893184999999999</v>
      </c>
      <c r="O139" s="5">
        <v>6.655151</v>
      </c>
      <c r="P139" s="5">
        <v>7.3638430000000001</v>
      </c>
      <c r="Q139" s="5">
        <v>7.9421039999999996</v>
      </c>
      <c r="R139" s="5">
        <v>8.4166529999999984</v>
      </c>
      <c r="S139" s="5">
        <v>8.7754529999999971</v>
      </c>
      <c r="T139" s="5">
        <v>8.9196810000000006</v>
      </c>
      <c r="U139" s="5">
        <v>8.9421520000000001</v>
      </c>
      <c r="V139" s="5">
        <v>8.8258210000000012</v>
      </c>
      <c r="W139" s="5">
        <v>8.7349959999999989</v>
      </c>
      <c r="X139" s="5">
        <v>8.7984870000000015</v>
      </c>
      <c r="Y139" s="5">
        <v>8.8397610000000011</v>
      </c>
      <c r="Z139" s="5">
        <v>8.8853490000000015</v>
      </c>
      <c r="AA139" s="5">
        <v>8.8638999999999974</v>
      </c>
      <c r="AB139" s="5">
        <v>8.8276219999999999</v>
      </c>
      <c r="AC139" s="5">
        <v>8.7483510000000013</v>
      </c>
      <c r="AD139" s="5">
        <v>8.6558369999999965</v>
      </c>
      <c r="AE139" s="5">
        <v>8.6558369999999965</v>
      </c>
    </row>
    <row r="140" spans="1:3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</row>
    <row r="141" spans="1:31">
      <c r="A141" s="56" t="s">
        <v>68</v>
      </c>
      <c r="B141" s="56" t="s">
        <v>198</v>
      </c>
      <c r="C141" s="56" t="s">
        <v>153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1.8575999999999999E-7</v>
      </c>
      <c r="J141" s="5">
        <v>5.1693600000000006E-6</v>
      </c>
      <c r="K141" s="5">
        <v>5.8123199999999991E-6</v>
      </c>
      <c r="L141" s="5">
        <v>5.8123199999999991E-6</v>
      </c>
      <c r="M141" s="5">
        <v>5.8123199999999991E-6</v>
      </c>
      <c r="N141" s="5">
        <v>5.8123199999999991E-6</v>
      </c>
      <c r="O141" s="5">
        <v>5.8123199999999991E-6</v>
      </c>
      <c r="P141" s="5">
        <v>5.8123199999999991E-6</v>
      </c>
      <c r="Q141" s="5">
        <v>5.8123199999999991E-6</v>
      </c>
      <c r="R141" s="5">
        <v>6.0100799999999997E-6</v>
      </c>
      <c r="S141" s="5">
        <v>6.0105600000000003E-6</v>
      </c>
      <c r="T141" s="5">
        <v>6.4004080922400011</v>
      </c>
      <c r="U141" s="5">
        <v>6.4004080922400011</v>
      </c>
      <c r="V141" s="5">
        <v>6.4004080924800002</v>
      </c>
      <c r="W141" s="5">
        <v>6.4004080924800002</v>
      </c>
      <c r="X141" s="5">
        <v>9.5348807397600002</v>
      </c>
      <c r="Y141" s="5">
        <v>9.5348807426400004</v>
      </c>
      <c r="Z141" s="5">
        <v>9.5348807436000005</v>
      </c>
      <c r="AA141" s="5">
        <v>9.5348807450400006</v>
      </c>
      <c r="AB141" s="5">
        <v>9.5348807450400006</v>
      </c>
      <c r="AC141" s="5">
        <v>9.5348807464799989</v>
      </c>
      <c r="AD141" s="5">
        <v>9.5348807474400008</v>
      </c>
      <c r="AE141" s="5">
        <v>9.5348807508000011</v>
      </c>
    </row>
    <row r="142" spans="1:31">
      <c r="A142" s="56" t="s">
        <v>68</v>
      </c>
      <c r="B142" s="56" t="s">
        <v>198</v>
      </c>
      <c r="C142" s="56" t="s">
        <v>154</v>
      </c>
      <c r="D142" s="5">
        <v>1.336E-8</v>
      </c>
      <c r="E142" s="5">
        <v>1.8880000000000001E-8</v>
      </c>
      <c r="F142" s="5">
        <v>2.288E-8</v>
      </c>
      <c r="G142" s="5">
        <v>3.3360000000000002E-8</v>
      </c>
      <c r="H142" s="5">
        <v>5.6400000000000002E-8</v>
      </c>
      <c r="I142" s="5">
        <v>1.0472E-7</v>
      </c>
      <c r="J142" s="5">
        <v>3.0011755656800001</v>
      </c>
      <c r="K142" s="5">
        <v>10.61094223504</v>
      </c>
      <c r="L142" s="5">
        <v>10.61094223504</v>
      </c>
      <c r="M142" s="5">
        <v>10.61094223504</v>
      </c>
      <c r="N142" s="5">
        <v>10.61094223504</v>
      </c>
      <c r="O142" s="5">
        <v>10.61094223504</v>
      </c>
      <c r="P142" s="5">
        <v>10.61094223504</v>
      </c>
      <c r="Q142" s="5">
        <v>10.61094223512</v>
      </c>
      <c r="R142" s="5">
        <v>10.61094223528</v>
      </c>
      <c r="S142" s="5">
        <v>10.61094223536</v>
      </c>
      <c r="T142" s="5">
        <v>10.61094223536</v>
      </c>
      <c r="U142" s="5">
        <v>10.61094223544</v>
      </c>
      <c r="V142" s="5">
        <v>10.61094223544</v>
      </c>
      <c r="W142" s="5">
        <v>10.61094223552</v>
      </c>
      <c r="X142" s="5">
        <v>10.61094222232</v>
      </c>
      <c r="Y142" s="5">
        <v>10.61094221888</v>
      </c>
      <c r="Z142" s="5">
        <v>10.61094221544</v>
      </c>
      <c r="AA142" s="5">
        <v>10.610942205440001</v>
      </c>
      <c r="AB142" s="5">
        <v>10.610942182800001</v>
      </c>
      <c r="AC142" s="5">
        <v>10.6109421352</v>
      </c>
      <c r="AD142" s="5">
        <v>7.6097666763199996</v>
      </c>
      <c r="AE142" s="5">
        <v>3.5793600000000001E-6</v>
      </c>
    </row>
    <row r="143" spans="1:31">
      <c r="A143" s="56" t="s">
        <v>68</v>
      </c>
      <c r="B143" s="56" t="s">
        <v>198</v>
      </c>
      <c r="C143" s="56" t="s">
        <v>155</v>
      </c>
      <c r="D143" s="5">
        <v>0.18956000000000001</v>
      </c>
      <c r="E143" s="5">
        <v>0.18845999999999999</v>
      </c>
      <c r="F143" s="5">
        <v>0.18845999999999999</v>
      </c>
      <c r="G143" s="5">
        <v>0.18845999999999999</v>
      </c>
      <c r="H143" s="5">
        <v>0.18956000000000001</v>
      </c>
      <c r="I143" s="5">
        <v>0.18845999999999999</v>
      </c>
      <c r="J143" s="5">
        <v>0.18845999999999999</v>
      </c>
      <c r="K143" s="5">
        <v>0.18845999999999999</v>
      </c>
      <c r="L143" s="5">
        <v>0.18845999999999999</v>
      </c>
      <c r="M143" s="5">
        <v>0.56455999999999995</v>
      </c>
      <c r="N143" s="5">
        <v>0.56345999999999996</v>
      </c>
      <c r="O143" s="5">
        <v>0.56455999999999995</v>
      </c>
      <c r="P143" s="5">
        <v>0.56345999999999996</v>
      </c>
      <c r="Q143" s="5">
        <v>0.56455999999999995</v>
      </c>
      <c r="R143" s="5">
        <v>0.56455999999999995</v>
      </c>
      <c r="S143" s="5">
        <v>0.56455999999999995</v>
      </c>
      <c r="T143" s="5">
        <v>0.56455999999999995</v>
      </c>
      <c r="U143" s="5">
        <v>0.56455999999999995</v>
      </c>
      <c r="V143" s="5">
        <v>0.56455999999999995</v>
      </c>
      <c r="W143" s="5">
        <v>0.56455999999999995</v>
      </c>
      <c r="X143" s="5">
        <v>0.56455999999999995</v>
      </c>
      <c r="Y143" s="5">
        <v>0.56455999999999995</v>
      </c>
      <c r="Z143" s="5">
        <v>0.56455999999999995</v>
      </c>
      <c r="AA143" s="5">
        <v>0.56455999999999995</v>
      </c>
      <c r="AB143" s="5">
        <v>0.56455999999999995</v>
      </c>
      <c r="AC143" s="5">
        <v>0.56455999999999995</v>
      </c>
      <c r="AD143" s="5">
        <v>0.56455999999999995</v>
      </c>
      <c r="AE143" s="5">
        <v>0.56455999999999995</v>
      </c>
    </row>
    <row r="144" spans="1:31">
      <c r="A144" s="56" t="s">
        <v>68</v>
      </c>
      <c r="B144" s="56" t="s">
        <v>198</v>
      </c>
      <c r="C144" s="56" t="s">
        <v>138</v>
      </c>
      <c r="D144" s="5">
        <v>0.11161</v>
      </c>
      <c r="E144" s="5">
        <v>0.27435599999999999</v>
      </c>
      <c r="F144" s="5">
        <v>0.50951400000000002</v>
      </c>
      <c r="G144" s="5">
        <v>0.81549400000000005</v>
      </c>
      <c r="H144" s="5">
        <v>1.1945239999999999</v>
      </c>
      <c r="I144" s="5">
        <v>1.5451159999999999</v>
      </c>
      <c r="J144" s="5">
        <v>2.0498980000000002</v>
      </c>
      <c r="K144" s="5">
        <v>2.5815388810150002</v>
      </c>
      <c r="L144" s="5">
        <v>3.1455602480299998</v>
      </c>
      <c r="M144" s="5">
        <v>3.8200426915449999</v>
      </c>
      <c r="N144" s="5">
        <v>4.6911656939449999</v>
      </c>
      <c r="O144" s="5">
        <v>5.7236920958500006</v>
      </c>
      <c r="P144" s="5">
        <v>6.8466633628600002</v>
      </c>
      <c r="Q144" s="5">
        <v>8.0847969820549999</v>
      </c>
      <c r="R144" s="5">
        <v>9.4407073651500006</v>
      </c>
      <c r="S144" s="5">
        <v>10.823985475835</v>
      </c>
      <c r="T144" s="5">
        <v>12.145885763220001</v>
      </c>
      <c r="U144" s="5">
        <v>13.548879691470001</v>
      </c>
      <c r="V144" s="5">
        <v>14.978759922349999</v>
      </c>
      <c r="W144" s="5">
        <v>16.456960919829999</v>
      </c>
      <c r="X144" s="5">
        <v>18.030004343885</v>
      </c>
      <c r="Y144" s="5">
        <v>19.703834101000002</v>
      </c>
      <c r="Z144" s="5">
        <v>21.463974976109998</v>
      </c>
      <c r="AA144" s="5">
        <v>23.349093619200001</v>
      </c>
      <c r="AB144" s="5">
        <v>25.312737212824999</v>
      </c>
      <c r="AC144" s="5">
        <v>27.396983894875</v>
      </c>
      <c r="AD144" s="5">
        <v>29.581797740430002</v>
      </c>
      <c r="AE144" s="5">
        <v>29.728784622134999</v>
      </c>
    </row>
    <row r="145" spans="1:31">
      <c r="A145" s="56" t="s">
        <v>68</v>
      </c>
      <c r="B145" s="56" t="s">
        <v>198</v>
      </c>
      <c r="C145" s="56" t="s">
        <v>139</v>
      </c>
      <c r="D145" s="5">
        <v>0.78429700000000002</v>
      </c>
      <c r="E145" s="5">
        <v>1.403103</v>
      </c>
      <c r="F145" s="5">
        <v>1.9629890000000001</v>
      </c>
      <c r="G145" s="5">
        <v>2.4524569999999999</v>
      </c>
      <c r="H145" s="5">
        <v>2.8511630000000001</v>
      </c>
      <c r="I145" s="5">
        <v>2.93377</v>
      </c>
      <c r="J145" s="5">
        <v>3.156518999999999</v>
      </c>
      <c r="K145" s="5">
        <v>3.549097999999999</v>
      </c>
      <c r="L145" s="5">
        <v>3.8150280000000012</v>
      </c>
      <c r="M145" s="5">
        <v>4.0760120000000004</v>
      </c>
      <c r="N145" s="5">
        <v>4.6260350000000008</v>
      </c>
      <c r="O145" s="5">
        <v>5.2448150000000009</v>
      </c>
      <c r="P145" s="5">
        <v>5.8257370000000011</v>
      </c>
      <c r="Q145" s="5">
        <v>6.3521019999999986</v>
      </c>
      <c r="R145" s="5">
        <v>6.8651939999999998</v>
      </c>
      <c r="S145" s="5">
        <v>7.1223680000000007</v>
      </c>
      <c r="T145" s="5">
        <v>7.2354590000000014</v>
      </c>
      <c r="U145" s="5">
        <v>7.2812550000000007</v>
      </c>
      <c r="V145" s="5">
        <v>7.2268980000000012</v>
      </c>
      <c r="W145" s="5">
        <v>7.0892839999999993</v>
      </c>
      <c r="X145" s="5">
        <v>7.1246879999999999</v>
      </c>
      <c r="Y145" s="5">
        <v>7.1913909999999976</v>
      </c>
      <c r="Z145" s="5">
        <v>7.2593880000000004</v>
      </c>
      <c r="AA145" s="5">
        <v>7.3007839999999993</v>
      </c>
      <c r="AB145" s="5">
        <v>7.3490309999999992</v>
      </c>
      <c r="AC145" s="5">
        <v>7.2703799999999994</v>
      </c>
      <c r="AD145" s="5">
        <v>7.1865010000000016</v>
      </c>
      <c r="AE145" s="5">
        <v>7.1865010000000016</v>
      </c>
    </row>
    <row r="146" spans="1:3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</row>
    <row r="147" spans="1:31">
      <c r="A147" s="56" t="s">
        <v>68</v>
      </c>
      <c r="B147" s="56" t="s">
        <v>199</v>
      </c>
      <c r="C147" s="56" t="s">
        <v>153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</row>
    <row r="148" spans="1:31">
      <c r="A148" s="56" t="s">
        <v>68</v>
      </c>
      <c r="B148" s="56" t="s">
        <v>199</v>
      </c>
      <c r="C148" s="56" t="s">
        <v>154</v>
      </c>
      <c r="D148" s="5">
        <v>1.5040000000000001E-8</v>
      </c>
      <c r="E148" s="5">
        <v>2.3680000000000001E-8</v>
      </c>
      <c r="F148" s="5">
        <v>2.4240000000000001E-8</v>
      </c>
      <c r="G148" s="5">
        <v>3.5199999999999998E-8</v>
      </c>
      <c r="H148" s="5">
        <v>5.7439999999999997E-8</v>
      </c>
      <c r="I148" s="5">
        <v>1.2136E-7</v>
      </c>
      <c r="J148" s="5">
        <v>4.1944E-7</v>
      </c>
      <c r="K148" s="5">
        <v>1.66408E-6</v>
      </c>
      <c r="L148" s="5">
        <v>1.66408E-6</v>
      </c>
      <c r="M148" s="5">
        <v>1.66408E-6</v>
      </c>
      <c r="N148" s="5">
        <v>1.66408E-6</v>
      </c>
      <c r="O148" s="5">
        <v>1.66408E-6</v>
      </c>
      <c r="P148" s="5">
        <v>1.66408E-6</v>
      </c>
      <c r="Q148" s="5">
        <v>1.6642399999999999E-6</v>
      </c>
      <c r="R148" s="5">
        <v>1.8879200000000001E-6</v>
      </c>
      <c r="S148" s="5">
        <v>3.5559199999999998E-6</v>
      </c>
      <c r="T148" s="5">
        <v>1.8140457187200001</v>
      </c>
      <c r="U148" s="5">
        <v>1.8140457188800001</v>
      </c>
      <c r="V148" s="5">
        <v>1.8140457190399999</v>
      </c>
      <c r="W148" s="5">
        <v>1.8140457191999999</v>
      </c>
      <c r="X148" s="5">
        <v>1.81404570944</v>
      </c>
      <c r="Y148" s="5">
        <v>1.81404592992</v>
      </c>
      <c r="Z148" s="5">
        <v>1.8140459314399999</v>
      </c>
      <c r="AA148" s="5">
        <v>1.81404592128</v>
      </c>
      <c r="AB148" s="5">
        <v>1.81404590016</v>
      </c>
      <c r="AC148" s="5">
        <v>1.81404592136</v>
      </c>
      <c r="AD148" s="5">
        <v>8.4144658398400001</v>
      </c>
      <c r="AE148" s="5">
        <v>8.4144646646400005</v>
      </c>
    </row>
    <row r="149" spans="1:31">
      <c r="A149" s="56" t="s">
        <v>68</v>
      </c>
      <c r="B149" s="56" t="s">
        <v>199</v>
      </c>
      <c r="C149" s="56" t="s">
        <v>155</v>
      </c>
      <c r="D149" s="5">
        <v>0.51570739999999993</v>
      </c>
      <c r="E149" s="5">
        <v>0.51570739999999993</v>
      </c>
      <c r="F149" s="5">
        <v>0.51570739999999993</v>
      </c>
      <c r="G149" s="5">
        <v>0.51570739999999993</v>
      </c>
      <c r="H149" s="5">
        <v>0.51570739999999993</v>
      </c>
      <c r="I149" s="5">
        <v>0.51570739999999993</v>
      </c>
      <c r="J149" s="5">
        <v>0.51570739999999993</v>
      </c>
      <c r="K149" s="5">
        <v>0.51570739999999993</v>
      </c>
      <c r="L149" s="5">
        <v>0.51570739999999993</v>
      </c>
      <c r="M149" s="5">
        <v>0.51570739999999993</v>
      </c>
      <c r="N149" s="5">
        <v>0.51570739999999993</v>
      </c>
      <c r="O149" s="5">
        <v>0.51570739999999993</v>
      </c>
      <c r="P149" s="5">
        <v>0.51570739999999993</v>
      </c>
      <c r="Q149" s="5">
        <v>0.51570739999999993</v>
      </c>
      <c r="R149" s="5">
        <v>0.51570739999999993</v>
      </c>
      <c r="S149" s="5">
        <v>0.51570739999999993</v>
      </c>
      <c r="T149" s="5">
        <v>0.51570739999999993</v>
      </c>
      <c r="U149" s="5">
        <v>0.51570739999999993</v>
      </c>
      <c r="V149" s="5">
        <v>0.51570739999999993</v>
      </c>
      <c r="W149" s="5">
        <v>0.51570739999999993</v>
      </c>
      <c r="X149" s="5">
        <v>0.51570739999999993</v>
      </c>
      <c r="Y149" s="5">
        <v>0.51990740000000002</v>
      </c>
      <c r="Z149" s="5">
        <v>0.51570739999999993</v>
      </c>
      <c r="AA149" s="5">
        <v>0.51570739999999993</v>
      </c>
      <c r="AB149" s="5">
        <v>0.51570739999999993</v>
      </c>
      <c r="AC149" s="5">
        <v>0.51570739999999993</v>
      </c>
      <c r="AD149" s="5">
        <v>0.51570739999999993</v>
      </c>
      <c r="AE149" s="5">
        <v>0.51570739999999993</v>
      </c>
    </row>
    <row r="150" spans="1:31">
      <c r="A150" s="56" t="s">
        <v>68</v>
      </c>
      <c r="B150" s="56" t="s">
        <v>199</v>
      </c>
      <c r="C150" s="56" t="s">
        <v>138</v>
      </c>
      <c r="D150" s="5">
        <v>0.177234</v>
      </c>
      <c r="E150" s="5">
        <v>0.25385200000000002</v>
      </c>
      <c r="F150" s="5">
        <v>0.34049200000000002</v>
      </c>
      <c r="G150" s="5">
        <v>0.42854599999999998</v>
      </c>
      <c r="H150" s="5">
        <v>0.52407000000000004</v>
      </c>
      <c r="I150" s="5">
        <v>0.62826599999999999</v>
      </c>
      <c r="J150" s="5">
        <v>0.79303599999999996</v>
      </c>
      <c r="K150" s="5">
        <v>0.99175479582000003</v>
      </c>
      <c r="L150" s="5">
        <v>1.2257964611100001</v>
      </c>
      <c r="M150" s="5">
        <v>1.5154033582999999</v>
      </c>
      <c r="N150" s="5">
        <v>1.85254609944</v>
      </c>
      <c r="O150" s="5">
        <v>2.2242779065849998</v>
      </c>
      <c r="P150" s="5">
        <v>2.6158697714599999</v>
      </c>
      <c r="Q150" s="5">
        <v>3.0340323817849999</v>
      </c>
      <c r="R150" s="5">
        <v>3.4611048156050002</v>
      </c>
      <c r="S150" s="5">
        <v>3.9100311481299999</v>
      </c>
      <c r="T150" s="5">
        <v>4.3138377653299997</v>
      </c>
      <c r="U150" s="5">
        <v>4.7349114211899996</v>
      </c>
      <c r="V150" s="5">
        <v>5.1581130626949996</v>
      </c>
      <c r="W150" s="5">
        <v>5.6152779068100003</v>
      </c>
      <c r="X150" s="5">
        <v>6.09989296011</v>
      </c>
      <c r="Y150" s="5">
        <v>6.61594202651</v>
      </c>
      <c r="Z150" s="5">
        <v>7.1544283970299993</v>
      </c>
      <c r="AA150" s="5">
        <v>7.7296852599650014</v>
      </c>
      <c r="AB150" s="5">
        <v>8.3255817648649995</v>
      </c>
      <c r="AC150" s="5">
        <v>8.955569384084999</v>
      </c>
      <c r="AD150" s="5">
        <v>9.6143613852450009</v>
      </c>
      <c r="AE150" s="5">
        <v>9.6549281924599981</v>
      </c>
    </row>
    <row r="151" spans="1:31">
      <c r="A151" s="56" t="s">
        <v>68</v>
      </c>
      <c r="B151" s="56" t="s">
        <v>199</v>
      </c>
      <c r="C151" s="56" t="s">
        <v>139</v>
      </c>
      <c r="D151" s="5">
        <v>0.49089899999999997</v>
      </c>
      <c r="E151" s="5">
        <v>0.627193</v>
      </c>
      <c r="F151" s="5">
        <v>0.74812099999999981</v>
      </c>
      <c r="G151" s="5">
        <v>0.84191099999999985</v>
      </c>
      <c r="H151" s="5">
        <v>0.92225799999999991</v>
      </c>
      <c r="I151" s="5">
        <v>0.99943300000000013</v>
      </c>
      <c r="J151" s="5">
        <v>1.164639</v>
      </c>
      <c r="K151" s="5">
        <v>1.3450150000000001</v>
      </c>
      <c r="L151" s="5">
        <v>1.5271239999999999</v>
      </c>
      <c r="M151" s="5">
        <v>1.7546360000000001</v>
      </c>
      <c r="N151" s="5">
        <v>2.0123869999999999</v>
      </c>
      <c r="O151" s="5">
        <v>2.2390750000000001</v>
      </c>
      <c r="P151" s="5">
        <v>2.4365670000000001</v>
      </c>
      <c r="Q151" s="5">
        <v>2.5932059999999999</v>
      </c>
      <c r="R151" s="5">
        <v>2.7111649999999998</v>
      </c>
      <c r="S151" s="5">
        <v>2.7954279999999989</v>
      </c>
      <c r="T151" s="5">
        <v>2.8215239999999988</v>
      </c>
      <c r="U151" s="5">
        <v>2.818101</v>
      </c>
      <c r="V151" s="5">
        <v>2.7976619999999999</v>
      </c>
      <c r="W151" s="5">
        <v>2.803194</v>
      </c>
      <c r="X151" s="5">
        <v>2.8320970000000001</v>
      </c>
      <c r="Y151" s="5">
        <v>2.8457520000000001</v>
      </c>
      <c r="Z151" s="5">
        <v>2.8537750000000011</v>
      </c>
      <c r="AA151" s="5">
        <v>2.843815999999999</v>
      </c>
      <c r="AB151" s="5">
        <v>2.8260709999999989</v>
      </c>
      <c r="AC151" s="5">
        <v>2.796292999999999</v>
      </c>
      <c r="AD151" s="5">
        <v>2.769620999999999</v>
      </c>
      <c r="AE151" s="5">
        <v>2.769620999999999</v>
      </c>
    </row>
    <row r="152" spans="1:3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</row>
    <row r="153" spans="1:31">
      <c r="A153" s="56" t="s">
        <v>68</v>
      </c>
      <c r="B153" s="56" t="s">
        <v>200</v>
      </c>
      <c r="C153" s="56" t="s">
        <v>153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2.8704000000000001E-7</v>
      </c>
      <c r="J153" s="5">
        <v>2.9732000000000002E-7</v>
      </c>
      <c r="K153" s="5">
        <v>5.6044000000000001E-7</v>
      </c>
      <c r="L153" s="5">
        <v>3.2220799999999999E-6</v>
      </c>
      <c r="M153" s="5">
        <v>3.2220799999999999E-6</v>
      </c>
      <c r="N153" s="5">
        <v>4.9570800000000007E-6</v>
      </c>
      <c r="O153" s="5">
        <v>0.34202181811999999</v>
      </c>
      <c r="P153" s="5">
        <v>0.34202181832</v>
      </c>
      <c r="Q153" s="5">
        <v>11.495300376479999</v>
      </c>
      <c r="R153" s="5">
        <v>11.49530037968</v>
      </c>
      <c r="S153" s="5">
        <v>11.49530038152</v>
      </c>
      <c r="T153" s="5">
        <v>11.4953003822</v>
      </c>
      <c r="U153" s="5">
        <v>11.49530038288</v>
      </c>
      <c r="V153" s="5">
        <v>11.49530038424</v>
      </c>
      <c r="W153" s="5">
        <v>11.495300435240001</v>
      </c>
      <c r="X153" s="5">
        <v>11.495300438319999</v>
      </c>
      <c r="Y153" s="5">
        <v>11.49530046508</v>
      </c>
      <c r="Z153" s="5">
        <v>11.495300478000001</v>
      </c>
      <c r="AA153" s="5">
        <v>11.495300478000001</v>
      </c>
      <c r="AB153" s="5">
        <v>11.49530048428</v>
      </c>
      <c r="AC153" s="5">
        <v>11.49530048544</v>
      </c>
      <c r="AD153" s="5">
        <v>11.839441255680001</v>
      </c>
      <c r="AE153" s="5">
        <v>14.3923208604</v>
      </c>
    </row>
    <row r="154" spans="1:31">
      <c r="A154" s="56" t="s">
        <v>68</v>
      </c>
      <c r="B154" s="56" t="s">
        <v>200</v>
      </c>
      <c r="C154" s="56" t="s">
        <v>154</v>
      </c>
      <c r="D154" s="5">
        <v>9.4800000000000012E-9</v>
      </c>
      <c r="E154" s="5">
        <v>1.236E-8</v>
      </c>
      <c r="F154" s="5">
        <v>1.5239999999999999E-8</v>
      </c>
      <c r="G154" s="5">
        <v>1.7879999999999999E-8</v>
      </c>
      <c r="H154" s="5">
        <v>2.0759999999999999E-8</v>
      </c>
      <c r="I154" s="5">
        <v>2.3960000000000001E-8</v>
      </c>
      <c r="J154" s="5">
        <v>2.8159999999999999E-8</v>
      </c>
      <c r="K154" s="5">
        <v>4.8200000000000001E-8</v>
      </c>
      <c r="L154" s="5">
        <v>1.0251999999999999E-7</v>
      </c>
      <c r="M154" s="5">
        <v>1.0251999999999999E-7</v>
      </c>
      <c r="N154" s="5">
        <v>1.0264E-7</v>
      </c>
      <c r="O154" s="5">
        <v>1.2391999999999999E-7</v>
      </c>
      <c r="P154" s="5">
        <v>1.2403999999999999E-7</v>
      </c>
      <c r="Q154" s="5">
        <v>1.2932E-7</v>
      </c>
      <c r="R154" s="5">
        <v>1.536E-7</v>
      </c>
      <c r="S154" s="5">
        <v>1.8260000000000001E-7</v>
      </c>
      <c r="T154" s="5">
        <v>1.8344000000000001E-7</v>
      </c>
      <c r="U154" s="5">
        <v>2.0212000000000001E-7</v>
      </c>
      <c r="V154" s="5">
        <v>2.1128E-7</v>
      </c>
      <c r="W154" s="5">
        <v>2.8784000000000002E-7</v>
      </c>
      <c r="X154" s="5">
        <v>2.7928E-7</v>
      </c>
      <c r="Y154" s="5">
        <v>4.1027999999999999E-7</v>
      </c>
      <c r="Z154" s="5">
        <v>4.8055999999999996E-7</v>
      </c>
      <c r="AA154" s="5">
        <v>4.8052000000000002E-7</v>
      </c>
      <c r="AB154" s="5">
        <v>5.6464000000000001E-7</v>
      </c>
      <c r="AC154" s="5">
        <v>5.8832000000000007E-7</v>
      </c>
      <c r="AD154" s="5">
        <v>7.0164000000000003E-7</v>
      </c>
      <c r="AE154" s="5">
        <v>7.8795999999999997E-7</v>
      </c>
    </row>
    <row r="155" spans="1:31">
      <c r="A155" s="56" t="s">
        <v>68</v>
      </c>
      <c r="B155" s="56" t="s">
        <v>200</v>
      </c>
      <c r="C155" s="56" t="s">
        <v>155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68</v>
      </c>
      <c r="B156" s="56" t="s">
        <v>200</v>
      </c>
      <c r="C156" s="56" t="s">
        <v>138</v>
      </c>
      <c r="D156" s="5">
        <v>1.295E-2</v>
      </c>
      <c r="E156" s="5">
        <v>2.6112E-2</v>
      </c>
      <c r="F156" s="5">
        <v>4.4142000000000001E-2</v>
      </c>
      <c r="G156" s="5">
        <v>6.6091999999999998E-2</v>
      </c>
      <c r="H156" s="5">
        <v>9.2412000000000008E-2</v>
      </c>
      <c r="I156" s="5">
        <v>0.12335400000000001</v>
      </c>
      <c r="J156" s="5">
        <v>0.17060600000000001</v>
      </c>
      <c r="K156" s="5">
        <v>0.22195862709</v>
      </c>
      <c r="L156" s="5">
        <v>0.28157472483000001</v>
      </c>
      <c r="M156" s="5">
        <v>0.35696275249999998</v>
      </c>
      <c r="N156" s="5">
        <v>0.44614944786499999</v>
      </c>
      <c r="O156" s="5">
        <v>0.54867149695000006</v>
      </c>
      <c r="P156" s="5">
        <v>0.65943704218499999</v>
      </c>
      <c r="Q156" s="5">
        <v>0.78005994754499997</v>
      </c>
      <c r="R156" s="5">
        <v>0.9062977728199999</v>
      </c>
      <c r="S156" s="5">
        <v>1.040121219285</v>
      </c>
      <c r="T156" s="5">
        <v>1.1649292652800001</v>
      </c>
      <c r="U156" s="5">
        <v>1.2964645485349999</v>
      </c>
      <c r="V156" s="5">
        <v>1.429901401595</v>
      </c>
      <c r="W156" s="5">
        <v>1.5737032151449999</v>
      </c>
      <c r="X156" s="5">
        <v>1.7260508378449999</v>
      </c>
      <c r="Y156" s="5">
        <v>1.888186505435</v>
      </c>
      <c r="Z156" s="5">
        <v>2.05772943305</v>
      </c>
      <c r="AA156" s="5">
        <v>2.2388078230950001</v>
      </c>
      <c r="AB156" s="5">
        <v>2.4264294353150002</v>
      </c>
      <c r="AC156" s="5">
        <v>2.6247670563300001</v>
      </c>
      <c r="AD156" s="5">
        <v>2.8318587599799998</v>
      </c>
      <c r="AE156" s="5">
        <v>2.8430535487099999</v>
      </c>
    </row>
    <row r="157" spans="1:31">
      <c r="A157" s="56" t="s">
        <v>68</v>
      </c>
      <c r="B157" s="56" t="s">
        <v>200</v>
      </c>
      <c r="C157" s="56" t="s">
        <v>139</v>
      </c>
      <c r="D157" s="5">
        <v>9.6873000000000001E-2</v>
      </c>
      <c r="E157" s="5">
        <v>0.13844100000000001</v>
      </c>
      <c r="F157" s="5">
        <v>0.174792</v>
      </c>
      <c r="G157" s="5">
        <v>0.202269</v>
      </c>
      <c r="H157" s="5">
        <v>0.22322</v>
      </c>
      <c r="I157" s="5">
        <v>0.23985300000000001</v>
      </c>
      <c r="J157" s="5">
        <v>0.27319900000000003</v>
      </c>
      <c r="K157" s="5">
        <v>0.31722600000000001</v>
      </c>
      <c r="L157" s="5">
        <v>0.35755399999999998</v>
      </c>
      <c r="M157" s="5">
        <v>0.41061799999999998</v>
      </c>
      <c r="N157" s="5">
        <v>0.47207399999999988</v>
      </c>
      <c r="O157" s="5">
        <v>0.53293299999999999</v>
      </c>
      <c r="P157" s="5">
        <v>0.58844799999999986</v>
      </c>
      <c r="Q157" s="5">
        <v>0.63538300000000003</v>
      </c>
      <c r="R157" s="5">
        <v>0.67350200000000016</v>
      </c>
      <c r="S157" s="5">
        <v>0.70202500000000012</v>
      </c>
      <c r="T157" s="5">
        <v>0.71373099999999978</v>
      </c>
      <c r="U157" s="5">
        <v>0.71706000000000003</v>
      </c>
      <c r="V157" s="5">
        <v>0.71355499999999994</v>
      </c>
      <c r="W157" s="5">
        <v>0.71602399999999999</v>
      </c>
      <c r="X157" s="5">
        <v>0.72410000000000008</v>
      </c>
      <c r="Y157" s="5">
        <v>0.73117500000000013</v>
      </c>
      <c r="Z157" s="5">
        <v>0.73704199999999997</v>
      </c>
      <c r="AA157" s="5">
        <v>0.73800500000000002</v>
      </c>
      <c r="AB157" s="5">
        <v>0.73683199999999993</v>
      </c>
      <c r="AC157" s="5">
        <v>0.73098499999999988</v>
      </c>
      <c r="AD157" s="5">
        <v>0.72396800000000006</v>
      </c>
      <c r="AE157" s="5">
        <v>0.72396800000000006</v>
      </c>
    </row>
    <row r="158" spans="1:31"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</row>
    <row r="159" spans="1:31">
      <c r="A159" s="56" t="s">
        <v>70</v>
      </c>
      <c r="B159" s="56" t="s">
        <v>163</v>
      </c>
      <c r="C159" s="56" t="s">
        <v>152</v>
      </c>
      <c r="D159" s="5">
        <v>0</v>
      </c>
      <c r="E159" s="5">
        <v>0</v>
      </c>
      <c r="F159" s="5">
        <v>116.28</v>
      </c>
      <c r="G159" s="5">
        <v>348.84</v>
      </c>
      <c r="H159" s="5">
        <v>348.84</v>
      </c>
      <c r="I159" s="5">
        <v>348.84</v>
      </c>
      <c r="J159" s="5">
        <v>348.84</v>
      </c>
      <c r="K159" s="5">
        <v>348.84</v>
      </c>
      <c r="L159" s="5">
        <v>348.84</v>
      </c>
      <c r="M159" s="5">
        <v>348.84</v>
      </c>
      <c r="N159" s="5">
        <v>348.84</v>
      </c>
      <c r="O159" s="5">
        <v>348.84</v>
      </c>
      <c r="P159" s="5">
        <v>348.84</v>
      </c>
      <c r="Q159" s="5">
        <v>348.84</v>
      </c>
      <c r="R159" s="5">
        <v>348.84</v>
      </c>
      <c r="S159" s="5">
        <v>348.84</v>
      </c>
      <c r="T159" s="5">
        <v>348.84</v>
      </c>
      <c r="U159" s="5">
        <v>348.84</v>
      </c>
      <c r="V159" s="5">
        <v>348.84</v>
      </c>
      <c r="W159" s="5">
        <v>348.84</v>
      </c>
      <c r="X159" s="5">
        <v>348.84</v>
      </c>
      <c r="Y159" s="5">
        <v>348.84</v>
      </c>
      <c r="Z159" s="5">
        <v>348.84</v>
      </c>
      <c r="AA159" s="5">
        <v>348.84</v>
      </c>
      <c r="AB159" s="5">
        <v>348.84</v>
      </c>
      <c r="AC159" s="5">
        <v>348.84</v>
      </c>
      <c r="AD159" s="5">
        <v>348.84</v>
      </c>
      <c r="AE159" s="5">
        <v>348.84</v>
      </c>
    </row>
    <row r="160" spans="1:31">
      <c r="A160" s="56" t="s">
        <v>70</v>
      </c>
      <c r="B160" s="56" t="s">
        <v>163</v>
      </c>
      <c r="C160" s="56" t="s">
        <v>153</v>
      </c>
      <c r="D160" s="5">
        <v>6.0490000000000004</v>
      </c>
      <c r="E160" s="5">
        <v>6.0490000000000004</v>
      </c>
      <c r="F160" s="5">
        <v>6.0490000000000004</v>
      </c>
      <c r="G160" s="5">
        <v>6.0490000000000004</v>
      </c>
      <c r="H160" s="5">
        <v>6.0490000000000004</v>
      </c>
      <c r="I160" s="5">
        <v>6.0490018052800014</v>
      </c>
      <c r="J160" s="5">
        <v>6.0490018120000002</v>
      </c>
      <c r="K160" s="5">
        <v>6.0490020114400007</v>
      </c>
      <c r="L160" s="5">
        <v>6.0490021134400003</v>
      </c>
      <c r="M160" s="5">
        <v>6.0490026884800008</v>
      </c>
      <c r="N160" s="5">
        <v>6.0490037696800014</v>
      </c>
      <c r="O160" s="5">
        <v>6.0490128251200002</v>
      </c>
      <c r="P160" s="5">
        <v>6.0490128251200002</v>
      </c>
      <c r="Q160" s="5">
        <v>15.94532400736</v>
      </c>
      <c r="R160" s="5">
        <v>30.049010713600001</v>
      </c>
      <c r="S160" s="5">
        <v>30.049010715520001</v>
      </c>
      <c r="T160" s="5">
        <v>32.474517671679997</v>
      </c>
      <c r="U160" s="5">
        <v>32.474517675759998</v>
      </c>
      <c r="V160" s="5">
        <v>32.474517677439998</v>
      </c>
      <c r="W160" s="5">
        <v>32.474517677679998</v>
      </c>
      <c r="X160" s="5">
        <v>42.048999801519997</v>
      </c>
      <c r="Y160" s="5">
        <v>42.048999801999997</v>
      </c>
      <c r="Z160" s="5">
        <v>42.048999804879998</v>
      </c>
      <c r="AA160" s="5">
        <v>42.048999807759998</v>
      </c>
      <c r="AB160" s="5">
        <v>42.048999809439998</v>
      </c>
      <c r="AC160" s="5">
        <v>42.048999909519999</v>
      </c>
      <c r="AD160" s="5">
        <v>42.04899992512</v>
      </c>
      <c r="AE160" s="5">
        <v>42.048999926560001</v>
      </c>
    </row>
    <row r="161" spans="1:31">
      <c r="A161" s="56" t="s">
        <v>70</v>
      </c>
      <c r="B161" s="56" t="s">
        <v>163</v>
      </c>
      <c r="C161" s="56" t="s">
        <v>154</v>
      </c>
      <c r="D161" s="5">
        <v>0.22200007824000001</v>
      </c>
      <c r="E161" s="5">
        <v>0.22200011472</v>
      </c>
      <c r="F161" s="5">
        <v>5.0220261556800008</v>
      </c>
      <c r="G161" s="5">
        <v>5.0220261556800008</v>
      </c>
      <c r="H161" s="5">
        <v>12.42200918672</v>
      </c>
      <c r="I161" s="5">
        <v>15.620952513440001</v>
      </c>
      <c r="J161" s="5">
        <v>16.221852503680001</v>
      </c>
      <c r="K161" s="5">
        <v>16.221852507440001</v>
      </c>
      <c r="L161" s="5">
        <v>16.221852508480001</v>
      </c>
      <c r="M161" s="5">
        <v>16.221852511840002</v>
      </c>
      <c r="N161" s="5">
        <v>16.221852526239999</v>
      </c>
      <c r="O161" s="5">
        <v>16.22185253736</v>
      </c>
      <c r="P161" s="5">
        <v>16.22185253744</v>
      </c>
      <c r="Q161" s="5">
        <v>16.2218525404</v>
      </c>
      <c r="R161" s="5">
        <v>16.22185258192</v>
      </c>
      <c r="S161" s="5">
        <v>16.221852673600001</v>
      </c>
      <c r="T161" s="5">
        <v>16.22185300784</v>
      </c>
      <c r="U161" s="5">
        <v>16.22185301064</v>
      </c>
      <c r="V161" s="5">
        <v>16.2218530108</v>
      </c>
      <c r="W161" s="5">
        <v>16.22185301096</v>
      </c>
      <c r="X161" s="5">
        <v>16.221852933920001</v>
      </c>
      <c r="Y161" s="5">
        <v>16.22185322152</v>
      </c>
      <c r="Z161" s="5">
        <v>11.421827304240001</v>
      </c>
      <c r="AA161" s="5">
        <v>11.42182750536</v>
      </c>
      <c r="AB161" s="5">
        <v>4.0218454599200006</v>
      </c>
      <c r="AC161" s="5">
        <v>1.00743440024</v>
      </c>
      <c r="AD161" s="5">
        <v>3.5437013133600002</v>
      </c>
      <c r="AE161" s="5">
        <v>3.5437013132000001</v>
      </c>
    </row>
    <row r="162" spans="1:31">
      <c r="A162" s="56" t="s">
        <v>70</v>
      </c>
      <c r="B162" s="56" t="s">
        <v>163</v>
      </c>
      <c r="C162" s="56" t="s">
        <v>155</v>
      </c>
      <c r="D162" s="5">
        <v>7.4999999999999997E-2</v>
      </c>
      <c r="E162" s="5">
        <v>7.4999999999999997E-2</v>
      </c>
      <c r="F162" s="5">
        <v>7.4999999999999997E-2</v>
      </c>
      <c r="G162" s="5">
        <v>7.4999999999999997E-2</v>
      </c>
      <c r="H162" s="5">
        <v>7.4999999999999997E-2</v>
      </c>
      <c r="I162" s="5">
        <v>7.4999999999999997E-2</v>
      </c>
      <c r="J162" s="5">
        <v>7.4999999999999997E-2</v>
      </c>
      <c r="K162" s="5">
        <v>7.4999999999999997E-2</v>
      </c>
      <c r="L162" s="5">
        <v>7.4999999999999997E-2</v>
      </c>
      <c r="M162" s="5">
        <v>7.4999999999999997E-2</v>
      </c>
      <c r="N162" s="5">
        <v>7.4999999999999997E-2</v>
      </c>
      <c r="O162" s="5">
        <v>7.4999999999999997E-2</v>
      </c>
      <c r="P162" s="5">
        <v>7.4999999999999997E-2</v>
      </c>
      <c r="Q162" s="5">
        <v>7.4999999999999997E-2</v>
      </c>
      <c r="R162" s="5">
        <v>7.4999999999999997E-2</v>
      </c>
      <c r="S162" s="5">
        <v>7.4999999999999997E-2</v>
      </c>
      <c r="T162" s="5">
        <v>7.4999999999999997E-2</v>
      </c>
      <c r="U162" s="5">
        <v>7.4999999999999997E-2</v>
      </c>
      <c r="V162" s="5">
        <v>7.4999999999999997E-2</v>
      </c>
      <c r="W162" s="5">
        <v>7.4999999999999997E-2</v>
      </c>
      <c r="X162" s="5">
        <v>7.4999999999999997E-2</v>
      </c>
      <c r="Y162" s="5">
        <v>7.4999999999999997E-2</v>
      </c>
      <c r="Z162" s="5">
        <v>7.4999999999999997E-2</v>
      </c>
      <c r="AA162" s="5">
        <v>7.4999999999999997E-2</v>
      </c>
      <c r="AB162" s="5">
        <v>7.4999999999999997E-2</v>
      </c>
      <c r="AC162" s="5">
        <v>7.4999999999999997E-2</v>
      </c>
      <c r="AD162" s="5">
        <v>7.4999999999999997E-2</v>
      </c>
      <c r="AE162" s="5">
        <v>7.4999999999999997E-2</v>
      </c>
    </row>
    <row r="163" spans="1:31">
      <c r="A163" s="56" t="s">
        <v>70</v>
      </c>
      <c r="B163" s="56" t="s">
        <v>163</v>
      </c>
      <c r="C163" s="56" t="s">
        <v>138</v>
      </c>
      <c r="D163" s="5">
        <v>0.19439000000000001</v>
      </c>
      <c r="E163" s="5">
        <v>0.38778200000000002</v>
      </c>
      <c r="F163" s="5">
        <v>0.64293400000000001</v>
      </c>
      <c r="G163" s="5">
        <v>0.95461600000000013</v>
      </c>
      <c r="H163" s="5">
        <v>1.3278779999799999</v>
      </c>
      <c r="I163" s="5">
        <v>1.76852400002</v>
      </c>
      <c r="J163" s="5">
        <v>2.4472339999999999</v>
      </c>
      <c r="K163" s="5">
        <v>3.1792912904050001</v>
      </c>
      <c r="L163" s="5">
        <v>4.0532339049049986</v>
      </c>
      <c r="M163" s="5">
        <v>5.11723319667</v>
      </c>
      <c r="N163" s="5">
        <v>6.43023426347</v>
      </c>
      <c r="O163" s="5">
        <v>7.9057333170550006</v>
      </c>
      <c r="P163" s="5">
        <v>9.4718205509300013</v>
      </c>
      <c r="Q163" s="5">
        <v>11.167270950860001</v>
      </c>
      <c r="R163" s="5">
        <v>12.912038666959999</v>
      </c>
      <c r="S163" s="5">
        <v>14.73846369202</v>
      </c>
      <c r="T163" s="5">
        <v>16.415895738774999</v>
      </c>
      <c r="U163" s="5">
        <v>18.159610702915</v>
      </c>
      <c r="V163" s="5">
        <v>19.909619633599998</v>
      </c>
      <c r="W163" s="5">
        <v>21.794410553790001</v>
      </c>
      <c r="X163" s="5">
        <v>23.789931412960001</v>
      </c>
      <c r="Y163" s="5">
        <v>25.91618567615</v>
      </c>
      <c r="Z163" s="5">
        <v>28.143168150449998</v>
      </c>
      <c r="AA163" s="5">
        <v>30.528180027295001</v>
      </c>
      <c r="AB163" s="5">
        <v>33.003186534479987</v>
      </c>
      <c r="AC163" s="5">
        <v>35.626558730494999</v>
      </c>
      <c r="AD163" s="5">
        <v>38.366984215949998</v>
      </c>
      <c r="AE163" s="5">
        <v>38.530625895744997</v>
      </c>
    </row>
    <row r="164" spans="1:31">
      <c r="A164" s="56" t="s">
        <v>70</v>
      </c>
      <c r="B164" s="56" t="s">
        <v>163</v>
      </c>
      <c r="C164" s="56" t="s">
        <v>139</v>
      </c>
      <c r="D164" s="5">
        <v>1.2905990000000001</v>
      </c>
      <c r="E164" s="5">
        <v>1.8669420000000001</v>
      </c>
      <c r="F164" s="5">
        <v>2.3402639999999999</v>
      </c>
      <c r="G164" s="5">
        <v>2.721489</v>
      </c>
      <c r="H164" s="5">
        <v>3.0202580000000001</v>
      </c>
      <c r="I164" s="5">
        <v>3.254537</v>
      </c>
      <c r="J164" s="5">
        <v>3.7212140000000011</v>
      </c>
      <c r="K164" s="5">
        <v>4.3609040000000006</v>
      </c>
      <c r="L164" s="5">
        <v>5.0073279999999993</v>
      </c>
      <c r="M164" s="5">
        <v>5.7303620000000004</v>
      </c>
      <c r="N164" s="5">
        <v>6.740787000000001</v>
      </c>
      <c r="O164" s="5">
        <v>7.6745400000000012</v>
      </c>
      <c r="P164" s="5">
        <v>8.4862740000000016</v>
      </c>
      <c r="Q164" s="5">
        <v>9.1783719999999995</v>
      </c>
      <c r="R164" s="5">
        <v>9.7157289999999996</v>
      </c>
      <c r="S164" s="5">
        <v>10.088804</v>
      </c>
      <c r="T164" s="5">
        <v>10.215768000000001</v>
      </c>
      <c r="U164" s="5">
        <v>10.213255999999999</v>
      </c>
      <c r="V164" s="5">
        <v>10.122491999999999</v>
      </c>
      <c r="W164" s="5">
        <v>10.065595</v>
      </c>
      <c r="X164" s="5">
        <v>10.181203</v>
      </c>
      <c r="Y164" s="5">
        <v>10.256219</v>
      </c>
      <c r="Z164" s="5">
        <v>10.301366</v>
      </c>
      <c r="AA164" s="5">
        <v>10.294813</v>
      </c>
      <c r="AB164" s="5">
        <v>10.252349000000001</v>
      </c>
      <c r="AC164" s="5">
        <v>10.143597</v>
      </c>
      <c r="AD164" s="5">
        <v>10.015876</v>
      </c>
      <c r="AE164" s="5">
        <v>10.015876</v>
      </c>
    </row>
    <row r="165" spans="1:3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</row>
    <row r="166" spans="1:31">
      <c r="A166" s="56" t="s">
        <v>70</v>
      </c>
      <c r="B166" s="56" t="s">
        <v>197</v>
      </c>
      <c r="C166" s="56" t="s">
        <v>153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3.1343999999999998E-7</v>
      </c>
      <c r="J166" s="5">
        <v>3.2231999999999999E-7</v>
      </c>
      <c r="K166" s="5">
        <v>5.42387670912</v>
      </c>
      <c r="L166" s="5">
        <v>5.42387670912</v>
      </c>
      <c r="M166" s="5">
        <v>5.42387670912</v>
      </c>
      <c r="N166" s="5">
        <v>11.35942813488</v>
      </c>
      <c r="O166" s="5">
        <v>13.324246584959999</v>
      </c>
      <c r="P166" s="5">
        <v>13.324246584959999</v>
      </c>
      <c r="Q166" s="5">
        <v>28.863931321199999</v>
      </c>
      <c r="R166" s="5">
        <v>32.486462808479999</v>
      </c>
      <c r="S166" s="5">
        <v>32.486462848560002</v>
      </c>
      <c r="T166" s="5">
        <v>33.291461812560001</v>
      </c>
      <c r="U166" s="5">
        <v>33.291461813039987</v>
      </c>
      <c r="V166" s="5">
        <v>41.024674262399998</v>
      </c>
      <c r="W166" s="5">
        <v>41.024674262879998</v>
      </c>
      <c r="X166" s="5">
        <v>41.024674263119998</v>
      </c>
      <c r="Y166" s="5">
        <v>41.024674264079998</v>
      </c>
      <c r="Z166" s="5">
        <v>41.024674273919999</v>
      </c>
      <c r="AA166" s="5">
        <v>41.024674273919999</v>
      </c>
      <c r="AB166" s="5">
        <v>41.024674273919999</v>
      </c>
      <c r="AC166" s="5">
        <v>41.024674274399999</v>
      </c>
      <c r="AD166" s="5">
        <v>41.024674274639999</v>
      </c>
      <c r="AE166" s="5">
        <v>41.024674274880013</v>
      </c>
    </row>
    <row r="167" spans="1:31">
      <c r="A167" s="56" t="s">
        <v>70</v>
      </c>
      <c r="B167" s="56" t="s">
        <v>197</v>
      </c>
      <c r="C167" s="56" t="s">
        <v>154</v>
      </c>
      <c r="D167" s="5">
        <v>5.7000000770000003</v>
      </c>
      <c r="E167" s="5">
        <v>5.7000001123600006</v>
      </c>
      <c r="F167" s="5">
        <v>7.7000001351199998</v>
      </c>
      <c r="G167" s="5">
        <v>7.7000001751599996</v>
      </c>
      <c r="H167" s="5">
        <v>7.7000002272400003</v>
      </c>
      <c r="I167" s="5">
        <v>8.0451587625199998</v>
      </c>
      <c r="J167" s="5">
        <v>8.0451593670000001</v>
      </c>
      <c r="K167" s="5">
        <v>13.77452754512</v>
      </c>
      <c r="L167" s="5">
        <v>13.77452754512</v>
      </c>
      <c r="M167" s="5">
        <v>13.77452754512</v>
      </c>
      <c r="N167" s="5">
        <v>13.77452754512</v>
      </c>
      <c r="O167" s="5">
        <v>13.77452754512</v>
      </c>
      <c r="P167" s="5">
        <v>13.77452754512</v>
      </c>
      <c r="Q167" s="5">
        <v>13.77452754552</v>
      </c>
      <c r="R167" s="5">
        <v>13.7745275488</v>
      </c>
      <c r="S167" s="5">
        <v>21.026730151839999</v>
      </c>
      <c r="T167" s="5">
        <v>30.528737057520001</v>
      </c>
      <c r="U167" s="5">
        <v>31.913826189960002</v>
      </c>
      <c r="V167" s="5">
        <v>33.823117327760002</v>
      </c>
      <c r="W167" s="5">
        <v>33.823117328040013</v>
      </c>
      <c r="X167" s="5">
        <v>33.823117251360003</v>
      </c>
      <c r="Y167" s="5">
        <v>33.823117234560002</v>
      </c>
      <c r="Z167" s="5">
        <v>33.823117235479998</v>
      </c>
      <c r="AA167" s="5">
        <v>33.823117196560013</v>
      </c>
      <c r="AB167" s="5">
        <v>33.823117145079998</v>
      </c>
      <c r="AC167" s="5">
        <v>41.650476357560002</v>
      </c>
      <c r="AD167" s="5">
        <v>53.75310283052</v>
      </c>
      <c r="AE167" s="5">
        <v>48.023734728720001</v>
      </c>
    </row>
    <row r="168" spans="1:31">
      <c r="A168" s="56" t="s">
        <v>70</v>
      </c>
      <c r="B168" s="56" t="s">
        <v>197</v>
      </c>
      <c r="C168" s="56" t="s">
        <v>155</v>
      </c>
      <c r="D168" s="5">
        <v>0.15000001205999999</v>
      </c>
      <c r="E168" s="5">
        <v>0.15000001582</v>
      </c>
      <c r="F168" s="5">
        <v>0.15000001805999999</v>
      </c>
      <c r="G168" s="5">
        <v>0.15000002171999999</v>
      </c>
      <c r="H168" s="5">
        <v>0.15000002640000001</v>
      </c>
      <c r="I168" s="5">
        <v>0.15000006596000001</v>
      </c>
      <c r="J168" s="5">
        <v>0.15000006639999999</v>
      </c>
      <c r="K168" s="5">
        <v>0.15000009678000001</v>
      </c>
      <c r="L168" s="5">
        <v>0.15000009678000001</v>
      </c>
      <c r="M168" s="5">
        <v>0.15000009678000001</v>
      </c>
      <c r="N168" s="5">
        <v>0.15000009680000001</v>
      </c>
      <c r="O168" s="5">
        <v>0.15000009682000001</v>
      </c>
      <c r="P168" s="5">
        <v>0.15000009684000001</v>
      </c>
      <c r="Q168" s="5">
        <v>0.15000009710000001</v>
      </c>
      <c r="R168" s="5">
        <v>0.15000014134</v>
      </c>
      <c r="S168" s="5">
        <v>0.15000015514000001</v>
      </c>
      <c r="T168" s="5">
        <v>0.15000017798000001</v>
      </c>
      <c r="U168" s="5">
        <v>0.15000019749999999</v>
      </c>
      <c r="V168" s="5">
        <v>0.15000024853999999</v>
      </c>
      <c r="W168" s="5">
        <v>0.15000024904000001</v>
      </c>
      <c r="X168" s="5">
        <v>0.15000024521999999</v>
      </c>
      <c r="Y168" s="5">
        <v>0.15000038262000001</v>
      </c>
      <c r="Z168" s="5">
        <v>0.15000054856</v>
      </c>
      <c r="AA168" s="5">
        <v>0.15000054522</v>
      </c>
      <c r="AB168" s="5">
        <v>0.1500005408</v>
      </c>
      <c r="AC168" s="5">
        <v>0.15000070698000001</v>
      </c>
      <c r="AD168" s="5">
        <v>0.15000082143999999</v>
      </c>
      <c r="AE168" s="5">
        <v>0.15000091635999999</v>
      </c>
    </row>
    <row r="169" spans="1:31">
      <c r="A169" s="56" t="s">
        <v>70</v>
      </c>
      <c r="B169" s="56" t="s">
        <v>197</v>
      </c>
      <c r="C169" s="56" t="s">
        <v>138</v>
      </c>
      <c r="D169" s="5">
        <v>0.14129399998</v>
      </c>
      <c r="E169" s="5">
        <v>0.30395800002000001</v>
      </c>
      <c r="F169" s="5">
        <v>0.53381000000000001</v>
      </c>
      <c r="G169" s="5">
        <v>0.813106</v>
      </c>
      <c r="H169" s="5">
        <v>1.146738</v>
      </c>
      <c r="I169" s="5">
        <v>1.550006</v>
      </c>
      <c r="J169" s="5">
        <v>2.17790199998</v>
      </c>
      <c r="K169" s="5">
        <v>2.8239585915449998</v>
      </c>
      <c r="L169" s="5">
        <v>3.4868108320350002</v>
      </c>
      <c r="M169" s="5">
        <v>4.2915399553900002</v>
      </c>
      <c r="N169" s="5">
        <v>5.2811603713600004</v>
      </c>
      <c r="O169" s="5">
        <v>6.3950273002500007</v>
      </c>
      <c r="P169" s="5">
        <v>7.5862314719300006</v>
      </c>
      <c r="Q169" s="5">
        <v>8.8577822420450012</v>
      </c>
      <c r="R169" s="5">
        <v>10.169888386215</v>
      </c>
      <c r="S169" s="5">
        <v>11.545914341805</v>
      </c>
      <c r="T169" s="5">
        <v>12.764630874205</v>
      </c>
      <c r="U169" s="5">
        <v>14.01262180554</v>
      </c>
      <c r="V169" s="5">
        <v>15.235826242094999</v>
      </c>
      <c r="W169" s="5">
        <v>16.550862035824998</v>
      </c>
      <c r="X169" s="5">
        <v>17.939280273455001</v>
      </c>
      <c r="Y169" s="5">
        <v>19.407113092399999</v>
      </c>
      <c r="Z169" s="5">
        <v>20.940613881545001</v>
      </c>
      <c r="AA169" s="5">
        <v>22.57659538319</v>
      </c>
      <c r="AB169" s="5">
        <v>24.272251064639999</v>
      </c>
      <c r="AC169" s="5">
        <v>26.07354447682</v>
      </c>
      <c r="AD169" s="5">
        <v>27.941384198834999</v>
      </c>
      <c r="AE169" s="5">
        <v>28.04476365911</v>
      </c>
    </row>
    <row r="170" spans="1:31">
      <c r="A170" s="56" t="s">
        <v>70</v>
      </c>
      <c r="B170" s="56" t="s">
        <v>197</v>
      </c>
      <c r="C170" s="56" t="s">
        <v>139</v>
      </c>
      <c r="D170" s="5">
        <v>0.93413899999999994</v>
      </c>
      <c r="E170" s="5">
        <v>1.486032</v>
      </c>
      <c r="F170" s="5">
        <v>1.998332</v>
      </c>
      <c r="G170" s="5">
        <v>2.377211</v>
      </c>
      <c r="H170" s="5">
        <v>2.6857310000000001</v>
      </c>
      <c r="I170" s="5">
        <v>2.9478589999999989</v>
      </c>
      <c r="J170" s="5">
        <v>3.4452570000000011</v>
      </c>
      <c r="K170" s="5">
        <v>4.0823709999999993</v>
      </c>
      <c r="L170" s="5">
        <v>4.5611999999999986</v>
      </c>
      <c r="M170" s="5">
        <v>5.1066079999999987</v>
      </c>
      <c r="N170" s="5">
        <v>5.893184999999999</v>
      </c>
      <c r="O170" s="5">
        <v>6.655151</v>
      </c>
      <c r="P170" s="5">
        <v>7.3638430000000001</v>
      </c>
      <c r="Q170" s="5">
        <v>7.9421039999999996</v>
      </c>
      <c r="R170" s="5">
        <v>8.4166529999999984</v>
      </c>
      <c r="S170" s="5">
        <v>8.7754529999999971</v>
      </c>
      <c r="T170" s="5">
        <v>8.9196810000000006</v>
      </c>
      <c r="U170" s="5">
        <v>8.9421520000000001</v>
      </c>
      <c r="V170" s="5">
        <v>8.8258210000000012</v>
      </c>
      <c r="W170" s="5">
        <v>8.7349959999999989</v>
      </c>
      <c r="X170" s="5">
        <v>8.7984870000000015</v>
      </c>
      <c r="Y170" s="5">
        <v>8.8397610000000011</v>
      </c>
      <c r="Z170" s="5">
        <v>8.8853490000000015</v>
      </c>
      <c r="AA170" s="5">
        <v>8.8638999999999974</v>
      </c>
      <c r="AB170" s="5">
        <v>8.8276219999999999</v>
      </c>
      <c r="AC170" s="5">
        <v>8.7483510000000013</v>
      </c>
      <c r="AD170" s="5">
        <v>8.6558369999999965</v>
      </c>
      <c r="AE170" s="5">
        <v>8.6558369999999965</v>
      </c>
    </row>
    <row r="171" spans="1:3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</row>
    <row r="172" spans="1:31">
      <c r="A172" s="56" t="s">
        <v>70</v>
      </c>
      <c r="B172" s="56" t="s">
        <v>198</v>
      </c>
      <c r="C172" s="56" t="s">
        <v>153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4.3920000000000002E-7</v>
      </c>
      <c r="J172" s="5">
        <v>5.5631999999999999E-7</v>
      </c>
      <c r="K172" s="5">
        <v>1.46112E-6</v>
      </c>
      <c r="L172" s="5">
        <v>1.46112E-6</v>
      </c>
      <c r="M172" s="5">
        <v>1.46112E-6</v>
      </c>
      <c r="N172" s="5">
        <v>1.46112E-6</v>
      </c>
      <c r="O172" s="5">
        <v>1.46112E-6</v>
      </c>
      <c r="P172" s="5">
        <v>1.46112E-6</v>
      </c>
      <c r="Q172" s="5">
        <v>2.8428000000000001E-6</v>
      </c>
      <c r="R172" s="5">
        <v>3.40296E-6</v>
      </c>
      <c r="S172" s="5">
        <v>3.40368E-6</v>
      </c>
      <c r="T172" s="5">
        <v>12.06686478192</v>
      </c>
      <c r="U172" s="5">
        <v>12.06686478192</v>
      </c>
      <c r="V172" s="5">
        <v>12.06686478192</v>
      </c>
      <c r="W172" s="5">
        <v>12.06686478192</v>
      </c>
      <c r="X172" s="5">
        <v>16.460804125679999</v>
      </c>
      <c r="Y172" s="5">
        <v>16.4608043004</v>
      </c>
      <c r="Z172" s="5">
        <v>16.460804379359999</v>
      </c>
      <c r="AA172" s="5">
        <v>16.460804541600002</v>
      </c>
      <c r="AB172" s="5">
        <v>16.460804542319998</v>
      </c>
      <c r="AC172" s="5">
        <v>16.46080456296</v>
      </c>
      <c r="AD172" s="5">
        <v>16.46080555632</v>
      </c>
      <c r="AE172" s="5">
        <v>16.460805780000001</v>
      </c>
    </row>
    <row r="173" spans="1:31">
      <c r="A173" s="56" t="s">
        <v>70</v>
      </c>
      <c r="B173" s="56" t="s">
        <v>198</v>
      </c>
      <c r="C173" s="56" t="s">
        <v>154</v>
      </c>
      <c r="D173" s="5">
        <v>1.9519999999999999E-8</v>
      </c>
      <c r="E173" s="5">
        <v>2.7520000000000001E-8</v>
      </c>
      <c r="F173" s="5">
        <v>3.4E-8</v>
      </c>
      <c r="G173" s="5">
        <v>4.9999999999999998E-8</v>
      </c>
      <c r="H173" s="5">
        <v>8.1199999999999999E-8</v>
      </c>
      <c r="I173" s="5">
        <v>1.5223999999999999E-7</v>
      </c>
      <c r="J173" s="5">
        <v>4.46E-7</v>
      </c>
      <c r="K173" s="5">
        <v>4.6895386936799994</v>
      </c>
      <c r="L173" s="5">
        <v>4.6895386936799994</v>
      </c>
      <c r="M173" s="5">
        <v>4.6895386936799994</v>
      </c>
      <c r="N173" s="5">
        <v>4.6895386936799994</v>
      </c>
      <c r="O173" s="5">
        <v>4.6895386936799994</v>
      </c>
      <c r="P173" s="5">
        <v>4.6895386936799994</v>
      </c>
      <c r="Q173" s="5">
        <v>4.6895386938399994</v>
      </c>
      <c r="R173" s="5">
        <v>4.6895386939199986</v>
      </c>
      <c r="S173" s="5">
        <v>4.6895386939199986</v>
      </c>
      <c r="T173" s="5">
        <v>4.6895386939999986</v>
      </c>
      <c r="U173" s="5">
        <v>4.6895386939999986</v>
      </c>
      <c r="V173" s="5">
        <v>4.6895386939999986</v>
      </c>
      <c r="W173" s="5">
        <v>4.6895386939999986</v>
      </c>
      <c r="X173" s="5">
        <v>4.6895386745599996</v>
      </c>
      <c r="Y173" s="5">
        <v>4.68953866856</v>
      </c>
      <c r="Z173" s="5">
        <v>4.6895386624800004</v>
      </c>
      <c r="AA173" s="5">
        <v>4.68953864704</v>
      </c>
      <c r="AB173" s="5">
        <v>4.6895386164000001</v>
      </c>
      <c r="AC173" s="5">
        <v>4.6895385462399997</v>
      </c>
      <c r="AD173" s="5">
        <v>4.6895382543200004</v>
      </c>
      <c r="AE173" s="5">
        <v>2.3493600000000001E-6</v>
      </c>
    </row>
    <row r="174" spans="1:31">
      <c r="A174" s="56" t="s">
        <v>70</v>
      </c>
      <c r="B174" s="56" t="s">
        <v>198</v>
      </c>
      <c r="C174" s="56" t="s">
        <v>155</v>
      </c>
      <c r="D174" s="5">
        <v>0.18956000000000001</v>
      </c>
      <c r="E174" s="5">
        <v>0.18845999999999999</v>
      </c>
      <c r="F174" s="5">
        <v>0.18845999999999999</v>
      </c>
      <c r="G174" s="5">
        <v>0.18845999999999999</v>
      </c>
      <c r="H174" s="5">
        <v>0.18956000000000001</v>
      </c>
      <c r="I174" s="5">
        <v>0.18845999999999999</v>
      </c>
      <c r="J174" s="5">
        <v>0.18845999999999999</v>
      </c>
      <c r="K174" s="5">
        <v>0.18845999999999999</v>
      </c>
      <c r="L174" s="5">
        <v>0.18845999999999999</v>
      </c>
      <c r="M174" s="5">
        <v>0.56455999999999995</v>
      </c>
      <c r="N174" s="5">
        <v>0.56345999999999996</v>
      </c>
      <c r="O174" s="5">
        <v>0.56455999999999995</v>
      </c>
      <c r="P174" s="5">
        <v>0.56345999999999996</v>
      </c>
      <c r="Q174" s="5">
        <v>0.56455999999999995</v>
      </c>
      <c r="R174" s="5">
        <v>0.56455999999999995</v>
      </c>
      <c r="S174" s="5">
        <v>0.56455999999999995</v>
      </c>
      <c r="T174" s="5">
        <v>0.56455999999999995</v>
      </c>
      <c r="U174" s="5">
        <v>0.56455999999999995</v>
      </c>
      <c r="V174" s="5">
        <v>0.56455999999999995</v>
      </c>
      <c r="W174" s="5">
        <v>0.56455999999999995</v>
      </c>
      <c r="X174" s="5">
        <v>0.56455999999999995</v>
      </c>
      <c r="Y174" s="5">
        <v>0.56455999999999995</v>
      </c>
      <c r="Z174" s="5">
        <v>0.56455999999999995</v>
      </c>
      <c r="AA174" s="5">
        <v>0.56455999999999995</v>
      </c>
      <c r="AB174" s="5">
        <v>0.56455999999999995</v>
      </c>
      <c r="AC174" s="5">
        <v>0.56455999999999995</v>
      </c>
      <c r="AD174" s="5">
        <v>0.56455999999999995</v>
      </c>
      <c r="AE174" s="5">
        <v>0.56455999999999995</v>
      </c>
    </row>
    <row r="175" spans="1:31">
      <c r="A175" s="56" t="s">
        <v>70</v>
      </c>
      <c r="B175" s="56" t="s">
        <v>198</v>
      </c>
      <c r="C175" s="56" t="s">
        <v>138</v>
      </c>
      <c r="D175" s="5">
        <v>0.11161</v>
      </c>
      <c r="E175" s="5">
        <v>0.27435599999999999</v>
      </c>
      <c r="F175" s="5">
        <v>0.50951400000000002</v>
      </c>
      <c r="G175" s="5">
        <v>0.81549400000000005</v>
      </c>
      <c r="H175" s="5">
        <v>1.1945239999999999</v>
      </c>
      <c r="I175" s="5">
        <v>1.5451159999999999</v>
      </c>
      <c r="J175" s="5">
        <v>2.0498980000000002</v>
      </c>
      <c r="K175" s="5">
        <v>2.5815388810150002</v>
      </c>
      <c r="L175" s="5">
        <v>3.1455602480299998</v>
      </c>
      <c r="M175" s="5">
        <v>3.8200426915449999</v>
      </c>
      <c r="N175" s="5">
        <v>4.6911656939449999</v>
      </c>
      <c r="O175" s="5">
        <v>5.7236920958500006</v>
      </c>
      <c r="P175" s="5">
        <v>6.8466633628600002</v>
      </c>
      <c r="Q175" s="5">
        <v>8.0847969820549999</v>
      </c>
      <c r="R175" s="5">
        <v>9.4407073651500006</v>
      </c>
      <c r="S175" s="5">
        <v>10.823985475835</v>
      </c>
      <c r="T175" s="5">
        <v>12.145885763220001</v>
      </c>
      <c r="U175" s="5">
        <v>13.548879691470001</v>
      </c>
      <c r="V175" s="5">
        <v>14.978759922349999</v>
      </c>
      <c r="W175" s="5">
        <v>16.456960919829999</v>
      </c>
      <c r="X175" s="5">
        <v>18.030004343885</v>
      </c>
      <c r="Y175" s="5">
        <v>19.703834101000002</v>
      </c>
      <c r="Z175" s="5">
        <v>21.463974976109998</v>
      </c>
      <c r="AA175" s="5">
        <v>23.349093619200001</v>
      </c>
      <c r="AB175" s="5">
        <v>25.312737212824999</v>
      </c>
      <c r="AC175" s="5">
        <v>27.396983894875</v>
      </c>
      <c r="AD175" s="5">
        <v>29.581797740430002</v>
      </c>
      <c r="AE175" s="5">
        <v>29.728784622134999</v>
      </c>
    </row>
    <row r="176" spans="1:31">
      <c r="A176" s="56" t="s">
        <v>70</v>
      </c>
      <c r="B176" s="56" t="s">
        <v>198</v>
      </c>
      <c r="C176" s="56" t="s">
        <v>139</v>
      </c>
      <c r="D176" s="5">
        <v>0.78429700000000002</v>
      </c>
      <c r="E176" s="5">
        <v>1.403103</v>
      </c>
      <c r="F176" s="5">
        <v>1.9629890000000001</v>
      </c>
      <c r="G176" s="5">
        <v>2.4524569999999999</v>
      </c>
      <c r="H176" s="5">
        <v>2.8511630000000001</v>
      </c>
      <c r="I176" s="5">
        <v>2.93377</v>
      </c>
      <c r="J176" s="5">
        <v>3.156518999999999</v>
      </c>
      <c r="K176" s="5">
        <v>3.549097999999999</v>
      </c>
      <c r="L176" s="5">
        <v>3.8150280000000012</v>
      </c>
      <c r="M176" s="5">
        <v>4.0760120000000004</v>
      </c>
      <c r="N176" s="5">
        <v>4.6260350000000008</v>
      </c>
      <c r="O176" s="5">
        <v>5.2448150000000009</v>
      </c>
      <c r="P176" s="5">
        <v>5.8257370000000011</v>
      </c>
      <c r="Q176" s="5">
        <v>6.3521019999999986</v>
      </c>
      <c r="R176" s="5">
        <v>6.8651939999999998</v>
      </c>
      <c r="S176" s="5">
        <v>7.1223680000000007</v>
      </c>
      <c r="T176" s="5">
        <v>7.2354590000000014</v>
      </c>
      <c r="U176" s="5">
        <v>7.2812550000000007</v>
      </c>
      <c r="V176" s="5">
        <v>7.2268980000000012</v>
      </c>
      <c r="W176" s="5">
        <v>7.0892839999999993</v>
      </c>
      <c r="X176" s="5">
        <v>7.1246879999999999</v>
      </c>
      <c r="Y176" s="5">
        <v>7.1913909999999976</v>
      </c>
      <c r="Z176" s="5">
        <v>7.2593880000000004</v>
      </c>
      <c r="AA176" s="5">
        <v>7.3007839999999993</v>
      </c>
      <c r="AB176" s="5">
        <v>7.3490309999999992</v>
      </c>
      <c r="AC176" s="5">
        <v>7.2703799999999994</v>
      </c>
      <c r="AD176" s="5">
        <v>7.1865010000000016</v>
      </c>
      <c r="AE176" s="5">
        <v>7.1865010000000016</v>
      </c>
    </row>
    <row r="177" spans="1:3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</row>
    <row r="178" spans="1:31">
      <c r="A178" s="56" t="s">
        <v>70</v>
      </c>
      <c r="B178" s="56" t="s">
        <v>199</v>
      </c>
      <c r="C178" s="56" t="s">
        <v>153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</row>
    <row r="179" spans="1:31">
      <c r="A179" s="56" t="s">
        <v>70</v>
      </c>
      <c r="B179" s="56" t="s">
        <v>199</v>
      </c>
      <c r="C179" s="56" t="s">
        <v>154</v>
      </c>
      <c r="D179" s="5">
        <v>2.1999999999999998E-8</v>
      </c>
      <c r="E179" s="5">
        <v>3.4639999999999998E-8</v>
      </c>
      <c r="F179" s="5">
        <v>3.6080000000000003E-8</v>
      </c>
      <c r="G179" s="5">
        <v>5.376E-8</v>
      </c>
      <c r="H179" s="5">
        <v>8.543999999999999E-8</v>
      </c>
      <c r="I179" s="5">
        <v>1.8432E-7</v>
      </c>
      <c r="J179" s="5">
        <v>5.0248000000000004E-7</v>
      </c>
      <c r="K179" s="5">
        <v>2.4459199999999999E-6</v>
      </c>
      <c r="L179" s="5">
        <v>2.4459199999999999E-6</v>
      </c>
      <c r="M179" s="5">
        <v>2.4459199999999999E-6</v>
      </c>
      <c r="N179" s="5">
        <v>2.4459199999999999E-6</v>
      </c>
      <c r="O179" s="5">
        <v>2.4459199999999999E-6</v>
      </c>
      <c r="P179" s="5">
        <v>2.4459199999999999E-6</v>
      </c>
      <c r="Q179" s="5">
        <v>2.4461600000000001E-6</v>
      </c>
      <c r="R179" s="5">
        <v>2.7981599999999999E-6</v>
      </c>
      <c r="S179" s="5">
        <v>0.45874975616000002</v>
      </c>
      <c r="T179" s="5">
        <v>2.4621212417599998</v>
      </c>
      <c r="U179" s="5">
        <v>2.4621212418399998</v>
      </c>
      <c r="V179" s="5">
        <v>2.4621212419999998</v>
      </c>
      <c r="W179" s="5">
        <v>2.4621212421599998</v>
      </c>
      <c r="X179" s="5">
        <v>2.4621212216799999</v>
      </c>
      <c r="Y179" s="5">
        <v>2.4621213913600002</v>
      </c>
      <c r="Z179" s="5">
        <v>2.4621213914400002</v>
      </c>
      <c r="AA179" s="5">
        <v>2.4621213741600001</v>
      </c>
      <c r="AB179" s="5">
        <v>2.4621213429600002</v>
      </c>
      <c r="AC179" s="5">
        <v>2.4621213502399999</v>
      </c>
      <c r="AD179" s="5">
        <v>8.0891054263199997</v>
      </c>
      <c r="AE179" s="5">
        <v>8.0891035209600002</v>
      </c>
    </row>
    <row r="180" spans="1:31">
      <c r="A180" s="56" t="s">
        <v>70</v>
      </c>
      <c r="B180" s="56" t="s">
        <v>199</v>
      </c>
      <c r="C180" s="56" t="s">
        <v>155</v>
      </c>
      <c r="D180" s="5">
        <v>0.51570739999999993</v>
      </c>
      <c r="E180" s="5">
        <v>0.51570739999999993</v>
      </c>
      <c r="F180" s="5">
        <v>0.51570739999999993</v>
      </c>
      <c r="G180" s="5">
        <v>0.51570739999999993</v>
      </c>
      <c r="H180" s="5">
        <v>0.51570739999999993</v>
      </c>
      <c r="I180" s="5">
        <v>0.51570739999999993</v>
      </c>
      <c r="J180" s="5">
        <v>0.51570739999999993</v>
      </c>
      <c r="K180" s="5">
        <v>0.51570739999999993</v>
      </c>
      <c r="L180" s="5">
        <v>0.51570739999999993</v>
      </c>
      <c r="M180" s="5">
        <v>0.51570739999999993</v>
      </c>
      <c r="N180" s="5">
        <v>0.51570739999999993</v>
      </c>
      <c r="O180" s="5">
        <v>0.51570739999999993</v>
      </c>
      <c r="P180" s="5">
        <v>0.51570739999999993</v>
      </c>
      <c r="Q180" s="5">
        <v>0.51570739999999993</v>
      </c>
      <c r="R180" s="5">
        <v>0.51570739999999993</v>
      </c>
      <c r="S180" s="5">
        <v>0.51570739999999993</v>
      </c>
      <c r="T180" s="5">
        <v>0.51570739999999993</v>
      </c>
      <c r="U180" s="5">
        <v>0.51570739999999993</v>
      </c>
      <c r="V180" s="5">
        <v>0.51570739999999993</v>
      </c>
      <c r="W180" s="5">
        <v>0.51570739999999993</v>
      </c>
      <c r="X180" s="5">
        <v>0.51570739999999993</v>
      </c>
      <c r="Y180" s="5">
        <v>0.51990740000000002</v>
      </c>
      <c r="Z180" s="5">
        <v>0.51570739999999993</v>
      </c>
      <c r="AA180" s="5">
        <v>0.51570739999999993</v>
      </c>
      <c r="AB180" s="5">
        <v>0.51570739999999993</v>
      </c>
      <c r="AC180" s="5">
        <v>0.51570739999999993</v>
      </c>
      <c r="AD180" s="5">
        <v>0.51570739999999993</v>
      </c>
      <c r="AE180" s="5">
        <v>0.51570739999999993</v>
      </c>
    </row>
    <row r="181" spans="1:31">
      <c r="A181" s="56" t="s">
        <v>70</v>
      </c>
      <c r="B181" s="56" t="s">
        <v>199</v>
      </c>
      <c r="C181" s="56" t="s">
        <v>138</v>
      </c>
      <c r="D181" s="5">
        <v>0.177234</v>
      </c>
      <c r="E181" s="5">
        <v>0.25385200000000002</v>
      </c>
      <c r="F181" s="5">
        <v>0.34049200000000002</v>
      </c>
      <c r="G181" s="5">
        <v>0.42854599999999998</v>
      </c>
      <c r="H181" s="5">
        <v>0.52407000000000004</v>
      </c>
      <c r="I181" s="5">
        <v>0.62826599999999999</v>
      </c>
      <c r="J181" s="5">
        <v>0.79303599999999996</v>
      </c>
      <c r="K181" s="5">
        <v>0.99175479582000003</v>
      </c>
      <c r="L181" s="5">
        <v>1.2257964611100001</v>
      </c>
      <c r="M181" s="5">
        <v>1.5154033582999999</v>
      </c>
      <c r="N181" s="5">
        <v>1.85254609944</v>
      </c>
      <c r="O181" s="5">
        <v>2.2242779065849998</v>
      </c>
      <c r="P181" s="5">
        <v>2.6158697714599999</v>
      </c>
      <c r="Q181" s="5">
        <v>3.0340323817849999</v>
      </c>
      <c r="R181" s="5">
        <v>3.4611048156050002</v>
      </c>
      <c r="S181" s="5">
        <v>3.9100311481299999</v>
      </c>
      <c r="T181" s="5">
        <v>4.3138377653299997</v>
      </c>
      <c r="U181" s="5">
        <v>4.7349114211899996</v>
      </c>
      <c r="V181" s="5">
        <v>5.1581130626949996</v>
      </c>
      <c r="W181" s="5">
        <v>5.6152779068100003</v>
      </c>
      <c r="X181" s="5">
        <v>6.09989296011</v>
      </c>
      <c r="Y181" s="5">
        <v>6.61594202651</v>
      </c>
      <c r="Z181" s="5">
        <v>7.1544283970299993</v>
      </c>
      <c r="AA181" s="5">
        <v>7.7296852599650014</v>
      </c>
      <c r="AB181" s="5">
        <v>8.3255817648649995</v>
      </c>
      <c r="AC181" s="5">
        <v>8.955569384084999</v>
      </c>
      <c r="AD181" s="5">
        <v>9.6143613852450009</v>
      </c>
      <c r="AE181" s="5">
        <v>9.6549281924599981</v>
      </c>
    </row>
    <row r="182" spans="1:31">
      <c r="A182" s="56" t="s">
        <v>70</v>
      </c>
      <c r="B182" s="56" t="s">
        <v>199</v>
      </c>
      <c r="C182" s="56" t="s">
        <v>139</v>
      </c>
      <c r="D182" s="5">
        <v>0.49089899999999997</v>
      </c>
      <c r="E182" s="5">
        <v>0.627193</v>
      </c>
      <c r="F182" s="5">
        <v>0.74812099999999981</v>
      </c>
      <c r="G182" s="5">
        <v>0.84191099999999985</v>
      </c>
      <c r="H182" s="5">
        <v>0.92225799999999991</v>
      </c>
      <c r="I182" s="5">
        <v>0.99943300000000013</v>
      </c>
      <c r="J182" s="5">
        <v>1.164639</v>
      </c>
      <c r="K182" s="5">
        <v>1.3450150000000001</v>
      </c>
      <c r="L182" s="5">
        <v>1.5271239999999999</v>
      </c>
      <c r="M182" s="5">
        <v>1.7546360000000001</v>
      </c>
      <c r="N182" s="5">
        <v>2.0123869999999999</v>
      </c>
      <c r="O182" s="5">
        <v>2.2390750000000001</v>
      </c>
      <c r="P182" s="5">
        <v>2.4365670000000001</v>
      </c>
      <c r="Q182" s="5">
        <v>2.5932059999999999</v>
      </c>
      <c r="R182" s="5">
        <v>2.7111649999999998</v>
      </c>
      <c r="S182" s="5">
        <v>2.7954279999999989</v>
      </c>
      <c r="T182" s="5">
        <v>2.8215239999999988</v>
      </c>
      <c r="U182" s="5">
        <v>2.818101</v>
      </c>
      <c r="V182" s="5">
        <v>2.7976619999999999</v>
      </c>
      <c r="W182" s="5">
        <v>2.803194</v>
      </c>
      <c r="X182" s="5">
        <v>2.8320970000000001</v>
      </c>
      <c r="Y182" s="5">
        <v>2.8457520000000001</v>
      </c>
      <c r="Z182" s="5">
        <v>2.8537750000000011</v>
      </c>
      <c r="AA182" s="5">
        <v>2.843815999999999</v>
      </c>
      <c r="AB182" s="5">
        <v>2.8260709999999989</v>
      </c>
      <c r="AC182" s="5">
        <v>2.796292999999999</v>
      </c>
      <c r="AD182" s="5">
        <v>2.769620999999999</v>
      </c>
      <c r="AE182" s="5">
        <v>2.769620999999999</v>
      </c>
    </row>
    <row r="183" spans="1:3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</row>
    <row r="184" spans="1:31">
      <c r="A184" s="56" t="s">
        <v>70</v>
      </c>
      <c r="B184" s="56" t="s">
        <v>200</v>
      </c>
      <c r="C184" s="56" t="s">
        <v>153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4.199999999999999E-7</v>
      </c>
      <c r="J184" s="5">
        <v>1.3562E-6</v>
      </c>
      <c r="K184" s="5">
        <v>1.573E-6</v>
      </c>
      <c r="L184" s="5">
        <v>2.0649599999999999E-6</v>
      </c>
      <c r="M184" s="5">
        <v>5.9802800000000013E-6</v>
      </c>
      <c r="N184" s="5">
        <v>6.26616E-6</v>
      </c>
      <c r="O184" s="5">
        <v>1.7989317554399999</v>
      </c>
      <c r="P184" s="5">
        <v>1.7989317554399999</v>
      </c>
      <c r="Q184" s="5">
        <v>11.18163167212</v>
      </c>
      <c r="R184" s="5">
        <v>11.18163167328</v>
      </c>
      <c r="S184" s="5">
        <v>11.18163167396</v>
      </c>
      <c r="T184" s="5">
        <v>11.18163167416</v>
      </c>
      <c r="U184" s="5">
        <v>11.18163167436</v>
      </c>
      <c r="V184" s="5">
        <v>11.18163167504</v>
      </c>
      <c r="W184" s="5">
        <v>11.18163167764</v>
      </c>
      <c r="X184" s="5">
        <v>11.18163167832</v>
      </c>
      <c r="Y184" s="5">
        <v>11.181631702480001</v>
      </c>
      <c r="Z184" s="5">
        <v>11.18163173304</v>
      </c>
      <c r="AA184" s="5">
        <v>11.18163173304</v>
      </c>
      <c r="AB184" s="5">
        <v>11.181631746680001</v>
      </c>
      <c r="AC184" s="5">
        <v>11.181631748159999</v>
      </c>
      <c r="AD184" s="5">
        <v>11.585864471640001</v>
      </c>
      <c r="AE184" s="5">
        <v>11.58586463172</v>
      </c>
    </row>
    <row r="185" spans="1:31">
      <c r="A185" s="56" t="s">
        <v>70</v>
      </c>
      <c r="B185" s="56" t="s">
        <v>200</v>
      </c>
      <c r="C185" s="56" t="s">
        <v>154</v>
      </c>
      <c r="D185" s="5">
        <v>1.3879999999999999E-8</v>
      </c>
      <c r="E185" s="5">
        <v>1.808E-8</v>
      </c>
      <c r="F185" s="5">
        <v>2.236E-8</v>
      </c>
      <c r="G185" s="5">
        <v>2.62E-8</v>
      </c>
      <c r="H185" s="5">
        <v>3.044E-8</v>
      </c>
      <c r="I185" s="5">
        <v>3.5240000000000003E-8</v>
      </c>
      <c r="J185" s="5">
        <v>6.3320000000000001E-8</v>
      </c>
      <c r="K185" s="5">
        <v>7.3920000000000003E-8</v>
      </c>
      <c r="L185" s="5">
        <v>7.4880000000000006E-8</v>
      </c>
      <c r="M185" s="5">
        <v>7.8400000000000001E-8</v>
      </c>
      <c r="N185" s="5">
        <v>9.2159999999999999E-8</v>
      </c>
      <c r="O185" s="5">
        <v>1.154E-7</v>
      </c>
      <c r="P185" s="5">
        <v>1.1548E-7</v>
      </c>
      <c r="Q185" s="5">
        <v>1.212E-7</v>
      </c>
      <c r="R185" s="5">
        <v>1.416E-7</v>
      </c>
      <c r="S185" s="5">
        <v>1.4611999999999999E-7</v>
      </c>
      <c r="T185" s="5">
        <v>1.4628000000000001E-7</v>
      </c>
      <c r="U185" s="5">
        <v>1.5176E-7</v>
      </c>
      <c r="V185" s="5">
        <v>1.7016000000000001E-7</v>
      </c>
      <c r="W185" s="5">
        <v>2.3036000000000001E-7</v>
      </c>
      <c r="X185" s="5">
        <v>2.1964E-7</v>
      </c>
      <c r="Y185" s="5">
        <v>3.3767999999999999E-7</v>
      </c>
      <c r="Z185" s="5">
        <v>3.9295999999999999E-7</v>
      </c>
      <c r="AA185" s="5">
        <v>3.9131999999999999E-7</v>
      </c>
      <c r="AB185" s="5">
        <v>4.5848000000000001E-7</v>
      </c>
      <c r="AC185" s="5">
        <v>4.7716000000000002E-7</v>
      </c>
      <c r="AD185" s="5">
        <v>5.8528000000000001E-7</v>
      </c>
      <c r="AE185" s="5">
        <v>6.4599999999999993E-7</v>
      </c>
    </row>
    <row r="186" spans="1:31">
      <c r="A186" s="56" t="s">
        <v>70</v>
      </c>
      <c r="B186" s="56" t="s">
        <v>200</v>
      </c>
      <c r="C186" s="56" t="s">
        <v>155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</row>
    <row r="187" spans="1:31">
      <c r="A187" s="56" t="s">
        <v>70</v>
      </c>
      <c r="B187" s="56" t="s">
        <v>200</v>
      </c>
      <c r="C187" s="56" t="s">
        <v>138</v>
      </c>
      <c r="D187" s="5">
        <v>1.295E-2</v>
      </c>
      <c r="E187" s="5">
        <v>2.6112E-2</v>
      </c>
      <c r="F187" s="5">
        <v>4.4142000000000001E-2</v>
      </c>
      <c r="G187" s="5">
        <v>6.6091999999999998E-2</v>
      </c>
      <c r="H187" s="5">
        <v>9.2412000000000008E-2</v>
      </c>
      <c r="I187" s="5">
        <v>0.12335400000000001</v>
      </c>
      <c r="J187" s="5">
        <v>0.17060600000000001</v>
      </c>
      <c r="K187" s="5">
        <v>0.22195862709</v>
      </c>
      <c r="L187" s="5">
        <v>0.28157472483000001</v>
      </c>
      <c r="M187" s="5">
        <v>0.35696275249999998</v>
      </c>
      <c r="N187" s="5">
        <v>0.44614944786499999</v>
      </c>
      <c r="O187" s="5">
        <v>0.54867149695000006</v>
      </c>
      <c r="P187" s="5">
        <v>0.65943704218499999</v>
      </c>
      <c r="Q187" s="5">
        <v>0.78005994754499997</v>
      </c>
      <c r="R187" s="5">
        <v>0.9062977728199999</v>
      </c>
      <c r="S187" s="5">
        <v>1.040121219285</v>
      </c>
      <c r="T187" s="5">
        <v>1.1649292652800001</v>
      </c>
      <c r="U187" s="5">
        <v>1.2964645485349999</v>
      </c>
      <c r="V187" s="5">
        <v>1.429901401595</v>
      </c>
      <c r="W187" s="5">
        <v>1.5737032151449999</v>
      </c>
      <c r="X187" s="5">
        <v>1.7260508378449999</v>
      </c>
      <c r="Y187" s="5">
        <v>1.888186505435</v>
      </c>
      <c r="Z187" s="5">
        <v>2.05772943305</v>
      </c>
      <c r="AA187" s="5">
        <v>2.2388078230950001</v>
      </c>
      <c r="AB187" s="5">
        <v>2.4264294353150002</v>
      </c>
      <c r="AC187" s="5">
        <v>2.6247670563300001</v>
      </c>
      <c r="AD187" s="5">
        <v>2.8318587599799998</v>
      </c>
      <c r="AE187" s="5">
        <v>2.8430535487099999</v>
      </c>
    </row>
    <row r="188" spans="1:31">
      <c r="A188" s="56" t="s">
        <v>70</v>
      </c>
      <c r="B188" s="56" t="s">
        <v>200</v>
      </c>
      <c r="C188" s="56" t="s">
        <v>139</v>
      </c>
      <c r="D188" s="5">
        <v>9.6873000000000001E-2</v>
      </c>
      <c r="E188" s="5">
        <v>0.13844100000000001</v>
      </c>
      <c r="F188" s="5">
        <v>0.174792</v>
      </c>
      <c r="G188" s="5">
        <v>0.202269</v>
      </c>
      <c r="H188" s="5">
        <v>0.22322</v>
      </c>
      <c r="I188" s="5">
        <v>0.23985300000000001</v>
      </c>
      <c r="J188" s="5">
        <v>0.27319900000000003</v>
      </c>
      <c r="K188" s="5">
        <v>0.31722600000000001</v>
      </c>
      <c r="L188" s="5">
        <v>0.35755399999999998</v>
      </c>
      <c r="M188" s="5">
        <v>0.41061799999999998</v>
      </c>
      <c r="N188" s="5">
        <v>0.47207399999999988</v>
      </c>
      <c r="O188" s="5">
        <v>0.53293299999999999</v>
      </c>
      <c r="P188" s="5">
        <v>0.58844799999999986</v>
      </c>
      <c r="Q188" s="5">
        <v>0.63538300000000003</v>
      </c>
      <c r="R188" s="5">
        <v>0.67350200000000016</v>
      </c>
      <c r="S188" s="5">
        <v>0.70202500000000012</v>
      </c>
      <c r="T188" s="5">
        <v>0.71373099999999978</v>
      </c>
      <c r="U188" s="5">
        <v>0.71706000000000003</v>
      </c>
      <c r="V188" s="5">
        <v>0.71355499999999994</v>
      </c>
      <c r="W188" s="5">
        <v>0.71602399999999999</v>
      </c>
      <c r="X188" s="5">
        <v>0.72410000000000008</v>
      </c>
      <c r="Y188" s="5">
        <v>0.73117500000000013</v>
      </c>
      <c r="Z188" s="5">
        <v>0.73704199999999997</v>
      </c>
      <c r="AA188" s="5">
        <v>0.73800500000000002</v>
      </c>
      <c r="AB188" s="5">
        <v>0.73683199999999993</v>
      </c>
      <c r="AC188" s="5">
        <v>0.73098499999999988</v>
      </c>
      <c r="AD188" s="5">
        <v>0.72396800000000006</v>
      </c>
      <c r="AE188" s="5">
        <v>0.72396800000000006</v>
      </c>
    </row>
    <row r="189" spans="1:31"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</row>
    <row r="190" spans="1:31">
      <c r="A190" s="56" t="s">
        <v>73</v>
      </c>
      <c r="B190" s="56" t="s">
        <v>163</v>
      </c>
      <c r="C190" s="56" t="s">
        <v>152</v>
      </c>
      <c r="D190" s="5">
        <v>0</v>
      </c>
      <c r="E190" s="5">
        <v>0</v>
      </c>
      <c r="F190" s="5">
        <v>116.28</v>
      </c>
      <c r="G190" s="5">
        <v>348.84</v>
      </c>
      <c r="H190" s="5">
        <v>348.84</v>
      </c>
      <c r="I190" s="5">
        <v>348.84</v>
      </c>
      <c r="J190" s="5">
        <v>348.84</v>
      </c>
      <c r="K190" s="5">
        <v>348.84</v>
      </c>
      <c r="L190" s="5">
        <v>348.84</v>
      </c>
      <c r="M190" s="5">
        <v>348.84</v>
      </c>
      <c r="N190" s="5">
        <v>348.84</v>
      </c>
      <c r="O190" s="5">
        <v>348.84</v>
      </c>
      <c r="P190" s="5">
        <v>348.84</v>
      </c>
      <c r="Q190" s="5">
        <v>348.84</v>
      </c>
      <c r="R190" s="5">
        <v>348.84</v>
      </c>
      <c r="S190" s="5">
        <v>348.84</v>
      </c>
      <c r="T190" s="5">
        <v>348.84</v>
      </c>
      <c r="U190" s="5">
        <v>348.84</v>
      </c>
      <c r="V190" s="5">
        <v>348.84</v>
      </c>
      <c r="W190" s="5">
        <v>348.84</v>
      </c>
      <c r="X190" s="5">
        <v>348.84</v>
      </c>
      <c r="Y190" s="5">
        <v>348.84</v>
      </c>
      <c r="Z190" s="5">
        <v>348.84</v>
      </c>
      <c r="AA190" s="5">
        <v>348.84</v>
      </c>
      <c r="AB190" s="5">
        <v>348.84</v>
      </c>
      <c r="AC190" s="5">
        <v>348.84</v>
      </c>
      <c r="AD190" s="5">
        <v>348.84</v>
      </c>
      <c r="AE190" s="5">
        <v>348.84</v>
      </c>
    </row>
    <row r="191" spans="1:31">
      <c r="A191" s="56" t="s">
        <v>73</v>
      </c>
      <c r="B191" s="56" t="s">
        <v>163</v>
      </c>
      <c r="C191" s="56" t="s">
        <v>153</v>
      </c>
      <c r="D191" s="5">
        <v>6.0490000000000004</v>
      </c>
      <c r="E191" s="5">
        <v>6.0490000000000004</v>
      </c>
      <c r="F191" s="5">
        <v>6.0490000000000004</v>
      </c>
      <c r="G191" s="5">
        <v>6.0490000000000004</v>
      </c>
      <c r="H191" s="5">
        <v>6.0490000000000004</v>
      </c>
      <c r="I191" s="5">
        <v>6.0490029450400007</v>
      </c>
      <c r="J191" s="5">
        <v>6.0490029568000008</v>
      </c>
      <c r="K191" s="5">
        <v>6.0490031324800002</v>
      </c>
      <c r="L191" s="5">
        <v>6.0490032515200003</v>
      </c>
      <c r="M191" s="5">
        <v>6.0490035083200002</v>
      </c>
      <c r="N191" s="5">
        <v>6.0490042638400006</v>
      </c>
      <c r="O191" s="5">
        <v>6.04901295232</v>
      </c>
      <c r="P191" s="5">
        <v>6.04901295232</v>
      </c>
      <c r="Q191" s="5">
        <v>16.027257173439999</v>
      </c>
      <c r="R191" s="5">
        <v>30.049013676400001</v>
      </c>
      <c r="S191" s="5">
        <v>30.049013678560001</v>
      </c>
      <c r="T191" s="5">
        <v>32.477509402240003</v>
      </c>
      <c r="U191" s="5">
        <v>32.477509409920003</v>
      </c>
      <c r="V191" s="5">
        <v>32.477509412080003</v>
      </c>
      <c r="W191" s="5">
        <v>32.477509412800003</v>
      </c>
      <c r="X191" s="5">
        <v>42.048999764800001</v>
      </c>
      <c r="Y191" s="5">
        <v>42.048999765520001</v>
      </c>
      <c r="Z191" s="5">
        <v>42.048999769600002</v>
      </c>
      <c r="AA191" s="5">
        <v>42.048999773680002</v>
      </c>
      <c r="AB191" s="5">
        <v>42.048999776080002</v>
      </c>
      <c r="AC191" s="5">
        <v>42.048999895599998</v>
      </c>
      <c r="AD191" s="5">
        <v>42.048999914079999</v>
      </c>
      <c r="AE191" s="5">
        <v>42.048999916</v>
      </c>
    </row>
    <row r="192" spans="1:31">
      <c r="A192" s="56" t="s">
        <v>73</v>
      </c>
      <c r="B192" s="56" t="s">
        <v>163</v>
      </c>
      <c r="C192" s="56" t="s">
        <v>154</v>
      </c>
      <c r="D192" s="5">
        <v>0.22200013624000001</v>
      </c>
      <c r="E192" s="5">
        <v>0.22200019911999999</v>
      </c>
      <c r="F192" s="5">
        <v>5.0219956781599997</v>
      </c>
      <c r="G192" s="5">
        <v>5.0219956781599997</v>
      </c>
      <c r="H192" s="5">
        <v>12.42180679544</v>
      </c>
      <c r="I192" s="5">
        <v>15.62196839864</v>
      </c>
      <c r="J192" s="5">
        <v>16.221936055600001</v>
      </c>
      <c r="K192" s="5">
        <v>16.221936056560001</v>
      </c>
      <c r="L192" s="5">
        <v>16.221936056640001</v>
      </c>
      <c r="M192" s="5">
        <v>16.221936058720001</v>
      </c>
      <c r="N192" s="5">
        <v>16.221936059360001</v>
      </c>
      <c r="O192" s="5">
        <v>16.221936061600001</v>
      </c>
      <c r="P192" s="5">
        <v>16.221936061600001</v>
      </c>
      <c r="Q192" s="5">
        <v>16.221936068960002</v>
      </c>
      <c r="R192" s="5">
        <v>16.221936128639999</v>
      </c>
      <c r="S192" s="5">
        <v>16.22193652448</v>
      </c>
      <c r="T192" s="5">
        <v>16.22193755016</v>
      </c>
      <c r="U192" s="5">
        <v>16.221937560640001</v>
      </c>
      <c r="V192" s="5">
        <v>16.221937563360001</v>
      </c>
      <c r="W192" s="5">
        <v>16.221937563520001</v>
      </c>
      <c r="X192" s="5">
        <v>16.221937431440001</v>
      </c>
      <c r="Y192" s="5">
        <v>16.221937693440001</v>
      </c>
      <c r="Z192" s="5">
        <v>11.4219423956</v>
      </c>
      <c r="AA192" s="5">
        <v>11.42194247352</v>
      </c>
      <c r="AB192" s="5">
        <v>4.0221313834399997</v>
      </c>
      <c r="AC192" s="5">
        <v>1.05388076608</v>
      </c>
      <c r="AD192" s="5">
        <v>3.5576474570399998</v>
      </c>
      <c r="AE192" s="5">
        <v>3.5576474609600002</v>
      </c>
    </row>
    <row r="193" spans="1:31">
      <c r="A193" s="56" t="s">
        <v>73</v>
      </c>
      <c r="B193" s="56" t="s">
        <v>163</v>
      </c>
      <c r="C193" s="56" t="s">
        <v>155</v>
      </c>
      <c r="D193" s="5">
        <v>7.4999999999999997E-2</v>
      </c>
      <c r="E193" s="5">
        <v>7.4999999999999997E-2</v>
      </c>
      <c r="F193" s="5">
        <v>7.4999999999999997E-2</v>
      </c>
      <c r="G193" s="5">
        <v>7.4999999999999997E-2</v>
      </c>
      <c r="H193" s="5">
        <v>7.4999999999999997E-2</v>
      </c>
      <c r="I193" s="5">
        <v>7.4999999999999997E-2</v>
      </c>
      <c r="J193" s="5">
        <v>7.4999999999999997E-2</v>
      </c>
      <c r="K193" s="5">
        <v>7.4999999999999997E-2</v>
      </c>
      <c r="L193" s="5">
        <v>7.4999999999999997E-2</v>
      </c>
      <c r="M193" s="5">
        <v>7.4999999999999997E-2</v>
      </c>
      <c r="N193" s="5">
        <v>7.4999999999999997E-2</v>
      </c>
      <c r="O193" s="5">
        <v>7.4999999999999997E-2</v>
      </c>
      <c r="P193" s="5">
        <v>7.4999999999999997E-2</v>
      </c>
      <c r="Q193" s="5">
        <v>7.4999999999999997E-2</v>
      </c>
      <c r="R193" s="5">
        <v>7.4999999999999997E-2</v>
      </c>
      <c r="S193" s="5">
        <v>7.4999999999999997E-2</v>
      </c>
      <c r="T193" s="5">
        <v>7.4999999999999997E-2</v>
      </c>
      <c r="U193" s="5">
        <v>7.4999999999999997E-2</v>
      </c>
      <c r="V193" s="5">
        <v>7.4999999999999997E-2</v>
      </c>
      <c r="W193" s="5">
        <v>7.4999999999999997E-2</v>
      </c>
      <c r="X193" s="5">
        <v>7.4999999999999997E-2</v>
      </c>
      <c r="Y193" s="5">
        <v>7.4999999999999997E-2</v>
      </c>
      <c r="Z193" s="5">
        <v>7.4999999999999997E-2</v>
      </c>
      <c r="AA193" s="5">
        <v>7.4999999999999997E-2</v>
      </c>
      <c r="AB193" s="5">
        <v>7.4999999999999997E-2</v>
      </c>
      <c r="AC193" s="5">
        <v>7.4999999999999997E-2</v>
      </c>
      <c r="AD193" s="5">
        <v>7.4999999999999997E-2</v>
      </c>
      <c r="AE193" s="5">
        <v>7.4999999999999997E-2</v>
      </c>
    </row>
    <row r="194" spans="1:31">
      <c r="A194" s="56" t="s">
        <v>73</v>
      </c>
      <c r="B194" s="56" t="s">
        <v>163</v>
      </c>
      <c r="C194" s="56" t="s">
        <v>138</v>
      </c>
      <c r="D194" s="5">
        <v>0.19439000000000001</v>
      </c>
      <c r="E194" s="5">
        <v>0.38778200000000002</v>
      </c>
      <c r="F194" s="5">
        <v>0.64293400000000001</v>
      </c>
      <c r="G194" s="5">
        <v>0.95461600000000013</v>
      </c>
      <c r="H194" s="5">
        <v>1.3278779999799999</v>
      </c>
      <c r="I194" s="5">
        <v>1.76852400002</v>
      </c>
      <c r="J194" s="5">
        <v>2.4472339999999999</v>
      </c>
      <c r="K194" s="5">
        <v>3.1792912904050001</v>
      </c>
      <c r="L194" s="5">
        <v>4.0532339049049986</v>
      </c>
      <c r="M194" s="5">
        <v>5.11723319667</v>
      </c>
      <c r="N194" s="5">
        <v>6.43023426347</v>
      </c>
      <c r="O194" s="5">
        <v>7.9057333170550006</v>
      </c>
      <c r="P194" s="5">
        <v>9.4718205509300013</v>
      </c>
      <c r="Q194" s="5">
        <v>11.167270950860001</v>
      </c>
      <c r="R194" s="5">
        <v>12.912038666959999</v>
      </c>
      <c r="S194" s="5">
        <v>14.73846369202</v>
      </c>
      <c r="T194" s="5">
        <v>16.415895738774999</v>
      </c>
      <c r="U194" s="5">
        <v>18.159610702915</v>
      </c>
      <c r="V194" s="5">
        <v>19.909619633599998</v>
      </c>
      <c r="W194" s="5">
        <v>21.794410553790001</v>
      </c>
      <c r="X194" s="5">
        <v>23.789931412960001</v>
      </c>
      <c r="Y194" s="5">
        <v>25.91618567615</v>
      </c>
      <c r="Z194" s="5">
        <v>28.143168150449998</v>
      </c>
      <c r="AA194" s="5">
        <v>30.528180027295001</v>
      </c>
      <c r="AB194" s="5">
        <v>33.003186534479987</v>
      </c>
      <c r="AC194" s="5">
        <v>35.626558730494999</v>
      </c>
      <c r="AD194" s="5">
        <v>38.366984215949998</v>
      </c>
      <c r="AE194" s="5">
        <v>38.530625895744997</v>
      </c>
    </row>
    <row r="195" spans="1:31">
      <c r="A195" s="56" t="s">
        <v>73</v>
      </c>
      <c r="B195" s="56" t="s">
        <v>163</v>
      </c>
      <c r="C195" s="56" t="s">
        <v>139</v>
      </c>
      <c r="D195" s="5">
        <v>1.2905990000000001</v>
      </c>
      <c r="E195" s="5">
        <v>1.8669420000000001</v>
      </c>
      <c r="F195" s="5">
        <v>2.3402639999999999</v>
      </c>
      <c r="G195" s="5">
        <v>2.721489</v>
      </c>
      <c r="H195" s="5">
        <v>3.0202580000000001</v>
      </c>
      <c r="I195" s="5">
        <v>3.254537</v>
      </c>
      <c r="J195" s="5">
        <v>3.7212140000000011</v>
      </c>
      <c r="K195" s="5">
        <v>4.3609040000000006</v>
      </c>
      <c r="L195" s="5">
        <v>5.0073279999999993</v>
      </c>
      <c r="M195" s="5">
        <v>5.7303620000000004</v>
      </c>
      <c r="N195" s="5">
        <v>6.740787000000001</v>
      </c>
      <c r="O195" s="5">
        <v>7.6745400000000012</v>
      </c>
      <c r="P195" s="5">
        <v>8.4862740000000016</v>
      </c>
      <c r="Q195" s="5">
        <v>9.1783719999999995</v>
      </c>
      <c r="R195" s="5">
        <v>9.7157289999999996</v>
      </c>
      <c r="S195" s="5">
        <v>10.088804</v>
      </c>
      <c r="T195" s="5">
        <v>10.215768000000001</v>
      </c>
      <c r="U195" s="5">
        <v>10.213255999999999</v>
      </c>
      <c r="V195" s="5">
        <v>10.122491999999999</v>
      </c>
      <c r="W195" s="5">
        <v>10.065595</v>
      </c>
      <c r="X195" s="5">
        <v>10.181203</v>
      </c>
      <c r="Y195" s="5">
        <v>10.256219</v>
      </c>
      <c r="Z195" s="5">
        <v>10.301366</v>
      </c>
      <c r="AA195" s="5">
        <v>10.294813</v>
      </c>
      <c r="AB195" s="5">
        <v>10.252349000000001</v>
      </c>
      <c r="AC195" s="5">
        <v>10.143597</v>
      </c>
      <c r="AD195" s="5">
        <v>10.015876</v>
      </c>
      <c r="AE195" s="5">
        <v>10.015876</v>
      </c>
    </row>
    <row r="196" spans="1:3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</row>
    <row r="197" spans="1:31">
      <c r="A197" s="56" t="s">
        <v>73</v>
      </c>
      <c r="B197" s="56" t="s">
        <v>197</v>
      </c>
      <c r="C197" s="56" t="s">
        <v>153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5.1503999999999998E-7</v>
      </c>
      <c r="J197" s="5">
        <v>5.6495999999999994E-7</v>
      </c>
      <c r="K197" s="5">
        <v>5.4146819164800002</v>
      </c>
      <c r="L197" s="5">
        <v>5.4146819164800002</v>
      </c>
      <c r="M197" s="5">
        <v>5.4146819164800002</v>
      </c>
      <c r="N197" s="5">
        <v>11.34488208336</v>
      </c>
      <c r="O197" s="5">
        <v>13.33544658528</v>
      </c>
      <c r="P197" s="5">
        <v>13.33544658528</v>
      </c>
      <c r="Q197" s="5">
        <v>28.824921871440001</v>
      </c>
      <c r="R197" s="5">
        <v>32.501141272079998</v>
      </c>
      <c r="S197" s="5">
        <v>32.501141309520001</v>
      </c>
      <c r="T197" s="5">
        <v>33.395953228080003</v>
      </c>
      <c r="U197" s="5">
        <v>33.395953228560003</v>
      </c>
      <c r="V197" s="5">
        <v>41.009665987440002</v>
      </c>
      <c r="W197" s="5">
        <v>41.009665987920002</v>
      </c>
      <c r="X197" s="5">
        <v>41.009665988160009</v>
      </c>
      <c r="Y197" s="5">
        <v>41.009665989840002</v>
      </c>
      <c r="Z197" s="5">
        <v>41.009666004960003</v>
      </c>
      <c r="AA197" s="5">
        <v>41.009666004960003</v>
      </c>
      <c r="AB197" s="5">
        <v>41.009666004960003</v>
      </c>
      <c r="AC197" s="5">
        <v>41.009666005440003</v>
      </c>
      <c r="AD197" s="5">
        <v>41.009666005920003</v>
      </c>
      <c r="AE197" s="5">
        <v>41.009666006160003</v>
      </c>
    </row>
    <row r="198" spans="1:31">
      <c r="A198" s="56" t="s">
        <v>73</v>
      </c>
      <c r="B198" s="56" t="s">
        <v>197</v>
      </c>
      <c r="C198" s="56" t="s">
        <v>154</v>
      </c>
      <c r="D198" s="5">
        <v>5.7000001343200006</v>
      </c>
      <c r="E198" s="5">
        <v>5.7000001951199986</v>
      </c>
      <c r="F198" s="5">
        <v>7.7000002341999991</v>
      </c>
      <c r="G198" s="5">
        <v>7.7000002892800001</v>
      </c>
      <c r="H198" s="5">
        <v>7.7000003758800002</v>
      </c>
      <c r="I198" s="5">
        <v>8.0558785611599983</v>
      </c>
      <c r="J198" s="5">
        <v>8.0558801945600003</v>
      </c>
      <c r="K198" s="5">
        <v>13.77027832952</v>
      </c>
      <c r="L198" s="5">
        <v>13.77027832952</v>
      </c>
      <c r="M198" s="5">
        <v>13.77027832952</v>
      </c>
      <c r="N198" s="5">
        <v>13.77027832952</v>
      </c>
      <c r="O198" s="5">
        <v>13.77027832952</v>
      </c>
      <c r="P198" s="5">
        <v>13.77027832952</v>
      </c>
      <c r="Q198" s="5">
        <v>13.77027832992</v>
      </c>
      <c r="R198" s="5">
        <v>13.770278338560001</v>
      </c>
      <c r="S198" s="5">
        <v>21.01335632624</v>
      </c>
      <c r="T198" s="5">
        <v>30.519927415400002</v>
      </c>
      <c r="U198" s="5">
        <v>31.903988949599999</v>
      </c>
      <c r="V198" s="5">
        <v>33.809137643520003</v>
      </c>
      <c r="W198" s="5">
        <v>33.8091376438</v>
      </c>
      <c r="X198" s="5">
        <v>33.809137509880003</v>
      </c>
      <c r="Y198" s="5">
        <v>33.80913748076</v>
      </c>
      <c r="Z198" s="5">
        <v>33.80913748044</v>
      </c>
      <c r="AA198" s="5">
        <v>33.809137427640003</v>
      </c>
      <c r="AB198" s="5">
        <v>33.80913734192</v>
      </c>
      <c r="AC198" s="5">
        <v>41.633529140599997</v>
      </c>
      <c r="AD198" s="5">
        <v>53.735689111239999</v>
      </c>
      <c r="AE198" s="5">
        <v>48.021291091519998</v>
      </c>
    </row>
    <row r="199" spans="1:31">
      <c r="A199" s="56" t="s">
        <v>73</v>
      </c>
      <c r="B199" s="56" t="s">
        <v>197</v>
      </c>
      <c r="C199" s="56" t="s">
        <v>155</v>
      </c>
      <c r="D199" s="5">
        <v>0.15000002103999999</v>
      </c>
      <c r="E199" s="5">
        <v>0.15000002752</v>
      </c>
      <c r="F199" s="5">
        <v>0.15000003140000001</v>
      </c>
      <c r="G199" s="5">
        <v>0.15000003666</v>
      </c>
      <c r="H199" s="5">
        <v>0.15000004421999999</v>
      </c>
      <c r="I199" s="5">
        <v>0.15000011184000001</v>
      </c>
      <c r="J199" s="5">
        <v>0.15000011898000001</v>
      </c>
      <c r="K199" s="5">
        <v>0.15000014128</v>
      </c>
      <c r="L199" s="5">
        <v>0.15000014128</v>
      </c>
      <c r="M199" s="5">
        <v>0.15000014128</v>
      </c>
      <c r="N199" s="5">
        <v>0.15000014128</v>
      </c>
      <c r="O199" s="5">
        <v>0.15000014128</v>
      </c>
      <c r="P199" s="5">
        <v>0.15000014128</v>
      </c>
      <c r="Q199" s="5">
        <v>0.1500001413</v>
      </c>
      <c r="R199" s="5">
        <v>0.15000018075999999</v>
      </c>
      <c r="S199" s="5">
        <v>0.15000019072000001</v>
      </c>
      <c r="T199" s="5">
        <v>0.15000021869999999</v>
      </c>
      <c r="U199" s="5">
        <v>0.15000024268000001</v>
      </c>
      <c r="V199" s="5">
        <v>0.15000030559999999</v>
      </c>
      <c r="W199" s="5">
        <v>0.15000030623999999</v>
      </c>
      <c r="X199" s="5">
        <v>0.15000030051999999</v>
      </c>
      <c r="Y199" s="5">
        <v>0.15000043531999999</v>
      </c>
      <c r="Z199" s="5">
        <v>0.15000062676000001</v>
      </c>
      <c r="AA199" s="5">
        <v>0.15000062198</v>
      </c>
      <c r="AB199" s="5">
        <v>0.15000061478000001</v>
      </c>
      <c r="AC199" s="5">
        <v>0.15000080292000001</v>
      </c>
      <c r="AD199" s="5">
        <v>0.15000093310000001</v>
      </c>
      <c r="AE199" s="5">
        <v>0.15000104032</v>
      </c>
    </row>
    <row r="200" spans="1:31">
      <c r="A200" s="56" t="s">
        <v>73</v>
      </c>
      <c r="B200" s="56" t="s">
        <v>197</v>
      </c>
      <c r="C200" s="56" t="s">
        <v>138</v>
      </c>
      <c r="D200" s="5">
        <v>0.14129399998</v>
      </c>
      <c r="E200" s="5">
        <v>0.30395800002000001</v>
      </c>
      <c r="F200" s="5">
        <v>0.53381000000000001</v>
      </c>
      <c r="G200" s="5">
        <v>0.813106</v>
      </c>
      <c r="H200" s="5">
        <v>1.146738</v>
      </c>
      <c r="I200" s="5">
        <v>1.550006</v>
      </c>
      <c r="J200" s="5">
        <v>2.17790199998</v>
      </c>
      <c r="K200" s="5">
        <v>2.8239585915449998</v>
      </c>
      <c r="L200" s="5">
        <v>3.4868108320350002</v>
      </c>
      <c r="M200" s="5">
        <v>4.2915399553900002</v>
      </c>
      <c r="N200" s="5">
        <v>5.2811603713600004</v>
      </c>
      <c r="O200" s="5">
        <v>6.3950273002500007</v>
      </c>
      <c r="P200" s="5">
        <v>7.5862314719300006</v>
      </c>
      <c r="Q200" s="5">
        <v>8.8577822420450012</v>
      </c>
      <c r="R200" s="5">
        <v>10.169888386215</v>
      </c>
      <c r="S200" s="5">
        <v>11.545914341805</v>
      </c>
      <c r="T200" s="5">
        <v>12.764630874205</v>
      </c>
      <c r="U200" s="5">
        <v>14.01262180554</v>
      </c>
      <c r="V200" s="5">
        <v>15.235826242094999</v>
      </c>
      <c r="W200" s="5">
        <v>16.550862035824998</v>
      </c>
      <c r="X200" s="5">
        <v>17.939280273455001</v>
      </c>
      <c r="Y200" s="5">
        <v>19.407113092399999</v>
      </c>
      <c r="Z200" s="5">
        <v>20.940613881545001</v>
      </c>
      <c r="AA200" s="5">
        <v>22.57659538319</v>
      </c>
      <c r="AB200" s="5">
        <v>24.272251064639999</v>
      </c>
      <c r="AC200" s="5">
        <v>26.07354447682</v>
      </c>
      <c r="AD200" s="5">
        <v>27.941384198834999</v>
      </c>
      <c r="AE200" s="5">
        <v>28.04476365911</v>
      </c>
    </row>
    <row r="201" spans="1:31">
      <c r="A201" s="56" t="s">
        <v>73</v>
      </c>
      <c r="B201" s="56" t="s">
        <v>197</v>
      </c>
      <c r="C201" s="56" t="s">
        <v>139</v>
      </c>
      <c r="D201" s="5">
        <v>0.93413899999999994</v>
      </c>
      <c r="E201" s="5">
        <v>1.486032</v>
      </c>
      <c r="F201" s="5">
        <v>1.998332</v>
      </c>
      <c r="G201" s="5">
        <v>2.377211</v>
      </c>
      <c r="H201" s="5">
        <v>2.6857310000000001</v>
      </c>
      <c r="I201" s="5">
        <v>2.9478589999999989</v>
      </c>
      <c r="J201" s="5">
        <v>3.4452570000000011</v>
      </c>
      <c r="K201" s="5">
        <v>4.0823709999999993</v>
      </c>
      <c r="L201" s="5">
        <v>4.5611999999999986</v>
      </c>
      <c r="M201" s="5">
        <v>5.1066079999999987</v>
      </c>
      <c r="N201" s="5">
        <v>5.893184999999999</v>
      </c>
      <c r="O201" s="5">
        <v>6.655151</v>
      </c>
      <c r="P201" s="5">
        <v>7.3638430000000001</v>
      </c>
      <c r="Q201" s="5">
        <v>7.9421039999999996</v>
      </c>
      <c r="R201" s="5">
        <v>8.4166529999999984</v>
      </c>
      <c r="S201" s="5">
        <v>8.7754529999999971</v>
      </c>
      <c r="T201" s="5">
        <v>8.9196810000000006</v>
      </c>
      <c r="U201" s="5">
        <v>8.9421520000000001</v>
      </c>
      <c r="V201" s="5">
        <v>8.8258210000000012</v>
      </c>
      <c r="W201" s="5">
        <v>8.7349959999999989</v>
      </c>
      <c r="X201" s="5">
        <v>8.7984870000000015</v>
      </c>
      <c r="Y201" s="5">
        <v>8.8397610000000011</v>
      </c>
      <c r="Z201" s="5">
        <v>8.8853490000000015</v>
      </c>
      <c r="AA201" s="5">
        <v>8.8638999999999974</v>
      </c>
      <c r="AB201" s="5">
        <v>8.8276219999999999</v>
      </c>
      <c r="AC201" s="5">
        <v>8.7483510000000013</v>
      </c>
      <c r="AD201" s="5">
        <v>8.6558369999999965</v>
      </c>
      <c r="AE201" s="5">
        <v>8.6558369999999965</v>
      </c>
    </row>
    <row r="202" spans="1:3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</row>
    <row r="203" spans="1:31">
      <c r="A203" s="56" t="s">
        <v>73</v>
      </c>
      <c r="B203" s="56" t="s">
        <v>198</v>
      </c>
      <c r="C203" s="56" t="s">
        <v>153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7.3175999999999998E-7</v>
      </c>
      <c r="J203" s="5">
        <v>9.0288000000000005E-7</v>
      </c>
      <c r="K203" s="5">
        <v>1.5095999999999999E-6</v>
      </c>
      <c r="L203" s="5">
        <v>1.5095999999999999E-6</v>
      </c>
      <c r="M203" s="5">
        <v>1.5095999999999999E-6</v>
      </c>
      <c r="N203" s="5">
        <v>1.5095999999999999E-6</v>
      </c>
      <c r="O203" s="5">
        <v>1.5095999999999999E-6</v>
      </c>
      <c r="P203" s="5">
        <v>1.5095999999999999E-6</v>
      </c>
      <c r="Q203" s="5">
        <v>2.9200800000000001E-6</v>
      </c>
      <c r="R203" s="5">
        <v>3.611520000000001E-6</v>
      </c>
      <c r="S203" s="5">
        <v>3.6122400000000002E-6</v>
      </c>
      <c r="T203" s="5">
        <v>12.10736124672</v>
      </c>
      <c r="U203" s="5">
        <v>12.10736124672</v>
      </c>
      <c r="V203" s="5">
        <v>12.10736124672</v>
      </c>
      <c r="W203" s="5">
        <v>12.10736124672</v>
      </c>
      <c r="X203" s="5">
        <v>16.47181478928</v>
      </c>
      <c r="Y203" s="5">
        <v>16.471814934240001</v>
      </c>
      <c r="Z203" s="5">
        <v>16.471815018960001</v>
      </c>
      <c r="AA203" s="5">
        <v>16.471815321600001</v>
      </c>
      <c r="AB203" s="5">
        <v>16.471815322800001</v>
      </c>
      <c r="AC203" s="5">
        <v>16.471815325440001</v>
      </c>
      <c r="AD203" s="5">
        <v>16.471816098480002</v>
      </c>
      <c r="AE203" s="5">
        <v>16.471816364159999</v>
      </c>
    </row>
    <row r="204" spans="1:31">
      <c r="A204" s="56" t="s">
        <v>73</v>
      </c>
      <c r="B204" s="56" t="s">
        <v>198</v>
      </c>
      <c r="C204" s="56" t="s">
        <v>154</v>
      </c>
      <c r="D204" s="5">
        <v>3.3920000000000002E-8</v>
      </c>
      <c r="E204" s="5">
        <v>4.7920000000000002E-8</v>
      </c>
      <c r="F204" s="5">
        <v>5.9200000000000001E-8</v>
      </c>
      <c r="G204" s="5">
        <v>8.1600000000000003E-8</v>
      </c>
      <c r="H204" s="5">
        <v>1.2704E-7</v>
      </c>
      <c r="I204" s="5">
        <v>2.4887999999999999E-7</v>
      </c>
      <c r="J204" s="5">
        <v>6.8143999999999999E-7</v>
      </c>
      <c r="K204" s="5">
        <v>4.6915996854399999</v>
      </c>
      <c r="L204" s="5">
        <v>4.6915996854399999</v>
      </c>
      <c r="M204" s="5">
        <v>4.6915996854399999</v>
      </c>
      <c r="N204" s="5">
        <v>4.6915996854399999</v>
      </c>
      <c r="O204" s="5">
        <v>4.6915996854399999</v>
      </c>
      <c r="P204" s="5">
        <v>4.6915996854399999</v>
      </c>
      <c r="Q204" s="5">
        <v>4.6915996856</v>
      </c>
      <c r="R204" s="5">
        <v>4.69159968568</v>
      </c>
      <c r="S204" s="5">
        <v>4.69159968568</v>
      </c>
      <c r="T204" s="5">
        <v>4.69159968576</v>
      </c>
      <c r="U204" s="5">
        <v>4.69159968576</v>
      </c>
      <c r="V204" s="5">
        <v>4.69159968576</v>
      </c>
      <c r="W204" s="5">
        <v>4.69159968576</v>
      </c>
      <c r="X204" s="5">
        <v>4.6915996519199998</v>
      </c>
      <c r="Y204" s="5">
        <v>4.6915996409599998</v>
      </c>
      <c r="Z204" s="5">
        <v>4.6915996300799998</v>
      </c>
      <c r="AA204" s="5">
        <v>4.6915996092799999</v>
      </c>
      <c r="AB204" s="5">
        <v>4.6915995639199997</v>
      </c>
      <c r="AC204" s="5">
        <v>4.6915994437600004</v>
      </c>
      <c r="AD204" s="5">
        <v>4.6915990144799986</v>
      </c>
      <c r="AE204" s="5">
        <v>2.6635200000000001E-6</v>
      </c>
    </row>
    <row r="205" spans="1:31">
      <c r="A205" s="56" t="s">
        <v>73</v>
      </c>
      <c r="B205" s="56" t="s">
        <v>198</v>
      </c>
      <c r="C205" s="56" t="s">
        <v>155</v>
      </c>
      <c r="D205" s="5">
        <v>0.18956000000000001</v>
      </c>
      <c r="E205" s="5">
        <v>0.18845999999999999</v>
      </c>
      <c r="F205" s="5">
        <v>0.18845999999999999</v>
      </c>
      <c r="G205" s="5">
        <v>0.18845999999999999</v>
      </c>
      <c r="H205" s="5">
        <v>0.18956000000000001</v>
      </c>
      <c r="I205" s="5">
        <v>0.18845999999999999</v>
      </c>
      <c r="J205" s="5">
        <v>0.18845999999999999</v>
      </c>
      <c r="K205" s="5">
        <v>0.18845999999999999</v>
      </c>
      <c r="L205" s="5">
        <v>0.18845999999999999</v>
      </c>
      <c r="M205" s="5">
        <v>0.56455999999999995</v>
      </c>
      <c r="N205" s="5">
        <v>0.56345999999999996</v>
      </c>
      <c r="O205" s="5">
        <v>0.56455999999999995</v>
      </c>
      <c r="P205" s="5">
        <v>0.56345999999999996</v>
      </c>
      <c r="Q205" s="5">
        <v>0.56455999999999995</v>
      </c>
      <c r="R205" s="5">
        <v>0.56455999999999995</v>
      </c>
      <c r="S205" s="5">
        <v>0.56455999999999995</v>
      </c>
      <c r="T205" s="5">
        <v>0.56455999999999995</v>
      </c>
      <c r="U205" s="5">
        <v>0.56455999999999995</v>
      </c>
      <c r="V205" s="5">
        <v>0.56455999999999995</v>
      </c>
      <c r="W205" s="5">
        <v>0.56455999999999995</v>
      </c>
      <c r="X205" s="5">
        <v>0.56455999999999995</v>
      </c>
      <c r="Y205" s="5">
        <v>0.56455999999999995</v>
      </c>
      <c r="Z205" s="5">
        <v>0.56455999999999995</v>
      </c>
      <c r="AA205" s="5">
        <v>0.56455999999999995</v>
      </c>
      <c r="AB205" s="5">
        <v>0.56455999999999995</v>
      </c>
      <c r="AC205" s="5">
        <v>0.56455999999999995</v>
      </c>
      <c r="AD205" s="5">
        <v>0.56455999999999995</v>
      </c>
      <c r="AE205" s="5">
        <v>0.56455999999999995</v>
      </c>
    </row>
    <row r="206" spans="1:31">
      <c r="A206" s="56" t="s">
        <v>73</v>
      </c>
      <c r="B206" s="56" t="s">
        <v>198</v>
      </c>
      <c r="C206" s="56" t="s">
        <v>138</v>
      </c>
      <c r="D206" s="5">
        <v>0.11161</v>
      </c>
      <c r="E206" s="5">
        <v>0.27435599999999999</v>
      </c>
      <c r="F206" s="5">
        <v>0.50951400000000002</v>
      </c>
      <c r="G206" s="5">
        <v>0.81549400000000005</v>
      </c>
      <c r="H206" s="5">
        <v>1.1945239999999999</v>
      </c>
      <c r="I206" s="5">
        <v>1.5451159999999999</v>
      </c>
      <c r="J206" s="5">
        <v>2.0498980000000002</v>
      </c>
      <c r="K206" s="5">
        <v>2.5815388810150002</v>
      </c>
      <c r="L206" s="5">
        <v>3.1455602480299998</v>
      </c>
      <c r="M206" s="5">
        <v>3.8200426915449999</v>
      </c>
      <c r="N206" s="5">
        <v>4.6911656939449999</v>
      </c>
      <c r="O206" s="5">
        <v>5.7236920958500006</v>
      </c>
      <c r="P206" s="5">
        <v>6.8466633628600002</v>
      </c>
      <c r="Q206" s="5">
        <v>8.0847969820549999</v>
      </c>
      <c r="R206" s="5">
        <v>9.4407073651500006</v>
      </c>
      <c r="S206" s="5">
        <v>10.823985475835</v>
      </c>
      <c r="T206" s="5">
        <v>12.145885763220001</v>
      </c>
      <c r="U206" s="5">
        <v>13.548879691470001</v>
      </c>
      <c r="V206" s="5">
        <v>14.978759922349999</v>
      </c>
      <c r="W206" s="5">
        <v>16.456960919829999</v>
      </c>
      <c r="X206" s="5">
        <v>18.030004343885</v>
      </c>
      <c r="Y206" s="5">
        <v>19.703834101000002</v>
      </c>
      <c r="Z206" s="5">
        <v>21.463974976109998</v>
      </c>
      <c r="AA206" s="5">
        <v>23.349093619200001</v>
      </c>
      <c r="AB206" s="5">
        <v>25.312737212824999</v>
      </c>
      <c r="AC206" s="5">
        <v>27.396983894875</v>
      </c>
      <c r="AD206" s="5">
        <v>29.581797740430002</v>
      </c>
      <c r="AE206" s="5">
        <v>29.728784622134999</v>
      </c>
    </row>
    <row r="207" spans="1:31">
      <c r="A207" s="56" t="s">
        <v>73</v>
      </c>
      <c r="B207" s="56" t="s">
        <v>198</v>
      </c>
      <c r="C207" s="56" t="s">
        <v>139</v>
      </c>
      <c r="D207" s="5">
        <v>0.78429700000000002</v>
      </c>
      <c r="E207" s="5">
        <v>1.403103</v>
      </c>
      <c r="F207" s="5">
        <v>1.9629890000000001</v>
      </c>
      <c r="G207" s="5">
        <v>2.4524569999999999</v>
      </c>
      <c r="H207" s="5">
        <v>2.8511630000000001</v>
      </c>
      <c r="I207" s="5">
        <v>2.93377</v>
      </c>
      <c r="J207" s="5">
        <v>3.156518999999999</v>
      </c>
      <c r="K207" s="5">
        <v>3.549097999999999</v>
      </c>
      <c r="L207" s="5">
        <v>3.8150280000000012</v>
      </c>
      <c r="M207" s="5">
        <v>4.0760120000000004</v>
      </c>
      <c r="N207" s="5">
        <v>4.6260350000000008</v>
      </c>
      <c r="O207" s="5">
        <v>5.2448150000000009</v>
      </c>
      <c r="P207" s="5">
        <v>5.8257370000000011</v>
      </c>
      <c r="Q207" s="5">
        <v>6.3521019999999986</v>
      </c>
      <c r="R207" s="5">
        <v>6.8651939999999998</v>
      </c>
      <c r="S207" s="5">
        <v>7.1223680000000007</v>
      </c>
      <c r="T207" s="5">
        <v>7.2354590000000014</v>
      </c>
      <c r="U207" s="5">
        <v>7.2812550000000007</v>
      </c>
      <c r="V207" s="5">
        <v>7.2268980000000012</v>
      </c>
      <c r="W207" s="5">
        <v>7.0892839999999993</v>
      </c>
      <c r="X207" s="5">
        <v>7.1246879999999999</v>
      </c>
      <c r="Y207" s="5">
        <v>7.1913909999999976</v>
      </c>
      <c r="Z207" s="5">
        <v>7.2593880000000004</v>
      </c>
      <c r="AA207" s="5">
        <v>7.3007839999999993</v>
      </c>
      <c r="AB207" s="5">
        <v>7.3490309999999992</v>
      </c>
      <c r="AC207" s="5">
        <v>7.2703799999999994</v>
      </c>
      <c r="AD207" s="5">
        <v>7.1865010000000016</v>
      </c>
      <c r="AE207" s="5">
        <v>7.1865010000000016</v>
      </c>
    </row>
    <row r="208" spans="1:3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</row>
    <row r="209" spans="1:31">
      <c r="A209" s="56" t="s">
        <v>73</v>
      </c>
      <c r="B209" s="56" t="s">
        <v>199</v>
      </c>
      <c r="C209" s="56" t="s">
        <v>153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</row>
    <row r="210" spans="1:31">
      <c r="A210" s="56" t="s">
        <v>73</v>
      </c>
      <c r="B210" s="56" t="s">
        <v>199</v>
      </c>
      <c r="C210" s="56" t="s">
        <v>154</v>
      </c>
      <c r="D210" s="5">
        <v>3.84E-8</v>
      </c>
      <c r="E210" s="5">
        <v>6.0479999999999996E-8</v>
      </c>
      <c r="F210" s="5">
        <v>6.2879999999999991E-8</v>
      </c>
      <c r="G210" s="5">
        <v>8.6080000000000001E-8</v>
      </c>
      <c r="H210" s="5">
        <v>1.3248000000000001E-7</v>
      </c>
      <c r="I210" s="5">
        <v>3.1175999999999998E-7</v>
      </c>
      <c r="J210" s="5">
        <v>8.2472000000000004E-7</v>
      </c>
      <c r="K210" s="5">
        <v>2.49944E-6</v>
      </c>
      <c r="L210" s="5">
        <v>2.49944E-6</v>
      </c>
      <c r="M210" s="5">
        <v>2.49944E-6</v>
      </c>
      <c r="N210" s="5">
        <v>2.49944E-6</v>
      </c>
      <c r="O210" s="5">
        <v>2.49944E-6</v>
      </c>
      <c r="P210" s="5">
        <v>2.49944E-6</v>
      </c>
      <c r="Q210" s="5">
        <v>2.4996000000000002E-6</v>
      </c>
      <c r="R210" s="5">
        <v>3.3245600000000001E-6</v>
      </c>
      <c r="S210" s="5">
        <v>0.46093125752000003</v>
      </c>
      <c r="T210" s="5">
        <v>2.4587580276000001</v>
      </c>
      <c r="U210" s="5">
        <v>2.4587580277600001</v>
      </c>
      <c r="V210" s="5">
        <v>2.4587580279200001</v>
      </c>
      <c r="W210" s="5">
        <v>2.4587580280800001</v>
      </c>
      <c r="X210" s="5">
        <v>2.4587579916000002</v>
      </c>
      <c r="Y210" s="5">
        <v>2.4587581580800002</v>
      </c>
      <c r="Z210" s="5">
        <v>2.4587581569600001</v>
      </c>
      <c r="AA210" s="5">
        <v>2.4587581348800001</v>
      </c>
      <c r="AB210" s="5">
        <v>2.4587580895199999</v>
      </c>
      <c r="AC210" s="5">
        <v>2.4587580608000001</v>
      </c>
      <c r="AD210" s="5">
        <v>8.0922387532800002</v>
      </c>
      <c r="AE210" s="5">
        <v>8.0922371061600007</v>
      </c>
    </row>
    <row r="211" spans="1:31">
      <c r="A211" s="56" t="s">
        <v>73</v>
      </c>
      <c r="B211" s="56" t="s">
        <v>199</v>
      </c>
      <c r="C211" s="56" t="s">
        <v>155</v>
      </c>
      <c r="D211" s="5">
        <v>0.51570739999999993</v>
      </c>
      <c r="E211" s="5">
        <v>0.51570739999999993</v>
      </c>
      <c r="F211" s="5">
        <v>0.51570739999999993</v>
      </c>
      <c r="G211" s="5">
        <v>0.51570739999999993</v>
      </c>
      <c r="H211" s="5">
        <v>0.51570739999999993</v>
      </c>
      <c r="I211" s="5">
        <v>0.51570739999999993</v>
      </c>
      <c r="J211" s="5">
        <v>0.51570739999999993</v>
      </c>
      <c r="K211" s="5">
        <v>0.51570739999999993</v>
      </c>
      <c r="L211" s="5">
        <v>0.51570739999999993</v>
      </c>
      <c r="M211" s="5">
        <v>0.51570739999999993</v>
      </c>
      <c r="N211" s="5">
        <v>0.51570739999999993</v>
      </c>
      <c r="O211" s="5">
        <v>0.51570739999999993</v>
      </c>
      <c r="P211" s="5">
        <v>0.51570739999999993</v>
      </c>
      <c r="Q211" s="5">
        <v>0.51570739999999993</v>
      </c>
      <c r="R211" s="5">
        <v>0.51570739999999993</v>
      </c>
      <c r="S211" s="5">
        <v>0.51570739999999993</v>
      </c>
      <c r="T211" s="5">
        <v>0.51570739999999993</v>
      </c>
      <c r="U211" s="5">
        <v>0.51570739999999993</v>
      </c>
      <c r="V211" s="5">
        <v>0.51570739999999993</v>
      </c>
      <c r="W211" s="5">
        <v>0.51570739999999993</v>
      </c>
      <c r="X211" s="5">
        <v>0.51570739999999993</v>
      </c>
      <c r="Y211" s="5">
        <v>0.51990740000000002</v>
      </c>
      <c r="Z211" s="5">
        <v>0.51570739999999993</v>
      </c>
      <c r="AA211" s="5">
        <v>0.51570739999999993</v>
      </c>
      <c r="AB211" s="5">
        <v>0.51570739999999993</v>
      </c>
      <c r="AC211" s="5">
        <v>0.51570739999999993</v>
      </c>
      <c r="AD211" s="5">
        <v>0.51570739999999993</v>
      </c>
      <c r="AE211" s="5">
        <v>0.51570739999999993</v>
      </c>
    </row>
    <row r="212" spans="1:31">
      <c r="A212" s="56" t="s">
        <v>73</v>
      </c>
      <c r="B212" s="56" t="s">
        <v>199</v>
      </c>
      <c r="C212" s="56" t="s">
        <v>138</v>
      </c>
      <c r="D212" s="5">
        <v>0.177234</v>
      </c>
      <c r="E212" s="5">
        <v>0.25385200000000002</v>
      </c>
      <c r="F212" s="5">
        <v>0.34049200000000002</v>
      </c>
      <c r="G212" s="5">
        <v>0.42854599999999998</v>
      </c>
      <c r="H212" s="5">
        <v>0.52407000000000004</v>
      </c>
      <c r="I212" s="5">
        <v>0.62826599999999999</v>
      </c>
      <c r="J212" s="5">
        <v>0.79303599999999996</v>
      </c>
      <c r="K212" s="5">
        <v>0.99175479582000003</v>
      </c>
      <c r="L212" s="5">
        <v>1.2257964611100001</v>
      </c>
      <c r="M212" s="5">
        <v>1.5154033582999999</v>
      </c>
      <c r="N212" s="5">
        <v>1.85254609944</v>
      </c>
      <c r="O212" s="5">
        <v>2.2242779065849998</v>
      </c>
      <c r="P212" s="5">
        <v>2.6158697714599999</v>
      </c>
      <c r="Q212" s="5">
        <v>3.0340323817849999</v>
      </c>
      <c r="R212" s="5">
        <v>3.4611048156050002</v>
      </c>
      <c r="S212" s="5">
        <v>3.9100311481299999</v>
      </c>
      <c r="T212" s="5">
        <v>4.3138377653299997</v>
      </c>
      <c r="U212" s="5">
        <v>4.7349114211899996</v>
      </c>
      <c r="V212" s="5">
        <v>5.1581130626949996</v>
      </c>
      <c r="W212" s="5">
        <v>5.6152779068100003</v>
      </c>
      <c r="X212" s="5">
        <v>6.09989296011</v>
      </c>
      <c r="Y212" s="5">
        <v>6.61594202651</v>
      </c>
      <c r="Z212" s="5">
        <v>7.1544283970299993</v>
      </c>
      <c r="AA212" s="5">
        <v>7.7296852599650014</v>
      </c>
      <c r="AB212" s="5">
        <v>8.3255817648649995</v>
      </c>
      <c r="AC212" s="5">
        <v>8.955569384084999</v>
      </c>
      <c r="AD212" s="5">
        <v>9.6143613852450009</v>
      </c>
      <c r="AE212" s="5">
        <v>9.6549281924599981</v>
      </c>
    </row>
    <row r="213" spans="1:31">
      <c r="A213" s="56" t="s">
        <v>73</v>
      </c>
      <c r="B213" s="56" t="s">
        <v>199</v>
      </c>
      <c r="C213" s="56" t="s">
        <v>139</v>
      </c>
      <c r="D213" s="5">
        <v>0.49089899999999997</v>
      </c>
      <c r="E213" s="5">
        <v>0.627193</v>
      </c>
      <c r="F213" s="5">
        <v>0.74812099999999981</v>
      </c>
      <c r="G213" s="5">
        <v>0.84191099999999985</v>
      </c>
      <c r="H213" s="5">
        <v>0.92225799999999991</v>
      </c>
      <c r="I213" s="5">
        <v>0.99943300000000013</v>
      </c>
      <c r="J213" s="5">
        <v>1.164639</v>
      </c>
      <c r="K213" s="5">
        <v>1.3450150000000001</v>
      </c>
      <c r="L213" s="5">
        <v>1.5271239999999999</v>
      </c>
      <c r="M213" s="5">
        <v>1.7546360000000001</v>
      </c>
      <c r="N213" s="5">
        <v>2.0123869999999999</v>
      </c>
      <c r="O213" s="5">
        <v>2.2390750000000001</v>
      </c>
      <c r="P213" s="5">
        <v>2.4365670000000001</v>
      </c>
      <c r="Q213" s="5">
        <v>2.5932059999999999</v>
      </c>
      <c r="R213" s="5">
        <v>2.7111649999999998</v>
      </c>
      <c r="S213" s="5">
        <v>2.7954279999999989</v>
      </c>
      <c r="T213" s="5">
        <v>2.8215239999999988</v>
      </c>
      <c r="U213" s="5">
        <v>2.818101</v>
      </c>
      <c r="V213" s="5">
        <v>2.7976619999999999</v>
      </c>
      <c r="W213" s="5">
        <v>2.803194</v>
      </c>
      <c r="X213" s="5">
        <v>2.8320970000000001</v>
      </c>
      <c r="Y213" s="5">
        <v>2.8457520000000001</v>
      </c>
      <c r="Z213" s="5">
        <v>2.8537750000000011</v>
      </c>
      <c r="AA213" s="5">
        <v>2.843815999999999</v>
      </c>
      <c r="AB213" s="5">
        <v>2.8260709999999989</v>
      </c>
      <c r="AC213" s="5">
        <v>2.796292999999999</v>
      </c>
      <c r="AD213" s="5">
        <v>2.769620999999999</v>
      </c>
      <c r="AE213" s="5">
        <v>2.769620999999999</v>
      </c>
    </row>
    <row r="214" spans="1:3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</row>
    <row r="215" spans="1:31">
      <c r="A215" s="56" t="s">
        <v>73</v>
      </c>
      <c r="B215" s="56" t="s">
        <v>200</v>
      </c>
      <c r="C215" s="56" t="s">
        <v>153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7.5200000000000006E-7</v>
      </c>
      <c r="J215" s="5">
        <v>2.2177599999999999E-6</v>
      </c>
      <c r="K215" s="5">
        <v>2.4404E-6</v>
      </c>
      <c r="L215" s="5">
        <v>2.8603200000000001E-6</v>
      </c>
      <c r="M215" s="5">
        <v>6.1108399999999994E-6</v>
      </c>
      <c r="N215" s="5">
        <v>6.4375200000000003E-6</v>
      </c>
      <c r="O215" s="5">
        <v>1.73545523332</v>
      </c>
      <c r="P215" s="5">
        <v>1.73545523332</v>
      </c>
      <c r="Q215" s="5">
        <v>11.142926321959999</v>
      </c>
      <c r="R215" s="5">
        <v>11.142926323599999</v>
      </c>
      <c r="S215" s="5">
        <v>11.142926324279999</v>
      </c>
      <c r="T215" s="5">
        <v>11.142926324479999</v>
      </c>
      <c r="U215" s="5">
        <v>11.142926324679999</v>
      </c>
      <c r="V215" s="5">
        <v>11.142926325359999</v>
      </c>
      <c r="W215" s="5">
        <v>11.1429263318</v>
      </c>
      <c r="X215" s="5">
        <v>11.14292633248</v>
      </c>
      <c r="Y215" s="5">
        <v>11.14292637828</v>
      </c>
      <c r="Z215" s="5">
        <v>11.142926426520001</v>
      </c>
      <c r="AA215" s="5">
        <v>11.142926426520001</v>
      </c>
      <c r="AB215" s="5">
        <v>11.142926450239999</v>
      </c>
      <c r="AC215" s="5">
        <v>11.142926452879999</v>
      </c>
      <c r="AD215" s="5">
        <v>11.625851453479999</v>
      </c>
      <c r="AE215" s="5">
        <v>11.62585171924</v>
      </c>
    </row>
    <row r="216" spans="1:31">
      <c r="A216" s="56" t="s">
        <v>73</v>
      </c>
      <c r="B216" s="56" t="s">
        <v>200</v>
      </c>
      <c r="C216" s="56" t="s">
        <v>154</v>
      </c>
      <c r="D216" s="5">
        <v>2.4319999999999999E-8</v>
      </c>
      <c r="E216" s="5">
        <v>3.1639999999999997E-8</v>
      </c>
      <c r="F216" s="5">
        <v>3.9120000000000002E-8</v>
      </c>
      <c r="G216" s="5">
        <v>4.5599999999999998E-8</v>
      </c>
      <c r="H216" s="5">
        <v>5.376E-8</v>
      </c>
      <c r="I216" s="5">
        <v>6.236000000000001E-8</v>
      </c>
      <c r="J216" s="5">
        <v>1.1004E-7</v>
      </c>
      <c r="K216" s="5">
        <v>1.1888E-7</v>
      </c>
      <c r="L216" s="5">
        <v>1.2184000000000001E-7</v>
      </c>
      <c r="M216" s="5">
        <v>1.2784000000000001E-7</v>
      </c>
      <c r="N216" s="5">
        <v>1.438E-7</v>
      </c>
      <c r="O216" s="5">
        <v>1.4763999999999999E-7</v>
      </c>
      <c r="P216" s="5">
        <v>1.4763999999999999E-7</v>
      </c>
      <c r="Q216" s="5">
        <v>1.9844E-7</v>
      </c>
      <c r="R216" s="5">
        <v>2.1255999999999999E-7</v>
      </c>
      <c r="S216" s="5">
        <v>2.142E-7</v>
      </c>
      <c r="T216" s="5">
        <v>2.2044000000000001E-7</v>
      </c>
      <c r="U216" s="5">
        <v>2.2583999999999999E-7</v>
      </c>
      <c r="V216" s="5">
        <v>2.8872000000000001E-7</v>
      </c>
      <c r="W216" s="5">
        <v>2.9439999999999999E-7</v>
      </c>
      <c r="X216" s="5">
        <v>2.7056000000000001E-7</v>
      </c>
      <c r="Y216" s="5">
        <v>3.8756000000000001E-7</v>
      </c>
      <c r="Z216" s="5">
        <v>4.5072E-7</v>
      </c>
      <c r="AA216" s="5">
        <v>4.4824E-7</v>
      </c>
      <c r="AB216" s="5">
        <v>5.2519999999999996E-7</v>
      </c>
      <c r="AC216" s="5">
        <v>5.4615999999999991E-7</v>
      </c>
      <c r="AD216" s="5">
        <v>6.6803999999999994E-7</v>
      </c>
      <c r="AE216" s="5">
        <v>7.3696000000000006E-7</v>
      </c>
    </row>
    <row r="217" spans="1:31">
      <c r="A217" s="56" t="s">
        <v>73</v>
      </c>
      <c r="B217" s="56" t="s">
        <v>200</v>
      </c>
      <c r="C217" s="56" t="s">
        <v>155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</row>
    <row r="218" spans="1:31">
      <c r="A218" s="56" t="s">
        <v>73</v>
      </c>
      <c r="B218" s="56" t="s">
        <v>200</v>
      </c>
      <c r="C218" s="56" t="s">
        <v>138</v>
      </c>
      <c r="D218" s="5">
        <v>1.295E-2</v>
      </c>
      <c r="E218" s="5">
        <v>2.6112E-2</v>
      </c>
      <c r="F218" s="5">
        <v>4.4142000000000001E-2</v>
      </c>
      <c r="G218" s="5">
        <v>6.6091999999999998E-2</v>
      </c>
      <c r="H218" s="5">
        <v>9.2412000000000008E-2</v>
      </c>
      <c r="I218" s="5">
        <v>0.12335400000000001</v>
      </c>
      <c r="J218" s="5">
        <v>0.17060600000000001</v>
      </c>
      <c r="K218" s="5">
        <v>0.22195862709</v>
      </c>
      <c r="L218" s="5">
        <v>0.28157472483000001</v>
      </c>
      <c r="M218" s="5">
        <v>0.35696275249999998</v>
      </c>
      <c r="N218" s="5">
        <v>0.44614944786499999</v>
      </c>
      <c r="O218" s="5">
        <v>0.54867149695000006</v>
      </c>
      <c r="P218" s="5">
        <v>0.65943704218499999</v>
      </c>
      <c r="Q218" s="5">
        <v>0.78005994754499997</v>
      </c>
      <c r="R218" s="5">
        <v>0.9062977728199999</v>
      </c>
      <c r="S218" s="5">
        <v>1.040121219285</v>
      </c>
      <c r="T218" s="5">
        <v>1.1649292652800001</v>
      </c>
      <c r="U218" s="5">
        <v>1.2964645485349999</v>
      </c>
      <c r="V218" s="5">
        <v>1.429901401595</v>
      </c>
      <c r="W218" s="5">
        <v>1.5737032151449999</v>
      </c>
      <c r="X218" s="5">
        <v>1.7260508378449999</v>
      </c>
      <c r="Y218" s="5">
        <v>1.888186505435</v>
      </c>
      <c r="Z218" s="5">
        <v>2.05772943305</v>
      </c>
      <c r="AA218" s="5">
        <v>2.2388078230950001</v>
      </c>
      <c r="AB218" s="5">
        <v>2.4264294353150002</v>
      </c>
      <c r="AC218" s="5">
        <v>2.6247670563300001</v>
      </c>
      <c r="AD218" s="5">
        <v>2.8318587599799998</v>
      </c>
      <c r="AE218" s="5">
        <v>2.8430535487099999</v>
      </c>
    </row>
    <row r="219" spans="1:31">
      <c r="A219" s="56" t="s">
        <v>73</v>
      </c>
      <c r="B219" s="56" t="s">
        <v>200</v>
      </c>
      <c r="C219" s="56" t="s">
        <v>139</v>
      </c>
      <c r="D219" s="5">
        <v>9.6873000000000001E-2</v>
      </c>
      <c r="E219" s="5">
        <v>0.13844100000000001</v>
      </c>
      <c r="F219" s="5">
        <v>0.174792</v>
      </c>
      <c r="G219" s="5">
        <v>0.202269</v>
      </c>
      <c r="H219" s="5">
        <v>0.22322</v>
      </c>
      <c r="I219" s="5">
        <v>0.23985300000000001</v>
      </c>
      <c r="J219" s="5">
        <v>0.27319900000000003</v>
      </c>
      <c r="K219" s="5">
        <v>0.31722600000000001</v>
      </c>
      <c r="L219" s="5">
        <v>0.35755399999999998</v>
      </c>
      <c r="M219" s="5">
        <v>0.41061799999999998</v>
      </c>
      <c r="N219" s="5">
        <v>0.47207399999999988</v>
      </c>
      <c r="O219" s="5">
        <v>0.53293299999999999</v>
      </c>
      <c r="P219" s="5">
        <v>0.58844799999999986</v>
      </c>
      <c r="Q219" s="5">
        <v>0.63538300000000003</v>
      </c>
      <c r="R219" s="5">
        <v>0.67350200000000016</v>
      </c>
      <c r="S219" s="5">
        <v>0.70202500000000012</v>
      </c>
      <c r="T219" s="5">
        <v>0.71373099999999978</v>
      </c>
      <c r="U219" s="5">
        <v>0.71706000000000003</v>
      </c>
      <c r="V219" s="5">
        <v>0.71355499999999994</v>
      </c>
      <c r="W219" s="5">
        <v>0.71602399999999999</v>
      </c>
      <c r="X219" s="5">
        <v>0.72410000000000008</v>
      </c>
      <c r="Y219" s="5">
        <v>0.73117500000000013</v>
      </c>
      <c r="Z219" s="5">
        <v>0.73704199999999997</v>
      </c>
      <c r="AA219" s="5">
        <v>0.73800500000000002</v>
      </c>
      <c r="AB219" s="5">
        <v>0.73683199999999993</v>
      </c>
      <c r="AC219" s="5">
        <v>0.73098499999999988</v>
      </c>
      <c r="AD219" s="5">
        <v>0.72396800000000006</v>
      </c>
      <c r="AE219" s="5">
        <v>0.72396800000000006</v>
      </c>
    </row>
    <row r="220" spans="1:31"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</row>
    <row r="221" spans="1:31">
      <c r="A221" s="56" t="s">
        <v>75</v>
      </c>
      <c r="B221" s="56" t="s">
        <v>163</v>
      </c>
      <c r="C221" s="56" t="s">
        <v>152</v>
      </c>
      <c r="D221" s="5">
        <v>0</v>
      </c>
      <c r="E221" s="5">
        <v>0</v>
      </c>
      <c r="F221" s="5">
        <v>116.28</v>
      </c>
      <c r="G221" s="5">
        <v>348.84</v>
      </c>
      <c r="H221" s="5">
        <v>348.84</v>
      </c>
      <c r="I221" s="5">
        <v>348.84</v>
      </c>
      <c r="J221" s="5">
        <v>348.84</v>
      </c>
      <c r="K221" s="5">
        <v>348.84</v>
      </c>
      <c r="L221" s="5">
        <v>348.84</v>
      </c>
      <c r="M221" s="5">
        <v>348.84</v>
      </c>
      <c r="N221" s="5">
        <v>348.84</v>
      </c>
      <c r="O221" s="5">
        <v>348.84</v>
      </c>
      <c r="P221" s="5">
        <v>348.84</v>
      </c>
      <c r="Q221" s="5">
        <v>348.84</v>
      </c>
      <c r="R221" s="5">
        <v>348.84</v>
      </c>
      <c r="S221" s="5">
        <v>348.84</v>
      </c>
      <c r="T221" s="5">
        <v>348.84</v>
      </c>
      <c r="U221" s="5">
        <v>348.84</v>
      </c>
      <c r="V221" s="5">
        <v>348.84</v>
      </c>
      <c r="W221" s="5">
        <v>348.84</v>
      </c>
      <c r="X221" s="5">
        <v>348.84</v>
      </c>
      <c r="Y221" s="5">
        <v>348.84</v>
      </c>
      <c r="Z221" s="5">
        <v>348.84</v>
      </c>
      <c r="AA221" s="5">
        <v>348.84</v>
      </c>
      <c r="AB221" s="5">
        <v>348.84</v>
      </c>
      <c r="AC221" s="5">
        <v>348.84</v>
      </c>
      <c r="AD221" s="5">
        <v>348.84</v>
      </c>
      <c r="AE221" s="5">
        <v>348.84</v>
      </c>
    </row>
    <row r="222" spans="1:31">
      <c r="A222" s="56" t="s">
        <v>75</v>
      </c>
      <c r="B222" s="56" t="s">
        <v>163</v>
      </c>
      <c r="C222" s="56" t="s">
        <v>153</v>
      </c>
      <c r="D222" s="5">
        <v>6.0490000000000004</v>
      </c>
      <c r="E222" s="5">
        <v>6.0490000000000004</v>
      </c>
      <c r="F222" s="5">
        <v>6.0490000000000004</v>
      </c>
      <c r="G222" s="5">
        <v>6.0490000000000004</v>
      </c>
      <c r="H222" s="5">
        <v>6.0490000000000004</v>
      </c>
      <c r="I222" s="5">
        <v>6.0490018052800014</v>
      </c>
      <c r="J222" s="5">
        <v>6.0490018120000002</v>
      </c>
      <c r="K222" s="5">
        <v>6.0490020114400007</v>
      </c>
      <c r="L222" s="5">
        <v>6.0490021134400003</v>
      </c>
      <c r="M222" s="5">
        <v>6.0490026884800008</v>
      </c>
      <c r="N222" s="5">
        <v>6.0490037696800014</v>
      </c>
      <c r="O222" s="5">
        <v>6.0490128251200002</v>
      </c>
      <c r="P222" s="5">
        <v>6.0490128251200002</v>
      </c>
      <c r="Q222" s="5">
        <v>15.94532400736</v>
      </c>
      <c r="R222" s="5">
        <v>30.049010713600001</v>
      </c>
      <c r="S222" s="5">
        <v>30.049010715520001</v>
      </c>
      <c r="T222" s="5">
        <v>32.474517671679997</v>
      </c>
      <c r="U222" s="5">
        <v>32.474517675759998</v>
      </c>
      <c r="V222" s="5">
        <v>32.474517677439998</v>
      </c>
      <c r="W222" s="5">
        <v>32.474517677679998</v>
      </c>
      <c r="X222" s="5">
        <v>42.048999801519997</v>
      </c>
      <c r="Y222" s="5">
        <v>42.048999801999997</v>
      </c>
      <c r="Z222" s="5">
        <v>42.048999804879998</v>
      </c>
      <c r="AA222" s="5">
        <v>42.048999807759998</v>
      </c>
      <c r="AB222" s="5">
        <v>42.048999809439998</v>
      </c>
      <c r="AC222" s="5">
        <v>42.048999909519999</v>
      </c>
      <c r="AD222" s="5">
        <v>42.04899992512</v>
      </c>
      <c r="AE222" s="5">
        <v>42.048999926560001</v>
      </c>
    </row>
    <row r="223" spans="1:31">
      <c r="A223" s="56" t="s">
        <v>75</v>
      </c>
      <c r="B223" s="56" t="s">
        <v>163</v>
      </c>
      <c r="C223" s="56" t="s">
        <v>154</v>
      </c>
      <c r="D223" s="5">
        <v>0.22200007824000001</v>
      </c>
      <c r="E223" s="5">
        <v>0.22200011472</v>
      </c>
      <c r="F223" s="5">
        <v>5.0220261556800008</v>
      </c>
      <c r="G223" s="5">
        <v>5.0220261556800008</v>
      </c>
      <c r="H223" s="5">
        <v>12.42200918672</v>
      </c>
      <c r="I223" s="5">
        <v>15.620952513440001</v>
      </c>
      <c r="J223" s="5">
        <v>16.221852503680001</v>
      </c>
      <c r="K223" s="5">
        <v>16.221852507440001</v>
      </c>
      <c r="L223" s="5">
        <v>16.221852508480001</v>
      </c>
      <c r="M223" s="5">
        <v>16.221852511840002</v>
      </c>
      <c r="N223" s="5">
        <v>16.221852526239999</v>
      </c>
      <c r="O223" s="5">
        <v>16.22185253736</v>
      </c>
      <c r="P223" s="5">
        <v>16.22185253744</v>
      </c>
      <c r="Q223" s="5">
        <v>16.2218525404</v>
      </c>
      <c r="R223" s="5">
        <v>16.22185258192</v>
      </c>
      <c r="S223" s="5">
        <v>16.221852673600001</v>
      </c>
      <c r="T223" s="5">
        <v>16.22185300784</v>
      </c>
      <c r="U223" s="5">
        <v>16.22185301064</v>
      </c>
      <c r="V223" s="5">
        <v>16.2218530108</v>
      </c>
      <c r="W223" s="5">
        <v>16.22185301096</v>
      </c>
      <c r="X223" s="5">
        <v>16.221852933920001</v>
      </c>
      <c r="Y223" s="5">
        <v>16.22185322152</v>
      </c>
      <c r="Z223" s="5">
        <v>11.421827304240001</v>
      </c>
      <c r="AA223" s="5">
        <v>11.42182750536</v>
      </c>
      <c r="AB223" s="5">
        <v>4.0218454599200006</v>
      </c>
      <c r="AC223" s="5">
        <v>1.00743440024</v>
      </c>
      <c r="AD223" s="5">
        <v>3.5437013133600002</v>
      </c>
      <c r="AE223" s="5">
        <v>3.5437013132000001</v>
      </c>
    </row>
    <row r="224" spans="1:31">
      <c r="A224" s="56" t="s">
        <v>75</v>
      </c>
      <c r="B224" s="56" t="s">
        <v>163</v>
      </c>
      <c r="C224" s="56" t="s">
        <v>155</v>
      </c>
      <c r="D224" s="5">
        <v>7.4999999999999997E-2</v>
      </c>
      <c r="E224" s="5">
        <v>7.4999999999999997E-2</v>
      </c>
      <c r="F224" s="5">
        <v>7.4999999999999997E-2</v>
      </c>
      <c r="G224" s="5">
        <v>7.4999999999999997E-2</v>
      </c>
      <c r="H224" s="5">
        <v>7.4999999999999997E-2</v>
      </c>
      <c r="I224" s="5">
        <v>7.4999999999999997E-2</v>
      </c>
      <c r="J224" s="5">
        <v>7.4999999999999997E-2</v>
      </c>
      <c r="K224" s="5">
        <v>7.4999999999999997E-2</v>
      </c>
      <c r="L224" s="5">
        <v>7.4999999999999997E-2</v>
      </c>
      <c r="M224" s="5">
        <v>7.4999999999999997E-2</v>
      </c>
      <c r="N224" s="5">
        <v>7.4999999999999997E-2</v>
      </c>
      <c r="O224" s="5">
        <v>7.4999999999999997E-2</v>
      </c>
      <c r="P224" s="5">
        <v>7.4999999999999997E-2</v>
      </c>
      <c r="Q224" s="5">
        <v>7.4999999999999997E-2</v>
      </c>
      <c r="R224" s="5">
        <v>7.4999999999999997E-2</v>
      </c>
      <c r="S224" s="5">
        <v>7.4999999999999997E-2</v>
      </c>
      <c r="T224" s="5">
        <v>7.4999999999999997E-2</v>
      </c>
      <c r="U224" s="5">
        <v>7.4999999999999997E-2</v>
      </c>
      <c r="V224" s="5">
        <v>7.4999999999999997E-2</v>
      </c>
      <c r="W224" s="5">
        <v>7.4999999999999997E-2</v>
      </c>
      <c r="X224" s="5">
        <v>7.4999999999999997E-2</v>
      </c>
      <c r="Y224" s="5">
        <v>7.4999999999999997E-2</v>
      </c>
      <c r="Z224" s="5">
        <v>7.4999999999999997E-2</v>
      </c>
      <c r="AA224" s="5">
        <v>7.4999999999999997E-2</v>
      </c>
      <c r="AB224" s="5">
        <v>7.4999999999999997E-2</v>
      </c>
      <c r="AC224" s="5">
        <v>7.4999999999999997E-2</v>
      </c>
      <c r="AD224" s="5">
        <v>7.4999999999999997E-2</v>
      </c>
      <c r="AE224" s="5">
        <v>7.4999999999999997E-2</v>
      </c>
    </row>
    <row r="225" spans="1:31">
      <c r="A225" s="56" t="s">
        <v>75</v>
      </c>
      <c r="B225" s="56" t="s">
        <v>163</v>
      </c>
      <c r="C225" s="56" t="s">
        <v>138</v>
      </c>
      <c r="D225" s="5">
        <v>0.19439000000000001</v>
      </c>
      <c r="E225" s="5">
        <v>0.38778200000000002</v>
      </c>
      <c r="F225" s="5">
        <v>0.64293400000000001</v>
      </c>
      <c r="G225" s="5">
        <v>0.95461600000000013</v>
      </c>
      <c r="H225" s="5">
        <v>1.3278779999799999</v>
      </c>
      <c r="I225" s="5">
        <v>1.76852400002</v>
      </c>
      <c r="J225" s="5">
        <v>2.4472339999999999</v>
      </c>
      <c r="K225" s="5">
        <v>3.1792912904050001</v>
      </c>
      <c r="L225" s="5">
        <v>4.0532339049049986</v>
      </c>
      <c r="M225" s="5">
        <v>5.11723319667</v>
      </c>
      <c r="N225" s="5">
        <v>6.43023426347</v>
      </c>
      <c r="O225" s="5">
        <v>7.9057333170550006</v>
      </c>
      <c r="P225" s="5">
        <v>9.4718205509300013</v>
      </c>
      <c r="Q225" s="5">
        <v>11.167270950860001</v>
      </c>
      <c r="R225" s="5">
        <v>12.912038666959999</v>
      </c>
      <c r="S225" s="5">
        <v>14.73846369202</v>
      </c>
      <c r="T225" s="5">
        <v>16.415895738774999</v>
      </c>
      <c r="U225" s="5">
        <v>18.159610702915</v>
      </c>
      <c r="V225" s="5">
        <v>19.909619633599998</v>
      </c>
      <c r="W225" s="5">
        <v>21.794410553790001</v>
      </c>
      <c r="X225" s="5">
        <v>23.789931412960001</v>
      </c>
      <c r="Y225" s="5">
        <v>25.91618567615</v>
      </c>
      <c r="Z225" s="5">
        <v>28.143168150449998</v>
      </c>
      <c r="AA225" s="5">
        <v>30.528180027295001</v>
      </c>
      <c r="AB225" s="5">
        <v>33.003186534479987</v>
      </c>
      <c r="AC225" s="5">
        <v>35.626558730494999</v>
      </c>
      <c r="AD225" s="5">
        <v>38.366984215949998</v>
      </c>
      <c r="AE225" s="5">
        <v>38.530625895744997</v>
      </c>
    </row>
    <row r="226" spans="1:31">
      <c r="A226" s="56" t="s">
        <v>75</v>
      </c>
      <c r="B226" s="56" t="s">
        <v>163</v>
      </c>
      <c r="C226" s="56" t="s">
        <v>139</v>
      </c>
      <c r="D226" s="5">
        <v>1.2905990000000001</v>
      </c>
      <c r="E226" s="5">
        <v>1.8669420000000001</v>
      </c>
      <c r="F226" s="5">
        <v>2.3402639999999999</v>
      </c>
      <c r="G226" s="5">
        <v>2.721489</v>
      </c>
      <c r="H226" s="5">
        <v>3.0202580000000001</v>
      </c>
      <c r="I226" s="5">
        <v>3.254537</v>
      </c>
      <c r="J226" s="5">
        <v>3.7212140000000011</v>
      </c>
      <c r="K226" s="5">
        <v>4.3609040000000006</v>
      </c>
      <c r="L226" s="5">
        <v>5.0073279999999993</v>
      </c>
      <c r="M226" s="5">
        <v>5.7303620000000004</v>
      </c>
      <c r="N226" s="5">
        <v>6.740787000000001</v>
      </c>
      <c r="O226" s="5">
        <v>7.6745400000000012</v>
      </c>
      <c r="P226" s="5">
        <v>8.4862740000000016</v>
      </c>
      <c r="Q226" s="5">
        <v>9.1783719999999995</v>
      </c>
      <c r="R226" s="5">
        <v>9.7157289999999996</v>
      </c>
      <c r="S226" s="5">
        <v>10.088804</v>
      </c>
      <c r="T226" s="5">
        <v>10.215768000000001</v>
      </c>
      <c r="U226" s="5">
        <v>10.213255999999999</v>
      </c>
      <c r="V226" s="5">
        <v>10.122491999999999</v>
      </c>
      <c r="W226" s="5">
        <v>10.065595</v>
      </c>
      <c r="X226" s="5">
        <v>10.181203</v>
      </c>
      <c r="Y226" s="5">
        <v>10.256219</v>
      </c>
      <c r="Z226" s="5">
        <v>10.301366</v>
      </c>
      <c r="AA226" s="5">
        <v>10.294813</v>
      </c>
      <c r="AB226" s="5">
        <v>10.252349000000001</v>
      </c>
      <c r="AC226" s="5">
        <v>10.143597</v>
      </c>
      <c r="AD226" s="5">
        <v>10.015876</v>
      </c>
      <c r="AE226" s="5">
        <v>10.015876</v>
      </c>
    </row>
    <row r="227" spans="1:3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</row>
    <row r="228" spans="1:31">
      <c r="A228" s="56" t="s">
        <v>75</v>
      </c>
      <c r="B228" s="56" t="s">
        <v>197</v>
      </c>
      <c r="C228" s="56" t="s">
        <v>153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3.1343999999999998E-7</v>
      </c>
      <c r="J228" s="5">
        <v>3.2231999999999999E-7</v>
      </c>
      <c r="K228" s="5">
        <v>5.42387670912</v>
      </c>
      <c r="L228" s="5">
        <v>5.42387670912</v>
      </c>
      <c r="M228" s="5">
        <v>5.42387670912</v>
      </c>
      <c r="N228" s="5">
        <v>11.35942813488</v>
      </c>
      <c r="O228" s="5">
        <v>13.324246584959999</v>
      </c>
      <c r="P228" s="5">
        <v>13.324246584959999</v>
      </c>
      <c r="Q228" s="5">
        <v>28.863931321199999</v>
      </c>
      <c r="R228" s="5">
        <v>32.486462808479999</v>
      </c>
      <c r="S228" s="5">
        <v>32.486462848560002</v>
      </c>
      <c r="T228" s="5">
        <v>33.291461812560001</v>
      </c>
      <c r="U228" s="5">
        <v>33.291461813039987</v>
      </c>
      <c r="V228" s="5">
        <v>41.024674262399998</v>
      </c>
      <c r="W228" s="5">
        <v>41.024674262879998</v>
      </c>
      <c r="X228" s="5">
        <v>41.024674263119998</v>
      </c>
      <c r="Y228" s="5">
        <v>41.024674264079998</v>
      </c>
      <c r="Z228" s="5">
        <v>41.024674273919999</v>
      </c>
      <c r="AA228" s="5">
        <v>41.024674273919999</v>
      </c>
      <c r="AB228" s="5">
        <v>41.024674273919999</v>
      </c>
      <c r="AC228" s="5">
        <v>41.024674274399999</v>
      </c>
      <c r="AD228" s="5">
        <v>41.024674274639999</v>
      </c>
      <c r="AE228" s="5">
        <v>41.024674274880013</v>
      </c>
    </row>
    <row r="229" spans="1:31">
      <c r="A229" s="56" t="s">
        <v>75</v>
      </c>
      <c r="B229" s="56" t="s">
        <v>197</v>
      </c>
      <c r="C229" s="56" t="s">
        <v>154</v>
      </c>
      <c r="D229" s="5">
        <v>5.7000000770000003</v>
      </c>
      <c r="E229" s="5">
        <v>5.7000001123600006</v>
      </c>
      <c r="F229" s="5">
        <v>7.7000001351199998</v>
      </c>
      <c r="G229" s="5">
        <v>7.7000001751599996</v>
      </c>
      <c r="H229" s="5">
        <v>7.7000002272400003</v>
      </c>
      <c r="I229" s="5">
        <v>8.0451587625199998</v>
      </c>
      <c r="J229" s="5">
        <v>8.0451593670000001</v>
      </c>
      <c r="K229" s="5">
        <v>13.77452754512</v>
      </c>
      <c r="L229" s="5">
        <v>13.77452754512</v>
      </c>
      <c r="M229" s="5">
        <v>13.77452754512</v>
      </c>
      <c r="N229" s="5">
        <v>13.77452754512</v>
      </c>
      <c r="O229" s="5">
        <v>13.77452754512</v>
      </c>
      <c r="P229" s="5">
        <v>13.77452754512</v>
      </c>
      <c r="Q229" s="5">
        <v>13.77452754552</v>
      </c>
      <c r="R229" s="5">
        <v>13.7745275488</v>
      </c>
      <c r="S229" s="5">
        <v>21.026730151839999</v>
      </c>
      <c r="T229" s="5">
        <v>30.528737057520001</v>
      </c>
      <c r="U229" s="5">
        <v>31.913826189960002</v>
      </c>
      <c r="V229" s="5">
        <v>33.823117327760002</v>
      </c>
      <c r="W229" s="5">
        <v>33.823117328040013</v>
      </c>
      <c r="X229" s="5">
        <v>33.823117251360003</v>
      </c>
      <c r="Y229" s="5">
        <v>33.823117234560002</v>
      </c>
      <c r="Z229" s="5">
        <v>33.823117235479998</v>
      </c>
      <c r="AA229" s="5">
        <v>33.823117196560013</v>
      </c>
      <c r="AB229" s="5">
        <v>33.823117145079998</v>
      </c>
      <c r="AC229" s="5">
        <v>41.650476357560002</v>
      </c>
      <c r="AD229" s="5">
        <v>53.75310283052</v>
      </c>
      <c r="AE229" s="5">
        <v>48.023734728720001</v>
      </c>
    </row>
    <row r="230" spans="1:31">
      <c r="A230" s="56" t="s">
        <v>75</v>
      </c>
      <c r="B230" s="56" t="s">
        <v>197</v>
      </c>
      <c r="C230" s="56" t="s">
        <v>155</v>
      </c>
      <c r="D230" s="5">
        <v>0.15000001205999999</v>
      </c>
      <c r="E230" s="5">
        <v>0.15000001582</v>
      </c>
      <c r="F230" s="5">
        <v>0.15000001805999999</v>
      </c>
      <c r="G230" s="5">
        <v>0.15000002171999999</v>
      </c>
      <c r="H230" s="5">
        <v>0.15000002640000001</v>
      </c>
      <c r="I230" s="5">
        <v>0.15000006596000001</v>
      </c>
      <c r="J230" s="5">
        <v>0.15000006639999999</v>
      </c>
      <c r="K230" s="5">
        <v>0.15000009678000001</v>
      </c>
      <c r="L230" s="5">
        <v>0.15000009678000001</v>
      </c>
      <c r="M230" s="5">
        <v>0.15000009678000001</v>
      </c>
      <c r="N230" s="5">
        <v>0.15000009680000001</v>
      </c>
      <c r="O230" s="5">
        <v>0.15000009682000001</v>
      </c>
      <c r="P230" s="5">
        <v>0.15000009684000001</v>
      </c>
      <c r="Q230" s="5">
        <v>0.15000009710000001</v>
      </c>
      <c r="R230" s="5">
        <v>0.15000014134</v>
      </c>
      <c r="S230" s="5">
        <v>0.15000015514000001</v>
      </c>
      <c r="T230" s="5">
        <v>0.15000017798000001</v>
      </c>
      <c r="U230" s="5">
        <v>0.15000019749999999</v>
      </c>
      <c r="V230" s="5">
        <v>0.15000024853999999</v>
      </c>
      <c r="W230" s="5">
        <v>0.15000024904000001</v>
      </c>
      <c r="X230" s="5">
        <v>0.15000024521999999</v>
      </c>
      <c r="Y230" s="5">
        <v>0.15000038262000001</v>
      </c>
      <c r="Z230" s="5">
        <v>0.15000054856</v>
      </c>
      <c r="AA230" s="5">
        <v>0.15000054522</v>
      </c>
      <c r="AB230" s="5">
        <v>0.1500005408</v>
      </c>
      <c r="AC230" s="5">
        <v>0.15000070698000001</v>
      </c>
      <c r="AD230" s="5">
        <v>0.15000082143999999</v>
      </c>
      <c r="AE230" s="5">
        <v>0.15000091635999999</v>
      </c>
    </row>
    <row r="231" spans="1:31">
      <c r="A231" s="56" t="s">
        <v>75</v>
      </c>
      <c r="B231" s="56" t="s">
        <v>197</v>
      </c>
      <c r="C231" s="56" t="s">
        <v>138</v>
      </c>
      <c r="D231" s="5">
        <v>0.14129399998</v>
      </c>
      <c r="E231" s="5">
        <v>0.30395800002000001</v>
      </c>
      <c r="F231" s="5">
        <v>0.53381000000000001</v>
      </c>
      <c r="G231" s="5">
        <v>0.813106</v>
      </c>
      <c r="H231" s="5">
        <v>1.146738</v>
      </c>
      <c r="I231" s="5">
        <v>1.550006</v>
      </c>
      <c r="J231" s="5">
        <v>2.17790199998</v>
      </c>
      <c r="K231" s="5">
        <v>2.8239585915449998</v>
      </c>
      <c r="L231" s="5">
        <v>3.4868108320350002</v>
      </c>
      <c r="M231" s="5">
        <v>4.2915399553900002</v>
      </c>
      <c r="N231" s="5">
        <v>5.2811603713600004</v>
      </c>
      <c r="O231" s="5">
        <v>6.3950273002500007</v>
      </c>
      <c r="P231" s="5">
        <v>7.5862314719300006</v>
      </c>
      <c r="Q231" s="5">
        <v>8.8577822420450012</v>
      </c>
      <c r="R231" s="5">
        <v>10.169888386215</v>
      </c>
      <c r="S231" s="5">
        <v>11.545914341805</v>
      </c>
      <c r="T231" s="5">
        <v>12.764630874205</v>
      </c>
      <c r="U231" s="5">
        <v>14.01262180554</v>
      </c>
      <c r="V231" s="5">
        <v>15.235826242094999</v>
      </c>
      <c r="W231" s="5">
        <v>16.550862035824998</v>
      </c>
      <c r="X231" s="5">
        <v>17.939280273455001</v>
      </c>
      <c r="Y231" s="5">
        <v>19.407113092399999</v>
      </c>
      <c r="Z231" s="5">
        <v>20.940613881545001</v>
      </c>
      <c r="AA231" s="5">
        <v>22.57659538319</v>
      </c>
      <c r="AB231" s="5">
        <v>24.272251064639999</v>
      </c>
      <c r="AC231" s="5">
        <v>26.07354447682</v>
      </c>
      <c r="AD231" s="5">
        <v>27.941384198834999</v>
      </c>
      <c r="AE231" s="5">
        <v>28.04476365911</v>
      </c>
    </row>
    <row r="232" spans="1:31">
      <c r="A232" s="56" t="s">
        <v>75</v>
      </c>
      <c r="B232" s="56" t="s">
        <v>197</v>
      </c>
      <c r="C232" s="56" t="s">
        <v>139</v>
      </c>
      <c r="D232" s="5">
        <v>0.93413899999999994</v>
      </c>
      <c r="E232" s="5">
        <v>1.486032</v>
      </c>
      <c r="F232" s="5">
        <v>1.998332</v>
      </c>
      <c r="G232" s="5">
        <v>2.377211</v>
      </c>
      <c r="H232" s="5">
        <v>2.6857310000000001</v>
      </c>
      <c r="I232" s="5">
        <v>2.9478589999999989</v>
      </c>
      <c r="J232" s="5">
        <v>3.4452570000000011</v>
      </c>
      <c r="K232" s="5">
        <v>4.0823709999999993</v>
      </c>
      <c r="L232" s="5">
        <v>4.5611999999999986</v>
      </c>
      <c r="M232" s="5">
        <v>5.1066079999999987</v>
      </c>
      <c r="N232" s="5">
        <v>5.893184999999999</v>
      </c>
      <c r="O232" s="5">
        <v>6.655151</v>
      </c>
      <c r="P232" s="5">
        <v>7.3638430000000001</v>
      </c>
      <c r="Q232" s="5">
        <v>7.9421039999999996</v>
      </c>
      <c r="R232" s="5">
        <v>8.4166529999999984</v>
      </c>
      <c r="S232" s="5">
        <v>8.7754529999999971</v>
      </c>
      <c r="T232" s="5">
        <v>8.9196810000000006</v>
      </c>
      <c r="U232" s="5">
        <v>8.9421520000000001</v>
      </c>
      <c r="V232" s="5">
        <v>8.8258210000000012</v>
      </c>
      <c r="W232" s="5">
        <v>8.7349959999999989</v>
      </c>
      <c r="X232" s="5">
        <v>8.7984870000000015</v>
      </c>
      <c r="Y232" s="5">
        <v>8.8397610000000011</v>
      </c>
      <c r="Z232" s="5">
        <v>8.8853490000000015</v>
      </c>
      <c r="AA232" s="5">
        <v>8.8638999999999974</v>
      </c>
      <c r="AB232" s="5">
        <v>8.8276219999999999</v>
      </c>
      <c r="AC232" s="5">
        <v>8.7483510000000013</v>
      </c>
      <c r="AD232" s="5">
        <v>8.6558369999999965</v>
      </c>
      <c r="AE232" s="5">
        <v>8.6558369999999965</v>
      </c>
    </row>
    <row r="233" spans="1:3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</row>
    <row r="234" spans="1:31">
      <c r="A234" s="56" t="s">
        <v>75</v>
      </c>
      <c r="B234" s="56" t="s">
        <v>198</v>
      </c>
      <c r="C234" s="56" t="s">
        <v>153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4.3920000000000002E-7</v>
      </c>
      <c r="J234" s="5">
        <v>5.5631999999999999E-7</v>
      </c>
      <c r="K234" s="5">
        <v>1.46112E-6</v>
      </c>
      <c r="L234" s="5">
        <v>1.46112E-6</v>
      </c>
      <c r="M234" s="5">
        <v>1.46112E-6</v>
      </c>
      <c r="N234" s="5">
        <v>1.46112E-6</v>
      </c>
      <c r="O234" s="5">
        <v>1.46112E-6</v>
      </c>
      <c r="P234" s="5">
        <v>1.46112E-6</v>
      </c>
      <c r="Q234" s="5">
        <v>2.8428000000000001E-6</v>
      </c>
      <c r="R234" s="5">
        <v>3.40296E-6</v>
      </c>
      <c r="S234" s="5">
        <v>3.40368E-6</v>
      </c>
      <c r="T234" s="5">
        <v>12.06686478192</v>
      </c>
      <c r="U234" s="5">
        <v>12.06686478192</v>
      </c>
      <c r="V234" s="5">
        <v>12.06686478192</v>
      </c>
      <c r="W234" s="5">
        <v>12.06686478192</v>
      </c>
      <c r="X234" s="5">
        <v>16.460804125679999</v>
      </c>
      <c r="Y234" s="5">
        <v>16.4608043004</v>
      </c>
      <c r="Z234" s="5">
        <v>16.460804379359999</v>
      </c>
      <c r="AA234" s="5">
        <v>16.460804541600002</v>
      </c>
      <c r="AB234" s="5">
        <v>16.460804542319998</v>
      </c>
      <c r="AC234" s="5">
        <v>16.46080456296</v>
      </c>
      <c r="AD234" s="5">
        <v>16.46080555632</v>
      </c>
      <c r="AE234" s="5">
        <v>16.460805780000001</v>
      </c>
    </row>
    <row r="235" spans="1:31">
      <c r="A235" s="56" t="s">
        <v>75</v>
      </c>
      <c r="B235" s="56" t="s">
        <v>198</v>
      </c>
      <c r="C235" s="56" t="s">
        <v>154</v>
      </c>
      <c r="D235" s="5">
        <v>1.9519999999999999E-8</v>
      </c>
      <c r="E235" s="5">
        <v>2.7520000000000001E-8</v>
      </c>
      <c r="F235" s="5">
        <v>3.4E-8</v>
      </c>
      <c r="G235" s="5">
        <v>4.9999999999999998E-8</v>
      </c>
      <c r="H235" s="5">
        <v>8.1199999999999999E-8</v>
      </c>
      <c r="I235" s="5">
        <v>1.5223999999999999E-7</v>
      </c>
      <c r="J235" s="5">
        <v>4.46E-7</v>
      </c>
      <c r="K235" s="5">
        <v>4.6895386936799994</v>
      </c>
      <c r="L235" s="5">
        <v>4.6895386936799994</v>
      </c>
      <c r="M235" s="5">
        <v>4.6895386936799994</v>
      </c>
      <c r="N235" s="5">
        <v>4.6895386936799994</v>
      </c>
      <c r="O235" s="5">
        <v>4.6895386936799994</v>
      </c>
      <c r="P235" s="5">
        <v>4.6895386936799994</v>
      </c>
      <c r="Q235" s="5">
        <v>4.6895386938399994</v>
      </c>
      <c r="R235" s="5">
        <v>4.6895386939199986</v>
      </c>
      <c r="S235" s="5">
        <v>4.6895386939199986</v>
      </c>
      <c r="T235" s="5">
        <v>4.6895386939999986</v>
      </c>
      <c r="U235" s="5">
        <v>4.6895386939999986</v>
      </c>
      <c r="V235" s="5">
        <v>4.6895386939999986</v>
      </c>
      <c r="W235" s="5">
        <v>4.6895386939999986</v>
      </c>
      <c r="X235" s="5">
        <v>4.6895386745599996</v>
      </c>
      <c r="Y235" s="5">
        <v>4.68953866856</v>
      </c>
      <c r="Z235" s="5">
        <v>4.6895386624800004</v>
      </c>
      <c r="AA235" s="5">
        <v>4.68953864704</v>
      </c>
      <c r="AB235" s="5">
        <v>4.6895386164000001</v>
      </c>
      <c r="AC235" s="5">
        <v>4.6895385462399997</v>
      </c>
      <c r="AD235" s="5">
        <v>4.6895382543200004</v>
      </c>
      <c r="AE235" s="5">
        <v>2.3493600000000001E-6</v>
      </c>
    </row>
    <row r="236" spans="1:31">
      <c r="A236" s="56" t="s">
        <v>75</v>
      </c>
      <c r="B236" s="56" t="s">
        <v>198</v>
      </c>
      <c r="C236" s="56" t="s">
        <v>155</v>
      </c>
      <c r="D236" s="5">
        <v>0.18956000000000001</v>
      </c>
      <c r="E236" s="5">
        <v>0.18845999999999999</v>
      </c>
      <c r="F236" s="5">
        <v>0.18845999999999999</v>
      </c>
      <c r="G236" s="5">
        <v>0.18845999999999999</v>
      </c>
      <c r="H236" s="5">
        <v>0.18956000000000001</v>
      </c>
      <c r="I236" s="5">
        <v>0.18845999999999999</v>
      </c>
      <c r="J236" s="5">
        <v>0.18845999999999999</v>
      </c>
      <c r="K236" s="5">
        <v>0.18845999999999999</v>
      </c>
      <c r="L236" s="5">
        <v>0.18845999999999999</v>
      </c>
      <c r="M236" s="5">
        <v>0.56455999999999995</v>
      </c>
      <c r="N236" s="5">
        <v>0.56345999999999996</v>
      </c>
      <c r="O236" s="5">
        <v>0.56455999999999995</v>
      </c>
      <c r="P236" s="5">
        <v>0.56345999999999996</v>
      </c>
      <c r="Q236" s="5">
        <v>0.56455999999999995</v>
      </c>
      <c r="R236" s="5">
        <v>0.56455999999999995</v>
      </c>
      <c r="S236" s="5">
        <v>0.56455999999999995</v>
      </c>
      <c r="T236" s="5">
        <v>0.56455999999999995</v>
      </c>
      <c r="U236" s="5">
        <v>0.56455999999999995</v>
      </c>
      <c r="V236" s="5">
        <v>0.56455999999999995</v>
      </c>
      <c r="W236" s="5">
        <v>0.56455999999999995</v>
      </c>
      <c r="X236" s="5">
        <v>0.56455999999999995</v>
      </c>
      <c r="Y236" s="5">
        <v>0.56455999999999995</v>
      </c>
      <c r="Z236" s="5">
        <v>0.56455999999999995</v>
      </c>
      <c r="AA236" s="5">
        <v>0.56455999999999995</v>
      </c>
      <c r="AB236" s="5">
        <v>0.56455999999999995</v>
      </c>
      <c r="AC236" s="5">
        <v>0.56455999999999995</v>
      </c>
      <c r="AD236" s="5">
        <v>0.56455999999999995</v>
      </c>
      <c r="AE236" s="5">
        <v>0.56455999999999995</v>
      </c>
    </row>
    <row r="237" spans="1:31">
      <c r="A237" s="56" t="s">
        <v>75</v>
      </c>
      <c r="B237" s="56" t="s">
        <v>198</v>
      </c>
      <c r="C237" s="56" t="s">
        <v>138</v>
      </c>
      <c r="D237" s="5">
        <v>0.11161</v>
      </c>
      <c r="E237" s="5">
        <v>0.27435599999999999</v>
      </c>
      <c r="F237" s="5">
        <v>0.50951400000000002</v>
      </c>
      <c r="G237" s="5">
        <v>0.81549400000000005</v>
      </c>
      <c r="H237" s="5">
        <v>1.1945239999999999</v>
      </c>
      <c r="I237" s="5">
        <v>1.5451159999999999</v>
      </c>
      <c r="J237" s="5">
        <v>2.0498980000000002</v>
      </c>
      <c r="K237" s="5">
        <v>2.5815388810150002</v>
      </c>
      <c r="L237" s="5">
        <v>3.1455602480299998</v>
      </c>
      <c r="M237" s="5">
        <v>3.8200426915449999</v>
      </c>
      <c r="N237" s="5">
        <v>4.6911656939449999</v>
      </c>
      <c r="O237" s="5">
        <v>5.7236920958500006</v>
      </c>
      <c r="P237" s="5">
        <v>6.8466633628600002</v>
      </c>
      <c r="Q237" s="5">
        <v>8.0847969820549999</v>
      </c>
      <c r="R237" s="5">
        <v>9.4407073651500006</v>
      </c>
      <c r="S237" s="5">
        <v>10.823985475835</v>
      </c>
      <c r="T237" s="5">
        <v>12.145885763220001</v>
      </c>
      <c r="U237" s="5">
        <v>13.548879691470001</v>
      </c>
      <c r="V237" s="5">
        <v>14.978759922349999</v>
      </c>
      <c r="W237" s="5">
        <v>16.456960919829999</v>
      </c>
      <c r="X237" s="5">
        <v>18.030004343885</v>
      </c>
      <c r="Y237" s="5">
        <v>19.703834101000002</v>
      </c>
      <c r="Z237" s="5">
        <v>21.463974976109998</v>
      </c>
      <c r="AA237" s="5">
        <v>23.349093619200001</v>
      </c>
      <c r="AB237" s="5">
        <v>25.312737212824999</v>
      </c>
      <c r="AC237" s="5">
        <v>27.396983894875</v>
      </c>
      <c r="AD237" s="5">
        <v>29.581797740430002</v>
      </c>
      <c r="AE237" s="5">
        <v>29.728784622134999</v>
      </c>
    </row>
    <row r="238" spans="1:31">
      <c r="A238" s="56" t="s">
        <v>75</v>
      </c>
      <c r="B238" s="56" t="s">
        <v>198</v>
      </c>
      <c r="C238" s="56" t="s">
        <v>139</v>
      </c>
      <c r="D238" s="5">
        <v>0.78429700000000002</v>
      </c>
      <c r="E238" s="5">
        <v>1.403103</v>
      </c>
      <c r="F238" s="5">
        <v>1.9629890000000001</v>
      </c>
      <c r="G238" s="5">
        <v>2.4524569999999999</v>
      </c>
      <c r="H238" s="5">
        <v>2.8511630000000001</v>
      </c>
      <c r="I238" s="5">
        <v>2.93377</v>
      </c>
      <c r="J238" s="5">
        <v>3.156518999999999</v>
      </c>
      <c r="K238" s="5">
        <v>3.549097999999999</v>
      </c>
      <c r="L238" s="5">
        <v>3.8150280000000012</v>
      </c>
      <c r="M238" s="5">
        <v>4.0760120000000004</v>
      </c>
      <c r="N238" s="5">
        <v>4.6260350000000008</v>
      </c>
      <c r="O238" s="5">
        <v>5.2448150000000009</v>
      </c>
      <c r="P238" s="5">
        <v>5.8257370000000011</v>
      </c>
      <c r="Q238" s="5">
        <v>6.3521019999999986</v>
      </c>
      <c r="R238" s="5">
        <v>6.8651939999999998</v>
      </c>
      <c r="S238" s="5">
        <v>7.1223680000000007</v>
      </c>
      <c r="T238" s="5">
        <v>7.2354590000000014</v>
      </c>
      <c r="U238" s="5">
        <v>7.2812550000000007</v>
      </c>
      <c r="V238" s="5">
        <v>7.2268980000000012</v>
      </c>
      <c r="W238" s="5">
        <v>7.0892839999999993</v>
      </c>
      <c r="X238" s="5">
        <v>7.1246879999999999</v>
      </c>
      <c r="Y238" s="5">
        <v>7.1913909999999976</v>
      </c>
      <c r="Z238" s="5">
        <v>7.2593880000000004</v>
      </c>
      <c r="AA238" s="5">
        <v>7.3007839999999993</v>
      </c>
      <c r="AB238" s="5">
        <v>7.3490309999999992</v>
      </c>
      <c r="AC238" s="5">
        <v>7.2703799999999994</v>
      </c>
      <c r="AD238" s="5">
        <v>7.1865010000000016</v>
      </c>
      <c r="AE238" s="5">
        <v>7.1865010000000016</v>
      </c>
    </row>
    <row r="239" spans="1:3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</row>
    <row r="240" spans="1:31">
      <c r="A240" s="56" t="s">
        <v>75</v>
      </c>
      <c r="B240" s="56" t="s">
        <v>199</v>
      </c>
      <c r="C240" s="56" t="s">
        <v>153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</row>
    <row r="241" spans="1:31">
      <c r="A241" s="56" t="s">
        <v>75</v>
      </c>
      <c r="B241" s="56" t="s">
        <v>199</v>
      </c>
      <c r="C241" s="56" t="s">
        <v>154</v>
      </c>
      <c r="D241" s="5">
        <v>2.1999999999999998E-8</v>
      </c>
      <c r="E241" s="5">
        <v>3.4639999999999998E-8</v>
      </c>
      <c r="F241" s="5">
        <v>3.6080000000000003E-8</v>
      </c>
      <c r="G241" s="5">
        <v>5.376E-8</v>
      </c>
      <c r="H241" s="5">
        <v>8.543999999999999E-8</v>
      </c>
      <c r="I241" s="5">
        <v>1.8432E-7</v>
      </c>
      <c r="J241" s="5">
        <v>5.0248000000000004E-7</v>
      </c>
      <c r="K241" s="5">
        <v>2.4459199999999999E-6</v>
      </c>
      <c r="L241" s="5">
        <v>2.4459199999999999E-6</v>
      </c>
      <c r="M241" s="5">
        <v>2.4459199999999999E-6</v>
      </c>
      <c r="N241" s="5">
        <v>2.4459199999999999E-6</v>
      </c>
      <c r="O241" s="5">
        <v>2.4459199999999999E-6</v>
      </c>
      <c r="P241" s="5">
        <v>2.4459199999999999E-6</v>
      </c>
      <c r="Q241" s="5">
        <v>2.4461600000000001E-6</v>
      </c>
      <c r="R241" s="5">
        <v>2.7981599999999999E-6</v>
      </c>
      <c r="S241" s="5">
        <v>0.45874975616000002</v>
      </c>
      <c r="T241" s="5">
        <v>2.4621212417599998</v>
      </c>
      <c r="U241" s="5">
        <v>2.4621212418399998</v>
      </c>
      <c r="V241" s="5">
        <v>2.4621212419999998</v>
      </c>
      <c r="W241" s="5">
        <v>2.4621212421599998</v>
      </c>
      <c r="X241" s="5">
        <v>2.4621212216799999</v>
      </c>
      <c r="Y241" s="5">
        <v>2.4621213913600002</v>
      </c>
      <c r="Z241" s="5">
        <v>2.4621213914400002</v>
      </c>
      <c r="AA241" s="5">
        <v>2.4621213741600001</v>
      </c>
      <c r="AB241" s="5">
        <v>2.4621213429600002</v>
      </c>
      <c r="AC241" s="5">
        <v>2.4621213502399999</v>
      </c>
      <c r="AD241" s="5">
        <v>8.0891054263199997</v>
      </c>
      <c r="AE241" s="5">
        <v>8.0891035209600002</v>
      </c>
    </row>
    <row r="242" spans="1:31">
      <c r="A242" s="56" t="s">
        <v>75</v>
      </c>
      <c r="B242" s="56" t="s">
        <v>199</v>
      </c>
      <c r="C242" s="56" t="s">
        <v>155</v>
      </c>
      <c r="D242" s="5">
        <v>0.51570739999999993</v>
      </c>
      <c r="E242" s="5">
        <v>0.51570739999999993</v>
      </c>
      <c r="F242" s="5">
        <v>0.51570739999999993</v>
      </c>
      <c r="G242" s="5">
        <v>0.51570739999999993</v>
      </c>
      <c r="H242" s="5">
        <v>0.51570739999999993</v>
      </c>
      <c r="I242" s="5">
        <v>0.51570739999999993</v>
      </c>
      <c r="J242" s="5">
        <v>0.51570739999999993</v>
      </c>
      <c r="K242" s="5">
        <v>0.51570739999999993</v>
      </c>
      <c r="L242" s="5">
        <v>0.51570739999999993</v>
      </c>
      <c r="M242" s="5">
        <v>0.51570739999999993</v>
      </c>
      <c r="N242" s="5">
        <v>0.51570739999999993</v>
      </c>
      <c r="O242" s="5">
        <v>0.51570739999999993</v>
      </c>
      <c r="P242" s="5">
        <v>0.51570739999999993</v>
      </c>
      <c r="Q242" s="5">
        <v>0.51570739999999993</v>
      </c>
      <c r="R242" s="5">
        <v>0.51570739999999993</v>
      </c>
      <c r="S242" s="5">
        <v>0.51570739999999993</v>
      </c>
      <c r="T242" s="5">
        <v>0.51570739999999993</v>
      </c>
      <c r="U242" s="5">
        <v>0.51570739999999993</v>
      </c>
      <c r="V242" s="5">
        <v>0.51570739999999993</v>
      </c>
      <c r="W242" s="5">
        <v>0.51570739999999993</v>
      </c>
      <c r="X242" s="5">
        <v>0.51570739999999993</v>
      </c>
      <c r="Y242" s="5">
        <v>0.51990740000000002</v>
      </c>
      <c r="Z242" s="5">
        <v>0.51570739999999993</v>
      </c>
      <c r="AA242" s="5">
        <v>0.51570739999999993</v>
      </c>
      <c r="AB242" s="5">
        <v>0.51570739999999993</v>
      </c>
      <c r="AC242" s="5">
        <v>0.51570739999999993</v>
      </c>
      <c r="AD242" s="5">
        <v>0.51570739999999993</v>
      </c>
      <c r="AE242" s="5">
        <v>0.51570739999999993</v>
      </c>
    </row>
    <row r="243" spans="1:31">
      <c r="A243" s="56" t="s">
        <v>75</v>
      </c>
      <c r="B243" s="56" t="s">
        <v>199</v>
      </c>
      <c r="C243" s="56" t="s">
        <v>138</v>
      </c>
      <c r="D243" s="5">
        <v>0.177234</v>
      </c>
      <c r="E243" s="5">
        <v>0.25385200000000002</v>
      </c>
      <c r="F243" s="5">
        <v>0.34049200000000002</v>
      </c>
      <c r="G243" s="5">
        <v>0.42854599999999998</v>
      </c>
      <c r="H243" s="5">
        <v>0.52407000000000004</v>
      </c>
      <c r="I243" s="5">
        <v>0.62826599999999999</v>
      </c>
      <c r="J243" s="5">
        <v>0.79303599999999996</v>
      </c>
      <c r="K243" s="5">
        <v>0.99175479582000003</v>
      </c>
      <c r="L243" s="5">
        <v>1.2257964611100001</v>
      </c>
      <c r="M243" s="5">
        <v>1.5154033582999999</v>
      </c>
      <c r="N243" s="5">
        <v>1.85254609944</v>
      </c>
      <c r="O243" s="5">
        <v>2.2242779065849998</v>
      </c>
      <c r="P243" s="5">
        <v>2.6158697714599999</v>
      </c>
      <c r="Q243" s="5">
        <v>3.0340323817849999</v>
      </c>
      <c r="R243" s="5">
        <v>3.4611048156050002</v>
      </c>
      <c r="S243" s="5">
        <v>3.9100311481299999</v>
      </c>
      <c r="T243" s="5">
        <v>4.3138377653299997</v>
      </c>
      <c r="U243" s="5">
        <v>4.7349114211899996</v>
      </c>
      <c r="V243" s="5">
        <v>5.1581130626949996</v>
      </c>
      <c r="W243" s="5">
        <v>5.6152779068100003</v>
      </c>
      <c r="X243" s="5">
        <v>6.09989296011</v>
      </c>
      <c r="Y243" s="5">
        <v>6.61594202651</v>
      </c>
      <c r="Z243" s="5">
        <v>7.1544283970299993</v>
      </c>
      <c r="AA243" s="5">
        <v>7.7296852599650014</v>
      </c>
      <c r="AB243" s="5">
        <v>8.3255817648649995</v>
      </c>
      <c r="AC243" s="5">
        <v>8.955569384084999</v>
      </c>
      <c r="AD243" s="5">
        <v>9.6143613852450009</v>
      </c>
      <c r="AE243" s="5">
        <v>9.6549281924599981</v>
      </c>
    </row>
    <row r="244" spans="1:31">
      <c r="A244" s="56" t="s">
        <v>75</v>
      </c>
      <c r="B244" s="56" t="s">
        <v>199</v>
      </c>
      <c r="C244" s="56" t="s">
        <v>139</v>
      </c>
      <c r="D244" s="5">
        <v>0.49089899999999997</v>
      </c>
      <c r="E244" s="5">
        <v>0.627193</v>
      </c>
      <c r="F244" s="5">
        <v>0.74812099999999981</v>
      </c>
      <c r="G244" s="5">
        <v>0.84191099999999985</v>
      </c>
      <c r="H244" s="5">
        <v>0.92225799999999991</v>
      </c>
      <c r="I244" s="5">
        <v>0.99943300000000013</v>
      </c>
      <c r="J244" s="5">
        <v>1.164639</v>
      </c>
      <c r="K244" s="5">
        <v>1.3450150000000001</v>
      </c>
      <c r="L244" s="5">
        <v>1.5271239999999999</v>
      </c>
      <c r="M244" s="5">
        <v>1.7546360000000001</v>
      </c>
      <c r="N244" s="5">
        <v>2.0123869999999999</v>
      </c>
      <c r="O244" s="5">
        <v>2.2390750000000001</v>
      </c>
      <c r="P244" s="5">
        <v>2.4365670000000001</v>
      </c>
      <c r="Q244" s="5">
        <v>2.5932059999999999</v>
      </c>
      <c r="R244" s="5">
        <v>2.7111649999999998</v>
      </c>
      <c r="S244" s="5">
        <v>2.7954279999999989</v>
      </c>
      <c r="T244" s="5">
        <v>2.8215239999999988</v>
      </c>
      <c r="U244" s="5">
        <v>2.818101</v>
      </c>
      <c r="V244" s="5">
        <v>2.7976619999999999</v>
      </c>
      <c r="W244" s="5">
        <v>2.803194</v>
      </c>
      <c r="X244" s="5">
        <v>2.8320970000000001</v>
      </c>
      <c r="Y244" s="5">
        <v>2.8457520000000001</v>
      </c>
      <c r="Z244" s="5">
        <v>2.8537750000000011</v>
      </c>
      <c r="AA244" s="5">
        <v>2.843815999999999</v>
      </c>
      <c r="AB244" s="5">
        <v>2.8260709999999989</v>
      </c>
      <c r="AC244" s="5">
        <v>2.796292999999999</v>
      </c>
      <c r="AD244" s="5">
        <v>2.769620999999999</v>
      </c>
      <c r="AE244" s="5">
        <v>2.769620999999999</v>
      </c>
    </row>
    <row r="245" spans="1:3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</row>
    <row r="246" spans="1:31">
      <c r="A246" s="56" t="s">
        <v>75</v>
      </c>
      <c r="B246" s="56" t="s">
        <v>200</v>
      </c>
      <c r="C246" s="56" t="s">
        <v>153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4.199999999999999E-7</v>
      </c>
      <c r="J246" s="5">
        <v>1.3562E-6</v>
      </c>
      <c r="K246" s="5">
        <v>1.573E-6</v>
      </c>
      <c r="L246" s="5">
        <v>2.0649599999999999E-6</v>
      </c>
      <c r="M246" s="5">
        <v>5.9802800000000013E-6</v>
      </c>
      <c r="N246" s="5">
        <v>6.26616E-6</v>
      </c>
      <c r="O246" s="5">
        <v>1.7989317554399999</v>
      </c>
      <c r="P246" s="5">
        <v>1.7989317554399999</v>
      </c>
      <c r="Q246" s="5">
        <v>11.18163167212</v>
      </c>
      <c r="R246" s="5">
        <v>11.18163167328</v>
      </c>
      <c r="S246" s="5">
        <v>11.18163167396</v>
      </c>
      <c r="T246" s="5">
        <v>11.18163167416</v>
      </c>
      <c r="U246" s="5">
        <v>11.18163167436</v>
      </c>
      <c r="V246" s="5">
        <v>11.18163167504</v>
      </c>
      <c r="W246" s="5">
        <v>11.18163167764</v>
      </c>
      <c r="X246" s="5">
        <v>11.18163167832</v>
      </c>
      <c r="Y246" s="5">
        <v>11.181631702480001</v>
      </c>
      <c r="Z246" s="5">
        <v>11.18163173304</v>
      </c>
      <c r="AA246" s="5">
        <v>11.18163173304</v>
      </c>
      <c r="AB246" s="5">
        <v>11.181631746680001</v>
      </c>
      <c r="AC246" s="5">
        <v>11.181631748159999</v>
      </c>
      <c r="AD246" s="5">
        <v>11.585864471640001</v>
      </c>
      <c r="AE246" s="5">
        <v>11.58586463172</v>
      </c>
    </row>
    <row r="247" spans="1:31">
      <c r="A247" s="56" t="s">
        <v>75</v>
      </c>
      <c r="B247" s="56" t="s">
        <v>200</v>
      </c>
      <c r="C247" s="56" t="s">
        <v>154</v>
      </c>
      <c r="D247" s="5">
        <v>1.3879999999999999E-8</v>
      </c>
      <c r="E247" s="5">
        <v>1.808E-8</v>
      </c>
      <c r="F247" s="5">
        <v>2.236E-8</v>
      </c>
      <c r="G247" s="5">
        <v>2.62E-8</v>
      </c>
      <c r="H247" s="5">
        <v>3.044E-8</v>
      </c>
      <c r="I247" s="5">
        <v>3.5240000000000003E-8</v>
      </c>
      <c r="J247" s="5">
        <v>6.3320000000000001E-8</v>
      </c>
      <c r="K247" s="5">
        <v>7.3920000000000003E-8</v>
      </c>
      <c r="L247" s="5">
        <v>7.4880000000000006E-8</v>
      </c>
      <c r="M247" s="5">
        <v>7.8400000000000001E-8</v>
      </c>
      <c r="N247" s="5">
        <v>9.2159999999999999E-8</v>
      </c>
      <c r="O247" s="5">
        <v>1.154E-7</v>
      </c>
      <c r="P247" s="5">
        <v>1.1548E-7</v>
      </c>
      <c r="Q247" s="5">
        <v>1.212E-7</v>
      </c>
      <c r="R247" s="5">
        <v>1.416E-7</v>
      </c>
      <c r="S247" s="5">
        <v>1.4611999999999999E-7</v>
      </c>
      <c r="T247" s="5">
        <v>1.4628000000000001E-7</v>
      </c>
      <c r="U247" s="5">
        <v>1.5176E-7</v>
      </c>
      <c r="V247" s="5">
        <v>1.7016000000000001E-7</v>
      </c>
      <c r="W247" s="5">
        <v>2.3036000000000001E-7</v>
      </c>
      <c r="X247" s="5">
        <v>2.1964E-7</v>
      </c>
      <c r="Y247" s="5">
        <v>3.3767999999999999E-7</v>
      </c>
      <c r="Z247" s="5">
        <v>3.9295999999999999E-7</v>
      </c>
      <c r="AA247" s="5">
        <v>3.9131999999999999E-7</v>
      </c>
      <c r="AB247" s="5">
        <v>4.5848000000000001E-7</v>
      </c>
      <c r="AC247" s="5">
        <v>4.7716000000000002E-7</v>
      </c>
      <c r="AD247" s="5">
        <v>5.8528000000000001E-7</v>
      </c>
      <c r="AE247" s="5">
        <v>6.4599999999999993E-7</v>
      </c>
    </row>
    <row r="248" spans="1:31">
      <c r="A248" s="56" t="s">
        <v>75</v>
      </c>
      <c r="B248" s="56" t="s">
        <v>200</v>
      </c>
      <c r="C248" s="56" t="s">
        <v>155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</row>
    <row r="249" spans="1:31">
      <c r="A249" s="56" t="s">
        <v>75</v>
      </c>
      <c r="B249" s="56" t="s">
        <v>200</v>
      </c>
      <c r="C249" s="56" t="s">
        <v>138</v>
      </c>
      <c r="D249" s="5">
        <v>1.295E-2</v>
      </c>
      <c r="E249" s="5">
        <v>2.6112E-2</v>
      </c>
      <c r="F249" s="5">
        <v>4.4142000000000001E-2</v>
      </c>
      <c r="G249" s="5">
        <v>6.6091999999999998E-2</v>
      </c>
      <c r="H249" s="5">
        <v>9.2412000000000008E-2</v>
      </c>
      <c r="I249" s="5">
        <v>0.12335400000000001</v>
      </c>
      <c r="J249" s="5">
        <v>0.17060600000000001</v>
      </c>
      <c r="K249" s="5">
        <v>0.22195862709</v>
      </c>
      <c r="L249" s="5">
        <v>0.28157472483000001</v>
      </c>
      <c r="M249" s="5">
        <v>0.35696275249999998</v>
      </c>
      <c r="N249" s="5">
        <v>0.44614944786499999</v>
      </c>
      <c r="O249" s="5">
        <v>0.54867149695000006</v>
      </c>
      <c r="P249" s="5">
        <v>0.65943704218499999</v>
      </c>
      <c r="Q249" s="5">
        <v>0.78005994754499997</v>
      </c>
      <c r="R249" s="5">
        <v>0.9062977728199999</v>
      </c>
      <c r="S249" s="5">
        <v>1.040121219285</v>
      </c>
      <c r="T249" s="5">
        <v>1.1649292652800001</v>
      </c>
      <c r="U249" s="5">
        <v>1.2964645485349999</v>
      </c>
      <c r="V249" s="5">
        <v>1.429901401595</v>
      </c>
      <c r="W249" s="5">
        <v>1.5737032151449999</v>
      </c>
      <c r="X249" s="5">
        <v>1.7260508378449999</v>
      </c>
      <c r="Y249" s="5">
        <v>1.888186505435</v>
      </c>
      <c r="Z249" s="5">
        <v>2.05772943305</v>
      </c>
      <c r="AA249" s="5">
        <v>2.2388078230950001</v>
      </c>
      <c r="AB249" s="5">
        <v>2.4264294353150002</v>
      </c>
      <c r="AC249" s="5">
        <v>2.6247670563300001</v>
      </c>
      <c r="AD249" s="5">
        <v>2.8318587599799998</v>
      </c>
      <c r="AE249" s="5">
        <v>2.8430535487099999</v>
      </c>
    </row>
    <row r="250" spans="1:31">
      <c r="A250" s="56" t="s">
        <v>75</v>
      </c>
      <c r="B250" s="56" t="s">
        <v>200</v>
      </c>
      <c r="C250" s="56" t="s">
        <v>139</v>
      </c>
      <c r="D250" s="5">
        <v>9.6873000000000001E-2</v>
      </c>
      <c r="E250" s="5">
        <v>0.13844100000000001</v>
      </c>
      <c r="F250" s="5">
        <v>0.174792</v>
      </c>
      <c r="G250" s="5">
        <v>0.202269</v>
      </c>
      <c r="H250" s="5">
        <v>0.22322</v>
      </c>
      <c r="I250" s="5">
        <v>0.23985300000000001</v>
      </c>
      <c r="J250" s="5">
        <v>0.27319900000000003</v>
      </c>
      <c r="K250" s="5">
        <v>0.31722600000000001</v>
      </c>
      <c r="L250" s="5">
        <v>0.35755399999999998</v>
      </c>
      <c r="M250" s="5">
        <v>0.41061799999999998</v>
      </c>
      <c r="N250" s="5">
        <v>0.47207399999999988</v>
      </c>
      <c r="O250" s="5">
        <v>0.53293299999999999</v>
      </c>
      <c r="P250" s="5">
        <v>0.58844799999999986</v>
      </c>
      <c r="Q250" s="5">
        <v>0.63538300000000003</v>
      </c>
      <c r="R250" s="5">
        <v>0.67350200000000016</v>
      </c>
      <c r="S250" s="5">
        <v>0.70202500000000012</v>
      </c>
      <c r="T250" s="5">
        <v>0.71373099999999978</v>
      </c>
      <c r="U250" s="5">
        <v>0.71706000000000003</v>
      </c>
      <c r="V250" s="5">
        <v>0.71355499999999994</v>
      </c>
      <c r="W250" s="5">
        <v>0.71602399999999999</v>
      </c>
      <c r="X250" s="5">
        <v>0.72410000000000008</v>
      </c>
      <c r="Y250" s="5">
        <v>0.73117500000000013</v>
      </c>
      <c r="Z250" s="5">
        <v>0.73704199999999997</v>
      </c>
      <c r="AA250" s="5">
        <v>0.73800500000000002</v>
      </c>
      <c r="AB250" s="5">
        <v>0.73683199999999993</v>
      </c>
      <c r="AC250" s="5">
        <v>0.73098499999999988</v>
      </c>
      <c r="AD250" s="5">
        <v>0.72396800000000006</v>
      </c>
      <c r="AE250" s="5">
        <v>0.72396800000000006</v>
      </c>
    </row>
    <row r="251" spans="1:31"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  <row r="252" spans="1:31">
      <c r="A252" s="56" t="s">
        <v>77</v>
      </c>
      <c r="B252" s="56" t="s">
        <v>163</v>
      </c>
      <c r="C252" s="56" t="s">
        <v>152</v>
      </c>
      <c r="D252" s="5">
        <v>0</v>
      </c>
      <c r="E252" s="5">
        <v>0</v>
      </c>
      <c r="F252" s="5">
        <v>116.28</v>
      </c>
      <c r="G252" s="5">
        <v>348.84</v>
      </c>
      <c r="H252" s="5">
        <v>348.84</v>
      </c>
      <c r="I252" s="5">
        <v>348.84</v>
      </c>
      <c r="J252" s="5">
        <v>348.84</v>
      </c>
      <c r="K252" s="5">
        <v>348.84</v>
      </c>
      <c r="L252" s="5">
        <v>348.84</v>
      </c>
      <c r="M252" s="5">
        <v>348.84</v>
      </c>
      <c r="N252" s="5">
        <v>348.84</v>
      </c>
      <c r="O252" s="5">
        <v>348.84</v>
      </c>
      <c r="P252" s="5">
        <v>348.84</v>
      </c>
      <c r="Q252" s="5">
        <v>348.84</v>
      </c>
      <c r="R252" s="5">
        <v>348.84</v>
      </c>
      <c r="S252" s="5">
        <v>348.84</v>
      </c>
      <c r="T252" s="5">
        <v>348.84</v>
      </c>
      <c r="U252" s="5">
        <v>348.84</v>
      </c>
      <c r="V252" s="5">
        <v>348.84</v>
      </c>
      <c r="W252" s="5">
        <v>348.84</v>
      </c>
      <c r="X252" s="5">
        <v>348.84</v>
      </c>
      <c r="Y252" s="5">
        <v>348.84</v>
      </c>
      <c r="Z252" s="5">
        <v>348.84</v>
      </c>
      <c r="AA252" s="5">
        <v>348.84</v>
      </c>
      <c r="AB252" s="5">
        <v>348.84</v>
      </c>
      <c r="AC252" s="5">
        <v>348.84</v>
      </c>
      <c r="AD252" s="5">
        <v>348.84</v>
      </c>
      <c r="AE252" s="5">
        <v>348.84</v>
      </c>
    </row>
    <row r="253" spans="1:31">
      <c r="A253" s="56" t="s">
        <v>77</v>
      </c>
      <c r="B253" s="56" t="s">
        <v>163</v>
      </c>
      <c r="C253" s="56" t="s">
        <v>153</v>
      </c>
      <c r="D253" s="5">
        <v>6.0490000000000004</v>
      </c>
      <c r="E253" s="5">
        <v>6.0490000000000004</v>
      </c>
      <c r="F253" s="5">
        <v>6.0490000000000004</v>
      </c>
      <c r="G253" s="5">
        <v>6.0490000000000004</v>
      </c>
      <c r="H253" s="5">
        <v>6.0490000000000004</v>
      </c>
      <c r="I253" s="5">
        <v>6.0490026616000003</v>
      </c>
      <c r="J253" s="5">
        <v>6.0490027055200004</v>
      </c>
      <c r="K253" s="5">
        <v>6.0490029860800014</v>
      </c>
      <c r="L253" s="5">
        <v>6.0490032059200001</v>
      </c>
      <c r="M253" s="5">
        <v>15.52218316768</v>
      </c>
      <c r="N253" s="5">
        <v>15.5221839916</v>
      </c>
      <c r="O253" s="5">
        <v>25.712575139919998</v>
      </c>
      <c r="P253" s="5">
        <v>25.712575140159998</v>
      </c>
      <c r="Q253" s="5">
        <v>25.712575141599999</v>
      </c>
      <c r="R253" s="5">
        <v>30.440114904160001</v>
      </c>
      <c r="S253" s="5">
        <v>30.4401149308</v>
      </c>
      <c r="T253" s="5">
        <v>31.7277120844</v>
      </c>
      <c r="U253" s="5">
        <v>32.805176273199997</v>
      </c>
      <c r="V253" s="5">
        <v>32.805176273439997</v>
      </c>
      <c r="W253" s="5">
        <v>32.805176273439997</v>
      </c>
      <c r="X253" s="5">
        <v>42.048999983919998</v>
      </c>
      <c r="Y253" s="5">
        <v>42.048999983919998</v>
      </c>
      <c r="Z253" s="5">
        <v>42.048999983919998</v>
      </c>
      <c r="AA253" s="5">
        <v>42.048999983919998</v>
      </c>
      <c r="AB253" s="5">
        <v>42.048999983919998</v>
      </c>
      <c r="AC253" s="5">
        <v>42.048999987519998</v>
      </c>
      <c r="AD253" s="5">
        <v>42.048999988479999</v>
      </c>
      <c r="AE253" s="5">
        <v>42.048999988719991</v>
      </c>
    </row>
    <row r="254" spans="1:31">
      <c r="A254" s="56" t="s">
        <v>77</v>
      </c>
      <c r="B254" s="56" t="s">
        <v>163</v>
      </c>
      <c r="C254" s="56" t="s">
        <v>154</v>
      </c>
      <c r="D254" s="5">
        <v>0.22200010487999999</v>
      </c>
      <c r="E254" s="5">
        <v>0.22200015400000001</v>
      </c>
      <c r="F254" s="5">
        <v>5.0219742257600002</v>
      </c>
      <c r="G254" s="5">
        <v>5.0219742257600002</v>
      </c>
      <c r="H254" s="5">
        <v>12.42168832528</v>
      </c>
      <c r="I254" s="5">
        <v>15.62198372864</v>
      </c>
      <c r="J254" s="5">
        <v>16.222119715200002</v>
      </c>
      <c r="K254" s="5">
        <v>16.222119722079999</v>
      </c>
      <c r="L254" s="5">
        <v>16.222119725919999</v>
      </c>
      <c r="M254" s="5">
        <v>16.22211973688</v>
      </c>
      <c r="N254" s="5">
        <v>16.222119750560001</v>
      </c>
      <c r="O254" s="5">
        <v>16.222119767359999</v>
      </c>
      <c r="P254" s="5">
        <v>16.222119767439999</v>
      </c>
      <c r="Q254" s="5">
        <v>16.222119768799999</v>
      </c>
      <c r="R254" s="5">
        <v>16.222119794320001</v>
      </c>
      <c r="S254" s="5">
        <v>16.222119797360001</v>
      </c>
      <c r="T254" s="5">
        <v>16.222119934639998</v>
      </c>
      <c r="U254" s="5">
        <v>16.222120067999999</v>
      </c>
      <c r="V254" s="5">
        <v>16.222120068079999</v>
      </c>
      <c r="W254" s="5">
        <v>16.222120068079999</v>
      </c>
      <c r="X254" s="5">
        <v>16.22212017008</v>
      </c>
      <c r="Y254" s="5">
        <v>16.22212017392</v>
      </c>
      <c r="Z254" s="5">
        <v>11.42214611504</v>
      </c>
      <c r="AA254" s="5">
        <v>11.42214614912</v>
      </c>
      <c r="AB254" s="5">
        <v>4.0224335549600001</v>
      </c>
      <c r="AC254" s="5">
        <v>3.5736027561600001</v>
      </c>
      <c r="AD254" s="5">
        <v>7.8170553646400007</v>
      </c>
      <c r="AE254" s="5">
        <v>8.1686044103200004</v>
      </c>
    </row>
    <row r="255" spans="1:31">
      <c r="A255" s="56" t="s">
        <v>77</v>
      </c>
      <c r="B255" s="56" t="s">
        <v>163</v>
      </c>
      <c r="C255" s="56" t="s">
        <v>155</v>
      </c>
      <c r="D255" s="5">
        <v>7.4999999999999997E-2</v>
      </c>
      <c r="E255" s="5">
        <v>7.4999999999999997E-2</v>
      </c>
      <c r="F255" s="5">
        <v>7.4999999999999997E-2</v>
      </c>
      <c r="G255" s="5">
        <v>7.4999999999999997E-2</v>
      </c>
      <c r="H255" s="5">
        <v>7.4999999999999997E-2</v>
      </c>
      <c r="I255" s="5">
        <v>7.4999999999999997E-2</v>
      </c>
      <c r="J255" s="5">
        <v>7.4999999999999997E-2</v>
      </c>
      <c r="K255" s="5">
        <v>7.4999999999999997E-2</v>
      </c>
      <c r="L255" s="5">
        <v>7.4999999999999997E-2</v>
      </c>
      <c r="M255" s="5">
        <v>7.4999999999999997E-2</v>
      </c>
      <c r="N255" s="5">
        <v>7.4999999999999997E-2</v>
      </c>
      <c r="O255" s="5">
        <v>7.4999999999999997E-2</v>
      </c>
      <c r="P255" s="5">
        <v>7.4999999999999997E-2</v>
      </c>
      <c r="Q255" s="5">
        <v>7.4999999999999997E-2</v>
      </c>
      <c r="R255" s="5">
        <v>7.4999999999999997E-2</v>
      </c>
      <c r="S255" s="5">
        <v>7.4999999999999997E-2</v>
      </c>
      <c r="T255" s="5">
        <v>7.4999999999999997E-2</v>
      </c>
      <c r="U255" s="5">
        <v>7.4999999999999997E-2</v>
      </c>
      <c r="V255" s="5">
        <v>7.4999999999999997E-2</v>
      </c>
      <c r="W255" s="5">
        <v>7.4999999999999997E-2</v>
      </c>
      <c r="X255" s="5">
        <v>7.4999999999999997E-2</v>
      </c>
      <c r="Y255" s="5">
        <v>7.4999999999999997E-2</v>
      </c>
      <c r="Z255" s="5">
        <v>7.4999999999999997E-2</v>
      </c>
      <c r="AA255" s="5">
        <v>7.4999999999999997E-2</v>
      </c>
      <c r="AB255" s="5">
        <v>7.4999999999999997E-2</v>
      </c>
      <c r="AC255" s="5">
        <v>7.4999999999999997E-2</v>
      </c>
      <c r="AD255" s="5">
        <v>7.4999999999999997E-2</v>
      </c>
      <c r="AE255" s="5">
        <v>7.4999999999999997E-2</v>
      </c>
    </row>
    <row r="256" spans="1:31">
      <c r="A256" s="56" t="s">
        <v>77</v>
      </c>
      <c r="B256" s="56" t="s">
        <v>163</v>
      </c>
      <c r="C256" s="56" t="s">
        <v>138</v>
      </c>
      <c r="D256" s="5">
        <v>0.19439000000000001</v>
      </c>
      <c r="E256" s="5">
        <v>0.38778200000000002</v>
      </c>
      <c r="F256" s="5">
        <v>0.64293400000000001</v>
      </c>
      <c r="G256" s="5">
        <v>0.95461600000000013</v>
      </c>
      <c r="H256" s="5">
        <v>1.3278779999799999</v>
      </c>
      <c r="I256" s="5">
        <v>1.76852400002</v>
      </c>
      <c r="J256" s="5">
        <v>2.4472339999999999</v>
      </c>
      <c r="K256" s="5">
        <v>3.1792912904050001</v>
      </c>
      <c r="L256" s="5">
        <v>4.0532339049049986</v>
      </c>
      <c r="M256" s="5">
        <v>5.11723319667</v>
      </c>
      <c r="N256" s="5">
        <v>6.43023426347</v>
      </c>
      <c r="O256" s="5">
        <v>7.9057333170550006</v>
      </c>
      <c r="P256" s="5">
        <v>9.4718205509300013</v>
      </c>
      <c r="Q256" s="5">
        <v>11.167270950860001</v>
      </c>
      <c r="R256" s="5">
        <v>12.912038666959999</v>
      </c>
      <c r="S256" s="5">
        <v>14.73846369202</v>
      </c>
      <c r="T256" s="5">
        <v>16.415895738774999</v>
      </c>
      <c r="U256" s="5">
        <v>18.159610702915</v>
      </c>
      <c r="V256" s="5">
        <v>19.909619633599998</v>
      </c>
      <c r="W256" s="5">
        <v>21.794410553790001</v>
      </c>
      <c r="X256" s="5">
        <v>23.789931412960001</v>
      </c>
      <c r="Y256" s="5">
        <v>25.91618567615</v>
      </c>
      <c r="Z256" s="5">
        <v>28.143168150449998</v>
      </c>
      <c r="AA256" s="5">
        <v>30.528180027295001</v>
      </c>
      <c r="AB256" s="5">
        <v>33.003186534479987</v>
      </c>
      <c r="AC256" s="5">
        <v>35.626558730494999</v>
      </c>
      <c r="AD256" s="5">
        <v>38.366984215949998</v>
      </c>
      <c r="AE256" s="5">
        <v>38.530625895744997</v>
      </c>
    </row>
    <row r="257" spans="1:31">
      <c r="A257" s="56" t="s">
        <v>77</v>
      </c>
      <c r="B257" s="56" t="s">
        <v>163</v>
      </c>
      <c r="C257" s="56" t="s">
        <v>139</v>
      </c>
      <c r="D257" s="5">
        <v>1.2905990000000001</v>
      </c>
      <c r="E257" s="5">
        <v>1.8669420000000001</v>
      </c>
      <c r="F257" s="5">
        <v>2.3402639999999999</v>
      </c>
      <c r="G257" s="5">
        <v>2.721489</v>
      </c>
      <c r="H257" s="5">
        <v>3.0202580000000001</v>
      </c>
      <c r="I257" s="5">
        <v>3.254537</v>
      </c>
      <c r="J257" s="5">
        <v>3.7212140000000011</v>
      </c>
      <c r="K257" s="5">
        <v>4.3609040000000006</v>
      </c>
      <c r="L257" s="5">
        <v>5.0073279999999993</v>
      </c>
      <c r="M257" s="5">
        <v>5.7303620000000004</v>
      </c>
      <c r="N257" s="5">
        <v>6.740787000000001</v>
      </c>
      <c r="O257" s="5">
        <v>7.6745400000000012</v>
      </c>
      <c r="P257" s="5">
        <v>8.4862740000000016</v>
      </c>
      <c r="Q257" s="5">
        <v>9.1783719999999995</v>
      </c>
      <c r="R257" s="5">
        <v>9.7157289999999996</v>
      </c>
      <c r="S257" s="5">
        <v>10.088804</v>
      </c>
      <c r="T257" s="5">
        <v>10.215768000000001</v>
      </c>
      <c r="U257" s="5">
        <v>10.213255999999999</v>
      </c>
      <c r="V257" s="5">
        <v>10.122491999999999</v>
      </c>
      <c r="W257" s="5">
        <v>10.065595</v>
      </c>
      <c r="X257" s="5">
        <v>10.181203</v>
      </c>
      <c r="Y257" s="5">
        <v>10.256219</v>
      </c>
      <c r="Z257" s="5">
        <v>10.301366</v>
      </c>
      <c r="AA257" s="5">
        <v>10.294813</v>
      </c>
      <c r="AB257" s="5">
        <v>10.252349000000001</v>
      </c>
      <c r="AC257" s="5">
        <v>10.143597</v>
      </c>
      <c r="AD257" s="5">
        <v>10.015876</v>
      </c>
      <c r="AE257" s="5">
        <v>10.015876</v>
      </c>
    </row>
    <row r="258" spans="1:3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</row>
    <row r="259" spans="1:31">
      <c r="A259" s="56" t="s">
        <v>77</v>
      </c>
      <c r="B259" s="56" t="s">
        <v>197</v>
      </c>
      <c r="C259" s="56" t="s">
        <v>153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4.0536000000000002E-7</v>
      </c>
      <c r="J259" s="5">
        <v>4.6776E-7</v>
      </c>
      <c r="K259" s="5">
        <v>10.162721944799999</v>
      </c>
      <c r="L259" s="5">
        <v>10.162721944799999</v>
      </c>
      <c r="M259" s="5">
        <v>10.162721944799999</v>
      </c>
      <c r="N259" s="5">
        <v>15.403290633119999</v>
      </c>
      <c r="O259" s="5">
        <v>15.403290635279999</v>
      </c>
      <c r="P259" s="5">
        <v>15.403290635279999</v>
      </c>
      <c r="Q259" s="5">
        <v>28.214788197840001</v>
      </c>
      <c r="R259" s="5">
        <v>37.336615888559997</v>
      </c>
      <c r="S259" s="5">
        <v>37.336615889039997</v>
      </c>
      <c r="T259" s="5">
        <v>37.336615889519997</v>
      </c>
      <c r="U259" s="5">
        <v>37.336615889759997</v>
      </c>
      <c r="V259" s="5">
        <v>42.406805009760014</v>
      </c>
      <c r="W259" s="5">
        <v>42.406805009760014</v>
      </c>
      <c r="X259" s="5">
        <v>42.406805009999999</v>
      </c>
      <c r="Y259" s="5">
        <v>42.406805009999999</v>
      </c>
      <c r="Z259" s="5">
        <v>47.613817050719987</v>
      </c>
      <c r="AA259" s="5">
        <v>47.613817050719987</v>
      </c>
      <c r="AB259" s="5">
        <v>47.613817050719987</v>
      </c>
      <c r="AC259" s="5">
        <v>47.613817050719987</v>
      </c>
      <c r="AD259" s="5">
        <v>47.613817050719987</v>
      </c>
      <c r="AE259" s="5">
        <v>47.613817050719987</v>
      </c>
    </row>
    <row r="260" spans="1:31">
      <c r="A260" s="56" t="s">
        <v>77</v>
      </c>
      <c r="B260" s="56" t="s">
        <v>197</v>
      </c>
      <c r="C260" s="56" t="s">
        <v>154</v>
      </c>
      <c r="D260" s="5">
        <v>5.7000001031999998</v>
      </c>
      <c r="E260" s="5">
        <v>5.7000001508400002</v>
      </c>
      <c r="F260" s="5">
        <v>7.7000001810400001</v>
      </c>
      <c r="G260" s="5">
        <v>7.70000023456</v>
      </c>
      <c r="H260" s="5">
        <v>7.7000003057199997</v>
      </c>
      <c r="I260" s="5">
        <v>8.0522436852000006</v>
      </c>
      <c r="J260" s="5">
        <v>8.0793147615999992</v>
      </c>
      <c r="K260" s="5">
        <v>11.583529845839999</v>
      </c>
      <c r="L260" s="5">
        <v>11.583529846039999</v>
      </c>
      <c r="M260" s="5">
        <v>11.583529846039999</v>
      </c>
      <c r="N260" s="5">
        <v>12.06759879396</v>
      </c>
      <c r="O260" s="5">
        <v>12.06759879432</v>
      </c>
      <c r="P260" s="5">
        <v>12.0675987946</v>
      </c>
      <c r="Q260" s="5">
        <v>12.0675988284</v>
      </c>
      <c r="R260" s="5">
        <v>14.319225620239999</v>
      </c>
      <c r="S260" s="5">
        <v>20.997659895040002</v>
      </c>
      <c r="T260" s="5">
        <v>31.530967146399998</v>
      </c>
      <c r="U260" s="5">
        <v>31.782231040519999</v>
      </c>
      <c r="V260" s="5">
        <v>33.4030896286</v>
      </c>
      <c r="W260" s="5">
        <v>33.40308962868</v>
      </c>
      <c r="X260" s="5">
        <v>33.403089525600002</v>
      </c>
      <c r="Y260" s="5">
        <v>33.403089478040002</v>
      </c>
      <c r="Z260" s="5">
        <v>34.976852608999998</v>
      </c>
      <c r="AA260" s="5">
        <v>34.976852555560001</v>
      </c>
      <c r="AB260" s="5">
        <v>34.976852484520002</v>
      </c>
      <c r="AC260" s="5">
        <v>42.730433730000001</v>
      </c>
      <c r="AD260" s="5">
        <v>53.052727271280013</v>
      </c>
      <c r="AE260" s="5">
        <v>49.548512193080001</v>
      </c>
    </row>
    <row r="261" spans="1:31">
      <c r="A261" s="56" t="s">
        <v>77</v>
      </c>
      <c r="B261" s="56" t="s">
        <v>197</v>
      </c>
      <c r="C261" s="56" t="s">
        <v>155</v>
      </c>
      <c r="D261" s="5">
        <v>0.15000001614</v>
      </c>
      <c r="E261" s="5">
        <v>0.1500000212</v>
      </c>
      <c r="F261" s="5">
        <v>0.15000002416</v>
      </c>
      <c r="G261" s="5">
        <v>0.15000002904000001</v>
      </c>
      <c r="H261" s="5">
        <v>0.15000003540000001</v>
      </c>
      <c r="I261" s="5">
        <v>0.15000008400000001</v>
      </c>
      <c r="J261" s="5">
        <v>0.15000009340000001</v>
      </c>
      <c r="K261" s="5">
        <v>0.15000012975999999</v>
      </c>
      <c r="L261" s="5">
        <v>0.15000012977999999</v>
      </c>
      <c r="M261" s="5">
        <v>0.15000012979999999</v>
      </c>
      <c r="N261" s="5">
        <v>0.15000013143999999</v>
      </c>
      <c r="O261" s="5">
        <v>0.15000013149999999</v>
      </c>
      <c r="P261" s="5">
        <v>0.15000013162</v>
      </c>
      <c r="Q261" s="5">
        <v>0.15000014551999999</v>
      </c>
      <c r="R261" s="5">
        <v>0.15000015363999999</v>
      </c>
      <c r="S261" s="5">
        <v>0.1500001607</v>
      </c>
      <c r="T261" s="5">
        <v>0.15000017284</v>
      </c>
      <c r="U261" s="5">
        <v>0.15000018945999999</v>
      </c>
      <c r="V261" s="5">
        <v>0.15000019115999999</v>
      </c>
      <c r="W261" s="5">
        <v>0.15000019124</v>
      </c>
      <c r="X261" s="5">
        <v>0.15000018677999999</v>
      </c>
      <c r="Y261" s="5">
        <v>0.15000021778</v>
      </c>
      <c r="Z261" s="5">
        <v>0.15000030976000001</v>
      </c>
      <c r="AA261" s="5">
        <v>0.15000030496</v>
      </c>
      <c r="AB261" s="5">
        <v>0.15000029870000001</v>
      </c>
      <c r="AC261" s="5">
        <v>0.15000038552</v>
      </c>
      <c r="AD261" s="5">
        <v>0.15000044602000001</v>
      </c>
      <c r="AE261" s="5">
        <v>0.15000049934000001</v>
      </c>
    </row>
    <row r="262" spans="1:31">
      <c r="A262" s="56" t="s">
        <v>77</v>
      </c>
      <c r="B262" s="56" t="s">
        <v>197</v>
      </c>
      <c r="C262" s="56" t="s">
        <v>138</v>
      </c>
      <c r="D262" s="5">
        <v>0.14129399998</v>
      </c>
      <c r="E262" s="5">
        <v>0.30395800002000001</v>
      </c>
      <c r="F262" s="5">
        <v>0.53381000000000001</v>
      </c>
      <c r="G262" s="5">
        <v>0.813106</v>
      </c>
      <c r="H262" s="5">
        <v>1.146738</v>
      </c>
      <c r="I262" s="5">
        <v>1.550006</v>
      </c>
      <c r="J262" s="5">
        <v>2.17790199998</v>
      </c>
      <c r="K262" s="5">
        <v>2.8239585915449998</v>
      </c>
      <c r="L262" s="5">
        <v>3.4868108320350002</v>
      </c>
      <c r="M262" s="5">
        <v>4.2915399553900002</v>
      </c>
      <c r="N262" s="5">
        <v>5.2811603713600004</v>
      </c>
      <c r="O262" s="5">
        <v>6.3950273002500007</v>
      </c>
      <c r="P262" s="5">
        <v>7.5862314719300006</v>
      </c>
      <c r="Q262" s="5">
        <v>8.8577822420450012</v>
      </c>
      <c r="R262" s="5">
        <v>10.169888386215</v>
      </c>
      <c r="S262" s="5">
        <v>11.545914341805</v>
      </c>
      <c r="T262" s="5">
        <v>12.764630874205</v>
      </c>
      <c r="U262" s="5">
        <v>14.01262180554</v>
      </c>
      <c r="V262" s="5">
        <v>15.235826242094999</v>
      </c>
      <c r="W262" s="5">
        <v>16.550862035824998</v>
      </c>
      <c r="X262" s="5">
        <v>17.939280273455001</v>
      </c>
      <c r="Y262" s="5">
        <v>19.407113092399999</v>
      </c>
      <c r="Z262" s="5">
        <v>20.940613881545001</v>
      </c>
      <c r="AA262" s="5">
        <v>22.57659538319</v>
      </c>
      <c r="AB262" s="5">
        <v>24.272251064639999</v>
      </c>
      <c r="AC262" s="5">
        <v>26.07354447682</v>
      </c>
      <c r="AD262" s="5">
        <v>27.941384198834999</v>
      </c>
      <c r="AE262" s="5">
        <v>28.04476365911</v>
      </c>
    </row>
    <row r="263" spans="1:31">
      <c r="A263" s="56" t="s">
        <v>77</v>
      </c>
      <c r="B263" s="56" t="s">
        <v>197</v>
      </c>
      <c r="C263" s="56" t="s">
        <v>139</v>
      </c>
      <c r="D263" s="5">
        <v>0.93413899999999994</v>
      </c>
      <c r="E263" s="5">
        <v>1.486032</v>
      </c>
      <c r="F263" s="5">
        <v>1.998332</v>
      </c>
      <c r="G263" s="5">
        <v>2.377211</v>
      </c>
      <c r="H263" s="5">
        <v>2.6857310000000001</v>
      </c>
      <c r="I263" s="5">
        <v>2.9478589999999989</v>
      </c>
      <c r="J263" s="5">
        <v>3.4452570000000011</v>
      </c>
      <c r="K263" s="5">
        <v>4.0823709999999993</v>
      </c>
      <c r="L263" s="5">
        <v>4.5611999999999986</v>
      </c>
      <c r="M263" s="5">
        <v>5.1066079999999987</v>
      </c>
      <c r="N263" s="5">
        <v>5.893184999999999</v>
      </c>
      <c r="O263" s="5">
        <v>6.655151</v>
      </c>
      <c r="P263" s="5">
        <v>7.3638430000000001</v>
      </c>
      <c r="Q263" s="5">
        <v>7.9421039999999996</v>
      </c>
      <c r="R263" s="5">
        <v>8.4166529999999984</v>
      </c>
      <c r="S263" s="5">
        <v>8.7754529999999971</v>
      </c>
      <c r="T263" s="5">
        <v>8.9196810000000006</v>
      </c>
      <c r="U263" s="5">
        <v>8.9421520000000001</v>
      </c>
      <c r="V263" s="5">
        <v>8.8258210000000012</v>
      </c>
      <c r="W263" s="5">
        <v>8.7349959999999989</v>
      </c>
      <c r="X263" s="5">
        <v>8.7984870000000015</v>
      </c>
      <c r="Y263" s="5">
        <v>8.8397610000000011</v>
      </c>
      <c r="Z263" s="5">
        <v>8.8853490000000015</v>
      </c>
      <c r="AA263" s="5">
        <v>8.8638999999999974</v>
      </c>
      <c r="AB263" s="5">
        <v>8.8276219999999999</v>
      </c>
      <c r="AC263" s="5">
        <v>8.7483510000000013</v>
      </c>
      <c r="AD263" s="5">
        <v>8.6558369999999965</v>
      </c>
      <c r="AE263" s="5">
        <v>8.6558369999999965</v>
      </c>
    </row>
    <row r="264" spans="1:3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</row>
    <row r="265" spans="1:31">
      <c r="A265" s="56" t="s">
        <v>77</v>
      </c>
      <c r="B265" s="56" t="s">
        <v>198</v>
      </c>
      <c r="C265" s="56" t="s">
        <v>153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7.3271999999999991E-7</v>
      </c>
      <c r="J265" s="5">
        <v>5.3923199999999997E-6</v>
      </c>
      <c r="K265" s="5">
        <v>3.72962662176</v>
      </c>
      <c r="L265" s="5">
        <v>3.72962662176</v>
      </c>
      <c r="M265" s="5">
        <v>3.72962662176</v>
      </c>
      <c r="N265" s="5">
        <v>3.72962662176</v>
      </c>
      <c r="O265" s="5">
        <v>3.72962662176</v>
      </c>
      <c r="P265" s="5">
        <v>3.72962662176</v>
      </c>
      <c r="Q265" s="5">
        <v>7.0364830324799996</v>
      </c>
      <c r="R265" s="5">
        <v>7.0364832124800003</v>
      </c>
      <c r="S265" s="5">
        <v>7.0364832124800003</v>
      </c>
      <c r="T265" s="5">
        <v>16.226238909599999</v>
      </c>
      <c r="U265" s="5">
        <v>16.226238909599999</v>
      </c>
      <c r="V265" s="5">
        <v>16.226238909599999</v>
      </c>
      <c r="W265" s="5">
        <v>16.226238909599999</v>
      </c>
      <c r="X265" s="5">
        <v>32.985304937039999</v>
      </c>
      <c r="Y265" s="5">
        <v>32.985304937039999</v>
      </c>
      <c r="Z265" s="5">
        <v>32.985304937039999</v>
      </c>
      <c r="AA265" s="5">
        <v>32.985304937039999</v>
      </c>
      <c r="AB265" s="5">
        <v>32.985304937039999</v>
      </c>
      <c r="AC265" s="5">
        <v>32.985304937039999</v>
      </c>
      <c r="AD265" s="5">
        <v>32.985304937039999</v>
      </c>
      <c r="AE265" s="5">
        <v>32.985304937759999</v>
      </c>
    </row>
    <row r="266" spans="1:31">
      <c r="A266" s="56" t="s">
        <v>77</v>
      </c>
      <c r="B266" s="56" t="s">
        <v>198</v>
      </c>
      <c r="C266" s="56" t="s">
        <v>154</v>
      </c>
      <c r="D266" s="5">
        <v>2.6160000000000001E-8</v>
      </c>
      <c r="E266" s="5">
        <v>3.6879999999999997E-8</v>
      </c>
      <c r="F266" s="5">
        <v>4.5599999999999998E-8</v>
      </c>
      <c r="G266" s="5">
        <v>6.7119999999999995E-8</v>
      </c>
      <c r="H266" s="5">
        <v>1.1880000000000001E-7</v>
      </c>
      <c r="I266" s="5">
        <v>2.6224E-7</v>
      </c>
      <c r="J266" s="5">
        <v>2.9845930696799998</v>
      </c>
      <c r="K266" s="5">
        <v>9.3195320483199993</v>
      </c>
      <c r="L266" s="5">
        <v>9.3195320483199993</v>
      </c>
      <c r="M266" s="5">
        <v>9.319532048400001</v>
      </c>
      <c r="N266" s="5">
        <v>9.3195320484799993</v>
      </c>
      <c r="O266" s="5">
        <v>9.3195320484799993</v>
      </c>
      <c r="P266" s="5">
        <v>9.3195320485600011</v>
      </c>
      <c r="Q266" s="5">
        <v>10.053315228800001</v>
      </c>
      <c r="R266" s="5">
        <v>10.053315228800001</v>
      </c>
      <c r="S266" s="5">
        <v>10.053315228800001</v>
      </c>
      <c r="T266" s="5">
        <v>10.053315228800001</v>
      </c>
      <c r="U266" s="5">
        <v>10.053315228800001</v>
      </c>
      <c r="V266" s="5">
        <v>10.053315228800001</v>
      </c>
      <c r="W266" s="5">
        <v>10.053315228800001</v>
      </c>
      <c r="X266" s="5">
        <v>10.05331520264</v>
      </c>
      <c r="Y266" s="5">
        <v>10.053315191919999</v>
      </c>
      <c r="Z266" s="5">
        <v>10.053315183200001</v>
      </c>
      <c r="AA266" s="5">
        <v>10.053315161680001</v>
      </c>
      <c r="AB266" s="5">
        <v>10.05331511</v>
      </c>
      <c r="AC266" s="5">
        <v>10.05331496656</v>
      </c>
      <c r="AD266" s="5">
        <v>7.0687221592</v>
      </c>
      <c r="AE266" s="5">
        <v>2.1600406866399999</v>
      </c>
    </row>
    <row r="267" spans="1:31">
      <c r="A267" s="56" t="s">
        <v>77</v>
      </c>
      <c r="B267" s="56" t="s">
        <v>198</v>
      </c>
      <c r="C267" s="56" t="s">
        <v>155</v>
      </c>
      <c r="D267" s="5">
        <v>0.18956000000000001</v>
      </c>
      <c r="E267" s="5">
        <v>0.18845999999999999</v>
      </c>
      <c r="F267" s="5">
        <v>0.18845999999999999</v>
      </c>
      <c r="G267" s="5">
        <v>0.18845999999999999</v>
      </c>
      <c r="H267" s="5">
        <v>0.18956000000000001</v>
      </c>
      <c r="I267" s="5">
        <v>0.18845999999999999</v>
      </c>
      <c r="J267" s="5">
        <v>0.18845999999999999</v>
      </c>
      <c r="K267" s="5">
        <v>0.18845999999999999</v>
      </c>
      <c r="L267" s="5">
        <v>0.18845999999999999</v>
      </c>
      <c r="M267" s="5">
        <v>0.56455999999999995</v>
      </c>
      <c r="N267" s="5">
        <v>0.56345999999999996</v>
      </c>
      <c r="O267" s="5">
        <v>0.56455999999999995</v>
      </c>
      <c r="P267" s="5">
        <v>0.56345999999999996</v>
      </c>
      <c r="Q267" s="5">
        <v>0.56455999999999995</v>
      </c>
      <c r="R267" s="5">
        <v>0.56455999999999995</v>
      </c>
      <c r="S267" s="5">
        <v>0.56455999999999995</v>
      </c>
      <c r="T267" s="5">
        <v>0.56455999999999995</v>
      </c>
      <c r="U267" s="5">
        <v>0.56455999999999995</v>
      </c>
      <c r="V267" s="5">
        <v>0.56455999999999995</v>
      </c>
      <c r="W267" s="5">
        <v>0.56455999999999995</v>
      </c>
      <c r="X267" s="5">
        <v>0.56455999999999995</v>
      </c>
      <c r="Y267" s="5">
        <v>0.56455999999999995</v>
      </c>
      <c r="Z267" s="5">
        <v>0.56455999999999995</v>
      </c>
      <c r="AA267" s="5">
        <v>0.56455999999999995</v>
      </c>
      <c r="AB267" s="5">
        <v>0.56455999999999995</v>
      </c>
      <c r="AC267" s="5">
        <v>0.56455999999999995</v>
      </c>
      <c r="AD267" s="5">
        <v>0.56455999999999995</v>
      </c>
      <c r="AE267" s="5">
        <v>0.56455999999999995</v>
      </c>
    </row>
    <row r="268" spans="1:31">
      <c r="A268" s="56" t="s">
        <v>77</v>
      </c>
      <c r="B268" s="56" t="s">
        <v>198</v>
      </c>
      <c r="C268" s="56" t="s">
        <v>138</v>
      </c>
      <c r="D268" s="5">
        <v>0.11161</v>
      </c>
      <c r="E268" s="5">
        <v>0.27435599999999999</v>
      </c>
      <c r="F268" s="5">
        <v>0.50951400000000002</v>
      </c>
      <c r="G268" s="5">
        <v>0.81549400000000005</v>
      </c>
      <c r="H268" s="5">
        <v>1.1945239999999999</v>
      </c>
      <c r="I268" s="5">
        <v>1.5451159999999999</v>
      </c>
      <c r="J268" s="5">
        <v>2.0498980000000002</v>
      </c>
      <c r="K268" s="5">
        <v>2.5815388810150002</v>
      </c>
      <c r="L268" s="5">
        <v>3.1455602480299998</v>
      </c>
      <c r="M268" s="5">
        <v>3.8200426915449999</v>
      </c>
      <c r="N268" s="5">
        <v>4.6911656939449999</v>
      </c>
      <c r="O268" s="5">
        <v>5.7236920958500006</v>
      </c>
      <c r="P268" s="5">
        <v>6.8466633628600002</v>
      </c>
      <c r="Q268" s="5">
        <v>8.0847969820549999</v>
      </c>
      <c r="R268" s="5">
        <v>9.4407073651500006</v>
      </c>
      <c r="S268" s="5">
        <v>10.823985475835</v>
      </c>
      <c r="T268" s="5">
        <v>12.145885763220001</v>
      </c>
      <c r="U268" s="5">
        <v>13.548879691470001</v>
      </c>
      <c r="V268" s="5">
        <v>14.978759922349999</v>
      </c>
      <c r="W268" s="5">
        <v>16.456960919829999</v>
      </c>
      <c r="X268" s="5">
        <v>18.030004343885</v>
      </c>
      <c r="Y268" s="5">
        <v>19.703834101000002</v>
      </c>
      <c r="Z268" s="5">
        <v>21.463974976109998</v>
      </c>
      <c r="AA268" s="5">
        <v>23.349093619200001</v>
      </c>
      <c r="AB268" s="5">
        <v>25.312737212824999</v>
      </c>
      <c r="AC268" s="5">
        <v>27.396983894875</v>
      </c>
      <c r="AD268" s="5">
        <v>29.581797740430002</v>
      </c>
      <c r="AE268" s="5">
        <v>29.728784622134999</v>
      </c>
    </row>
    <row r="269" spans="1:31">
      <c r="A269" s="56" t="s">
        <v>77</v>
      </c>
      <c r="B269" s="56" t="s">
        <v>198</v>
      </c>
      <c r="C269" s="56" t="s">
        <v>139</v>
      </c>
      <c r="D269" s="5">
        <v>0.78429700000000002</v>
      </c>
      <c r="E269" s="5">
        <v>1.403103</v>
      </c>
      <c r="F269" s="5">
        <v>1.9629890000000001</v>
      </c>
      <c r="G269" s="5">
        <v>2.4524569999999999</v>
      </c>
      <c r="H269" s="5">
        <v>2.8511630000000001</v>
      </c>
      <c r="I269" s="5">
        <v>2.93377</v>
      </c>
      <c r="J269" s="5">
        <v>3.156518999999999</v>
      </c>
      <c r="K269" s="5">
        <v>3.549097999999999</v>
      </c>
      <c r="L269" s="5">
        <v>3.8150280000000012</v>
      </c>
      <c r="M269" s="5">
        <v>4.0760120000000004</v>
      </c>
      <c r="N269" s="5">
        <v>4.6260350000000008</v>
      </c>
      <c r="O269" s="5">
        <v>5.2448150000000009</v>
      </c>
      <c r="P269" s="5">
        <v>5.8257370000000011</v>
      </c>
      <c r="Q269" s="5">
        <v>6.3521019999999986</v>
      </c>
      <c r="R269" s="5">
        <v>6.8651939999999998</v>
      </c>
      <c r="S269" s="5">
        <v>7.1223680000000007</v>
      </c>
      <c r="T269" s="5">
        <v>7.2354590000000014</v>
      </c>
      <c r="U269" s="5">
        <v>7.2812550000000007</v>
      </c>
      <c r="V269" s="5">
        <v>7.2268980000000012</v>
      </c>
      <c r="W269" s="5">
        <v>7.0892839999999993</v>
      </c>
      <c r="X269" s="5">
        <v>7.1246879999999999</v>
      </c>
      <c r="Y269" s="5">
        <v>7.1913909999999976</v>
      </c>
      <c r="Z269" s="5">
        <v>7.2593880000000004</v>
      </c>
      <c r="AA269" s="5">
        <v>7.3007839999999993</v>
      </c>
      <c r="AB269" s="5">
        <v>7.3490309999999992</v>
      </c>
      <c r="AC269" s="5">
        <v>7.2703799999999994</v>
      </c>
      <c r="AD269" s="5">
        <v>7.1865010000000016</v>
      </c>
      <c r="AE269" s="5">
        <v>7.1865010000000016</v>
      </c>
    </row>
    <row r="270" spans="1:3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</row>
    <row r="271" spans="1:31">
      <c r="A271" s="56" t="s">
        <v>77</v>
      </c>
      <c r="B271" s="56" t="s">
        <v>199</v>
      </c>
      <c r="C271" s="56" t="s">
        <v>153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</row>
    <row r="272" spans="1:31">
      <c r="A272" s="56" t="s">
        <v>77</v>
      </c>
      <c r="B272" s="56" t="s">
        <v>199</v>
      </c>
      <c r="C272" s="56" t="s">
        <v>154</v>
      </c>
      <c r="D272" s="5">
        <v>2.9519999999999999E-8</v>
      </c>
      <c r="E272" s="5">
        <v>4.6400000000000012E-8</v>
      </c>
      <c r="F272" s="5">
        <v>4.8400000000000003E-8</v>
      </c>
      <c r="G272" s="5">
        <v>7.2240000000000004E-8</v>
      </c>
      <c r="H272" s="5">
        <v>1.2104E-7</v>
      </c>
      <c r="I272" s="5">
        <v>2.7392000000000001E-7</v>
      </c>
      <c r="J272" s="5">
        <v>7.4240000000000008E-7</v>
      </c>
      <c r="K272" s="5">
        <v>1.29792E-6</v>
      </c>
      <c r="L272" s="5">
        <v>1.29792E-6</v>
      </c>
      <c r="M272" s="5">
        <v>1.2979999999999999E-6</v>
      </c>
      <c r="N272" s="5">
        <v>1.29808E-6</v>
      </c>
      <c r="O272" s="5">
        <v>1.29832E-6</v>
      </c>
      <c r="P272" s="5">
        <v>1.2983999999999999E-6</v>
      </c>
      <c r="Q272" s="5">
        <v>1.3016E-6</v>
      </c>
      <c r="R272" s="5">
        <v>1.46016E-6</v>
      </c>
      <c r="S272" s="5">
        <v>1.0163542484800001</v>
      </c>
      <c r="T272" s="5">
        <v>4.5269915476799998</v>
      </c>
      <c r="U272" s="5">
        <v>4.5269915476799998</v>
      </c>
      <c r="V272" s="5">
        <v>4.5269915476799998</v>
      </c>
      <c r="W272" s="5">
        <v>4.5269915476799998</v>
      </c>
      <c r="X272" s="5">
        <v>4.5269915254400006</v>
      </c>
      <c r="Y272" s="5">
        <v>4.5269915549599986</v>
      </c>
      <c r="Z272" s="5">
        <v>4.5269915529599993</v>
      </c>
      <c r="AA272" s="5">
        <v>4.5269915292</v>
      </c>
      <c r="AB272" s="5">
        <v>4.5269914804800004</v>
      </c>
      <c r="AC272" s="5">
        <v>4.5269914140800003</v>
      </c>
      <c r="AD272" s="5">
        <v>10.060754236639999</v>
      </c>
      <c r="AE272" s="5">
        <v>10.0607537332</v>
      </c>
    </row>
    <row r="273" spans="1:31">
      <c r="A273" s="56" t="s">
        <v>77</v>
      </c>
      <c r="B273" s="56" t="s">
        <v>199</v>
      </c>
      <c r="C273" s="56" t="s">
        <v>155</v>
      </c>
      <c r="D273" s="5">
        <v>0.51570739999999993</v>
      </c>
      <c r="E273" s="5">
        <v>0.51570739999999993</v>
      </c>
      <c r="F273" s="5">
        <v>0.51570739999999993</v>
      </c>
      <c r="G273" s="5">
        <v>0.51570739999999993</v>
      </c>
      <c r="H273" s="5">
        <v>0.51570739999999993</v>
      </c>
      <c r="I273" s="5">
        <v>0.51570739999999993</v>
      </c>
      <c r="J273" s="5">
        <v>0.51570739999999993</v>
      </c>
      <c r="K273" s="5">
        <v>0.51570739999999993</v>
      </c>
      <c r="L273" s="5">
        <v>0.51570739999999993</v>
      </c>
      <c r="M273" s="5">
        <v>0.51570739999999993</v>
      </c>
      <c r="N273" s="5">
        <v>0.51570739999999993</v>
      </c>
      <c r="O273" s="5">
        <v>0.51570739999999993</v>
      </c>
      <c r="P273" s="5">
        <v>0.51570739999999993</v>
      </c>
      <c r="Q273" s="5">
        <v>0.51570739999999993</v>
      </c>
      <c r="R273" s="5">
        <v>0.51570739999999993</v>
      </c>
      <c r="S273" s="5">
        <v>0.51570739999999993</v>
      </c>
      <c r="T273" s="5">
        <v>0.51570739999999993</v>
      </c>
      <c r="U273" s="5">
        <v>0.51570739999999993</v>
      </c>
      <c r="V273" s="5">
        <v>0.51570739999999993</v>
      </c>
      <c r="W273" s="5">
        <v>0.51570739999999993</v>
      </c>
      <c r="X273" s="5">
        <v>0.51570739999999993</v>
      </c>
      <c r="Y273" s="5">
        <v>0.51990740000000002</v>
      </c>
      <c r="Z273" s="5">
        <v>0.51570739999999993</v>
      </c>
      <c r="AA273" s="5">
        <v>0.51570739999999993</v>
      </c>
      <c r="AB273" s="5">
        <v>0.51570739999999993</v>
      </c>
      <c r="AC273" s="5">
        <v>0.51570739999999993</v>
      </c>
      <c r="AD273" s="5">
        <v>0.51570739999999993</v>
      </c>
      <c r="AE273" s="5">
        <v>0.51570739999999993</v>
      </c>
    </row>
    <row r="274" spans="1:31">
      <c r="A274" s="56" t="s">
        <v>77</v>
      </c>
      <c r="B274" s="56" t="s">
        <v>199</v>
      </c>
      <c r="C274" s="56" t="s">
        <v>138</v>
      </c>
      <c r="D274" s="5">
        <v>0.177234</v>
      </c>
      <c r="E274" s="5">
        <v>0.25385200000000002</v>
      </c>
      <c r="F274" s="5">
        <v>0.34049200000000002</v>
      </c>
      <c r="G274" s="5">
        <v>0.42854599999999998</v>
      </c>
      <c r="H274" s="5">
        <v>0.52407000000000004</v>
      </c>
      <c r="I274" s="5">
        <v>0.62826599999999999</v>
      </c>
      <c r="J274" s="5">
        <v>0.79303599999999996</v>
      </c>
      <c r="K274" s="5">
        <v>0.99175479582000003</v>
      </c>
      <c r="L274" s="5">
        <v>1.2257964611100001</v>
      </c>
      <c r="M274" s="5">
        <v>1.5154033582999999</v>
      </c>
      <c r="N274" s="5">
        <v>1.85254609944</v>
      </c>
      <c r="O274" s="5">
        <v>2.2242779065849998</v>
      </c>
      <c r="P274" s="5">
        <v>2.6158697714599999</v>
      </c>
      <c r="Q274" s="5">
        <v>3.0340323817849999</v>
      </c>
      <c r="R274" s="5">
        <v>3.4611048156050002</v>
      </c>
      <c r="S274" s="5">
        <v>3.9100311481299999</v>
      </c>
      <c r="T274" s="5">
        <v>4.3138377653299997</v>
      </c>
      <c r="U274" s="5">
        <v>4.7349114211899996</v>
      </c>
      <c r="V274" s="5">
        <v>5.1581130626949996</v>
      </c>
      <c r="W274" s="5">
        <v>5.6152779068100003</v>
      </c>
      <c r="X274" s="5">
        <v>6.09989296011</v>
      </c>
      <c r="Y274" s="5">
        <v>6.61594202651</v>
      </c>
      <c r="Z274" s="5">
        <v>7.1544283970299993</v>
      </c>
      <c r="AA274" s="5">
        <v>7.7296852599650014</v>
      </c>
      <c r="AB274" s="5">
        <v>8.3255817648649995</v>
      </c>
      <c r="AC274" s="5">
        <v>8.955569384084999</v>
      </c>
      <c r="AD274" s="5">
        <v>9.6143613852450009</v>
      </c>
      <c r="AE274" s="5">
        <v>9.6549281924599981</v>
      </c>
    </row>
    <row r="275" spans="1:31">
      <c r="A275" s="56" t="s">
        <v>77</v>
      </c>
      <c r="B275" s="56" t="s">
        <v>199</v>
      </c>
      <c r="C275" s="56" t="s">
        <v>139</v>
      </c>
      <c r="D275" s="5">
        <v>0.49089899999999997</v>
      </c>
      <c r="E275" s="5">
        <v>0.627193</v>
      </c>
      <c r="F275" s="5">
        <v>0.74812099999999981</v>
      </c>
      <c r="G275" s="5">
        <v>0.84191099999999985</v>
      </c>
      <c r="H275" s="5">
        <v>0.92225799999999991</v>
      </c>
      <c r="I275" s="5">
        <v>0.99943300000000013</v>
      </c>
      <c r="J275" s="5">
        <v>1.164639</v>
      </c>
      <c r="K275" s="5">
        <v>1.3450150000000001</v>
      </c>
      <c r="L275" s="5">
        <v>1.5271239999999999</v>
      </c>
      <c r="M275" s="5">
        <v>1.7546360000000001</v>
      </c>
      <c r="N275" s="5">
        <v>2.0123869999999999</v>
      </c>
      <c r="O275" s="5">
        <v>2.2390750000000001</v>
      </c>
      <c r="P275" s="5">
        <v>2.4365670000000001</v>
      </c>
      <c r="Q275" s="5">
        <v>2.5932059999999999</v>
      </c>
      <c r="R275" s="5">
        <v>2.7111649999999998</v>
      </c>
      <c r="S275" s="5">
        <v>2.7954279999999989</v>
      </c>
      <c r="T275" s="5">
        <v>2.8215239999999988</v>
      </c>
      <c r="U275" s="5">
        <v>2.818101</v>
      </c>
      <c r="V275" s="5">
        <v>2.7976619999999999</v>
      </c>
      <c r="W275" s="5">
        <v>2.803194</v>
      </c>
      <c r="X275" s="5">
        <v>2.8320970000000001</v>
      </c>
      <c r="Y275" s="5">
        <v>2.8457520000000001</v>
      </c>
      <c r="Z275" s="5">
        <v>2.8537750000000011</v>
      </c>
      <c r="AA275" s="5">
        <v>2.843815999999999</v>
      </c>
      <c r="AB275" s="5">
        <v>2.8260709999999989</v>
      </c>
      <c r="AC275" s="5">
        <v>2.796292999999999</v>
      </c>
      <c r="AD275" s="5">
        <v>2.769620999999999</v>
      </c>
      <c r="AE275" s="5">
        <v>2.769620999999999</v>
      </c>
    </row>
    <row r="276" spans="1:3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</row>
    <row r="277" spans="1:31">
      <c r="A277" s="56" t="s">
        <v>77</v>
      </c>
      <c r="B277" s="56" t="s">
        <v>200</v>
      </c>
      <c r="C277" s="56" t="s">
        <v>153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3.8291999999999999E-7</v>
      </c>
      <c r="J277" s="5">
        <v>4.2976000000000011E-7</v>
      </c>
      <c r="K277" s="5">
        <v>5.1499999999999994E-7</v>
      </c>
      <c r="L277" s="5">
        <v>6.3612000000000006E-7</v>
      </c>
      <c r="M277" s="5">
        <v>6.3612000000000006E-7</v>
      </c>
      <c r="N277" s="5">
        <v>6.3656000000000003E-7</v>
      </c>
      <c r="O277" s="5">
        <v>6.3883999999999997E-7</v>
      </c>
      <c r="P277" s="5">
        <v>6.7604000000000001E-7</v>
      </c>
      <c r="Q277" s="5">
        <v>7.0851999999999999E-7</v>
      </c>
      <c r="R277" s="5">
        <v>7.4995999999999997E-7</v>
      </c>
      <c r="S277" s="5">
        <v>7.7751999999999999E-7</v>
      </c>
      <c r="T277" s="5">
        <v>8.1447999999999997E-7</v>
      </c>
      <c r="U277" s="5">
        <v>8.3220000000000005E-7</v>
      </c>
      <c r="V277" s="5">
        <v>8.5995999999999998E-7</v>
      </c>
      <c r="W277" s="5">
        <v>8.9579999999999996E-7</v>
      </c>
      <c r="X277" s="5">
        <v>9.6384000000000003E-7</v>
      </c>
      <c r="Y277" s="5">
        <v>9.8675999999999998E-7</v>
      </c>
      <c r="Z277" s="5">
        <v>1.0345199999999999E-6</v>
      </c>
      <c r="AA277" s="5">
        <v>1.0902E-6</v>
      </c>
      <c r="AB277" s="5">
        <v>1.1517600000000001E-6</v>
      </c>
      <c r="AC277" s="5">
        <v>1.20996E-6</v>
      </c>
      <c r="AD277" s="5">
        <v>1.2766E-6</v>
      </c>
      <c r="AE277" s="5">
        <v>1.35208E-6</v>
      </c>
    </row>
    <row r="278" spans="1:31">
      <c r="A278" s="56" t="s">
        <v>77</v>
      </c>
      <c r="B278" s="56" t="s">
        <v>200</v>
      </c>
      <c r="C278" s="56" t="s">
        <v>154</v>
      </c>
      <c r="D278" s="5">
        <v>1.8600000000000001E-8</v>
      </c>
      <c r="E278" s="5">
        <v>2.4240000000000001E-8</v>
      </c>
      <c r="F278" s="5">
        <v>2.9959999999999998E-8</v>
      </c>
      <c r="G278" s="5">
        <v>3.5000000000000002E-8</v>
      </c>
      <c r="H278" s="5">
        <v>3.9839999999999998E-8</v>
      </c>
      <c r="I278" s="5">
        <v>4.6199999999999997E-8</v>
      </c>
      <c r="J278" s="5">
        <v>5.5799999999999997E-8</v>
      </c>
      <c r="K278" s="5">
        <v>6.416E-8</v>
      </c>
      <c r="L278" s="5">
        <v>8.2399999999999997E-8</v>
      </c>
      <c r="M278" s="5">
        <v>8.252E-8</v>
      </c>
      <c r="N278" s="5">
        <v>8.7360000000000009E-8</v>
      </c>
      <c r="O278" s="5">
        <v>9.364000000000001E-8</v>
      </c>
      <c r="P278" s="5">
        <v>1.0356E-7</v>
      </c>
      <c r="Q278" s="5">
        <v>1.1184E-7</v>
      </c>
      <c r="R278" s="5">
        <v>1.166E-7</v>
      </c>
      <c r="S278" s="5">
        <v>1.2132E-7</v>
      </c>
      <c r="T278" s="5">
        <v>1.2708E-7</v>
      </c>
      <c r="U278" s="5">
        <v>1.3339999999999999E-7</v>
      </c>
      <c r="V278" s="5">
        <v>1.392E-7</v>
      </c>
      <c r="W278" s="5">
        <v>1.5648000000000001E-7</v>
      </c>
      <c r="X278" s="5">
        <v>1.6852E-7</v>
      </c>
      <c r="Y278" s="5">
        <v>1.6472000000000001E-7</v>
      </c>
      <c r="Z278" s="5">
        <v>1.7512E-7</v>
      </c>
      <c r="AA278" s="5">
        <v>1.864E-7</v>
      </c>
      <c r="AB278" s="5">
        <v>2.0660000000000001E-7</v>
      </c>
      <c r="AC278" s="5">
        <v>2.2280000000000001E-7</v>
      </c>
      <c r="AD278" s="5">
        <v>2.4256000000000002E-7</v>
      </c>
      <c r="AE278" s="5">
        <v>2.6352000000000002E-7</v>
      </c>
    </row>
    <row r="279" spans="1:31">
      <c r="A279" s="56" t="s">
        <v>77</v>
      </c>
      <c r="B279" s="56" t="s">
        <v>200</v>
      </c>
      <c r="C279" s="56" t="s">
        <v>155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</row>
    <row r="280" spans="1:31">
      <c r="A280" s="56" t="s">
        <v>77</v>
      </c>
      <c r="B280" s="56" t="s">
        <v>200</v>
      </c>
      <c r="C280" s="56" t="s">
        <v>138</v>
      </c>
      <c r="D280" s="5">
        <v>1.295E-2</v>
      </c>
      <c r="E280" s="5">
        <v>2.6112E-2</v>
      </c>
      <c r="F280" s="5">
        <v>4.4142000000000001E-2</v>
      </c>
      <c r="G280" s="5">
        <v>6.6091999999999998E-2</v>
      </c>
      <c r="H280" s="5">
        <v>9.2412000000000008E-2</v>
      </c>
      <c r="I280" s="5">
        <v>0.12335400000000001</v>
      </c>
      <c r="J280" s="5">
        <v>0.17060600000000001</v>
      </c>
      <c r="K280" s="5">
        <v>0.22195862709</v>
      </c>
      <c r="L280" s="5">
        <v>0.28157472483000001</v>
      </c>
      <c r="M280" s="5">
        <v>0.35696275249999998</v>
      </c>
      <c r="N280" s="5">
        <v>0.44614944786499999</v>
      </c>
      <c r="O280" s="5">
        <v>0.54867149695000006</v>
      </c>
      <c r="P280" s="5">
        <v>0.65943704218499999</v>
      </c>
      <c r="Q280" s="5">
        <v>0.78005994754499997</v>
      </c>
      <c r="R280" s="5">
        <v>0.9062977728199999</v>
      </c>
      <c r="S280" s="5">
        <v>1.040121219285</v>
      </c>
      <c r="T280" s="5">
        <v>1.1649292652800001</v>
      </c>
      <c r="U280" s="5">
        <v>1.2964645485349999</v>
      </c>
      <c r="V280" s="5">
        <v>1.429901401595</v>
      </c>
      <c r="W280" s="5">
        <v>1.5737032151449999</v>
      </c>
      <c r="X280" s="5">
        <v>1.7260508378449999</v>
      </c>
      <c r="Y280" s="5">
        <v>1.888186505435</v>
      </c>
      <c r="Z280" s="5">
        <v>2.05772943305</v>
      </c>
      <c r="AA280" s="5">
        <v>2.2388078230950001</v>
      </c>
      <c r="AB280" s="5">
        <v>2.4264294353150002</v>
      </c>
      <c r="AC280" s="5">
        <v>2.6247670563300001</v>
      </c>
      <c r="AD280" s="5">
        <v>2.8318587599799998</v>
      </c>
      <c r="AE280" s="5">
        <v>2.8430535487099999</v>
      </c>
    </row>
    <row r="281" spans="1:31">
      <c r="A281" s="56" t="s">
        <v>77</v>
      </c>
      <c r="B281" s="56" t="s">
        <v>200</v>
      </c>
      <c r="C281" s="56" t="s">
        <v>139</v>
      </c>
      <c r="D281" s="5">
        <v>9.6873000000000001E-2</v>
      </c>
      <c r="E281" s="5">
        <v>0.13844100000000001</v>
      </c>
      <c r="F281" s="5">
        <v>0.174792</v>
      </c>
      <c r="G281" s="5">
        <v>0.202269</v>
      </c>
      <c r="H281" s="5">
        <v>0.22322</v>
      </c>
      <c r="I281" s="5">
        <v>0.23985300000000001</v>
      </c>
      <c r="J281" s="5">
        <v>0.27319900000000003</v>
      </c>
      <c r="K281" s="5">
        <v>0.31722600000000001</v>
      </c>
      <c r="L281" s="5">
        <v>0.35755399999999998</v>
      </c>
      <c r="M281" s="5">
        <v>0.41061799999999998</v>
      </c>
      <c r="N281" s="5">
        <v>0.47207399999999988</v>
      </c>
      <c r="O281" s="5">
        <v>0.53293299999999999</v>
      </c>
      <c r="P281" s="5">
        <v>0.58844799999999986</v>
      </c>
      <c r="Q281" s="5">
        <v>0.63538300000000003</v>
      </c>
      <c r="R281" s="5">
        <v>0.67350200000000016</v>
      </c>
      <c r="S281" s="5">
        <v>0.70202500000000012</v>
      </c>
      <c r="T281" s="5">
        <v>0.71373099999999978</v>
      </c>
      <c r="U281" s="5">
        <v>0.71706000000000003</v>
      </c>
      <c r="V281" s="5">
        <v>0.71355499999999994</v>
      </c>
      <c r="W281" s="5">
        <v>0.71602399999999999</v>
      </c>
      <c r="X281" s="5">
        <v>0.72410000000000008</v>
      </c>
      <c r="Y281" s="5">
        <v>0.73117500000000013</v>
      </c>
      <c r="Z281" s="5">
        <v>0.73704199999999997</v>
      </c>
      <c r="AA281" s="5">
        <v>0.73800500000000002</v>
      </c>
      <c r="AB281" s="5">
        <v>0.73683199999999993</v>
      </c>
      <c r="AC281" s="5">
        <v>0.73098499999999988</v>
      </c>
      <c r="AD281" s="5">
        <v>0.72396800000000006</v>
      </c>
      <c r="AE281" s="5">
        <v>0.72396800000000006</v>
      </c>
    </row>
    <row r="282" spans="1:31"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</row>
    <row r="283" spans="1:31">
      <c r="A283" s="56" t="s">
        <v>80</v>
      </c>
      <c r="B283" s="56" t="s">
        <v>163</v>
      </c>
      <c r="C283" s="56" t="s">
        <v>152</v>
      </c>
      <c r="D283" s="5">
        <v>0</v>
      </c>
      <c r="E283" s="5">
        <v>0</v>
      </c>
      <c r="F283" s="5">
        <v>116.28</v>
      </c>
      <c r="G283" s="5">
        <v>348.84</v>
      </c>
      <c r="H283" s="5">
        <v>348.84</v>
      </c>
      <c r="I283" s="5">
        <v>348.84</v>
      </c>
      <c r="J283" s="5">
        <v>348.84</v>
      </c>
      <c r="K283" s="5">
        <v>348.84</v>
      </c>
      <c r="L283" s="5">
        <v>348.84</v>
      </c>
      <c r="M283" s="5">
        <v>348.84</v>
      </c>
      <c r="N283" s="5">
        <v>348.84</v>
      </c>
      <c r="O283" s="5">
        <v>348.84</v>
      </c>
      <c r="P283" s="5">
        <v>348.84</v>
      </c>
      <c r="Q283" s="5">
        <v>348.84</v>
      </c>
      <c r="R283" s="5">
        <v>348.84</v>
      </c>
      <c r="S283" s="5">
        <v>348.84</v>
      </c>
      <c r="T283" s="5">
        <v>348.84</v>
      </c>
      <c r="U283" s="5">
        <v>348.84</v>
      </c>
      <c r="V283" s="5">
        <v>348.84</v>
      </c>
      <c r="W283" s="5">
        <v>348.84</v>
      </c>
      <c r="X283" s="5">
        <v>348.84</v>
      </c>
      <c r="Y283" s="5">
        <v>348.84</v>
      </c>
      <c r="Z283" s="5">
        <v>348.84</v>
      </c>
      <c r="AA283" s="5">
        <v>348.84</v>
      </c>
      <c r="AB283" s="5">
        <v>348.84</v>
      </c>
      <c r="AC283" s="5">
        <v>348.84</v>
      </c>
      <c r="AD283" s="5">
        <v>348.84</v>
      </c>
      <c r="AE283" s="5">
        <v>348.84</v>
      </c>
    </row>
    <row r="284" spans="1:31">
      <c r="A284" s="56" t="s">
        <v>80</v>
      </c>
      <c r="B284" s="56" t="s">
        <v>163</v>
      </c>
      <c r="C284" s="56" t="s">
        <v>153</v>
      </c>
      <c r="D284" s="5">
        <v>6.0490000000000004</v>
      </c>
      <c r="E284" s="5">
        <v>6.0490000000000004</v>
      </c>
      <c r="F284" s="5">
        <v>6.0490000000000004</v>
      </c>
      <c r="G284" s="5">
        <v>6.0490000000000004</v>
      </c>
      <c r="H284" s="5">
        <v>6.0490000000000004</v>
      </c>
      <c r="I284" s="5">
        <v>29.087236021119999</v>
      </c>
      <c r="J284" s="5">
        <v>29.087236145919999</v>
      </c>
      <c r="K284" s="5">
        <v>29.08723656279999</v>
      </c>
      <c r="L284" s="5">
        <v>29.087236563039991</v>
      </c>
      <c r="M284" s="5">
        <v>29.087237343519991</v>
      </c>
      <c r="N284" s="5">
        <v>29.087237343999991</v>
      </c>
      <c r="O284" s="5">
        <v>29.087237344239991</v>
      </c>
      <c r="P284" s="5">
        <v>29.087237344479991</v>
      </c>
      <c r="Q284" s="5">
        <v>29.087237348319999</v>
      </c>
      <c r="R284" s="5">
        <v>29.08723767112</v>
      </c>
      <c r="S284" s="5">
        <v>29.087237672560001</v>
      </c>
      <c r="T284" s="5">
        <v>29.087237744559999</v>
      </c>
      <c r="U284" s="5">
        <v>29.087237744559999</v>
      </c>
      <c r="V284" s="5">
        <v>29.087237744559999</v>
      </c>
      <c r="W284" s="5">
        <v>29.087237744559999</v>
      </c>
      <c r="X284" s="5">
        <v>29.08723775751999</v>
      </c>
      <c r="Y284" s="5">
        <v>29.08723814344</v>
      </c>
      <c r="Z284" s="5">
        <v>29.08723817512</v>
      </c>
      <c r="AA284" s="5">
        <v>29.08723817608</v>
      </c>
      <c r="AB284" s="5">
        <v>29.08723853439999</v>
      </c>
      <c r="AC284" s="5">
        <v>29.087239844799999</v>
      </c>
      <c r="AD284" s="5">
        <v>29.087239845759999</v>
      </c>
      <c r="AE284" s="5">
        <v>32.391977997760002</v>
      </c>
    </row>
    <row r="285" spans="1:31">
      <c r="A285" s="56" t="s">
        <v>80</v>
      </c>
      <c r="B285" s="56" t="s">
        <v>163</v>
      </c>
      <c r="C285" s="56" t="s">
        <v>154</v>
      </c>
      <c r="D285" s="5">
        <v>0.22200007327999999</v>
      </c>
      <c r="E285" s="5">
        <v>0.22200012576</v>
      </c>
      <c r="F285" s="5">
        <v>5.0219873936800008</v>
      </c>
      <c r="G285" s="5">
        <v>9.8133548999200002</v>
      </c>
      <c r="H285" s="5">
        <v>16.07710775336</v>
      </c>
      <c r="I285" s="5">
        <v>21.851383242560001</v>
      </c>
      <c r="J285" s="5">
        <v>21.851383345999999</v>
      </c>
      <c r="K285" s="5">
        <v>21.851383375280001</v>
      </c>
      <c r="L285" s="5">
        <v>21.85138340152</v>
      </c>
      <c r="M285" s="5">
        <v>21.851383505680001</v>
      </c>
      <c r="N285" s="5">
        <v>26.58069299504</v>
      </c>
      <c r="O285" s="5">
        <v>26.580693006240001</v>
      </c>
      <c r="P285" s="5">
        <v>26.580693008800001</v>
      </c>
      <c r="Q285" s="5">
        <v>26.58069320752</v>
      </c>
      <c r="R285" s="5">
        <v>26.580693413839999</v>
      </c>
      <c r="S285" s="5">
        <v>26.580693413919999</v>
      </c>
      <c r="T285" s="5">
        <v>26.580693413999999</v>
      </c>
      <c r="U285" s="5">
        <v>26.580693413999999</v>
      </c>
      <c r="V285" s="5">
        <v>26.580693413999999</v>
      </c>
      <c r="W285" s="5">
        <v>26.580693413999999</v>
      </c>
      <c r="X285" s="5">
        <v>26.58069334072</v>
      </c>
      <c r="Y285" s="5">
        <v>26.580693310880001</v>
      </c>
      <c r="Z285" s="5">
        <v>21.78070640088</v>
      </c>
      <c r="AA285" s="5">
        <v>16.989339037200001</v>
      </c>
      <c r="AB285" s="5">
        <v>10.7255862556</v>
      </c>
      <c r="AC285" s="5">
        <v>4.9513116309600003</v>
      </c>
      <c r="AD285" s="5">
        <v>4.9513115760800002</v>
      </c>
      <c r="AE285" s="5">
        <v>4.9513128606400008</v>
      </c>
    </row>
    <row r="286" spans="1:31">
      <c r="A286" s="56" t="s">
        <v>80</v>
      </c>
      <c r="B286" s="56" t="s">
        <v>163</v>
      </c>
      <c r="C286" s="56" t="s">
        <v>155</v>
      </c>
      <c r="D286" s="5">
        <v>7.4999999999999997E-2</v>
      </c>
      <c r="E286" s="5">
        <v>7.4999999999999997E-2</v>
      </c>
      <c r="F286" s="5">
        <v>7.4999999999999997E-2</v>
      </c>
      <c r="G286" s="5">
        <v>7.4999999999999997E-2</v>
      </c>
      <c r="H286" s="5">
        <v>7.4999999999999997E-2</v>
      </c>
      <c r="I286" s="5">
        <v>7.4999999999999997E-2</v>
      </c>
      <c r="J286" s="5">
        <v>7.4999999999999997E-2</v>
      </c>
      <c r="K286" s="5">
        <v>7.4999999999999997E-2</v>
      </c>
      <c r="L286" s="5">
        <v>7.4999999999999997E-2</v>
      </c>
      <c r="M286" s="5">
        <v>7.4999999999999997E-2</v>
      </c>
      <c r="N286" s="5">
        <v>7.4999999999999997E-2</v>
      </c>
      <c r="O286" s="5">
        <v>7.4999999999999997E-2</v>
      </c>
      <c r="P286" s="5">
        <v>7.4999999999999997E-2</v>
      </c>
      <c r="Q286" s="5">
        <v>7.4999999999999997E-2</v>
      </c>
      <c r="R286" s="5">
        <v>7.4999999999999997E-2</v>
      </c>
      <c r="S286" s="5">
        <v>7.4999999999999997E-2</v>
      </c>
      <c r="T286" s="5">
        <v>7.4999999999999997E-2</v>
      </c>
      <c r="U286" s="5">
        <v>7.4999999999999997E-2</v>
      </c>
      <c r="V286" s="5">
        <v>7.4999999999999997E-2</v>
      </c>
      <c r="W286" s="5">
        <v>7.4999999999999997E-2</v>
      </c>
      <c r="X286" s="5">
        <v>7.4999999999999997E-2</v>
      </c>
      <c r="Y286" s="5">
        <v>7.4999999999999997E-2</v>
      </c>
      <c r="Z286" s="5">
        <v>7.4999999999999997E-2</v>
      </c>
      <c r="AA286" s="5">
        <v>7.4999999999999997E-2</v>
      </c>
      <c r="AB286" s="5">
        <v>7.4999999999999997E-2</v>
      </c>
      <c r="AC286" s="5">
        <v>7.4999999999999997E-2</v>
      </c>
      <c r="AD286" s="5">
        <v>7.4999999999999997E-2</v>
      </c>
      <c r="AE286" s="5">
        <v>7.4999999999999997E-2</v>
      </c>
    </row>
    <row r="287" spans="1:31">
      <c r="A287" s="56" t="s">
        <v>80</v>
      </c>
      <c r="B287" s="56" t="s">
        <v>163</v>
      </c>
      <c r="C287" s="56" t="s">
        <v>138</v>
      </c>
      <c r="D287" s="5">
        <v>0.19439000000000001</v>
      </c>
      <c r="E287" s="5">
        <v>0.38778200000000002</v>
      </c>
      <c r="F287" s="5">
        <v>0.64293400000000001</v>
      </c>
      <c r="G287" s="5">
        <v>0.95461600000000013</v>
      </c>
      <c r="H287" s="5">
        <v>1.3278779999799999</v>
      </c>
      <c r="I287" s="5">
        <v>1.76852400002</v>
      </c>
      <c r="J287" s="5">
        <v>2.4472339999999999</v>
      </c>
      <c r="K287" s="5">
        <v>3.1792912904050001</v>
      </c>
      <c r="L287" s="5">
        <v>4.0532339049049986</v>
      </c>
      <c r="M287" s="5">
        <v>5.11723319667</v>
      </c>
      <c r="N287" s="5">
        <v>6.43023426347</v>
      </c>
      <c r="O287" s="5">
        <v>7.9057333170550006</v>
      </c>
      <c r="P287" s="5">
        <v>9.4718205509300013</v>
      </c>
      <c r="Q287" s="5">
        <v>11.167270950860001</v>
      </c>
      <c r="R287" s="5">
        <v>12.912038666959999</v>
      </c>
      <c r="S287" s="5">
        <v>14.73846369202</v>
      </c>
      <c r="T287" s="5">
        <v>16.415895738774999</v>
      </c>
      <c r="U287" s="5">
        <v>18.159610702915</v>
      </c>
      <c r="V287" s="5">
        <v>19.909619633599998</v>
      </c>
      <c r="W287" s="5">
        <v>21.794410553790001</v>
      </c>
      <c r="X287" s="5">
        <v>23.789931412960001</v>
      </c>
      <c r="Y287" s="5">
        <v>25.91618567615</v>
      </c>
      <c r="Z287" s="5">
        <v>28.143168150449998</v>
      </c>
      <c r="AA287" s="5">
        <v>30.528180027295001</v>
      </c>
      <c r="AB287" s="5">
        <v>33.003186534479987</v>
      </c>
      <c r="AC287" s="5">
        <v>35.626558730494999</v>
      </c>
      <c r="AD287" s="5">
        <v>38.366984215949998</v>
      </c>
      <c r="AE287" s="5">
        <v>38.530625895744997</v>
      </c>
    </row>
    <row r="288" spans="1:31">
      <c r="A288" s="56" t="s">
        <v>80</v>
      </c>
      <c r="B288" s="56" t="s">
        <v>163</v>
      </c>
      <c r="C288" s="56" t="s">
        <v>139</v>
      </c>
      <c r="D288" s="5">
        <v>1.2905990000000001</v>
      </c>
      <c r="E288" s="5">
        <v>1.8669420000000001</v>
      </c>
      <c r="F288" s="5">
        <v>2.3402639999999999</v>
      </c>
      <c r="G288" s="5">
        <v>2.721489</v>
      </c>
      <c r="H288" s="5">
        <v>3.0202580000000001</v>
      </c>
      <c r="I288" s="5">
        <v>3.254537</v>
      </c>
      <c r="J288" s="5">
        <v>3.7212140000000011</v>
      </c>
      <c r="K288" s="5">
        <v>4.3609040000000006</v>
      </c>
      <c r="L288" s="5">
        <v>5.0073279999999993</v>
      </c>
      <c r="M288" s="5">
        <v>5.7303620000000004</v>
      </c>
      <c r="N288" s="5">
        <v>6.740787000000001</v>
      </c>
      <c r="O288" s="5">
        <v>7.6745400000000012</v>
      </c>
      <c r="P288" s="5">
        <v>8.4862740000000016</v>
      </c>
      <c r="Q288" s="5">
        <v>9.1783719999999995</v>
      </c>
      <c r="R288" s="5">
        <v>9.7157289999999996</v>
      </c>
      <c r="S288" s="5">
        <v>10.088804</v>
      </c>
      <c r="T288" s="5">
        <v>10.215768000000001</v>
      </c>
      <c r="U288" s="5">
        <v>10.213255999999999</v>
      </c>
      <c r="V288" s="5">
        <v>10.122491999999999</v>
      </c>
      <c r="W288" s="5">
        <v>10.065595</v>
      </c>
      <c r="X288" s="5">
        <v>10.181203</v>
      </c>
      <c r="Y288" s="5">
        <v>10.256219</v>
      </c>
      <c r="Z288" s="5">
        <v>10.301366</v>
      </c>
      <c r="AA288" s="5">
        <v>10.294813</v>
      </c>
      <c r="AB288" s="5">
        <v>10.252349000000001</v>
      </c>
      <c r="AC288" s="5">
        <v>10.143597</v>
      </c>
      <c r="AD288" s="5">
        <v>10.015876</v>
      </c>
      <c r="AE288" s="5">
        <v>10.015876</v>
      </c>
    </row>
    <row r="289" spans="1:3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</row>
    <row r="290" spans="1:31">
      <c r="A290" s="56" t="s">
        <v>80</v>
      </c>
      <c r="B290" s="56" t="s">
        <v>197</v>
      </c>
      <c r="C290" s="56" t="s">
        <v>153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9.6930847029600002</v>
      </c>
      <c r="J290" s="5">
        <v>9.6930847029600002</v>
      </c>
      <c r="K290" s="5">
        <v>23.23199639808</v>
      </c>
      <c r="L290" s="5">
        <v>23.23199639808</v>
      </c>
      <c r="M290" s="5">
        <v>23.23199639808</v>
      </c>
      <c r="N290" s="5">
        <v>24.156997458239999</v>
      </c>
      <c r="O290" s="5">
        <v>48.882047592719999</v>
      </c>
      <c r="P290" s="5">
        <v>48.882047592719999</v>
      </c>
      <c r="Q290" s="5">
        <v>48.882047592719999</v>
      </c>
      <c r="R290" s="5">
        <v>48.882047592719999</v>
      </c>
      <c r="S290" s="5">
        <v>48.882047592719999</v>
      </c>
      <c r="T290" s="5">
        <v>48.882047592719999</v>
      </c>
      <c r="U290" s="5">
        <v>48.882047592719999</v>
      </c>
      <c r="V290" s="5">
        <v>48.882047592719999</v>
      </c>
      <c r="W290" s="5">
        <v>48.882047592719999</v>
      </c>
      <c r="X290" s="5">
        <v>48.882047592959999</v>
      </c>
      <c r="Y290" s="5">
        <v>48.882047592959999</v>
      </c>
      <c r="Z290" s="5">
        <v>48.882047592959999</v>
      </c>
      <c r="AA290" s="5">
        <v>48.882047592959999</v>
      </c>
      <c r="AB290" s="5">
        <v>48.882047592959999</v>
      </c>
      <c r="AC290" s="5">
        <v>48.882047592959999</v>
      </c>
      <c r="AD290" s="5">
        <v>48.882047592959999</v>
      </c>
      <c r="AE290" s="5">
        <v>48.882047593199999</v>
      </c>
    </row>
    <row r="291" spans="1:31">
      <c r="A291" s="56" t="s">
        <v>80</v>
      </c>
      <c r="B291" s="56" t="s">
        <v>197</v>
      </c>
      <c r="C291" s="56" t="s">
        <v>154</v>
      </c>
      <c r="D291" s="5">
        <v>5.7000000845600001</v>
      </c>
      <c r="E291" s="5">
        <v>5.7000001436800014</v>
      </c>
      <c r="F291" s="5">
        <v>7.7000001713200001</v>
      </c>
      <c r="G291" s="5">
        <v>12.51003482452</v>
      </c>
      <c r="H291" s="5">
        <v>15.941829499200001</v>
      </c>
      <c r="I291" s="5">
        <v>18.4262739606</v>
      </c>
      <c r="J291" s="5">
        <v>18.42627396064</v>
      </c>
      <c r="K291" s="5">
        <v>18.426274064640001</v>
      </c>
      <c r="L291" s="5">
        <v>18.426274064640001</v>
      </c>
      <c r="M291" s="5">
        <v>18.426274064640001</v>
      </c>
      <c r="N291" s="5">
        <v>20.439253646800001</v>
      </c>
      <c r="O291" s="5">
        <v>20.439253646960001</v>
      </c>
      <c r="P291" s="5">
        <v>20.439253646960001</v>
      </c>
      <c r="Q291" s="5">
        <v>20.439253647120001</v>
      </c>
      <c r="R291" s="5">
        <v>20.45048503528</v>
      </c>
      <c r="S291" s="5">
        <v>20.45048503544</v>
      </c>
      <c r="T291" s="5">
        <v>25.486799301360001</v>
      </c>
      <c r="U291" s="5">
        <v>25.511020782399999</v>
      </c>
      <c r="V291" s="5">
        <v>27.987779790880001</v>
      </c>
      <c r="W291" s="5">
        <v>27.987779791280001</v>
      </c>
      <c r="X291" s="5">
        <v>27.987779706840001</v>
      </c>
      <c r="Y291" s="5">
        <v>28.61872580092</v>
      </c>
      <c r="Z291" s="5">
        <v>29.552196471799999</v>
      </c>
      <c r="AA291" s="5">
        <v>26.257574984560001</v>
      </c>
      <c r="AB291" s="5">
        <v>26.368703717799999</v>
      </c>
      <c r="AC291" s="5">
        <v>26.774793924200001</v>
      </c>
      <c r="AD291" s="5">
        <v>26.774793932880002</v>
      </c>
      <c r="AE291" s="5">
        <v>27.735057849</v>
      </c>
    </row>
    <row r="292" spans="1:31">
      <c r="A292" s="56" t="s">
        <v>80</v>
      </c>
      <c r="B292" s="56" t="s">
        <v>197</v>
      </c>
      <c r="C292" s="56" t="s">
        <v>155</v>
      </c>
      <c r="D292" s="5">
        <v>0.15000001082</v>
      </c>
      <c r="E292" s="5">
        <v>0.15000001566000001</v>
      </c>
      <c r="F292" s="5">
        <v>0.15000001766000001</v>
      </c>
      <c r="G292" s="5">
        <v>0.15000004521999999</v>
      </c>
      <c r="H292" s="5">
        <v>0.15000005129999999</v>
      </c>
      <c r="I292" s="5">
        <v>0.15000005860000001</v>
      </c>
      <c r="J292" s="5">
        <v>0.15000005860000001</v>
      </c>
      <c r="K292" s="5">
        <v>0.15000006775999999</v>
      </c>
      <c r="L292" s="5">
        <v>0.15000007237999999</v>
      </c>
      <c r="M292" s="5">
        <v>0.1500000725</v>
      </c>
      <c r="N292" s="5">
        <v>0.15000009589999999</v>
      </c>
      <c r="O292" s="5">
        <v>0.15000011212</v>
      </c>
      <c r="P292" s="5">
        <v>0.15000011216</v>
      </c>
      <c r="Q292" s="5">
        <v>0.15000011712</v>
      </c>
      <c r="R292" s="5">
        <v>0.15000012103999999</v>
      </c>
      <c r="S292" s="5">
        <v>0.15000012105999999</v>
      </c>
      <c r="T292" s="5">
        <v>0.15000012105999999</v>
      </c>
      <c r="U292" s="5">
        <v>0.15000012107999999</v>
      </c>
      <c r="V292" s="5">
        <v>0.15000012112</v>
      </c>
      <c r="W292" s="5">
        <v>0.15000012114</v>
      </c>
      <c r="X292" s="5">
        <v>0.15000012430000001</v>
      </c>
      <c r="Y292" s="5">
        <v>0.15000013613999999</v>
      </c>
      <c r="Z292" s="5">
        <v>0.15000014910000001</v>
      </c>
      <c r="AA292" s="5">
        <v>0.15000013694</v>
      </c>
      <c r="AB292" s="5">
        <v>0.15000014491999999</v>
      </c>
      <c r="AC292" s="5">
        <v>0.15000015797999999</v>
      </c>
      <c r="AD292" s="5">
        <v>0.15000016888000001</v>
      </c>
      <c r="AE292" s="5">
        <v>0.15000019998</v>
      </c>
    </row>
    <row r="293" spans="1:31">
      <c r="A293" s="56" t="s">
        <v>80</v>
      </c>
      <c r="B293" s="56" t="s">
        <v>197</v>
      </c>
      <c r="C293" s="56" t="s">
        <v>138</v>
      </c>
      <c r="D293" s="5">
        <v>0.14129399998</v>
      </c>
      <c r="E293" s="5">
        <v>0.30395800002000001</v>
      </c>
      <c r="F293" s="5">
        <v>0.53381000000000001</v>
      </c>
      <c r="G293" s="5">
        <v>0.813106</v>
      </c>
      <c r="H293" s="5">
        <v>1.146738</v>
      </c>
      <c r="I293" s="5">
        <v>1.550006</v>
      </c>
      <c r="J293" s="5">
        <v>2.17790199998</v>
      </c>
      <c r="K293" s="5">
        <v>2.8239585915449998</v>
      </c>
      <c r="L293" s="5">
        <v>3.4868108320350002</v>
      </c>
      <c r="M293" s="5">
        <v>4.2915399553900002</v>
      </c>
      <c r="N293" s="5">
        <v>5.2811603713600004</v>
      </c>
      <c r="O293" s="5">
        <v>6.3950273002500007</v>
      </c>
      <c r="P293" s="5">
        <v>7.5862314719300006</v>
      </c>
      <c r="Q293" s="5">
        <v>8.8577822420450012</v>
      </c>
      <c r="R293" s="5">
        <v>10.169888386215</v>
      </c>
      <c r="S293" s="5">
        <v>11.545914341805</v>
      </c>
      <c r="T293" s="5">
        <v>12.764630874205</v>
      </c>
      <c r="U293" s="5">
        <v>14.01262180554</v>
      </c>
      <c r="V293" s="5">
        <v>15.235826242094999</v>
      </c>
      <c r="W293" s="5">
        <v>16.550862035824998</v>
      </c>
      <c r="X293" s="5">
        <v>17.939280273455001</v>
      </c>
      <c r="Y293" s="5">
        <v>19.407113092399999</v>
      </c>
      <c r="Z293" s="5">
        <v>20.940613881545001</v>
      </c>
      <c r="AA293" s="5">
        <v>22.57659538319</v>
      </c>
      <c r="AB293" s="5">
        <v>24.272251064639999</v>
      </c>
      <c r="AC293" s="5">
        <v>26.07354447682</v>
      </c>
      <c r="AD293" s="5">
        <v>27.941384198834999</v>
      </c>
      <c r="AE293" s="5">
        <v>28.04476365911</v>
      </c>
    </row>
    <row r="294" spans="1:31">
      <c r="A294" s="56" t="s">
        <v>80</v>
      </c>
      <c r="B294" s="56" t="s">
        <v>197</v>
      </c>
      <c r="C294" s="56" t="s">
        <v>139</v>
      </c>
      <c r="D294" s="5">
        <v>0.93413899999999994</v>
      </c>
      <c r="E294" s="5">
        <v>1.486032</v>
      </c>
      <c r="F294" s="5">
        <v>1.998332</v>
      </c>
      <c r="G294" s="5">
        <v>2.377211</v>
      </c>
      <c r="H294" s="5">
        <v>2.6857310000000001</v>
      </c>
      <c r="I294" s="5">
        <v>2.9478589999999989</v>
      </c>
      <c r="J294" s="5">
        <v>3.4452570000000011</v>
      </c>
      <c r="K294" s="5">
        <v>4.0823709999999993</v>
      </c>
      <c r="L294" s="5">
        <v>4.5611999999999986</v>
      </c>
      <c r="M294" s="5">
        <v>5.1066079999999987</v>
      </c>
      <c r="N294" s="5">
        <v>5.893184999999999</v>
      </c>
      <c r="O294" s="5">
        <v>6.655151</v>
      </c>
      <c r="P294" s="5">
        <v>7.3638430000000001</v>
      </c>
      <c r="Q294" s="5">
        <v>7.9421039999999996</v>
      </c>
      <c r="R294" s="5">
        <v>8.4166529999999984</v>
      </c>
      <c r="S294" s="5">
        <v>8.7754529999999971</v>
      </c>
      <c r="T294" s="5">
        <v>8.9196810000000006</v>
      </c>
      <c r="U294" s="5">
        <v>8.9421520000000001</v>
      </c>
      <c r="V294" s="5">
        <v>8.8258210000000012</v>
      </c>
      <c r="W294" s="5">
        <v>8.7349959999999989</v>
      </c>
      <c r="X294" s="5">
        <v>8.7984870000000015</v>
      </c>
      <c r="Y294" s="5">
        <v>8.8397610000000011</v>
      </c>
      <c r="Z294" s="5">
        <v>8.8853490000000015</v>
      </c>
      <c r="AA294" s="5">
        <v>8.8638999999999974</v>
      </c>
      <c r="AB294" s="5">
        <v>8.8276219999999999</v>
      </c>
      <c r="AC294" s="5">
        <v>8.7483510000000013</v>
      </c>
      <c r="AD294" s="5">
        <v>8.6558369999999965</v>
      </c>
      <c r="AE294" s="5">
        <v>8.6558369999999965</v>
      </c>
    </row>
    <row r="295" spans="1:3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</row>
    <row r="296" spans="1:31">
      <c r="A296" s="56" t="s">
        <v>80</v>
      </c>
      <c r="B296" s="56" t="s">
        <v>198</v>
      </c>
      <c r="C296" s="56" t="s">
        <v>153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6.3472799999999996E-6</v>
      </c>
      <c r="J296" s="5">
        <v>13.456340862719999</v>
      </c>
      <c r="K296" s="5">
        <v>13.781706246480001</v>
      </c>
      <c r="L296" s="5">
        <v>13.781706246480001</v>
      </c>
      <c r="M296" s="5">
        <v>13.781706246480001</v>
      </c>
      <c r="N296" s="5">
        <v>13.781706246480001</v>
      </c>
      <c r="O296" s="5">
        <v>13.781706246480001</v>
      </c>
      <c r="P296" s="5">
        <v>13.781706246480001</v>
      </c>
      <c r="Q296" s="5">
        <v>13.781706246480001</v>
      </c>
      <c r="R296" s="5">
        <v>13.781706246480001</v>
      </c>
      <c r="S296" s="5">
        <v>13.781706246480001</v>
      </c>
      <c r="T296" s="5">
        <v>13.781706246480001</v>
      </c>
      <c r="U296" s="5">
        <v>13.781706246480001</v>
      </c>
      <c r="V296" s="5">
        <v>13.781706246480001</v>
      </c>
      <c r="W296" s="5">
        <v>13.781706246480001</v>
      </c>
      <c r="X296" s="5">
        <v>13.781706246480001</v>
      </c>
      <c r="Y296" s="5">
        <v>13.781706246480001</v>
      </c>
      <c r="Z296" s="5">
        <v>13.781706246480001</v>
      </c>
      <c r="AA296" s="5">
        <v>13.781706246480001</v>
      </c>
      <c r="AB296" s="5">
        <v>13.781706246480001</v>
      </c>
      <c r="AC296" s="5">
        <v>13.781706246480001</v>
      </c>
      <c r="AD296" s="5">
        <v>13.781706246480001</v>
      </c>
      <c r="AE296" s="5">
        <v>13.781706246480001</v>
      </c>
    </row>
    <row r="297" spans="1:31">
      <c r="A297" s="56" t="s">
        <v>80</v>
      </c>
      <c r="B297" s="56" t="s">
        <v>198</v>
      </c>
      <c r="C297" s="56" t="s">
        <v>154</v>
      </c>
      <c r="D297" s="5">
        <v>1.768E-8</v>
      </c>
      <c r="E297" s="5">
        <v>2.88E-8</v>
      </c>
      <c r="F297" s="5">
        <v>3.5280000000000002E-8</v>
      </c>
      <c r="G297" s="5">
        <v>5.5439999999999999E-8</v>
      </c>
      <c r="H297" s="5">
        <v>9.9920000000000011E-8</v>
      </c>
      <c r="I297" s="5">
        <v>3.6615999999999999E-7</v>
      </c>
      <c r="J297" s="5">
        <v>10.7431290208</v>
      </c>
      <c r="K297" s="5">
        <v>13.365412193679999</v>
      </c>
      <c r="L297" s="5">
        <v>13.365412193679999</v>
      </c>
      <c r="M297" s="5">
        <v>13.365412193679999</v>
      </c>
      <c r="N297" s="5">
        <v>13.365412193679999</v>
      </c>
      <c r="O297" s="5">
        <v>13.365412193679999</v>
      </c>
      <c r="P297" s="5">
        <v>13.365412193679999</v>
      </c>
      <c r="Q297" s="5">
        <v>15.14175251296</v>
      </c>
      <c r="R297" s="5">
        <v>15.14175251296</v>
      </c>
      <c r="S297" s="5">
        <v>15.14175251296</v>
      </c>
      <c r="T297" s="5">
        <v>15.14175251296</v>
      </c>
      <c r="U297" s="5">
        <v>15.14175251296</v>
      </c>
      <c r="V297" s="5">
        <v>15.14175251296</v>
      </c>
      <c r="W297" s="5">
        <v>15.14175251296</v>
      </c>
      <c r="X297" s="5">
        <v>15.14175249528</v>
      </c>
      <c r="Y297" s="5">
        <v>15.14175248416</v>
      </c>
      <c r="Z297" s="5">
        <v>15.141752477680001</v>
      </c>
      <c r="AA297" s="5">
        <v>15.141752457520001</v>
      </c>
      <c r="AB297" s="5">
        <v>15.141752413040001</v>
      </c>
      <c r="AC297" s="5">
        <v>15.1417521468</v>
      </c>
      <c r="AD297" s="5">
        <v>4.3986234921599996</v>
      </c>
      <c r="AE297" s="5">
        <v>1.77634031928</v>
      </c>
    </row>
    <row r="298" spans="1:31">
      <c r="A298" s="56" t="s">
        <v>80</v>
      </c>
      <c r="B298" s="56" t="s">
        <v>198</v>
      </c>
      <c r="C298" s="56" t="s">
        <v>155</v>
      </c>
      <c r="D298" s="5">
        <v>0.18956000000000001</v>
      </c>
      <c r="E298" s="5">
        <v>0.18845999999999999</v>
      </c>
      <c r="F298" s="5">
        <v>0.18845999999999999</v>
      </c>
      <c r="G298" s="5">
        <v>0.18845999999999999</v>
      </c>
      <c r="H298" s="5">
        <v>0.18956000000000001</v>
      </c>
      <c r="I298" s="5">
        <v>0.18845999999999999</v>
      </c>
      <c r="J298" s="5">
        <v>0.18845999999999999</v>
      </c>
      <c r="K298" s="5">
        <v>0.18845999999999999</v>
      </c>
      <c r="L298" s="5">
        <v>0.18845999999999999</v>
      </c>
      <c r="M298" s="5">
        <v>0.56455999999999995</v>
      </c>
      <c r="N298" s="5">
        <v>0.56345999999999996</v>
      </c>
      <c r="O298" s="5">
        <v>0.56455999999999995</v>
      </c>
      <c r="P298" s="5">
        <v>0.56345999999999996</v>
      </c>
      <c r="Q298" s="5">
        <v>0.56455999999999995</v>
      </c>
      <c r="R298" s="5">
        <v>0.56455999999999995</v>
      </c>
      <c r="S298" s="5">
        <v>0.56455999999999995</v>
      </c>
      <c r="T298" s="5">
        <v>0.56455999999999995</v>
      </c>
      <c r="U298" s="5">
        <v>0.56455999999999995</v>
      </c>
      <c r="V298" s="5">
        <v>0.56455999999999995</v>
      </c>
      <c r="W298" s="5">
        <v>0.56455999999999995</v>
      </c>
      <c r="X298" s="5">
        <v>0.56455999999999995</v>
      </c>
      <c r="Y298" s="5">
        <v>0.56455999999999995</v>
      </c>
      <c r="Z298" s="5">
        <v>0.56455999999999995</v>
      </c>
      <c r="AA298" s="5">
        <v>0.56455999999999995</v>
      </c>
      <c r="AB298" s="5">
        <v>0.56455999999999995</v>
      </c>
      <c r="AC298" s="5">
        <v>0.56455999999999995</v>
      </c>
      <c r="AD298" s="5">
        <v>0.56455999999999995</v>
      </c>
      <c r="AE298" s="5">
        <v>0.56455999999999995</v>
      </c>
    </row>
    <row r="299" spans="1:31">
      <c r="A299" s="56" t="s">
        <v>80</v>
      </c>
      <c r="B299" s="56" t="s">
        <v>198</v>
      </c>
      <c r="C299" s="56" t="s">
        <v>138</v>
      </c>
      <c r="D299" s="5">
        <v>0.11161</v>
      </c>
      <c r="E299" s="5">
        <v>0.27435599999999999</v>
      </c>
      <c r="F299" s="5">
        <v>0.50951400000000002</v>
      </c>
      <c r="G299" s="5">
        <v>0.81549400000000005</v>
      </c>
      <c r="H299" s="5">
        <v>1.1945239999999999</v>
      </c>
      <c r="I299" s="5">
        <v>1.5451159999999999</v>
      </c>
      <c r="J299" s="5">
        <v>2.0498980000000002</v>
      </c>
      <c r="K299" s="5">
        <v>2.5815388810150002</v>
      </c>
      <c r="L299" s="5">
        <v>3.1455602480299998</v>
      </c>
      <c r="M299" s="5">
        <v>3.8200426915449999</v>
      </c>
      <c r="N299" s="5">
        <v>4.6911656939449999</v>
      </c>
      <c r="O299" s="5">
        <v>5.7236920958500006</v>
      </c>
      <c r="P299" s="5">
        <v>6.8466633628600002</v>
      </c>
      <c r="Q299" s="5">
        <v>8.0847969820549999</v>
      </c>
      <c r="R299" s="5">
        <v>9.4407073651500006</v>
      </c>
      <c r="S299" s="5">
        <v>10.823985475835</v>
      </c>
      <c r="T299" s="5">
        <v>12.145885763220001</v>
      </c>
      <c r="U299" s="5">
        <v>13.548879691470001</v>
      </c>
      <c r="V299" s="5">
        <v>14.978759922349999</v>
      </c>
      <c r="W299" s="5">
        <v>16.456960919829999</v>
      </c>
      <c r="X299" s="5">
        <v>18.030004343885</v>
      </c>
      <c r="Y299" s="5">
        <v>19.703834101000002</v>
      </c>
      <c r="Z299" s="5">
        <v>21.463974976109998</v>
      </c>
      <c r="AA299" s="5">
        <v>23.349093619200001</v>
      </c>
      <c r="AB299" s="5">
        <v>25.312737212824999</v>
      </c>
      <c r="AC299" s="5">
        <v>27.396983894875</v>
      </c>
      <c r="AD299" s="5">
        <v>29.581797740430002</v>
      </c>
      <c r="AE299" s="5">
        <v>29.728784622134999</v>
      </c>
    </row>
    <row r="300" spans="1:31">
      <c r="A300" s="56" t="s">
        <v>80</v>
      </c>
      <c r="B300" s="56" t="s">
        <v>198</v>
      </c>
      <c r="C300" s="56" t="s">
        <v>139</v>
      </c>
      <c r="D300" s="5">
        <v>0.78429700000000002</v>
      </c>
      <c r="E300" s="5">
        <v>1.403103</v>
      </c>
      <c r="F300" s="5">
        <v>1.9629890000000001</v>
      </c>
      <c r="G300" s="5">
        <v>2.4524569999999999</v>
      </c>
      <c r="H300" s="5">
        <v>2.8511630000000001</v>
      </c>
      <c r="I300" s="5">
        <v>2.93377</v>
      </c>
      <c r="J300" s="5">
        <v>3.156518999999999</v>
      </c>
      <c r="K300" s="5">
        <v>3.549097999999999</v>
      </c>
      <c r="L300" s="5">
        <v>3.8150280000000012</v>
      </c>
      <c r="M300" s="5">
        <v>4.0760120000000004</v>
      </c>
      <c r="N300" s="5">
        <v>4.6260350000000008</v>
      </c>
      <c r="O300" s="5">
        <v>5.2448150000000009</v>
      </c>
      <c r="P300" s="5">
        <v>5.8257370000000011</v>
      </c>
      <c r="Q300" s="5">
        <v>6.3521019999999986</v>
      </c>
      <c r="R300" s="5">
        <v>6.8651939999999998</v>
      </c>
      <c r="S300" s="5">
        <v>7.1223680000000007</v>
      </c>
      <c r="T300" s="5">
        <v>7.2354590000000014</v>
      </c>
      <c r="U300" s="5">
        <v>7.2812550000000007</v>
      </c>
      <c r="V300" s="5">
        <v>7.2268980000000012</v>
      </c>
      <c r="W300" s="5">
        <v>7.0892839999999993</v>
      </c>
      <c r="X300" s="5">
        <v>7.1246879999999999</v>
      </c>
      <c r="Y300" s="5">
        <v>7.1913909999999976</v>
      </c>
      <c r="Z300" s="5">
        <v>7.2593880000000004</v>
      </c>
      <c r="AA300" s="5">
        <v>7.3007839999999993</v>
      </c>
      <c r="AB300" s="5">
        <v>7.3490309999999992</v>
      </c>
      <c r="AC300" s="5">
        <v>7.2703799999999994</v>
      </c>
      <c r="AD300" s="5">
        <v>7.1865010000000016</v>
      </c>
      <c r="AE300" s="5">
        <v>7.1865010000000016</v>
      </c>
    </row>
    <row r="301" spans="1:3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</row>
    <row r="302" spans="1:31">
      <c r="A302" s="56" t="s">
        <v>80</v>
      </c>
      <c r="B302" s="56" t="s">
        <v>199</v>
      </c>
      <c r="C302" s="56" t="s">
        <v>153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</row>
    <row r="303" spans="1:31">
      <c r="A303" s="56" t="s">
        <v>80</v>
      </c>
      <c r="B303" s="56" t="s">
        <v>199</v>
      </c>
      <c r="C303" s="56" t="s">
        <v>154</v>
      </c>
      <c r="D303" s="5">
        <v>1.96E-8</v>
      </c>
      <c r="E303" s="5">
        <v>3.4720000000000003E-8</v>
      </c>
      <c r="F303" s="5">
        <v>3.784E-8</v>
      </c>
      <c r="G303" s="5">
        <v>5.8799999999999997E-8</v>
      </c>
      <c r="H303" s="5">
        <v>1.0472E-7</v>
      </c>
      <c r="I303" s="5">
        <v>2.7519999999999998E-7</v>
      </c>
      <c r="J303" s="5">
        <v>1.0409509003999999</v>
      </c>
      <c r="K303" s="5">
        <v>1.4792645290399999</v>
      </c>
      <c r="L303" s="5">
        <v>1.4792645290399999</v>
      </c>
      <c r="M303" s="5">
        <v>1.4792645290399999</v>
      </c>
      <c r="N303" s="5">
        <v>1.4792645290399999</v>
      </c>
      <c r="O303" s="5">
        <v>1.4792645290399999</v>
      </c>
      <c r="P303" s="5">
        <v>1.4792645290399999</v>
      </c>
      <c r="Q303" s="5">
        <v>1.47926452928</v>
      </c>
      <c r="R303" s="5">
        <v>1.50323568336</v>
      </c>
      <c r="S303" s="5">
        <v>4.0269544470399996</v>
      </c>
      <c r="T303" s="5">
        <v>7.6789699749600002</v>
      </c>
      <c r="U303" s="5">
        <v>7.6789699749600002</v>
      </c>
      <c r="V303" s="5">
        <v>7.6789699749600002</v>
      </c>
      <c r="W303" s="5">
        <v>7.6789699749600002</v>
      </c>
      <c r="X303" s="5">
        <v>7.6789699553600004</v>
      </c>
      <c r="Y303" s="5">
        <v>7.6789699683999997</v>
      </c>
      <c r="Z303" s="5">
        <v>7.6789699652800003</v>
      </c>
      <c r="AA303" s="5">
        <v>7.6789699443199986</v>
      </c>
      <c r="AB303" s="5">
        <v>7.6789698984799992</v>
      </c>
      <c r="AC303" s="5">
        <v>7.67896979</v>
      </c>
      <c r="AD303" s="5">
        <v>6.6380191737600001</v>
      </c>
      <c r="AE303" s="5">
        <v>6.1997056184000003</v>
      </c>
    </row>
    <row r="304" spans="1:31">
      <c r="A304" s="56" t="s">
        <v>80</v>
      </c>
      <c r="B304" s="56" t="s">
        <v>199</v>
      </c>
      <c r="C304" s="56" t="s">
        <v>155</v>
      </c>
      <c r="D304" s="5">
        <v>0.51570739999999993</v>
      </c>
      <c r="E304" s="5">
        <v>0.51570739999999993</v>
      </c>
      <c r="F304" s="5">
        <v>0.51570739999999993</v>
      </c>
      <c r="G304" s="5">
        <v>0.51570739999999993</v>
      </c>
      <c r="H304" s="5">
        <v>0.51570739999999993</v>
      </c>
      <c r="I304" s="5">
        <v>0.51570739999999993</v>
      </c>
      <c r="J304" s="5">
        <v>0.51570739999999993</v>
      </c>
      <c r="K304" s="5">
        <v>0.51570739999999993</v>
      </c>
      <c r="L304" s="5">
        <v>0.51570739999999993</v>
      </c>
      <c r="M304" s="5">
        <v>0.51570739999999993</v>
      </c>
      <c r="N304" s="5">
        <v>0.51570739999999993</v>
      </c>
      <c r="O304" s="5">
        <v>0.51570739999999993</v>
      </c>
      <c r="P304" s="5">
        <v>0.51570739999999993</v>
      </c>
      <c r="Q304" s="5">
        <v>0.51570739999999993</v>
      </c>
      <c r="R304" s="5">
        <v>0.51570739999999993</v>
      </c>
      <c r="S304" s="5">
        <v>0.51570739999999993</v>
      </c>
      <c r="T304" s="5">
        <v>0.51570739999999993</v>
      </c>
      <c r="U304" s="5">
        <v>0.51570739999999993</v>
      </c>
      <c r="V304" s="5">
        <v>0.51570739999999993</v>
      </c>
      <c r="W304" s="5">
        <v>0.51570739999999993</v>
      </c>
      <c r="X304" s="5">
        <v>0.51570739999999993</v>
      </c>
      <c r="Y304" s="5">
        <v>0.51990740000000002</v>
      </c>
      <c r="Z304" s="5">
        <v>0.51570739999999993</v>
      </c>
      <c r="AA304" s="5">
        <v>0.51570739999999993</v>
      </c>
      <c r="AB304" s="5">
        <v>0.51570739999999993</v>
      </c>
      <c r="AC304" s="5">
        <v>0.51570739999999993</v>
      </c>
      <c r="AD304" s="5">
        <v>0.51570739999999993</v>
      </c>
      <c r="AE304" s="5">
        <v>0.51570739999999993</v>
      </c>
    </row>
    <row r="305" spans="1:31">
      <c r="A305" s="56" t="s">
        <v>80</v>
      </c>
      <c r="B305" s="56" t="s">
        <v>199</v>
      </c>
      <c r="C305" s="56" t="s">
        <v>138</v>
      </c>
      <c r="D305" s="5">
        <v>0.177234</v>
      </c>
      <c r="E305" s="5">
        <v>0.25385200000000002</v>
      </c>
      <c r="F305" s="5">
        <v>0.34049200000000002</v>
      </c>
      <c r="G305" s="5">
        <v>0.42854599999999998</v>
      </c>
      <c r="H305" s="5">
        <v>0.52407000000000004</v>
      </c>
      <c r="I305" s="5">
        <v>0.62826599999999999</v>
      </c>
      <c r="J305" s="5">
        <v>0.79303599999999996</v>
      </c>
      <c r="K305" s="5">
        <v>0.99175479582000003</v>
      </c>
      <c r="L305" s="5">
        <v>1.2257964611100001</v>
      </c>
      <c r="M305" s="5">
        <v>1.5154033582999999</v>
      </c>
      <c r="N305" s="5">
        <v>1.85254609944</v>
      </c>
      <c r="O305" s="5">
        <v>2.2242779065849998</v>
      </c>
      <c r="P305" s="5">
        <v>2.6158697714599999</v>
      </c>
      <c r="Q305" s="5">
        <v>3.0340323817849999</v>
      </c>
      <c r="R305" s="5">
        <v>3.4611048156050002</v>
      </c>
      <c r="S305" s="5">
        <v>3.9100311481299999</v>
      </c>
      <c r="T305" s="5">
        <v>4.3138377653299997</v>
      </c>
      <c r="U305" s="5">
        <v>4.7349114211899996</v>
      </c>
      <c r="V305" s="5">
        <v>5.1581130626949996</v>
      </c>
      <c r="W305" s="5">
        <v>5.6152779068100003</v>
      </c>
      <c r="X305" s="5">
        <v>6.09989296011</v>
      </c>
      <c r="Y305" s="5">
        <v>6.61594202651</v>
      </c>
      <c r="Z305" s="5">
        <v>7.1544283970299993</v>
      </c>
      <c r="AA305" s="5">
        <v>7.7296852599650014</v>
      </c>
      <c r="AB305" s="5">
        <v>8.3255817648649995</v>
      </c>
      <c r="AC305" s="5">
        <v>8.955569384084999</v>
      </c>
      <c r="AD305" s="5">
        <v>9.6143613852450009</v>
      </c>
      <c r="AE305" s="5">
        <v>9.6549281924599981</v>
      </c>
    </row>
    <row r="306" spans="1:31">
      <c r="A306" s="56" t="s">
        <v>80</v>
      </c>
      <c r="B306" s="56" t="s">
        <v>199</v>
      </c>
      <c r="C306" s="56" t="s">
        <v>139</v>
      </c>
      <c r="D306" s="5">
        <v>0.49089899999999997</v>
      </c>
      <c r="E306" s="5">
        <v>0.627193</v>
      </c>
      <c r="F306" s="5">
        <v>0.74812099999999981</v>
      </c>
      <c r="G306" s="5">
        <v>0.84191099999999985</v>
      </c>
      <c r="H306" s="5">
        <v>0.92225799999999991</v>
      </c>
      <c r="I306" s="5">
        <v>0.99943300000000013</v>
      </c>
      <c r="J306" s="5">
        <v>1.164639</v>
      </c>
      <c r="K306" s="5">
        <v>1.3450150000000001</v>
      </c>
      <c r="L306" s="5">
        <v>1.5271239999999999</v>
      </c>
      <c r="M306" s="5">
        <v>1.7546360000000001</v>
      </c>
      <c r="N306" s="5">
        <v>2.0123869999999999</v>
      </c>
      <c r="O306" s="5">
        <v>2.2390750000000001</v>
      </c>
      <c r="P306" s="5">
        <v>2.4365670000000001</v>
      </c>
      <c r="Q306" s="5">
        <v>2.5932059999999999</v>
      </c>
      <c r="R306" s="5">
        <v>2.7111649999999998</v>
      </c>
      <c r="S306" s="5">
        <v>2.7954279999999989</v>
      </c>
      <c r="T306" s="5">
        <v>2.8215239999999988</v>
      </c>
      <c r="U306" s="5">
        <v>2.818101</v>
      </c>
      <c r="V306" s="5">
        <v>2.7976619999999999</v>
      </c>
      <c r="W306" s="5">
        <v>2.803194</v>
      </c>
      <c r="X306" s="5">
        <v>2.8320970000000001</v>
      </c>
      <c r="Y306" s="5">
        <v>2.8457520000000001</v>
      </c>
      <c r="Z306" s="5">
        <v>2.8537750000000011</v>
      </c>
      <c r="AA306" s="5">
        <v>2.843815999999999</v>
      </c>
      <c r="AB306" s="5">
        <v>2.8260709999999989</v>
      </c>
      <c r="AC306" s="5">
        <v>2.796292999999999</v>
      </c>
      <c r="AD306" s="5">
        <v>2.769620999999999</v>
      </c>
      <c r="AE306" s="5">
        <v>2.769620999999999</v>
      </c>
    </row>
    <row r="307" spans="1:3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</row>
    <row r="308" spans="1:31">
      <c r="A308" s="56" t="s">
        <v>80</v>
      </c>
      <c r="B308" s="56" t="s">
        <v>200</v>
      </c>
      <c r="C308" s="56" t="s">
        <v>153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2.3416E-7</v>
      </c>
      <c r="J308" s="5">
        <v>2.4904000000000001E-7</v>
      </c>
      <c r="K308" s="5">
        <v>4.3536000000000011E-7</v>
      </c>
      <c r="L308" s="5">
        <v>5.3751999999999996E-7</v>
      </c>
      <c r="M308" s="5">
        <v>5.3751999999999996E-7</v>
      </c>
      <c r="N308" s="5">
        <v>5.3796000000000003E-7</v>
      </c>
      <c r="O308" s="5">
        <v>5.4115999999999996E-7</v>
      </c>
      <c r="P308" s="5">
        <v>5.6879999999999996E-7</v>
      </c>
      <c r="Q308" s="5">
        <v>5.9579999999999997E-7</v>
      </c>
      <c r="R308" s="5">
        <v>6.8495999999999996E-7</v>
      </c>
      <c r="S308" s="5">
        <v>7.0268000000000004E-7</v>
      </c>
      <c r="T308" s="5">
        <v>7.2431999999999991E-7</v>
      </c>
      <c r="U308" s="5">
        <v>7.4648000000000005E-7</v>
      </c>
      <c r="V308" s="5">
        <v>7.8160000000000006E-7</v>
      </c>
      <c r="W308" s="5">
        <v>8.1867999999999997E-7</v>
      </c>
      <c r="X308" s="5">
        <v>8.6672000000000002E-7</v>
      </c>
      <c r="Y308" s="5">
        <v>1.03032E-6</v>
      </c>
      <c r="Z308" s="5">
        <v>1.2284800000000001E-6</v>
      </c>
      <c r="AA308" s="5">
        <v>1.2289199999999999E-6</v>
      </c>
      <c r="AB308" s="5">
        <v>1.2298000000000001E-6</v>
      </c>
      <c r="AC308" s="5">
        <v>1.23444E-6</v>
      </c>
      <c r="AD308" s="5">
        <v>1.2907199999999999E-6</v>
      </c>
      <c r="AE308" s="5">
        <v>1.3596399999999999E-6</v>
      </c>
    </row>
    <row r="309" spans="1:31">
      <c r="A309" s="56" t="s">
        <v>80</v>
      </c>
      <c r="B309" s="56" t="s">
        <v>200</v>
      </c>
      <c r="C309" s="56" t="s">
        <v>154</v>
      </c>
      <c r="D309" s="5">
        <v>1.16E-8</v>
      </c>
      <c r="E309" s="5">
        <v>1.5239999999999999E-8</v>
      </c>
      <c r="F309" s="5">
        <v>1.9960000000000001E-8</v>
      </c>
      <c r="G309" s="5">
        <v>2.3199999999999999E-8</v>
      </c>
      <c r="H309" s="5">
        <v>2.5200000000000001E-8</v>
      </c>
      <c r="I309" s="5">
        <v>2.9119999999999999E-8</v>
      </c>
      <c r="J309" s="5">
        <v>3.4239999999999988E-8</v>
      </c>
      <c r="K309" s="5">
        <v>5.3080000000000003E-8</v>
      </c>
      <c r="L309" s="5">
        <v>6.8600000000000005E-8</v>
      </c>
      <c r="M309" s="5">
        <v>6.8999999999999996E-8</v>
      </c>
      <c r="N309" s="5">
        <v>7.4200000000000003E-8</v>
      </c>
      <c r="O309" s="5">
        <v>8.0119999999999992E-8</v>
      </c>
      <c r="P309" s="5">
        <v>8.7639999999999996E-8</v>
      </c>
      <c r="Q309" s="5">
        <v>9.46E-8</v>
      </c>
      <c r="R309" s="5">
        <v>1.0504000000000001E-7</v>
      </c>
      <c r="S309" s="5">
        <v>1.1008E-7</v>
      </c>
      <c r="T309" s="5">
        <v>1.1884E-7</v>
      </c>
      <c r="U309" s="5">
        <v>1.2916E-7</v>
      </c>
      <c r="V309" s="5">
        <v>1.3911999999999999E-7</v>
      </c>
      <c r="W309" s="5">
        <v>1.3960000000000001E-7</v>
      </c>
      <c r="X309" s="5">
        <v>1.5279999999999999E-7</v>
      </c>
      <c r="Y309" s="5">
        <v>1.7751999999999999E-7</v>
      </c>
      <c r="Z309" s="5">
        <v>1.8332E-7</v>
      </c>
      <c r="AA309" s="5">
        <v>1.8956000000000001E-7</v>
      </c>
      <c r="AB309" s="5">
        <v>2.0980000000000001E-7</v>
      </c>
      <c r="AC309" s="5">
        <v>2.2636E-7</v>
      </c>
      <c r="AD309" s="5">
        <v>2.4639999999999998E-7</v>
      </c>
      <c r="AE309" s="5">
        <v>2.6724E-7</v>
      </c>
    </row>
    <row r="310" spans="1:31">
      <c r="A310" s="56" t="s">
        <v>80</v>
      </c>
      <c r="B310" s="56" t="s">
        <v>200</v>
      </c>
      <c r="C310" s="56" t="s">
        <v>155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</row>
    <row r="311" spans="1:31">
      <c r="A311" s="56" t="s">
        <v>80</v>
      </c>
      <c r="B311" s="56" t="s">
        <v>200</v>
      </c>
      <c r="C311" s="56" t="s">
        <v>138</v>
      </c>
      <c r="D311" s="5">
        <v>1.295E-2</v>
      </c>
      <c r="E311" s="5">
        <v>2.6112E-2</v>
      </c>
      <c r="F311" s="5">
        <v>4.4142000000000001E-2</v>
      </c>
      <c r="G311" s="5">
        <v>6.6091999999999998E-2</v>
      </c>
      <c r="H311" s="5">
        <v>9.2412000000000008E-2</v>
      </c>
      <c r="I311" s="5">
        <v>0.12335400000000001</v>
      </c>
      <c r="J311" s="5">
        <v>0.17060600000000001</v>
      </c>
      <c r="K311" s="5">
        <v>0.22195862709</v>
      </c>
      <c r="L311" s="5">
        <v>0.28157472483000001</v>
      </c>
      <c r="M311" s="5">
        <v>0.35696275249999998</v>
      </c>
      <c r="N311" s="5">
        <v>0.44614944786499999</v>
      </c>
      <c r="O311" s="5">
        <v>0.54867149695000006</v>
      </c>
      <c r="P311" s="5">
        <v>0.65943704218499999</v>
      </c>
      <c r="Q311" s="5">
        <v>0.78005994754499997</v>
      </c>
      <c r="R311" s="5">
        <v>0.9062977728199999</v>
      </c>
      <c r="S311" s="5">
        <v>1.040121219285</v>
      </c>
      <c r="T311" s="5">
        <v>1.1649292652800001</v>
      </c>
      <c r="U311" s="5">
        <v>1.2964645485349999</v>
      </c>
      <c r="V311" s="5">
        <v>1.429901401595</v>
      </c>
      <c r="W311" s="5">
        <v>1.5737032151449999</v>
      </c>
      <c r="X311" s="5">
        <v>1.7260508378449999</v>
      </c>
      <c r="Y311" s="5">
        <v>1.888186505435</v>
      </c>
      <c r="Z311" s="5">
        <v>2.05772943305</v>
      </c>
      <c r="AA311" s="5">
        <v>2.2388078230950001</v>
      </c>
      <c r="AB311" s="5">
        <v>2.4264294353150002</v>
      </c>
      <c r="AC311" s="5">
        <v>2.6247670563300001</v>
      </c>
      <c r="AD311" s="5">
        <v>2.8318587599799998</v>
      </c>
      <c r="AE311" s="5">
        <v>2.8430535487099999</v>
      </c>
    </row>
    <row r="312" spans="1:31">
      <c r="A312" s="56" t="s">
        <v>80</v>
      </c>
      <c r="B312" s="56" t="s">
        <v>200</v>
      </c>
      <c r="C312" s="56" t="s">
        <v>139</v>
      </c>
      <c r="D312" s="5">
        <v>9.6873000000000001E-2</v>
      </c>
      <c r="E312" s="5">
        <v>0.13844100000000001</v>
      </c>
      <c r="F312" s="5">
        <v>0.174792</v>
      </c>
      <c r="G312" s="5">
        <v>0.202269</v>
      </c>
      <c r="H312" s="5">
        <v>0.22322</v>
      </c>
      <c r="I312" s="5">
        <v>0.23985300000000001</v>
      </c>
      <c r="J312" s="5">
        <v>0.27319900000000003</v>
      </c>
      <c r="K312" s="5">
        <v>0.31722600000000001</v>
      </c>
      <c r="L312" s="5">
        <v>0.35755399999999998</v>
      </c>
      <c r="M312" s="5">
        <v>0.41061799999999998</v>
      </c>
      <c r="N312" s="5">
        <v>0.47207399999999988</v>
      </c>
      <c r="O312" s="5">
        <v>0.53293299999999999</v>
      </c>
      <c r="P312" s="5">
        <v>0.58844799999999986</v>
      </c>
      <c r="Q312" s="5">
        <v>0.63538300000000003</v>
      </c>
      <c r="R312" s="5">
        <v>0.67350200000000016</v>
      </c>
      <c r="S312" s="5">
        <v>0.70202500000000012</v>
      </c>
      <c r="T312" s="5">
        <v>0.71373099999999978</v>
      </c>
      <c r="U312" s="5">
        <v>0.71706000000000003</v>
      </c>
      <c r="V312" s="5">
        <v>0.71355499999999994</v>
      </c>
      <c r="W312" s="5">
        <v>0.71602399999999999</v>
      </c>
      <c r="X312" s="5">
        <v>0.72410000000000008</v>
      </c>
      <c r="Y312" s="5">
        <v>0.73117500000000013</v>
      </c>
      <c r="Z312" s="5">
        <v>0.73704199999999997</v>
      </c>
      <c r="AA312" s="5">
        <v>0.73800500000000002</v>
      </c>
      <c r="AB312" s="5">
        <v>0.73683199999999993</v>
      </c>
      <c r="AC312" s="5">
        <v>0.73098499999999988</v>
      </c>
      <c r="AD312" s="5">
        <v>0.72396800000000006</v>
      </c>
      <c r="AE312" s="5">
        <v>0.72396800000000006</v>
      </c>
    </row>
    <row r="313" spans="1:31"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</row>
  </sheetData>
  <autoFilter ref="A3:C312" xr:uid="{00000000-0009-0000-0000-000009000000}"/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8">
    <tabColor theme="7"/>
  </sheetPr>
  <dimension ref="A1:AE613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7.6640625" style="6" customWidth="1"/>
    <col min="4" max="4" width="9" style="6" customWidth="1"/>
    <col min="5" max="16384" width="9" style="6"/>
  </cols>
  <sheetData>
    <row r="1" spans="1:31" s="15" customFormat="1" ht="23.25" customHeight="1" thickBot="1">
      <c r="A1" s="1" t="s">
        <v>207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54" t="s">
        <v>208</v>
      </c>
      <c r="C2" s="54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54</v>
      </c>
      <c r="B4" s="56" t="s">
        <v>163</v>
      </c>
      <c r="C4" s="56" t="s">
        <v>132</v>
      </c>
      <c r="D4" s="5">
        <v>316</v>
      </c>
      <c r="E4" s="5">
        <v>316</v>
      </c>
      <c r="F4" s="5">
        <v>316</v>
      </c>
      <c r="G4" s="5">
        <v>316</v>
      </c>
      <c r="H4" s="5">
        <v>316</v>
      </c>
      <c r="I4" s="5">
        <v>316</v>
      </c>
      <c r="J4" s="5">
        <v>316</v>
      </c>
      <c r="K4" s="5">
        <v>316</v>
      </c>
      <c r="L4" s="5">
        <v>316</v>
      </c>
      <c r="M4" s="5">
        <v>316</v>
      </c>
      <c r="N4" s="5">
        <v>316</v>
      </c>
      <c r="O4" s="5">
        <v>316</v>
      </c>
      <c r="P4" s="5">
        <v>316</v>
      </c>
      <c r="Q4" s="5">
        <v>316</v>
      </c>
      <c r="R4" s="5">
        <v>316</v>
      </c>
      <c r="S4" s="5">
        <v>316</v>
      </c>
      <c r="T4" s="5">
        <v>316</v>
      </c>
      <c r="U4" s="5">
        <v>316</v>
      </c>
      <c r="V4" s="5">
        <v>316</v>
      </c>
      <c r="W4" s="5">
        <v>316</v>
      </c>
      <c r="X4" s="5">
        <v>316</v>
      </c>
      <c r="Y4" s="5">
        <v>316</v>
      </c>
      <c r="Z4" s="5">
        <v>316</v>
      </c>
      <c r="AA4" s="5">
        <v>316</v>
      </c>
      <c r="AB4" s="5">
        <v>316</v>
      </c>
      <c r="AC4" s="5">
        <v>316</v>
      </c>
      <c r="AD4" s="5">
        <v>316</v>
      </c>
      <c r="AE4" s="5">
        <v>316</v>
      </c>
    </row>
    <row r="5" spans="1:31">
      <c r="A5" s="56" t="s">
        <v>54</v>
      </c>
      <c r="B5" s="56" t="s">
        <v>163</v>
      </c>
      <c r="C5" s="56" t="s">
        <v>133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31">
      <c r="A6" s="56" t="s">
        <v>54</v>
      </c>
      <c r="B6" s="56" t="s">
        <v>163</v>
      </c>
      <c r="C6" s="56" t="s">
        <v>134</v>
      </c>
      <c r="D6" s="5">
        <v>0</v>
      </c>
      <c r="E6" s="5">
        <v>3.63E-6</v>
      </c>
      <c r="F6" s="5">
        <v>3.63E-6</v>
      </c>
      <c r="G6" s="5">
        <v>3.63E-6</v>
      </c>
      <c r="H6" s="5">
        <v>3.63E-6</v>
      </c>
      <c r="I6" s="5">
        <v>3.63E-6</v>
      </c>
      <c r="J6" s="5">
        <v>3.63E-6</v>
      </c>
      <c r="K6" s="5">
        <v>4.1200000000000004E-6</v>
      </c>
      <c r="L6" s="5">
        <v>4.1200000000000004E-6</v>
      </c>
      <c r="M6" s="5">
        <v>4.1200000000000004E-6</v>
      </c>
      <c r="N6" s="5">
        <v>4.1200000000000004E-6</v>
      </c>
      <c r="O6" s="5">
        <v>4.6099999999999999E-6</v>
      </c>
      <c r="P6" s="5">
        <v>4.6099999999999999E-6</v>
      </c>
      <c r="Q6" s="5">
        <v>1.5500000000000001E-5</v>
      </c>
      <c r="R6" s="5">
        <v>1.5500000000000001E-5</v>
      </c>
      <c r="S6" s="5">
        <v>1.9130000000000001E-5</v>
      </c>
      <c r="T6" s="5">
        <v>2.639E-5</v>
      </c>
      <c r="U6" s="5">
        <v>2.639E-5</v>
      </c>
      <c r="V6" s="5">
        <v>2.953E-5</v>
      </c>
      <c r="W6" s="5">
        <v>1.093E-4</v>
      </c>
      <c r="X6" s="5">
        <v>2398.9286906599991</v>
      </c>
      <c r="Y6" s="5">
        <v>2398.9286906599991</v>
      </c>
      <c r="Z6" s="5">
        <v>2398.9287020399988</v>
      </c>
      <c r="AA6" s="5">
        <v>2398.9287129299992</v>
      </c>
      <c r="AB6" s="5">
        <v>2398.9287247999991</v>
      </c>
      <c r="AC6" s="5">
        <v>2398.9287347099989</v>
      </c>
      <c r="AD6" s="5">
        <v>2398.928786089999</v>
      </c>
      <c r="AE6" s="5">
        <v>2398.928786089999</v>
      </c>
    </row>
    <row r="7" spans="1:31">
      <c r="A7" s="56" t="s">
        <v>54</v>
      </c>
      <c r="B7" s="56" t="s">
        <v>163</v>
      </c>
      <c r="C7" s="56" t="s">
        <v>135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</row>
    <row r="8" spans="1:31">
      <c r="A8" s="56" t="s">
        <v>54</v>
      </c>
      <c r="B8" s="56" t="s">
        <v>163</v>
      </c>
      <c r="C8" s="56" t="s">
        <v>136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</row>
    <row r="9" spans="1:31">
      <c r="A9" s="56" t="s">
        <v>54</v>
      </c>
      <c r="B9" s="56" t="s">
        <v>163</v>
      </c>
      <c r="C9" s="56" t="s">
        <v>152</v>
      </c>
      <c r="D9" s="5">
        <v>0</v>
      </c>
      <c r="E9" s="5">
        <v>0</v>
      </c>
      <c r="F9" s="5">
        <v>680</v>
      </c>
      <c r="G9" s="5">
        <v>2040</v>
      </c>
      <c r="H9" s="5">
        <v>2040</v>
      </c>
      <c r="I9" s="5">
        <v>2040</v>
      </c>
      <c r="J9" s="5">
        <v>2040</v>
      </c>
      <c r="K9" s="5">
        <v>2040</v>
      </c>
      <c r="L9" s="5">
        <v>2040</v>
      </c>
      <c r="M9" s="5">
        <v>2040</v>
      </c>
      <c r="N9" s="5">
        <v>2040</v>
      </c>
      <c r="O9" s="5">
        <v>2040</v>
      </c>
      <c r="P9" s="5">
        <v>2040</v>
      </c>
      <c r="Q9" s="5">
        <v>2040</v>
      </c>
      <c r="R9" s="5">
        <v>2040</v>
      </c>
      <c r="S9" s="5">
        <v>2040</v>
      </c>
      <c r="T9" s="5">
        <v>2040</v>
      </c>
      <c r="U9" s="5">
        <v>2040</v>
      </c>
      <c r="V9" s="5">
        <v>2040</v>
      </c>
      <c r="W9" s="5">
        <v>2040</v>
      </c>
      <c r="X9" s="5">
        <v>2040</v>
      </c>
      <c r="Y9" s="5">
        <v>2040</v>
      </c>
      <c r="Z9" s="5">
        <v>2040</v>
      </c>
      <c r="AA9" s="5">
        <v>2040</v>
      </c>
      <c r="AB9" s="5">
        <v>2040</v>
      </c>
      <c r="AC9" s="5">
        <v>2040</v>
      </c>
      <c r="AD9" s="5">
        <v>2040</v>
      </c>
      <c r="AE9" s="5">
        <v>2040</v>
      </c>
    </row>
    <row r="10" spans="1:31">
      <c r="A10" s="56" t="s">
        <v>54</v>
      </c>
      <c r="B10" s="56" t="s">
        <v>163</v>
      </c>
      <c r="C10" s="56" t="s">
        <v>153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5.4629999999999997E-5</v>
      </c>
      <c r="J10" s="5">
        <v>5.4780000000000001E-5</v>
      </c>
      <c r="K10" s="5">
        <v>5.9209999999999997E-5</v>
      </c>
      <c r="L10" s="5">
        <v>6.3440000000000002E-5</v>
      </c>
      <c r="M10" s="5">
        <v>7.5810000000000008E-5</v>
      </c>
      <c r="N10" s="5">
        <v>1.0145E-4</v>
      </c>
      <c r="O10" s="5">
        <v>3.0228999999999998E-4</v>
      </c>
      <c r="P10" s="5">
        <v>3.0228999999999998E-4</v>
      </c>
      <c r="Q10" s="5">
        <v>206.17353926999999</v>
      </c>
      <c r="R10" s="5">
        <v>500.00044875999998</v>
      </c>
      <c r="S10" s="5">
        <v>500.00044881999997</v>
      </c>
      <c r="T10" s="5">
        <v>601.06323861999999</v>
      </c>
      <c r="U10" s="5">
        <v>601.06323875999999</v>
      </c>
      <c r="V10" s="5">
        <v>601.06323881000003</v>
      </c>
      <c r="W10" s="5">
        <v>601.06323881999992</v>
      </c>
      <c r="X10" s="5">
        <v>999.99999395999998</v>
      </c>
      <c r="Y10" s="5">
        <v>999.99999396999999</v>
      </c>
      <c r="Z10" s="5">
        <v>999.99999404999994</v>
      </c>
      <c r="AA10" s="5">
        <v>999.99999413</v>
      </c>
      <c r="AB10" s="5">
        <v>999.99999417999993</v>
      </c>
      <c r="AC10" s="5">
        <v>999.99999629000013</v>
      </c>
      <c r="AD10" s="5">
        <v>999.99999665000007</v>
      </c>
      <c r="AE10" s="5">
        <v>999.9999966900001</v>
      </c>
    </row>
    <row r="11" spans="1:31">
      <c r="A11" s="56" t="s">
        <v>54</v>
      </c>
      <c r="B11" s="56" t="s">
        <v>163</v>
      </c>
      <c r="C11" s="56" t="s">
        <v>154</v>
      </c>
      <c r="D11" s="5">
        <v>9.7799999999999995E-6</v>
      </c>
      <c r="E11" s="5">
        <v>1.434E-5</v>
      </c>
      <c r="F11" s="5">
        <v>600.00326945999996</v>
      </c>
      <c r="G11" s="5">
        <v>600.00326945999996</v>
      </c>
      <c r="H11" s="5">
        <v>1525.0011483400001</v>
      </c>
      <c r="I11" s="5">
        <v>1924.8690641799999</v>
      </c>
      <c r="J11" s="5">
        <v>1999.98156296</v>
      </c>
      <c r="K11" s="5">
        <v>1999.9815634300001</v>
      </c>
      <c r="L11" s="5">
        <v>1999.98156356</v>
      </c>
      <c r="M11" s="5">
        <v>1999.9815639799999</v>
      </c>
      <c r="N11" s="5">
        <v>1999.98156578</v>
      </c>
      <c r="O11" s="5">
        <v>1999.9815671700001</v>
      </c>
      <c r="P11" s="5">
        <v>1999.98156718</v>
      </c>
      <c r="Q11" s="5">
        <v>1999.9815675499999</v>
      </c>
      <c r="R11" s="5">
        <v>1999.98157274</v>
      </c>
      <c r="S11" s="5">
        <v>1999.9815842</v>
      </c>
      <c r="T11" s="5">
        <v>1999.98162598</v>
      </c>
      <c r="U11" s="5">
        <v>1999.9816263299999</v>
      </c>
      <c r="V11" s="5">
        <v>1999.9816263499999</v>
      </c>
      <c r="W11" s="5">
        <v>1999.98162637</v>
      </c>
      <c r="X11" s="5">
        <v>1999.98162637</v>
      </c>
      <c r="Y11" s="5">
        <v>1999.9816643700001</v>
      </c>
      <c r="Z11" s="5">
        <v>1999.9816643700001</v>
      </c>
      <c r="AA11" s="5">
        <v>1999.98168951</v>
      </c>
      <c r="AB11" s="5">
        <v>1999.98168951</v>
      </c>
      <c r="AC11" s="5">
        <v>1999.98243065</v>
      </c>
      <c r="AD11" s="5">
        <v>2388.5671812600008</v>
      </c>
      <c r="AE11" s="5">
        <v>2388.5671816200002</v>
      </c>
    </row>
    <row r="12" spans="1:31">
      <c r="A12" s="56" t="s">
        <v>54</v>
      </c>
      <c r="B12" s="56" t="s">
        <v>163</v>
      </c>
      <c r="C12" s="56" t="s">
        <v>155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</row>
    <row r="13" spans="1:31">
      <c r="A13" s="56" t="s">
        <v>54</v>
      </c>
      <c r="B13" s="56" t="s">
        <v>163</v>
      </c>
      <c r="C13" s="56" t="s">
        <v>138</v>
      </c>
      <c r="D13" s="5">
        <v>86.581000000000003</v>
      </c>
      <c r="E13" s="5">
        <v>183.27699999999999</v>
      </c>
      <c r="F13" s="5">
        <v>310.85300000000001</v>
      </c>
      <c r="G13" s="5">
        <v>466.69400000000007</v>
      </c>
      <c r="H13" s="5">
        <v>653.32499999000004</v>
      </c>
      <c r="I13" s="5">
        <v>873.64800001000003</v>
      </c>
      <c r="J13" s="5">
        <v>1213.0029999999999</v>
      </c>
      <c r="K13" s="5">
        <v>1516.9194459299999</v>
      </c>
      <c r="L13" s="5">
        <v>1856.58857704</v>
      </c>
      <c r="M13" s="5">
        <v>2257.65402313</v>
      </c>
      <c r="N13" s="5">
        <v>2748.2190898200001</v>
      </c>
      <c r="O13" s="5">
        <v>3282.5411549400001</v>
      </c>
      <c r="P13" s="5">
        <v>3827.3684765800008</v>
      </c>
      <c r="Q13" s="5">
        <v>4399.7290530500004</v>
      </c>
      <c r="R13" s="5">
        <v>4956.1113137599996</v>
      </c>
      <c r="S13" s="5">
        <v>5516.8108461200027</v>
      </c>
      <c r="T13" s="5">
        <v>5963.4376751500031</v>
      </c>
      <c r="U13" s="5">
        <v>6399.0813179900024</v>
      </c>
      <c r="V13" s="5">
        <v>6799.6137216000016</v>
      </c>
      <c r="W13" s="5">
        <v>7225.4645357400032</v>
      </c>
      <c r="X13" s="5">
        <v>7659.8099897600032</v>
      </c>
      <c r="Y13" s="5">
        <v>8120.2669619000026</v>
      </c>
      <c r="Z13" s="5">
        <v>8587.5540177000039</v>
      </c>
      <c r="AA13" s="5">
        <v>9084.8406502700018</v>
      </c>
      <c r="AB13" s="5">
        <v>9587.4307687700039</v>
      </c>
      <c r="AC13" s="5">
        <v>10119.484615359999</v>
      </c>
      <c r="AD13" s="5">
        <v>10659.0342607</v>
      </c>
      <c r="AE13" s="5">
        <v>10687.029870079999</v>
      </c>
    </row>
    <row r="14" spans="1:31">
      <c r="A14" s="56" t="s">
        <v>54</v>
      </c>
      <c r="B14" s="56" t="s">
        <v>163</v>
      </c>
      <c r="C14" s="56" t="s">
        <v>139</v>
      </c>
      <c r="D14" s="5">
        <v>382.40600000000012</v>
      </c>
      <c r="E14" s="5">
        <v>634.851</v>
      </c>
      <c r="F14" s="5">
        <v>854.83699999999999</v>
      </c>
      <c r="G14" s="5">
        <v>1040.981</v>
      </c>
      <c r="H14" s="5">
        <v>1194.835</v>
      </c>
      <c r="I14" s="5">
        <v>1328.355</v>
      </c>
      <c r="J14" s="5">
        <v>1555.37</v>
      </c>
      <c r="K14" s="5">
        <v>1872.674</v>
      </c>
      <c r="L14" s="5">
        <v>2203.509</v>
      </c>
      <c r="M14" s="5">
        <v>2558.8819999999992</v>
      </c>
      <c r="N14" s="5">
        <v>2991.9250000000002</v>
      </c>
      <c r="O14" s="5">
        <v>3413.1260000000002</v>
      </c>
      <c r="P14" s="5">
        <v>3805.1639999999989</v>
      </c>
      <c r="Q14" s="5">
        <v>4162.1990000000014</v>
      </c>
      <c r="R14" s="5">
        <v>4469.0430000000024</v>
      </c>
      <c r="S14" s="5">
        <v>4717.5640000000012</v>
      </c>
      <c r="T14" s="5">
        <v>4833.8690000000024</v>
      </c>
      <c r="U14" s="5">
        <v>4891.4120000000003</v>
      </c>
      <c r="V14" s="5">
        <v>4908.1530000000012</v>
      </c>
      <c r="W14" s="5">
        <v>4908.527000000001</v>
      </c>
      <c r="X14" s="5">
        <v>4910.9710000000014</v>
      </c>
      <c r="Y14" s="5">
        <v>4898.5200000000004</v>
      </c>
      <c r="Z14" s="5">
        <v>4888.6310000000003</v>
      </c>
      <c r="AA14" s="5">
        <v>4863.7990000000018</v>
      </c>
      <c r="AB14" s="5">
        <v>4842.0880000000016</v>
      </c>
      <c r="AC14" s="5">
        <v>4805.3119999999999</v>
      </c>
      <c r="AD14" s="5">
        <v>4771.5679999999993</v>
      </c>
      <c r="AE14" s="5">
        <v>4771.5679999999993</v>
      </c>
    </row>
    <row r="15" spans="1:31">
      <c r="A15" s="56" t="s">
        <v>54</v>
      </c>
      <c r="B15" s="56" t="s">
        <v>163</v>
      </c>
      <c r="C15" s="56" t="s">
        <v>146</v>
      </c>
      <c r="D15" s="5">
        <v>27.631719511418051</v>
      </c>
      <c r="E15" s="5">
        <v>60.945931850400939</v>
      </c>
      <c r="F15" s="5">
        <v>92.756677094484871</v>
      </c>
      <c r="G15" s="5">
        <v>268.41630721057987</v>
      </c>
      <c r="H15" s="5">
        <v>484.26799566794801</v>
      </c>
      <c r="I15" s="5">
        <v>599.53973965987211</v>
      </c>
      <c r="J15" s="5">
        <v>727.49449332992685</v>
      </c>
      <c r="K15" s="5">
        <v>785.95867240122789</v>
      </c>
      <c r="L15" s="5">
        <v>850.07960636192979</v>
      </c>
      <c r="M15" s="5">
        <v>927.01920272312418</v>
      </c>
      <c r="N15" s="5">
        <v>1000.820231790647</v>
      </c>
      <c r="O15" s="5">
        <v>1078.584603320325</v>
      </c>
      <c r="P15" s="5">
        <v>1154.7420456254811</v>
      </c>
      <c r="Q15" s="5">
        <v>1236.5536031438601</v>
      </c>
      <c r="R15" s="5">
        <v>1305.3795577482099</v>
      </c>
      <c r="S15" s="5">
        <v>1405.0290012715921</v>
      </c>
      <c r="T15" s="5">
        <v>1479.7015500986549</v>
      </c>
      <c r="U15" s="5">
        <v>1587.144589936961</v>
      </c>
      <c r="V15" s="5">
        <v>1611.2885279571749</v>
      </c>
      <c r="W15" s="5">
        <v>1612.911835954211</v>
      </c>
      <c r="X15" s="5">
        <v>1626.3615913041231</v>
      </c>
      <c r="Y15" s="5">
        <v>1668.4370216261291</v>
      </c>
      <c r="Z15" s="5">
        <v>1675.7015423349001</v>
      </c>
      <c r="AA15" s="5">
        <v>1717.7297477096549</v>
      </c>
      <c r="AB15" s="5">
        <v>1752.2903038131969</v>
      </c>
      <c r="AC15" s="5">
        <v>1775.6551607951101</v>
      </c>
      <c r="AD15" s="5">
        <v>1790.141655222322</v>
      </c>
      <c r="AE15" s="5">
        <v>1819.385537795175</v>
      </c>
    </row>
    <row r="16" spans="1:3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>
      <c r="A17" s="56" t="s">
        <v>54</v>
      </c>
      <c r="B17" s="56" t="s">
        <v>197</v>
      </c>
      <c r="C17" s="56" t="s">
        <v>132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</row>
    <row r="18" spans="1:31">
      <c r="A18" s="56" t="s">
        <v>54</v>
      </c>
      <c r="B18" s="56" t="s">
        <v>197</v>
      </c>
      <c r="C18" s="56" t="s">
        <v>133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</row>
    <row r="19" spans="1:31">
      <c r="A19" s="56" t="s">
        <v>54</v>
      </c>
      <c r="B19" s="56" t="s">
        <v>197</v>
      </c>
      <c r="C19" s="56" t="s">
        <v>134</v>
      </c>
      <c r="D19" s="5">
        <v>0</v>
      </c>
      <c r="E19" s="5">
        <v>3.63E-6</v>
      </c>
      <c r="F19" s="5">
        <v>3.63E-6</v>
      </c>
      <c r="G19" s="5">
        <v>3.63E-6</v>
      </c>
      <c r="H19" s="5">
        <v>3.63E-6</v>
      </c>
      <c r="I19" s="5">
        <v>6.7700000000000004E-6</v>
      </c>
      <c r="J19" s="5">
        <v>6.7700000000000004E-6</v>
      </c>
      <c r="K19" s="5">
        <v>1.1379999999999999E-5</v>
      </c>
      <c r="L19" s="5">
        <v>1.1379999999999999E-5</v>
      </c>
      <c r="M19" s="5">
        <v>1.1379999999999999E-5</v>
      </c>
      <c r="N19" s="5">
        <v>1.1379999999999999E-5</v>
      </c>
      <c r="O19" s="5">
        <v>1.501E-5</v>
      </c>
      <c r="P19" s="5">
        <v>1.501E-5</v>
      </c>
      <c r="Q19" s="5">
        <v>2.4430000000000002E-5</v>
      </c>
      <c r="R19" s="5">
        <v>2.4430000000000002E-5</v>
      </c>
      <c r="S19" s="5">
        <v>2.7570000000000009E-5</v>
      </c>
      <c r="T19" s="5">
        <v>3.4829999999999997E-5</v>
      </c>
      <c r="U19" s="5">
        <v>4.2089999999999999E-5</v>
      </c>
      <c r="V19" s="5">
        <v>4.2580000000000002E-5</v>
      </c>
      <c r="W19" s="5">
        <v>7.5740000000000017E-5</v>
      </c>
      <c r="X19" s="5">
        <v>7.5740000000000017E-5</v>
      </c>
      <c r="Y19" s="5">
        <v>7.5740000000000017E-5</v>
      </c>
      <c r="Z19" s="5">
        <v>1594.94784783</v>
      </c>
      <c r="AA19" s="5">
        <v>1594.94784783</v>
      </c>
      <c r="AB19" s="5">
        <v>1594.94784783</v>
      </c>
      <c r="AC19" s="5">
        <v>1594.94784783</v>
      </c>
      <c r="AD19" s="5">
        <v>1594.94784783</v>
      </c>
      <c r="AE19" s="5">
        <v>1594.94784783</v>
      </c>
    </row>
    <row r="20" spans="1:31">
      <c r="A20" s="56" t="s">
        <v>54</v>
      </c>
      <c r="B20" s="56" t="s">
        <v>197</v>
      </c>
      <c r="C20" s="56" t="s">
        <v>135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1">
      <c r="A21" s="56" t="s">
        <v>54</v>
      </c>
      <c r="B21" s="56" t="s">
        <v>197</v>
      </c>
      <c r="C21" s="56" t="s">
        <v>136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1">
      <c r="A22" s="56" t="s">
        <v>54</v>
      </c>
      <c r="B22" s="56" t="s">
        <v>197</v>
      </c>
      <c r="C22" s="56" t="s">
        <v>153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1.306E-5</v>
      </c>
      <c r="J22" s="5">
        <v>1.343E-5</v>
      </c>
      <c r="K22" s="5">
        <v>225.99486288</v>
      </c>
      <c r="L22" s="5">
        <v>225.99486288</v>
      </c>
      <c r="M22" s="5">
        <v>225.99486288</v>
      </c>
      <c r="N22" s="5">
        <v>473.30950561999998</v>
      </c>
      <c r="O22" s="5">
        <v>555.17694103999997</v>
      </c>
      <c r="P22" s="5">
        <v>555.17694103999997</v>
      </c>
      <c r="Q22" s="5">
        <v>1202.6638050500001</v>
      </c>
      <c r="R22" s="5">
        <v>1353.60261702</v>
      </c>
      <c r="S22" s="5">
        <v>1353.6026186900001</v>
      </c>
      <c r="T22" s="5">
        <v>1387.1442421900001</v>
      </c>
      <c r="U22" s="5">
        <v>1387.1442422099999</v>
      </c>
      <c r="V22" s="5">
        <v>1709.3614276000001</v>
      </c>
      <c r="W22" s="5">
        <v>1709.3614276200001</v>
      </c>
      <c r="X22" s="5">
        <v>1709.36142763</v>
      </c>
      <c r="Y22" s="5">
        <v>1709.36142767</v>
      </c>
      <c r="Z22" s="5">
        <v>1709.36142808</v>
      </c>
      <c r="AA22" s="5">
        <v>1709.36142808</v>
      </c>
      <c r="AB22" s="5">
        <v>1709.36142808</v>
      </c>
      <c r="AC22" s="5">
        <v>1709.3614281</v>
      </c>
      <c r="AD22" s="5">
        <v>1709.3614281099999</v>
      </c>
      <c r="AE22" s="5">
        <v>1709.36142812</v>
      </c>
    </row>
    <row r="23" spans="1:31">
      <c r="A23" s="56" t="s">
        <v>54</v>
      </c>
      <c r="B23" s="56" t="s">
        <v>197</v>
      </c>
      <c r="C23" s="56" t="s">
        <v>154</v>
      </c>
      <c r="D23" s="5">
        <v>1.1749999999999999E-5</v>
      </c>
      <c r="E23" s="5">
        <v>1.702E-5</v>
      </c>
      <c r="F23" s="5">
        <v>250.00002044999999</v>
      </c>
      <c r="G23" s="5">
        <v>250.00002645000001</v>
      </c>
      <c r="H23" s="5">
        <v>250.00003437000001</v>
      </c>
      <c r="I23" s="5">
        <v>336.28958569999998</v>
      </c>
      <c r="J23" s="5">
        <v>336.28966127000001</v>
      </c>
      <c r="K23" s="5">
        <v>1052.46068354</v>
      </c>
      <c r="L23" s="5">
        <v>1052.46068354</v>
      </c>
      <c r="M23" s="5">
        <v>1052.46068354</v>
      </c>
      <c r="N23" s="5">
        <v>1052.46068354</v>
      </c>
      <c r="O23" s="5">
        <v>1052.46068354</v>
      </c>
      <c r="P23" s="5">
        <v>1052.46068354</v>
      </c>
      <c r="Q23" s="5">
        <v>1052.4606835899999</v>
      </c>
      <c r="R23" s="5">
        <v>1052.4606840199999</v>
      </c>
      <c r="S23" s="5">
        <v>1958.98600941</v>
      </c>
      <c r="T23" s="5">
        <v>3146.7368726199988</v>
      </c>
      <c r="U23" s="5">
        <v>3319.873014199999</v>
      </c>
      <c r="V23" s="5">
        <v>3558.5344064300002</v>
      </c>
      <c r="W23" s="5">
        <v>3558.5344064699989</v>
      </c>
      <c r="X23" s="5">
        <v>3558.5344064699989</v>
      </c>
      <c r="Y23" s="5">
        <v>3558.5344067299989</v>
      </c>
      <c r="Z23" s="5">
        <v>3558.5344090599988</v>
      </c>
      <c r="AA23" s="5">
        <v>3558.5344090599988</v>
      </c>
      <c r="AB23" s="5">
        <v>3558.5344090599988</v>
      </c>
      <c r="AC23" s="5">
        <v>4580.0987890399992</v>
      </c>
      <c r="AD23" s="5">
        <v>6092.9271764599998</v>
      </c>
      <c r="AE23" s="5">
        <v>6092.9271783499989</v>
      </c>
    </row>
    <row r="24" spans="1:31">
      <c r="A24" s="56" t="s">
        <v>54</v>
      </c>
      <c r="B24" s="56" t="s">
        <v>197</v>
      </c>
      <c r="C24" s="56" t="s">
        <v>155</v>
      </c>
      <c r="D24" s="5">
        <v>6.0299999999999999E-6</v>
      </c>
      <c r="E24" s="5">
        <v>7.9100000000000005E-6</v>
      </c>
      <c r="F24" s="5">
        <v>9.0299999999999999E-6</v>
      </c>
      <c r="G24" s="5">
        <v>1.0859999999999999E-5</v>
      </c>
      <c r="H24" s="5">
        <v>1.3200000000000001E-5</v>
      </c>
      <c r="I24" s="5">
        <v>3.2979999999999999E-5</v>
      </c>
      <c r="J24" s="5">
        <v>3.3200000000000001E-5</v>
      </c>
      <c r="K24" s="5">
        <v>4.8390000000000003E-5</v>
      </c>
      <c r="L24" s="5">
        <v>4.8390000000000003E-5</v>
      </c>
      <c r="M24" s="5">
        <v>4.8390000000000003E-5</v>
      </c>
      <c r="N24" s="5">
        <v>4.8399999999999997E-5</v>
      </c>
      <c r="O24" s="5">
        <v>4.8409999999999999E-5</v>
      </c>
      <c r="P24" s="5">
        <v>4.8420000000000001E-5</v>
      </c>
      <c r="Q24" s="5">
        <v>4.8550000000000001E-5</v>
      </c>
      <c r="R24" s="5">
        <v>7.0669999999999999E-5</v>
      </c>
      <c r="S24" s="5">
        <v>7.7570000000000004E-5</v>
      </c>
      <c r="T24" s="5">
        <v>8.899E-5</v>
      </c>
      <c r="U24" s="5">
        <v>9.8750000000000002E-5</v>
      </c>
      <c r="V24" s="5">
        <v>1.2427E-4</v>
      </c>
      <c r="W24" s="5">
        <v>1.2452000000000001E-4</v>
      </c>
      <c r="X24" s="5">
        <v>1.2452000000000001E-4</v>
      </c>
      <c r="Y24" s="5">
        <v>1.9322E-4</v>
      </c>
      <c r="Z24" s="5">
        <v>2.7619000000000011E-4</v>
      </c>
      <c r="AA24" s="5">
        <v>2.7619000000000011E-4</v>
      </c>
      <c r="AB24" s="5">
        <v>2.7619000000000011E-4</v>
      </c>
      <c r="AC24" s="5">
        <v>3.5928000000000002E-4</v>
      </c>
      <c r="AD24" s="5">
        <v>4.1650999999999998E-4</v>
      </c>
      <c r="AE24" s="5">
        <v>4.6397000000000002E-4</v>
      </c>
    </row>
    <row r="25" spans="1:31">
      <c r="A25" s="56" t="s">
        <v>54</v>
      </c>
      <c r="B25" s="56" t="s">
        <v>197</v>
      </c>
      <c r="C25" s="56" t="s">
        <v>138</v>
      </c>
      <c r="D25" s="5">
        <v>63.86699999999999</v>
      </c>
      <c r="E25" s="5">
        <v>145.19900002</v>
      </c>
      <c r="F25" s="5">
        <v>260.12500001000001</v>
      </c>
      <c r="G25" s="5">
        <v>399.77300000999992</v>
      </c>
      <c r="H25" s="5">
        <v>566.58900000999995</v>
      </c>
      <c r="I25" s="5">
        <v>768.22300000999996</v>
      </c>
      <c r="J25" s="5">
        <v>1082.171</v>
      </c>
      <c r="K25" s="5">
        <v>1365.2057166699999</v>
      </c>
      <c r="L25" s="5">
        <v>1633.9304508299999</v>
      </c>
      <c r="M25" s="5">
        <v>1951.8794653499999</v>
      </c>
      <c r="N25" s="5">
        <v>2339.6559260600011</v>
      </c>
      <c r="O25" s="5">
        <v>2765.3356824000011</v>
      </c>
      <c r="P25" s="5">
        <v>3207.1607025900012</v>
      </c>
      <c r="Q25" s="5">
        <v>3665.0942637800008</v>
      </c>
      <c r="R25" s="5">
        <v>4117.015927800001</v>
      </c>
      <c r="S25" s="5">
        <v>4577.2253343400007</v>
      </c>
      <c r="T25" s="5">
        <v>4933.1721028500006</v>
      </c>
      <c r="U25" s="5">
        <v>5275.1222712500012</v>
      </c>
      <c r="V25" s="5">
        <v>5579.8317931900001</v>
      </c>
      <c r="W25" s="5">
        <v>5903.1258865699992</v>
      </c>
      <c r="X25" s="5">
        <v>6232.6619733500002</v>
      </c>
      <c r="Y25" s="5">
        <v>6576.3601285199993</v>
      </c>
      <c r="Z25" s="5">
        <v>6924.5614566700024</v>
      </c>
      <c r="AA25" s="5">
        <v>7292.1176921500009</v>
      </c>
      <c r="AB25" s="5">
        <v>7663.6333017400002</v>
      </c>
      <c r="AC25" s="5">
        <v>8058.8471149300021</v>
      </c>
      <c r="AD25" s="5">
        <v>8454.1243175200034</v>
      </c>
      <c r="AE25" s="5">
        <v>8471.1753716700023</v>
      </c>
    </row>
    <row r="26" spans="1:31">
      <c r="A26" s="56" t="s">
        <v>54</v>
      </c>
      <c r="B26" s="56" t="s">
        <v>197</v>
      </c>
      <c r="C26" s="56" t="s">
        <v>139</v>
      </c>
      <c r="D26" s="5">
        <v>294.61500000000001</v>
      </c>
      <c r="E26" s="5">
        <v>530.95299999999997</v>
      </c>
      <c r="F26" s="5">
        <v>761.21100000000013</v>
      </c>
      <c r="G26" s="5">
        <v>944.64199999999994</v>
      </c>
      <c r="H26" s="5">
        <v>1102.943</v>
      </c>
      <c r="I26" s="5">
        <v>1246.027</v>
      </c>
      <c r="J26" s="5">
        <v>1484.479</v>
      </c>
      <c r="K26" s="5">
        <v>1798.547</v>
      </c>
      <c r="L26" s="5">
        <v>2060.4119999999998</v>
      </c>
      <c r="M26" s="5">
        <v>2344.3820000000001</v>
      </c>
      <c r="N26" s="5">
        <v>2691.569</v>
      </c>
      <c r="O26" s="5">
        <v>3033.7379999999998</v>
      </c>
      <c r="P26" s="5">
        <v>3365.1559999999999</v>
      </c>
      <c r="Q26" s="5">
        <v>3661.0500000000011</v>
      </c>
      <c r="R26" s="5">
        <v>3925.8510000000001</v>
      </c>
      <c r="S26" s="5">
        <v>4147.9240000000009</v>
      </c>
      <c r="T26" s="5">
        <v>4250.5570000000007</v>
      </c>
      <c r="U26" s="5">
        <v>4299.786000000001</v>
      </c>
      <c r="V26" s="5">
        <v>4310.5330000000004</v>
      </c>
      <c r="W26" s="5">
        <v>4306.277000000001</v>
      </c>
      <c r="X26" s="5">
        <v>4306.7970000000014</v>
      </c>
      <c r="Y26" s="5">
        <v>4288.9900000000016</v>
      </c>
      <c r="Z26" s="5">
        <v>4276.0249999999996</v>
      </c>
      <c r="AA26" s="5">
        <v>4247.2620000000024</v>
      </c>
      <c r="AB26" s="5">
        <v>4224.1660000000002</v>
      </c>
      <c r="AC26" s="5">
        <v>4188.7510000000002</v>
      </c>
      <c r="AD26" s="5">
        <v>4155.3250000000007</v>
      </c>
      <c r="AE26" s="5">
        <v>4155.3250000000007</v>
      </c>
    </row>
    <row r="27" spans="1:31">
      <c r="A27" s="56" t="s">
        <v>54</v>
      </c>
      <c r="B27" s="56" t="s">
        <v>197</v>
      </c>
      <c r="C27" s="56" t="s">
        <v>146</v>
      </c>
      <c r="D27" s="5">
        <v>27.966639847709899</v>
      </c>
      <c r="E27" s="5">
        <v>57.972022096253063</v>
      </c>
      <c r="F27" s="5">
        <v>87.442459357176347</v>
      </c>
      <c r="G27" s="5">
        <v>121.0724000352471</v>
      </c>
      <c r="H27" s="5">
        <v>154.61389092876061</v>
      </c>
      <c r="I27" s="5">
        <v>187.16062822090001</v>
      </c>
      <c r="J27" s="5">
        <v>218.3400672591961</v>
      </c>
      <c r="K27" s="5">
        <v>254.14223163033409</v>
      </c>
      <c r="L27" s="5">
        <v>290.2336735130632</v>
      </c>
      <c r="M27" s="5">
        <v>328.71334081566448</v>
      </c>
      <c r="N27" s="5">
        <v>361.96398485011969</v>
      </c>
      <c r="O27" s="5">
        <v>402.62384212226408</v>
      </c>
      <c r="P27" s="5">
        <v>442.11607292964572</v>
      </c>
      <c r="Q27" s="5">
        <v>486.00542087693088</v>
      </c>
      <c r="R27" s="5">
        <v>527.36072955923134</v>
      </c>
      <c r="S27" s="5">
        <v>566.07436968672584</v>
      </c>
      <c r="T27" s="5">
        <v>612.4416282371227</v>
      </c>
      <c r="U27" s="5">
        <v>660.05842888367874</v>
      </c>
      <c r="V27" s="5">
        <v>705.42088086631964</v>
      </c>
      <c r="W27" s="5">
        <v>749.90218507628617</v>
      </c>
      <c r="X27" s="5">
        <v>798.03180817615851</v>
      </c>
      <c r="Y27" s="5">
        <v>849.54910337861622</v>
      </c>
      <c r="Z27" s="5">
        <v>899.27917628446596</v>
      </c>
      <c r="AA27" s="5">
        <v>945.46105939618053</v>
      </c>
      <c r="AB27" s="5">
        <v>1003.846676001139</v>
      </c>
      <c r="AC27" s="5">
        <v>1059.5157277066539</v>
      </c>
      <c r="AD27" s="5">
        <v>1116.883450306987</v>
      </c>
      <c r="AE27" s="5">
        <v>1174.697781324073</v>
      </c>
    </row>
    <row r="28" spans="1:3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>
      <c r="A29" s="56" t="s">
        <v>54</v>
      </c>
      <c r="B29" s="56" t="s">
        <v>198</v>
      </c>
      <c r="C29" s="56" t="s">
        <v>132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</row>
    <row r="30" spans="1:31">
      <c r="A30" s="56" t="s">
        <v>54</v>
      </c>
      <c r="B30" s="56" t="s">
        <v>198</v>
      </c>
      <c r="C30" s="56" t="s">
        <v>133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</row>
    <row r="31" spans="1:31">
      <c r="A31" s="56" t="s">
        <v>54</v>
      </c>
      <c r="B31" s="56" t="s">
        <v>198</v>
      </c>
      <c r="C31" s="56" t="s">
        <v>134</v>
      </c>
      <c r="D31" s="5">
        <v>0</v>
      </c>
      <c r="E31" s="5">
        <v>3.63E-6</v>
      </c>
      <c r="F31" s="5">
        <v>3.63E-6</v>
      </c>
      <c r="G31" s="5">
        <v>3.63E-6</v>
      </c>
      <c r="H31" s="5">
        <v>3.63E-6</v>
      </c>
      <c r="I31" s="5">
        <v>3.63E-6</v>
      </c>
      <c r="J31" s="5">
        <v>3.63E-6</v>
      </c>
      <c r="K31" s="5">
        <v>8.239999999999999E-6</v>
      </c>
      <c r="L31" s="5">
        <v>8.239999999999999E-6</v>
      </c>
      <c r="M31" s="5">
        <v>8.239999999999999E-6</v>
      </c>
      <c r="N31" s="5">
        <v>8.239999999999999E-6</v>
      </c>
      <c r="O31" s="5">
        <v>8.239999999999999E-6</v>
      </c>
      <c r="P31" s="5">
        <v>8.239999999999999E-6</v>
      </c>
      <c r="Q31" s="5">
        <v>155.78690502000001</v>
      </c>
      <c r="R31" s="5">
        <v>155.78690502000001</v>
      </c>
      <c r="S31" s="5">
        <v>155.78690914000001</v>
      </c>
      <c r="T31" s="5">
        <v>1015.40319559</v>
      </c>
      <c r="U31" s="5">
        <v>1015.40319559</v>
      </c>
      <c r="V31" s="5">
        <v>1015.40319559</v>
      </c>
      <c r="W31" s="5">
        <v>1203.52732694</v>
      </c>
      <c r="X31" s="5">
        <v>1203.52732694</v>
      </c>
      <c r="Y31" s="5">
        <v>1203.52732939</v>
      </c>
      <c r="Z31" s="5">
        <v>1203.5273388099999</v>
      </c>
      <c r="AA31" s="5">
        <v>1203.5273477400001</v>
      </c>
      <c r="AB31" s="5">
        <v>1203.5273596100001</v>
      </c>
      <c r="AC31" s="5">
        <v>1203.5273705</v>
      </c>
      <c r="AD31" s="5">
        <v>2413.4069191799999</v>
      </c>
      <c r="AE31" s="5">
        <v>2618.52244178</v>
      </c>
    </row>
    <row r="32" spans="1:31">
      <c r="A32" s="56" t="s">
        <v>54</v>
      </c>
      <c r="B32" s="56" t="s">
        <v>198</v>
      </c>
      <c r="C32" s="56" t="s">
        <v>135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</row>
    <row r="33" spans="1:31">
      <c r="A33" s="56" t="s">
        <v>54</v>
      </c>
      <c r="B33" s="56" t="s">
        <v>198</v>
      </c>
      <c r="C33" s="56" t="s">
        <v>136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</row>
    <row r="34" spans="1:31">
      <c r="A34" s="56" t="s">
        <v>54</v>
      </c>
      <c r="B34" s="56" t="s">
        <v>198</v>
      </c>
      <c r="C34" s="56" t="s">
        <v>153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1.416E-5</v>
      </c>
      <c r="J34" s="5">
        <v>1.8309999999999999E-5</v>
      </c>
      <c r="K34" s="5">
        <v>5.1239999999999997E-5</v>
      </c>
      <c r="L34" s="5">
        <v>5.1239999999999997E-5</v>
      </c>
      <c r="M34" s="5">
        <v>5.1239999999999997E-5</v>
      </c>
      <c r="N34" s="5">
        <v>5.1239999999999997E-5</v>
      </c>
      <c r="O34" s="5">
        <v>5.1239999999999997E-5</v>
      </c>
      <c r="P34" s="5">
        <v>5.1239999999999997E-5</v>
      </c>
      <c r="Q34" s="5">
        <v>1.047E-4</v>
      </c>
      <c r="R34" s="5">
        <v>1.2214999999999999E-4</v>
      </c>
      <c r="S34" s="5">
        <v>1.2217E-4</v>
      </c>
      <c r="T34" s="5">
        <v>502.78598314999999</v>
      </c>
      <c r="U34" s="5">
        <v>502.78598314999999</v>
      </c>
      <c r="V34" s="5">
        <v>502.78598314999999</v>
      </c>
      <c r="W34" s="5">
        <v>502.78598314999999</v>
      </c>
      <c r="X34" s="5">
        <v>685.86670411</v>
      </c>
      <c r="Y34" s="5">
        <v>685.86670775000005</v>
      </c>
      <c r="Z34" s="5">
        <v>685.86670941000011</v>
      </c>
      <c r="AA34" s="5">
        <v>685.86671281000019</v>
      </c>
      <c r="AB34" s="5">
        <v>685.86671284000022</v>
      </c>
      <c r="AC34" s="5">
        <v>685.86671329000012</v>
      </c>
      <c r="AD34" s="5">
        <v>685.86673400000018</v>
      </c>
      <c r="AE34" s="5">
        <v>685.86673868000025</v>
      </c>
    </row>
    <row r="35" spans="1:31">
      <c r="A35" s="56" t="s">
        <v>54</v>
      </c>
      <c r="B35" s="56" t="s">
        <v>198</v>
      </c>
      <c r="C35" s="56" t="s">
        <v>154</v>
      </c>
      <c r="D35" s="5">
        <v>2.4399999999999999E-6</v>
      </c>
      <c r="E35" s="5">
        <v>3.4400000000000001E-6</v>
      </c>
      <c r="F35" s="5">
        <v>4.25E-6</v>
      </c>
      <c r="G35" s="5">
        <v>6.2500000000000003E-6</v>
      </c>
      <c r="H35" s="5">
        <v>1.0149999999999999E-5</v>
      </c>
      <c r="I35" s="5">
        <v>1.9029999999999999E-5</v>
      </c>
      <c r="J35" s="5">
        <v>5.575E-5</v>
      </c>
      <c r="K35" s="5">
        <v>586.19233670999995</v>
      </c>
      <c r="L35" s="5">
        <v>586.19233670999995</v>
      </c>
      <c r="M35" s="5">
        <v>586.19233670999995</v>
      </c>
      <c r="N35" s="5">
        <v>586.19233670999995</v>
      </c>
      <c r="O35" s="5">
        <v>586.19233670999995</v>
      </c>
      <c r="P35" s="5">
        <v>586.19233670999995</v>
      </c>
      <c r="Q35" s="5">
        <v>586.19233672999997</v>
      </c>
      <c r="R35" s="5">
        <v>586.19233673999997</v>
      </c>
      <c r="S35" s="5">
        <v>586.19233673999997</v>
      </c>
      <c r="T35" s="5">
        <v>586.19233674999998</v>
      </c>
      <c r="U35" s="5">
        <v>586.19233674999998</v>
      </c>
      <c r="V35" s="5">
        <v>586.19233674999998</v>
      </c>
      <c r="W35" s="5">
        <v>586.19233674999998</v>
      </c>
      <c r="X35" s="5">
        <v>586.19233674999998</v>
      </c>
      <c r="Y35" s="5">
        <v>586.19233674999998</v>
      </c>
      <c r="Z35" s="5">
        <v>586.19233674999998</v>
      </c>
      <c r="AA35" s="5">
        <v>586.19233674999998</v>
      </c>
      <c r="AB35" s="5">
        <v>586.19233674999998</v>
      </c>
      <c r="AC35" s="5">
        <v>586.19233674999998</v>
      </c>
      <c r="AD35" s="5">
        <v>586.19233674999998</v>
      </c>
      <c r="AE35" s="5">
        <v>586.19233674999998</v>
      </c>
    </row>
    <row r="36" spans="1:31">
      <c r="A36" s="56" t="s">
        <v>54</v>
      </c>
      <c r="B36" s="56" t="s">
        <v>198</v>
      </c>
      <c r="C36" s="56" t="s">
        <v>155</v>
      </c>
      <c r="D36" s="5">
        <v>0</v>
      </c>
      <c r="E36" s="5">
        <v>0</v>
      </c>
      <c r="F36" s="5">
        <v>0</v>
      </c>
      <c r="G36" s="5">
        <v>0</v>
      </c>
      <c r="H36" s="5">
        <v>1.0999999999999981</v>
      </c>
      <c r="I36" s="5">
        <v>1.0999999999999981</v>
      </c>
      <c r="J36" s="5">
        <v>1.0999999999999981</v>
      </c>
      <c r="K36" s="5">
        <v>1.0999999999999981</v>
      </c>
      <c r="L36" s="5">
        <v>1.0999999999999981</v>
      </c>
      <c r="M36" s="5">
        <v>252.2</v>
      </c>
      <c r="N36" s="5">
        <v>252.2</v>
      </c>
      <c r="O36" s="5">
        <v>253.3</v>
      </c>
      <c r="P36" s="5">
        <v>253.3</v>
      </c>
      <c r="Q36" s="5">
        <v>254.4</v>
      </c>
      <c r="R36" s="5">
        <v>254.4</v>
      </c>
      <c r="S36" s="5">
        <v>254.4</v>
      </c>
      <c r="T36" s="5">
        <v>254.4</v>
      </c>
      <c r="U36" s="5">
        <v>254.4</v>
      </c>
      <c r="V36" s="5">
        <v>254.4</v>
      </c>
      <c r="W36" s="5">
        <v>254.4</v>
      </c>
      <c r="X36" s="5">
        <v>254.4</v>
      </c>
      <c r="Y36" s="5">
        <v>254.4</v>
      </c>
      <c r="Z36" s="5">
        <v>254.4</v>
      </c>
      <c r="AA36" s="5">
        <v>254.4</v>
      </c>
      <c r="AB36" s="5">
        <v>254.4</v>
      </c>
      <c r="AC36" s="5">
        <v>254.4</v>
      </c>
      <c r="AD36" s="5">
        <v>254.4</v>
      </c>
      <c r="AE36" s="5">
        <v>254.4</v>
      </c>
    </row>
    <row r="37" spans="1:31">
      <c r="A37" s="56" t="s">
        <v>54</v>
      </c>
      <c r="B37" s="56" t="s">
        <v>198</v>
      </c>
      <c r="C37" s="56" t="s">
        <v>138</v>
      </c>
      <c r="D37" s="5">
        <v>50.557000000000002</v>
      </c>
      <c r="E37" s="5">
        <v>131.93</v>
      </c>
      <c r="F37" s="5">
        <v>249.50899999999999</v>
      </c>
      <c r="G37" s="5">
        <v>402.49900000000002</v>
      </c>
      <c r="H37" s="5">
        <v>592.0139999999999</v>
      </c>
      <c r="I37" s="5">
        <v>767.31</v>
      </c>
      <c r="J37" s="5">
        <v>1019.701</v>
      </c>
      <c r="K37" s="5">
        <v>1234.6444565899999</v>
      </c>
      <c r="L37" s="5">
        <v>1437.02502918</v>
      </c>
      <c r="M37" s="5">
        <v>1667.1736107700001</v>
      </c>
      <c r="N37" s="5">
        <v>1967.06290517</v>
      </c>
      <c r="O37" s="5">
        <v>2317.0620700999989</v>
      </c>
      <c r="P37" s="5">
        <v>2683.9242191599992</v>
      </c>
      <c r="Q37" s="5">
        <v>3078.1003508299991</v>
      </c>
      <c r="R37" s="5">
        <v>3498.0703958999989</v>
      </c>
      <c r="S37" s="5">
        <v>3902.0178795100001</v>
      </c>
      <c r="T37" s="5">
        <v>4243.0639133199993</v>
      </c>
      <c r="U37" s="5">
        <v>4588.8862578199996</v>
      </c>
      <c r="V37" s="5">
        <v>4917.1305791000004</v>
      </c>
      <c r="W37" s="5">
        <v>5235.4245199799998</v>
      </c>
      <c r="X37" s="5">
        <v>5563.1359228100009</v>
      </c>
      <c r="Y37" s="5">
        <v>5909.4653060000001</v>
      </c>
      <c r="Z37" s="5">
        <v>6263.6991736600003</v>
      </c>
      <c r="AA37" s="5">
        <v>6640.7039552000006</v>
      </c>
      <c r="AB37" s="5">
        <v>7024.8455544500002</v>
      </c>
      <c r="AC37" s="5">
        <v>7433.0442817500007</v>
      </c>
      <c r="AD37" s="5">
        <v>7850.1142635799997</v>
      </c>
      <c r="AE37" s="5">
        <v>7878.822367310001</v>
      </c>
    </row>
    <row r="38" spans="1:31">
      <c r="A38" s="56" t="s">
        <v>54</v>
      </c>
      <c r="B38" s="56" t="s">
        <v>198</v>
      </c>
      <c r="C38" s="56" t="s">
        <v>139</v>
      </c>
      <c r="D38" s="5">
        <v>235.46199999999999</v>
      </c>
      <c r="E38" s="5">
        <v>495.98899999999992</v>
      </c>
      <c r="F38" s="5">
        <v>744.11799999999994</v>
      </c>
      <c r="G38" s="5">
        <v>971.71900000000005</v>
      </c>
      <c r="H38" s="5">
        <v>1167.069</v>
      </c>
      <c r="I38" s="5">
        <v>1241.069</v>
      </c>
      <c r="J38" s="5">
        <v>1369.0930000000001</v>
      </c>
      <c r="K38" s="5">
        <v>1580.354</v>
      </c>
      <c r="L38" s="5">
        <v>1747.289</v>
      </c>
      <c r="M38" s="5">
        <v>1914.7639999999999</v>
      </c>
      <c r="N38" s="5">
        <v>2152.3429999999998</v>
      </c>
      <c r="O38" s="5">
        <v>2408.1790000000001</v>
      </c>
      <c r="P38" s="5">
        <v>2658.0529999999999</v>
      </c>
      <c r="Q38" s="5">
        <v>2893.2620000000002</v>
      </c>
      <c r="R38" s="5">
        <v>3132.4560000000001</v>
      </c>
      <c r="S38" s="5">
        <v>3307.1959999999999</v>
      </c>
      <c r="T38" s="5">
        <v>3404.0439999999999</v>
      </c>
      <c r="U38" s="5">
        <v>3468.697999999999</v>
      </c>
      <c r="V38" s="5">
        <v>3508.27</v>
      </c>
      <c r="W38" s="5">
        <v>3507.7710000000002</v>
      </c>
      <c r="X38" s="5">
        <v>3510.5940000000001</v>
      </c>
      <c r="Y38" s="5">
        <v>3501.5169999999998</v>
      </c>
      <c r="Z38" s="5">
        <v>3495.7370000000001</v>
      </c>
      <c r="AA38" s="5">
        <v>3479.121000000001</v>
      </c>
      <c r="AB38" s="5">
        <v>3466.3290000000011</v>
      </c>
      <c r="AC38" s="5">
        <v>3443.860000000001</v>
      </c>
      <c r="AD38" s="5">
        <v>3424.6760000000008</v>
      </c>
      <c r="AE38" s="5">
        <v>3424.6760000000008</v>
      </c>
    </row>
    <row r="39" spans="1:31">
      <c r="A39" s="56" t="s">
        <v>54</v>
      </c>
      <c r="B39" s="56" t="s">
        <v>198</v>
      </c>
      <c r="C39" s="56" t="s">
        <v>146</v>
      </c>
      <c r="D39" s="5">
        <v>27.710227027961171</v>
      </c>
      <c r="E39" s="5">
        <v>50.310897013230061</v>
      </c>
      <c r="F39" s="5">
        <v>74.672167916392056</v>
      </c>
      <c r="G39" s="5">
        <v>94.022937910285719</v>
      </c>
      <c r="H39" s="5">
        <v>119.1562399951289</v>
      </c>
      <c r="I39" s="5">
        <v>144.20603854408921</v>
      </c>
      <c r="J39" s="5">
        <v>171.13014067922671</v>
      </c>
      <c r="K39" s="5">
        <v>197.3637831839122</v>
      </c>
      <c r="L39" s="5">
        <v>227.21192182945239</v>
      </c>
      <c r="M39" s="5">
        <v>263.74488994034289</v>
      </c>
      <c r="N39" s="5">
        <v>296.21473430141191</v>
      </c>
      <c r="O39" s="5">
        <v>329.01604308404262</v>
      </c>
      <c r="P39" s="5">
        <v>366.41505623677119</v>
      </c>
      <c r="Q39" s="5">
        <v>406.49614175884221</v>
      </c>
      <c r="R39" s="5">
        <v>442.43709016142651</v>
      </c>
      <c r="S39" s="5">
        <v>480.86512955553769</v>
      </c>
      <c r="T39" s="5">
        <v>521.2578231995351</v>
      </c>
      <c r="U39" s="5">
        <v>556.0963966069221</v>
      </c>
      <c r="V39" s="5">
        <v>594.2533664658024</v>
      </c>
      <c r="W39" s="5">
        <v>636.63269598333522</v>
      </c>
      <c r="X39" s="5">
        <v>678.98808318125111</v>
      </c>
      <c r="Y39" s="5">
        <v>723.22242172798656</v>
      </c>
      <c r="Z39" s="5">
        <v>762.91522471196686</v>
      </c>
      <c r="AA39" s="5">
        <v>803.64403493572217</v>
      </c>
      <c r="AB39" s="5">
        <v>844.8037259873347</v>
      </c>
      <c r="AC39" s="5">
        <v>897.56711773930442</v>
      </c>
      <c r="AD39" s="5">
        <v>939.83565324167989</v>
      </c>
      <c r="AE39" s="5">
        <v>997.24639686162709</v>
      </c>
    </row>
    <row r="40" spans="1:3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</row>
    <row r="41" spans="1:31">
      <c r="A41" s="56" t="s">
        <v>54</v>
      </c>
      <c r="B41" s="56" t="s">
        <v>199</v>
      </c>
      <c r="C41" s="56" t="s">
        <v>132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</row>
    <row r="42" spans="1:31">
      <c r="A42" s="56" t="s">
        <v>54</v>
      </c>
      <c r="B42" s="56" t="s">
        <v>199</v>
      </c>
      <c r="C42" s="56" t="s">
        <v>133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</row>
    <row r="43" spans="1:31">
      <c r="A43" s="56" t="s">
        <v>54</v>
      </c>
      <c r="B43" s="56" t="s">
        <v>199</v>
      </c>
      <c r="C43" s="56" t="s">
        <v>134</v>
      </c>
      <c r="D43" s="5">
        <v>0</v>
      </c>
      <c r="E43" s="5">
        <v>2.65E-6</v>
      </c>
      <c r="F43" s="5">
        <v>2.65E-6</v>
      </c>
      <c r="G43" s="5">
        <v>2.65E-6</v>
      </c>
      <c r="H43" s="5">
        <v>2.65E-6</v>
      </c>
      <c r="I43" s="5">
        <v>2.65E-6</v>
      </c>
      <c r="J43" s="5">
        <v>2.65E-6</v>
      </c>
      <c r="K43" s="5">
        <v>5.3000000000000001E-6</v>
      </c>
      <c r="L43" s="5">
        <v>5.3000000000000001E-6</v>
      </c>
      <c r="M43" s="5">
        <v>5.3000000000000001E-6</v>
      </c>
      <c r="N43" s="5">
        <v>5.3000000000000001E-6</v>
      </c>
      <c r="O43" s="5">
        <v>5.3000000000000001E-6</v>
      </c>
      <c r="P43" s="5">
        <v>5.3000000000000001E-6</v>
      </c>
      <c r="Q43" s="5">
        <v>1.06E-5</v>
      </c>
      <c r="R43" s="5">
        <v>1.06E-5</v>
      </c>
      <c r="S43" s="5">
        <v>1.59E-5</v>
      </c>
      <c r="T43" s="5">
        <v>7.4199999999999988E-5</v>
      </c>
      <c r="U43" s="5">
        <v>7.4199999999999988E-5</v>
      </c>
      <c r="V43" s="5">
        <v>7.4199999999999988E-5</v>
      </c>
      <c r="W43" s="5">
        <v>7.4199999999999988E-5</v>
      </c>
      <c r="X43" s="5">
        <v>1.5899999999999999E-4</v>
      </c>
      <c r="Y43" s="5">
        <v>159.74592995</v>
      </c>
      <c r="Z43" s="5">
        <v>159.74592995</v>
      </c>
      <c r="AA43" s="5">
        <v>159.74592995</v>
      </c>
      <c r="AB43" s="5">
        <v>159.74592995</v>
      </c>
      <c r="AC43" s="5">
        <v>159.74592995</v>
      </c>
      <c r="AD43" s="5">
        <v>159.74592995</v>
      </c>
      <c r="AE43" s="5">
        <v>159.74592995</v>
      </c>
    </row>
    <row r="44" spans="1:31">
      <c r="A44" s="56" t="s">
        <v>54</v>
      </c>
      <c r="B44" s="56" t="s">
        <v>199</v>
      </c>
      <c r="C44" s="56" t="s">
        <v>135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</row>
    <row r="45" spans="1:31">
      <c r="A45" s="56" t="s">
        <v>54</v>
      </c>
      <c r="B45" s="56" t="s">
        <v>199</v>
      </c>
      <c r="C45" s="56" t="s">
        <v>136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</row>
    <row r="46" spans="1:31">
      <c r="A46" s="56" t="s">
        <v>54</v>
      </c>
      <c r="B46" s="56" t="s">
        <v>199</v>
      </c>
      <c r="C46" s="56" t="s">
        <v>153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56" t="s">
        <v>54</v>
      </c>
      <c r="B47" s="56" t="s">
        <v>199</v>
      </c>
      <c r="C47" s="56" t="s">
        <v>154</v>
      </c>
      <c r="D47" s="5">
        <v>2.7499999999999999E-6</v>
      </c>
      <c r="E47" s="5">
        <v>4.33E-6</v>
      </c>
      <c r="F47" s="5">
        <v>4.51E-6</v>
      </c>
      <c r="G47" s="5">
        <v>6.72E-6</v>
      </c>
      <c r="H47" s="5">
        <v>1.0679999999999999E-5</v>
      </c>
      <c r="I47" s="5">
        <v>2.304E-5</v>
      </c>
      <c r="J47" s="5">
        <v>6.2810000000000003E-5</v>
      </c>
      <c r="K47" s="5">
        <v>3.0573999999999998E-4</v>
      </c>
      <c r="L47" s="5">
        <v>3.0573999999999998E-4</v>
      </c>
      <c r="M47" s="5">
        <v>3.0573999999999998E-4</v>
      </c>
      <c r="N47" s="5">
        <v>3.0573999999999998E-4</v>
      </c>
      <c r="O47" s="5">
        <v>3.0573999999999998E-4</v>
      </c>
      <c r="P47" s="5">
        <v>3.0573999999999998E-4</v>
      </c>
      <c r="Q47" s="5">
        <v>3.0577000000000002E-4</v>
      </c>
      <c r="R47" s="5">
        <v>3.4977000000000001E-4</v>
      </c>
      <c r="S47" s="5">
        <v>57.343719520000001</v>
      </c>
      <c r="T47" s="5">
        <v>307.76515522</v>
      </c>
      <c r="U47" s="5">
        <v>307.76515523</v>
      </c>
      <c r="V47" s="5">
        <v>307.76515525000002</v>
      </c>
      <c r="W47" s="5">
        <v>307.76515526999998</v>
      </c>
      <c r="X47" s="5">
        <v>307.76515542999999</v>
      </c>
      <c r="Y47" s="5">
        <v>307.76517745000012</v>
      </c>
      <c r="Z47" s="5">
        <v>307.76517747000008</v>
      </c>
      <c r="AA47" s="5">
        <v>307.76517751000011</v>
      </c>
      <c r="AB47" s="5">
        <v>307.76517753000007</v>
      </c>
      <c r="AC47" s="5">
        <v>307.76518361000012</v>
      </c>
      <c r="AD47" s="5">
        <v>1011.13819312</v>
      </c>
      <c r="AE47" s="5">
        <v>1011.13819324</v>
      </c>
    </row>
    <row r="48" spans="1:31">
      <c r="A48" s="56" t="s">
        <v>54</v>
      </c>
      <c r="B48" s="56" t="s">
        <v>199</v>
      </c>
      <c r="C48" s="56" t="s">
        <v>155</v>
      </c>
      <c r="D48" s="5">
        <v>268</v>
      </c>
      <c r="E48" s="5">
        <v>268</v>
      </c>
      <c r="F48" s="5">
        <v>268</v>
      </c>
      <c r="G48" s="5">
        <v>268</v>
      </c>
      <c r="H48" s="5">
        <v>268</v>
      </c>
      <c r="I48" s="5">
        <v>268</v>
      </c>
      <c r="J48" s="5">
        <v>268</v>
      </c>
      <c r="K48" s="5">
        <v>268</v>
      </c>
      <c r="L48" s="5">
        <v>268</v>
      </c>
      <c r="M48" s="5">
        <v>268</v>
      </c>
      <c r="N48" s="5">
        <v>268</v>
      </c>
      <c r="O48" s="5">
        <v>268</v>
      </c>
      <c r="P48" s="5">
        <v>268</v>
      </c>
      <c r="Q48" s="5">
        <v>268</v>
      </c>
      <c r="R48" s="5">
        <v>268</v>
      </c>
      <c r="S48" s="5">
        <v>268</v>
      </c>
      <c r="T48" s="5">
        <v>268</v>
      </c>
      <c r="U48" s="5">
        <v>268</v>
      </c>
      <c r="V48" s="5">
        <v>268</v>
      </c>
      <c r="W48" s="5">
        <v>268</v>
      </c>
      <c r="X48" s="5">
        <v>268</v>
      </c>
      <c r="Y48" s="5">
        <v>270.10000000000002</v>
      </c>
      <c r="Z48" s="5">
        <v>270.10000000000002</v>
      </c>
      <c r="AA48" s="5">
        <v>270.10000000000002</v>
      </c>
      <c r="AB48" s="5">
        <v>270.10000000000002</v>
      </c>
      <c r="AC48" s="5">
        <v>270.10000000000002</v>
      </c>
      <c r="AD48" s="5">
        <v>270.10000000000002</v>
      </c>
      <c r="AE48" s="5">
        <v>270.10000000000002</v>
      </c>
    </row>
    <row r="49" spans="1:31">
      <c r="A49" s="56" t="s">
        <v>54</v>
      </c>
      <c r="B49" s="56" t="s">
        <v>199</v>
      </c>
      <c r="C49" s="56" t="s">
        <v>138</v>
      </c>
      <c r="D49" s="5">
        <v>59.911000000000001</v>
      </c>
      <c r="E49" s="5">
        <v>98.22</v>
      </c>
      <c r="F49" s="5">
        <v>141.54</v>
      </c>
      <c r="G49" s="5">
        <v>185.56700000000001</v>
      </c>
      <c r="H49" s="5">
        <v>233.32900000000001</v>
      </c>
      <c r="I49" s="5">
        <v>285.42700000000002</v>
      </c>
      <c r="J49" s="5">
        <v>367.81200000000001</v>
      </c>
      <c r="K49" s="5">
        <v>452.97432892</v>
      </c>
      <c r="L49" s="5">
        <v>547.7675836599999</v>
      </c>
      <c r="M49" s="5">
        <v>662.68215979999991</v>
      </c>
      <c r="N49" s="5">
        <v>793.40336463999984</v>
      </c>
      <c r="O49" s="5">
        <v>932.90598900999998</v>
      </c>
      <c r="P49" s="5">
        <v>1074.45909076</v>
      </c>
      <c r="Q49" s="5">
        <v>1220.9122802100001</v>
      </c>
      <c r="R49" s="5">
        <v>1362.67303713</v>
      </c>
      <c r="S49" s="5">
        <v>1507.1898997799999</v>
      </c>
      <c r="T49" s="5">
        <v>1620.31444298</v>
      </c>
      <c r="U49" s="5">
        <v>1732.2135201399999</v>
      </c>
      <c r="V49" s="5">
        <v>1836.69524267</v>
      </c>
      <c r="W49" s="5">
        <v>1948.84704786</v>
      </c>
      <c r="X49" s="5">
        <v>2064.3628776599999</v>
      </c>
      <c r="Y49" s="5">
        <v>2186.9973560600001</v>
      </c>
      <c r="Z49" s="5">
        <v>2311.33322318</v>
      </c>
      <c r="AA49" s="5">
        <v>2443.3367952899998</v>
      </c>
      <c r="AB49" s="5">
        <v>2577.0948546900008</v>
      </c>
      <c r="AC49" s="5">
        <v>2718.21610401</v>
      </c>
      <c r="AD49" s="5">
        <v>2862.6771629700002</v>
      </c>
      <c r="AE49" s="5">
        <v>2871.1203167600002</v>
      </c>
    </row>
    <row r="50" spans="1:31">
      <c r="A50" s="56" t="s">
        <v>54</v>
      </c>
      <c r="B50" s="56" t="s">
        <v>199</v>
      </c>
      <c r="C50" s="56" t="s">
        <v>139</v>
      </c>
      <c r="D50" s="5">
        <v>127.2</v>
      </c>
      <c r="E50" s="5">
        <v>190.76300000000001</v>
      </c>
      <c r="F50" s="5">
        <v>250.37299999999999</v>
      </c>
      <c r="G50" s="5">
        <v>300.33100000000002</v>
      </c>
      <c r="H50" s="5">
        <v>345.05599999999993</v>
      </c>
      <c r="I50" s="5">
        <v>388.23799999999989</v>
      </c>
      <c r="J50" s="5">
        <v>465.14</v>
      </c>
      <c r="K50" s="5">
        <v>551.85200000000009</v>
      </c>
      <c r="L50" s="5">
        <v>642.01899999999989</v>
      </c>
      <c r="M50" s="5">
        <v>743.78100000000006</v>
      </c>
      <c r="N50" s="5">
        <v>855.78399999999999</v>
      </c>
      <c r="O50" s="5">
        <v>961.63900000000001</v>
      </c>
      <c r="P50" s="5">
        <v>1060.366</v>
      </c>
      <c r="Q50" s="5">
        <v>1147.3630000000001</v>
      </c>
      <c r="R50" s="5">
        <v>1221.508</v>
      </c>
      <c r="S50" s="5">
        <v>1281.973</v>
      </c>
      <c r="T50" s="5">
        <v>1306.452</v>
      </c>
      <c r="U50" s="5">
        <v>1316.9670000000001</v>
      </c>
      <c r="V50" s="5">
        <v>1319.107</v>
      </c>
      <c r="W50" s="5">
        <v>1317.9380000000001</v>
      </c>
      <c r="X50" s="5">
        <v>1318.329</v>
      </c>
      <c r="Y50" s="5">
        <v>1315.1110000000001</v>
      </c>
      <c r="Z50" s="5">
        <v>1313.027</v>
      </c>
      <c r="AA50" s="5">
        <v>1307.1690000000001</v>
      </c>
      <c r="AB50" s="5">
        <v>1302.617</v>
      </c>
      <c r="AC50" s="5">
        <v>1294.1579999999999</v>
      </c>
      <c r="AD50" s="5">
        <v>1287.2659999999989</v>
      </c>
      <c r="AE50" s="5">
        <v>1287.2659999999989</v>
      </c>
    </row>
    <row r="51" spans="1:31">
      <c r="A51" s="56" t="s">
        <v>54</v>
      </c>
      <c r="B51" s="56" t="s">
        <v>199</v>
      </c>
      <c r="C51" s="56" t="s">
        <v>146</v>
      </c>
      <c r="D51" s="5">
        <v>9.0884071417790153</v>
      </c>
      <c r="E51" s="5">
        <v>18.401817102244699</v>
      </c>
      <c r="F51" s="5">
        <v>27.53061628723415</v>
      </c>
      <c r="G51" s="5">
        <v>36.490968306868318</v>
      </c>
      <c r="H51" s="5">
        <v>46.786214920674219</v>
      </c>
      <c r="I51" s="5">
        <v>56.71136617264758</v>
      </c>
      <c r="J51" s="5">
        <v>67.145007589493389</v>
      </c>
      <c r="K51" s="5">
        <v>76.407589234024414</v>
      </c>
      <c r="L51" s="5">
        <v>86.962641497160092</v>
      </c>
      <c r="M51" s="5">
        <v>98.737975535797261</v>
      </c>
      <c r="N51" s="5">
        <v>110.4167521284775</v>
      </c>
      <c r="O51" s="5">
        <v>122.2502667907672</v>
      </c>
      <c r="P51" s="5">
        <v>135.74295157509769</v>
      </c>
      <c r="Q51" s="5">
        <v>149.54302214293611</v>
      </c>
      <c r="R51" s="5">
        <v>163.66680086005951</v>
      </c>
      <c r="S51" s="5">
        <v>178.0190205323099</v>
      </c>
      <c r="T51" s="5">
        <v>192.15050080968271</v>
      </c>
      <c r="U51" s="5">
        <v>208.33424393484029</v>
      </c>
      <c r="V51" s="5">
        <v>221.8744998595833</v>
      </c>
      <c r="W51" s="5">
        <v>239.2970610912553</v>
      </c>
      <c r="X51" s="5">
        <v>255.26108702265461</v>
      </c>
      <c r="Y51" s="5">
        <v>269.78255656703459</v>
      </c>
      <c r="Z51" s="5">
        <v>286.67115552557192</v>
      </c>
      <c r="AA51" s="5">
        <v>299.75810413018678</v>
      </c>
      <c r="AB51" s="5">
        <v>319.09097962425773</v>
      </c>
      <c r="AC51" s="5">
        <v>337.55100873845242</v>
      </c>
      <c r="AD51" s="5">
        <v>358.24609068505532</v>
      </c>
      <c r="AE51" s="5">
        <v>375.53949574350861</v>
      </c>
    </row>
    <row r="52" spans="1:3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</row>
    <row r="53" spans="1:31">
      <c r="A53" s="56" t="s">
        <v>54</v>
      </c>
      <c r="B53" s="56" t="s">
        <v>200</v>
      </c>
      <c r="C53" s="56" t="s">
        <v>132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</row>
    <row r="54" spans="1:31">
      <c r="A54" s="56" t="s">
        <v>54</v>
      </c>
      <c r="B54" s="56" t="s">
        <v>200</v>
      </c>
      <c r="C54" s="56" t="s">
        <v>133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54</v>
      </c>
      <c r="B55" s="56" t="s">
        <v>200</v>
      </c>
      <c r="C55" s="56" t="s">
        <v>134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2.65E-6</v>
      </c>
      <c r="L55" s="5">
        <v>2.65E-6</v>
      </c>
      <c r="M55" s="5">
        <v>2.65E-6</v>
      </c>
      <c r="N55" s="5">
        <v>2.65E-6</v>
      </c>
      <c r="O55" s="5">
        <v>2.65E-6</v>
      </c>
      <c r="P55" s="5">
        <v>2.65E-6</v>
      </c>
      <c r="Q55" s="5">
        <v>1.06E-5</v>
      </c>
      <c r="R55" s="5">
        <v>1.06E-5</v>
      </c>
      <c r="S55" s="5">
        <v>1.325E-5</v>
      </c>
      <c r="T55" s="5">
        <v>1.59E-5</v>
      </c>
      <c r="U55" s="5">
        <v>1.855E-5</v>
      </c>
      <c r="V55" s="5">
        <v>2.12E-5</v>
      </c>
      <c r="W55" s="5">
        <v>2.915E-5</v>
      </c>
      <c r="X55" s="5">
        <v>2.915E-5</v>
      </c>
      <c r="Y55" s="5">
        <v>2.915E-5</v>
      </c>
      <c r="Z55" s="5">
        <v>3.9749999999999997E-5</v>
      </c>
      <c r="AA55" s="5">
        <v>4.7700000000000007E-5</v>
      </c>
      <c r="AB55" s="5">
        <v>5.8300000000000008E-5</v>
      </c>
      <c r="AC55" s="5">
        <v>6.6250000000000011E-5</v>
      </c>
      <c r="AD55" s="5">
        <v>8.2150000000000018E-5</v>
      </c>
      <c r="AE55" s="5">
        <v>9.5400000000000015E-5</v>
      </c>
    </row>
    <row r="56" spans="1:31">
      <c r="A56" s="56" t="s">
        <v>54</v>
      </c>
      <c r="B56" s="56" t="s">
        <v>200</v>
      </c>
      <c r="C56" s="56" t="s">
        <v>135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</row>
    <row r="57" spans="1:31">
      <c r="A57" s="56" t="s">
        <v>54</v>
      </c>
      <c r="B57" s="56" t="s">
        <v>200</v>
      </c>
      <c r="C57" s="56" t="s">
        <v>136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390.00000000000011</v>
      </c>
      <c r="K57" s="5">
        <v>390.00000000000011</v>
      </c>
      <c r="L57" s="5">
        <v>390.00000000000011</v>
      </c>
      <c r="M57" s="5">
        <v>390.00000000000011</v>
      </c>
      <c r="N57" s="5">
        <v>390.00000000000011</v>
      </c>
      <c r="O57" s="5">
        <v>390.00000000000011</v>
      </c>
      <c r="P57" s="5">
        <v>390.00000000000011</v>
      </c>
      <c r="Q57" s="5">
        <v>390.00000000000011</v>
      </c>
      <c r="R57" s="5">
        <v>390.00000000000011</v>
      </c>
      <c r="S57" s="5">
        <v>390.00000000000011</v>
      </c>
      <c r="T57" s="5">
        <v>390.00000000000011</v>
      </c>
      <c r="U57" s="5">
        <v>390.00000000000011</v>
      </c>
      <c r="V57" s="5">
        <v>390.00000000000011</v>
      </c>
      <c r="W57" s="5">
        <v>390.00000000000011</v>
      </c>
      <c r="X57" s="5">
        <v>390.00000000000011</v>
      </c>
      <c r="Y57" s="5">
        <v>390.00000000000011</v>
      </c>
      <c r="Z57" s="5">
        <v>390.00000000000011</v>
      </c>
      <c r="AA57" s="5">
        <v>390.00000000000011</v>
      </c>
      <c r="AB57" s="5">
        <v>390.00000000000011</v>
      </c>
      <c r="AC57" s="5">
        <v>390.00000000000011</v>
      </c>
      <c r="AD57" s="5">
        <v>390.00000000000011</v>
      </c>
      <c r="AE57" s="5">
        <v>390.00000000000011</v>
      </c>
    </row>
    <row r="58" spans="1:31">
      <c r="A58" s="56" t="s">
        <v>54</v>
      </c>
      <c r="B58" s="56" t="s">
        <v>200</v>
      </c>
      <c r="C58" s="56" t="s">
        <v>153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1.3159999999999999E-5</v>
      </c>
      <c r="J58" s="5">
        <v>4.562E-5</v>
      </c>
      <c r="K58" s="5">
        <v>5.24E-5</v>
      </c>
      <c r="L58" s="5">
        <v>6.8009999999999994E-5</v>
      </c>
      <c r="M58" s="5">
        <v>1.7348999999999999E-4</v>
      </c>
      <c r="N58" s="5">
        <v>1.8770000000000001E-4</v>
      </c>
      <c r="O58" s="5">
        <v>37.483255900000003</v>
      </c>
      <c r="P58" s="5">
        <v>37.483255900000003</v>
      </c>
      <c r="Q58" s="5">
        <v>506.61825157999999</v>
      </c>
      <c r="R58" s="5">
        <v>506.61825161000002</v>
      </c>
      <c r="S58" s="5">
        <v>506.61825162999997</v>
      </c>
      <c r="T58" s="5">
        <v>506.61825163999998</v>
      </c>
      <c r="U58" s="5">
        <v>506.61825164999999</v>
      </c>
      <c r="V58" s="5">
        <v>506.61825167000001</v>
      </c>
      <c r="W58" s="5">
        <v>506.61825173</v>
      </c>
      <c r="X58" s="5">
        <v>506.61825175000001</v>
      </c>
      <c r="Y58" s="5">
        <v>506.61825229999999</v>
      </c>
      <c r="Z58" s="5">
        <v>506.61825296000001</v>
      </c>
      <c r="AA58" s="5">
        <v>506.61825296000001</v>
      </c>
      <c r="AB58" s="5">
        <v>506.61825325000001</v>
      </c>
      <c r="AC58" s="5">
        <v>506.61825330999989</v>
      </c>
      <c r="AD58" s="5">
        <v>515.03976839999996</v>
      </c>
      <c r="AE58" s="5">
        <v>515.03977177000002</v>
      </c>
    </row>
    <row r="59" spans="1:31">
      <c r="A59" s="56" t="s">
        <v>54</v>
      </c>
      <c r="B59" s="56" t="s">
        <v>200</v>
      </c>
      <c r="C59" s="56" t="s">
        <v>154</v>
      </c>
      <c r="D59" s="5">
        <v>3.4699999999999998E-6</v>
      </c>
      <c r="E59" s="5">
        <v>4.5199999999999999E-6</v>
      </c>
      <c r="F59" s="5">
        <v>5.5899999999999998E-6</v>
      </c>
      <c r="G59" s="5">
        <v>6.55E-6</v>
      </c>
      <c r="H59" s="5">
        <v>7.61E-6</v>
      </c>
      <c r="I59" s="5">
        <v>8.8100000000000004E-6</v>
      </c>
      <c r="J59" s="5">
        <v>1.5829999999999999E-5</v>
      </c>
      <c r="K59" s="5">
        <v>1.8479999999999999E-5</v>
      </c>
      <c r="L59" s="5">
        <v>1.872E-5</v>
      </c>
      <c r="M59" s="5">
        <v>1.9599999999999999E-5</v>
      </c>
      <c r="N59" s="5">
        <v>2.304E-5</v>
      </c>
      <c r="O59" s="5">
        <v>2.885E-5</v>
      </c>
      <c r="P59" s="5">
        <v>2.887E-5</v>
      </c>
      <c r="Q59" s="5">
        <v>3.0300000000000001E-5</v>
      </c>
      <c r="R59" s="5">
        <v>3.54E-5</v>
      </c>
      <c r="S59" s="5">
        <v>3.6529999999999998E-5</v>
      </c>
      <c r="T59" s="5">
        <v>3.6569999999999997E-5</v>
      </c>
      <c r="U59" s="5">
        <v>3.7939999999999999E-5</v>
      </c>
      <c r="V59" s="5">
        <v>4.2540000000000003E-5</v>
      </c>
      <c r="W59" s="5">
        <v>5.7590000000000003E-5</v>
      </c>
      <c r="X59" s="5">
        <v>5.7590000000000003E-5</v>
      </c>
      <c r="Y59" s="5">
        <v>8.7100000000000003E-5</v>
      </c>
      <c r="Z59" s="5">
        <v>1.0092E-4</v>
      </c>
      <c r="AA59" s="5">
        <v>1.0092E-4</v>
      </c>
      <c r="AB59" s="5">
        <v>1.1771E-4</v>
      </c>
      <c r="AC59" s="5">
        <v>1.2238E-4</v>
      </c>
      <c r="AD59" s="5">
        <v>1.4940999999999999E-4</v>
      </c>
      <c r="AE59" s="5">
        <v>1.6458999999999999E-4</v>
      </c>
    </row>
    <row r="60" spans="1:31">
      <c r="A60" s="56" t="s">
        <v>54</v>
      </c>
      <c r="B60" s="56" t="s">
        <v>200</v>
      </c>
      <c r="C60" s="56" t="s">
        <v>155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</row>
    <row r="61" spans="1:31">
      <c r="A61" s="56" t="s">
        <v>54</v>
      </c>
      <c r="B61" s="56" t="s">
        <v>200</v>
      </c>
      <c r="C61" s="56" t="s">
        <v>138</v>
      </c>
      <c r="D61" s="5">
        <v>5.907</v>
      </c>
      <c r="E61" s="5">
        <v>12.488</v>
      </c>
      <c r="F61" s="5">
        <v>21.503</v>
      </c>
      <c r="G61" s="5">
        <v>32.477999999999987</v>
      </c>
      <c r="H61" s="5">
        <v>45.638000000000012</v>
      </c>
      <c r="I61" s="5">
        <v>61.108999999999988</v>
      </c>
      <c r="J61" s="5">
        <v>84.734999999999999</v>
      </c>
      <c r="K61" s="5">
        <v>105.58348554</v>
      </c>
      <c r="L61" s="5">
        <v>127.83084998</v>
      </c>
      <c r="M61" s="5">
        <v>155.354265</v>
      </c>
      <c r="N61" s="5">
        <v>187.06205269</v>
      </c>
      <c r="O61" s="5">
        <v>222.53264669999999</v>
      </c>
      <c r="P61" s="5">
        <v>259.43112260999999</v>
      </c>
      <c r="Q61" s="5">
        <v>298.38934676999997</v>
      </c>
      <c r="R61" s="5">
        <v>337.01709091999999</v>
      </c>
      <c r="S61" s="5">
        <v>376.63055521000001</v>
      </c>
      <c r="T61" s="5">
        <v>408.70020768000001</v>
      </c>
      <c r="U61" s="5">
        <v>440.75300571000008</v>
      </c>
      <c r="V61" s="5">
        <v>470.83710607000012</v>
      </c>
      <c r="W61" s="5">
        <v>502.89767237000001</v>
      </c>
      <c r="X61" s="5">
        <v>535.66309856999999</v>
      </c>
      <c r="Y61" s="5">
        <v>570.35317711000005</v>
      </c>
      <c r="Z61" s="5">
        <v>605.4589332999999</v>
      </c>
      <c r="AA61" s="5">
        <v>642.63068506999991</v>
      </c>
      <c r="AB61" s="5">
        <v>680.10499238999989</v>
      </c>
      <c r="AC61" s="5">
        <v>719.56188897999994</v>
      </c>
      <c r="AD61" s="5">
        <v>759.53326587999993</v>
      </c>
      <c r="AE61" s="5">
        <v>761.03382925999995</v>
      </c>
    </row>
    <row r="62" spans="1:31">
      <c r="A62" s="56" t="s">
        <v>54</v>
      </c>
      <c r="B62" s="56" t="s">
        <v>200</v>
      </c>
      <c r="C62" s="56" t="s">
        <v>139</v>
      </c>
      <c r="D62" s="5">
        <v>29.334</v>
      </c>
      <c r="E62" s="5">
        <v>47.628999999999998</v>
      </c>
      <c r="F62" s="5">
        <v>64.516999999999996</v>
      </c>
      <c r="G62" s="5">
        <v>78.224999999999994</v>
      </c>
      <c r="H62" s="5">
        <v>89.277000000000001</v>
      </c>
      <c r="I62" s="5">
        <v>98.78</v>
      </c>
      <c r="J62" s="5">
        <v>115.011</v>
      </c>
      <c r="K62" s="5">
        <v>137.07400000000001</v>
      </c>
      <c r="L62" s="5">
        <v>158.42599999999999</v>
      </c>
      <c r="M62" s="5">
        <v>183.04</v>
      </c>
      <c r="N62" s="5">
        <v>210.37799999999999</v>
      </c>
      <c r="O62" s="5">
        <v>237.846</v>
      </c>
      <c r="P62" s="5">
        <v>264.24900000000002</v>
      </c>
      <c r="Q62" s="5">
        <v>288.36999999999989</v>
      </c>
      <c r="R62" s="5">
        <v>309.79800000000012</v>
      </c>
      <c r="S62" s="5">
        <v>327.80200000000002</v>
      </c>
      <c r="T62" s="5">
        <v>336.72599999999989</v>
      </c>
      <c r="U62" s="5">
        <v>342.09500000000003</v>
      </c>
      <c r="V62" s="5">
        <v>344.98699999999991</v>
      </c>
      <c r="W62" s="5">
        <v>346.62400000000002</v>
      </c>
      <c r="X62" s="5">
        <v>348.41</v>
      </c>
      <c r="Y62" s="5">
        <v>348.92100000000011</v>
      </c>
      <c r="Z62" s="5">
        <v>349.51499999999999</v>
      </c>
      <c r="AA62" s="5">
        <v>348.74300000000011</v>
      </c>
      <c r="AB62" s="5">
        <v>348.15499999999997</v>
      </c>
      <c r="AC62" s="5">
        <v>346.20100000000002</v>
      </c>
      <c r="AD62" s="5">
        <v>344.48399999999998</v>
      </c>
      <c r="AE62" s="5">
        <v>344.48399999999998</v>
      </c>
    </row>
    <row r="63" spans="1:31">
      <c r="A63" s="56" t="s">
        <v>54</v>
      </c>
      <c r="B63" s="56" t="s">
        <v>200</v>
      </c>
      <c r="C63" s="56" t="s">
        <v>146</v>
      </c>
      <c r="D63" s="5">
        <v>1.645734202430198</v>
      </c>
      <c r="E63" s="5">
        <v>3.1558564844187238</v>
      </c>
      <c r="F63" s="5">
        <v>4.7877111613032497</v>
      </c>
      <c r="G63" s="5">
        <v>6.4394387024590003</v>
      </c>
      <c r="H63" s="5">
        <v>7.8728972047375194</v>
      </c>
      <c r="I63" s="5">
        <v>9.0451802569133406</v>
      </c>
      <c r="J63" s="5">
        <v>10.29574220432831</v>
      </c>
      <c r="K63" s="5">
        <v>11.491941571326411</v>
      </c>
      <c r="L63" s="5">
        <v>12.53992243735895</v>
      </c>
      <c r="M63" s="5">
        <v>14.1414351081678</v>
      </c>
      <c r="N63" s="5">
        <v>15.215116110825599</v>
      </c>
      <c r="O63" s="5">
        <v>16.261093897271731</v>
      </c>
      <c r="P63" s="5">
        <v>17.22201022358723</v>
      </c>
      <c r="Q63" s="5">
        <v>18.446668227317449</v>
      </c>
      <c r="R63" s="5">
        <v>19.82015443044876</v>
      </c>
      <c r="S63" s="5">
        <v>21.002318090822111</v>
      </c>
      <c r="T63" s="5">
        <v>22.15212973682079</v>
      </c>
      <c r="U63" s="5">
        <v>23.382734499022948</v>
      </c>
      <c r="V63" s="5">
        <v>24.455236653170392</v>
      </c>
      <c r="W63" s="5">
        <v>25.57365580992311</v>
      </c>
      <c r="X63" s="5">
        <v>26.66025492310435</v>
      </c>
      <c r="Y63" s="5">
        <v>27.821518981185879</v>
      </c>
      <c r="Z63" s="5">
        <v>29.18996699949157</v>
      </c>
      <c r="AA63" s="5">
        <v>30.855175013101199</v>
      </c>
      <c r="AB63" s="5">
        <v>32.904570552590549</v>
      </c>
      <c r="AC63" s="5">
        <v>35.151928397831682</v>
      </c>
      <c r="AD63" s="5">
        <v>37.161296475828991</v>
      </c>
      <c r="AE63" s="5">
        <v>39.599087031677307</v>
      </c>
    </row>
    <row r="64" spans="1:3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s="56" t="s">
        <v>60</v>
      </c>
      <c r="B65" s="56" t="s">
        <v>163</v>
      </c>
      <c r="C65" s="56" t="s">
        <v>132</v>
      </c>
      <c r="D65" s="5">
        <v>316</v>
      </c>
      <c r="E65" s="5">
        <v>316</v>
      </c>
      <c r="F65" s="5">
        <v>316</v>
      </c>
      <c r="G65" s="5">
        <v>316</v>
      </c>
      <c r="H65" s="5">
        <v>316</v>
      </c>
      <c r="I65" s="5">
        <v>316</v>
      </c>
      <c r="J65" s="5">
        <v>316</v>
      </c>
      <c r="K65" s="5">
        <v>316</v>
      </c>
      <c r="L65" s="5">
        <v>316</v>
      </c>
      <c r="M65" s="5">
        <v>316</v>
      </c>
      <c r="N65" s="5">
        <v>316</v>
      </c>
      <c r="O65" s="5">
        <v>316</v>
      </c>
      <c r="P65" s="5">
        <v>316</v>
      </c>
      <c r="Q65" s="5">
        <v>316</v>
      </c>
      <c r="R65" s="5">
        <v>316</v>
      </c>
      <c r="S65" s="5">
        <v>316</v>
      </c>
      <c r="T65" s="5">
        <v>316</v>
      </c>
      <c r="U65" s="5">
        <v>316</v>
      </c>
      <c r="V65" s="5">
        <v>316</v>
      </c>
      <c r="W65" s="5">
        <v>316</v>
      </c>
      <c r="X65" s="5">
        <v>316</v>
      </c>
      <c r="Y65" s="5">
        <v>316</v>
      </c>
      <c r="Z65" s="5">
        <v>316</v>
      </c>
      <c r="AA65" s="5">
        <v>316</v>
      </c>
      <c r="AB65" s="5">
        <v>316</v>
      </c>
      <c r="AC65" s="5">
        <v>316</v>
      </c>
      <c r="AD65" s="5">
        <v>316</v>
      </c>
      <c r="AE65" s="5">
        <v>316</v>
      </c>
    </row>
    <row r="66" spans="1:31">
      <c r="A66" s="56" t="s">
        <v>60</v>
      </c>
      <c r="B66" s="56" t="s">
        <v>163</v>
      </c>
      <c r="C66" s="56" t="s">
        <v>133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</row>
    <row r="67" spans="1:31">
      <c r="A67" s="56" t="s">
        <v>60</v>
      </c>
      <c r="B67" s="56" t="s">
        <v>163</v>
      </c>
      <c r="C67" s="56" t="s">
        <v>134</v>
      </c>
      <c r="D67" s="5">
        <v>0</v>
      </c>
      <c r="E67" s="5">
        <v>3.63E-6</v>
      </c>
      <c r="F67" s="5">
        <v>3.63E-6</v>
      </c>
      <c r="G67" s="5">
        <v>3.63E-6</v>
      </c>
      <c r="H67" s="5">
        <v>3.63E-6</v>
      </c>
      <c r="I67" s="5">
        <v>3.63E-6</v>
      </c>
      <c r="J67" s="5">
        <v>3.63E-6</v>
      </c>
      <c r="K67" s="5">
        <v>4.1200000000000004E-6</v>
      </c>
      <c r="L67" s="5">
        <v>7.2599999999999999E-6</v>
      </c>
      <c r="M67" s="5">
        <v>1.04E-5</v>
      </c>
      <c r="N67" s="5">
        <v>1.0890000000000001E-5</v>
      </c>
      <c r="O67" s="5">
        <v>1.403E-5</v>
      </c>
      <c r="P67" s="5">
        <v>1.452E-5</v>
      </c>
      <c r="Q67" s="5">
        <v>2.8060000000000009E-5</v>
      </c>
      <c r="R67" s="5">
        <v>2.8060000000000009E-5</v>
      </c>
      <c r="S67" s="5">
        <v>3.1690000000000003E-5</v>
      </c>
      <c r="T67" s="5">
        <v>3.8949999999999991E-5</v>
      </c>
      <c r="U67" s="5">
        <v>3.8949999999999991E-5</v>
      </c>
      <c r="V67" s="5">
        <v>4.2089999999999978E-5</v>
      </c>
      <c r="W67" s="5">
        <v>1.0763E-4</v>
      </c>
      <c r="X67" s="5">
        <v>2400.1067913399979</v>
      </c>
      <c r="Y67" s="5">
        <v>2400.1067913399979</v>
      </c>
      <c r="Z67" s="5">
        <v>2400.1067959499978</v>
      </c>
      <c r="AA67" s="5">
        <v>2400.1068005599991</v>
      </c>
      <c r="AB67" s="5">
        <v>2400.1068056599988</v>
      </c>
      <c r="AC67" s="5">
        <v>2400.1068092899991</v>
      </c>
      <c r="AD67" s="5">
        <v>2400.106841249999</v>
      </c>
      <c r="AE67" s="5">
        <v>2400.106841249999</v>
      </c>
    </row>
    <row r="68" spans="1:31">
      <c r="A68" s="56" t="s">
        <v>60</v>
      </c>
      <c r="B68" s="56" t="s">
        <v>163</v>
      </c>
      <c r="C68" s="56" t="s">
        <v>135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</row>
    <row r="69" spans="1:31">
      <c r="A69" s="56" t="s">
        <v>60</v>
      </c>
      <c r="B69" s="56" t="s">
        <v>163</v>
      </c>
      <c r="C69" s="56" t="s">
        <v>136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56" t="s">
        <v>60</v>
      </c>
      <c r="B70" s="56" t="s">
        <v>163</v>
      </c>
      <c r="C70" s="56" t="s">
        <v>152</v>
      </c>
      <c r="D70" s="5">
        <v>0</v>
      </c>
      <c r="E70" s="5">
        <v>0</v>
      </c>
      <c r="F70" s="5">
        <v>680</v>
      </c>
      <c r="G70" s="5">
        <v>2040</v>
      </c>
      <c r="H70" s="5">
        <v>2040</v>
      </c>
      <c r="I70" s="5">
        <v>2040</v>
      </c>
      <c r="J70" s="5">
        <v>2040</v>
      </c>
      <c r="K70" s="5">
        <v>2040</v>
      </c>
      <c r="L70" s="5">
        <v>2040</v>
      </c>
      <c r="M70" s="5">
        <v>2040</v>
      </c>
      <c r="N70" s="5">
        <v>2040</v>
      </c>
      <c r="O70" s="5">
        <v>2040</v>
      </c>
      <c r="P70" s="5">
        <v>2040</v>
      </c>
      <c r="Q70" s="5">
        <v>2040</v>
      </c>
      <c r="R70" s="5">
        <v>2040</v>
      </c>
      <c r="S70" s="5">
        <v>2040</v>
      </c>
      <c r="T70" s="5">
        <v>2040</v>
      </c>
      <c r="U70" s="5">
        <v>2040</v>
      </c>
      <c r="V70" s="5">
        <v>2040</v>
      </c>
      <c r="W70" s="5">
        <v>2040</v>
      </c>
      <c r="X70" s="5">
        <v>2040</v>
      </c>
      <c r="Y70" s="5">
        <v>2040</v>
      </c>
      <c r="Z70" s="5">
        <v>2040</v>
      </c>
      <c r="AA70" s="5">
        <v>2040</v>
      </c>
      <c r="AB70" s="5">
        <v>2040</v>
      </c>
      <c r="AC70" s="5">
        <v>2040</v>
      </c>
      <c r="AD70" s="5">
        <v>2040</v>
      </c>
      <c r="AE70" s="5">
        <v>2040</v>
      </c>
    </row>
    <row r="71" spans="1:31">
      <c r="A71" s="56" t="s">
        <v>60</v>
      </c>
      <c r="B71" s="56" t="s">
        <v>163</v>
      </c>
      <c r="C71" s="56" t="s">
        <v>153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5.4629999999999997E-5</v>
      </c>
      <c r="J71" s="5">
        <v>5.4780000000000001E-5</v>
      </c>
      <c r="K71" s="5">
        <v>6.2100000000000005E-5</v>
      </c>
      <c r="L71" s="5">
        <v>6.211E-5</v>
      </c>
      <c r="M71" s="5">
        <v>6.8759999999999999E-5</v>
      </c>
      <c r="N71" s="5">
        <v>9.8079999999999996E-5</v>
      </c>
      <c r="O71" s="5">
        <v>1.7563E-4</v>
      </c>
      <c r="P71" s="5">
        <v>1.7563999999999999E-4</v>
      </c>
      <c r="Q71" s="5">
        <v>223.80890583999999</v>
      </c>
      <c r="R71" s="5">
        <v>500.00058064000001</v>
      </c>
      <c r="S71" s="5">
        <v>500.00058068999999</v>
      </c>
      <c r="T71" s="5">
        <v>605.18116974000009</v>
      </c>
      <c r="U71" s="5">
        <v>605.18116998999994</v>
      </c>
      <c r="V71" s="5">
        <v>605.18117002999998</v>
      </c>
      <c r="W71" s="5">
        <v>605.1811700400001</v>
      </c>
      <c r="X71" s="5">
        <v>999.99999476000016</v>
      </c>
      <c r="Y71" s="5">
        <v>999.99999476000016</v>
      </c>
      <c r="Z71" s="5">
        <v>999.9999948000002</v>
      </c>
      <c r="AA71" s="5">
        <v>999.99999484000023</v>
      </c>
      <c r="AB71" s="5">
        <v>999.99999486000013</v>
      </c>
      <c r="AC71" s="5">
        <v>999.99999656000023</v>
      </c>
      <c r="AD71" s="5">
        <v>999.99999681000031</v>
      </c>
      <c r="AE71" s="5">
        <v>999.99999683000021</v>
      </c>
    </row>
    <row r="72" spans="1:31">
      <c r="A72" s="56" t="s">
        <v>60</v>
      </c>
      <c r="B72" s="56" t="s">
        <v>163</v>
      </c>
      <c r="C72" s="56" t="s">
        <v>154</v>
      </c>
      <c r="D72" s="5">
        <v>9.7799999999999995E-6</v>
      </c>
      <c r="E72" s="5">
        <v>1.434E-5</v>
      </c>
      <c r="F72" s="5">
        <v>600.00326945999996</v>
      </c>
      <c r="G72" s="5">
        <v>600.00326945999996</v>
      </c>
      <c r="H72" s="5">
        <v>1525.0011483400001</v>
      </c>
      <c r="I72" s="5">
        <v>1924.8690641799999</v>
      </c>
      <c r="J72" s="5">
        <v>1999.98156296</v>
      </c>
      <c r="K72" s="5">
        <v>1999.9815633600001</v>
      </c>
      <c r="L72" s="5">
        <v>1999.98156356</v>
      </c>
      <c r="M72" s="5">
        <v>1999.9815638099999</v>
      </c>
      <c r="N72" s="5">
        <v>1999.9815645000001</v>
      </c>
      <c r="O72" s="5">
        <v>1999.9815650600001</v>
      </c>
      <c r="P72" s="5">
        <v>1999.9815650600001</v>
      </c>
      <c r="Q72" s="5">
        <v>1999.9815696000001</v>
      </c>
      <c r="R72" s="5">
        <v>1999.9815775</v>
      </c>
      <c r="S72" s="5">
        <v>1999.9815824499999</v>
      </c>
      <c r="T72" s="5">
        <v>1999.9816738500001</v>
      </c>
      <c r="U72" s="5">
        <v>1999.9816745099999</v>
      </c>
      <c r="V72" s="5">
        <v>1999.98167457</v>
      </c>
      <c r="W72" s="5">
        <v>1999.98167459</v>
      </c>
      <c r="X72" s="5">
        <v>1999.98167459</v>
      </c>
      <c r="Y72" s="5">
        <v>1999.98169921</v>
      </c>
      <c r="Z72" s="5">
        <v>1999.98169921</v>
      </c>
      <c r="AA72" s="5">
        <v>1999.9817047900001</v>
      </c>
      <c r="AB72" s="5">
        <v>1999.9817047900001</v>
      </c>
      <c r="AC72" s="5">
        <v>1999.98221655</v>
      </c>
      <c r="AD72" s="5">
        <v>2395.83075577</v>
      </c>
      <c r="AE72" s="5">
        <v>2395.8307559700011</v>
      </c>
    </row>
    <row r="73" spans="1:31">
      <c r="A73" s="56" t="s">
        <v>60</v>
      </c>
      <c r="B73" s="56" t="s">
        <v>163</v>
      </c>
      <c r="C73" s="56" t="s">
        <v>155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</row>
    <row r="74" spans="1:31">
      <c r="A74" s="56" t="s">
        <v>60</v>
      </c>
      <c r="B74" s="56" t="s">
        <v>163</v>
      </c>
      <c r="C74" s="56" t="s">
        <v>138</v>
      </c>
      <c r="D74" s="5">
        <v>86.581000000000003</v>
      </c>
      <c r="E74" s="5">
        <v>183.27699999999999</v>
      </c>
      <c r="F74" s="5">
        <v>310.85300000000001</v>
      </c>
      <c r="G74" s="5">
        <v>466.69400000000007</v>
      </c>
      <c r="H74" s="5">
        <v>653.32499999000004</v>
      </c>
      <c r="I74" s="5">
        <v>873.64800001000003</v>
      </c>
      <c r="J74" s="5">
        <v>1213.0029999999999</v>
      </c>
      <c r="K74" s="5">
        <v>1516.9194459299999</v>
      </c>
      <c r="L74" s="5">
        <v>1856.58857704</v>
      </c>
      <c r="M74" s="5">
        <v>2257.65402313</v>
      </c>
      <c r="N74" s="5">
        <v>2748.2190898200001</v>
      </c>
      <c r="O74" s="5">
        <v>3282.5411549400001</v>
      </c>
      <c r="P74" s="5">
        <v>3827.3684765800008</v>
      </c>
      <c r="Q74" s="5">
        <v>4399.7290530500004</v>
      </c>
      <c r="R74" s="5">
        <v>4956.1113137599996</v>
      </c>
      <c r="S74" s="5">
        <v>5516.8108461200027</v>
      </c>
      <c r="T74" s="5">
        <v>5963.4376751500031</v>
      </c>
      <c r="U74" s="5">
        <v>6399.0813179900024</v>
      </c>
      <c r="V74" s="5">
        <v>6799.6137216000016</v>
      </c>
      <c r="W74" s="5">
        <v>7225.4645357400032</v>
      </c>
      <c r="X74" s="5">
        <v>7659.8099897600032</v>
      </c>
      <c r="Y74" s="5">
        <v>8120.2669619000026</v>
      </c>
      <c r="Z74" s="5">
        <v>8587.5540177000039</v>
      </c>
      <c r="AA74" s="5">
        <v>9084.8406502700018</v>
      </c>
      <c r="AB74" s="5">
        <v>9587.4307687700039</v>
      </c>
      <c r="AC74" s="5">
        <v>10119.484615359999</v>
      </c>
      <c r="AD74" s="5">
        <v>10659.0342607</v>
      </c>
      <c r="AE74" s="5">
        <v>10687.029870079999</v>
      </c>
    </row>
    <row r="75" spans="1:31">
      <c r="A75" s="56" t="s">
        <v>60</v>
      </c>
      <c r="B75" s="56" t="s">
        <v>163</v>
      </c>
      <c r="C75" s="56" t="s">
        <v>139</v>
      </c>
      <c r="D75" s="5">
        <v>382.40600000000012</v>
      </c>
      <c r="E75" s="5">
        <v>634.851</v>
      </c>
      <c r="F75" s="5">
        <v>854.83699999999999</v>
      </c>
      <c r="G75" s="5">
        <v>1040.981</v>
      </c>
      <c r="H75" s="5">
        <v>1194.835</v>
      </c>
      <c r="I75" s="5">
        <v>1328.355</v>
      </c>
      <c r="J75" s="5">
        <v>1555.37</v>
      </c>
      <c r="K75" s="5">
        <v>1872.674</v>
      </c>
      <c r="L75" s="5">
        <v>2203.509</v>
      </c>
      <c r="M75" s="5">
        <v>2558.8819999999992</v>
      </c>
      <c r="N75" s="5">
        <v>2991.9250000000002</v>
      </c>
      <c r="O75" s="5">
        <v>3413.1260000000002</v>
      </c>
      <c r="P75" s="5">
        <v>3805.1639999999989</v>
      </c>
      <c r="Q75" s="5">
        <v>4162.1990000000014</v>
      </c>
      <c r="R75" s="5">
        <v>4469.0430000000024</v>
      </c>
      <c r="S75" s="5">
        <v>4717.5640000000012</v>
      </c>
      <c r="T75" s="5">
        <v>4833.8690000000024</v>
      </c>
      <c r="U75" s="5">
        <v>4891.4120000000003</v>
      </c>
      <c r="V75" s="5">
        <v>4908.1530000000012</v>
      </c>
      <c r="W75" s="5">
        <v>4908.527000000001</v>
      </c>
      <c r="X75" s="5">
        <v>4910.9710000000014</v>
      </c>
      <c r="Y75" s="5">
        <v>4898.5200000000004</v>
      </c>
      <c r="Z75" s="5">
        <v>4888.6310000000003</v>
      </c>
      <c r="AA75" s="5">
        <v>4863.7990000000018</v>
      </c>
      <c r="AB75" s="5">
        <v>4842.0880000000016</v>
      </c>
      <c r="AC75" s="5">
        <v>4805.3119999999999</v>
      </c>
      <c r="AD75" s="5">
        <v>4771.5679999999993</v>
      </c>
      <c r="AE75" s="5">
        <v>4771.5679999999993</v>
      </c>
    </row>
    <row r="76" spans="1:31">
      <c r="A76" s="56" t="s">
        <v>60</v>
      </c>
      <c r="B76" s="56" t="s">
        <v>163</v>
      </c>
      <c r="C76" s="56" t="s">
        <v>146</v>
      </c>
      <c r="D76" s="5">
        <v>27.631719511418051</v>
      </c>
      <c r="E76" s="5">
        <v>60.945931850400939</v>
      </c>
      <c r="F76" s="5">
        <v>92.756677094484871</v>
      </c>
      <c r="G76" s="5">
        <v>268.41630721057987</v>
      </c>
      <c r="H76" s="5">
        <v>484.26799566794801</v>
      </c>
      <c r="I76" s="5">
        <v>599.53973965987211</v>
      </c>
      <c r="J76" s="5">
        <v>727.49449332992685</v>
      </c>
      <c r="K76" s="5">
        <v>785.95867240122789</v>
      </c>
      <c r="L76" s="5">
        <v>850.07960636192979</v>
      </c>
      <c r="M76" s="5">
        <v>927.01920272312418</v>
      </c>
      <c r="N76" s="5">
        <v>1000.820231790647</v>
      </c>
      <c r="O76" s="5">
        <v>1078.584603320325</v>
      </c>
      <c r="P76" s="5">
        <v>1154.7420456254811</v>
      </c>
      <c r="Q76" s="5">
        <v>1236.5536031438601</v>
      </c>
      <c r="R76" s="5">
        <v>1305.3795577482099</v>
      </c>
      <c r="S76" s="5">
        <v>1405.0290012715921</v>
      </c>
      <c r="T76" s="5">
        <v>1479.7015500986549</v>
      </c>
      <c r="U76" s="5">
        <v>1587.144589936961</v>
      </c>
      <c r="V76" s="5">
        <v>1611.2885279571749</v>
      </c>
      <c r="W76" s="5">
        <v>1612.911835954211</v>
      </c>
      <c r="X76" s="5">
        <v>1626.3615913041231</v>
      </c>
      <c r="Y76" s="5">
        <v>1668.4370216261291</v>
      </c>
      <c r="Z76" s="5">
        <v>1675.7015423349001</v>
      </c>
      <c r="AA76" s="5">
        <v>1717.7297477096549</v>
      </c>
      <c r="AB76" s="5">
        <v>1752.2903038131969</v>
      </c>
      <c r="AC76" s="5">
        <v>1775.6551607951101</v>
      </c>
      <c r="AD76" s="5">
        <v>1790.141655222322</v>
      </c>
      <c r="AE76" s="5">
        <v>1819.385537795175</v>
      </c>
    </row>
    <row r="77" spans="1:3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</row>
    <row r="78" spans="1:31">
      <c r="A78" s="56" t="s">
        <v>60</v>
      </c>
      <c r="B78" s="56" t="s">
        <v>197</v>
      </c>
      <c r="C78" s="56" t="s">
        <v>132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</row>
    <row r="79" spans="1:31">
      <c r="A79" s="56" t="s">
        <v>60</v>
      </c>
      <c r="B79" s="56" t="s">
        <v>197</v>
      </c>
      <c r="C79" s="56" t="s">
        <v>133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</row>
    <row r="80" spans="1:31">
      <c r="A80" s="56" t="s">
        <v>60</v>
      </c>
      <c r="B80" s="56" t="s">
        <v>197</v>
      </c>
      <c r="C80" s="56" t="s">
        <v>134</v>
      </c>
      <c r="D80" s="5">
        <v>0</v>
      </c>
      <c r="E80" s="5">
        <v>3.63E-6</v>
      </c>
      <c r="F80" s="5">
        <v>3.63E-6</v>
      </c>
      <c r="G80" s="5">
        <v>3.63E-6</v>
      </c>
      <c r="H80" s="5">
        <v>3.63E-6</v>
      </c>
      <c r="I80" s="5">
        <v>6.7700000000000004E-6</v>
      </c>
      <c r="J80" s="5">
        <v>6.7700000000000004E-6</v>
      </c>
      <c r="K80" s="5">
        <v>1.187E-5</v>
      </c>
      <c r="L80" s="5">
        <v>1.187E-5</v>
      </c>
      <c r="M80" s="5">
        <v>1.187E-5</v>
      </c>
      <c r="N80" s="5">
        <v>1.236E-5</v>
      </c>
      <c r="O80" s="5">
        <v>1.6480000000000001E-5</v>
      </c>
      <c r="P80" s="5">
        <v>1.6480000000000001E-5</v>
      </c>
      <c r="Q80" s="5">
        <v>2.5899999999999999E-5</v>
      </c>
      <c r="R80" s="5">
        <v>2.5899999999999999E-5</v>
      </c>
      <c r="S80" s="5">
        <v>2.904E-5</v>
      </c>
      <c r="T80" s="5">
        <v>3.6300000000000001E-5</v>
      </c>
      <c r="U80" s="5">
        <v>4.3560000000000003E-5</v>
      </c>
      <c r="V80" s="5">
        <v>4.4049999999999993E-5</v>
      </c>
      <c r="W80" s="5">
        <v>7.4560000000000004E-5</v>
      </c>
      <c r="X80" s="5">
        <v>7.4560000000000004E-5</v>
      </c>
      <c r="Y80" s="5">
        <v>7.4560000000000004E-5</v>
      </c>
      <c r="Z80" s="5">
        <v>1601.2473618199999</v>
      </c>
      <c r="AA80" s="5">
        <v>1601.2473618199999</v>
      </c>
      <c r="AB80" s="5">
        <v>1601.2473618199999</v>
      </c>
      <c r="AC80" s="5">
        <v>1601.2473618199999</v>
      </c>
      <c r="AD80" s="5">
        <v>1601.2473618199999</v>
      </c>
      <c r="AE80" s="5">
        <v>1601.2473618199999</v>
      </c>
    </row>
    <row r="81" spans="1:31">
      <c r="A81" s="56" t="s">
        <v>60</v>
      </c>
      <c r="B81" s="56" t="s">
        <v>197</v>
      </c>
      <c r="C81" s="56" t="s">
        <v>135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</row>
    <row r="82" spans="1:31">
      <c r="A82" s="56" t="s">
        <v>60</v>
      </c>
      <c r="B82" s="56" t="s">
        <v>197</v>
      </c>
      <c r="C82" s="56" t="s">
        <v>136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</row>
    <row r="83" spans="1:31">
      <c r="A83" s="56" t="s">
        <v>60</v>
      </c>
      <c r="B83" s="56" t="s">
        <v>197</v>
      </c>
      <c r="C83" s="56" t="s">
        <v>153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1.306E-5</v>
      </c>
      <c r="J83" s="5">
        <v>1.343E-5</v>
      </c>
      <c r="K83" s="5">
        <v>221.05637856000001</v>
      </c>
      <c r="L83" s="5">
        <v>221.05637856000001</v>
      </c>
      <c r="M83" s="5">
        <v>221.05637856000001</v>
      </c>
      <c r="N83" s="5">
        <v>471.93091192999998</v>
      </c>
      <c r="O83" s="5">
        <v>552.80771960000004</v>
      </c>
      <c r="P83" s="5">
        <v>552.80771960000004</v>
      </c>
      <c r="Q83" s="5">
        <v>1191.2942779499999</v>
      </c>
      <c r="R83" s="5">
        <v>1377.58287541</v>
      </c>
      <c r="S83" s="5">
        <v>1377.5828757700001</v>
      </c>
      <c r="T83" s="5">
        <v>1405.6598147100001</v>
      </c>
      <c r="U83" s="5">
        <v>1405.6598147300001</v>
      </c>
      <c r="V83" s="5">
        <v>1700.52145922</v>
      </c>
      <c r="W83" s="5">
        <v>1700.52145924</v>
      </c>
      <c r="X83" s="5">
        <v>1700.5214592499999</v>
      </c>
      <c r="Y83" s="5">
        <v>1700.5214592699999</v>
      </c>
      <c r="Z83" s="5">
        <v>1700.5214723399999</v>
      </c>
      <c r="AA83" s="5">
        <v>1700.5214723399999</v>
      </c>
      <c r="AB83" s="5">
        <v>1700.5214723399999</v>
      </c>
      <c r="AC83" s="5">
        <v>1700.5214723500001</v>
      </c>
      <c r="AD83" s="5">
        <v>1700.5214723500001</v>
      </c>
      <c r="AE83" s="5">
        <v>1700.52147236</v>
      </c>
    </row>
    <row r="84" spans="1:31">
      <c r="A84" s="56" t="s">
        <v>60</v>
      </c>
      <c r="B84" s="56" t="s">
        <v>197</v>
      </c>
      <c r="C84" s="56" t="s">
        <v>154</v>
      </c>
      <c r="D84" s="5">
        <v>1.1749999999999999E-5</v>
      </c>
      <c r="E84" s="5">
        <v>1.702E-5</v>
      </c>
      <c r="F84" s="5">
        <v>250.00002044999999</v>
      </c>
      <c r="G84" s="5">
        <v>250.00002645000001</v>
      </c>
      <c r="H84" s="5">
        <v>250.00003437000001</v>
      </c>
      <c r="I84" s="5">
        <v>336.28958569999998</v>
      </c>
      <c r="J84" s="5">
        <v>336.28966127000001</v>
      </c>
      <c r="K84" s="5">
        <v>1060.2635915599999</v>
      </c>
      <c r="L84" s="5">
        <v>1060.2635915599999</v>
      </c>
      <c r="M84" s="5">
        <v>1060.2635915599999</v>
      </c>
      <c r="N84" s="5">
        <v>1060.26359161</v>
      </c>
      <c r="O84" s="5">
        <v>1060.26359161</v>
      </c>
      <c r="P84" s="5">
        <v>1060.26359161</v>
      </c>
      <c r="Q84" s="5">
        <v>1060.2635917299999</v>
      </c>
      <c r="R84" s="5">
        <v>1060.2635925300001</v>
      </c>
      <c r="S84" s="5">
        <v>1977.2709741599999</v>
      </c>
      <c r="T84" s="5">
        <v>3163.7489907999998</v>
      </c>
      <c r="U84" s="5">
        <v>3312.483865449999</v>
      </c>
      <c r="V84" s="5">
        <v>3562.2131565899999</v>
      </c>
      <c r="W84" s="5">
        <v>3562.21315663</v>
      </c>
      <c r="X84" s="5">
        <v>3562.21315663</v>
      </c>
      <c r="Y84" s="5">
        <v>3562.21315663</v>
      </c>
      <c r="Z84" s="5">
        <v>3562.21315663</v>
      </c>
      <c r="AA84" s="5">
        <v>3562.21315663</v>
      </c>
      <c r="AB84" s="5">
        <v>3562.21315663</v>
      </c>
      <c r="AC84" s="5">
        <v>4588.08455994</v>
      </c>
      <c r="AD84" s="5">
        <v>6083.5676851099997</v>
      </c>
      <c r="AE84" s="5">
        <v>6083.56768663</v>
      </c>
    </row>
    <row r="85" spans="1:31">
      <c r="A85" s="56" t="s">
        <v>60</v>
      </c>
      <c r="B85" s="56" t="s">
        <v>197</v>
      </c>
      <c r="C85" s="56" t="s">
        <v>155</v>
      </c>
      <c r="D85" s="5">
        <v>6.0299999999999999E-6</v>
      </c>
      <c r="E85" s="5">
        <v>7.9100000000000005E-6</v>
      </c>
      <c r="F85" s="5">
        <v>9.0299999999999999E-6</v>
      </c>
      <c r="G85" s="5">
        <v>1.0859999999999999E-5</v>
      </c>
      <c r="H85" s="5">
        <v>1.3200000000000001E-5</v>
      </c>
      <c r="I85" s="5">
        <v>3.2979999999999999E-5</v>
      </c>
      <c r="J85" s="5">
        <v>3.3200000000000001E-5</v>
      </c>
      <c r="K85" s="5">
        <v>5.253E-5</v>
      </c>
      <c r="L85" s="5">
        <v>5.253E-5</v>
      </c>
      <c r="M85" s="5">
        <v>5.253E-5</v>
      </c>
      <c r="N85" s="5">
        <v>5.2540000000000002E-5</v>
      </c>
      <c r="O85" s="5">
        <v>5.2549999999999997E-5</v>
      </c>
      <c r="P85" s="5">
        <v>5.2559999999999998E-5</v>
      </c>
      <c r="Q85" s="5">
        <v>5.2719999999999997E-5</v>
      </c>
      <c r="R85" s="5">
        <v>7.4300000000000004E-5</v>
      </c>
      <c r="S85" s="5">
        <v>8.1279999999999994E-5</v>
      </c>
      <c r="T85" s="5">
        <v>9.3220000000000005E-5</v>
      </c>
      <c r="U85" s="5">
        <v>1.0348000000000001E-4</v>
      </c>
      <c r="V85" s="5">
        <v>1.3012000000000001E-4</v>
      </c>
      <c r="W85" s="5">
        <v>1.3038000000000001E-4</v>
      </c>
      <c r="X85" s="5">
        <v>1.3038000000000001E-4</v>
      </c>
      <c r="Y85" s="5">
        <v>1.4715E-4</v>
      </c>
      <c r="Z85" s="5">
        <v>2.0796000000000001E-4</v>
      </c>
      <c r="AA85" s="5">
        <v>2.0796000000000001E-4</v>
      </c>
      <c r="AB85" s="5">
        <v>2.0796000000000001E-4</v>
      </c>
      <c r="AC85" s="5">
        <v>2.6860000000000002E-4</v>
      </c>
      <c r="AD85" s="5">
        <v>3.1077999999999998E-4</v>
      </c>
      <c r="AE85" s="5">
        <v>3.4676999999999999E-4</v>
      </c>
    </row>
    <row r="86" spans="1:31">
      <c r="A86" s="56" t="s">
        <v>60</v>
      </c>
      <c r="B86" s="56" t="s">
        <v>197</v>
      </c>
      <c r="C86" s="56" t="s">
        <v>138</v>
      </c>
      <c r="D86" s="5">
        <v>63.86699999999999</v>
      </c>
      <c r="E86" s="5">
        <v>145.19900002</v>
      </c>
      <c r="F86" s="5">
        <v>260.12500001000001</v>
      </c>
      <c r="G86" s="5">
        <v>399.77300000999992</v>
      </c>
      <c r="H86" s="5">
        <v>566.58900000999995</v>
      </c>
      <c r="I86" s="5">
        <v>768.22300000999996</v>
      </c>
      <c r="J86" s="5">
        <v>1082.171</v>
      </c>
      <c r="K86" s="5">
        <v>1365.2057166699999</v>
      </c>
      <c r="L86" s="5">
        <v>1633.9304508299999</v>
      </c>
      <c r="M86" s="5">
        <v>1951.8794653499999</v>
      </c>
      <c r="N86" s="5">
        <v>2339.6559260600011</v>
      </c>
      <c r="O86" s="5">
        <v>2765.3356824000011</v>
      </c>
      <c r="P86" s="5">
        <v>3207.1607025900012</v>
      </c>
      <c r="Q86" s="5">
        <v>3665.0942637800008</v>
      </c>
      <c r="R86" s="5">
        <v>4117.015927800001</v>
      </c>
      <c r="S86" s="5">
        <v>4577.2253343400007</v>
      </c>
      <c r="T86" s="5">
        <v>4933.1721028500006</v>
      </c>
      <c r="U86" s="5">
        <v>5275.1222712500012</v>
      </c>
      <c r="V86" s="5">
        <v>5579.8317931900001</v>
      </c>
      <c r="W86" s="5">
        <v>5903.1258865699992</v>
      </c>
      <c r="X86" s="5">
        <v>6232.6619733500002</v>
      </c>
      <c r="Y86" s="5">
        <v>6576.3601285199993</v>
      </c>
      <c r="Z86" s="5">
        <v>6924.5614566700024</v>
      </c>
      <c r="AA86" s="5">
        <v>7292.1176921500009</v>
      </c>
      <c r="AB86" s="5">
        <v>7663.6333017400002</v>
      </c>
      <c r="AC86" s="5">
        <v>8058.8471149300021</v>
      </c>
      <c r="AD86" s="5">
        <v>8454.1243175200034</v>
      </c>
      <c r="AE86" s="5">
        <v>8471.1753716700023</v>
      </c>
    </row>
    <row r="87" spans="1:31">
      <c r="A87" s="56" t="s">
        <v>60</v>
      </c>
      <c r="B87" s="56" t="s">
        <v>197</v>
      </c>
      <c r="C87" s="56" t="s">
        <v>139</v>
      </c>
      <c r="D87" s="5">
        <v>294.61500000000001</v>
      </c>
      <c r="E87" s="5">
        <v>530.95299999999997</v>
      </c>
      <c r="F87" s="5">
        <v>761.21100000000013</v>
      </c>
      <c r="G87" s="5">
        <v>944.64199999999994</v>
      </c>
      <c r="H87" s="5">
        <v>1102.943</v>
      </c>
      <c r="I87" s="5">
        <v>1246.027</v>
      </c>
      <c r="J87" s="5">
        <v>1484.479</v>
      </c>
      <c r="K87" s="5">
        <v>1798.547</v>
      </c>
      <c r="L87" s="5">
        <v>2060.4119999999998</v>
      </c>
      <c r="M87" s="5">
        <v>2344.3820000000001</v>
      </c>
      <c r="N87" s="5">
        <v>2691.569</v>
      </c>
      <c r="O87" s="5">
        <v>3033.7379999999998</v>
      </c>
      <c r="P87" s="5">
        <v>3365.1559999999999</v>
      </c>
      <c r="Q87" s="5">
        <v>3661.0500000000011</v>
      </c>
      <c r="R87" s="5">
        <v>3925.8510000000001</v>
      </c>
      <c r="S87" s="5">
        <v>4147.9240000000009</v>
      </c>
      <c r="T87" s="5">
        <v>4250.5570000000007</v>
      </c>
      <c r="U87" s="5">
        <v>4299.786000000001</v>
      </c>
      <c r="V87" s="5">
        <v>4310.5330000000004</v>
      </c>
      <c r="W87" s="5">
        <v>4306.277000000001</v>
      </c>
      <c r="X87" s="5">
        <v>4306.7970000000014</v>
      </c>
      <c r="Y87" s="5">
        <v>4288.9900000000016</v>
      </c>
      <c r="Z87" s="5">
        <v>4276.0249999999996</v>
      </c>
      <c r="AA87" s="5">
        <v>4247.2620000000024</v>
      </c>
      <c r="AB87" s="5">
        <v>4224.1660000000002</v>
      </c>
      <c r="AC87" s="5">
        <v>4188.7510000000002</v>
      </c>
      <c r="AD87" s="5">
        <v>4155.3250000000007</v>
      </c>
      <c r="AE87" s="5">
        <v>4155.3250000000007</v>
      </c>
    </row>
    <row r="88" spans="1:31">
      <c r="A88" s="56" t="s">
        <v>60</v>
      </c>
      <c r="B88" s="56" t="s">
        <v>197</v>
      </c>
      <c r="C88" s="56" t="s">
        <v>146</v>
      </c>
      <c r="D88" s="5">
        <v>27.966639847709899</v>
      </c>
      <c r="E88" s="5">
        <v>57.972022096253063</v>
      </c>
      <c r="F88" s="5">
        <v>87.442459357176347</v>
      </c>
      <c r="G88" s="5">
        <v>121.0724000352471</v>
      </c>
      <c r="H88" s="5">
        <v>154.61389092876061</v>
      </c>
      <c r="I88" s="5">
        <v>187.16062822090001</v>
      </c>
      <c r="J88" s="5">
        <v>218.3400672591961</v>
      </c>
      <c r="K88" s="5">
        <v>254.14223163033409</v>
      </c>
      <c r="L88" s="5">
        <v>290.2336735130632</v>
      </c>
      <c r="M88" s="5">
        <v>328.71334081566448</v>
      </c>
      <c r="N88" s="5">
        <v>361.96398485011969</v>
      </c>
      <c r="O88" s="5">
        <v>402.62384212226408</v>
      </c>
      <c r="P88" s="5">
        <v>442.11607292964572</v>
      </c>
      <c r="Q88" s="5">
        <v>486.00542087693088</v>
      </c>
      <c r="R88" s="5">
        <v>527.36072955923134</v>
      </c>
      <c r="S88" s="5">
        <v>566.07436968672584</v>
      </c>
      <c r="T88" s="5">
        <v>612.4416282371227</v>
      </c>
      <c r="U88" s="5">
        <v>660.05842888367874</v>
      </c>
      <c r="V88" s="5">
        <v>705.42088086631964</v>
      </c>
      <c r="W88" s="5">
        <v>749.90218507628617</v>
      </c>
      <c r="X88" s="5">
        <v>798.03180817615851</v>
      </c>
      <c r="Y88" s="5">
        <v>849.54910337861622</v>
      </c>
      <c r="Z88" s="5">
        <v>899.27917628446596</v>
      </c>
      <c r="AA88" s="5">
        <v>945.46105939618053</v>
      </c>
      <c r="AB88" s="5">
        <v>1003.846676001139</v>
      </c>
      <c r="AC88" s="5">
        <v>1059.5157277066539</v>
      </c>
      <c r="AD88" s="5">
        <v>1116.883450306987</v>
      </c>
      <c r="AE88" s="5">
        <v>1174.697781324073</v>
      </c>
    </row>
    <row r="89" spans="1:3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</row>
    <row r="90" spans="1:31">
      <c r="A90" s="56" t="s">
        <v>60</v>
      </c>
      <c r="B90" s="56" t="s">
        <v>198</v>
      </c>
      <c r="C90" s="56" t="s">
        <v>132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</row>
    <row r="91" spans="1:31">
      <c r="A91" s="56" t="s">
        <v>60</v>
      </c>
      <c r="B91" s="56" t="s">
        <v>198</v>
      </c>
      <c r="C91" s="56" t="s">
        <v>133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</row>
    <row r="92" spans="1:31">
      <c r="A92" s="56" t="s">
        <v>60</v>
      </c>
      <c r="B92" s="56" t="s">
        <v>198</v>
      </c>
      <c r="C92" s="56" t="s">
        <v>134</v>
      </c>
      <c r="D92" s="5">
        <v>0</v>
      </c>
      <c r="E92" s="5">
        <v>3.63E-6</v>
      </c>
      <c r="F92" s="5">
        <v>3.63E-6</v>
      </c>
      <c r="G92" s="5">
        <v>3.63E-6</v>
      </c>
      <c r="H92" s="5">
        <v>3.63E-6</v>
      </c>
      <c r="I92" s="5">
        <v>3.63E-6</v>
      </c>
      <c r="J92" s="5">
        <v>3.63E-6</v>
      </c>
      <c r="K92" s="5">
        <v>1.452E-5</v>
      </c>
      <c r="L92" s="5">
        <v>1.452E-5</v>
      </c>
      <c r="M92" s="5">
        <v>1.452E-5</v>
      </c>
      <c r="N92" s="5">
        <v>1.452E-5</v>
      </c>
      <c r="O92" s="5">
        <v>1.452E-5</v>
      </c>
      <c r="P92" s="5">
        <v>1.452E-5</v>
      </c>
      <c r="Q92" s="5">
        <v>151.70968058</v>
      </c>
      <c r="R92" s="5">
        <v>151.70968058</v>
      </c>
      <c r="S92" s="5">
        <v>151.7096847</v>
      </c>
      <c r="T92" s="5">
        <v>1009.78107513</v>
      </c>
      <c r="U92" s="5">
        <v>1009.78107513</v>
      </c>
      <c r="V92" s="5">
        <v>1009.78107513</v>
      </c>
      <c r="W92" s="5">
        <v>1205.7473763099999</v>
      </c>
      <c r="X92" s="5">
        <v>1205.7473763099999</v>
      </c>
      <c r="Y92" s="5">
        <v>1205.7473777800001</v>
      </c>
      <c r="Z92" s="5">
        <v>1205.7473809200001</v>
      </c>
      <c r="AA92" s="5">
        <v>1205.7473840600001</v>
      </c>
      <c r="AB92" s="5">
        <v>1205.7473906299999</v>
      </c>
      <c r="AC92" s="5">
        <v>1205.7473932800001</v>
      </c>
      <c r="AD92" s="5">
        <v>2411.1895551900002</v>
      </c>
      <c r="AE92" s="5">
        <v>2615.94227159</v>
      </c>
    </row>
    <row r="93" spans="1:31">
      <c r="A93" s="56" t="s">
        <v>60</v>
      </c>
      <c r="B93" s="56" t="s">
        <v>198</v>
      </c>
      <c r="C93" s="56" t="s">
        <v>135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56" t="s">
        <v>60</v>
      </c>
      <c r="B94" s="56" t="s">
        <v>198</v>
      </c>
      <c r="C94" s="56" t="s">
        <v>136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</row>
    <row r="95" spans="1:31">
      <c r="A95" s="56" t="s">
        <v>60</v>
      </c>
      <c r="B95" s="56" t="s">
        <v>198</v>
      </c>
      <c r="C95" s="56" t="s">
        <v>153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1.416E-5</v>
      </c>
      <c r="J95" s="5">
        <v>1.8309999999999999E-5</v>
      </c>
      <c r="K95" s="5">
        <v>6.4430000000000005E-5</v>
      </c>
      <c r="L95" s="5">
        <v>6.4430000000000005E-5</v>
      </c>
      <c r="M95" s="5">
        <v>6.4430000000000005E-5</v>
      </c>
      <c r="N95" s="5">
        <v>6.4430000000000005E-5</v>
      </c>
      <c r="O95" s="5">
        <v>6.4430000000000005E-5</v>
      </c>
      <c r="P95" s="5">
        <v>6.4430000000000005E-5</v>
      </c>
      <c r="Q95" s="5">
        <v>1.1478E-4</v>
      </c>
      <c r="R95" s="5">
        <v>1.4202E-4</v>
      </c>
      <c r="S95" s="5">
        <v>1.4203999999999999E-4</v>
      </c>
      <c r="T95" s="5">
        <v>508.74986885999999</v>
      </c>
      <c r="U95" s="5">
        <v>508.74986885999999</v>
      </c>
      <c r="V95" s="5">
        <v>508.74986885999999</v>
      </c>
      <c r="W95" s="5">
        <v>508.74986885999999</v>
      </c>
      <c r="X95" s="5">
        <v>683.44322054000008</v>
      </c>
      <c r="Y95" s="5">
        <v>683.44322153000007</v>
      </c>
      <c r="Z95" s="5">
        <v>683.44322180000006</v>
      </c>
      <c r="AA95" s="5">
        <v>683.44322691000002</v>
      </c>
      <c r="AB95" s="5">
        <v>683.44322692000003</v>
      </c>
      <c r="AC95" s="5">
        <v>683.44322715999999</v>
      </c>
      <c r="AD95" s="5">
        <v>683.44324068000003</v>
      </c>
      <c r="AE95" s="5">
        <v>683.44324595</v>
      </c>
    </row>
    <row r="96" spans="1:31">
      <c r="A96" s="56" t="s">
        <v>60</v>
      </c>
      <c r="B96" s="56" t="s">
        <v>198</v>
      </c>
      <c r="C96" s="56" t="s">
        <v>154</v>
      </c>
      <c r="D96" s="5">
        <v>2.4399999999999999E-6</v>
      </c>
      <c r="E96" s="5">
        <v>3.4400000000000001E-6</v>
      </c>
      <c r="F96" s="5">
        <v>4.25E-6</v>
      </c>
      <c r="G96" s="5">
        <v>6.2500000000000003E-6</v>
      </c>
      <c r="H96" s="5">
        <v>1.0149999999999999E-5</v>
      </c>
      <c r="I96" s="5">
        <v>1.9029999999999999E-5</v>
      </c>
      <c r="J96" s="5">
        <v>5.575E-5</v>
      </c>
      <c r="K96" s="5">
        <v>590.20546232000004</v>
      </c>
      <c r="L96" s="5">
        <v>590.20546232000004</v>
      </c>
      <c r="M96" s="5">
        <v>590.20546232000004</v>
      </c>
      <c r="N96" s="5">
        <v>590.20546232000004</v>
      </c>
      <c r="O96" s="5">
        <v>590.20546232000004</v>
      </c>
      <c r="P96" s="5">
        <v>590.20546232000004</v>
      </c>
      <c r="Q96" s="5">
        <v>590.20546237999997</v>
      </c>
      <c r="R96" s="5">
        <v>590.20546238999998</v>
      </c>
      <c r="S96" s="5">
        <v>590.20546238999998</v>
      </c>
      <c r="T96" s="5">
        <v>590.20546239999999</v>
      </c>
      <c r="U96" s="5">
        <v>590.20546239999999</v>
      </c>
      <c r="V96" s="5">
        <v>590.20546239999999</v>
      </c>
      <c r="W96" s="5">
        <v>590.20546239999999</v>
      </c>
      <c r="X96" s="5">
        <v>590.20546239999999</v>
      </c>
      <c r="Y96" s="5">
        <v>590.20546239999999</v>
      </c>
      <c r="Z96" s="5">
        <v>590.20546239999999</v>
      </c>
      <c r="AA96" s="5">
        <v>590.20546239999999</v>
      </c>
      <c r="AB96" s="5">
        <v>590.20546239999999</v>
      </c>
      <c r="AC96" s="5">
        <v>590.20546239999999</v>
      </c>
      <c r="AD96" s="5">
        <v>590.20546239999999</v>
      </c>
      <c r="AE96" s="5">
        <v>590.20546239999999</v>
      </c>
    </row>
    <row r="97" spans="1:31">
      <c r="A97" s="56" t="s">
        <v>60</v>
      </c>
      <c r="B97" s="56" t="s">
        <v>198</v>
      </c>
      <c r="C97" s="56" t="s">
        <v>155</v>
      </c>
      <c r="D97" s="5">
        <v>0</v>
      </c>
      <c r="E97" s="5">
        <v>0</v>
      </c>
      <c r="F97" s="5">
        <v>0</v>
      </c>
      <c r="G97" s="5">
        <v>0</v>
      </c>
      <c r="H97" s="5">
        <v>1.0999999999999981</v>
      </c>
      <c r="I97" s="5">
        <v>1.0999999999999981</v>
      </c>
      <c r="J97" s="5">
        <v>1.0999999999999981</v>
      </c>
      <c r="K97" s="5">
        <v>1.0999999999999981</v>
      </c>
      <c r="L97" s="5">
        <v>1.0999999999999981</v>
      </c>
      <c r="M97" s="5">
        <v>252.2</v>
      </c>
      <c r="N97" s="5">
        <v>252.2</v>
      </c>
      <c r="O97" s="5">
        <v>253.3</v>
      </c>
      <c r="P97" s="5">
        <v>253.3</v>
      </c>
      <c r="Q97" s="5">
        <v>254.4</v>
      </c>
      <c r="R97" s="5">
        <v>254.4</v>
      </c>
      <c r="S97" s="5">
        <v>254.4</v>
      </c>
      <c r="T97" s="5">
        <v>254.4</v>
      </c>
      <c r="U97" s="5">
        <v>254.4</v>
      </c>
      <c r="V97" s="5">
        <v>254.4</v>
      </c>
      <c r="W97" s="5">
        <v>254.4</v>
      </c>
      <c r="X97" s="5">
        <v>254.4</v>
      </c>
      <c r="Y97" s="5">
        <v>254.4</v>
      </c>
      <c r="Z97" s="5">
        <v>254.4</v>
      </c>
      <c r="AA97" s="5">
        <v>254.4</v>
      </c>
      <c r="AB97" s="5">
        <v>254.4</v>
      </c>
      <c r="AC97" s="5">
        <v>254.4</v>
      </c>
      <c r="AD97" s="5">
        <v>254.4</v>
      </c>
      <c r="AE97" s="5">
        <v>254.4</v>
      </c>
    </row>
    <row r="98" spans="1:31">
      <c r="A98" s="56" t="s">
        <v>60</v>
      </c>
      <c r="B98" s="56" t="s">
        <v>198</v>
      </c>
      <c r="C98" s="56" t="s">
        <v>138</v>
      </c>
      <c r="D98" s="5">
        <v>50.557000000000002</v>
      </c>
      <c r="E98" s="5">
        <v>131.93</v>
      </c>
      <c r="F98" s="5">
        <v>249.50899999999999</v>
      </c>
      <c r="G98" s="5">
        <v>402.49900000000002</v>
      </c>
      <c r="H98" s="5">
        <v>592.0139999999999</v>
      </c>
      <c r="I98" s="5">
        <v>767.31</v>
      </c>
      <c r="J98" s="5">
        <v>1019.701</v>
      </c>
      <c r="K98" s="5">
        <v>1234.6444565899999</v>
      </c>
      <c r="L98" s="5">
        <v>1437.02502918</v>
      </c>
      <c r="M98" s="5">
        <v>1667.1736107700001</v>
      </c>
      <c r="N98" s="5">
        <v>1967.06290517</v>
      </c>
      <c r="O98" s="5">
        <v>2317.0620700999989</v>
      </c>
      <c r="P98" s="5">
        <v>2683.9242191599992</v>
      </c>
      <c r="Q98" s="5">
        <v>3078.1003508299991</v>
      </c>
      <c r="R98" s="5">
        <v>3498.0703958999989</v>
      </c>
      <c r="S98" s="5">
        <v>3902.0178795100001</v>
      </c>
      <c r="T98" s="5">
        <v>4243.0639133199993</v>
      </c>
      <c r="U98" s="5">
        <v>4588.8862578199996</v>
      </c>
      <c r="V98" s="5">
        <v>4917.1305791000004</v>
      </c>
      <c r="W98" s="5">
        <v>5235.4245199799998</v>
      </c>
      <c r="X98" s="5">
        <v>5563.1359228100009</v>
      </c>
      <c r="Y98" s="5">
        <v>5909.4653060000001</v>
      </c>
      <c r="Z98" s="5">
        <v>6263.6991736600003</v>
      </c>
      <c r="AA98" s="5">
        <v>6640.7039552000006</v>
      </c>
      <c r="AB98" s="5">
        <v>7024.8455544500002</v>
      </c>
      <c r="AC98" s="5">
        <v>7433.0442817500007</v>
      </c>
      <c r="AD98" s="5">
        <v>7850.1142635799997</v>
      </c>
      <c r="AE98" s="5">
        <v>7878.822367310001</v>
      </c>
    </row>
    <row r="99" spans="1:31">
      <c r="A99" s="56" t="s">
        <v>60</v>
      </c>
      <c r="B99" s="56" t="s">
        <v>198</v>
      </c>
      <c r="C99" s="56" t="s">
        <v>139</v>
      </c>
      <c r="D99" s="5">
        <v>235.46199999999999</v>
      </c>
      <c r="E99" s="5">
        <v>495.98899999999992</v>
      </c>
      <c r="F99" s="5">
        <v>744.11799999999994</v>
      </c>
      <c r="G99" s="5">
        <v>971.71900000000005</v>
      </c>
      <c r="H99" s="5">
        <v>1167.069</v>
      </c>
      <c r="I99" s="5">
        <v>1241.069</v>
      </c>
      <c r="J99" s="5">
        <v>1369.0930000000001</v>
      </c>
      <c r="K99" s="5">
        <v>1580.354</v>
      </c>
      <c r="L99" s="5">
        <v>1747.289</v>
      </c>
      <c r="M99" s="5">
        <v>1914.7639999999999</v>
      </c>
      <c r="N99" s="5">
        <v>2152.3429999999998</v>
      </c>
      <c r="O99" s="5">
        <v>2408.1790000000001</v>
      </c>
      <c r="P99" s="5">
        <v>2658.0529999999999</v>
      </c>
      <c r="Q99" s="5">
        <v>2893.2620000000002</v>
      </c>
      <c r="R99" s="5">
        <v>3132.4560000000001</v>
      </c>
      <c r="S99" s="5">
        <v>3307.1959999999999</v>
      </c>
      <c r="T99" s="5">
        <v>3404.0439999999999</v>
      </c>
      <c r="U99" s="5">
        <v>3468.697999999999</v>
      </c>
      <c r="V99" s="5">
        <v>3508.27</v>
      </c>
      <c r="W99" s="5">
        <v>3507.7710000000002</v>
      </c>
      <c r="X99" s="5">
        <v>3510.5940000000001</v>
      </c>
      <c r="Y99" s="5">
        <v>3501.5169999999998</v>
      </c>
      <c r="Z99" s="5">
        <v>3495.7370000000001</v>
      </c>
      <c r="AA99" s="5">
        <v>3479.121000000001</v>
      </c>
      <c r="AB99" s="5">
        <v>3466.3290000000011</v>
      </c>
      <c r="AC99" s="5">
        <v>3443.860000000001</v>
      </c>
      <c r="AD99" s="5">
        <v>3424.6760000000008</v>
      </c>
      <c r="AE99" s="5">
        <v>3424.6760000000008</v>
      </c>
    </row>
    <row r="100" spans="1:31">
      <c r="A100" s="56" t="s">
        <v>60</v>
      </c>
      <c r="B100" s="56" t="s">
        <v>198</v>
      </c>
      <c r="C100" s="56" t="s">
        <v>146</v>
      </c>
      <c r="D100" s="5">
        <v>27.710227027961171</v>
      </c>
      <c r="E100" s="5">
        <v>50.310897013230061</v>
      </c>
      <c r="F100" s="5">
        <v>74.672167916392056</v>
      </c>
      <c r="G100" s="5">
        <v>94.022937910285719</v>
      </c>
      <c r="H100" s="5">
        <v>119.1562399951289</v>
      </c>
      <c r="I100" s="5">
        <v>144.20603854408921</v>
      </c>
      <c r="J100" s="5">
        <v>171.13014067922671</v>
      </c>
      <c r="K100" s="5">
        <v>197.3637831839122</v>
      </c>
      <c r="L100" s="5">
        <v>227.21192182945239</v>
      </c>
      <c r="M100" s="5">
        <v>263.74488994034289</v>
      </c>
      <c r="N100" s="5">
        <v>296.21473430141191</v>
      </c>
      <c r="O100" s="5">
        <v>329.01604308404262</v>
      </c>
      <c r="P100" s="5">
        <v>366.41505623677119</v>
      </c>
      <c r="Q100" s="5">
        <v>406.49614175884221</v>
      </c>
      <c r="R100" s="5">
        <v>442.43709016142651</v>
      </c>
      <c r="S100" s="5">
        <v>480.86512955553769</v>
      </c>
      <c r="T100" s="5">
        <v>521.2578231995351</v>
      </c>
      <c r="U100" s="5">
        <v>556.0963966069221</v>
      </c>
      <c r="V100" s="5">
        <v>594.2533664658024</v>
      </c>
      <c r="W100" s="5">
        <v>636.63269598333522</v>
      </c>
      <c r="X100" s="5">
        <v>678.98808318125111</v>
      </c>
      <c r="Y100" s="5">
        <v>723.22242172798656</v>
      </c>
      <c r="Z100" s="5">
        <v>762.91522471196686</v>
      </c>
      <c r="AA100" s="5">
        <v>803.64403493572217</v>
      </c>
      <c r="AB100" s="5">
        <v>844.8037259873347</v>
      </c>
      <c r="AC100" s="5">
        <v>897.56711773930442</v>
      </c>
      <c r="AD100" s="5">
        <v>939.83565324167989</v>
      </c>
      <c r="AE100" s="5">
        <v>997.24639686162709</v>
      </c>
    </row>
    <row r="101" spans="1:3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</row>
    <row r="102" spans="1:31">
      <c r="A102" s="56" t="s">
        <v>60</v>
      </c>
      <c r="B102" s="56" t="s">
        <v>199</v>
      </c>
      <c r="C102" s="56" t="s">
        <v>132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</row>
    <row r="103" spans="1:31">
      <c r="A103" s="56" t="s">
        <v>60</v>
      </c>
      <c r="B103" s="56" t="s">
        <v>199</v>
      </c>
      <c r="C103" s="56" t="s">
        <v>133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</row>
    <row r="104" spans="1:31">
      <c r="A104" s="56" t="s">
        <v>60</v>
      </c>
      <c r="B104" s="56" t="s">
        <v>199</v>
      </c>
      <c r="C104" s="56" t="s">
        <v>134</v>
      </c>
      <c r="D104" s="5">
        <v>0</v>
      </c>
      <c r="E104" s="5">
        <v>2.65E-6</v>
      </c>
      <c r="F104" s="5">
        <v>2.65E-6</v>
      </c>
      <c r="G104" s="5">
        <v>2.65E-6</v>
      </c>
      <c r="H104" s="5">
        <v>2.65E-6</v>
      </c>
      <c r="I104" s="5">
        <v>2.65E-6</v>
      </c>
      <c r="J104" s="5">
        <v>2.65E-6</v>
      </c>
      <c r="K104" s="5">
        <v>5.3000000000000001E-6</v>
      </c>
      <c r="L104" s="5">
        <v>5.3000000000000001E-6</v>
      </c>
      <c r="M104" s="5">
        <v>5.3000000000000001E-6</v>
      </c>
      <c r="N104" s="5">
        <v>5.3000000000000001E-6</v>
      </c>
      <c r="O104" s="5">
        <v>7.9500000000000001E-6</v>
      </c>
      <c r="P104" s="5">
        <v>1.06E-5</v>
      </c>
      <c r="Q104" s="5">
        <v>1.855E-5</v>
      </c>
      <c r="R104" s="5">
        <v>1.855E-5</v>
      </c>
      <c r="S104" s="5">
        <v>2.12E-5</v>
      </c>
      <c r="T104" s="5">
        <v>7.6849999999999998E-5</v>
      </c>
      <c r="U104" s="5">
        <v>7.6849999999999998E-5</v>
      </c>
      <c r="V104" s="5">
        <v>7.6849999999999998E-5</v>
      </c>
      <c r="W104" s="5">
        <v>7.6849999999999998E-5</v>
      </c>
      <c r="X104" s="5">
        <v>1.696E-4</v>
      </c>
      <c r="Y104" s="5">
        <v>159.26378364999999</v>
      </c>
      <c r="Z104" s="5">
        <v>159.26378364999999</v>
      </c>
      <c r="AA104" s="5">
        <v>159.26378364999999</v>
      </c>
      <c r="AB104" s="5">
        <v>159.26378364999999</v>
      </c>
      <c r="AC104" s="5">
        <v>159.26378364999999</v>
      </c>
      <c r="AD104" s="5">
        <v>159.26378364999999</v>
      </c>
      <c r="AE104" s="5">
        <v>159.26378364999999</v>
      </c>
    </row>
    <row r="105" spans="1:31">
      <c r="A105" s="56" t="s">
        <v>60</v>
      </c>
      <c r="B105" s="56" t="s">
        <v>199</v>
      </c>
      <c r="C105" s="56" t="s">
        <v>135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</row>
    <row r="106" spans="1:31">
      <c r="A106" s="56" t="s">
        <v>60</v>
      </c>
      <c r="B106" s="56" t="s">
        <v>199</v>
      </c>
      <c r="C106" s="56" t="s">
        <v>136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6" t="s">
        <v>60</v>
      </c>
      <c r="B107" s="56" t="s">
        <v>199</v>
      </c>
      <c r="C107" s="56" t="s">
        <v>153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56" t="s">
        <v>60</v>
      </c>
      <c r="B108" s="56" t="s">
        <v>199</v>
      </c>
      <c r="C108" s="56" t="s">
        <v>154</v>
      </c>
      <c r="D108" s="5">
        <v>2.7499999999999999E-6</v>
      </c>
      <c r="E108" s="5">
        <v>4.33E-6</v>
      </c>
      <c r="F108" s="5">
        <v>4.51E-6</v>
      </c>
      <c r="G108" s="5">
        <v>6.72E-6</v>
      </c>
      <c r="H108" s="5">
        <v>1.0679999999999999E-5</v>
      </c>
      <c r="I108" s="5">
        <v>2.304E-5</v>
      </c>
      <c r="J108" s="5">
        <v>6.2810000000000003E-5</v>
      </c>
      <c r="K108" s="5">
        <v>7.6710000000000002E-5</v>
      </c>
      <c r="L108" s="5">
        <v>7.6710000000000002E-5</v>
      </c>
      <c r="M108" s="5">
        <v>7.6710000000000002E-5</v>
      </c>
      <c r="N108" s="5">
        <v>7.6710000000000002E-5</v>
      </c>
      <c r="O108" s="5">
        <v>7.6929999999999997E-5</v>
      </c>
      <c r="P108" s="5">
        <v>7.696999999999999E-5</v>
      </c>
      <c r="Q108" s="5">
        <v>8.2360000000000018E-5</v>
      </c>
      <c r="R108" s="5">
        <v>1.0771E-4</v>
      </c>
      <c r="S108" s="5">
        <v>64.171533800000006</v>
      </c>
      <c r="T108" s="5">
        <v>303.90578621999998</v>
      </c>
      <c r="U108" s="5">
        <v>303.90578622999999</v>
      </c>
      <c r="V108" s="5">
        <v>303.90578625000001</v>
      </c>
      <c r="W108" s="5">
        <v>303.90578627000002</v>
      </c>
      <c r="X108" s="5">
        <v>303.90578644999999</v>
      </c>
      <c r="Y108" s="5">
        <v>303.90579375999999</v>
      </c>
      <c r="Z108" s="5">
        <v>303.90579377</v>
      </c>
      <c r="AA108" s="5">
        <v>303.90579379000002</v>
      </c>
      <c r="AB108" s="5">
        <v>303.90579380000003</v>
      </c>
      <c r="AC108" s="5">
        <v>303.90579789999998</v>
      </c>
      <c r="AD108" s="5">
        <v>1009.24483406</v>
      </c>
      <c r="AE108" s="5">
        <v>1009.24483415</v>
      </c>
    </row>
    <row r="109" spans="1:31">
      <c r="A109" s="56" t="s">
        <v>60</v>
      </c>
      <c r="B109" s="56" t="s">
        <v>199</v>
      </c>
      <c r="C109" s="56" t="s">
        <v>155</v>
      </c>
      <c r="D109" s="5">
        <v>268</v>
      </c>
      <c r="E109" s="5">
        <v>268</v>
      </c>
      <c r="F109" s="5">
        <v>268</v>
      </c>
      <c r="G109" s="5">
        <v>268</v>
      </c>
      <c r="H109" s="5">
        <v>268</v>
      </c>
      <c r="I109" s="5">
        <v>268</v>
      </c>
      <c r="J109" s="5">
        <v>268</v>
      </c>
      <c r="K109" s="5">
        <v>268</v>
      </c>
      <c r="L109" s="5">
        <v>268</v>
      </c>
      <c r="M109" s="5">
        <v>268</v>
      </c>
      <c r="N109" s="5">
        <v>268</v>
      </c>
      <c r="O109" s="5">
        <v>268</v>
      </c>
      <c r="P109" s="5">
        <v>268</v>
      </c>
      <c r="Q109" s="5">
        <v>268</v>
      </c>
      <c r="R109" s="5">
        <v>268</v>
      </c>
      <c r="S109" s="5">
        <v>268</v>
      </c>
      <c r="T109" s="5">
        <v>268</v>
      </c>
      <c r="U109" s="5">
        <v>268</v>
      </c>
      <c r="V109" s="5">
        <v>268</v>
      </c>
      <c r="W109" s="5">
        <v>268</v>
      </c>
      <c r="X109" s="5">
        <v>268</v>
      </c>
      <c r="Y109" s="5">
        <v>270.10000000000002</v>
      </c>
      <c r="Z109" s="5">
        <v>270.10000000000002</v>
      </c>
      <c r="AA109" s="5">
        <v>270.10000000000002</v>
      </c>
      <c r="AB109" s="5">
        <v>270.10000000000002</v>
      </c>
      <c r="AC109" s="5">
        <v>270.10000000000002</v>
      </c>
      <c r="AD109" s="5">
        <v>270.10000000000002</v>
      </c>
      <c r="AE109" s="5">
        <v>270.10000000000002</v>
      </c>
    </row>
    <row r="110" spans="1:31">
      <c r="A110" s="56" t="s">
        <v>60</v>
      </c>
      <c r="B110" s="56" t="s">
        <v>199</v>
      </c>
      <c r="C110" s="56" t="s">
        <v>138</v>
      </c>
      <c r="D110" s="5">
        <v>59.911000000000001</v>
      </c>
      <c r="E110" s="5">
        <v>98.22</v>
      </c>
      <c r="F110" s="5">
        <v>141.54</v>
      </c>
      <c r="G110" s="5">
        <v>185.56700000000001</v>
      </c>
      <c r="H110" s="5">
        <v>233.32900000000001</v>
      </c>
      <c r="I110" s="5">
        <v>285.42700000000002</v>
      </c>
      <c r="J110" s="5">
        <v>367.81200000000001</v>
      </c>
      <c r="K110" s="5">
        <v>452.97432892</v>
      </c>
      <c r="L110" s="5">
        <v>547.7675836599999</v>
      </c>
      <c r="M110" s="5">
        <v>662.68215979999991</v>
      </c>
      <c r="N110" s="5">
        <v>793.40336463999984</v>
      </c>
      <c r="O110" s="5">
        <v>932.90598900999998</v>
      </c>
      <c r="P110" s="5">
        <v>1074.45909076</v>
      </c>
      <c r="Q110" s="5">
        <v>1220.9122802100001</v>
      </c>
      <c r="R110" s="5">
        <v>1362.67303713</v>
      </c>
      <c r="S110" s="5">
        <v>1507.1898997799999</v>
      </c>
      <c r="T110" s="5">
        <v>1620.31444298</v>
      </c>
      <c r="U110" s="5">
        <v>1732.2135201399999</v>
      </c>
      <c r="V110" s="5">
        <v>1836.69524267</v>
      </c>
      <c r="W110" s="5">
        <v>1948.84704786</v>
      </c>
      <c r="X110" s="5">
        <v>2064.3628776599999</v>
      </c>
      <c r="Y110" s="5">
        <v>2186.9973560600001</v>
      </c>
      <c r="Z110" s="5">
        <v>2311.33322318</v>
      </c>
      <c r="AA110" s="5">
        <v>2443.3367952899998</v>
      </c>
      <c r="AB110" s="5">
        <v>2577.0948546900008</v>
      </c>
      <c r="AC110" s="5">
        <v>2718.21610401</v>
      </c>
      <c r="AD110" s="5">
        <v>2862.6771629700002</v>
      </c>
      <c r="AE110" s="5">
        <v>2871.1203167600002</v>
      </c>
    </row>
    <row r="111" spans="1:31">
      <c r="A111" s="56" t="s">
        <v>60</v>
      </c>
      <c r="B111" s="56" t="s">
        <v>199</v>
      </c>
      <c r="C111" s="56" t="s">
        <v>139</v>
      </c>
      <c r="D111" s="5">
        <v>127.2</v>
      </c>
      <c r="E111" s="5">
        <v>190.76300000000001</v>
      </c>
      <c r="F111" s="5">
        <v>250.37299999999999</v>
      </c>
      <c r="G111" s="5">
        <v>300.33100000000002</v>
      </c>
      <c r="H111" s="5">
        <v>345.05599999999993</v>
      </c>
      <c r="I111" s="5">
        <v>388.23799999999989</v>
      </c>
      <c r="J111" s="5">
        <v>465.14</v>
      </c>
      <c r="K111" s="5">
        <v>551.85200000000009</v>
      </c>
      <c r="L111" s="5">
        <v>642.01899999999989</v>
      </c>
      <c r="M111" s="5">
        <v>743.78100000000006</v>
      </c>
      <c r="N111" s="5">
        <v>855.78399999999999</v>
      </c>
      <c r="O111" s="5">
        <v>961.63900000000001</v>
      </c>
      <c r="P111" s="5">
        <v>1060.366</v>
      </c>
      <c r="Q111" s="5">
        <v>1147.3630000000001</v>
      </c>
      <c r="R111" s="5">
        <v>1221.508</v>
      </c>
      <c r="S111" s="5">
        <v>1281.973</v>
      </c>
      <c r="T111" s="5">
        <v>1306.452</v>
      </c>
      <c r="U111" s="5">
        <v>1316.9670000000001</v>
      </c>
      <c r="V111" s="5">
        <v>1319.107</v>
      </c>
      <c r="W111" s="5">
        <v>1317.9380000000001</v>
      </c>
      <c r="X111" s="5">
        <v>1318.329</v>
      </c>
      <c r="Y111" s="5">
        <v>1315.1110000000001</v>
      </c>
      <c r="Z111" s="5">
        <v>1313.027</v>
      </c>
      <c r="AA111" s="5">
        <v>1307.1690000000001</v>
      </c>
      <c r="AB111" s="5">
        <v>1302.617</v>
      </c>
      <c r="AC111" s="5">
        <v>1294.1579999999999</v>
      </c>
      <c r="AD111" s="5">
        <v>1287.2659999999989</v>
      </c>
      <c r="AE111" s="5">
        <v>1287.2659999999989</v>
      </c>
    </row>
    <row r="112" spans="1:31">
      <c r="A112" s="56" t="s">
        <v>60</v>
      </c>
      <c r="B112" s="56" t="s">
        <v>199</v>
      </c>
      <c r="C112" s="56" t="s">
        <v>146</v>
      </c>
      <c r="D112" s="5">
        <v>9.0884071417790153</v>
      </c>
      <c r="E112" s="5">
        <v>18.401817102244699</v>
      </c>
      <c r="F112" s="5">
        <v>27.53061628723415</v>
      </c>
      <c r="G112" s="5">
        <v>36.490968306868318</v>
      </c>
      <c r="H112" s="5">
        <v>46.786214920674219</v>
      </c>
      <c r="I112" s="5">
        <v>56.71136617264758</v>
      </c>
      <c r="J112" s="5">
        <v>67.145007589493389</v>
      </c>
      <c r="K112" s="5">
        <v>76.407589234024414</v>
      </c>
      <c r="L112" s="5">
        <v>86.962641497160092</v>
      </c>
      <c r="M112" s="5">
        <v>98.737975535797261</v>
      </c>
      <c r="N112" s="5">
        <v>110.4167521284775</v>
      </c>
      <c r="O112" s="5">
        <v>122.2502667907672</v>
      </c>
      <c r="P112" s="5">
        <v>135.74295157509769</v>
      </c>
      <c r="Q112" s="5">
        <v>149.54302214293611</v>
      </c>
      <c r="R112" s="5">
        <v>163.66680086005951</v>
      </c>
      <c r="S112" s="5">
        <v>178.0190205323099</v>
      </c>
      <c r="T112" s="5">
        <v>192.15050080968271</v>
      </c>
      <c r="U112" s="5">
        <v>208.33424393484029</v>
      </c>
      <c r="V112" s="5">
        <v>221.8744998595833</v>
      </c>
      <c r="W112" s="5">
        <v>239.2970610912553</v>
      </c>
      <c r="X112" s="5">
        <v>255.26108702265461</v>
      </c>
      <c r="Y112" s="5">
        <v>269.78255656703459</v>
      </c>
      <c r="Z112" s="5">
        <v>286.67115552557192</v>
      </c>
      <c r="AA112" s="5">
        <v>299.75810413018678</v>
      </c>
      <c r="AB112" s="5">
        <v>319.09097962425773</v>
      </c>
      <c r="AC112" s="5">
        <v>337.55100873845242</v>
      </c>
      <c r="AD112" s="5">
        <v>358.24609068505532</v>
      </c>
      <c r="AE112" s="5">
        <v>375.53949574350861</v>
      </c>
    </row>
    <row r="113" spans="1:3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</row>
    <row r="114" spans="1:31">
      <c r="A114" s="56" t="s">
        <v>60</v>
      </c>
      <c r="B114" s="56" t="s">
        <v>200</v>
      </c>
      <c r="C114" s="56" t="s">
        <v>132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</row>
    <row r="115" spans="1:31">
      <c r="A115" s="56" t="s">
        <v>60</v>
      </c>
      <c r="B115" s="56" t="s">
        <v>200</v>
      </c>
      <c r="C115" s="56" t="s">
        <v>133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</row>
    <row r="116" spans="1:31">
      <c r="A116" s="56" t="s">
        <v>60</v>
      </c>
      <c r="B116" s="56" t="s">
        <v>200</v>
      </c>
      <c r="C116" s="56" t="s">
        <v>134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2.65E-6</v>
      </c>
      <c r="L116" s="5">
        <v>7.9500000000000001E-6</v>
      </c>
      <c r="M116" s="5">
        <v>7.9500000000000001E-6</v>
      </c>
      <c r="N116" s="5">
        <v>7.9500000000000001E-6</v>
      </c>
      <c r="O116" s="5">
        <v>7.9500000000000001E-6</v>
      </c>
      <c r="P116" s="5">
        <v>7.9500000000000001E-6</v>
      </c>
      <c r="Q116" s="5">
        <v>1.59E-5</v>
      </c>
      <c r="R116" s="5">
        <v>1.59E-5</v>
      </c>
      <c r="S116" s="5">
        <v>1.855E-5</v>
      </c>
      <c r="T116" s="5">
        <v>2.12E-5</v>
      </c>
      <c r="U116" s="5">
        <v>2.385E-5</v>
      </c>
      <c r="V116" s="5">
        <v>2.65E-5</v>
      </c>
      <c r="W116" s="5">
        <v>3.4449999999999997E-5</v>
      </c>
      <c r="X116" s="5">
        <v>3.4449999999999997E-5</v>
      </c>
      <c r="Y116" s="5">
        <v>3.4449999999999997E-5</v>
      </c>
      <c r="Z116" s="5">
        <v>3.9749999999999997E-5</v>
      </c>
      <c r="AA116" s="5">
        <v>4.2400000000000001E-5</v>
      </c>
      <c r="AB116" s="5">
        <v>4.7700000000000001E-5</v>
      </c>
      <c r="AC116" s="5">
        <v>5.0349999999999997E-5</v>
      </c>
      <c r="AD116" s="5">
        <v>5.8300000000000008E-5</v>
      </c>
      <c r="AE116" s="5">
        <v>6.3600000000000001E-5</v>
      </c>
    </row>
    <row r="117" spans="1:31">
      <c r="A117" s="56" t="s">
        <v>60</v>
      </c>
      <c r="B117" s="56" t="s">
        <v>200</v>
      </c>
      <c r="C117" s="56" t="s">
        <v>135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</row>
    <row r="118" spans="1:31">
      <c r="A118" s="56" t="s">
        <v>60</v>
      </c>
      <c r="B118" s="56" t="s">
        <v>200</v>
      </c>
      <c r="C118" s="56" t="s">
        <v>136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390.00000000000011</v>
      </c>
      <c r="K118" s="5">
        <v>390.00000000000011</v>
      </c>
      <c r="L118" s="5">
        <v>390.00000000000011</v>
      </c>
      <c r="M118" s="5">
        <v>390.00000000000011</v>
      </c>
      <c r="N118" s="5">
        <v>390.00000000000011</v>
      </c>
      <c r="O118" s="5">
        <v>390.00000000000011</v>
      </c>
      <c r="P118" s="5">
        <v>390.00000000000011</v>
      </c>
      <c r="Q118" s="5">
        <v>390.00000000000011</v>
      </c>
      <c r="R118" s="5">
        <v>390.00000000000011</v>
      </c>
      <c r="S118" s="5">
        <v>390.00000000000011</v>
      </c>
      <c r="T118" s="5">
        <v>390.00000000000011</v>
      </c>
      <c r="U118" s="5">
        <v>390.00000000000011</v>
      </c>
      <c r="V118" s="5">
        <v>390.00000000000011</v>
      </c>
      <c r="W118" s="5">
        <v>390.00000000000011</v>
      </c>
      <c r="X118" s="5">
        <v>390.00000000000011</v>
      </c>
      <c r="Y118" s="5">
        <v>390.00000000000011</v>
      </c>
      <c r="Z118" s="5">
        <v>390.00000000000011</v>
      </c>
      <c r="AA118" s="5">
        <v>390.00000000000011</v>
      </c>
      <c r="AB118" s="5">
        <v>390.00000000000011</v>
      </c>
      <c r="AC118" s="5">
        <v>390.00000000000011</v>
      </c>
      <c r="AD118" s="5">
        <v>390.00000000000011</v>
      </c>
      <c r="AE118" s="5">
        <v>390.00000000000011</v>
      </c>
    </row>
    <row r="119" spans="1:31">
      <c r="A119" s="56" t="s">
        <v>60</v>
      </c>
      <c r="B119" s="56" t="s">
        <v>200</v>
      </c>
      <c r="C119" s="56" t="s">
        <v>153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1.3159999999999999E-5</v>
      </c>
      <c r="J119" s="5">
        <v>4.562E-5</v>
      </c>
      <c r="K119" s="5">
        <v>5.2479999999999999E-5</v>
      </c>
      <c r="L119" s="5">
        <v>434.59171885000001</v>
      </c>
      <c r="M119" s="5">
        <v>434.59171885000001</v>
      </c>
      <c r="N119" s="5">
        <v>434.59171885000001</v>
      </c>
      <c r="O119" s="5">
        <v>434.59171885000001</v>
      </c>
      <c r="P119" s="5">
        <v>434.59171885000001</v>
      </c>
      <c r="Q119" s="5">
        <v>507.23551037999999</v>
      </c>
      <c r="R119" s="5">
        <v>507.23551042999998</v>
      </c>
      <c r="S119" s="5">
        <v>507.23551053</v>
      </c>
      <c r="T119" s="5">
        <v>507.23551054000001</v>
      </c>
      <c r="U119" s="5">
        <v>507.23551055000001</v>
      </c>
      <c r="V119" s="5">
        <v>507.23551056000002</v>
      </c>
      <c r="W119" s="5">
        <v>507.23551229999998</v>
      </c>
      <c r="X119" s="5">
        <v>507.23551232</v>
      </c>
      <c r="Y119" s="5">
        <v>507.23551336999998</v>
      </c>
      <c r="Z119" s="5">
        <v>507.23551408999998</v>
      </c>
      <c r="AA119" s="5">
        <v>507.23551408999998</v>
      </c>
      <c r="AB119" s="5">
        <v>507.23551447000011</v>
      </c>
      <c r="AC119" s="5">
        <v>507.23551450999997</v>
      </c>
      <c r="AD119" s="5">
        <v>536.18712037</v>
      </c>
      <c r="AE119" s="5">
        <v>536.18712707999998</v>
      </c>
    </row>
    <row r="120" spans="1:31">
      <c r="A120" s="56" t="s">
        <v>60</v>
      </c>
      <c r="B120" s="56" t="s">
        <v>200</v>
      </c>
      <c r="C120" s="56" t="s">
        <v>154</v>
      </c>
      <c r="D120" s="5">
        <v>3.4699999999999998E-6</v>
      </c>
      <c r="E120" s="5">
        <v>4.5199999999999999E-6</v>
      </c>
      <c r="F120" s="5">
        <v>5.5899999999999998E-6</v>
      </c>
      <c r="G120" s="5">
        <v>6.55E-6</v>
      </c>
      <c r="H120" s="5">
        <v>7.61E-6</v>
      </c>
      <c r="I120" s="5">
        <v>8.8100000000000004E-6</v>
      </c>
      <c r="J120" s="5">
        <v>1.5829999999999999E-5</v>
      </c>
      <c r="K120" s="5">
        <v>1.8309999999999999E-5</v>
      </c>
      <c r="L120" s="5">
        <v>3.5049999999999998E-5</v>
      </c>
      <c r="M120" s="5">
        <v>3.5049999999999998E-5</v>
      </c>
      <c r="N120" s="5">
        <v>3.5049999999999998E-5</v>
      </c>
      <c r="O120" s="5">
        <v>3.5049999999999998E-5</v>
      </c>
      <c r="P120" s="5">
        <v>3.5049999999999998E-5</v>
      </c>
      <c r="Q120" s="5">
        <v>3.5080000000000003E-5</v>
      </c>
      <c r="R120" s="5">
        <v>3.9709999999999998E-5</v>
      </c>
      <c r="S120" s="5">
        <v>4.0800000000000002E-5</v>
      </c>
      <c r="T120" s="5">
        <v>4.0939999999999998E-5</v>
      </c>
      <c r="U120" s="5">
        <v>4.4350000000000001E-5</v>
      </c>
      <c r="V120" s="5">
        <v>4.4610000000000001E-5</v>
      </c>
      <c r="W120" s="5">
        <v>6.067E-5</v>
      </c>
      <c r="X120" s="5">
        <v>6.067E-5</v>
      </c>
      <c r="Y120" s="5">
        <v>6.7440000000000005E-5</v>
      </c>
      <c r="Z120" s="5">
        <v>7.6180000000000006E-5</v>
      </c>
      <c r="AA120" s="5">
        <v>7.6180000000000006E-5</v>
      </c>
      <c r="AB120" s="5">
        <v>8.8570000000000001E-5</v>
      </c>
      <c r="AC120" s="5">
        <v>9.2050000000000001E-5</v>
      </c>
      <c r="AD120" s="5">
        <v>1.121E-4</v>
      </c>
      <c r="AE120" s="5">
        <v>1.2300000000000001E-4</v>
      </c>
    </row>
    <row r="121" spans="1:31">
      <c r="A121" s="56" t="s">
        <v>60</v>
      </c>
      <c r="B121" s="56" t="s">
        <v>200</v>
      </c>
      <c r="C121" s="56" t="s">
        <v>155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6" t="s">
        <v>60</v>
      </c>
      <c r="B122" s="56" t="s">
        <v>200</v>
      </c>
      <c r="C122" s="56" t="s">
        <v>138</v>
      </c>
      <c r="D122" s="5">
        <v>5.907</v>
      </c>
      <c r="E122" s="5">
        <v>12.488</v>
      </c>
      <c r="F122" s="5">
        <v>21.503</v>
      </c>
      <c r="G122" s="5">
        <v>32.477999999999987</v>
      </c>
      <c r="H122" s="5">
        <v>45.638000000000012</v>
      </c>
      <c r="I122" s="5">
        <v>61.108999999999988</v>
      </c>
      <c r="J122" s="5">
        <v>84.734999999999999</v>
      </c>
      <c r="K122" s="5">
        <v>105.58348554</v>
      </c>
      <c r="L122" s="5">
        <v>127.83084998</v>
      </c>
      <c r="M122" s="5">
        <v>155.354265</v>
      </c>
      <c r="N122" s="5">
        <v>187.06205269</v>
      </c>
      <c r="O122" s="5">
        <v>222.53264669999999</v>
      </c>
      <c r="P122" s="5">
        <v>259.43112260999999</v>
      </c>
      <c r="Q122" s="5">
        <v>298.38934676999997</v>
      </c>
      <c r="R122" s="5">
        <v>337.01709091999999</v>
      </c>
      <c r="S122" s="5">
        <v>376.63055521000001</v>
      </c>
      <c r="T122" s="5">
        <v>408.70020768000001</v>
      </c>
      <c r="U122" s="5">
        <v>440.75300571000008</v>
      </c>
      <c r="V122" s="5">
        <v>470.83710607000012</v>
      </c>
      <c r="W122" s="5">
        <v>502.89767237000001</v>
      </c>
      <c r="X122" s="5">
        <v>535.66309856999999</v>
      </c>
      <c r="Y122" s="5">
        <v>570.35317711000005</v>
      </c>
      <c r="Z122" s="5">
        <v>605.4589332999999</v>
      </c>
      <c r="AA122" s="5">
        <v>642.63068506999991</v>
      </c>
      <c r="AB122" s="5">
        <v>680.10499238999989</v>
      </c>
      <c r="AC122" s="5">
        <v>719.56188897999994</v>
      </c>
      <c r="AD122" s="5">
        <v>759.53326587999993</v>
      </c>
      <c r="AE122" s="5">
        <v>761.03382925999995</v>
      </c>
    </row>
    <row r="123" spans="1:31">
      <c r="A123" s="56" t="s">
        <v>60</v>
      </c>
      <c r="B123" s="56" t="s">
        <v>200</v>
      </c>
      <c r="C123" s="56" t="s">
        <v>139</v>
      </c>
      <c r="D123" s="5">
        <v>29.334</v>
      </c>
      <c r="E123" s="5">
        <v>47.628999999999998</v>
      </c>
      <c r="F123" s="5">
        <v>64.516999999999996</v>
      </c>
      <c r="G123" s="5">
        <v>78.224999999999994</v>
      </c>
      <c r="H123" s="5">
        <v>89.277000000000001</v>
      </c>
      <c r="I123" s="5">
        <v>98.78</v>
      </c>
      <c r="J123" s="5">
        <v>115.011</v>
      </c>
      <c r="K123" s="5">
        <v>137.07400000000001</v>
      </c>
      <c r="L123" s="5">
        <v>158.42599999999999</v>
      </c>
      <c r="M123" s="5">
        <v>183.04</v>
      </c>
      <c r="N123" s="5">
        <v>210.37799999999999</v>
      </c>
      <c r="O123" s="5">
        <v>237.846</v>
      </c>
      <c r="P123" s="5">
        <v>264.24900000000002</v>
      </c>
      <c r="Q123" s="5">
        <v>288.36999999999989</v>
      </c>
      <c r="R123" s="5">
        <v>309.79800000000012</v>
      </c>
      <c r="S123" s="5">
        <v>327.80200000000002</v>
      </c>
      <c r="T123" s="5">
        <v>336.72599999999989</v>
      </c>
      <c r="U123" s="5">
        <v>342.09500000000003</v>
      </c>
      <c r="V123" s="5">
        <v>344.98699999999991</v>
      </c>
      <c r="W123" s="5">
        <v>346.62400000000002</v>
      </c>
      <c r="X123" s="5">
        <v>348.41</v>
      </c>
      <c r="Y123" s="5">
        <v>348.92100000000011</v>
      </c>
      <c r="Z123" s="5">
        <v>349.51499999999999</v>
      </c>
      <c r="AA123" s="5">
        <v>348.74300000000011</v>
      </c>
      <c r="AB123" s="5">
        <v>348.15499999999997</v>
      </c>
      <c r="AC123" s="5">
        <v>346.20100000000002</v>
      </c>
      <c r="AD123" s="5">
        <v>344.48399999999998</v>
      </c>
      <c r="AE123" s="5">
        <v>344.48399999999998</v>
      </c>
    </row>
    <row r="124" spans="1:31">
      <c r="A124" s="56" t="s">
        <v>60</v>
      </c>
      <c r="B124" s="56" t="s">
        <v>200</v>
      </c>
      <c r="C124" s="56" t="s">
        <v>146</v>
      </c>
      <c r="D124" s="5">
        <v>1.645734202430198</v>
      </c>
      <c r="E124" s="5">
        <v>3.1558564844187238</v>
      </c>
      <c r="F124" s="5">
        <v>4.7877111613032497</v>
      </c>
      <c r="G124" s="5">
        <v>6.4394387024590003</v>
      </c>
      <c r="H124" s="5">
        <v>7.8728972047375194</v>
      </c>
      <c r="I124" s="5">
        <v>9.0451802569133406</v>
      </c>
      <c r="J124" s="5">
        <v>10.29574220432831</v>
      </c>
      <c r="K124" s="5">
        <v>11.491941571326411</v>
      </c>
      <c r="L124" s="5">
        <v>12.53992243735895</v>
      </c>
      <c r="M124" s="5">
        <v>14.1414351081678</v>
      </c>
      <c r="N124" s="5">
        <v>15.215116110825599</v>
      </c>
      <c r="O124" s="5">
        <v>16.261093897271731</v>
      </c>
      <c r="P124" s="5">
        <v>17.22201022358723</v>
      </c>
      <c r="Q124" s="5">
        <v>18.446668227317449</v>
      </c>
      <c r="R124" s="5">
        <v>19.82015443044876</v>
      </c>
      <c r="S124" s="5">
        <v>21.002318090822111</v>
      </c>
      <c r="T124" s="5">
        <v>22.15212973682079</v>
      </c>
      <c r="U124" s="5">
        <v>23.382734499022948</v>
      </c>
      <c r="V124" s="5">
        <v>24.455236653170392</v>
      </c>
      <c r="W124" s="5">
        <v>25.57365580992311</v>
      </c>
      <c r="X124" s="5">
        <v>26.66025492310435</v>
      </c>
      <c r="Y124" s="5">
        <v>27.821518981185879</v>
      </c>
      <c r="Z124" s="5">
        <v>29.18996699949157</v>
      </c>
      <c r="AA124" s="5">
        <v>30.855175013101199</v>
      </c>
      <c r="AB124" s="5">
        <v>32.904570552590549</v>
      </c>
      <c r="AC124" s="5">
        <v>35.151928397831682</v>
      </c>
      <c r="AD124" s="5">
        <v>37.161296475828991</v>
      </c>
      <c r="AE124" s="5">
        <v>39.599087031677307</v>
      </c>
    </row>
    <row r="125" spans="1:3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</row>
    <row r="126" spans="1:31">
      <c r="A126" s="56" t="s">
        <v>62</v>
      </c>
      <c r="B126" s="56" t="s">
        <v>163</v>
      </c>
      <c r="C126" s="56" t="s">
        <v>132</v>
      </c>
      <c r="D126" s="5">
        <v>316</v>
      </c>
      <c r="E126" s="5">
        <v>316</v>
      </c>
      <c r="F126" s="5">
        <v>316</v>
      </c>
      <c r="G126" s="5">
        <v>316</v>
      </c>
      <c r="H126" s="5">
        <v>316</v>
      </c>
      <c r="I126" s="5">
        <v>316</v>
      </c>
      <c r="J126" s="5">
        <v>316</v>
      </c>
      <c r="K126" s="5">
        <v>316</v>
      </c>
      <c r="L126" s="5">
        <v>316</v>
      </c>
      <c r="M126" s="5">
        <v>316</v>
      </c>
      <c r="N126" s="5">
        <v>316</v>
      </c>
      <c r="O126" s="5">
        <v>316</v>
      </c>
      <c r="P126" s="5">
        <v>316</v>
      </c>
      <c r="Q126" s="5">
        <v>316</v>
      </c>
      <c r="R126" s="5">
        <v>316</v>
      </c>
      <c r="S126" s="5">
        <v>316</v>
      </c>
      <c r="T126" s="5">
        <v>316</v>
      </c>
      <c r="U126" s="5">
        <v>316</v>
      </c>
      <c r="V126" s="5">
        <v>316</v>
      </c>
      <c r="W126" s="5">
        <v>316</v>
      </c>
      <c r="X126" s="5">
        <v>316</v>
      </c>
      <c r="Y126" s="5">
        <v>316</v>
      </c>
      <c r="Z126" s="5">
        <v>316</v>
      </c>
      <c r="AA126" s="5">
        <v>316</v>
      </c>
      <c r="AB126" s="5">
        <v>316</v>
      </c>
      <c r="AC126" s="5">
        <v>316</v>
      </c>
      <c r="AD126" s="5">
        <v>316</v>
      </c>
      <c r="AE126" s="5">
        <v>316</v>
      </c>
    </row>
    <row r="127" spans="1:31">
      <c r="A127" s="56" t="s">
        <v>62</v>
      </c>
      <c r="B127" s="56" t="s">
        <v>163</v>
      </c>
      <c r="C127" s="56" t="s">
        <v>133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</row>
    <row r="128" spans="1:31">
      <c r="A128" s="56" t="s">
        <v>62</v>
      </c>
      <c r="B128" s="56" t="s">
        <v>163</v>
      </c>
      <c r="C128" s="56" t="s">
        <v>134</v>
      </c>
      <c r="D128" s="5">
        <v>0</v>
      </c>
      <c r="E128" s="5">
        <v>3.63E-6</v>
      </c>
      <c r="F128" s="5">
        <v>3.63E-6</v>
      </c>
      <c r="G128" s="5">
        <v>3.63E-6</v>
      </c>
      <c r="H128" s="5">
        <v>3.63E-6</v>
      </c>
      <c r="I128" s="5">
        <v>3.63E-6</v>
      </c>
      <c r="J128" s="5">
        <v>3.63E-6</v>
      </c>
      <c r="K128" s="5">
        <v>4.6099999999999999E-6</v>
      </c>
      <c r="L128" s="5">
        <v>5.1000000000000003E-6</v>
      </c>
      <c r="M128" s="5">
        <v>8.2400000000000007E-6</v>
      </c>
      <c r="N128" s="5">
        <v>8.2400000000000007E-6</v>
      </c>
      <c r="O128" s="5">
        <v>1.1379999999999999E-5</v>
      </c>
      <c r="P128" s="5">
        <v>1.452E-5</v>
      </c>
      <c r="Q128" s="5">
        <v>2.4920000000000009E-5</v>
      </c>
      <c r="R128" s="5">
        <v>2.4920000000000009E-5</v>
      </c>
      <c r="S128" s="5">
        <v>3.5320000000000001E-5</v>
      </c>
      <c r="T128" s="5">
        <v>4.9839999999999977E-5</v>
      </c>
      <c r="U128" s="5">
        <v>5.8769999999999988E-5</v>
      </c>
      <c r="V128" s="5">
        <v>6.8189999999999982E-5</v>
      </c>
      <c r="W128" s="5">
        <v>2.1194000000000001E-4</v>
      </c>
      <c r="X128" s="5">
        <v>2415.0619179199998</v>
      </c>
      <c r="Y128" s="5">
        <v>2415.0619184100001</v>
      </c>
      <c r="Z128" s="5">
        <v>2415.061922039999</v>
      </c>
      <c r="AA128" s="5">
        <v>2415.0619256700002</v>
      </c>
      <c r="AB128" s="5">
        <v>2415.061930769999</v>
      </c>
      <c r="AC128" s="5">
        <v>2415.061933909999</v>
      </c>
      <c r="AD128" s="5">
        <v>2415.0619438200001</v>
      </c>
      <c r="AE128" s="5">
        <v>2415.0619438200001</v>
      </c>
    </row>
    <row r="129" spans="1:31">
      <c r="A129" s="56" t="s">
        <v>62</v>
      </c>
      <c r="B129" s="56" t="s">
        <v>163</v>
      </c>
      <c r="C129" s="56" t="s">
        <v>135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</row>
    <row r="130" spans="1:31">
      <c r="A130" s="56" t="s">
        <v>62</v>
      </c>
      <c r="B130" s="56" t="s">
        <v>163</v>
      </c>
      <c r="C130" s="56" t="s">
        <v>136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</row>
    <row r="131" spans="1:31">
      <c r="A131" s="56" t="s">
        <v>62</v>
      </c>
      <c r="B131" s="56" t="s">
        <v>163</v>
      </c>
      <c r="C131" s="56" t="s">
        <v>152</v>
      </c>
      <c r="D131" s="5">
        <v>0</v>
      </c>
      <c r="E131" s="5">
        <v>0</v>
      </c>
      <c r="F131" s="5">
        <v>680</v>
      </c>
      <c r="G131" s="5">
        <v>2040</v>
      </c>
      <c r="H131" s="5">
        <v>2040</v>
      </c>
      <c r="I131" s="5">
        <v>2040</v>
      </c>
      <c r="J131" s="5">
        <v>2040</v>
      </c>
      <c r="K131" s="5">
        <v>2040</v>
      </c>
      <c r="L131" s="5">
        <v>2040</v>
      </c>
      <c r="M131" s="5">
        <v>2040</v>
      </c>
      <c r="N131" s="5">
        <v>2040</v>
      </c>
      <c r="O131" s="5">
        <v>2040</v>
      </c>
      <c r="P131" s="5">
        <v>2040</v>
      </c>
      <c r="Q131" s="5">
        <v>2040</v>
      </c>
      <c r="R131" s="5">
        <v>2040</v>
      </c>
      <c r="S131" s="5">
        <v>2040</v>
      </c>
      <c r="T131" s="5">
        <v>2040</v>
      </c>
      <c r="U131" s="5">
        <v>2040</v>
      </c>
      <c r="V131" s="5">
        <v>2040</v>
      </c>
      <c r="W131" s="5">
        <v>2040</v>
      </c>
      <c r="X131" s="5">
        <v>2040</v>
      </c>
      <c r="Y131" s="5">
        <v>2040</v>
      </c>
      <c r="Z131" s="5">
        <v>2040</v>
      </c>
      <c r="AA131" s="5">
        <v>2040</v>
      </c>
      <c r="AB131" s="5">
        <v>2040</v>
      </c>
      <c r="AC131" s="5">
        <v>2040</v>
      </c>
      <c r="AD131" s="5">
        <v>2040</v>
      </c>
      <c r="AE131" s="5">
        <v>2040</v>
      </c>
    </row>
    <row r="132" spans="1:31">
      <c r="A132" s="56" t="s">
        <v>62</v>
      </c>
      <c r="B132" s="56" t="s">
        <v>163</v>
      </c>
      <c r="C132" s="56" t="s">
        <v>153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6.7390000000000004E-5</v>
      </c>
      <c r="J132" s="5">
        <v>6.8100000000000002E-5</v>
      </c>
      <c r="K132" s="5">
        <v>7.7660000000000012E-5</v>
      </c>
      <c r="L132" s="5">
        <v>7.7670000000000007E-5</v>
      </c>
      <c r="M132" s="5">
        <v>1.895E-4</v>
      </c>
      <c r="N132" s="5">
        <v>1.8951999999999999E-4</v>
      </c>
      <c r="O132" s="5">
        <v>84.059404399999991</v>
      </c>
      <c r="P132" s="5">
        <v>84.059404409999985</v>
      </c>
      <c r="Q132" s="5">
        <v>144.46734076999999</v>
      </c>
      <c r="R132" s="5">
        <v>500.00057473999999</v>
      </c>
      <c r="S132" s="5">
        <v>500.00057480999999</v>
      </c>
      <c r="T132" s="5">
        <v>600.79175165999993</v>
      </c>
      <c r="U132" s="5">
        <v>600.79175207999992</v>
      </c>
      <c r="V132" s="5">
        <v>600.79175222000003</v>
      </c>
      <c r="W132" s="5">
        <v>600.79175225000006</v>
      </c>
      <c r="X132" s="5">
        <v>999.99997374000009</v>
      </c>
      <c r="Y132" s="5">
        <v>999.99997374000009</v>
      </c>
      <c r="Z132" s="5">
        <v>999.99997378000012</v>
      </c>
      <c r="AA132" s="5">
        <v>999.99997381000026</v>
      </c>
      <c r="AB132" s="5">
        <v>999.99997383000016</v>
      </c>
      <c r="AC132" s="5">
        <v>999.99998421000021</v>
      </c>
      <c r="AD132" s="5">
        <v>999.99998481000023</v>
      </c>
      <c r="AE132" s="5">
        <v>999.99998483000013</v>
      </c>
    </row>
    <row r="133" spans="1:31">
      <c r="A133" s="56" t="s">
        <v>62</v>
      </c>
      <c r="B133" s="56" t="s">
        <v>163</v>
      </c>
      <c r="C133" s="56" t="s">
        <v>154</v>
      </c>
      <c r="D133" s="5">
        <v>1.0879999999999999E-5</v>
      </c>
      <c r="E133" s="5">
        <v>1.5979999999999999E-5</v>
      </c>
      <c r="F133" s="5">
        <v>600.00021299000002</v>
      </c>
      <c r="G133" s="5">
        <v>600.00021299000002</v>
      </c>
      <c r="H133" s="5">
        <v>1524.94565734</v>
      </c>
      <c r="I133" s="5">
        <v>1924.9998329699999</v>
      </c>
      <c r="J133" s="5">
        <v>2000.00044379</v>
      </c>
      <c r="K133" s="5">
        <v>2000.00044411</v>
      </c>
      <c r="L133" s="5">
        <v>2000.00044445</v>
      </c>
      <c r="M133" s="5">
        <v>2000.00044521</v>
      </c>
      <c r="N133" s="5">
        <v>2000.0004469600001</v>
      </c>
      <c r="O133" s="5">
        <v>2000.0004480099999</v>
      </c>
      <c r="P133" s="5">
        <v>2000.0004492</v>
      </c>
      <c r="Q133" s="5">
        <v>2000.00044923</v>
      </c>
      <c r="R133" s="5">
        <v>2000.0004657100001</v>
      </c>
      <c r="S133" s="5">
        <v>2000.0004722799999</v>
      </c>
      <c r="T133" s="5">
        <v>2000.00051396</v>
      </c>
      <c r="U133" s="5">
        <v>2000.0005145299999</v>
      </c>
      <c r="V133" s="5">
        <v>2000.0005145800001</v>
      </c>
      <c r="W133" s="5">
        <v>2000.0005146200001</v>
      </c>
      <c r="X133" s="5">
        <v>2000.0005146200001</v>
      </c>
      <c r="Y133" s="5">
        <v>2000.0005213699999</v>
      </c>
      <c r="Z133" s="5">
        <v>2000.0005213699999</v>
      </c>
      <c r="AA133" s="5">
        <v>2000.0005583499999</v>
      </c>
      <c r="AB133" s="5">
        <v>2000.0005583499999</v>
      </c>
      <c r="AC133" s="5">
        <v>2000.00120947</v>
      </c>
      <c r="AD133" s="5">
        <v>2385.096023529999</v>
      </c>
      <c r="AE133" s="5">
        <v>2385.0960236799988</v>
      </c>
    </row>
    <row r="134" spans="1:31">
      <c r="A134" s="56" t="s">
        <v>62</v>
      </c>
      <c r="B134" s="56" t="s">
        <v>163</v>
      </c>
      <c r="C134" s="56" t="s">
        <v>155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</row>
    <row r="135" spans="1:31">
      <c r="A135" s="56" t="s">
        <v>62</v>
      </c>
      <c r="B135" s="56" t="s">
        <v>163</v>
      </c>
      <c r="C135" s="56" t="s">
        <v>138</v>
      </c>
      <c r="D135" s="5">
        <v>86.581000000000003</v>
      </c>
      <c r="E135" s="5">
        <v>183.27699999999999</v>
      </c>
      <c r="F135" s="5">
        <v>310.85300000000001</v>
      </c>
      <c r="G135" s="5">
        <v>466.69400000000007</v>
      </c>
      <c r="H135" s="5">
        <v>653.32499999000004</v>
      </c>
      <c r="I135" s="5">
        <v>873.64800001000003</v>
      </c>
      <c r="J135" s="5">
        <v>1213.0029999999999</v>
      </c>
      <c r="K135" s="5">
        <v>1516.9194459299999</v>
      </c>
      <c r="L135" s="5">
        <v>1856.58857704</v>
      </c>
      <c r="M135" s="5">
        <v>2257.65402313</v>
      </c>
      <c r="N135" s="5">
        <v>2748.2190898200001</v>
      </c>
      <c r="O135" s="5">
        <v>3282.5411549400001</v>
      </c>
      <c r="P135" s="5">
        <v>3827.3684765800008</v>
      </c>
      <c r="Q135" s="5">
        <v>4399.7290530500004</v>
      </c>
      <c r="R135" s="5">
        <v>4956.1113137599996</v>
      </c>
      <c r="S135" s="5">
        <v>5516.8108461200027</v>
      </c>
      <c r="T135" s="5">
        <v>5963.4376751500031</v>
      </c>
      <c r="U135" s="5">
        <v>6399.0813179900024</v>
      </c>
      <c r="V135" s="5">
        <v>6799.6137216000016</v>
      </c>
      <c r="W135" s="5">
        <v>7225.4645357400032</v>
      </c>
      <c r="X135" s="5">
        <v>7659.8099897600032</v>
      </c>
      <c r="Y135" s="5">
        <v>8120.2669619000026</v>
      </c>
      <c r="Z135" s="5">
        <v>8587.5540177000039</v>
      </c>
      <c r="AA135" s="5">
        <v>9084.8406502700018</v>
      </c>
      <c r="AB135" s="5">
        <v>9587.4307687700039</v>
      </c>
      <c r="AC135" s="5">
        <v>10119.484615359999</v>
      </c>
      <c r="AD135" s="5">
        <v>10659.0342607</v>
      </c>
      <c r="AE135" s="5">
        <v>10687.029870079999</v>
      </c>
    </row>
    <row r="136" spans="1:31">
      <c r="A136" s="56" t="s">
        <v>62</v>
      </c>
      <c r="B136" s="56" t="s">
        <v>163</v>
      </c>
      <c r="C136" s="56" t="s">
        <v>139</v>
      </c>
      <c r="D136" s="5">
        <v>382.40600000000012</v>
      </c>
      <c r="E136" s="5">
        <v>634.851</v>
      </c>
      <c r="F136" s="5">
        <v>854.83699999999999</v>
      </c>
      <c r="G136" s="5">
        <v>1040.981</v>
      </c>
      <c r="H136" s="5">
        <v>1194.835</v>
      </c>
      <c r="I136" s="5">
        <v>1328.355</v>
      </c>
      <c r="J136" s="5">
        <v>1555.37</v>
      </c>
      <c r="K136" s="5">
        <v>1872.674</v>
      </c>
      <c r="L136" s="5">
        <v>2203.509</v>
      </c>
      <c r="M136" s="5">
        <v>2558.8819999999992</v>
      </c>
      <c r="N136" s="5">
        <v>2991.9250000000002</v>
      </c>
      <c r="O136" s="5">
        <v>3413.1260000000002</v>
      </c>
      <c r="P136" s="5">
        <v>3805.1639999999989</v>
      </c>
      <c r="Q136" s="5">
        <v>4162.1990000000014</v>
      </c>
      <c r="R136" s="5">
        <v>4469.0430000000024</v>
      </c>
      <c r="S136" s="5">
        <v>4717.5640000000012</v>
      </c>
      <c r="T136" s="5">
        <v>4833.8690000000024</v>
      </c>
      <c r="U136" s="5">
        <v>4891.4120000000003</v>
      </c>
      <c r="V136" s="5">
        <v>4908.1530000000012</v>
      </c>
      <c r="W136" s="5">
        <v>4908.527000000001</v>
      </c>
      <c r="X136" s="5">
        <v>4910.9710000000014</v>
      </c>
      <c r="Y136" s="5">
        <v>4898.5200000000004</v>
      </c>
      <c r="Z136" s="5">
        <v>4888.6310000000003</v>
      </c>
      <c r="AA136" s="5">
        <v>4863.7990000000018</v>
      </c>
      <c r="AB136" s="5">
        <v>4842.0880000000016</v>
      </c>
      <c r="AC136" s="5">
        <v>4805.3119999999999</v>
      </c>
      <c r="AD136" s="5">
        <v>4771.5679999999993</v>
      </c>
      <c r="AE136" s="5">
        <v>4771.5679999999993</v>
      </c>
    </row>
    <row r="137" spans="1:31">
      <c r="A137" s="56" t="s">
        <v>62</v>
      </c>
      <c r="B137" s="56" t="s">
        <v>163</v>
      </c>
      <c r="C137" s="56" t="s">
        <v>146</v>
      </c>
      <c r="D137" s="5">
        <v>27.631719511418051</v>
      </c>
      <c r="E137" s="5">
        <v>60.945931850400939</v>
      </c>
      <c r="F137" s="5">
        <v>92.756677094484871</v>
      </c>
      <c r="G137" s="5">
        <v>268.41630721057987</v>
      </c>
      <c r="H137" s="5">
        <v>484.26799566794801</v>
      </c>
      <c r="I137" s="5">
        <v>599.53973965987211</v>
      </c>
      <c r="J137" s="5">
        <v>727.49449332992685</v>
      </c>
      <c r="K137" s="5">
        <v>785.95867240122789</v>
      </c>
      <c r="L137" s="5">
        <v>850.07960636192979</v>
      </c>
      <c r="M137" s="5">
        <v>927.01920272312418</v>
      </c>
      <c r="N137" s="5">
        <v>1000.820231790647</v>
      </c>
      <c r="O137" s="5">
        <v>1078.584603320325</v>
      </c>
      <c r="P137" s="5">
        <v>1154.7420456254811</v>
      </c>
      <c r="Q137" s="5">
        <v>1236.5536031438601</v>
      </c>
      <c r="R137" s="5">
        <v>1305.3795577482099</v>
      </c>
      <c r="S137" s="5">
        <v>1405.0290012715921</v>
      </c>
      <c r="T137" s="5">
        <v>1479.7015500986549</v>
      </c>
      <c r="U137" s="5">
        <v>1587.144589936961</v>
      </c>
      <c r="V137" s="5">
        <v>1611.2885279571749</v>
      </c>
      <c r="W137" s="5">
        <v>1612.911835954211</v>
      </c>
      <c r="X137" s="5">
        <v>1626.3615913041231</v>
      </c>
      <c r="Y137" s="5">
        <v>1668.4370216261291</v>
      </c>
      <c r="Z137" s="5">
        <v>1675.7015423349001</v>
      </c>
      <c r="AA137" s="5">
        <v>1717.7297477096549</v>
      </c>
      <c r="AB137" s="5">
        <v>1752.2903038131969</v>
      </c>
      <c r="AC137" s="5">
        <v>1775.6551607951101</v>
      </c>
      <c r="AD137" s="5">
        <v>1790.141655222322</v>
      </c>
      <c r="AE137" s="5">
        <v>1819.385537795175</v>
      </c>
    </row>
    <row r="138" spans="1:3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</row>
    <row r="139" spans="1:31">
      <c r="A139" s="56" t="s">
        <v>62</v>
      </c>
      <c r="B139" s="56" t="s">
        <v>197</v>
      </c>
      <c r="C139" s="56" t="s">
        <v>132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</row>
    <row r="140" spans="1:31">
      <c r="A140" s="56" t="s">
        <v>62</v>
      </c>
      <c r="B140" s="56" t="s">
        <v>197</v>
      </c>
      <c r="C140" s="56" t="s">
        <v>133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</row>
    <row r="141" spans="1:31">
      <c r="A141" s="56" t="s">
        <v>62</v>
      </c>
      <c r="B141" s="56" t="s">
        <v>197</v>
      </c>
      <c r="C141" s="56" t="s">
        <v>134</v>
      </c>
      <c r="D141" s="5">
        <v>0</v>
      </c>
      <c r="E141" s="5">
        <v>3.63E-6</v>
      </c>
      <c r="F141" s="5">
        <v>3.63E-6</v>
      </c>
      <c r="G141" s="5">
        <v>3.63E-6</v>
      </c>
      <c r="H141" s="5">
        <v>3.63E-6</v>
      </c>
      <c r="I141" s="5">
        <v>6.7700000000000004E-6</v>
      </c>
      <c r="J141" s="5">
        <v>6.7700000000000004E-6</v>
      </c>
      <c r="K141" s="5">
        <v>1.187E-5</v>
      </c>
      <c r="L141" s="5">
        <v>1.187E-5</v>
      </c>
      <c r="M141" s="5">
        <v>1.187E-5</v>
      </c>
      <c r="N141" s="5">
        <v>1.5500000000000001E-5</v>
      </c>
      <c r="O141" s="5">
        <v>1.9130000000000001E-5</v>
      </c>
      <c r="P141" s="5">
        <v>1.9130000000000001E-5</v>
      </c>
      <c r="Q141" s="5">
        <v>2.5899999999999999E-5</v>
      </c>
      <c r="R141" s="5">
        <v>2.5899999999999999E-5</v>
      </c>
      <c r="S141" s="5">
        <v>3.5809999999999998E-5</v>
      </c>
      <c r="T141" s="5">
        <v>4.9839999999999997E-5</v>
      </c>
      <c r="U141" s="5">
        <v>6.7009999999999997E-5</v>
      </c>
      <c r="V141" s="5">
        <v>7.6429999999999985E-5</v>
      </c>
      <c r="W141" s="5">
        <v>1.3039E-4</v>
      </c>
      <c r="X141" s="5">
        <v>1.3039E-4</v>
      </c>
      <c r="Y141" s="5">
        <v>1.3039E-4</v>
      </c>
      <c r="Z141" s="5">
        <v>1591.5387729500001</v>
      </c>
      <c r="AA141" s="5">
        <v>1591.5387729500001</v>
      </c>
      <c r="AB141" s="5">
        <v>1591.5387729500001</v>
      </c>
      <c r="AC141" s="5">
        <v>1591.5387729500001</v>
      </c>
      <c r="AD141" s="5">
        <v>1591.5387729500001</v>
      </c>
      <c r="AE141" s="5">
        <v>1591.5387729500001</v>
      </c>
    </row>
    <row r="142" spans="1:31">
      <c r="A142" s="56" t="s">
        <v>62</v>
      </c>
      <c r="B142" s="56" t="s">
        <v>197</v>
      </c>
      <c r="C142" s="56" t="s">
        <v>135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</row>
    <row r="143" spans="1:31">
      <c r="A143" s="56" t="s">
        <v>62</v>
      </c>
      <c r="B143" s="56" t="s">
        <v>197</v>
      </c>
      <c r="C143" s="56" t="s">
        <v>136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</row>
    <row r="144" spans="1:31">
      <c r="A144" s="56" t="s">
        <v>62</v>
      </c>
      <c r="B144" s="56" t="s">
        <v>197</v>
      </c>
      <c r="C144" s="56" t="s">
        <v>153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1.4059999999999999E-5</v>
      </c>
      <c r="J144" s="5">
        <v>1.6220000000000001E-5</v>
      </c>
      <c r="K144" s="5">
        <v>275.84593326999999</v>
      </c>
      <c r="L144" s="5">
        <v>275.84593326999999</v>
      </c>
      <c r="M144" s="5">
        <v>275.84593326999999</v>
      </c>
      <c r="N144" s="5">
        <v>548.31762364999997</v>
      </c>
      <c r="O144" s="5">
        <v>573.81583992000003</v>
      </c>
      <c r="P144" s="5">
        <v>573.81583992000003</v>
      </c>
      <c r="Q144" s="5">
        <v>1193.3141048800001</v>
      </c>
      <c r="R144" s="5">
        <v>1370.28953348</v>
      </c>
      <c r="S144" s="5">
        <v>1370.28953372</v>
      </c>
      <c r="T144" s="5">
        <v>1383.8604561300001</v>
      </c>
      <c r="U144" s="5">
        <v>1383.86045616</v>
      </c>
      <c r="V144" s="5">
        <v>1729.9752230500001</v>
      </c>
      <c r="W144" s="5">
        <v>1729.97522308</v>
      </c>
      <c r="X144" s="5">
        <v>1729.9752231</v>
      </c>
      <c r="Y144" s="5">
        <v>1729.97522312</v>
      </c>
      <c r="Z144" s="5">
        <v>1729.9752233300001</v>
      </c>
      <c r="AA144" s="5">
        <v>1729.9752233300001</v>
      </c>
      <c r="AB144" s="5">
        <v>1729.9752233300001</v>
      </c>
      <c r="AC144" s="5">
        <v>1729.97522334</v>
      </c>
      <c r="AD144" s="5">
        <v>1729.9752233500001</v>
      </c>
      <c r="AE144" s="5">
        <v>1729.97522336</v>
      </c>
    </row>
    <row r="145" spans="1:31">
      <c r="A145" s="56" t="s">
        <v>62</v>
      </c>
      <c r="B145" s="56" t="s">
        <v>197</v>
      </c>
      <c r="C145" s="56" t="s">
        <v>154</v>
      </c>
      <c r="D145" s="5">
        <v>1.307E-5</v>
      </c>
      <c r="E145" s="5">
        <v>1.8980000000000001E-5</v>
      </c>
      <c r="F145" s="5">
        <v>250.00002275</v>
      </c>
      <c r="G145" s="5">
        <v>250.00002943000001</v>
      </c>
      <c r="H145" s="5">
        <v>250.00003839999999</v>
      </c>
      <c r="I145" s="5">
        <v>338.03136776999997</v>
      </c>
      <c r="J145" s="5">
        <v>344.81021525</v>
      </c>
      <c r="K145" s="5">
        <v>973.44731263000006</v>
      </c>
      <c r="L145" s="5">
        <v>973.44731263000006</v>
      </c>
      <c r="M145" s="5">
        <v>973.44731263000006</v>
      </c>
      <c r="N145" s="5">
        <v>973.44731267000009</v>
      </c>
      <c r="O145" s="5">
        <v>973.4473126800001</v>
      </c>
      <c r="P145" s="5">
        <v>973.44731271000012</v>
      </c>
      <c r="Q145" s="5">
        <v>973.44731284000011</v>
      </c>
      <c r="R145" s="5">
        <v>973.44731714000011</v>
      </c>
      <c r="S145" s="5">
        <v>1941.3461290800001</v>
      </c>
      <c r="T145" s="5">
        <v>3140.4884849799992</v>
      </c>
      <c r="U145" s="5">
        <v>3312.9739932099978</v>
      </c>
      <c r="V145" s="5">
        <v>3533.7250574399991</v>
      </c>
      <c r="W145" s="5">
        <v>3533.7250574899981</v>
      </c>
      <c r="X145" s="5">
        <v>3533.7250574899981</v>
      </c>
      <c r="Y145" s="5">
        <v>3533.7250574899981</v>
      </c>
      <c r="Z145" s="5">
        <v>3533.7250574899981</v>
      </c>
      <c r="AA145" s="5">
        <v>3533.7250574899981</v>
      </c>
      <c r="AB145" s="5">
        <v>3533.7250574899981</v>
      </c>
      <c r="AC145" s="5">
        <v>4539.9195194899976</v>
      </c>
      <c r="AD145" s="5">
        <v>6086.5473915199991</v>
      </c>
      <c r="AE145" s="5">
        <v>6086.5473918899988</v>
      </c>
    </row>
    <row r="146" spans="1:31">
      <c r="A146" s="56" t="s">
        <v>62</v>
      </c>
      <c r="B146" s="56" t="s">
        <v>197</v>
      </c>
      <c r="C146" s="56" t="s">
        <v>155</v>
      </c>
      <c r="D146" s="5">
        <v>6.7100000000000001E-6</v>
      </c>
      <c r="E146" s="5">
        <v>8.8100000000000004E-6</v>
      </c>
      <c r="F146" s="5">
        <v>1.004E-5</v>
      </c>
      <c r="G146" s="5">
        <v>1.207E-5</v>
      </c>
      <c r="H146" s="5">
        <v>1.471E-5</v>
      </c>
      <c r="I146" s="5">
        <v>3.4910000000000003E-5</v>
      </c>
      <c r="J146" s="5">
        <v>3.8819999999999998E-5</v>
      </c>
      <c r="K146" s="5">
        <v>5.6919999999999997E-5</v>
      </c>
      <c r="L146" s="5">
        <v>5.6919999999999997E-5</v>
      </c>
      <c r="M146" s="5">
        <v>5.6919999999999997E-5</v>
      </c>
      <c r="N146" s="5">
        <v>5.694E-5</v>
      </c>
      <c r="O146" s="5">
        <v>5.6959999999999997E-5</v>
      </c>
      <c r="P146" s="5">
        <v>5.7049999999999998E-5</v>
      </c>
      <c r="Q146" s="5">
        <v>5.8289999999999999E-5</v>
      </c>
      <c r="R146" s="5">
        <v>9.1890000000000003E-5</v>
      </c>
      <c r="S146" s="5">
        <v>1.0058E-4</v>
      </c>
      <c r="T146" s="5">
        <v>1.1553999999999999E-4</v>
      </c>
      <c r="U146" s="5">
        <v>1.281E-4</v>
      </c>
      <c r="V146" s="5">
        <v>1.6144999999999999E-4</v>
      </c>
      <c r="W146" s="5">
        <v>1.6186999999999999E-4</v>
      </c>
      <c r="X146" s="5">
        <v>1.6186999999999999E-4</v>
      </c>
      <c r="Y146" s="5">
        <v>1.6401E-4</v>
      </c>
      <c r="Z146" s="5">
        <v>1.9338999999999999E-4</v>
      </c>
      <c r="AA146" s="5">
        <v>1.9338999999999999E-4</v>
      </c>
      <c r="AB146" s="5">
        <v>1.9338999999999999E-4</v>
      </c>
      <c r="AC146" s="5">
        <v>2.4739E-4</v>
      </c>
      <c r="AD146" s="5">
        <v>2.9033999999999999E-4</v>
      </c>
      <c r="AE146" s="5">
        <v>3.1333000000000012E-4</v>
      </c>
    </row>
    <row r="147" spans="1:31">
      <c r="A147" s="56" t="s">
        <v>62</v>
      </c>
      <c r="B147" s="56" t="s">
        <v>197</v>
      </c>
      <c r="C147" s="56" t="s">
        <v>138</v>
      </c>
      <c r="D147" s="5">
        <v>63.86699999999999</v>
      </c>
      <c r="E147" s="5">
        <v>145.19900002</v>
      </c>
      <c r="F147" s="5">
        <v>260.12500001000001</v>
      </c>
      <c r="G147" s="5">
        <v>399.77300000999992</v>
      </c>
      <c r="H147" s="5">
        <v>566.58900000999995</v>
      </c>
      <c r="I147" s="5">
        <v>768.22300000999996</v>
      </c>
      <c r="J147" s="5">
        <v>1082.171</v>
      </c>
      <c r="K147" s="5">
        <v>1365.2057166699999</v>
      </c>
      <c r="L147" s="5">
        <v>1633.9304508299999</v>
      </c>
      <c r="M147" s="5">
        <v>1951.8794653499999</v>
      </c>
      <c r="N147" s="5">
        <v>2339.6559260600011</v>
      </c>
      <c r="O147" s="5">
        <v>2765.3356824000011</v>
      </c>
      <c r="P147" s="5">
        <v>3207.1607025900012</v>
      </c>
      <c r="Q147" s="5">
        <v>3665.0942637800008</v>
      </c>
      <c r="R147" s="5">
        <v>4117.015927800001</v>
      </c>
      <c r="S147" s="5">
        <v>4577.2253343400007</v>
      </c>
      <c r="T147" s="5">
        <v>4933.1721028500006</v>
      </c>
      <c r="U147" s="5">
        <v>5275.1222712500012</v>
      </c>
      <c r="V147" s="5">
        <v>5579.8317931900001</v>
      </c>
      <c r="W147" s="5">
        <v>5903.1258865699992</v>
      </c>
      <c r="X147" s="5">
        <v>6232.6619733500002</v>
      </c>
      <c r="Y147" s="5">
        <v>6576.3601285199993</v>
      </c>
      <c r="Z147" s="5">
        <v>6924.5614566700024</v>
      </c>
      <c r="AA147" s="5">
        <v>7292.1176921500009</v>
      </c>
      <c r="AB147" s="5">
        <v>7663.6333017400002</v>
      </c>
      <c r="AC147" s="5">
        <v>8058.8471149300021</v>
      </c>
      <c r="AD147" s="5">
        <v>8454.1243175200034</v>
      </c>
      <c r="AE147" s="5">
        <v>8471.1753716700023</v>
      </c>
    </row>
    <row r="148" spans="1:31">
      <c r="A148" s="56" t="s">
        <v>62</v>
      </c>
      <c r="B148" s="56" t="s">
        <v>197</v>
      </c>
      <c r="C148" s="56" t="s">
        <v>139</v>
      </c>
      <c r="D148" s="5">
        <v>294.61500000000001</v>
      </c>
      <c r="E148" s="5">
        <v>530.95299999999997</v>
      </c>
      <c r="F148" s="5">
        <v>761.21100000000013</v>
      </c>
      <c r="G148" s="5">
        <v>944.64199999999994</v>
      </c>
      <c r="H148" s="5">
        <v>1102.943</v>
      </c>
      <c r="I148" s="5">
        <v>1246.027</v>
      </c>
      <c r="J148" s="5">
        <v>1484.479</v>
      </c>
      <c r="K148" s="5">
        <v>1798.547</v>
      </c>
      <c r="L148" s="5">
        <v>2060.4119999999998</v>
      </c>
      <c r="M148" s="5">
        <v>2344.3820000000001</v>
      </c>
      <c r="N148" s="5">
        <v>2691.569</v>
      </c>
      <c r="O148" s="5">
        <v>3033.7379999999998</v>
      </c>
      <c r="P148" s="5">
        <v>3365.1559999999999</v>
      </c>
      <c r="Q148" s="5">
        <v>3661.0500000000011</v>
      </c>
      <c r="R148" s="5">
        <v>3925.8510000000001</v>
      </c>
      <c r="S148" s="5">
        <v>4147.9240000000009</v>
      </c>
      <c r="T148" s="5">
        <v>4250.5570000000007</v>
      </c>
      <c r="U148" s="5">
        <v>4299.786000000001</v>
      </c>
      <c r="V148" s="5">
        <v>4310.5330000000004</v>
      </c>
      <c r="W148" s="5">
        <v>4306.277000000001</v>
      </c>
      <c r="X148" s="5">
        <v>4306.7970000000014</v>
      </c>
      <c r="Y148" s="5">
        <v>4288.9900000000016</v>
      </c>
      <c r="Z148" s="5">
        <v>4276.0249999999996</v>
      </c>
      <c r="AA148" s="5">
        <v>4247.2620000000024</v>
      </c>
      <c r="AB148" s="5">
        <v>4224.1660000000002</v>
      </c>
      <c r="AC148" s="5">
        <v>4188.7510000000002</v>
      </c>
      <c r="AD148" s="5">
        <v>4155.3250000000007</v>
      </c>
      <c r="AE148" s="5">
        <v>4155.3250000000007</v>
      </c>
    </row>
    <row r="149" spans="1:31">
      <c r="A149" s="56" t="s">
        <v>62</v>
      </c>
      <c r="B149" s="56" t="s">
        <v>197</v>
      </c>
      <c r="C149" s="56" t="s">
        <v>146</v>
      </c>
      <c r="D149" s="5">
        <v>27.966639847709899</v>
      </c>
      <c r="E149" s="5">
        <v>57.972022096253063</v>
      </c>
      <c r="F149" s="5">
        <v>87.442459357176347</v>
      </c>
      <c r="G149" s="5">
        <v>121.0724000352471</v>
      </c>
      <c r="H149" s="5">
        <v>154.61389092876061</v>
      </c>
      <c r="I149" s="5">
        <v>187.16062822090001</v>
      </c>
      <c r="J149" s="5">
        <v>218.3400672591961</v>
      </c>
      <c r="K149" s="5">
        <v>254.14223163033409</v>
      </c>
      <c r="L149" s="5">
        <v>290.2336735130632</v>
      </c>
      <c r="M149" s="5">
        <v>328.71334081566448</v>
      </c>
      <c r="N149" s="5">
        <v>361.96398485011969</v>
      </c>
      <c r="O149" s="5">
        <v>402.62384212226408</v>
      </c>
      <c r="P149" s="5">
        <v>442.11607292964572</v>
      </c>
      <c r="Q149" s="5">
        <v>486.00542087693088</v>
      </c>
      <c r="R149" s="5">
        <v>527.36072955923134</v>
      </c>
      <c r="S149" s="5">
        <v>566.07436968672584</v>
      </c>
      <c r="T149" s="5">
        <v>612.4416282371227</v>
      </c>
      <c r="U149" s="5">
        <v>660.05842888367874</v>
      </c>
      <c r="V149" s="5">
        <v>705.42088086631964</v>
      </c>
      <c r="W149" s="5">
        <v>749.90218507628617</v>
      </c>
      <c r="X149" s="5">
        <v>798.03180817615851</v>
      </c>
      <c r="Y149" s="5">
        <v>849.54910337861622</v>
      </c>
      <c r="Z149" s="5">
        <v>899.27917628446596</v>
      </c>
      <c r="AA149" s="5">
        <v>945.46105939618053</v>
      </c>
      <c r="AB149" s="5">
        <v>1003.846676001139</v>
      </c>
      <c r="AC149" s="5">
        <v>1059.5157277066539</v>
      </c>
      <c r="AD149" s="5">
        <v>1116.883450306987</v>
      </c>
      <c r="AE149" s="5">
        <v>1174.697781324073</v>
      </c>
    </row>
    <row r="150" spans="1:3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</row>
    <row r="151" spans="1:31">
      <c r="A151" s="56" t="s">
        <v>62</v>
      </c>
      <c r="B151" s="56" t="s">
        <v>198</v>
      </c>
      <c r="C151" s="56" t="s">
        <v>132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</row>
    <row r="152" spans="1:31">
      <c r="A152" s="56" t="s">
        <v>62</v>
      </c>
      <c r="B152" s="56" t="s">
        <v>198</v>
      </c>
      <c r="C152" s="56" t="s">
        <v>133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</row>
    <row r="153" spans="1:31">
      <c r="A153" s="56" t="s">
        <v>62</v>
      </c>
      <c r="B153" s="56" t="s">
        <v>198</v>
      </c>
      <c r="C153" s="56" t="s">
        <v>134</v>
      </c>
      <c r="D153" s="5">
        <v>0</v>
      </c>
      <c r="E153" s="5">
        <v>3.63E-6</v>
      </c>
      <c r="F153" s="5">
        <v>3.63E-6</v>
      </c>
      <c r="G153" s="5">
        <v>3.63E-6</v>
      </c>
      <c r="H153" s="5">
        <v>3.63E-6</v>
      </c>
      <c r="I153" s="5">
        <v>3.63E-6</v>
      </c>
      <c r="J153" s="5">
        <v>3.63E-6</v>
      </c>
      <c r="K153" s="5">
        <v>4.6099999999999999E-6</v>
      </c>
      <c r="L153" s="5">
        <v>5.1000000000000003E-6</v>
      </c>
      <c r="M153" s="5">
        <v>8.2400000000000007E-6</v>
      </c>
      <c r="N153" s="5">
        <v>8.2400000000000007E-6</v>
      </c>
      <c r="O153" s="5">
        <v>1.1379999999999999E-5</v>
      </c>
      <c r="P153" s="5">
        <v>1.452E-5</v>
      </c>
      <c r="Q153" s="5">
        <v>200.22853902</v>
      </c>
      <c r="R153" s="5">
        <v>200.22853902</v>
      </c>
      <c r="S153" s="5">
        <v>200.22854942000001</v>
      </c>
      <c r="T153" s="5">
        <v>1021.37936594</v>
      </c>
      <c r="U153" s="5">
        <v>1021.37936594</v>
      </c>
      <c r="V153" s="5">
        <v>1021.37936594</v>
      </c>
      <c r="W153" s="5">
        <v>1186.832278620001</v>
      </c>
      <c r="X153" s="5">
        <v>1186.832278620001</v>
      </c>
      <c r="Y153" s="5">
        <v>1186.8322796000009</v>
      </c>
      <c r="Z153" s="5">
        <v>1186.832283720001</v>
      </c>
      <c r="AA153" s="5">
        <v>1186.83228637</v>
      </c>
      <c r="AB153" s="5">
        <v>1186.8322909799999</v>
      </c>
      <c r="AC153" s="5">
        <v>1186.832293630001</v>
      </c>
      <c r="AD153" s="5">
        <v>2455.0983146900012</v>
      </c>
      <c r="AE153" s="5">
        <v>2607.6901270900012</v>
      </c>
    </row>
    <row r="154" spans="1:31">
      <c r="A154" s="56" t="s">
        <v>62</v>
      </c>
      <c r="B154" s="56" t="s">
        <v>198</v>
      </c>
      <c r="C154" s="56" t="s">
        <v>135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</row>
    <row r="155" spans="1:31">
      <c r="A155" s="56" t="s">
        <v>62</v>
      </c>
      <c r="B155" s="56" t="s">
        <v>198</v>
      </c>
      <c r="C155" s="56" t="s">
        <v>136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62</v>
      </c>
      <c r="B156" s="56" t="s">
        <v>198</v>
      </c>
      <c r="C156" s="56" t="s">
        <v>153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1.539E-5</v>
      </c>
      <c r="J156" s="5">
        <v>1.7618000000000001E-4</v>
      </c>
      <c r="K156" s="5">
        <v>1.7923E-4</v>
      </c>
      <c r="L156" s="5">
        <v>1.7923E-4</v>
      </c>
      <c r="M156" s="5">
        <v>1.8054E-4</v>
      </c>
      <c r="N156" s="5">
        <v>1.8059E-4</v>
      </c>
      <c r="O156" s="5">
        <v>1.8343E-4</v>
      </c>
      <c r="P156" s="5">
        <v>1.853E-4</v>
      </c>
      <c r="Q156" s="5">
        <v>2.1817000000000001E-4</v>
      </c>
      <c r="R156" s="5">
        <v>2.3065E-4</v>
      </c>
      <c r="S156" s="5">
        <v>2.3065999999999999E-4</v>
      </c>
      <c r="T156" s="5">
        <v>506.6513253</v>
      </c>
      <c r="U156" s="5">
        <v>506.6513253</v>
      </c>
      <c r="V156" s="5">
        <v>506.65132531</v>
      </c>
      <c r="W156" s="5">
        <v>506.65132531</v>
      </c>
      <c r="X156" s="5">
        <v>689.67234180000003</v>
      </c>
      <c r="Y156" s="5">
        <v>689.67234182000004</v>
      </c>
      <c r="Z156" s="5">
        <v>689.67234183999994</v>
      </c>
      <c r="AA156" s="5">
        <v>689.67234184999995</v>
      </c>
      <c r="AB156" s="5">
        <v>689.67234184999995</v>
      </c>
      <c r="AC156" s="5">
        <v>689.67234186999997</v>
      </c>
      <c r="AD156" s="5">
        <v>689.67234187999998</v>
      </c>
      <c r="AE156" s="5">
        <v>689.67234189999999</v>
      </c>
    </row>
    <row r="157" spans="1:31">
      <c r="A157" s="56" t="s">
        <v>62</v>
      </c>
      <c r="B157" s="56" t="s">
        <v>198</v>
      </c>
      <c r="C157" s="56" t="s">
        <v>154</v>
      </c>
      <c r="D157" s="5">
        <v>2.7199999999999998E-6</v>
      </c>
      <c r="E157" s="5">
        <v>3.8299999999999998E-6</v>
      </c>
      <c r="F157" s="5">
        <v>4.7400000000000004E-6</v>
      </c>
      <c r="G157" s="5">
        <v>6.9800000000000001E-6</v>
      </c>
      <c r="H157" s="5">
        <v>1.242E-5</v>
      </c>
      <c r="I157" s="5">
        <v>2.781E-5</v>
      </c>
      <c r="J157" s="5">
        <v>373.25377436000002</v>
      </c>
      <c r="K157" s="5">
        <v>373.25377436000002</v>
      </c>
      <c r="L157" s="5">
        <v>373.25377436000002</v>
      </c>
      <c r="M157" s="5">
        <v>373.25377436000002</v>
      </c>
      <c r="N157" s="5">
        <v>373.25377436000002</v>
      </c>
      <c r="O157" s="5">
        <v>373.25377436000002</v>
      </c>
      <c r="P157" s="5">
        <v>373.25377436999997</v>
      </c>
      <c r="Q157" s="5">
        <v>542.44701619</v>
      </c>
      <c r="R157" s="5">
        <v>542.44701624000004</v>
      </c>
      <c r="S157" s="5">
        <v>542.44701625000005</v>
      </c>
      <c r="T157" s="5">
        <v>542.44701629999997</v>
      </c>
      <c r="U157" s="5">
        <v>542.44701630999998</v>
      </c>
      <c r="V157" s="5">
        <v>542.44701631999999</v>
      </c>
      <c r="W157" s="5">
        <v>542.44701633</v>
      </c>
      <c r="X157" s="5">
        <v>542.44701633</v>
      </c>
      <c r="Y157" s="5">
        <v>542.44701633</v>
      </c>
      <c r="Z157" s="5">
        <v>542.44701633</v>
      </c>
      <c r="AA157" s="5">
        <v>542.44701633</v>
      </c>
      <c r="AB157" s="5">
        <v>542.44701633</v>
      </c>
      <c r="AC157" s="5">
        <v>542.44701633</v>
      </c>
      <c r="AD157" s="5">
        <v>542.44701633</v>
      </c>
      <c r="AE157" s="5">
        <v>542.44701636000002</v>
      </c>
    </row>
    <row r="158" spans="1:31">
      <c r="A158" s="56" t="s">
        <v>62</v>
      </c>
      <c r="B158" s="56" t="s">
        <v>198</v>
      </c>
      <c r="C158" s="56" t="s">
        <v>155</v>
      </c>
      <c r="D158" s="5">
        <v>0</v>
      </c>
      <c r="E158" s="5">
        <v>0</v>
      </c>
      <c r="F158" s="5">
        <v>0</v>
      </c>
      <c r="G158" s="5">
        <v>0</v>
      </c>
      <c r="H158" s="5">
        <v>1.0999999999999981</v>
      </c>
      <c r="I158" s="5">
        <v>1.0999999999999981</v>
      </c>
      <c r="J158" s="5">
        <v>1.0999999999999981</v>
      </c>
      <c r="K158" s="5">
        <v>1.0999999999999981</v>
      </c>
      <c r="L158" s="5">
        <v>1.0999999999999981</v>
      </c>
      <c r="M158" s="5">
        <v>252.2</v>
      </c>
      <c r="N158" s="5">
        <v>252.2</v>
      </c>
      <c r="O158" s="5">
        <v>253.3</v>
      </c>
      <c r="P158" s="5">
        <v>253.3</v>
      </c>
      <c r="Q158" s="5">
        <v>254.4</v>
      </c>
      <c r="R158" s="5">
        <v>254.4</v>
      </c>
      <c r="S158" s="5">
        <v>254.4</v>
      </c>
      <c r="T158" s="5">
        <v>254.4</v>
      </c>
      <c r="U158" s="5">
        <v>254.4</v>
      </c>
      <c r="V158" s="5">
        <v>254.4</v>
      </c>
      <c r="W158" s="5">
        <v>254.4</v>
      </c>
      <c r="X158" s="5">
        <v>254.4</v>
      </c>
      <c r="Y158" s="5">
        <v>254.4</v>
      </c>
      <c r="Z158" s="5">
        <v>254.4</v>
      </c>
      <c r="AA158" s="5">
        <v>254.4</v>
      </c>
      <c r="AB158" s="5">
        <v>254.4</v>
      </c>
      <c r="AC158" s="5">
        <v>254.4</v>
      </c>
      <c r="AD158" s="5">
        <v>254.4</v>
      </c>
      <c r="AE158" s="5">
        <v>254.4</v>
      </c>
    </row>
    <row r="159" spans="1:31">
      <c r="A159" s="56" t="s">
        <v>62</v>
      </c>
      <c r="B159" s="56" t="s">
        <v>198</v>
      </c>
      <c r="C159" s="56" t="s">
        <v>138</v>
      </c>
      <c r="D159" s="5">
        <v>50.557000000000002</v>
      </c>
      <c r="E159" s="5">
        <v>131.93</v>
      </c>
      <c r="F159" s="5">
        <v>249.50899999999999</v>
      </c>
      <c r="G159" s="5">
        <v>402.49900000000002</v>
      </c>
      <c r="H159" s="5">
        <v>592.0139999999999</v>
      </c>
      <c r="I159" s="5">
        <v>767.31</v>
      </c>
      <c r="J159" s="5">
        <v>1019.701</v>
      </c>
      <c r="K159" s="5">
        <v>1234.6444565899999</v>
      </c>
      <c r="L159" s="5">
        <v>1437.02502918</v>
      </c>
      <c r="M159" s="5">
        <v>1667.1736107700001</v>
      </c>
      <c r="N159" s="5">
        <v>1967.06290517</v>
      </c>
      <c r="O159" s="5">
        <v>2317.0620700999989</v>
      </c>
      <c r="P159" s="5">
        <v>2683.9242191599992</v>
      </c>
      <c r="Q159" s="5">
        <v>3078.1003508299991</v>
      </c>
      <c r="R159" s="5">
        <v>3498.0703958999989</v>
      </c>
      <c r="S159" s="5">
        <v>3902.0178795100001</v>
      </c>
      <c r="T159" s="5">
        <v>4243.0639133199993</v>
      </c>
      <c r="U159" s="5">
        <v>4588.8862578199996</v>
      </c>
      <c r="V159" s="5">
        <v>4917.1305791000004</v>
      </c>
      <c r="W159" s="5">
        <v>5235.4245199799998</v>
      </c>
      <c r="X159" s="5">
        <v>5563.1359228100009</v>
      </c>
      <c r="Y159" s="5">
        <v>5909.4653060000001</v>
      </c>
      <c r="Z159" s="5">
        <v>6263.6991736600003</v>
      </c>
      <c r="AA159" s="5">
        <v>6640.7039552000006</v>
      </c>
      <c r="AB159" s="5">
        <v>7024.8455544500002</v>
      </c>
      <c r="AC159" s="5">
        <v>7433.0442817500007</v>
      </c>
      <c r="AD159" s="5">
        <v>7850.1142635799997</v>
      </c>
      <c r="AE159" s="5">
        <v>7878.822367310001</v>
      </c>
    </row>
    <row r="160" spans="1:31">
      <c r="A160" s="56" t="s">
        <v>62</v>
      </c>
      <c r="B160" s="56" t="s">
        <v>198</v>
      </c>
      <c r="C160" s="56" t="s">
        <v>139</v>
      </c>
      <c r="D160" s="5">
        <v>235.46199999999999</v>
      </c>
      <c r="E160" s="5">
        <v>495.98899999999992</v>
      </c>
      <c r="F160" s="5">
        <v>744.11799999999994</v>
      </c>
      <c r="G160" s="5">
        <v>971.71900000000005</v>
      </c>
      <c r="H160" s="5">
        <v>1167.069</v>
      </c>
      <c r="I160" s="5">
        <v>1241.069</v>
      </c>
      <c r="J160" s="5">
        <v>1369.0930000000001</v>
      </c>
      <c r="K160" s="5">
        <v>1580.354</v>
      </c>
      <c r="L160" s="5">
        <v>1747.289</v>
      </c>
      <c r="M160" s="5">
        <v>1914.7639999999999</v>
      </c>
      <c r="N160" s="5">
        <v>2152.3429999999998</v>
      </c>
      <c r="O160" s="5">
        <v>2408.1790000000001</v>
      </c>
      <c r="P160" s="5">
        <v>2658.0529999999999</v>
      </c>
      <c r="Q160" s="5">
        <v>2893.2620000000002</v>
      </c>
      <c r="R160" s="5">
        <v>3132.4560000000001</v>
      </c>
      <c r="S160" s="5">
        <v>3307.1959999999999</v>
      </c>
      <c r="T160" s="5">
        <v>3404.0439999999999</v>
      </c>
      <c r="U160" s="5">
        <v>3468.697999999999</v>
      </c>
      <c r="V160" s="5">
        <v>3508.27</v>
      </c>
      <c r="W160" s="5">
        <v>3507.7710000000002</v>
      </c>
      <c r="X160" s="5">
        <v>3510.5940000000001</v>
      </c>
      <c r="Y160" s="5">
        <v>3501.5169999999998</v>
      </c>
      <c r="Z160" s="5">
        <v>3495.7370000000001</v>
      </c>
      <c r="AA160" s="5">
        <v>3479.121000000001</v>
      </c>
      <c r="AB160" s="5">
        <v>3466.3290000000011</v>
      </c>
      <c r="AC160" s="5">
        <v>3443.860000000001</v>
      </c>
      <c r="AD160" s="5">
        <v>3424.6760000000008</v>
      </c>
      <c r="AE160" s="5">
        <v>3424.6760000000008</v>
      </c>
    </row>
    <row r="161" spans="1:31">
      <c r="A161" s="56" t="s">
        <v>62</v>
      </c>
      <c r="B161" s="56" t="s">
        <v>198</v>
      </c>
      <c r="C161" s="56" t="s">
        <v>146</v>
      </c>
      <c r="D161" s="5">
        <v>27.710227027961171</v>
      </c>
      <c r="E161" s="5">
        <v>50.310897013230061</v>
      </c>
      <c r="F161" s="5">
        <v>74.672167916392056</v>
      </c>
      <c r="G161" s="5">
        <v>94.022937910285719</v>
      </c>
      <c r="H161" s="5">
        <v>119.1562399951289</v>
      </c>
      <c r="I161" s="5">
        <v>144.20603854408921</v>
      </c>
      <c r="J161" s="5">
        <v>171.13014067922671</v>
      </c>
      <c r="K161" s="5">
        <v>197.3637831839122</v>
      </c>
      <c r="L161" s="5">
        <v>227.21192182945239</v>
      </c>
      <c r="M161" s="5">
        <v>263.74488994034289</v>
      </c>
      <c r="N161" s="5">
        <v>296.21473430141191</v>
      </c>
      <c r="O161" s="5">
        <v>329.01604308404262</v>
      </c>
      <c r="P161" s="5">
        <v>366.41505623677119</v>
      </c>
      <c r="Q161" s="5">
        <v>406.49614175884221</v>
      </c>
      <c r="R161" s="5">
        <v>442.43709016142651</v>
      </c>
      <c r="S161" s="5">
        <v>480.86512955553769</v>
      </c>
      <c r="T161" s="5">
        <v>521.2578231995351</v>
      </c>
      <c r="U161" s="5">
        <v>556.0963966069221</v>
      </c>
      <c r="V161" s="5">
        <v>594.2533664658024</v>
      </c>
      <c r="W161" s="5">
        <v>636.63269598333522</v>
      </c>
      <c r="X161" s="5">
        <v>678.98808318125111</v>
      </c>
      <c r="Y161" s="5">
        <v>723.22242172798656</v>
      </c>
      <c r="Z161" s="5">
        <v>762.91522471196686</v>
      </c>
      <c r="AA161" s="5">
        <v>803.64403493572217</v>
      </c>
      <c r="AB161" s="5">
        <v>844.8037259873347</v>
      </c>
      <c r="AC161" s="5">
        <v>897.56711773930442</v>
      </c>
      <c r="AD161" s="5">
        <v>939.83565324167989</v>
      </c>
      <c r="AE161" s="5">
        <v>997.24639686162709</v>
      </c>
    </row>
    <row r="162" spans="1:3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</row>
    <row r="163" spans="1:31">
      <c r="A163" s="56" t="s">
        <v>62</v>
      </c>
      <c r="B163" s="56" t="s">
        <v>199</v>
      </c>
      <c r="C163" s="56" t="s">
        <v>132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</row>
    <row r="164" spans="1:31">
      <c r="A164" s="56" t="s">
        <v>62</v>
      </c>
      <c r="B164" s="56" t="s">
        <v>199</v>
      </c>
      <c r="C164" s="56" t="s">
        <v>133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</row>
    <row r="165" spans="1:31">
      <c r="A165" s="56" t="s">
        <v>62</v>
      </c>
      <c r="B165" s="56" t="s">
        <v>199</v>
      </c>
      <c r="C165" s="56" t="s">
        <v>134</v>
      </c>
      <c r="D165" s="5">
        <v>0</v>
      </c>
      <c r="E165" s="5">
        <v>2.65E-6</v>
      </c>
      <c r="F165" s="5">
        <v>2.65E-6</v>
      </c>
      <c r="G165" s="5">
        <v>2.65E-6</v>
      </c>
      <c r="H165" s="5">
        <v>2.65E-6</v>
      </c>
      <c r="I165" s="5">
        <v>2.65E-6</v>
      </c>
      <c r="J165" s="5">
        <v>2.65E-6</v>
      </c>
      <c r="K165" s="5">
        <v>2.65E-6</v>
      </c>
      <c r="L165" s="5">
        <v>2.65E-6</v>
      </c>
      <c r="M165" s="5">
        <v>5.3000000000000001E-6</v>
      </c>
      <c r="N165" s="5">
        <v>5.3000000000000001E-6</v>
      </c>
      <c r="O165" s="5">
        <v>7.9500000000000001E-6</v>
      </c>
      <c r="P165" s="5">
        <v>1.06E-5</v>
      </c>
      <c r="Q165" s="5">
        <v>1.59E-5</v>
      </c>
      <c r="R165" s="5">
        <v>1.59E-5</v>
      </c>
      <c r="S165" s="5">
        <v>2.65E-5</v>
      </c>
      <c r="T165" s="5">
        <v>1.219E-4</v>
      </c>
      <c r="U165" s="5">
        <v>1.219E-4</v>
      </c>
      <c r="V165" s="5">
        <v>1.219E-4</v>
      </c>
      <c r="W165" s="5">
        <v>1.219E-4</v>
      </c>
      <c r="X165" s="5">
        <v>2.4909999999999998E-4</v>
      </c>
      <c r="Y165" s="5">
        <v>158.62420879999999</v>
      </c>
      <c r="Z165" s="5">
        <v>158.62420879999999</v>
      </c>
      <c r="AA165" s="5">
        <v>158.62420879999999</v>
      </c>
      <c r="AB165" s="5">
        <v>158.62420879999999</v>
      </c>
      <c r="AC165" s="5">
        <v>158.62420879999999</v>
      </c>
      <c r="AD165" s="5">
        <v>158.62420879999999</v>
      </c>
      <c r="AE165" s="5">
        <v>158.62420879999999</v>
      </c>
    </row>
    <row r="166" spans="1:31">
      <c r="A166" s="56" t="s">
        <v>62</v>
      </c>
      <c r="B166" s="56" t="s">
        <v>199</v>
      </c>
      <c r="C166" s="56" t="s">
        <v>135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</row>
    <row r="167" spans="1:31">
      <c r="A167" s="56" t="s">
        <v>62</v>
      </c>
      <c r="B167" s="56" t="s">
        <v>199</v>
      </c>
      <c r="C167" s="56" t="s">
        <v>136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</row>
    <row r="168" spans="1:31">
      <c r="A168" s="56" t="s">
        <v>62</v>
      </c>
      <c r="B168" s="56" t="s">
        <v>199</v>
      </c>
      <c r="C168" s="56" t="s">
        <v>153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</row>
    <row r="169" spans="1:31">
      <c r="A169" s="56" t="s">
        <v>62</v>
      </c>
      <c r="B169" s="56" t="s">
        <v>199</v>
      </c>
      <c r="C169" s="56" t="s">
        <v>154</v>
      </c>
      <c r="D169" s="5">
        <v>3.0699999999999998E-6</v>
      </c>
      <c r="E169" s="5">
        <v>4.8199999999999996E-6</v>
      </c>
      <c r="F169" s="5">
        <v>5.0200000000000002E-6</v>
      </c>
      <c r="G169" s="5">
        <v>7.4900000000000003E-6</v>
      </c>
      <c r="H169" s="5">
        <v>1.2629999999999999E-5</v>
      </c>
      <c r="I169" s="5">
        <v>2.8710000000000001E-5</v>
      </c>
      <c r="J169" s="5">
        <v>7.9329999999999988E-5</v>
      </c>
      <c r="K169" s="5">
        <v>8.2000000000000001E-5</v>
      </c>
      <c r="L169" s="5">
        <v>8.4489999999999986E-5</v>
      </c>
      <c r="M169" s="5">
        <v>8.6199999999999995E-5</v>
      </c>
      <c r="N169" s="5">
        <v>9.748999999999999E-5</v>
      </c>
      <c r="O169" s="5">
        <v>1.0653E-4</v>
      </c>
      <c r="P169" s="5">
        <v>1.0689E-4</v>
      </c>
      <c r="Q169" s="5">
        <v>1.2399000000000001E-4</v>
      </c>
      <c r="R169" s="5">
        <v>1.3647999999999999E-4</v>
      </c>
      <c r="S169" s="5">
        <v>57.465082119999998</v>
      </c>
      <c r="T169" s="5">
        <v>311.80142174000008</v>
      </c>
      <c r="U169" s="5">
        <v>311.8014217700001</v>
      </c>
      <c r="V169" s="5">
        <v>311.80142179000012</v>
      </c>
      <c r="W169" s="5">
        <v>311.80142181000008</v>
      </c>
      <c r="X169" s="5">
        <v>311.80142194000013</v>
      </c>
      <c r="Y169" s="5">
        <v>311.80142379000011</v>
      </c>
      <c r="Z169" s="5">
        <v>311.80142380000012</v>
      </c>
      <c r="AA169" s="5">
        <v>311.80142381000007</v>
      </c>
      <c r="AB169" s="5">
        <v>311.80142382000008</v>
      </c>
      <c r="AC169" s="5">
        <v>311.80142974000012</v>
      </c>
      <c r="AD169" s="5">
        <v>991.88107628000012</v>
      </c>
      <c r="AE169" s="5">
        <v>991.88107635000017</v>
      </c>
    </row>
    <row r="170" spans="1:31">
      <c r="A170" s="56" t="s">
        <v>62</v>
      </c>
      <c r="B170" s="56" t="s">
        <v>199</v>
      </c>
      <c r="C170" s="56" t="s">
        <v>155</v>
      </c>
      <c r="D170" s="5">
        <v>268</v>
      </c>
      <c r="E170" s="5">
        <v>268</v>
      </c>
      <c r="F170" s="5">
        <v>268</v>
      </c>
      <c r="G170" s="5">
        <v>268</v>
      </c>
      <c r="H170" s="5">
        <v>268</v>
      </c>
      <c r="I170" s="5">
        <v>268</v>
      </c>
      <c r="J170" s="5">
        <v>268</v>
      </c>
      <c r="K170" s="5">
        <v>268</v>
      </c>
      <c r="L170" s="5">
        <v>268</v>
      </c>
      <c r="M170" s="5">
        <v>268</v>
      </c>
      <c r="N170" s="5">
        <v>268</v>
      </c>
      <c r="O170" s="5">
        <v>268</v>
      </c>
      <c r="P170" s="5">
        <v>268</v>
      </c>
      <c r="Q170" s="5">
        <v>268</v>
      </c>
      <c r="R170" s="5">
        <v>268</v>
      </c>
      <c r="S170" s="5">
        <v>268</v>
      </c>
      <c r="T170" s="5">
        <v>268</v>
      </c>
      <c r="U170" s="5">
        <v>268</v>
      </c>
      <c r="V170" s="5">
        <v>268</v>
      </c>
      <c r="W170" s="5">
        <v>268</v>
      </c>
      <c r="X170" s="5">
        <v>268</v>
      </c>
      <c r="Y170" s="5">
        <v>270.10000000000002</v>
      </c>
      <c r="Z170" s="5">
        <v>270.10000000000002</v>
      </c>
      <c r="AA170" s="5">
        <v>270.10000000000002</v>
      </c>
      <c r="AB170" s="5">
        <v>270.10000000000002</v>
      </c>
      <c r="AC170" s="5">
        <v>270.10000000000002</v>
      </c>
      <c r="AD170" s="5">
        <v>270.10000000000002</v>
      </c>
      <c r="AE170" s="5">
        <v>270.10000000000002</v>
      </c>
    </row>
    <row r="171" spans="1:31">
      <c r="A171" s="56" t="s">
        <v>62</v>
      </c>
      <c r="B171" s="56" t="s">
        <v>199</v>
      </c>
      <c r="C171" s="56" t="s">
        <v>138</v>
      </c>
      <c r="D171" s="5">
        <v>59.911000000000001</v>
      </c>
      <c r="E171" s="5">
        <v>98.22</v>
      </c>
      <c r="F171" s="5">
        <v>141.54</v>
      </c>
      <c r="G171" s="5">
        <v>185.56700000000001</v>
      </c>
      <c r="H171" s="5">
        <v>233.32900000000001</v>
      </c>
      <c r="I171" s="5">
        <v>285.42700000000002</v>
      </c>
      <c r="J171" s="5">
        <v>367.81200000000001</v>
      </c>
      <c r="K171" s="5">
        <v>452.97432892</v>
      </c>
      <c r="L171" s="5">
        <v>547.7675836599999</v>
      </c>
      <c r="M171" s="5">
        <v>662.68215979999991</v>
      </c>
      <c r="N171" s="5">
        <v>793.40336463999984</v>
      </c>
      <c r="O171" s="5">
        <v>932.90598900999998</v>
      </c>
      <c r="P171" s="5">
        <v>1074.45909076</v>
      </c>
      <c r="Q171" s="5">
        <v>1220.9122802100001</v>
      </c>
      <c r="R171" s="5">
        <v>1362.67303713</v>
      </c>
      <c r="S171" s="5">
        <v>1507.1898997799999</v>
      </c>
      <c r="T171" s="5">
        <v>1620.31444298</v>
      </c>
      <c r="U171" s="5">
        <v>1732.2135201399999</v>
      </c>
      <c r="V171" s="5">
        <v>1836.69524267</v>
      </c>
      <c r="W171" s="5">
        <v>1948.84704786</v>
      </c>
      <c r="X171" s="5">
        <v>2064.3628776599999</v>
      </c>
      <c r="Y171" s="5">
        <v>2186.9973560600001</v>
      </c>
      <c r="Z171" s="5">
        <v>2311.33322318</v>
      </c>
      <c r="AA171" s="5">
        <v>2443.3367952899998</v>
      </c>
      <c r="AB171" s="5">
        <v>2577.0948546900008</v>
      </c>
      <c r="AC171" s="5">
        <v>2718.21610401</v>
      </c>
      <c r="AD171" s="5">
        <v>2862.6771629700002</v>
      </c>
      <c r="AE171" s="5">
        <v>2871.1203167600002</v>
      </c>
    </row>
    <row r="172" spans="1:31">
      <c r="A172" s="56" t="s">
        <v>62</v>
      </c>
      <c r="B172" s="56" t="s">
        <v>199</v>
      </c>
      <c r="C172" s="56" t="s">
        <v>139</v>
      </c>
      <c r="D172" s="5">
        <v>127.2</v>
      </c>
      <c r="E172" s="5">
        <v>190.76300000000001</v>
      </c>
      <c r="F172" s="5">
        <v>250.37299999999999</v>
      </c>
      <c r="G172" s="5">
        <v>300.33100000000002</v>
      </c>
      <c r="H172" s="5">
        <v>345.05599999999993</v>
      </c>
      <c r="I172" s="5">
        <v>388.23799999999989</v>
      </c>
      <c r="J172" s="5">
        <v>465.14</v>
      </c>
      <c r="K172" s="5">
        <v>551.85200000000009</v>
      </c>
      <c r="L172" s="5">
        <v>642.01899999999989</v>
      </c>
      <c r="M172" s="5">
        <v>743.78100000000006</v>
      </c>
      <c r="N172" s="5">
        <v>855.78399999999999</v>
      </c>
      <c r="O172" s="5">
        <v>961.63900000000001</v>
      </c>
      <c r="P172" s="5">
        <v>1060.366</v>
      </c>
      <c r="Q172" s="5">
        <v>1147.3630000000001</v>
      </c>
      <c r="R172" s="5">
        <v>1221.508</v>
      </c>
      <c r="S172" s="5">
        <v>1281.973</v>
      </c>
      <c r="T172" s="5">
        <v>1306.452</v>
      </c>
      <c r="U172" s="5">
        <v>1316.9670000000001</v>
      </c>
      <c r="V172" s="5">
        <v>1319.107</v>
      </c>
      <c r="W172" s="5">
        <v>1317.9380000000001</v>
      </c>
      <c r="X172" s="5">
        <v>1318.329</v>
      </c>
      <c r="Y172" s="5">
        <v>1315.1110000000001</v>
      </c>
      <c r="Z172" s="5">
        <v>1313.027</v>
      </c>
      <c r="AA172" s="5">
        <v>1307.1690000000001</v>
      </c>
      <c r="AB172" s="5">
        <v>1302.617</v>
      </c>
      <c r="AC172" s="5">
        <v>1294.1579999999999</v>
      </c>
      <c r="AD172" s="5">
        <v>1287.2659999999989</v>
      </c>
      <c r="AE172" s="5">
        <v>1287.2659999999989</v>
      </c>
    </row>
    <row r="173" spans="1:31">
      <c r="A173" s="56" t="s">
        <v>62</v>
      </c>
      <c r="B173" s="56" t="s">
        <v>199</v>
      </c>
      <c r="C173" s="56" t="s">
        <v>146</v>
      </c>
      <c r="D173" s="5">
        <v>9.0884071417790153</v>
      </c>
      <c r="E173" s="5">
        <v>18.401817102244699</v>
      </c>
      <c r="F173" s="5">
        <v>27.53061628723415</v>
      </c>
      <c r="G173" s="5">
        <v>36.490968306868318</v>
      </c>
      <c r="H173" s="5">
        <v>46.786214920674219</v>
      </c>
      <c r="I173" s="5">
        <v>56.71136617264758</v>
      </c>
      <c r="J173" s="5">
        <v>67.145007589493389</v>
      </c>
      <c r="K173" s="5">
        <v>76.407589234024414</v>
      </c>
      <c r="L173" s="5">
        <v>86.962641497160092</v>
      </c>
      <c r="M173" s="5">
        <v>98.737975535797261</v>
      </c>
      <c r="N173" s="5">
        <v>110.4167521284775</v>
      </c>
      <c r="O173" s="5">
        <v>122.2502667907672</v>
      </c>
      <c r="P173" s="5">
        <v>135.74295157509769</v>
      </c>
      <c r="Q173" s="5">
        <v>149.54302214293611</v>
      </c>
      <c r="R173" s="5">
        <v>163.66680086005951</v>
      </c>
      <c r="S173" s="5">
        <v>178.0190205323099</v>
      </c>
      <c r="T173" s="5">
        <v>192.15050080968271</v>
      </c>
      <c r="U173" s="5">
        <v>208.33424393484029</v>
      </c>
      <c r="V173" s="5">
        <v>221.8744998595833</v>
      </c>
      <c r="W173" s="5">
        <v>239.2970610912553</v>
      </c>
      <c r="X173" s="5">
        <v>255.26108702265461</v>
      </c>
      <c r="Y173" s="5">
        <v>269.78255656703459</v>
      </c>
      <c r="Z173" s="5">
        <v>286.67115552557192</v>
      </c>
      <c r="AA173" s="5">
        <v>299.75810413018678</v>
      </c>
      <c r="AB173" s="5">
        <v>319.09097962425773</v>
      </c>
      <c r="AC173" s="5">
        <v>337.55100873845242</v>
      </c>
      <c r="AD173" s="5">
        <v>358.24609068505532</v>
      </c>
      <c r="AE173" s="5">
        <v>375.53949574350861</v>
      </c>
    </row>
    <row r="174" spans="1:3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</row>
    <row r="175" spans="1:31">
      <c r="A175" s="56" t="s">
        <v>62</v>
      </c>
      <c r="B175" s="56" t="s">
        <v>200</v>
      </c>
      <c r="C175" s="56" t="s">
        <v>132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56" t="s">
        <v>62</v>
      </c>
      <c r="B176" s="56" t="s">
        <v>200</v>
      </c>
      <c r="C176" s="56" t="s">
        <v>133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</row>
    <row r="177" spans="1:31">
      <c r="A177" s="56" t="s">
        <v>62</v>
      </c>
      <c r="B177" s="56" t="s">
        <v>200</v>
      </c>
      <c r="C177" s="56" t="s">
        <v>134</v>
      </c>
      <c r="D177" s="5">
        <v>0</v>
      </c>
      <c r="E177" s="5">
        <v>2.65E-6</v>
      </c>
      <c r="F177" s="5">
        <v>2.65E-6</v>
      </c>
      <c r="G177" s="5">
        <v>2.65E-6</v>
      </c>
      <c r="H177" s="5">
        <v>2.65E-6</v>
      </c>
      <c r="I177" s="5">
        <v>2.65E-6</v>
      </c>
      <c r="J177" s="5">
        <v>2.65E-6</v>
      </c>
      <c r="K177" s="5">
        <v>2.65E-6</v>
      </c>
      <c r="L177" s="5">
        <v>2.65E-6</v>
      </c>
      <c r="M177" s="5">
        <v>2.65E-6</v>
      </c>
      <c r="N177" s="5">
        <v>2.65E-6</v>
      </c>
      <c r="O177" s="5">
        <v>5.3000000000000001E-6</v>
      </c>
      <c r="P177" s="5">
        <v>7.9500000000000001E-6</v>
      </c>
      <c r="Q177" s="5">
        <v>1.325E-5</v>
      </c>
      <c r="R177" s="5">
        <v>1.325E-5</v>
      </c>
      <c r="S177" s="5">
        <v>2.12E-5</v>
      </c>
      <c r="T177" s="5">
        <v>2.915E-5</v>
      </c>
      <c r="U177" s="5">
        <v>3.7100000000000001E-5</v>
      </c>
      <c r="V177" s="5">
        <v>4.5049999999999997E-5</v>
      </c>
      <c r="W177" s="5">
        <v>6.3600000000000001E-5</v>
      </c>
      <c r="X177" s="5">
        <v>6.3600000000000001E-5</v>
      </c>
      <c r="Y177" s="5">
        <v>6.3600000000000001E-5</v>
      </c>
      <c r="Z177" s="5">
        <v>6.8899999999999994E-5</v>
      </c>
      <c r="AA177" s="5">
        <v>7.1549999999999991E-5</v>
      </c>
      <c r="AB177" s="5">
        <v>7.6849999999999998E-5</v>
      </c>
      <c r="AC177" s="5">
        <v>7.9499999999999994E-5</v>
      </c>
      <c r="AD177" s="5">
        <v>8.7449999999999998E-5</v>
      </c>
      <c r="AE177" s="5">
        <v>9.2750000000000005E-5</v>
      </c>
    </row>
    <row r="178" spans="1:31">
      <c r="A178" s="56" t="s">
        <v>62</v>
      </c>
      <c r="B178" s="56" t="s">
        <v>200</v>
      </c>
      <c r="C178" s="56" t="s">
        <v>135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</row>
    <row r="179" spans="1:31">
      <c r="A179" s="56" t="s">
        <v>62</v>
      </c>
      <c r="B179" s="56" t="s">
        <v>200</v>
      </c>
      <c r="C179" s="56" t="s">
        <v>136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390.00000000000011</v>
      </c>
      <c r="M179" s="5">
        <v>390.00000000000011</v>
      </c>
      <c r="N179" s="5">
        <v>390.00000000000011</v>
      </c>
      <c r="O179" s="5">
        <v>390.00000000000011</v>
      </c>
      <c r="P179" s="5">
        <v>390.00000000000011</v>
      </c>
      <c r="Q179" s="5">
        <v>390.00000000000011</v>
      </c>
      <c r="R179" s="5">
        <v>390.00000000000011</v>
      </c>
      <c r="S179" s="5">
        <v>390.00000000000011</v>
      </c>
      <c r="T179" s="5">
        <v>390.00000000000011</v>
      </c>
      <c r="U179" s="5">
        <v>390.00000000000011</v>
      </c>
      <c r="V179" s="5">
        <v>390.00000000000011</v>
      </c>
      <c r="W179" s="5">
        <v>390.00000000000011</v>
      </c>
      <c r="X179" s="5">
        <v>390.00000000000011</v>
      </c>
      <c r="Y179" s="5">
        <v>390.00000000000011</v>
      </c>
      <c r="Z179" s="5">
        <v>390.00000000000011</v>
      </c>
      <c r="AA179" s="5">
        <v>390.00000000000011</v>
      </c>
      <c r="AB179" s="5">
        <v>390.00000000000011</v>
      </c>
      <c r="AC179" s="5">
        <v>390.00000000000011</v>
      </c>
      <c r="AD179" s="5">
        <v>390.00000000000011</v>
      </c>
      <c r="AE179" s="5">
        <v>390.00000000000011</v>
      </c>
    </row>
    <row r="180" spans="1:31">
      <c r="A180" s="56" t="s">
        <v>62</v>
      </c>
      <c r="B180" s="56" t="s">
        <v>200</v>
      </c>
      <c r="C180" s="56" t="s">
        <v>153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1.3740000000000001E-5</v>
      </c>
      <c r="J180" s="5">
        <v>1.5359999999999999E-5</v>
      </c>
      <c r="K180" s="5">
        <v>1.8660000000000001E-5</v>
      </c>
      <c r="L180" s="5">
        <v>4.4230000000000002E-5</v>
      </c>
      <c r="M180" s="5">
        <v>4.4230000000000002E-5</v>
      </c>
      <c r="N180" s="5">
        <v>5.7112000000000005E-4</v>
      </c>
      <c r="O180" s="5">
        <v>164.94914066000001</v>
      </c>
      <c r="P180" s="5">
        <v>164.94914066000001</v>
      </c>
      <c r="Q180" s="5">
        <v>519.95071073999986</v>
      </c>
      <c r="R180" s="5">
        <v>519.95071085999996</v>
      </c>
      <c r="S180" s="5">
        <v>519.95071092000001</v>
      </c>
      <c r="T180" s="5">
        <v>519.95071094999992</v>
      </c>
      <c r="U180" s="5">
        <v>519.95071098999995</v>
      </c>
      <c r="V180" s="5">
        <v>519.95071103999999</v>
      </c>
      <c r="W180" s="5">
        <v>519.95071129999985</v>
      </c>
      <c r="X180" s="5">
        <v>519.95071132999988</v>
      </c>
      <c r="Y180" s="5">
        <v>519.95071153999993</v>
      </c>
      <c r="Z180" s="5">
        <v>519.95071170999995</v>
      </c>
      <c r="AA180" s="5">
        <v>519.95071170999995</v>
      </c>
      <c r="AB180" s="5">
        <v>519.95071173999997</v>
      </c>
      <c r="AC180" s="5">
        <v>519.95071181000003</v>
      </c>
      <c r="AD180" s="5">
        <v>519.95071214000006</v>
      </c>
      <c r="AE180" s="5">
        <v>519.95073150000007</v>
      </c>
    </row>
    <row r="181" spans="1:31">
      <c r="A181" s="56" t="s">
        <v>62</v>
      </c>
      <c r="B181" s="56" t="s">
        <v>200</v>
      </c>
      <c r="C181" s="56" t="s">
        <v>154</v>
      </c>
      <c r="D181" s="5">
        <v>3.8600000000000003E-6</v>
      </c>
      <c r="E181" s="5">
        <v>5.0300000000000001E-6</v>
      </c>
      <c r="F181" s="5">
        <v>6.2199999999999997E-6</v>
      </c>
      <c r="G181" s="5">
        <v>7.2599999999999999E-6</v>
      </c>
      <c r="H181" s="5">
        <v>8.2500000000000006E-6</v>
      </c>
      <c r="I181" s="5">
        <v>9.5599999999999999E-6</v>
      </c>
      <c r="J181" s="5">
        <v>1.151E-5</v>
      </c>
      <c r="K181" s="5">
        <v>1.329E-5</v>
      </c>
      <c r="L181" s="5">
        <v>2.107E-5</v>
      </c>
      <c r="M181" s="5">
        <v>2.109E-5</v>
      </c>
      <c r="N181" s="5">
        <v>2.942E-5</v>
      </c>
      <c r="O181" s="5">
        <v>3.8949999999999998E-5</v>
      </c>
      <c r="P181" s="5">
        <v>3.9039999999999999E-5</v>
      </c>
      <c r="Q181" s="5">
        <v>3.9100000000000002E-5</v>
      </c>
      <c r="R181" s="5">
        <v>4.0179999999999998E-5</v>
      </c>
      <c r="S181" s="5">
        <v>4.6369999999999998E-5</v>
      </c>
      <c r="T181" s="5">
        <v>4.7299999999999998E-5</v>
      </c>
      <c r="U181" s="5">
        <v>4.9320000000000002E-5</v>
      </c>
      <c r="V181" s="5">
        <v>5.5250000000000001E-5</v>
      </c>
      <c r="W181" s="5">
        <v>7.5339999999999994E-5</v>
      </c>
      <c r="X181" s="5">
        <v>7.5339999999999994E-5</v>
      </c>
      <c r="Y181" s="5">
        <v>8.1760000000000003E-5</v>
      </c>
      <c r="Z181" s="5">
        <v>8.2579999999999999E-5</v>
      </c>
      <c r="AA181" s="5">
        <v>8.2579999999999999E-5</v>
      </c>
      <c r="AB181" s="5">
        <v>8.3049999999999999E-5</v>
      </c>
      <c r="AC181" s="5">
        <v>8.5489999999999996E-5</v>
      </c>
      <c r="AD181" s="5">
        <v>1.0042E-4</v>
      </c>
      <c r="AE181" s="5">
        <v>1.1298000000000001E-4</v>
      </c>
    </row>
    <row r="182" spans="1:31">
      <c r="A182" s="56" t="s">
        <v>62</v>
      </c>
      <c r="B182" s="56" t="s">
        <v>200</v>
      </c>
      <c r="C182" s="56" t="s">
        <v>155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</row>
    <row r="183" spans="1:31">
      <c r="A183" s="56" t="s">
        <v>62</v>
      </c>
      <c r="B183" s="56" t="s">
        <v>200</v>
      </c>
      <c r="C183" s="56" t="s">
        <v>138</v>
      </c>
      <c r="D183" s="5">
        <v>5.907</v>
      </c>
      <c r="E183" s="5">
        <v>12.488</v>
      </c>
      <c r="F183" s="5">
        <v>21.503</v>
      </c>
      <c r="G183" s="5">
        <v>32.477999999999987</v>
      </c>
      <c r="H183" s="5">
        <v>45.638000000000012</v>
      </c>
      <c r="I183" s="5">
        <v>61.108999999999988</v>
      </c>
      <c r="J183" s="5">
        <v>84.734999999999999</v>
      </c>
      <c r="K183" s="5">
        <v>105.58348554</v>
      </c>
      <c r="L183" s="5">
        <v>127.83084998</v>
      </c>
      <c r="M183" s="5">
        <v>155.354265</v>
      </c>
      <c r="N183" s="5">
        <v>187.06205269</v>
      </c>
      <c r="O183" s="5">
        <v>222.53264669999999</v>
      </c>
      <c r="P183" s="5">
        <v>259.43112260999999</v>
      </c>
      <c r="Q183" s="5">
        <v>298.38934676999997</v>
      </c>
      <c r="R183" s="5">
        <v>337.01709091999999</v>
      </c>
      <c r="S183" s="5">
        <v>376.63055521000001</v>
      </c>
      <c r="T183" s="5">
        <v>408.70020768000001</v>
      </c>
      <c r="U183" s="5">
        <v>440.75300571000008</v>
      </c>
      <c r="V183" s="5">
        <v>470.83710607000012</v>
      </c>
      <c r="W183" s="5">
        <v>502.89767237000001</v>
      </c>
      <c r="X183" s="5">
        <v>535.66309856999999</v>
      </c>
      <c r="Y183" s="5">
        <v>570.35317711000005</v>
      </c>
      <c r="Z183" s="5">
        <v>605.4589332999999</v>
      </c>
      <c r="AA183" s="5">
        <v>642.63068506999991</v>
      </c>
      <c r="AB183" s="5">
        <v>680.10499238999989</v>
      </c>
      <c r="AC183" s="5">
        <v>719.56188897999994</v>
      </c>
      <c r="AD183" s="5">
        <v>759.53326587999993</v>
      </c>
      <c r="AE183" s="5">
        <v>761.03382925999995</v>
      </c>
    </row>
    <row r="184" spans="1:31">
      <c r="A184" s="56" t="s">
        <v>62</v>
      </c>
      <c r="B184" s="56" t="s">
        <v>200</v>
      </c>
      <c r="C184" s="56" t="s">
        <v>139</v>
      </c>
      <c r="D184" s="5">
        <v>29.334</v>
      </c>
      <c r="E184" s="5">
        <v>47.628999999999998</v>
      </c>
      <c r="F184" s="5">
        <v>64.516999999999996</v>
      </c>
      <c r="G184" s="5">
        <v>78.224999999999994</v>
      </c>
      <c r="H184" s="5">
        <v>89.277000000000001</v>
      </c>
      <c r="I184" s="5">
        <v>98.78</v>
      </c>
      <c r="J184" s="5">
        <v>115.011</v>
      </c>
      <c r="K184" s="5">
        <v>137.07400000000001</v>
      </c>
      <c r="L184" s="5">
        <v>158.42599999999999</v>
      </c>
      <c r="M184" s="5">
        <v>183.04</v>
      </c>
      <c r="N184" s="5">
        <v>210.37799999999999</v>
      </c>
      <c r="O184" s="5">
        <v>237.846</v>
      </c>
      <c r="P184" s="5">
        <v>264.24900000000002</v>
      </c>
      <c r="Q184" s="5">
        <v>288.36999999999989</v>
      </c>
      <c r="R184" s="5">
        <v>309.79800000000012</v>
      </c>
      <c r="S184" s="5">
        <v>327.80200000000002</v>
      </c>
      <c r="T184" s="5">
        <v>336.72599999999989</v>
      </c>
      <c r="U184" s="5">
        <v>342.09500000000003</v>
      </c>
      <c r="V184" s="5">
        <v>344.98699999999991</v>
      </c>
      <c r="W184" s="5">
        <v>346.62400000000002</v>
      </c>
      <c r="X184" s="5">
        <v>348.41</v>
      </c>
      <c r="Y184" s="5">
        <v>348.92100000000011</v>
      </c>
      <c r="Z184" s="5">
        <v>349.51499999999999</v>
      </c>
      <c r="AA184" s="5">
        <v>348.74300000000011</v>
      </c>
      <c r="AB184" s="5">
        <v>348.15499999999997</v>
      </c>
      <c r="AC184" s="5">
        <v>346.20100000000002</v>
      </c>
      <c r="AD184" s="5">
        <v>344.48399999999998</v>
      </c>
      <c r="AE184" s="5">
        <v>344.48399999999998</v>
      </c>
    </row>
    <row r="185" spans="1:31">
      <c r="A185" s="56" t="s">
        <v>62</v>
      </c>
      <c r="B185" s="56" t="s">
        <v>200</v>
      </c>
      <c r="C185" s="56" t="s">
        <v>146</v>
      </c>
      <c r="D185" s="5">
        <v>1.645734202430198</v>
      </c>
      <c r="E185" s="5">
        <v>3.1558564844187238</v>
      </c>
      <c r="F185" s="5">
        <v>4.7877111613032497</v>
      </c>
      <c r="G185" s="5">
        <v>6.4394387024590003</v>
      </c>
      <c r="H185" s="5">
        <v>7.8728972047375194</v>
      </c>
      <c r="I185" s="5">
        <v>9.0451802569133406</v>
      </c>
      <c r="J185" s="5">
        <v>10.29574220432831</v>
      </c>
      <c r="K185" s="5">
        <v>11.491941571326411</v>
      </c>
      <c r="L185" s="5">
        <v>12.53992243735895</v>
      </c>
      <c r="M185" s="5">
        <v>14.1414351081678</v>
      </c>
      <c r="N185" s="5">
        <v>15.215116110825599</v>
      </c>
      <c r="O185" s="5">
        <v>16.261093897271731</v>
      </c>
      <c r="P185" s="5">
        <v>17.22201022358723</v>
      </c>
      <c r="Q185" s="5">
        <v>18.446668227317449</v>
      </c>
      <c r="R185" s="5">
        <v>19.82015443044876</v>
      </c>
      <c r="S185" s="5">
        <v>21.002318090822111</v>
      </c>
      <c r="T185" s="5">
        <v>22.15212973682079</v>
      </c>
      <c r="U185" s="5">
        <v>23.382734499022948</v>
      </c>
      <c r="V185" s="5">
        <v>24.455236653170392</v>
      </c>
      <c r="W185" s="5">
        <v>25.57365580992311</v>
      </c>
      <c r="X185" s="5">
        <v>26.66025492310435</v>
      </c>
      <c r="Y185" s="5">
        <v>27.821518981185879</v>
      </c>
      <c r="Z185" s="5">
        <v>29.18996699949157</v>
      </c>
      <c r="AA185" s="5">
        <v>30.855175013101199</v>
      </c>
      <c r="AB185" s="5">
        <v>32.904570552590549</v>
      </c>
      <c r="AC185" s="5">
        <v>35.151928397831682</v>
      </c>
      <c r="AD185" s="5">
        <v>37.161296475828991</v>
      </c>
      <c r="AE185" s="5">
        <v>39.599087031677307</v>
      </c>
    </row>
    <row r="186" spans="1:3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</row>
    <row r="187" spans="1:31">
      <c r="A187" s="56" t="s">
        <v>66</v>
      </c>
      <c r="B187" s="56" t="s">
        <v>163</v>
      </c>
      <c r="C187" s="56" t="s">
        <v>132</v>
      </c>
      <c r="D187" s="5">
        <v>316</v>
      </c>
      <c r="E187" s="5">
        <v>316</v>
      </c>
      <c r="F187" s="5">
        <v>316</v>
      </c>
      <c r="G187" s="5">
        <v>316</v>
      </c>
      <c r="H187" s="5">
        <v>316</v>
      </c>
      <c r="I187" s="5">
        <v>316</v>
      </c>
      <c r="J187" s="5">
        <v>316</v>
      </c>
      <c r="K187" s="5">
        <v>316</v>
      </c>
      <c r="L187" s="5">
        <v>316</v>
      </c>
      <c r="M187" s="5">
        <v>316</v>
      </c>
      <c r="N187" s="5">
        <v>316</v>
      </c>
      <c r="O187" s="5">
        <v>316</v>
      </c>
      <c r="P187" s="5">
        <v>316</v>
      </c>
      <c r="Q187" s="5">
        <v>316</v>
      </c>
      <c r="R187" s="5">
        <v>316</v>
      </c>
      <c r="S187" s="5">
        <v>316</v>
      </c>
      <c r="T187" s="5">
        <v>316</v>
      </c>
      <c r="U187" s="5">
        <v>316</v>
      </c>
      <c r="V187" s="5">
        <v>316</v>
      </c>
      <c r="W187" s="5">
        <v>316</v>
      </c>
      <c r="X187" s="5">
        <v>316</v>
      </c>
      <c r="Y187" s="5">
        <v>316</v>
      </c>
      <c r="Z187" s="5">
        <v>316</v>
      </c>
      <c r="AA187" s="5">
        <v>316</v>
      </c>
      <c r="AB187" s="5">
        <v>316</v>
      </c>
      <c r="AC187" s="5">
        <v>316</v>
      </c>
      <c r="AD187" s="5">
        <v>316</v>
      </c>
      <c r="AE187" s="5">
        <v>316</v>
      </c>
    </row>
    <row r="188" spans="1:31">
      <c r="A188" s="56" t="s">
        <v>66</v>
      </c>
      <c r="B188" s="56" t="s">
        <v>163</v>
      </c>
      <c r="C188" s="56" t="s">
        <v>133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</row>
    <row r="189" spans="1:31">
      <c r="A189" s="56" t="s">
        <v>66</v>
      </c>
      <c r="B189" s="56" t="s">
        <v>163</v>
      </c>
      <c r="C189" s="56" t="s">
        <v>134</v>
      </c>
      <c r="D189" s="5">
        <v>0</v>
      </c>
      <c r="E189" s="5">
        <v>4.1200000000000004E-6</v>
      </c>
      <c r="F189" s="5">
        <v>7.7499999999999986E-6</v>
      </c>
      <c r="G189" s="5">
        <v>7.7499999999999986E-6</v>
      </c>
      <c r="H189" s="5">
        <v>1.0890000000000001E-5</v>
      </c>
      <c r="I189" s="5">
        <v>1.403E-5</v>
      </c>
      <c r="J189" s="5">
        <v>1.717E-5</v>
      </c>
      <c r="K189" s="5">
        <v>1.717E-5</v>
      </c>
      <c r="L189" s="5">
        <v>1.717E-5</v>
      </c>
      <c r="M189" s="5">
        <v>1.717E-5</v>
      </c>
      <c r="N189" s="5">
        <v>1.717E-5</v>
      </c>
      <c r="O189" s="5">
        <v>1.766E-5</v>
      </c>
      <c r="P189" s="5">
        <v>1.766E-5</v>
      </c>
      <c r="Q189" s="5">
        <v>2.8549999999999999E-5</v>
      </c>
      <c r="R189" s="5">
        <v>2.8549999999999999E-5</v>
      </c>
      <c r="S189" s="5">
        <v>3.2669999999999997E-5</v>
      </c>
      <c r="T189" s="5">
        <v>4.0420000000000003E-5</v>
      </c>
      <c r="U189" s="5">
        <v>4.3069999999999993E-5</v>
      </c>
      <c r="V189" s="5">
        <v>4.6209999999999993E-5</v>
      </c>
      <c r="W189" s="5">
        <v>1.4001000000000001E-4</v>
      </c>
      <c r="X189" s="5">
        <v>2398.8042692199988</v>
      </c>
      <c r="Y189" s="5">
        <v>2398.8042692199988</v>
      </c>
      <c r="Z189" s="5">
        <v>2398.8042868799989</v>
      </c>
      <c r="AA189" s="5">
        <v>2398.8043040499988</v>
      </c>
      <c r="AB189" s="5">
        <v>2398.8043221999992</v>
      </c>
      <c r="AC189" s="5">
        <v>2398.8043378999992</v>
      </c>
      <c r="AD189" s="5">
        <v>2398.8043999699989</v>
      </c>
      <c r="AE189" s="5">
        <v>2398.8043999699989</v>
      </c>
    </row>
    <row r="190" spans="1:31">
      <c r="A190" s="56" t="s">
        <v>66</v>
      </c>
      <c r="B190" s="56" t="s">
        <v>163</v>
      </c>
      <c r="C190" s="56" t="s">
        <v>135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56" t="s">
        <v>66</v>
      </c>
      <c r="B191" s="56" t="s">
        <v>163</v>
      </c>
      <c r="C191" s="56" t="s">
        <v>136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</row>
    <row r="192" spans="1:31">
      <c r="A192" s="56" t="s">
        <v>66</v>
      </c>
      <c r="B192" s="56" t="s">
        <v>163</v>
      </c>
      <c r="C192" s="56" t="s">
        <v>152</v>
      </c>
      <c r="D192" s="5">
        <v>0</v>
      </c>
      <c r="E192" s="5">
        <v>0</v>
      </c>
      <c r="F192" s="5">
        <v>680</v>
      </c>
      <c r="G192" s="5">
        <v>2040</v>
      </c>
      <c r="H192" s="5">
        <v>2040</v>
      </c>
      <c r="I192" s="5">
        <v>2040</v>
      </c>
      <c r="J192" s="5">
        <v>2040</v>
      </c>
      <c r="K192" s="5">
        <v>2040</v>
      </c>
      <c r="L192" s="5">
        <v>2040</v>
      </c>
      <c r="M192" s="5">
        <v>2040</v>
      </c>
      <c r="N192" s="5">
        <v>2040</v>
      </c>
      <c r="O192" s="5">
        <v>2040</v>
      </c>
      <c r="P192" s="5">
        <v>2040</v>
      </c>
      <c r="Q192" s="5">
        <v>2040</v>
      </c>
      <c r="R192" s="5">
        <v>2040</v>
      </c>
      <c r="S192" s="5">
        <v>2040</v>
      </c>
      <c r="T192" s="5">
        <v>2040</v>
      </c>
      <c r="U192" s="5">
        <v>2040</v>
      </c>
      <c r="V192" s="5">
        <v>2040</v>
      </c>
      <c r="W192" s="5">
        <v>2040</v>
      </c>
      <c r="X192" s="5">
        <v>2040</v>
      </c>
      <c r="Y192" s="5">
        <v>2040</v>
      </c>
      <c r="Z192" s="5">
        <v>2040</v>
      </c>
      <c r="AA192" s="5">
        <v>2040</v>
      </c>
      <c r="AB192" s="5">
        <v>2040</v>
      </c>
      <c r="AC192" s="5">
        <v>2040</v>
      </c>
      <c r="AD192" s="5">
        <v>2040</v>
      </c>
      <c r="AE192" s="5">
        <v>2040</v>
      </c>
    </row>
    <row r="193" spans="1:31">
      <c r="A193" s="56" t="s">
        <v>66</v>
      </c>
      <c r="B193" s="56" t="s">
        <v>163</v>
      </c>
      <c r="C193" s="56" t="s">
        <v>153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8.9259999999999996E-5</v>
      </c>
      <c r="J193" s="5">
        <v>8.952000000000001E-5</v>
      </c>
      <c r="K193" s="5">
        <v>9.3549999999999997E-5</v>
      </c>
      <c r="L193" s="5">
        <v>9.8490000000000001E-5</v>
      </c>
      <c r="M193" s="5">
        <v>1.0433999999999999E-4</v>
      </c>
      <c r="N193" s="5">
        <v>1.2074E-4</v>
      </c>
      <c r="O193" s="5">
        <v>3.0616999999999998E-4</v>
      </c>
      <c r="P193" s="5">
        <v>3.0616999999999998E-4</v>
      </c>
      <c r="Q193" s="5">
        <v>207.88048406999999</v>
      </c>
      <c r="R193" s="5">
        <v>500.00057268</v>
      </c>
      <c r="S193" s="5">
        <v>500.00057275000012</v>
      </c>
      <c r="T193" s="5">
        <v>601.18789450999998</v>
      </c>
      <c r="U193" s="5">
        <v>601.18789477000018</v>
      </c>
      <c r="V193" s="5">
        <v>601.18789483</v>
      </c>
      <c r="W193" s="5">
        <v>601.18789484999991</v>
      </c>
      <c r="X193" s="5">
        <v>999.99999283</v>
      </c>
      <c r="Y193" s="5">
        <v>999.99999285000013</v>
      </c>
      <c r="Z193" s="5">
        <v>999.9999929600001</v>
      </c>
      <c r="AA193" s="5">
        <v>999.99999307000007</v>
      </c>
      <c r="AB193" s="5">
        <v>999.99999314000002</v>
      </c>
      <c r="AC193" s="5">
        <v>999.99999566000008</v>
      </c>
      <c r="AD193" s="5">
        <v>999.99999608999997</v>
      </c>
      <c r="AE193" s="5">
        <v>999.99999614000001</v>
      </c>
    </row>
    <row r="194" spans="1:31">
      <c r="A194" s="56" t="s">
        <v>66</v>
      </c>
      <c r="B194" s="56" t="s">
        <v>163</v>
      </c>
      <c r="C194" s="56" t="s">
        <v>154</v>
      </c>
      <c r="D194" s="5">
        <v>1.7030000000000001E-5</v>
      </c>
      <c r="E194" s="5">
        <v>2.4890000000000001E-5</v>
      </c>
      <c r="F194" s="5">
        <v>599.99945977000004</v>
      </c>
      <c r="G194" s="5">
        <v>599.99945977000004</v>
      </c>
      <c r="H194" s="5">
        <v>1524.9758494299999</v>
      </c>
      <c r="I194" s="5">
        <v>1924.9960498299999</v>
      </c>
      <c r="J194" s="5">
        <v>1999.9920069499999</v>
      </c>
      <c r="K194" s="5">
        <v>1999.99200707</v>
      </c>
      <c r="L194" s="5">
        <v>1999.9920070799999</v>
      </c>
      <c r="M194" s="5">
        <v>1999.9920073400001</v>
      </c>
      <c r="N194" s="5">
        <v>1999.9920074199999</v>
      </c>
      <c r="O194" s="5">
        <v>1999.9920076999999</v>
      </c>
      <c r="P194" s="5">
        <v>1999.9920076999999</v>
      </c>
      <c r="Q194" s="5">
        <v>1999.99200862</v>
      </c>
      <c r="R194" s="5">
        <v>1999.99201608</v>
      </c>
      <c r="S194" s="5">
        <v>1999.9920655599999</v>
      </c>
      <c r="T194" s="5">
        <v>1999.9921937700001</v>
      </c>
      <c r="U194" s="5">
        <v>1999.9921950800001</v>
      </c>
      <c r="V194" s="5">
        <v>1999.9921954199999</v>
      </c>
      <c r="W194" s="5">
        <v>1999.9921954399999</v>
      </c>
      <c r="X194" s="5">
        <v>1999.9921954399999</v>
      </c>
      <c r="Y194" s="5">
        <v>1999.99223183</v>
      </c>
      <c r="Z194" s="5">
        <v>1999.99223183</v>
      </c>
      <c r="AA194" s="5">
        <v>1999.99224157</v>
      </c>
      <c r="AB194" s="5">
        <v>1999.99224157</v>
      </c>
      <c r="AC194" s="5">
        <v>2015.9693642</v>
      </c>
      <c r="AD194" s="5">
        <v>2403.9297699200001</v>
      </c>
      <c r="AE194" s="5">
        <v>2403.9297704099999</v>
      </c>
    </row>
    <row r="195" spans="1:31">
      <c r="A195" s="56" t="s">
        <v>66</v>
      </c>
      <c r="B195" s="56" t="s">
        <v>163</v>
      </c>
      <c r="C195" s="56" t="s">
        <v>155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</row>
    <row r="196" spans="1:31">
      <c r="A196" s="56" t="s">
        <v>66</v>
      </c>
      <c r="B196" s="56" t="s">
        <v>163</v>
      </c>
      <c r="C196" s="56" t="s">
        <v>138</v>
      </c>
      <c r="D196" s="5">
        <v>86.581000000000003</v>
      </c>
      <c r="E196" s="5">
        <v>183.27699999999999</v>
      </c>
      <c r="F196" s="5">
        <v>310.85300000000001</v>
      </c>
      <c r="G196" s="5">
        <v>466.69400000000007</v>
      </c>
      <c r="H196" s="5">
        <v>653.32499999000004</v>
      </c>
      <c r="I196" s="5">
        <v>873.64800001000003</v>
      </c>
      <c r="J196" s="5">
        <v>1213.0029999999999</v>
      </c>
      <c r="K196" s="5">
        <v>1516.9194459299999</v>
      </c>
      <c r="L196" s="5">
        <v>1856.58857704</v>
      </c>
      <c r="M196" s="5">
        <v>2257.65402313</v>
      </c>
      <c r="N196" s="5">
        <v>2748.2190898200001</v>
      </c>
      <c r="O196" s="5">
        <v>3282.5411549400001</v>
      </c>
      <c r="P196" s="5">
        <v>3827.3684765800008</v>
      </c>
      <c r="Q196" s="5">
        <v>4399.7290530500004</v>
      </c>
      <c r="R196" s="5">
        <v>4956.1113137599996</v>
      </c>
      <c r="S196" s="5">
        <v>5516.8108461200027</v>
      </c>
      <c r="T196" s="5">
        <v>5963.4376751500031</v>
      </c>
      <c r="U196" s="5">
        <v>6399.0813179900024</v>
      </c>
      <c r="V196" s="5">
        <v>6799.6137216000016</v>
      </c>
      <c r="W196" s="5">
        <v>7225.4645357400032</v>
      </c>
      <c r="X196" s="5">
        <v>7659.8099897600032</v>
      </c>
      <c r="Y196" s="5">
        <v>8120.2669619000026</v>
      </c>
      <c r="Z196" s="5">
        <v>8587.5540177000039</v>
      </c>
      <c r="AA196" s="5">
        <v>9084.8406502700018</v>
      </c>
      <c r="AB196" s="5">
        <v>9587.4307687700039</v>
      </c>
      <c r="AC196" s="5">
        <v>10119.484615359999</v>
      </c>
      <c r="AD196" s="5">
        <v>10659.0342607</v>
      </c>
      <c r="AE196" s="5">
        <v>10687.029870079999</v>
      </c>
    </row>
    <row r="197" spans="1:31">
      <c r="A197" s="56" t="s">
        <v>66</v>
      </c>
      <c r="B197" s="56" t="s">
        <v>163</v>
      </c>
      <c r="C197" s="56" t="s">
        <v>139</v>
      </c>
      <c r="D197" s="5">
        <v>382.40600000000012</v>
      </c>
      <c r="E197" s="5">
        <v>634.851</v>
      </c>
      <c r="F197" s="5">
        <v>854.83699999999999</v>
      </c>
      <c r="G197" s="5">
        <v>1040.981</v>
      </c>
      <c r="H197" s="5">
        <v>1194.835</v>
      </c>
      <c r="I197" s="5">
        <v>1328.355</v>
      </c>
      <c r="J197" s="5">
        <v>1555.37</v>
      </c>
      <c r="K197" s="5">
        <v>1872.674</v>
      </c>
      <c r="L197" s="5">
        <v>2203.509</v>
      </c>
      <c r="M197" s="5">
        <v>2558.8819999999992</v>
      </c>
      <c r="N197" s="5">
        <v>2991.9250000000002</v>
      </c>
      <c r="O197" s="5">
        <v>3413.1260000000002</v>
      </c>
      <c r="P197" s="5">
        <v>3805.1639999999989</v>
      </c>
      <c r="Q197" s="5">
        <v>4162.1990000000014</v>
      </c>
      <c r="R197" s="5">
        <v>4469.0430000000024</v>
      </c>
      <c r="S197" s="5">
        <v>4717.5640000000012</v>
      </c>
      <c r="T197" s="5">
        <v>4833.8690000000024</v>
      </c>
      <c r="U197" s="5">
        <v>4891.4120000000003</v>
      </c>
      <c r="V197" s="5">
        <v>4908.1530000000012</v>
      </c>
      <c r="W197" s="5">
        <v>4908.527000000001</v>
      </c>
      <c r="X197" s="5">
        <v>4910.9710000000014</v>
      </c>
      <c r="Y197" s="5">
        <v>4898.5200000000004</v>
      </c>
      <c r="Z197" s="5">
        <v>4888.6310000000003</v>
      </c>
      <c r="AA197" s="5">
        <v>4863.7990000000018</v>
      </c>
      <c r="AB197" s="5">
        <v>4842.0880000000016</v>
      </c>
      <c r="AC197" s="5">
        <v>4805.3119999999999</v>
      </c>
      <c r="AD197" s="5">
        <v>4771.5679999999993</v>
      </c>
      <c r="AE197" s="5">
        <v>4771.5679999999993</v>
      </c>
    </row>
    <row r="198" spans="1:31">
      <c r="A198" s="56" t="s">
        <v>66</v>
      </c>
      <c r="B198" s="56" t="s">
        <v>163</v>
      </c>
      <c r="C198" s="56" t="s">
        <v>146</v>
      </c>
      <c r="D198" s="5">
        <v>27.631719511418051</v>
      </c>
      <c r="E198" s="5">
        <v>60.945931850400939</v>
      </c>
      <c r="F198" s="5">
        <v>92.756677094484871</v>
      </c>
      <c r="G198" s="5">
        <v>268.41630721057987</v>
      </c>
      <c r="H198" s="5">
        <v>484.26799566794801</v>
      </c>
      <c r="I198" s="5">
        <v>599.53973965987211</v>
      </c>
      <c r="J198" s="5">
        <v>727.49449332992685</v>
      </c>
      <c r="K198" s="5">
        <v>785.95867240122789</v>
      </c>
      <c r="L198" s="5">
        <v>850.07960636192979</v>
      </c>
      <c r="M198" s="5">
        <v>927.01920272312418</v>
      </c>
      <c r="N198" s="5">
        <v>1000.820231790647</v>
      </c>
      <c r="O198" s="5">
        <v>1078.584603320325</v>
      </c>
      <c r="P198" s="5">
        <v>1154.7420456254811</v>
      </c>
      <c r="Q198" s="5">
        <v>1236.5536031438601</v>
      </c>
      <c r="R198" s="5">
        <v>1305.3795577482099</v>
      </c>
      <c r="S198" s="5">
        <v>1405.0290012715921</v>
      </c>
      <c r="T198" s="5">
        <v>1479.7015500986549</v>
      </c>
      <c r="U198" s="5">
        <v>1587.144589936961</v>
      </c>
      <c r="V198" s="5">
        <v>1611.2885279571749</v>
      </c>
      <c r="W198" s="5">
        <v>1612.911835954211</v>
      </c>
      <c r="X198" s="5">
        <v>1626.3615913041231</v>
      </c>
      <c r="Y198" s="5">
        <v>1668.4370216261291</v>
      </c>
      <c r="Z198" s="5">
        <v>1675.7015423349001</v>
      </c>
      <c r="AA198" s="5">
        <v>1717.7297477096549</v>
      </c>
      <c r="AB198" s="5">
        <v>1752.2903038131969</v>
      </c>
      <c r="AC198" s="5">
        <v>1775.6551607951101</v>
      </c>
      <c r="AD198" s="5">
        <v>1790.141655222322</v>
      </c>
      <c r="AE198" s="5">
        <v>1819.385537795175</v>
      </c>
    </row>
    <row r="199" spans="1:3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</row>
    <row r="200" spans="1:31">
      <c r="A200" s="56" t="s">
        <v>66</v>
      </c>
      <c r="B200" s="56" t="s">
        <v>197</v>
      </c>
      <c r="C200" s="56" t="s">
        <v>132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</row>
    <row r="201" spans="1:31">
      <c r="A201" s="56" t="s">
        <v>66</v>
      </c>
      <c r="B201" s="56" t="s">
        <v>197</v>
      </c>
      <c r="C201" s="56" t="s">
        <v>133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</row>
    <row r="202" spans="1:31">
      <c r="A202" s="56" t="s">
        <v>66</v>
      </c>
      <c r="B202" s="56" t="s">
        <v>197</v>
      </c>
      <c r="C202" s="56" t="s">
        <v>134</v>
      </c>
      <c r="D202" s="5">
        <v>0</v>
      </c>
      <c r="E202" s="5">
        <v>4.1200000000000004E-6</v>
      </c>
      <c r="F202" s="5">
        <v>7.2599999999999999E-6</v>
      </c>
      <c r="G202" s="5">
        <v>1.04E-5</v>
      </c>
      <c r="H202" s="5">
        <v>1.3540000000000001E-5</v>
      </c>
      <c r="I202" s="5">
        <v>2.031E-5</v>
      </c>
      <c r="J202" s="5">
        <v>2.031E-5</v>
      </c>
      <c r="K202" s="5">
        <v>2.031E-5</v>
      </c>
      <c r="L202" s="5">
        <v>2.031E-5</v>
      </c>
      <c r="M202" s="5">
        <v>2.031E-5</v>
      </c>
      <c r="N202" s="5">
        <v>2.031E-5</v>
      </c>
      <c r="O202" s="5">
        <v>2.1290000000000001E-5</v>
      </c>
      <c r="P202" s="5">
        <v>2.1290000000000001E-5</v>
      </c>
      <c r="Q202" s="5">
        <v>3.0710000000000002E-5</v>
      </c>
      <c r="R202" s="5">
        <v>3.0710000000000002E-5</v>
      </c>
      <c r="S202" s="5">
        <v>3.434E-5</v>
      </c>
      <c r="T202" s="5">
        <v>4.2089999999999978E-5</v>
      </c>
      <c r="U202" s="5">
        <v>4.9839999999999977E-5</v>
      </c>
      <c r="V202" s="5">
        <v>5.2979999999999977E-5</v>
      </c>
      <c r="W202" s="5">
        <v>9.3400000000000021E-5</v>
      </c>
      <c r="X202" s="5">
        <v>9.3400000000000021E-5</v>
      </c>
      <c r="Y202" s="5">
        <v>9.3400000000000021E-5</v>
      </c>
      <c r="Z202" s="5">
        <v>1593.3210183799999</v>
      </c>
      <c r="AA202" s="5">
        <v>1593.3210183799999</v>
      </c>
      <c r="AB202" s="5">
        <v>1593.3210183799999</v>
      </c>
      <c r="AC202" s="5">
        <v>1593.3210183799999</v>
      </c>
      <c r="AD202" s="5">
        <v>1593.3210183799999</v>
      </c>
      <c r="AE202" s="5">
        <v>1593.3210183799999</v>
      </c>
    </row>
    <row r="203" spans="1:31">
      <c r="A203" s="56" t="s">
        <v>66</v>
      </c>
      <c r="B203" s="56" t="s">
        <v>197</v>
      </c>
      <c r="C203" s="56" t="s">
        <v>135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</row>
    <row r="204" spans="1:31">
      <c r="A204" s="56" t="s">
        <v>66</v>
      </c>
      <c r="B204" s="56" t="s">
        <v>197</v>
      </c>
      <c r="C204" s="56" t="s">
        <v>136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</row>
    <row r="205" spans="1:31">
      <c r="A205" s="56" t="s">
        <v>66</v>
      </c>
      <c r="B205" s="56" t="s">
        <v>197</v>
      </c>
      <c r="C205" s="56" t="s">
        <v>153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2.1460000000000001E-5</v>
      </c>
      <c r="J205" s="5">
        <v>2.3540000000000002E-5</v>
      </c>
      <c r="K205" s="5">
        <v>225.61174652</v>
      </c>
      <c r="L205" s="5">
        <v>225.61174652</v>
      </c>
      <c r="M205" s="5">
        <v>225.61174652</v>
      </c>
      <c r="N205" s="5">
        <v>472.70342013999999</v>
      </c>
      <c r="O205" s="5">
        <v>555.64360771999998</v>
      </c>
      <c r="P205" s="5">
        <v>555.64360771999998</v>
      </c>
      <c r="Q205" s="5">
        <v>1201.0384113099999</v>
      </c>
      <c r="R205" s="5">
        <v>1354.2142196699999</v>
      </c>
      <c r="S205" s="5">
        <v>1354.21422123</v>
      </c>
      <c r="T205" s="5">
        <v>1391.4980511700001</v>
      </c>
      <c r="U205" s="5">
        <v>1391.4980511900001</v>
      </c>
      <c r="V205" s="5">
        <v>1708.73608281</v>
      </c>
      <c r="W205" s="5">
        <v>1708.73608283</v>
      </c>
      <c r="X205" s="5">
        <v>1708.7360828400001</v>
      </c>
      <c r="Y205" s="5">
        <v>1708.7360829100001</v>
      </c>
      <c r="Z205" s="5">
        <v>1708.73608354</v>
      </c>
      <c r="AA205" s="5">
        <v>1708.73608354</v>
      </c>
      <c r="AB205" s="5">
        <v>1708.73608354</v>
      </c>
      <c r="AC205" s="5">
        <v>1708.73608356</v>
      </c>
      <c r="AD205" s="5">
        <v>1708.73608358</v>
      </c>
      <c r="AE205" s="5">
        <v>1708.7360835899999</v>
      </c>
    </row>
    <row r="206" spans="1:31">
      <c r="A206" s="56" t="s">
        <v>66</v>
      </c>
      <c r="B206" s="56" t="s">
        <v>197</v>
      </c>
      <c r="C206" s="56" t="s">
        <v>154</v>
      </c>
      <c r="D206" s="5">
        <v>2.05E-5</v>
      </c>
      <c r="E206" s="5">
        <v>2.9559999999999991E-5</v>
      </c>
      <c r="F206" s="5">
        <v>250.00003545000001</v>
      </c>
      <c r="G206" s="5">
        <v>250.00004368</v>
      </c>
      <c r="H206" s="5">
        <v>250.00005666000001</v>
      </c>
      <c r="I206" s="5">
        <v>338.9694768</v>
      </c>
      <c r="J206" s="5">
        <v>338.96968104000001</v>
      </c>
      <c r="K206" s="5">
        <v>1053.2694479100001</v>
      </c>
      <c r="L206" s="5">
        <v>1053.2694479100001</v>
      </c>
      <c r="M206" s="5">
        <v>1053.2694479100001</v>
      </c>
      <c r="N206" s="5">
        <v>1053.2694479100001</v>
      </c>
      <c r="O206" s="5">
        <v>1053.2694479100001</v>
      </c>
      <c r="P206" s="5">
        <v>1053.2694479100001</v>
      </c>
      <c r="Q206" s="5">
        <v>1053.26944796</v>
      </c>
      <c r="R206" s="5">
        <v>1053.2694490700001</v>
      </c>
      <c r="S206" s="5">
        <v>1958.6541975499999</v>
      </c>
      <c r="T206" s="5">
        <v>3146.9755836999998</v>
      </c>
      <c r="U206" s="5">
        <v>3319.9832755000002</v>
      </c>
      <c r="V206" s="5">
        <v>3558.1268622899988</v>
      </c>
      <c r="W206" s="5">
        <v>3558.1268623300002</v>
      </c>
      <c r="X206" s="5">
        <v>3558.1268623300002</v>
      </c>
      <c r="Y206" s="5">
        <v>3558.12686265</v>
      </c>
      <c r="Z206" s="5">
        <v>3558.1268665900002</v>
      </c>
      <c r="AA206" s="5">
        <v>3558.1268665900002</v>
      </c>
      <c r="AB206" s="5">
        <v>3558.1268665900002</v>
      </c>
      <c r="AC206" s="5">
        <v>4580.6602176599999</v>
      </c>
      <c r="AD206" s="5">
        <v>6093.4303260800007</v>
      </c>
      <c r="AE206" s="5">
        <v>6093.4303283900008</v>
      </c>
    </row>
    <row r="207" spans="1:31">
      <c r="A207" s="56" t="s">
        <v>66</v>
      </c>
      <c r="B207" s="56" t="s">
        <v>197</v>
      </c>
      <c r="C207" s="56" t="s">
        <v>155</v>
      </c>
      <c r="D207" s="5">
        <v>1.0519999999999999E-5</v>
      </c>
      <c r="E207" s="5">
        <v>1.376E-5</v>
      </c>
      <c r="F207" s="5">
        <v>1.5699999999999999E-5</v>
      </c>
      <c r="G207" s="5">
        <v>1.8329999999999999E-5</v>
      </c>
      <c r="H207" s="5">
        <v>2.211E-5</v>
      </c>
      <c r="I207" s="5">
        <v>5.5920000000000007E-5</v>
      </c>
      <c r="J207" s="5">
        <v>5.9490000000000008E-5</v>
      </c>
      <c r="K207" s="5">
        <v>7.0640000000000015E-5</v>
      </c>
      <c r="L207" s="5">
        <v>7.0640000000000015E-5</v>
      </c>
      <c r="M207" s="5">
        <v>7.0640000000000015E-5</v>
      </c>
      <c r="N207" s="5">
        <v>7.0640000000000015E-5</v>
      </c>
      <c r="O207" s="5">
        <v>7.0640000000000015E-5</v>
      </c>
      <c r="P207" s="5">
        <v>7.0640000000000015E-5</v>
      </c>
      <c r="Q207" s="5">
        <v>7.065000000000001E-5</v>
      </c>
      <c r="R207" s="5">
        <v>9.0380000000000012E-5</v>
      </c>
      <c r="S207" s="5">
        <v>9.5360000000000009E-5</v>
      </c>
      <c r="T207" s="5">
        <v>1.0935E-4</v>
      </c>
      <c r="U207" s="5">
        <v>1.2134E-4</v>
      </c>
      <c r="V207" s="5">
        <v>1.528E-4</v>
      </c>
      <c r="W207" s="5">
        <v>1.5312E-4</v>
      </c>
      <c r="X207" s="5">
        <v>1.5312E-4</v>
      </c>
      <c r="Y207" s="5">
        <v>2.2052000000000001E-4</v>
      </c>
      <c r="Z207" s="5">
        <v>3.1624000000000002E-4</v>
      </c>
      <c r="AA207" s="5">
        <v>3.1624000000000002E-4</v>
      </c>
      <c r="AB207" s="5">
        <v>3.1624000000000002E-4</v>
      </c>
      <c r="AC207" s="5">
        <v>4.1030999999999999E-4</v>
      </c>
      <c r="AD207" s="5">
        <v>4.7540000000000001E-4</v>
      </c>
      <c r="AE207" s="5">
        <v>5.2901000000000001E-4</v>
      </c>
    </row>
    <row r="208" spans="1:31">
      <c r="A208" s="56" t="s">
        <v>66</v>
      </c>
      <c r="B208" s="56" t="s">
        <v>197</v>
      </c>
      <c r="C208" s="56" t="s">
        <v>138</v>
      </c>
      <c r="D208" s="5">
        <v>63.86699999999999</v>
      </c>
      <c r="E208" s="5">
        <v>145.19900002</v>
      </c>
      <c r="F208" s="5">
        <v>260.12500001000001</v>
      </c>
      <c r="G208" s="5">
        <v>399.77300000999992</v>
      </c>
      <c r="H208" s="5">
        <v>566.58900000999995</v>
      </c>
      <c r="I208" s="5">
        <v>768.22300000999996</v>
      </c>
      <c r="J208" s="5">
        <v>1082.171</v>
      </c>
      <c r="K208" s="5">
        <v>1365.2057166699999</v>
      </c>
      <c r="L208" s="5">
        <v>1633.9304508299999</v>
      </c>
      <c r="M208" s="5">
        <v>1951.8794653499999</v>
      </c>
      <c r="N208" s="5">
        <v>2339.6559260600011</v>
      </c>
      <c r="O208" s="5">
        <v>2765.3356824000011</v>
      </c>
      <c r="P208" s="5">
        <v>3207.1607025900012</v>
      </c>
      <c r="Q208" s="5">
        <v>3665.0942637800008</v>
      </c>
      <c r="R208" s="5">
        <v>4117.015927800001</v>
      </c>
      <c r="S208" s="5">
        <v>4577.2253343400007</v>
      </c>
      <c r="T208" s="5">
        <v>4933.1721028500006</v>
      </c>
      <c r="U208" s="5">
        <v>5275.1222712500012</v>
      </c>
      <c r="V208" s="5">
        <v>5579.8317931900001</v>
      </c>
      <c r="W208" s="5">
        <v>5903.1258865699992</v>
      </c>
      <c r="X208" s="5">
        <v>6232.6619733500002</v>
      </c>
      <c r="Y208" s="5">
        <v>6576.3601285199993</v>
      </c>
      <c r="Z208" s="5">
        <v>6924.5614566700024</v>
      </c>
      <c r="AA208" s="5">
        <v>7292.1176921500009</v>
      </c>
      <c r="AB208" s="5">
        <v>7663.6333017400002</v>
      </c>
      <c r="AC208" s="5">
        <v>8058.8471149300021</v>
      </c>
      <c r="AD208" s="5">
        <v>8454.1243175200034</v>
      </c>
      <c r="AE208" s="5">
        <v>8471.1753716700023</v>
      </c>
    </row>
    <row r="209" spans="1:31">
      <c r="A209" s="56" t="s">
        <v>66</v>
      </c>
      <c r="B209" s="56" t="s">
        <v>197</v>
      </c>
      <c r="C209" s="56" t="s">
        <v>139</v>
      </c>
      <c r="D209" s="5">
        <v>294.61500000000001</v>
      </c>
      <c r="E209" s="5">
        <v>530.95299999999997</v>
      </c>
      <c r="F209" s="5">
        <v>761.21100000000013</v>
      </c>
      <c r="G209" s="5">
        <v>944.64199999999994</v>
      </c>
      <c r="H209" s="5">
        <v>1102.943</v>
      </c>
      <c r="I209" s="5">
        <v>1246.027</v>
      </c>
      <c r="J209" s="5">
        <v>1484.479</v>
      </c>
      <c r="K209" s="5">
        <v>1798.547</v>
      </c>
      <c r="L209" s="5">
        <v>2060.4119999999998</v>
      </c>
      <c r="M209" s="5">
        <v>2344.3820000000001</v>
      </c>
      <c r="N209" s="5">
        <v>2691.569</v>
      </c>
      <c r="O209" s="5">
        <v>3033.7379999999998</v>
      </c>
      <c r="P209" s="5">
        <v>3365.1559999999999</v>
      </c>
      <c r="Q209" s="5">
        <v>3661.0500000000011</v>
      </c>
      <c r="R209" s="5">
        <v>3925.8510000000001</v>
      </c>
      <c r="S209" s="5">
        <v>4147.9240000000009</v>
      </c>
      <c r="T209" s="5">
        <v>4250.5570000000007</v>
      </c>
      <c r="U209" s="5">
        <v>4299.786000000001</v>
      </c>
      <c r="V209" s="5">
        <v>4310.5330000000004</v>
      </c>
      <c r="W209" s="5">
        <v>4306.277000000001</v>
      </c>
      <c r="X209" s="5">
        <v>4306.7970000000014</v>
      </c>
      <c r="Y209" s="5">
        <v>4288.9900000000016</v>
      </c>
      <c r="Z209" s="5">
        <v>4276.0249999999996</v>
      </c>
      <c r="AA209" s="5">
        <v>4247.2620000000024</v>
      </c>
      <c r="AB209" s="5">
        <v>4224.1660000000002</v>
      </c>
      <c r="AC209" s="5">
        <v>4188.7510000000002</v>
      </c>
      <c r="AD209" s="5">
        <v>4155.3250000000007</v>
      </c>
      <c r="AE209" s="5">
        <v>4155.3250000000007</v>
      </c>
    </row>
    <row r="210" spans="1:31">
      <c r="A210" s="56" t="s">
        <v>66</v>
      </c>
      <c r="B210" s="56" t="s">
        <v>197</v>
      </c>
      <c r="C210" s="56" t="s">
        <v>146</v>
      </c>
      <c r="D210" s="5">
        <v>27.966639847709899</v>
      </c>
      <c r="E210" s="5">
        <v>57.972022096253063</v>
      </c>
      <c r="F210" s="5">
        <v>87.442459357176347</v>
      </c>
      <c r="G210" s="5">
        <v>121.0724000352471</v>
      </c>
      <c r="H210" s="5">
        <v>154.61389092876061</v>
      </c>
      <c r="I210" s="5">
        <v>187.16062822090001</v>
      </c>
      <c r="J210" s="5">
        <v>218.3400672591961</v>
      </c>
      <c r="K210" s="5">
        <v>254.14223163033409</v>
      </c>
      <c r="L210" s="5">
        <v>290.2336735130632</v>
      </c>
      <c r="M210" s="5">
        <v>328.71334081566448</v>
      </c>
      <c r="N210" s="5">
        <v>361.96398485011969</v>
      </c>
      <c r="O210" s="5">
        <v>402.62384212226408</v>
      </c>
      <c r="P210" s="5">
        <v>442.11607292964572</v>
      </c>
      <c r="Q210" s="5">
        <v>486.00542087693088</v>
      </c>
      <c r="R210" s="5">
        <v>527.36072955923134</v>
      </c>
      <c r="S210" s="5">
        <v>566.07436968672584</v>
      </c>
      <c r="T210" s="5">
        <v>612.4416282371227</v>
      </c>
      <c r="U210" s="5">
        <v>660.05842888367874</v>
      </c>
      <c r="V210" s="5">
        <v>705.42088086631964</v>
      </c>
      <c r="W210" s="5">
        <v>749.90218507628617</v>
      </c>
      <c r="X210" s="5">
        <v>798.03180817615851</v>
      </c>
      <c r="Y210" s="5">
        <v>849.54910337861622</v>
      </c>
      <c r="Z210" s="5">
        <v>899.27917628446596</v>
      </c>
      <c r="AA210" s="5">
        <v>945.46105939618053</v>
      </c>
      <c r="AB210" s="5">
        <v>1003.846676001139</v>
      </c>
      <c r="AC210" s="5">
        <v>1059.5157277066539</v>
      </c>
      <c r="AD210" s="5">
        <v>1116.883450306987</v>
      </c>
      <c r="AE210" s="5">
        <v>1174.697781324073</v>
      </c>
    </row>
    <row r="211" spans="1:3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</row>
    <row r="212" spans="1:31">
      <c r="A212" s="56" t="s">
        <v>66</v>
      </c>
      <c r="B212" s="56" t="s">
        <v>198</v>
      </c>
      <c r="C212" s="56" t="s">
        <v>132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</row>
    <row r="213" spans="1:31">
      <c r="A213" s="56" t="s">
        <v>66</v>
      </c>
      <c r="B213" s="56" t="s">
        <v>198</v>
      </c>
      <c r="C213" s="56" t="s">
        <v>133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</row>
    <row r="214" spans="1:31">
      <c r="A214" s="56" t="s">
        <v>66</v>
      </c>
      <c r="B214" s="56" t="s">
        <v>198</v>
      </c>
      <c r="C214" s="56" t="s">
        <v>134</v>
      </c>
      <c r="D214" s="5">
        <v>0</v>
      </c>
      <c r="E214" s="5">
        <v>4.1200000000000004E-6</v>
      </c>
      <c r="F214" s="5">
        <v>7.2599999999999999E-6</v>
      </c>
      <c r="G214" s="5">
        <v>1.04E-5</v>
      </c>
      <c r="H214" s="5">
        <v>1.3540000000000001E-5</v>
      </c>
      <c r="I214" s="5">
        <v>1.668E-5</v>
      </c>
      <c r="J214" s="5">
        <v>1.982E-5</v>
      </c>
      <c r="K214" s="5">
        <v>1.982E-5</v>
      </c>
      <c r="L214" s="5">
        <v>1.982E-5</v>
      </c>
      <c r="M214" s="5">
        <v>1.982E-5</v>
      </c>
      <c r="N214" s="5">
        <v>1.982E-5</v>
      </c>
      <c r="O214" s="5">
        <v>1.982E-5</v>
      </c>
      <c r="P214" s="5">
        <v>1.982E-5</v>
      </c>
      <c r="Q214" s="5">
        <v>155.52477064999999</v>
      </c>
      <c r="R214" s="5">
        <v>155.52477064999999</v>
      </c>
      <c r="S214" s="5">
        <v>155.52477476999999</v>
      </c>
      <c r="T214" s="5">
        <v>1013.98050392</v>
      </c>
      <c r="U214" s="5">
        <v>1013.98050392</v>
      </c>
      <c r="V214" s="5">
        <v>1013.98050392</v>
      </c>
      <c r="W214" s="5">
        <v>1204.11090315</v>
      </c>
      <c r="X214" s="5">
        <v>1204.11090315</v>
      </c>
      <c r="Y214" s="5">
        <v>1204.1109056</v>
      </c>
      <c r="Z214" s="5">
        <v>1204.1109203200001</v>
      </c>
      <c r="AA214" s="5">
        <v>1204.1109360200001</v>
      </c>
      <c r="AB214" s="5">
        <v>1204.11095613</v>
      </c>
      <c r="AC214" s="5">
        <v>1204.1109713400001</v>
      </c>
      <c r="AD214" s="5">
        <v>2412.85829771</v>
      </c>
      <c r="AE214" s="5">
        <v>2617.8623666100002</v>
      </c>
    </row>
    <row r="215" spans="1:31">
      <c r="A215" s="56" t="s">
        <v>66</v>
      </c>
      <c r="B215" s="56" t="s">
        <v>198</v>
      </c>
      <c r="C215" s="56" t="s">
        <v>135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</row>
    <row r="216" spans="1:31">
      <c r="A216" s="56" t="s">
        <v>66</v>
      </c>
      <c r="B216" s="56" t="s">
        <v>198</v>
      </c>
      <c r="C216" s="56" t="s">
        <v>136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</row>
    <row r="217" spans="1:31">
      <c r="A217" s="56" t="s">
        <v>66</v>
      </c>
      <c r="B217" s="56" t="s">
        <v>198</v>
      </c>
      <c r="C217" s="56" t="s">
        <v>153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2.3450000000000001E-5</v>
      </c>
      <c r="J217" s="5">
        <v>2.9439999999999999E-5</v>
      </c>
      <c r="K217" s="5">
        <v>5.287E-5</v>
      </c>
      <c r="L217" s="5">
        <v>5.287E-5</v>
      </c>
      <c r="M217" s="5">
        <v>5.287E-5</v>
      </c>
      <c r="N217" s="5">
        <v>5.287E-5</v>
      </c>
      <c r="O217" s="5">
        <v>5.287E-5</v>
      </c>
      <c r="P217" s="5">
        <v>5.287E-5</v>
      </c>
      <c r="Q217" s="5">
        <v>1.0752E-4</v>
      </c>
      <c r="R217" s="5">
        <v>1.2638999999999999E-4</v>
      </c>
      <c r="S217" s="5">
        <v>1.2641E-4</v>
      </c>
      <c r="T217" s="5">
        <v>504.47332449999999</v>
      </c>
      <c r="U217" s="5">
        <v>504.47332449999999</v>
      </c>
      <c r="V217" s="5">
        <v>504.47332449999999</v>
      </c>
      <c r="W217" s="5">
        <v>504.47332449999999</v>
      </c>
      <c r="X217" s="5">
        <v>686.32545098000003</v>
      </c>
      <c r="Y217" s="5">
        <v>686.32545400000004</v>
      </c>
      <c r="Z217" s="5">
        <v>686.32545578999998</v>
      </c>
      <c r="AA217" s="5">
        <v>686.32546212</v>
      </c>
      <c r="AB217" s="5">
        <v>686.32546217000004</v>
      </c>
      <c r="AC217" s="5">
        <v>686.32546224999999</v>
      </c>
      <c r="AD217" s="5">
        <v>686.32547838000005</v>
      </c>
      <c r="AE217" s="5">
        <v>686.32548394000014</v>
      </c>
    </row>
    <row r="218" spans="1:31">
      <c r="A218" s="56" t="s">
        <v>66</v>
      </c>
      <c r="B218" s="56" t="s">
        <v>198</v>
      </c>
      <c r="C218" s="56" t="s">
        <v>154</v>
      </c>
      <c r="D218" s="5">
        <v>4.2400000000000001E-6</v>
      </c>
      <c r="E218" s="5">
        <v>5.9900000000000002E-6</v>
      </c>
      <c r="F218" s="5">
        <v>7.4000000000000003E-6</v>
      </c>
      <c r="G218" s="5">
        <v>1.0200000000000001E-5</v>
      </c>
      <c r="H218" s="5">
        <v>1.588E-5</v>
      </c>
      <c r="I218" s="5">
        <v>3.1109999999999999E-5</v>
      </c>
      <c r="J218" s="5">
        <v>8.5179999999999994E-5</v>
      </c>
      <c r="K218" s="5">
        <v>586.44996068</v>
      </c>
      <c r="L218" s="5">
        <v>586.44996068</v>
      </c>
      <c r="M218" s="5">
        <v>586.44996068</v>
      </c>
      <c r="N218" s="5">
        <v>586.44996068</v>
      </c>
      <c r="O218" s="5">
        <v>586.44996068</v>
      </c>
      <c r="P218" s="5">
        <v>586.44996068</v>
      </c>
      <c r="Q218" s="5">
        <v>586.44996070000002</v>
      </c>
      <c r="R218" s="5">
        <v>586.44996071000003</v>
      </c>
      <c r="S218" s="5">
        <v>586.44996071000003</v>
      </c>
      <c r="T218" s="5">
        <v>586.44996072000004</v>
      </c>
      <c r="U218" s="5">
        <v>586.44996072000004</v>
      </c>
      <c r="V218" s="5">
        <v>586.44996072000004</v>
      </c>
      <c r="W218" s="5">
        <v>586.44996072000004</v>
      </c>
      <c r="X218" s="5">
        <v>586.44996072000004</v>
      </c>
      <c r="Y218" s="5">
        <v>586.44996072000004</v>
      </c>
      <c r="Z218" s="5">
        <v>586.44996072000004</v>
      </c>
      <c r="AA218" s="5">
        <v>586.44996072000004</v>
      </c>
      <c r="AB218" s="5">
        <v>586.44996072000004</v>
      </c>
      <c r="AC218" s="5">
        <v>586.44996072000004</v>
      </c>
      <c r="AD218" s="5">
        <v>586.44996072000004</v>
      </c>
      <c r="AE218" s="5">
        <v>586.44996072000004</v>
      </c>
    </row>
    <row r="219" spans="1:31">
      <c r="A219" s="56" t="s">
        <v>66</v>
      </c>
      <c r="B219" s="56" t="s">
        <v>198</v>
      </c>
      <c r="C219" s="56" t="s">
        <v>155</v>
      </c>
      <c r="D219" s="5">
        <v>0</v>
      </c>
      <c r="E219" s="5">
        <v>0</v>
      </c>
      <c r="F219" s="5">
        <v>0</v>
      </c>
      <c r="G219" s="5">
        <v>0</v>
      </c>
      <c r="H219" s="5">
        <v>1.0999999999999981</v>
      </c>
      <c r="I219" s="5">
        <v>1.0999999999999981</v>
      </c>
      <c r="J219" s="5">
        <v>1.0999999999999981</v>
      </c>
      <c r="K219" s="5">
        <v>1.0999999999999981</v>
      </c>
      <c r="L219" s="5">
        <v>1.0999999999999981</v>
      </c>
      <c r="M219" s="5">
        <v>252.2</v>
      </c>
      <c r="N219" s="5">
        <v>252.2</v>
      </c>
      <c r="O219" s="5">
        <v>253.3</v>
      </c>
      <c r="P219" s="5">
        <v>253.3</v>
      </c>
      <c r="Q219" s="5">
        <v>254.4</v>
      </c>
      <c r="R219" s="5">
        <v>254.4</v>
      </c>
      <c r="S219" s="5">
        <v>254.4</v>
      </c>
      <c r="T219" s="5">
        <v>254.4</v>
      </c>
      <c r="U219" s="5">
        <v>254.4</v>
      </c>
      <c r="V219" s="5">
        <v>254.4</v>
      </c>
      <c r="W219" s="5">
        <v>254.4</v>
      </c>
      <c r="X219" s="5">
        <v>254.4</v>
      </c>
      <c r="Y219" s="5">
        <v>254.4</v>
      </c>
      <c r="Z219" s="5">
        <v>254.4</v>
      </c>
      <c r="AA219" s="5">
        <v>254.4</v>
      </c>
      <c r="AB219" s="5">
        <v>254.4</v>
      </c>
      <c r="AC219" s="5">
        <v>254.4</v>
      </c>
      <c r="AD219" s="5">
        <v>254.4</v>
      </c>
      <c r="AE219" s="5">
        <v>254.4</v>
      </c>
    </row>
    <row r="220" spans="1:31">
      <c r="A220" s="56" t="s">
        <v>66</v>
      </c>
      <c r="B220" s="56" t="s">
        <v>198</v>
      </c>
      <c r="C220" s="56" t="s">
        <v>138</v>
      </c>
      <c r="D220" s="5">
        <v>50.557000000000002</v>
      </c>
      <c r="E220" s="5">
        <v>131.93</v>
      </c>
      <c r="F220" s="5">
        <v>249.50899999999999</v>
      </c>
      <c r="G220" s="5">
        <v>402.49900000000002</v>
      </c>
      <c r="H220" s="5">
        <v>592.0139999999999</v>
      </c>
      <c r="I220" s="5">
        <v>767.31</v>
      </c>
      <c r="J220" s="5">
        <v>1019.701</v>
      </c>
      <c r="K220" s="5">
        <v>1234.6444565899999</v>
      </c>
      <c r="L220" s="5">
        <v>1437.02502918</v>
      </c>
      <c r="M220" s="5">
        <v>1667.1736107700001</v>
      </c>
      <c r="N220" s="5">
        <v>1967.06290517</v>
      </c>
      <c r="O220" s="5">
        <v>2317.0620700999989</v>
      </c>
      <c r="P220" s="5">
        <v>2683.9242191599992</v>
      </c>
      <c r="Q220" s="5">
        <v>3078.1003508299991</v>
      </c>
      <c r="R220" s="5">
        <v>3498.0703958999989</v>
      </c>
      <c r="S220" s="5">
        <v>3902.0178795100001</v>
      </c>
      <c r="T220" s="5">
        <v>4243.0639133199993</v>
      </c>
      <c r="U220" s="5">
        <v>4588.8862578199996</v>
      </c>
      <c r="V220" s="5">
        <v>4917.1305791000004</v>
      </c>
      <c r="W220" s="5">
        <v>5235.4245199799998</v>
      </c>
      <c r="X220" s="5">
        <v>5563.1359228100009</v>
      </c>
      <c r="Y220" s="5">
        <v>5909.4653060000001</v>
      </c>
      <c r="Z220" s="5">
        <v>6263.6991736600003</v>
      </c>
      <c r="AA220" s="5">
        <v>6640.7039552000006</v>
      </c>
      <c r="AB220" s="5">
        <v>7024.8455544500002</v>
      </c>
      <c r="AC220" s="5">
        <v>7433.0442817500007</v>
      </c>
      <c r="AD220" s="5">
        <v>7850.1142635799997</v>
      </c>
      <c r="AE220" s="5">
        <v>7878.822367310001</v>
      </c>
    </row>
    <row r="221" spans="1:31">
      <c r="A221" s="56" t="s">
        <v>66</v>
      </c>
      <c r="B221" s="56" t="s">
        <v>198</v>
      </c>
      <c r="C221" s="56" t="s">
        <v>139</v>
      </c>
      <c r="D221" s="5">
        <v>235.46199999999999</v>
      </c>
      <c r="E221" s="5">
        <v>495.98899999999992</v>
      </c>
      <c r="F221" s="5">
        <v>744.11799999999994</v>
      </c>
      <c r="G221" s="5">
        <v>971.71900000000005</v>
      </c>
      <c r="H221" s="5">
        <v>1167.069</v>
      </c>
      <c r="I221" s="5">
        <v>1241.069</v>
      </c>
      <c r="J221" s="5">
        <v>1369.0930000000001</v>
      </c>
      <c r="K221" s="5">
        <v>1580.354</v>
      </c>
      <c r="L221" s="5">
        <v>1747.289</v>
      </c>
      <c r="M221" s="5">
        <v>1914.7639999999999</v>
      </c>
      <c r="N221" s="5">
        <v>2152.3429999999998</v>
      </c>
      <c r="O221" s="5">
        <v>2408.1790000000001</v>
      </c>
      <c r="P221" s="5">
        <v>2658.0529999999999</v>
      </c>
      <c r="Q221" s="5">
        <v>2893.2620000000002</v>
      </c>
      <c r="R221" s="5">
        <v>3132.4560000000001</v>
      </c>
      <c r="S221" s="5">
        <v>3307.1959999999999</v>
      </c>
      <c r="T221" s="5">
        <v>3404.0439999999999</v>
      </c>
      <c r="U221" s="5">
        <v>3468.697999999999</v>
      </c>
      <c r="V221" s="5">
        <v>3508.27</v>
      </c>
      <c r="W221" s="5">
        <v>3507.7710000000002</v>
      </c>
      <c r="X221" s="5">
        <v>3510.5940000000001</v>
      </c>
      <c r="Y221" s="5">
        <v>3501.5169999999998</v>
      </c>
      <c r="Z221" s="5">
        <v>3495.7370000000001</v>
      </c>
      <c r="AA221" s="5">
        <v>3479.121000000001</v>
      </c>
      <c r="AB221" s="5">
        <v>3466.3290000000011</v>
      </c>
      <c r="AC221" s="5">
        <v>3443.860000000001</v>
      </c>
      <c r="AD221" s="5">
        <v>3424.6760000000008</v>
      </c>
      <c r="AE221" s="5">
        <v>3424.6760000000008</v>
      </c>
    </row>
    <row r="222" spans="1:31">
      <c r="A222" s="56" t="s">
        <v>66</v>
      </c>
      <c r="B222" s="56" t="s">
        <v>198</v>
      </c>
      <c r="C222" s="56" t="s">
        <v>146</v>
      </c>
      <c r="D222" s="5">
        <v>27.710227027961171</v>
      </c>
      <c r="E222" s="5">
        <v>50.310897013230061</v>
      </c>
      <c r="F222" s="5">
        <v>74.672167916392056</v>
      </c>
      <c r="G222" s="5">
        <v>94.022937910285719</v>
      </c>
      <c r="H222" s="5">
        <v>119.1562399951289</v>
      </c>
      <c r="I222" s="5">
        <v>144.20603854408921</v>
      </c>
      <c r="J222" s="5">
        <v>171.13014067922671</v>
      </c>
      <c r="K222" s="5">
        <v>197.3637831839122</v>
      </c>
      <c r="L222" s="5">
        <v>227.21192182945239</v>
      </c>
      <c r="M222" s="5">
        <v>263.74488994034289</v>
      </c>
      <c r="N222" s="5">
        <v>296.21473430141191</v>
      </c>
      <c r="O222" s="5">
        <v>329.01604308404262</v>
      </c>
      <c r="P222" s="5">
        <v>366.41505623677119</v>
      </c>
      <c r="Q222" s="5">
        <v>406.49614175884221</v>
      </c>
      <c r="R222" s="5">
        <v>442.43709016142651</v>
      </c>
      <c r="S222" s="5">
        <v>480.86512955553769</v>
      </c>
      <c r="T222" s="5">
        <v>521.2578231995351</v>
      </c>
      <c r="U222" s="5">
        <v>556.0963966069221</v>
      </c>
      <c r="V222" s="5">
        <v>594.2533664658024</v>
      </c>
      <c r="W222" s="5">
        <v>636.63269598333522</v>
      </c>
      <c r="X222" s="5">
        <v>678.98808318125111</v>
      </c>
      <c r="Y222" s="5">
        <v>723.22242172798656</v>
      </c>
      <c r="Z222" s="5">
        <v>762.91522471196686</v>
      </c>
      <c r="AA222" s="5">
        <v>803.64403493572217</v>
      </c>
      <c r="AB222" s="5">
        <v>844.8037259873347</v>
      </c>
      <c r="AC222" s="5">
        <v>897.56711773930442</v>
      </c>
      <c r="AD222" s="5">
        <v>939.83565324167989</v>
      </c>
      <c r="AE222" s="5">
        <v>997.24639686162709</v>
      </c>
    </row>
    <row r="223" spans="1:3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1:31">
      <c r="A224" s="56" t="s">
        <v>66</v>
      </c>
      <c r="B224" s="56" t="s">
        <v>199</v>
      </c>
      <c r="C224" s="56" t="s">
        <v>132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</row>
    <row r="225" spans="1:31">
      <c r="A225" s="56" t="s">
        <v>66</v>
      </c>
      <c r="B225" s="56" t="s">
        <v>199</v>
      </c>
      <c r="C225" s="56" t="s">
        <v>133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</row>
    <row r="226" spans="1:31">
      <c r="A226" s="56" t="s">
        <v>66</v>
      </c>
      <c r="B226" s="56" t="s">
        <v>199</v>
      </c>
      <c r="C226" s="56" t="s">
        <v>134</v>
      </c>
      <c r="D226" s="5">
        <v>0</v>
      </c>
      <c r="E226" s="5">
        <v>2.65E-6</v>
      </c>
      <c r="F226" s="5">
        <v>5.3000000000000001E-6</v>
      </c>
      <c r="G226" s="5">
        <v>7.9500000000000001E-6</v>
      </c>
      <c r="H226" s="5">
        <v>1.06E-5</v>
      </c>
      <c r="I226" s="5">
        <v>1.325E-5</v>
      </c>
      <c r="J226" s="5">
        <v>1.59E-5</v>
      </c>
      <c r="K226" s="5">
        <v>1.59E-5</v>
      </c>
      <c r="L226" s="5">
        <v>1.59E-5</v>
      </c>
      <c r="M226" s="5">
        <v>1.59E-5</v>
      </c>
      <c r="N226" s="5">
        <v>1.59E-5</v>
      </c>
      <c r="O226" s="5">
        <v>1.59E-5</v>
      </c>
      <c r="P226" s="5">
        <v>1.59E-5</v>
      </c>
      <c r="Q226" s="5">
        <v>2.12E-5</v>
      </c>
      <c r="R226" s="5">
        <v>2.12E-5</v>
      </c>
      <c r="S226" s="5">
        <v>2.65E-5</v>
      </c>
      <c r="T226" s="5">
        <v>9.8049999999999998E-5</v>
      </c>
      <c r="U226" s="5">
        <v>9.8049999999999998E-5</v>
      </c>
      <c r="V226" s="5">
        <v>9.8049999999999998E-5</v>
      </c>
      <c r="W226" s="5">
        <v>9.8049999999999998E-5</v>
      </c>
      <c r="X226" s="5">
        <v>2.0139999999999999E-4</v>
      </c>
      <c r="Y226" s="5">
        <v>159.49326569999999</v>
      </c>
      <c r="Z226" s="5">
        <v>159.49326569999999</v>
      </c>
      <c r="AA226" s="5">
        <v>159.49326569999999</v>
      </c>
      <c r="AB226" s="5">
        <v>159.49326569999999</v>
      </c>
      <c r="AC226" s="5">
        <v>159.49326569999999</v>
      </c>
      <c r="AD226" s="5">
        <v>159.49326569999999</v>
      </c>
      <c r="AE226" s="5">
        <v>159.49326569999999</v>
      </c>
    </row>
    <row r="227" spans="1:31">
      <c r="A227" s="56" t="s">
        <v>66</v>
      </c>
      <c r="B227" s="56" t="s">
        <v>199</v>
      </c>
      <c r="C227" s="56" t="s">
        <v>135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</row>
    <row r="228" spans="1:31">
      <c r="A228" s="56" t="s">
        <v>66</v>
      </c>
      <c r="B228" s="56" t="s">
        <v>199</v>
      </c>
      <c r="C228" s="56" t="s">
        <v>136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</row>
    <row r="229" spans="1:31">
      <c r="A229" s="56" t="s">
        <v>66</v>
      </c>
      <c r="B229" s="56" t="s">
        <v>199</v>
      </c>
      <c r="C229" s="56" t="s">
        <v>153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</row>
    <row r="230" spans="1:31">
      <c r="A230" s="56" t="s">
        <v>66</v>
      </c>
      <c r="B230" s="56" t="s">
        <v>199</v>
      </c>
      <c r="C230" s="56" t="s">
        <v>154</v>
      </c>
      <c r="D230" s="5">
        <v>4.7999999999999998E-6</v>
      </c>
      <c r="E230" s="5">
        <v>7.5599999999999996E-6</v>
      </c>
      <c r="F230" s="5">
        <v>7.8599999999999993E-6</v>
      </c>
      <c r="G230" s="5">
        <v>1.076E-5</v>
      </c>
      <c r="H230" s="5">
        <v>1.6560000000000001E-5</v>
      </c>
      <c r="I230" s="5">
        <v>3.8970000000000001E-5</v>
      </c>
      <c r="J230" s="5">
        <v>1.0309E-4</v>
      </c>
      <c r="K230" s="5">
        <v>3.1242999999999999E-4</v>
      </c>
      <c r="L230" s="5">
        <v>3.1242999999999999E-4</v>
      </c>
      <c r="M230" s="5">
        <v>3.1242999999999999E-4</v>
      </c>
      <c r="N230" s="5">
        <v>3.1242999999999999E-4</v>
      </c>
      <c r="O230" s="5">
        <v>3.1242999999999999E-4</v>
      </c>
      <c r="P230" s="5">
        <v>3.1242999999999999E-4</v>
      </c>
      <c r="Q230" s="5">
        <v>3.1244999999999998E-4</v>
      </c>
      <c r="R230" s="5">
        <v>4.1557000000000009E-4</v>
      </c>
      <c r="S230" s="5">
        <v>57.616407189999997</v>
      </c>
      <c r="T230" s="5">
        <v>307.34475344999993</v>
      </c>
      <c r="U230" s="5">
        <v>307.34475346999989</v>
      </c>
      <c r="V230" s="5">
        <v>307.34475349000002</v>
      </c>
      <c r="W230" s="5">
        <v>307.34475350999998</v>
      </c>
      <c r="X230" s="5">
        <v>307.34475371000002</v>
      </c>
      <c r="Y230" s="5">
        <v>307.34477600999998</v>
      </c>
      <c r="Z230" s="5">
        <v>307.34477605000001</v>
      </c>
      <c r="AA230" s="5">
        <v>307.34477609999988</v>
      </c>
      <c r="AB230" s="5">
        <v>307.34477613000001</v>
      </c>
      <c r="AC230" s="5">
        <v>307.34478288999998</v>
      </c>
      <c r="AD230" s="5">
        <v>1011.52986945</v>
      </c>
      <c r="AE230" s="5">
        <v>1011.52986959</v>
      </c>
    </row>
    <row r="231" spans="1:31">
      <c r="A231" s="56" t="s">
        <v>66</v>
      </c>
      <c r="B231" s="56" t="s">
        <v>199</v>
      </c>
      <c r="C231" s="56" t="s">
        <v>155</v>
      </c>
      <c r="D231" s="5">
        <v>268</v>
      </c>
      <c r="E231" s="5">
        <v>268</v>
      </c>
      <c r="F231" s="5">
        <v>268</v>
      </c>
      <c r="G231" s="5">
        <v>268</v>
      </c>
      <c r="H231" s="5">
        <v>268</v>
      </c>
      <c r="I231" s="5">
        <v>268</v>
      </c>
      <c r="J231" s="5">
        <v>268</v>
      </c>
      <c r="K231" s="5">
        <v>268</v>
      </c>
      <c r="L231" s="5">
        <v>268</v>
      </c>
      <c r="M231" s="5">
        <v>268</v>
      </c>
      <c r="N231" s="5">
        <v>268</v>
      </c>
      <c r="O231" s="5">
        <v>268</v>
      </c>
      <c r="P231" s="5">
        <v>268</v>
      </c>
      <c r="Q231" s="5">
        <v>268</v>
      </c>
      <c r="R231" s="5">
        <v>268</v>
      </c>
      <c r="S231" s="5">
        <v>268</v>
      </c>
      <c r="T231" s="5">
        <v>268</v>
      </c>
      <c r="U231" s="5">
        <v>268</v>
      </c>
      <c r="V231" s="5">
        <v>268</v>
      </c>
      <c r="W231" s="5">
        <v>268</v>
      </c>
      <c r="X231" s="5">
        <v>268</v>
      </c>
      <c r="Y231" s="5">
        <v>270.10000000000002</v>
      </c>
      <c r="Z231" s="5">
        <v>270.10000000000002</v>
      </c>
      <c r="AA231" s="5">
        <v>270.10000000000002</v>
      </c>
      <c r="AB231" s="5">
        <v>270.10000000000002</v>
      </c>
      <c r="AC231" s="5">
        <v>270.10000000000002</v>
      </c>
      <c r="AD231" s="5">
        <v>270.10000000000002</v>
      </c>
      <c r="AE231" s="5">
        <v>270.10000000000002</v>
      </c>
    </row>
    <row r="232" spans="1:31">
      <c r="A232" s="56" t="s">
        <v>66</v>
      </c>
      <c r="B232" s="56" t="s">
        <v>199</v>
      </c>
      <c r="C232" s="56" t="s">
        <v>138</v>
      </c>
      <c r="D232" s="5">
        <v>59.911000000000001</v>
      </c>
      <c r="E232" s="5">
        <v>98.22</v>
      </c>
      <c r="F232" s="5">
        <v>141.54</v>
      </c>
      <c r="G232" s="5">
        <v>185.56700000000001</v>
      </c>
      <c r="H232" s="5">
        <v>233.32900000000001</v>
      </c>
      <c r="I232" s="5">
        <v>285.42700000000002</v>
      </c>
      <c r="J232" s="5">
        <v>367.81200000000001</v>
      </c>
      <c r="K232" s="5">
        <v>452.97432892</v>
      </c>
      <c r="L232" s="5">
        <v>547.7675836599999</v>
      </c>
      <c r="M232" s="5">
        <v>662.68215979999991</v>
      </c>
      <c r="N232" s="5">
        <v>793.40336463999984</v>
      </c>
      <c r="O232" s="5">
        <v>932.90598900999998</v>
      </c>
      <c r="P232" s="5">
        <v>1074.45909076</v>
      </c>
      <c r="Q232" s="5">
        <v>1220.9122802100001</v>
      </c>
      <c r="R232" s="5">
        <v>1362.67303713</v>
      </c>
      <c r="S232" s="5">
        <v>1507.1898997799999</v>
      </c>
      <c r="T232" s="5">
        <v>1620.31444298</v>
      </c>
      <c r="U232" s="5">
        <v>1732.2135201399999</v>
      </c>
      <c r="V232" s="5">
        <v>1836.69524267</v>
      </c>
      <c r="W232" s="5">
        <v>1948.84704786</v>
      </c>
      <c r="X232" s="5">
        <v>2064.3628776599999</v>
      </c>
      <c r="Y232" s="5">
        <v>2186.9973560600001</v>
      </c>
      <c r="Z232" s="5">
        <v>2311.33322318</v>
      </c>
      <c r="AA232" s="5">
        <v>2443.3367952899998</v>
      </c>
      <c r="AB232" s="5">
        <v>2577.0948546900008</v>
      </c>
      <c r="AC232" s="5">
        <v>2718.21610401</v>
      </c>
      <c r="AD232" s="5">
        <v>2862.6771629700002</v>
      </c>
      <c r="AE232" s="5">
        <v>2871.1203167600002</v>
      </c>
    </row>
    <row r="233" spans="1:31">
      <c r="A233" s="56" t="s">
        <v>66</v>
      </c>
      <c r="B233" s="56" t="s">
        <v>199</v>
      </c>
      <c r="C233" s="56" t="s">
        <v>139</v>
      </c>
      <c r="D233" s="5">
        <v>127.2</v>
      </c>
      <c r="E233" s="5">
        <v>190.76300000000001</v>
      </c>
      <c r="F233" s="5">
        <v>250.37299999999999</v>
      </c>
      <c r="G233" s="5">
        <v>300.33100000000002</v>
      </c>
      <c r="H233" s="5">
        <v>345.05599999999993</v>
      </c>
      <c r="I233" s="5">
        <v>388.23799999999989</v>
      </c>
      <c r="J233" s="5">
        <v>465.14</v>
      </c>
      <c r="K233" s="5">
        <v>551.85200000000009</v>
      </c>
      <c r="L233" s="5">
        <v>642.01899999999989</v>
      </c>
      <c r="M233" s="5">
        <v>743.78100000000006</v>
      </c>
      <c r="N233" s="5">
        <v>855.78399999999999</v>
      </c>
      <c r="O233" s="5">
        <v>961.63900000000001</v>
      </c>
      <c r="P233" s="5">
        <v>1060.366</v>
      </c>
      <c r="Q233" s="5">
        <v>1147.3630000000001</v>
      </c>
      <c r="R233" s="5">
        <v>1221.508</v>
      </c>
      <c r="S233" s="5">
        <v>1281.973</v>
      </c>
      <c r="T233" s="5">
        <v>1306.452</v>
      </c>
      <c r="U233" s="5">
        <v>1316.9670000000001</v>
      </c>
      <c r="V233" s="5">
        <v>1319.107</v>
      </c>
      <c r="W233" s="5">
        <v>1317.9380000000001</v>
      </c>
      <c r="X233" s="5">
        <v>1318.329</v>
      </c>
      <c r="Y233" s="5">
        <v>1315.1110000000001</v>
      </c>
      <c r="Z233" s="5">
        <v>1313.027</v>
      </c>
      <c r="AA233" s="5">
        <v>1307.1690000000001</v>
      </c>
      <c r="AB233" s="5">
        <v>1302.617</v>
      </c>
      <c r="AC233" s="5">
        <v>1294.1579999999999</v>
      </c>
      <c r="AD233" s="5">
        <v>1287.2659999999989</v>
      </c>
      <c r="AE233" s="5">
        <v>1287.2659999999989</v>
      </c>
    </row>
    <row r="234" spans="1:31">
      <c r="A234" s="56" t="s">
        <v>66</v>
      </c>
      <c r="B234" s="56" t="s">
        <v>199</v>
      </c>
      <c r="C234" s="56" t="s">
        <v>146</v>
      </c>
      <c r="D234" s="5">
        <v>9.0884071417790153</v>
      </c>
      <c r="E234" s="5">
        <v>18.401817102244699</v>
      </c>
      <c r="F234" s="5">
        <v>27.53061628723415</v>
      </c>
      <c r="G234" s="5">
        <v>36.490968306868318</v>
      </c>
      <c r="H234" s="5">
        <v>46.786214920674219</v>
      </c>
      <c r="I234" s="5">
        <v>56.71136617264758</v>
      </c>
      <c r="J234" s="5">
        <v>67.145007589493389</v>
      </c>
      <c r="K234" s="5">
        <v>76.407589234024414</v>
      </c>
      <c r="L234" s="5">
        <v>86.962641497160092</v>
      </c>
      <c r="M234" s="5">
        <v>98.737975535797261</v>
      </c>
      <c r="N234" s="5">
        <v>110.4167521284775</v>
      </c>
      <c r="O234" s="5">
        <v>122.2502667907672</v>
      </c>
      <c r="P234" s="5">
        <v>135.74295157509769</v>
      </c>
      <c r="Q234" s="5">
        <v>149.54302214293611</v>
      </c>
      <c r="R234" s="5">
        <v>163.66680086005951</v>
      </c>
      <c r="S234" s="5">
        <v>178.0190205323099</v>
      </c>
      <c r="T234" s="5">
        <v>192.15050080968271</v>
      </c>
      <c r="U234" s="5">
        <v>208.33424393484029</v>
      </c>
      <c r="V234" s="5">
        <v>221.8744998595833</v>
      </c>
      <c r="W234" s="5">
        <v>239.2970610912553</v>
      </c>
      <c r="X234" s="5">
        <v>255.26108702265461</v>
      </c>
      <c r="Y234" s="5">
        <v>269.78255656703459</v>
      </c>
      <c r="Z234" s="5">
        <v>286.67115552557192</v>
      </c>
      <c r="AA234" s="5">
        <v>299.75810413018678</v>
      </c>
      <c r="AB234" s="5">
        <v>319.09097962425773</v>
      </c>
      <c r="AC234" s="5">
        <v>337.55100873845242</v>
      </c>
      <c r="AD234" s="5">
        <v>358.24609068505532</v>
      </c>
      <c r="AE234" s="5">
        <v>375.53949574350861</v>
      </c>
    </row>
    <row r="235" spans="1:3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1:31">
      <c r="A236" s="56" t="s">
        <v>66</v>
      </c>
      <c r="B236" s="56" t="s">
        <v>200</v>
      </c>
      <c r="C236" s="56" t="s">
        <v>132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</row>
    <row r="237" spans="1:31">
      <c r="A237" s="56" t="s">
        <v>66</v>
      </c>
      <c r="B237" s="56" t="s">
        <v>200</v>
      </c>
      <c r="C237" s="56" t="s">
        <v>133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</row>
    <row r="238" spans="1:31">
      <c r="A238" s="56" t="s">
        <v>66</v>
      </c>
      <c r="B238" s="56" t="s">
        <v>200</v>
      </c>
      <c r="C238" s="56" t="s">
        <v>134</v>
      </c>
      <c r="D238" s="5">
        <v>0</v>
      </c>
      <c r="E238" s="5">
        <v>2.65E-6</v>
      </c>
      <c r="F238" s="5">
        <v>5.3000000000000001E-6</v>
      </c>
      <c r="G238" s="5">
        <v>7.9500000000000001E-6</v>
      </c>
      <c r="H238" s="5">
        <v>1.06E-5</v>
      </c>
      <c r="I238" s="5">
        <v>1.325E-5</v>
      </c>
      <c r="J238" s="5">
        <v>1.59E-5</v>
      </c>
      <c r="K238" s="5">
        <v>1.59E-5</v>
      </c>
      <c r="L238" s="5">
        <v>1.59E-5</v>
      </c>
      <c r="M238" s="5">
        <v>1.59E-5</v>
      </c>
      <c r="N238" s="5">
        <v>1.59E-5</v>
      </c>
      <c r="O238" s="5">
        <v>1.59E-5</v>
      </c>
      <c r="P238" s="5">
        <v>1.59E-5</v>
      </c>
      <c r="Q238" s="5">
        <v>2.385E-5</v>
      </c>
      <c r="R238" s="5">
        <v>2.385E-5</v>
      </c>
      <c r="S238" s="5">
        <v>2.65E-5</v>
      </c>
      <c r="T238" s="5">
        <v>2.915E-5</v>
      </c>
      <c r="U238" s="5">
        <v>3.18E-5</v>
      </c>
      <c r="V238" s="5">
        <v>3.4449999999999997E-5</v>
      </c>
      <c r="W238" s="5">
        <v>4.2400000000000001E-5</v>
      </c>
      <c r="X238" s="5">
        <v>4.2400000000000001E-5</v>
      </c>
      <c r="Y238" s="5">
        <v>4.2400000000000001E-5</v>
      </c>
      <c r="Z238" s="5">
        <v>5.5649999999999997E-5</v>
      </c>
      <c r="AA238" s="5">
        <v>6.8899999999999994E-5</v>
      </c>
      <c r="AB238" s="5">
        <v>8.4800000000000001E-5</v>
      </c>
      <c r="AC238" s="5">
        <v>9.5400000000000001E-5</v>
      </c>
      <c r="AD238" s="5">
        <v>1.166E-4</v>
      </c>
      <c r="AE238" s="5">
        <v>1.325E-4</v>
      </c>
    </row>
    <row r="239" spans="1:31">
      <c r="A239" s="56" t="s">
        <v>66</v>
      </c>
      <c r="B239" s="56" t="s">
        <v>200</v>
      </c>
      <c r="C239" s="56" t="s">
        <v>135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</row>
    <row r="240" spans="1:31">
      <c r="A240" s="56" t="s">
        <v>66</v>
      </c>
      <c r="B240" s="56" t="s">
        <v>200</v>
      </c>
      <c r="C240" s="56" t="s">
        <v>136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390.00000000000011</v>
      </c>
      <c r="K240" s="5">
        <v>390.00000000000011</v>
      </c>
      <c r="L240" s="5">
        <v>390.00000000000011</v>
      </c>
      <c r="M240" s="5">
        <v>390.00000000000011</v>
      </c>
      <c r="N240" s="5">
        <v>390.00000000000011</v>
      </c>
      <c r="O240" s="5">
        <v>390.00000000000011</v>
      </c>
      <c r="P240" s="5">
        <v>390.00000000000011</v>
      </c>
      <c r="Q240" s="5">
        <v>390.00000000000011</v>
      </c>
      <c r="R240" s="5">
        <v>390.00000000000011</v>
      </c>
      <c r="S240" s="5">
        <v>390.00000000000011</v>
      </c>
      <c r="T240" s="5">
        <v>390.00000000000011</v>
      </c>
      <c r="U240" s="5">
        <v>390.00000000000011</v>
      </c>
      <c r="V240" s="5">
        <v>390.00000000000011</v>
      </c>
      <c r="W240" s="5">
        <v>390.00000000000011</v>
      </c>
      <c r="X240" s="5">
        <v>390.00000000000011</v>
      </c>
      <c r="Y240" s="5">
        <v>390.00000000000011</v>
      </c>
      <c r="Z240" s="5">
        <v>390.00000000000011</v>
      </c>
      <c r="AA240" s="5">
        <v>390.00000000000011</v>
      </c>
      <c r="AB240" s="5">
        <v>390.00000000000011</v>
      </c>
      <c r="AC240" s="5">
        <v>390.00000000000011</v>
      </c>
      <c r="AD240" s="5">
        <v>390.00000000000011</v>
      </c>
      <c r="AE240" s="5">
        <v>390.00000000000011</v>
      </c>
    </row>
    <row r="241" spans="1:31">
      <c r="A241" s="56" t="s">
        <v>66</v>
      </c>
      <c r="B241" s="56" t="s">
        <v>200</v>
      </c>
      <c r="C241" s="56" t="s">
        <v>153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2.3600000000000001E-5</v>
      </c>
      <c r="J241" s="5">
        <v>7.4320000000000007E-5</v>
      </c>
      <c r="K241" s="5">
        <v>8.1910000000000007E-5</v>
      </c>
      <c r="L241" s="5">
        <v>9.5639999999999999E-5</v>
      </c>
      <c r="M241" s="5">
        <v>1.7691000000000001E-4</v>
      </c>
      <c r="N241" s="5">
        <v>1.9316E-4</v>
      </c>
      <c r="O241" s="5">
        <v>36.159938019999998</v>
      </c>
      <c r="P241" s="5">
        <v>36.159938019999998</v>
      </c>
      <c r="Q241" s="5">
        <v>506.53349234000001</v>
      </c>
      <c r="R241" s="5">
        <v>506.53349237999998</v>
      </c>
      <c r="S241" s="5">
        <v>506.53349240000011</v>
      </c>
      <c r="T241" s="5">
        <v>506.53349241000012</v>
      </c>
      <c r="U241" s="5">
        <v>506.53349242000007</v>
      </c>
      <c r="V241" s="5">
        <v>506.53349244000009</v>
      </c>
      <c r="W241" s="5">
        <v>506.53349258000009</v>
      </c>
      <c r="X241" s="5">
        <v>506.53349259999999</v>
      </c>
      <c r="Y241" s="5">
        <v>506.53349363000012</v>
      </c>
      <c r="Z241" s="5">
        <v>506.5334946700001</v>
      </c>
      <c r="AA241" s="5">
        <v>506.5334946700001</v>
      </c>
      <c r="AB241" s="5">
        <v>506.53349517000009</v>
      </c>
      <c r="AC241" s="5">
        <v>506.53349526000011</v>
      </c>
      <c r="AD241" s="5">
        <v>516.59443279000004</v>
      </c>
      <c r="AE241" s="5">
        <v>516.59443835000002</v>
      </c>
    </row>
    <row r="242" spans="1:31">
      <c r="A242" s="56" t="s">
        <v>66</v>
      </c>
      <c r="B242" s="56" t="s">
        <v>200</v>
      </c>
      <c r="C242" s="56" t="s">
        <v>154</v>
      </c>
      <c r="D242" s="5">
        <v>6.0800000000000002E-6</v>
      </c>
      <c r="E242" s="5">
        <v>7.9100000000000005E-6</v>
      </c>
      <c r="F242" s="5">
        <v>9.7799999999999995E-6</v>
      </c>
      <c r="G242" s="5">
        <v>1.1399999999999999E-5</v>
      </c>
      <c r="H242" s="5">
        <v>1.344E-5</v>
      </c>
      <c r="I242" s="5">
        <v>1.5590000000000002E-5</v>
      </c>
      <c r="J242" s="5">
        <v>2.7509999999999999E-5</v>
      </c>
      <c r="K242" s="5">
        <v>2.972E-5</v>
      </c>
      <c r="L242" s="5">
        <v>3.046E-5</v>
      </c>
      <c r="M242" s="5">
        <v>3.1959999999999999E-5</v>
      </c>
      <c r="N242" s="5">
        <v>3.595E-5</v>
      </c>
      <c r="O242" s="5">
        <v>3.6909999999999997E-5</v>
      </c>
      <c r="P242" s="5">
        <v>3.6909999999999997E-5</v>
      </c>
      <c r="Q242" s="5">
        <v>4.9610000000000001E-5</v>
      </c>
      <c r="R242" s="5">
        <v>5.3140000000000003E-5</v>
      </c>
      <c r="S242" s="5">
        <v>5.3550000000000001E-5</v>
      </c>
      <c r="T242" s="5">
        <v>5.5109999999999999E-5</v>
      </c>
      <c r="U242" s="5">
        <v>5.6459999999999998E-5</v>
      </c>
      <c r="V242" s="5">
        <v>7.2180000000000003E-5</v>
      </c>
      <c r="W242" s="5">
        <v>7.36E-5</v>
      </c>
      <c r="X242" s="5">
        <v>7.36E-5</v>
      </c>
      <c r="Y242" s="5">
        <v>1.0285000000000001E-4</v>
      </c>
      <c r="Z242" s="5">
        <v>1.1864E-4</v>
      </c>
      <c r="AA242" s="5">
        <v>1.1864E-4</v>
      </c>
      <c r="AB242" s="5">
        <v>1.3788E-4</v>
      </c>
      <c r="AC242" s="5">
        <v>1.4312E-4</v>
      </c>
      <c r="AD242" s="5">
        <v>1.7359E-4</v>
      </c>
      <c r="AE242" s="5">
        <v>1.9081999999999999E-4</v>
      </c>
    </row>
    <row r="243" spans="1:31">
      <c r="A243" s="56" t="s">
        <v>66</v>
      </c>
      <c r="B243" s="56" t="s">
        <v>200</v>
      </c>
      <c r="C243" s="56" t="s">
        <v>155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</row>
    <row r="244" spans="1:31">
      <c r="A244" s="56" t="s">
        <v>66</v>
      </c>
      <c r="B244" s="56" t="s">
        <v>200</v>
      </c>
      <c r="C244" s="56" t="s">
        <v>138</v>
      </c>
      <c r="D244" s="5">
        <v>5.907</v>
      </c>
      <c r="E244" s="5">
        <v>12.488</v>
      </c>
      <c r="F244" s="5">
        <v>21.503</v>
      </c>
      <c r="G244" s="5">
        <v>32.477999999999987</v>
      </c>
      <c r="H244" s="5">
        <v>45.638000000000012</v>
      </c>
      <c r="I244" s="5">
        <v>61.108999999999988</v>
      </c>
      <c r="J244" s="5">
        <v>84.734999999999999</v>
      </c>
      <c r="K244" s="5">
        <v>105.58348554</v>
      </c>
      <c r="L244" s="5">
        <v>127.83084998</v>
      </c>
      <c r="M244" s="5">
        <v>155.354265</v>
      </c>
      <c r="N244" s="5">
        <v>187.06205269</v>
      </c>
      <c r="O244" s="5">
        <v>222.53264669999999</v>
      </c>
      <c r="P244" s="5">
        <v>259.43112260999999</v>
      </c>
      <c r="Q244" s="5">
        <v>298.38934676999997</v>
      </c>
      <c r="R244" s="5">
        <v>337.01709091999999</v>
      </c>
      <c r="S244" s="5">
        <v>376.63055521000001</v>
      </c>
      <c r="T244" s="5">
        <v>408.70020768000001</v>
      </c>
      <c r="U244" s="5">
        <v>440.75300571000008</v>
      </c>
      <c r="V244" s="5">
        <v>470.83710607000012</v>
      </c>
      <c r="W244" s="5">
        <v>502.89767237000001</v>
      </c>
      <c r="X244" s="5">
        <v>535.66309856999999</v>
      </c>
      <c r="Y244" s="5">
        <v>570.35317711000005</v>
      </c>
      <c r="Z244" s="5">
        <v>605.4589332999999</v>
      </c>
      <c r="AA244" s="5">
        <v>642.63068506999991</v>
      </c>
      <c r="AB244" s="5">
        <v>680.10499238999989</v>
      </c>
      <c r="AC244" s="5">
        <v>719.56188897999994</v>
      </c>
      <c r="AD244" s="5">
        <v>759.53326587999993</v>
      </c>
      <c r="AE244" s="5">
        <v>761.03382925999995</v>
      </c>
    </row>
    <row r="245" spans="1:31">
      <c r="A245" s="56" t="s">
        <v>66</v>
      </c>
      <c r="B245" s="56" t="s">
        <v>200</v>
      </c>
      <c r="C245" s="56" t="s">
        <v>139</v>
      </c>
      <c r="D245" s="5">
        <v>29.334</v>
      </c>
      <c r="E245" s="5">
        <v>47.628999999999998</v>
      </c>
      <c r="F245" s="5">
        <v>64.516999999999996</v>
      </c>
      <c r="G245" s="5">
        <v>78.224999999999994</v>
      </c>
      <c r="H245" s="5">
        <v>89.277000000000001</v>
      </c>
      <c r="I245" s="5">
        <v>98.78</v>
      </c>
      <c r="J245" s="5">
        <v>115.011</v>
      </c>
      <c r="K245" s="5">
        <v>137.07400000000001</v>
      </c>
      <c r="L245" s="5">
        <v>158.42599999999999</v>
      </c>
      <c r="M245" s="5">
        <v>183.04</v>
      </c>
      <c r="N245" s="5">
        <v>210.37799999999999</v>
      </c>
      <c r="O245" s="5">
        <v>237.846</v>
      </c>
      <c r="P245" s="5">
        <v>264.24900000000002</v>
      </c>
      <c r="Q245" s="5">
        <v>288.36999999999989</v>
      </c>
      <c r="R245" s="5">
        <v>309.79800000000012</v>
      </c>
      <c r="S245" s="5">
        <v>327.80200000000002</v>
      </c>
      <c r="T245" s="5">
        <v>336.72599999999989</v>
      </c>
      <c r="U245" s="5">
        <v>342.09500000000003</v>
      </c>
      <c r="V245" s="5">
        <v>344.98699999999991</v>
      </c>
      <c r="W245" s="5">
        <v>346.62400000000002</v>
      </c>
      <c r="X245" s="5">
        <v>348.41</v>
      </c>
      <c r="Y245" s="5">
        <v>348.92100000000011</v>
      </c>
      <c r="Z245" s="5">
        <v>349.51499999999999</v>
      </c>
      <c r="AA245" s="5">
        <v>348.74300000000011</v>
      </c>
      <c r="AB245" s="5">
        <v>348.15499999999997</v>
      </c>
      <c r="AC245" s="5">
        <v>346.20100000000002</v>
      </c>
      <c r="AD245" s="5">
        <v>344.48399999999998</v>
      </c>
      <c r="AE245" s="5">
        <v>344.48399999999998</v>
      </c>
    </row>
    <row r="246" spans="1:31">
      <c r="A246" s="56" t="s">
        <v>66</v>
      </c>
      <c r="B246" s="56" t="s">
        <v>200</v>
      </c>
      <c r="C246" s="56" t="s">
        <v>146</v>
      </c>
      <c r="D246" s="5">
        <v>1.645734202430198</v>
      </c>
      <c r="E246" s="5">
        <v>3.1558564844187238</v>
      </c>
      <c r="F246" s="5">
        <v>4.7877111613032497</v>
      </c>
      <c r="G246" s="5">
        <v>6.4394387024590003</v>
      </c>
      <c r="H246" s="5">
        <v>7.8728972047375194</v>
      </c>
      <c r="I246" s="5">
        <v>9.0451802569133406</v>
      </c>
      <c r="J246" s="5">
        <v>10.29574220432831</v>
      </c>
      <c r="K246" s="5">
        <v>11.491941571326411</v>
      </c>
      <c r="L246" s="5">
        <v>12.53992243735895</v>
      </c>
      <c r="M246" s="5">
        <v>14.1414351081678</v>
      </c>
      <c r="N246" s="5">
        <v>15.215116110825599</v>
      </c>
      <c r="O246" s="5">
        <v>16.261093897271731</v>
      </c>
      <c r="P246" s="5">
        <v>17.22201022358723</v>
      </c>
      <c r="Q246" s="5">
        <v>18.446668227317449</v>
      </c>
      <c r="R246" s="5">
        <v>19.82015443044876</v>
      </c>
      <c r="S246" s="5">
        <v>21.002318090822111</v>
      </c>
      <c r="T246" s="5">
        <v>22.15212973682079</v>
      </c>
      <c r="U246" s="5">
        <v>23.382734499022948</v>
      </c>
      <c r="V246" s="5">
        <v>24.455236653170392</v>
      </c>
      <c r="W246" s="5">
        <v>25.57365580992311</v>
      </c>
      <c r="X246" s="5">
        <v>26.66025492310435</v>
      </c>
      <c r="Y246" s="5">
        <v>27.821518981185879</v>
      </c>
      <c r="Z246" s="5">
        <v>29.18996699949157</v>
      </c>
      <c r="AA246" s="5">
        <v>30.855175013101199</v>
      </c>
      <c r="AB246" s="5">
        <v>32.904570552590549</v>
      </c>
      <c r="AC246" s="5">
        <v>35.151928397831682</v>
      </c>
      <c r="AD246" s="5">
        <v>37.161296475828991</v>
      </c>
      <c r="AE246" s="5">
        <v>39.599087031677307</v>
      </c>
    </row>
    <row r="247" spans="1:3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1:31">
      <c r="A248" s="56" t="s">
        <v>68</v>
      </c>
      <c r="B248" s="56" t="s">
        <v>163</v>
      </c>
      <c r="C248" s="56" t="s">
        <v>132</v>
      </c>
      <c r="D248" s="5">
        <v>316</v>
      </c>
      <c r="E248" s="5">
        <v>316</v>
      </c>
      <c r="F248" s="5">
        <v>316</v>
      </c>
      <c r="G248" s="5">
        <v>316</v>
      </c>
      <c r="H248" s="5">
        <v>316</v>
      </c>
      <c r="I248" s="5">
        <v>316</v>
      </c>
      <c r="J248" s="5">
        <v>316</v>
      </c>
      <c r="K248" s="5">
        <v>316</v>
      </c>
      <c r="L248" s="5">
        <v>316</v>
      </c>
      <c r="M248" s="5">
        <v>316</v>
      </c>
      <c r="N248" s="5">
        <v>316</v>
      </c>
      <c r="O248" s="5">
        <v>316</v>
      </c>
      <c r="P248" s="5">
        <v>316</v>
      </c>
      <c r="Q248" s="5">
        <v>316</v>
      </c>
      <c r="R248" s="5">
        <v>316</v>
      </c>
      <c r="S248" s="5">
        <v>316</v>
      </c>
      <c r="T248" s="5">
        <v>316</v>
      </c>
      <c r="U248" s="5">
        <v>316</v>
      </c>
      <c r="V248" s="5">
        <v>316</v>
      </c>
      <c r="W248" s="5">
        <v>316</v>
      </c>
      <c r="X248" s="5">
        <v>316</v>
      </c>
      <c r="Y248" s="5">
        <v>316</v>
      </c>
      <c r="Z248" s="5">
        <v>316</v>
      </c>
      <c r="AA248" s="5">
        <v>316</v>
      </c>
      <c r="AB248" s="5">
        <v>316</v>
      </c>
      <c r="AC248" s="5">
        <v>316</v>
      </c>
      <c r="AD248" s="5">
        <v>316</v>
      </c>
      <c r="AE248" s="5">
        <v>316</v>
      </c>
    </row>
    <row r="249" spans="1:31">
      <c r="A249" s="56" t="s">
        <v>68</v>
      </c>
      <c r="B249" s="56" t="s">
        <v>163</v>
      </c>
      <c r="C249" s="56" t="s">
        <v>133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</row>
    <row r="250" spans="1:31">
      <c r="A250" s="56" t="s">
        <v>68</v>
      </c>
      <c r="B250" s="56" t="s">
        <v>163</v>
      </c>
      <c r="C250" s="56" t="s">
        <v>134</v>
      </c>
      <c r="D250" s="5">
        <v>0</v>
      </c>
      <c r="E250" s="5">
        <v>4.8999999999999997E-7</v>
      </c>
      <c r="F250" s="5">
        <v>4.8999999999999997E-7</v>
      </c>
      <c r="G250" s="5">
        <v>4.8999999999999997E-7</v>
      </c>
      <c r="H250" s="5">
        <v>1.521E-5</v>
      </c>
      <c r="I250" s="5">
        <v>1.521E-5</v>
      </c>
      <c r="J250" s="5">
        <v>1.521E-5</v>
      </c>
      <c r="K250" s="5">
        <v>1.521E-5</v>
      </c>
      <c r="L250" s="5">
        <v>1.5699999999999999E-5</v>
      </c>
      <c r="M250" s="5">
        <v>1.6189999999999999E-5</v>
      </c>
      <c r="N250" s="5">
        <v>1.6189999999999999E-5</v>
      </c>
      <c r="O250" s="5">
        <v>1.668E-5</v>
      </c>
      <c r="P250" s="5">
        <v>1.668E-5</v>
      </c>
      <c r="Q250" s="5">
        <v>2.7569999999999999E-5</v>
      </c>
      <c r="R250" s="5">
        <v>2.7569999999999999E-5</v>
      </c>
      <c r="S250" s="5">
        <v>3.7479999999999987E-5</v>
      </c>
      <c r="T250" s="5">
        <v>4.7879999999999989E-5</v>
      </c>
      <c r="U250" s="5">
        <v>5.4649999999999987E-5</v>
      </c>
      <c r="V250" s="5">
        <v>6.0929999999999988E-5</v>
      </c>
      <c r="W250" s="5">
        <v>1.5787E-4</v>
      </c>
      <c r="X250" s="5">
        <v>2457.3172733699989</v>
      </c>
      <c r="Y250" s="5">
        <v>2457.3172733699989</v>
      </c>
      <c r="Z250" s="5">
        <v>2457.3172910299991</v>
      </c>
      <c r="AA250" s="5">
        <v>2457.3173081999989</v>
      </c>
      <c r="AB250" s="5">
        <v>2457.3173263499989</v>
      </c>
      <c r="AC250" s="5">
        <v>2457.3173420499988</v>
      </c>
      <c r="AD250" s="5">
        <v>2457.317400689999</v>
      </c>
      <c r="AE250" s="5">
        <v>2457.317400689999</v>
      </c>
    </row>
    <row r="251" spans="1:31">
      <c r="A251" s="56" t="s">
        <v>68</v>
      </c>
      <c r="B251" s="56" t="s">
        <v>163</v>
      </c>
      <c r="C251" s="56" t="s">
        <v>135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</row>
    <row r="252" spans="1:31">
      <c r="A252" s="56" t="s">
        <v>68</v>
      </c>
      <c r="B252" s="56" t="s">
        <v>163</v>
      </c>
      <c r="C252" s="56" t="s">
        <v>136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</row>
    <row r="253" spans="1:31">
      <c r="A253" s="56" t="s">
        <v>68</v>
      </c>
      <c r="B253" s="56" t="s">
        <v>163</v>
      </c>
      <c r="C253" s="56" t="s">
        <v>152</v>
      </c>
      <c r="D253" s="5">
        <v>0</v>
      </c>
      <c r="E253" s="5">
        <v>0</v>
      </c>
      <c r="F253" s="5">
        <v>680</v>
      </c>
      <c r="G253" s="5">
        <v>2040</v>
      </c>
      <c r="H253" s="5">
        <v>2040</v>
      </c>
      <c r="I253" s="5">
        <v>2040</v>
      </c>
      <c r="J253" s="5">
        <v>2040</v>
      </c>
      <c r="K253" s="5">
        <v>2040</v>
      </c>
      <c r="L253" s="5">
        <v>2040</v>
      </c>
      <c r="M253" s="5">
        <v>2040</v>
      </c>
      <c r="N253" s="5">
        <v>2040</v>
      </c>
      <c r="O253" s="5">
        <v>2040</v>
      </c>
      <c r="P253" s="5">
        <v>2040</v>
      </c>
      <c r="Q253" s="5">
        <v>2040</v>
      </c>
      <c r="R253" s="5">
        <v>2040</v>
      </c>
      <c r="S253" s="5">
        <v>2040</v>
      </c>
      <c r="T253" s="5">
        <v>2040</v>
      </c>
      <c r="U253" s="5">
        <v>2040</v>
      </c>
      <c r="V253" s="5">
        <v>2040</v>
      </c>
      <c r="W253" s="5">
        <v>2040</v>
      </c>
      <c r="X253" s="5">
        <v>2040</v>
      </c>
      <c r="Y253" s="5">
        <v>2040</v>
      </c>
      <c r="Z253" s="5">
        <v>2040</v>
      </c>
      <c r="AA253" s="5">
        <v>2040</v>
      </c>
      <c r="AB253" s="5">
        <v>2040</v>
      </c>
      <c r="AC253" s="5">
        <v>2040</v>
      </c>
      <c r="AD253" s="5">
        <v>2040</v>
      </c>
      <c r="AE253" s="5">
        <v>2040</v>
      </c>
    </row>
    <row r="254" spans="1:31">
      <c r="A254" s="56" t="s">
        <v>68</v>
      </c>
      <c r="B254" s="56" t="s">
        <v>163</v>
      </c>
      <c r="C254" s="56" t="s">
        <v>153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2.9830000000000001E-5</v>
      </c>
      <c r="J254" s="5">
        <v>2.9830000000000001E-5</v>
      </c>
      <c r="K254" s="5">
        <v>3.587E-5</v>
      </c>
      <c r="L254" s="5">
        <v>3.5889999999999997E-5</v>
      </c>
      <c r="M254" s="5">
        <v>8.6219999999999998E-5</v>
      </c>
      <c r="N254" s="5">
        <v>8.6479999999999985E-5</v>
      </c>
      <c r="O254" s="5">
        <v>3.4048999999999999E-4</v>
      </c>
      <c r="P254" s="5">
        <v>3.4048999999999999E-4</v>
      </c>
      <c r="Q254" s="5">
        <v>78.794169659999994</v>
      </c>
      <c r="R254" s="5">
        <v>500.00024846000002</v>
      </c>
      <c r="S254" s="5">
        <v>500.00024873000001</v>
      </c>
      <c r="T254" s="5">
        <v>573.45163838999997</v>
      </c>
      <c r="U254" s="5">
        <v>573.45163901000001</v>
      </c>
      <c r="V254" s="5">
        <v>598.18953008000005</v>
      </c>
      <c r="W254" s="5">
        <v>598.18953009999996</v>
      </c>
      <c r="X254" s="5">
        <v>999.99997939000014</v>
      </c>
      <c r="Y254" s="5">
        <v>999.99997941000004</v>
      </c>
      <c r="Z254" s="5">
        <v>999.99997952000012</v>
      </c>
      <c r="AA254" s="5">
        <v>999.99997962000009</v>
      </c>
      <c r="AB254" s="5">
        <v>999.99997970000004</v>
      </c>
      <c r="AC254" s="5">
        <v>999.99998883000012</v>
      </c>
      <c r="AD254" s="5">
        <v>999.99998942000002</v>
      </c>
      <c r="AE254" s="5">
        <v>999.99998947000006</v>
      </c>
    </row>
    <row r="255" spans="1:31">
      <c r="A255" s="56" t="s">
        <v>68</v>
      </c>
      <c r="B255" s="56" t="s">
        <v>163</v>
      </c>
      <c r="C255" s="56" t="s">
        <v>154</v>
      </c>
      <c r="D255" s="5">
        <v>6.710000000000001E-6</v>
      </c>
      <c r="E255" s="5">
        <v>9.9000000000000001E-6</v>
      </c>
      <c r="F255" s="5">
        <v>599.98807465999994</v>
      </c>
      <c r="G255" s="5">
        <v>599.98807465999994</v>
      </c>
      <c r="H255" s="5">
        <v>1833.1053611</v>
      </c>
      <c r="I255" s="5">
        <v>2049.6729263699999</v>
      </c>
      <c r="J255" s="5">
        <v>2049.6729263699999</v>
      </c>
      <c r="K255" s="5">
        <v>2049.6729315299999</v>
      </c>
      <c r="L255" s="5">
        <v>2049.6729419100002</v>
      </c>
      <c r="M255" s="5">
        <v>2049.6729458999998</v>
      </c>
      <c r="N255" s="5">
        <v>2049.6729573799998</v>
      </c>
      <c r="O255" s="5">
        <v>2049.6729803200001</v>
      </c>
      <c r="P255" s="5">
        <v>2049.6729803600001</v>
      </c>
      <c r="Q255" s="5">
        <v>2049.6729969500002</v>
      </c>
      <c r="R255" s="5">
        <v>2049.67303163</v>
      </c>
      <c r="S255" s="5">
        <v>2049.6730923700002</v>
      </c>
      <c r="T255" s="5">
        <v>2049.6732755200001</v>
      </c>
      <c r="U255" s="5">
        <v>2049.6733313999989</v>
      </c>
      <c r="V255" s="5">
        <v>2049.6733700999989</v>
      </c>
      <c r="W255" s="5">
        <v>2049.6733701500002</v>
      </c>
      <c r="X255" s="5">
        <v>2049.67340203</v>
      </c>
      <c r="Y255" s="5">
        <v>2049.6734687899998</v>
      </c>
      <c r="Z255" s="5">
        <v>2049.6734793399992</v>
      </c>
      <c r="AA255" s="5">
        <v>2049.6735282599989</v>
      </c>
      <c r="AB255" s="5">
        <v>2049.6735284800002</v>
      </c>
      <c r="AC255" s="5">
        <v>2106.0559544799999</v>
      </c>
      <c r="AD255" s="5">
        <v>2393.83234438</v>
      </c>
      <c r="AE255" s="5">
        <v>2393.8323447600001</v>
      </c>
    </row>
    <row r="256" spans="1:31">
      <c r="A256" s="56" t="s">
        <v>68</v>
      </c>
      <c r="B256" s="56" t="s">
        <v>163</v>
      </c>
      <c r="C256" s="56" t="s">
        <v>155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</row>
    <row r="257" spans="1:31">
      <c r="A257" s="56" t="s">
        <v>68</v>
      </c>
      <c r="B257" s="56" t="s">
        <v>163</v>
      </c>
      <c r="C257" s="56" t="s">
        <v>138</v>
      </c>
      <c r="D257" s="5">
        <v>86.581000000000003</v>
      </c>
      <c r="E257" s="5">
        <v>183.27699999999999</v>
      </c>
      <c r="F257" s="5">
        <v>310.85300000000001</v>
      </c>
      <c r="G257" s="5">
        <v>466.69400000000007</v>
      </c>
      <c r="H257" s="5">
        <v>653.32499999000004</v>
      </c>
      <c r="I257" s="5">
        <v>873.64800001000003</v>
      </c>
      <c r="J257" s="5">
        <v>1213.0029999999999</v>
      </c>
      <c r="K257" s="5">
        <v>1516.9194459299999</v>
      </c>
      <c r="L257" s="5">
        <v>1856.58857704</v>
      </c>
      <c r="M257" s="5">
        <v>2257.65402313</v>
      </c>
      <c r="N257" s="5">
        <v>2748.2190898200001</v>
      </c>
      <c r="O257" s="5">
        <v>3282.5411549400001</v>
      </c>
      <c r="P257" s="5">
        <v>3827.3684765800008</v>
      </c>
      <c r="Q257" s="5">
        <v>4399.7290530500004</v>
      </c>
      <c r="R257" s="5">
        <v>4956.1113137599996</v>
      </c>
      <c r="S257" s="5">
        <v>5516.8108461200027</v>
      </c>
      <c r="T257" s="5">
        <v>5963.4376751500031</v>
      </c>
      <c r="U257" s="5">
        <v>6399.0813179900024</v>
      </c>
      <c r="V257" s="5">
        <v>6799.6137216000016</v>
      </c>
      <c r="W257" s="5">
        <v>7225.4645357400032</v>
      </c>
      <c r="X257" s="5">
        <v>7659.8099897600032</v>
      </c>
      <c r="Y257" s="5">
        <v>8120.2669619000026</v>
      </c>
      <c r="Z257" s="5">
        <v>8587.5540177000039</v>
      </c>
      <c r="AA257" s="5">
        <v>9084.8406502700018</v>
      </c>
      <c r="AB257" s="5">
        <v>9587.4307687700039</v>
      </c>
      <c r="AC257" s="5">
        <v>10119.484615359999</v>
      </c>
      <c r="AD257" s="5">
        <v>10659.0342607</v>
      </c>
      <c r="AE257" s="5">
        <v>10687.029870079999</v>
      </c>
    </row>
    <row r="258" spans="1:31">
      <c r="A258" s="56" t="s">
        <v>68</v>
      </c>
      <c r="B258" s="56" t="s">
        <v>163</v>
      </c>
      <c r="C258" s="56" t="s">
        <v>139</v>
      </c>
      <c r="D258" s="5">
        <v>382.40600000000012</v>
      </c>
      <c r="E258" s="5">
        <v>634.851</v>
      </c>
      <c r="F258" s="5">
        <v>854.83699999999999</v>
      </c>
      <c r="G258" s="5">
        <v>1040.981</v>
      </c>
      <c r="H258" s="5">
        <v>1194.835</v>
      </c>
      <c r="I258" s="5">
        <v>1328.355</v>
      </c>
      <c r="J258" s="5">
        <v>1555.37</v>
      </c>
      <c r="K258" s="5">
        <v>1872.674</v>
      </c>
      <c r="L258" s="5">
        <v>2203.509</v>
      </c>
      <c r="M258" s="5">
        <v>2558.8819999999992</v>
      </c>
      <c r="N258" s="5">
        <v>2991.9250000000002</v>
      </c>
      <c r="O258" s="5">
        <v>3413.1260000000002</v>
      </c>
      <c r="P258" s="5">
        <v>3805.1639999999989</v>
      </c>
      <c r="Q258" s="5">
        <v>4162.1990000000014</v>
      </c>
      <c r="R258" s="5">
        <v>4469.0430000000024</v>
      </c>
      <c r="S258" s="5">
        <v>4717.5640000000012</v>
      </c>
      <c r="T258" s="5">
        <v>4833.8690000000024</v>
      </c>
      <c r="U258" s="5">
        <v>4891.4120000000003</v>
      </c>
      <c r="V258" s="5">
        <v>4908.1530000000012</v>
      </c>
      <c r="W258" s="5">
        <v>4908.527000000001</v>
      </c>
      <c r="X258" s="5">
        <v>4910.9710000000014</v>
      </c>
      <c r="Y258" s="5">
        <v>4898.5200000000004</v>
      </c>
      <c r="Z258" s="5">
        <v>4888.6310000000003</v>
      </c>
      <c r="AA258" s="5">
        <v>4863.7990000000018</v>
      </c>
      <c r="AB258" s="5">
        <v>4842.0880000000016</v>
      </c>
      <c r="AC258" s="5">
        <v>4805.3119999999999</v>
      </c>
      <c r="AD258" s="5">
        <v>4771.5679999999993</v>
      </c>
      <c r="AE258" s="5">
        <v>4771.5679999999993</v>
      </c>
    </row>
    <row r="259" spans="1:31">
      <c r="A259" s="56" t="s">
        <v>68</v>
      </c>
      <c r="B259" s="56" t="s">
        <v>163</v>
      </c>
      <c r="C259" s="56" t="s">
        <v>146</v>
      </c>
      <c r="D259" s="5">
        <v>27.631719511418051</v>
      </c>
      <c r="E259" s="5">
        <v>60.945931850400939</v>
      </c>
      <c r="F259" s="5">
        <v>92.756677094484871</v>
      </c>
      <c r="G259" s="5">
        <v>268.41630721057987</v>
      </c>
      <c r="H259" s="5">
        <v>484.26799566794801</v>
      </c>
      <c r="I259" s="5">
        <v>599.53973965987211</v>
      </c>
      <c r="J259" s="5">
        <v>727.49449332992685</v>
      </c>
      <c r="K259" s="5">
        <v>785.95867240122789</v>
      </c>
      <c r="L259" s="5">
        <v>850.07960636192979</v>
      </c>
      <c r="M259" s="5">
        <v>927.01920272312418</v>
      </c>
      <c r="N259" s="5">
        <v>1000.820231790647</v>
      </c>
      <c r="O259" s="5">
        <v>1078.584603320325</v>
      </c>
      <c r="P259" s="5">
        <v>1154.7420456254811</v>
      </c>
      <c r="Q259" s="5">
        <v>1236.5536031438601</v>
      </c>
      <c r="R259" s="5">
        <v>1305.3795577482099</v>
      </c>
      <c r="S259" s="5">
        <v>1405.0290012715921</v>
      </c>
      <c r="T259" s="5">
        <v>1479.7015500986549</v>
      </c>
      <c r="U259" s="5">
        <v>1587.144589936961</v>
      </c>
      <c r="V259" s="5">
        <v>1611.2885279571749</v>
      </c>
      <c r="W259" s="5">
        <v>1612.911835954211</v>
      </c>
      <c r="X259" s="5">
        <v>1626.3615913041231</v>
      </c>
      <c r="Y259" s="5">
        <v>1668.4370216261291</v>
      </c>
      <c r="Z259" s="5">
        <v>1675.7015423349001</v>
      </c>
      <c r="AA259" s="5">
        <v>1717.7297477096549</v>
      </c>
      <c r="AB259" s="5">
        <v>1752.2903038131969</v>
      </c>
      <c r="AC259" s="5">
        <v>1775.6551607951101</v>
      </c>
      <c r="AD259" s="5">
        <v>1790.141655222322</v>
      </c>
      <c r="AE259" s="5">
        <v>1819.385537795175</v>
      </c>
    </row>
    <row r="260" spans="1:3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spans="1:31">
      <c r="A261" s="56" t="s">
        <v>68</v>
      </c>
      <c r="B261" s="56" t="s">
        <v>197</v>
      </c>
      <c r="C261" s="56" t="s">
        <v>132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</row>
    <row r="262" spans="1:31">
      <c r="A262" s="56" t="s">
        <v>68</v>
      </c>
      <c r="B262" s="56" t="s">
        <v>197</v>
      </c>
      <c r="C262" s="56" t="s">
        <v>133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</row>
    <row r="263" spans="1:31">
      <c r="A263" s="56" t="s">
        <v>68</v>
      </c>
      <c r="B263" s="56" t="s">
        <v>197</v>
      </c>
      <c r="C263" s="56" t="s">
        <v>134</v>
      </c>
      <c r="D263" s="5">
        <v>0</v>
      </c>
      <c r="E263" s="5">
        <v>4.8999999999999997E-7</v>
      </c>
      <c r="F263" s="5">
        <v>4.8999999999999997E-7</v>
      </c>
      <c r="G263" s="5">
        <v>4.8999999999999997E-7</v>
      </c>
      <c r="H263" s="5">
        <v>4.8999999999999997E-7</v>
      </c>
      <c r="I263" s="5">
        <v>9.7999999999999993E-7</v>
      </c>
      <c r="J263" s="5">
        <v>9.7999999999999993E-7</v>
      </c>
      <c r="K263" s="5">
        <v>1.1379999999999999E-5</v>
      </c>
      <c r="L263" s="5">
        <v>1.1379999999999999E-5</v>
      </c>
      <c r="M263" s="5">
        <v>1.1379999999999999E-5</v>
      </c>
      <c r="N263" s="5">
        <v>1.452E-5</v>
      </c>
      <c r="O263" s="5">
        <v>1.766E-5</v>
      </c>
      <c r="P263" s="5">
        <v>1.766E-5</v>
      </c>
      <c r="Q263" s="5">
        <v>2.7569999999999999E-5</v>
      </c>
      <c r="R263" s="5">
        <v>2.7569999999999999E-5</v>
      </c>
      <c r="S263" s="5">
        <v>3.434E-5</v>
      </c>
      <c r="T263" s="5">
        <v>4.5229999999999992E-5</v>
      </c>
      <c r="U263" s="5">
        <v>5.9259999999999978E-5</v>
      </c>
      <c r="V263" s="5">
        <v>6.5539999999999972E-5</v>
      </c>
      <c r="W263" s="5">
        <v>1.0547E-4</v>
      </c>
      <c r="X263" s="5">
        <v>1.0547E-4</v>
      </c>
      <c r="Y263" s="5">
        <v>1.0547E-4</v>
      </c>
      <c r="Z263" s="5">
        <v>1553.70326439</v>
      </c>
      <c r="AA263" s="5">
        <v>1553.70326439</v>
      </c>
      <c r="AB263" s="5">
        <v>1553.70326439</v>
      </c>
      <c r="AC263" s="5">
        <v>1553.70326439</v>
      </c>
      <c r="AD263" s="5">
        <v>1553.70326439</v>
      </c>
      <c r="AE263" s="5">
        <v>1553.70326439</v>
      </c>
    </row>
    <row r="264" spans="1:31">
      <c r="A264" s="56" t="s">
        <v>68</v>
      </c>
      <c r="B264" s="56" t="s">
        <v>197</v>
      </c>
      <c r="C264" s="56" t="s">
        <v>135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</row>
    <row r="265" spans="1:31">
      <c r="A265" s="56" t="s">
        <v>68</v>
      </c>
      <c r="B265" s="56" t="s">
        <v>197</v>
      </c>
      <c r="C265" s="56" t="s">
        <v>136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</row>
    <row r="266" spans="1:31">
      <c r="A266" s="56" t="s">
        <v>68</v>
      </c>
      <c r="B266" s="56" t="s">
        <v>197</v>
      </c>
      <c r="C266" s="56" t="s">
        <v>153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9.9699999999999994E-6</v>
      </c>
      <c r="J266" s="5">
        <v>9.9699999999999994E-6</v>
      </c>
      <c r="K266" s="5">
        <v>299.51710121000002</v>
      </c>
      <c r="L266" s="5">
        <v>299.51710121000002</v>
      </c>
      <c r="M266" s="5">
        <v>299.51710121000002</v>
      </c>
      <c r="N266" s="5">
        <v>535.43816346999995</v>
      </c>
      <c r="O266" s="5">
        <v>611.39715193999996</v>
      </c>
      <c r="P266" s="5">
        <v>611.39715193999996</v>
      </c>
      <c r="Q266" s="5">
        <v>1356.67554516</v>
      </c>
      <c r="R266" s="5">
        <v>1356.67554539</v>
      </c>
      <c r="S266" s="5">
        <v>1356.6755454500001</v>
      </c>
      <c r="T266" s="5">
        <v>1414.9118874400001</v>
      </c>
      <c r="U266" s="5">
        <v>1414.9118874599999</v>
      </c>
      <c r="V266" s="5">
        <v>1735.8025491000001</v>
      </c>
      <c r="W266" s="5">
        <v>1735.80254913</v>
      </c>
      <c r="X266" s="5">
        <v>1735.8025491400001</v>
      </c>
      <c r="Y266" s="5">
        <v>1735.80254919</v>
      </c>
      <c r="Z266" s="5">
        <v>1747.0648411</v>
      </c>
      <c r="AA266" s="5">
        <v>1747.0648411100001</v>
      </c>
      <c r="AB266" s="5">
        <v>1747.0648411100001</v>
      </c>
      <c r="AC266" s="5">
        <v>1747.0648411300001</v>
      </c>
      <c r="AD266" s="5">
        <v>1747.06484114</v>
      </c>
      <c r="AE266" s="5">
        <v>1747.0648411499999</v>
      </c>
    </row>
    <row r="267" spans="1:31">
      <c r="A267" s="56" t="s">
        <v>68</v>
      </c>
      <c r="B267" s="56" t="s">
        <v>197</v>
      </c>
      <c r="C267" s="56" t="s">
        <v>154</v>
      </c>
      <c r="D267" s="5">
        <v>8.0400000000000009E-6</v>
      </c>
      <c r="E267" s="5">
        <v>1.1749999999999999E-5</v>
      </c>
      <c r="F267" s="5">
        <v>250.00001452999999</v>
      </c>
      <c r="G267" s="5">
        <v>250.00001854000001</v>
      </c>
      <c r="H267" s="5">
        <v>250.00002767999999</v>
      </c>
      <c r="I267" s="5">
        <v>594.00235350999992</v>
      </c>
      <c r="J267" s="5">
        <v>594.00235350999992</v>
      </c>
      <c r="K267" s="5">
        <v>1008.51126862</v>
      </c>
      <c r="L267" s="5">
        <v>1008.51126862</v>
      </c>
      <c r="M267" s="5">
        <v>1008.51126862</v>
      </c>
      <c r="N267" s="5">
        <v>1008.51126867</v>
      </c>
      <c r="O267" s="5">
        <v>1008.51126869</v>
      </c>
      <c r="P267" s="5">
        <v>1008.51126869</v>
      </c>
      <c r="Q267" s="5">
        <v>1008.51126889</v>
      </c>
      <c r="R267" s="5">
        <v>1030.6808396700001</v>
      </c>
      <c r="S267" s="5">
        <v>1908.5275544000001</v>
      </c>
      <c r="T267" s="5">
        <v>3176.7172077199989</v>
      </c>
      <c r="U267" s="5">
        <v>3389.9860614300001</v>
      </c>
      <c r="V267" s="5">
        <v>3637.045580049999</v>
      </c>
      <c r="W267" s="5">
        <v>3637.0455800999998</v>
      </c>
      <c r="X267" s="5">
        <v>3637.0455800999998</v>
      </c>
      <c r="Y267" s="5">
        <v>3637.0455807100002</v>
      </c>
      <c r="Z267" s="5">
        <v>3637.0456136900002</v>
      </c>
      <c r="AA267" s="5">
        <v>3637.0456136900002</v>
      </c>
      <c r="AB267" s="5">
        <v>3637.0456136900002</v>
      </c>
      <c r="AC267" s="5">
        <v>4794.9991935500002</v>
      </c>
      <c r="AD267" s="5">
        <v>6192.0392942100007</v>
      </c>
      <c r="AE267" s="5">
        <v>6192.0392946200009</v>
      </c>
    </row>
    <row r="268" spans="1:31">
      <c r="A268" s="56" t="s">
        <v>68</v>
      </c>
      <c r="B268" s="56" t="s">
        <v>197</v>
      </c>
      <c r="C268" s="56" t="s">
        <v>155</v>
      </c>
      <c r="D268" s="5">
        <v>4.1200000000000004E-6</v>
      </c>
      <c r="E268" s="5">
        <v>5.4299999999999997E-6</v>
      </c>
      <c r="F268" s="5">
        <v>6.2999999999999998E-6</v>
      </c>
      <c r="G268" s="5">
        <v>7.5100000000000001E-6</v>
      </c>
      <c r="H268" s="5">
        <v>9.73E-6</v>
      </c>
      <c r="I268" s="5">
        <v>2.2690000000000001E-5</v>
      </c>
      <c r="J268" s="5">
        <v>2.2690000000000001E-5</v>
      </c>
      <c r="K268" s="5">
        <v>5.1839999999999998E-5</v>
      </c>
      <c r="L268" s="5">
        <v>5.1839999999999998E-5</v>
      </c>
      <c r="M268" s="5">
        <v>5.1839999999999998E-5</v>
      </c>
      <c r="N268" s="5">
        <v>5.1860000000000002E-5</v>
      </c>
      <c r="O268" s="5">
        <v>5.1870000000000003E-5</v>
      </c>
      <c r="P268" s="5">
        <v>5.189E-5</v>
      </c>
      <c r="Q268" s="5">
        <v>5.533E-5</v>
      </c>
      <c r="R268" s="5">
        <v>8.5539999999999998E-5</v>
      </c>
      <c r="S268" s="5">
        <v>9.3739999999999994E-5</v>
      </c>
      <c r="T268" s="5">
        <v>1.0742E-4</v>
      </c>
      <c r="U268" s="5">
        <v>1.194E-4</v>
      </c>
      <c r="V268" s="5">
        <v>1.5007E-4</v>
      </c>
      <c r="W268" s="5">
        <v>1.5046999999999999E-4</v>
      </c>
      <c r="X268" s="5">
        <v>1.5046999999999999E-4</v>
      </c>
      <c r="Y268" s="5">
        <v>2.2504E-4</v>
      </c>
      <c r="Z268" s="5">
        <v>3.3424000000000003E-4</v>
      </c>
      <c r="AA268" s="5">
        <v>3.3424000000000003E-4</v>
      </c>
      <c r="AB268" s="5">
        <v>3.3424000000000003E-4</v>
      </c>
      <c r="AC268" s="5">
        <v>4.2309999999999998E-4</v>
      </c>
      <c r="AD268" s="5">
        <v>5.1030999999999993E-4</v>
      </c>
      <c r="AE268" s="5">
        <v>5.2430999999999995E-4</v>
      </c>
    </row>
    <row r="269" spans="1:31">
      <c r="A269" s="56" t="s">
        <v>68</v>
      </c>
      <c r="B269" s="56" t="s">
        <v>197</v>
      </c>
      <c r="C269" s="56" t="s">
        <v>138</v>
      </c>
      <c r="D269" s="5">
        <v>63.86699999999999</v>
      </c>
      <c r="E269" s="5">
        <v>145.19900002</v>
      </c>
      <c r="F269" s="5">
        <v>260.12500001000001</v>
      </c>
      <c r="G269" s="5">
        <v>399.77300000999992</v>
      </c>
      <c r="H269" s="5">
        <v>566.58900000999995</v>
      </c>
      <c r="I269" s="5">
        <v>768.22300000999996</v>
      </c>
      <c r="J269" s="5">
        <v>1082.171</v>
      </c>
      <c r="K269" s="5">
        <v>1365.2057166699999</v>
      </c>
      <c r="L269" s="5">
        <v>1633.9304508299999</v>
      </c>
      <c r="M269" s="5">
        <v>1951.8794653499999</v>
      </c>
      <c r="N269" s="5">
        <v>2339.6559260600011</v>
      </c>
      <c r="O269" s="5">
        <v>2765.3356824000011</v>
      </c>
      <c r="P269" s="5">
        <v>3207.1607025900012</v>
      </c>
      <c r="Q269" s="5">
        <v>3665.0942637800008</v>
      </c>
      <c r="R269" s="5">
        <v>4117.015927800001</v>
      </c>
      <c r="S269" s="5">
        <v>4577.2253343400007</v>
      </c>
      <c r="T269" s="5">
        <v>4933.1721028500006</v>
      </c>
      <c r="U269" s="5">
        <v>5275.1222712500012</v>
      </c>
      <c r="V269" s="5">
        <v>5579.8317931900001</v>
      </c>
      <c r="W269" s="5">
        <v>5903.1258865699992</v>
      </c>
      <c r="X269" s="5">
        <v>6232.6619733500002</v>
      </c>
      <c r="Y269" s="5">
        <v>6576.3601285199993</v>
      </c>
      <c r="Z269" s="5">
        <v>6924.5614566700024</v>
      </c>
      <c r="AA269" s="5">
        <v>7292.1176921500009</v>
      </c>
      <c r="AB269" s="5">
        <v>7663.6333017400002</v>
      </c>
      <c r="AC269" s="5">
        <v>8058.8471149300021</v>
      </c>
      <c r="AD269" s="5">
        <v>8454.1243175200034</v>
      </c>
      <c r="AE269" s="5">
        <v>8471.1753716700023</v>
      </c>
    </row>
    <row r="270" spans="1:31">
      <c r="A270" s="56" t="s">
        <v>68</v>
      </c>
      <c r="B270" s="56" t="s">
        <v>197</v>
      </c>
      <c r="C270" s="56" t="s">
        <v>139</v>
      </c>
      <c r="D270" s="5">
        <v>294.61500000000001</v>
      </c>
      <c r="E270" s="5">
        <v>530.95299999999997</v>
      </c>
      <c r="F270" s="5">
        <v>761.21100000000013</v>
      </c>
      <c r="G270" s="5">
        <v>944.64199999999994</v>
      </c>
      <c r="H270" s="5">
        <v>1102.943</v>
      </c>
      <c r="I270" s="5">
        <v>1246.027</v>
      </c>
      <c r="J270" s="5">
        <v>1484.479</v>
      </c>
      <c r="K270" s="5">
        <v>1798.547</v>
      </c>
      <c r="L270" s="5">
        <v>2060.4119999999998</v>
      </c>
      <c r="M270" s="5">
        <v>2344.3820000000001</v>
      </c>
      <c r="N270" s="5">
        <v>2691.569</v>
      </c>
      <c r="O270" s="5">
        <v>3033.7379999999998</v>
      </c>
      <c r="P270" s="5">
        <v>3365.1559999999999</v>
      </c>
      <c r="Q270" s="5">
        <v>3661.0500000000011</v>
      </c>
      <c r="R270" s="5">
        <v>3925.8510000000001</v>
      </c>
      <c r="S270" s="5">
        <v>4147.9240000000009</v>
      </c>
      <c r="T270" s="5">
        <v>4250.5570000000007</v>
      </c>
      <c r="U270" s="5">
        <v>4299.786000000001</v>
      </c>
      <c r="V270" s="5">
        <v>4310.5330000000004</v>
      </c>
      <c r="W270" s="5">
        <v>4306.277000000001</v>
      </c>
      <c r="X270" s="5">
        <v>4306.7970000000014</v>
      </c>
      <c r="Y270" s="5">
        <v>4288.9900000000016</v>
      </c>
      <c r="Z270" s="5">
        <v>4276.0249999999996</v>
      </c>
      <c r="AA270" s="5">
        <v>4247.2620000000024</v>
      </c>
      <c r="AB270" s="5">
        <v>4224.1660000000002</v>
      </c>
      <c r="AC270" s="5">
        <v>4188.7510000000002</v>
      </c>
      <c r="AD270" s="5">
        <v>4155.3250000000007</v>
      </c>
      <c r="AE270" s="5">
        <v>4155.3250000000007</v>
      </c>
    </row>
    <row r="271" spans="1:31">
      <c r="A271" s="56" t="s">
        <v>68</v>
      </c>
      <c r="B271" s="56" t="s">
        <v>197</v>
      </c>
      <c r="C271" s="56" t="s">
        <v>146</v>
      </c>
      <c r="D271" s="5">
        <v>27.966639847709899</v>
      </c>
      <c r="E271" s="5">
        <v>57.972022096253063</v>
      </c>
      <c r="F271" s="5">
        <v>87.442459357176347</v>
      </c>
      <c r="G271" s="5">
        <v>121.0724000352471</v>
      </c>
      <c r="H271" s="5">
        <v>154.61389092876061</v>
      </c>
      <c r="I271" s="5">
        <v>187.16062822090001</v>
      </c>
      <c r="J271" s="5">
        <v>218.3400672591961</v>
      </c>
      <c r="K271" s="5">
        <v>254.14223163033409</v>
      </c>
      <c r="L271" s="5">
        <v>290.2336735130632</v>
      </c>
      <c r="M271" s="5">
        <v>328.71334081566448</v>
      </c>
      <c r="N271" s="5">
        <v>361.96398485011969</v>
      </c>
      <c r="O271" s="5">
        <v>402.62384212226408</v>
      </c>
      <c r="P271" s="5">
        <v>442.11607292964572</v>
      </c>
      <c r="Q271" s="5">
        <v>486.00542087693088</v>
      </c>
      <c r="R271" s="5">
        <v>527.36072955923134</v>
      </c>
      <c r="S271" s="5">
        <v>566.07436968672584</v>
      </c>
      <c r="T271" s="5">
        <v>612.4416282371227</v>
      </c>
      <c r="U271" s="5">
        <v>660.05842888367874</v>
      </c>
      <c r="V271" s="5">
        <v>705.42088086631964</v>
      </c>
      <c r="W271" s="5">
        <v>749.90218507628617</v>
      </c>
      <c r="X271" s="5">
        <v>798.03180817615851</v>
      </c>
      <c r="Y271" s="5">
        <v>849.54910337861622</v>
      </c>
      <c r="Z271" s="5">
        <v>899.27917628446596</v>
      </c>
      <c r="AA271" s="5">
        <v>945.46105939618053</v>
      </c>
      <c r="AB271" s="5">
        <v>1003.846676001139</v>
      </c>
      <c r="AC271" s="5">
        <v>1059.5157277066539</v>
      </c>
      <c r="AD271" s="5">
        <v>1116.883450306987</v>
      </c>
      <c r="AE271" s="5">
        <v>1174.697781324073</v>
      </c>
    </row>
    <row r="272" spans="1:3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spans="1:31">
      <c r="A273" s="56" t="s">
        <v>68</v>
      </c>
      <c r="B273" s="56" t="s">
        <v>198</v>
      </c>
      <c r="C273" s="56" t="s">
        <v>132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</row>
    <row r="274" spans="1:31">
      <c r="A274" s="56" t="s">
        <v>68</v>
      </c>
      <c r="B274" s="56" t="s">
        <v>198</v>
      </c>
      <c r="C274" s="56" t="s">
        <v>133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</row>
    <row r="275" spans="1:31">
      <c r="A275" s="56" t="s">
        <v>68</v>
      </c>
      <c r="B275" s="56" t="s">
        <v>198</v>
      </c>
      <c r="C275" s="56" t="s">
        <v>134</v>
      </c>
      <c r="D275" s="5">
        <v>0</v>
      </c>
      <c r="E275" s="5">
        <v>4.8999999999999997E-7</v>
      </c>
      <c r="F275" s="5">
        <v>4.8999999999999997E-7</v>
      </c>
      <c r="G275" s="5">
        <v>4.8999999999999997E-7</v>
      </c>
      <c r="H275" s="5">
        <v>4.8999999999999997E-7</v>
      </c>
      <c r="I275" s="5">
        <v>4.8999999999999997E-7</v>
      </c>
      <c r="J275" s="5">
        <v>4.8999999999999997E-7</v>
      </c>
      <c r="K275" s="5">
        <v>1.5500000000000001E-5</v>
      </c>
      <c r="L275" s="5">
        <v>1.5500000000000001E-5</v>
      </c>
      <c r="M275" s="5">
        <v>1.5500000000000001E-5</v>
      </c>
      <c r="N275" s="5">
        <v>1.5500000000000001E-5</v>
      </c>
      <c r="O275" s="5">
        <v>1.5500000000000001E-5</v>
      </c>
      <c r="P275" s="5">
        <v>1.5500000000000001E-5</v>
      </c>
      <c r="Q275" s="5">
        <v>2.2269999999999999E-5</v>
      </c>
      <c r="R275" s="5">
        <v>2.2269999999999999E-5</v>
      </c>
      <c r="S275" s="5">
        <v>3.218E-5</v>
      </c>
      <c r="T275" s="5">
        <v>1078.05190997</v>
      </c>
      <c r="U275" s="5">
        <v>1078.05190997</v>
      </c>
      <c r="V275" s="5">
        <v>1078.05190997</v>
      </c>
      <c r="W275" s="5">
        <v>1258.8094765000001</v>
      </c>
      <c r="X275" s="5">
        <v>1258.8094765000001</v>
      </c>
      <c r="Y275" s="5">
        <v>1258.80947846</v>
      </c>
      <c r="Z275" s="5">
        <v>1258.8094956299999</v>
      </c>
      <c r="AA275" s="5">
        <v>1258.80951035</v>
      </c>
      <c r="AB275" s="5">
        <v>1258.8095329099999</v>
      </c>
      <c r="AC275" s="5">
        <v>1258.80955253</v>
      </c>
      <c r="AD275" s="5">
        <v>2446.7572567900002</v>
      </c>
      <c r="AE275" s="5">
        <v>2744.4420785399998</v>
      </c>
    </row>
    <row r="276" spans="1:31">
      <c r="A276" s="56" t="s">
        <v>68</v>
      </c>
      <c r="B276" s="56" t="s">
        <v>198</v>
      </c>
      <c r="C276" s="56" t="s">
        <v>135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</row>
    <row r="277" spans="1:31">
      <c r="A277" s="56" t="s">
        <v>68</v>
      </c>
      <c r="B277" s="56" t="s">
        <v>198</v>
      </c>
      <c r="C277" s="56" t="s">
        <v>136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</row>
    <row r="278" spans="1:31">
      <c r="A278" s="56" t="s">
        <v>68</v>
      </c>
      <c r="B278" s="56" t="s">
        <v>198</v>
      </c>
      <c r="C278" s="56" t="s">
        <v>153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7.7400000000000004E-6</v>
      </c>
      <c r="J278" s="5">
        <v>2.1539000000000001E-4</v>
      </c>
      <c r="K278" s="5">
        <v>2.4217999999999999E-4</v>
      </c>
      <c r="L278" s="5">
        <v>2.4217999999999999E-4</v>
      </c>
      <c r="M278" s="5">
        <v>2.4217999999999999E-4</v>
      </c>
      <c r="N278" s="5">
        <v>2.4217999999999999E-4</v>
      </c>
      <c r="O278" s="5">
        <v>2.4217999999999999E-4</v>
      </c>
      <c r="P278" s="5">
        <v>2.4217999999999999E-4</v>
      </c>
      <c r="Q278" s="5">
        <v>2.4217999999999999E-4</v>
      </c>
      <c r="R278" s="5">
        <v>2.5042E-4</v>
      </c>
      <c r="S278" s="5">
        <v>2.5043999999999999E-4</v>
      </c>
      <c r="T278" s="5">
        <v>266.68367051000001</v>
      </c>
      <c r="U278" s="5">
        <v>266.68367051000001</v>
      </c>
      <c r="V278" s="5">
        <v>266.68367052000002</v>
      </c>
      <c r="W278" s="5">
        <v>266.68367052000002</v>
      </c>
      <c r="X278" s="5">
        <v>397.28669748999999</v>
      </c>
      <c r="Y278" s="5">
        <v>397.28669760999998</v>
      </c>
      <c r="Z278" s="5">
        <v>397.28669765000001</v>
      </c>
      <c r="AA278" s="5">
        <v>397.28669771</v>
      </c>
      <c r="AB278" s="5">
        <v>397.28669771</v>
      </c>
      <c r="AC278" s="5">
        <v>397.28669776999999</v>
      </c>
      <c r="AD278" s="5">
        <v>397.28669781000002</v>
      </c>
      <c r="AE278" s="5">
        <v>397.28669795000002</v>
      </c>
    </row>
    <row r="279" spans="1:31">
      <c r="A279" s="56" t="s">
        <v>68</v>
      </c>
      <c r="B279" s="56" t="s">
        <v>198</v>
      </c>
      <c r="C279" s="56" t="s">
        <v>154</v>
      </c>
      <c r="D279" s="5">
        <v>1.6700000000000001E-6</v>
      </c>
      <c r="E279" s="5">
        <v>2.3599999999999999E-6</v>
      </c>
      <c r="F279" s="5">
        <v>2.8600000000000001E-6</v>
      </c>
      <c r="G279" s="5">
        <v>4.1699999999999999E-6</v>
      </c>
      <c r="H279" s="5">
        <v>7.0500000000000003E-6</v>
      </c>
      <c r="I279" s="5">
        <v>1.309E-5</v>
      </c>
      <c r="J279" s="5">
        <v>375.14694571000001</v>
      </c>
      <c r="K279" s="5">
        <v>1326.36777938</v>
      </c>
      <c r="L279" s="5">
        <v>1326.36777938</v>
      </c>
      <c r="M279" s="5">
        <v>1326.36777938</v>
      </c>
      <c r="N279" s="5">
        <v>1326.36777938</v>
      </c>
      <c r="O279" s="5">
        <v>1326.36777938</v>
      </c>
      <c r="P279" s="5">
        <v>1326.36777938</v>
      </c>
      <c r="Q279" s="5">
        <v>1326.3677793899999</v>
      </c>
      <c r="R279" s="5">
        <v>1326.3677794099999</v>
      </c>
      <c r="S279" s="5">
        <v>1326.36777942</v>
      </c>
      <c r="T279" s="5">
        <v>1326.36777942</v>
      </c>
      <c r="U279" s="5">
        <v>1326.3677794299999</v>
      </c>
      <c r="V279" s="5">
        <v>1326.3677794299999</v>
      </c>
      <c r="W279" s="5">
        <v>1326.36777944</v>
      </c>
      <c r="X279" s="5">
        <v>1326.36777944</v>
      </c>
      <c r="Y279" s="5">
        <v>1326.36777944</v>
      </c>
      <c r="Z279" s="5">
        <v>1326.36777944</v>
      </c>
      <c r="AA279" s="5">
        <v>1326.36777944</v>
      </c>
      <c r="AB279" s="5">
        <v>1326.36777944</v>
      </c>
      <c r="AC279" s="5">
        <v>1326.36777944</v>
      </c>
      <c r="AD279" s="5">
        <v>1326.36777944</v>
      </c>
      <c r="AE279" s="5">
        <v>1326.36777944</v>
      </c>
    </row>
    <row r="280" spans="1:31">
      <c r="A280" s="56" t="s">
        <v>68</v>
      </c>
      <c r="B280" s="56" t="s">
        <v>198</v>
      </c>
      <c r="C280" s="56" t="s">
        <v>155</v>
      </c>
      <c r="D280" s="5">
        <v>0</v>
      </c>
      <c r="E280" s="5">
        <v>0</v>
      </c>
      <c r="F280" s="5">
        <v>0</v>
      </c>
      <c r="G280" s="5">
        <v>0</v>
      </c>
      <c r="H280" s="5">
        <v>1.0999999999999981</v>
      </c>
      <c r="I280" s="5">
        <v>1.0999999999999981</v>
      </c>
      <c r="J280" s="5">
        <v>1.0999999999999981</v>
      </c>
      <c r="K280" s="5">
        <v>1.0999999999999981</v>
      </c>
      <c r="L280" s="5">
        <v>1.0999999999999981</v>
      </c>
      <c r="M280" s="5">
        <v>252.2</v>
      </c>
      <c r="N280" s="5">
        <v>252.2</v>
      </c>
      <c r="O280" s="5">
        <v>253.3</v>
      </c>
      <c r="P280" s="5">
        <v>253.3</v>
      </c>
      <c r="Q280" s="5">
        <v>254.4</v>
      </c>
      <c r="R280" s="5">
        <v>254.4</v>
      </c>
      <c r="S280" s="5">
        <v>254.4</v>
      </c>
      <c r="T280" s="5">
        <v>254.4</v>
      </c>
      <c r="U280" s="5">
        <v>254.4</v>
      </c>
      <c r="V280" s="5">
        <v>254.4</v>
      </c>
      <c r="W280" s="5">
        <v>254.4</v>
      </c>
      <c r="X280" s="5">
        <v>254.4</v>
      </c>
      <c r="Y280" s="5">
        <v>254.4</v>
      </c>
      <c r="Z280" s="5">
        <v>254.4</v>
      </c>
      <c r="AA280" s="5">
        <v>254.4</v>
      </c>
      <c r="AB280" s="5">
        <v>254.4</v>
      </c>
      <c r="AC280" s="5">
        <v>254.4</v>
      </c>
      <c r="AD280" s="5">
        <v>254.4</v>
      </c>
      <c r="AE280" s="5">
        <v>254.4</v>
      </c>
    </row>
    <row r="281" spans="1:31">
      <c r="A281" s="56" t="s">
        <v>68</v>
      </c>
      <c r="B281" s="56" t="s">
        <v>198</v>
      </c>
      <c r="C281" s="56" t="s">
        <v>138</v>
      </c>
      <c r="D281" s="5">
        <v>50.557000000000002</v>
      </c>
      <c r="E281" s="5">
        <v>131.93</v>
      </c>
      <c r="F281" s="5">
        <v>249.50899999999999</v>
      </c>
      <c r="G281" s="5">
        <v>402.49900000000002</v>
      </c>
      <c r="H281" s="5">
        <v>592.0139999999999</v>
      </c>
      <c r="I281" s="5">
        <v>767.31</v>
      </c>
      <c r="J281" s="5">
        <v>1019.701</v>
      </c>
      <c r="K281" s="5">
        <v>1234.6444565899999</v>
      </c>
      <c r="L281" s="5">
        <v>1437.02502918</v>
      </c>
      <c r="M281" s="5">
        <v>1667.1736107700001</v>
      </c>
      <c r="N281" s="5">
        <v>1967.06290517</v>
      </c>
      <c r="O281" s="5">
        <v>2317.0620700999989</v>
      </c>
      <c r="P281" s="5">
        <v>2683.9242191599992</v>
      </c>
      <c r="Q281" s="5">
        <v>3078.1003508299991</v>
      </c>
      <c r="R281" s="5">
        <v>3498.0703958999989</v>
      </c>
      <c r="S281" s="5">
        <v>3902.0178795100001</v>
      </c>
      <c r="T281" s="5">
        <v>4243.0639133199993</v>
      </c>
      <c r="U281" s="5">
        <v>4588.8862578199996</v>
      </c>
      <c r="V281" s="5">
        <v>4917.1305791000004</v>
      </c>
      <c r="W281" s="5">
        <v>5235.4245199799998</v>
      </c>
      <c r="X281" s="5">
        <v>5563.1359228100009</v>
      </c>
      <c r="Y281" s="5">
        <v>5909.4653060000001</v>
      </c>
      <c r="Z281" s="5">
        <v>6263.6991736600003</v>
      </c>
      <c r="AA281" s="5">
        <v>6640.7039552000006</v>
      </c>
      <c r="AB281" s="5">
        <v>7024.8455544500002</v>
      </c>
      <c r="AC281" s="5">
        <v>7433.0442817500007</v>
      </c>
      <c r="AD281" s="5">
        <v>7850.1142635799997</v>
      </c>
      <c r="AE281" s="5">
        <v>7878.822367310001</v>
      </c>
    </row>
    <row r="282" spans="1:31">
      <c r="A282" s="56" t="s">
        <v>68</v>
      </c>
      <c r="B282" s="56" t="s">
        <v>198</v>
      </c>
      <c r="C282" s="56" t="s">
        <v>139</v>
      </c>
      <c r="D282" s="5">
        <v>235.46199999999999</v>
      </c>
      <c r="E282" s="5">
        <v>495.98899999999992</v>
      </c>
      <c r="F282" s="5">
        <v>744.11799999999994</v>
      </c>
      <c r="G282" s="5">
        <v>971.71900000000005</v>
      </c>
      <c r="H282" s="5">
        <v>1167.069</v>
      </c>
      <c r="I282" s="5">
        <v>1241.069</v>
      </c>
      <c r="J282" s="5">
        <v>1369.0930000000001</v>
      </c>
      <c r="K282" s="5">
        <v>1580.354</v>
      </c>
      <c r="L282" s="5">
        <v>1747.289</v>
      </c>
      <c r="M282" s="5">
        <v>1914.7639999999999</v>
      </c>
      <c r="N282" s="5">
        <v>2152.3429999999998</v>
      </c>
      <c r="O282" s="5">
        <v>2408.1790000000001</v>
      </c>
      <c r="P282" s="5">
        <v>2658.0529999999999</v>
      </c>
      <c r="Q282" s="5">
        <v>2893.2620000000002</v>
      </c>
      <c r="R282" s="5">
        <v>3132.4560000000001</v>
      </c>
      <c r="S282" s="5">
        <v>3307.1959999999999</v>
      </c>
      <c r="T282" s="5">
        <v>3404.0439999999999</v>
      </c>
      <c r="U282" s="5">
        <v>3468.697999999999</v>
      </c>
      <c r="V282" s="5">
        <v>3508.27</v>
      </c>
      <c r="W282" s="5">
        <v>3507.7710000000002</v>
      </c>
      <c r="X282" s="5">
        <v>3510.5940000000001</v>
      </c>
      <c r="Y282" s="5">
        <v>3501.5169999999998</v>
      </c>
      <c r="Z282" s="5">
        <v>3495.7370000000001</v>
      </c>
      <c r="AA282" s="5">
        <v>3479.121000000001</v>
      </c>
      <c r="AB282" s="5">
        <v>3466.3290000000011</v>
      </c>
      <c r="AC282" s="5">
        <v>3443.860000000001</v>
      </c>
      <c r="AD282" s="5">
        <v>3424.6760000000008</v>
      </c>
      <c r="AE282" s="5">
        <v>3424.6760000000008</v>
      </c>
    </row>
    <row r="283" spans="1:31">
      <c r="A283" s="56" t="s">
        <v>68</v>
      </c>
      <c r="B283" s="56" t="s">
        <v>198</v>
      </c>
      <c r="C283" s="56" t="s">
        <v>146</v>
      </c>
      <c r="D283" s="5">
        <v>27.710227027961171</v>
      </c>
      <c r="E283" s="5">
        <v>50.310897013230061</v>
      </c>
      <c r="F283" s="5">
        <v>74.672167916392056</v>
      </c>
      <c r="G283" s="5">
        <v>94.022937910285719</v>
      </c>
      <c r="H283" s="5">
        <v>119.1562399951289</v>
      </c>
      <c r="I283" s="5">
        <v>144.20603854408921</v>
      </c>
      <c r="J283" s="5">
        <v>171.13014067922671</v>
      </c>
      <c r="K283" s="5">
        <v>197.3637831839122</v>
      </c>
      <c r="L283" s="5">
        <v>227.21192182945239</v>
      </c>
      <c r="M283" s="5">
        <v>263.74488994034289</v>
      </c>
      <c r="N283" s="5">
        <v>296.21473430141191</v>
      </c>
      <c r="O283" s="5">
        <v>329.01604308404262</v>
      </c>
      <c r="P283" s="5">
        <v>366.41505623677119</v>
      </c>
      <c r="Q283" s="5">
        <v>406.49614175884221</v>
      </c>
      <c r="R283" s="5">
        <v>442.43709016142651</v>
      </c>
      <c r="S283" s="5">
        <v>480.86512955553769</v>
      </c>
      <c r="T283" s="5">
        <v>521.2578231995351</v>
      </c>
      <c r="U283" s="5">
        <v>556.0963966069221</v>
      </c>
      <c r="V283" s="5">
        <v>594.2533664658024</v>
      </c>
      <c r="W283" s="5">
        <v>636.63269598333522</v>
      </c>
      <c r="X283" s="5">
        <v>678.98808318125111</v>
      </c>
      <c r="Y283" s="5">
        <v>723.22242172798656</v>
      </c>
      <c r="Z283" s="5">
        <v>762.91522471196686</v>
      </c>
      <c r="AA283" s="5">
        <v>803.64403493572217</v>
      </c>
      <c r="AB283" s="5">
        <v>844.8037259873347</v>
      </c>
      <c r="AC283" s="5">
        <v>897.56711773930442</v>
      </c>
      <c r="AD283" s="5">
        <v>939.83565324167989</v>
      </c>
      <c r="AE283" s="5">
        <v>997.24639686162709</v>
      </c>
    </row>
    <row r="284" spans="1:3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spans="1:31">
      <c r="A285" s="56" t="s">
        <v>68</v>
      </c>
      <c r="B285" s="56" t="s">
        <v>199</v>
      </c>
      <c r="C285" s="56" t="s">
        <v>132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</row>
    <row r="286" spans="1:31">
      <c r="A286" s="56" t="s">
        <v>68</v>
      </c>
      <c r="B286" s="56" t="s">
        <v>199</v>
      </c>
      <c r="C286" s="56" t="s">
        <v>133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</row>
    <row r="287" spans="1:31">
      <c r="A287" s="56" t="s">
        <v>68</v>
      </c>
      <c r="B287" s="56" t="s">
        <v>199</v>
      </c>
      <c r="C287" s="56" t="s">
        <v>134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7.9500000000000001E-6</v>
      </c>
      <c r="L287" s="5">
        <v>7.9500000000000001E-6</v>
      </c>
      <c r="M287" s="5">
        <v>7.9500000000000001E-6</v>
      </c>
      <c r="N287" s="5">
        <v>7.9500000000000001E-6</v>
      </c>
      <c r="O287" s="5">
        <v>7.9500000000000001E-6</v>
      </c>
      <c r="P287" s="5">
        <v>7.9500000000000001E-6</v>
      </c>
      <c r="Q287" s="5">
        <v>1.59E-5</v>
      </c>
      <c r="R287" s="5">
        <v>1.59E-5</v>
      </c>
      <c r="S287" s="5">
        <v>2.385E-5</v>
      </c>
      <c r="T287" s="5">
        <v>1.0335E-4</v>
      </c>
      <c r="U287" s="5">
        <v>1.0335E-4</v>
      </c>
      <c r="V287" s="5">
        <v>1.0335E-4</v>
      </c>
      <c r="W287" s="5">
        <v>1.0335E-4</v>
      </c>
      <c r="X287" s="5">
        <v>2.2259999999999999E-4</v>
      </c>
      <c r="Y287" s="5">
        <v>175.20754840000001</v>
      </c>
      <c r="Z287" s="5">
        <v>175.20754840000001</v>
      </c>
      <c r="AA287" s="5">
        <v>175.20754840000001</v>
      </c>
      <c r="AB287" s="5">
        <v>175.20754840000001</v>
      </c>
      <c r="AC287" s="5">
        <v>175.20754840000001</v>
      </c>
      <c r="AD287" s="5">
        <v>175.20754840000001</v>
      </c>
      <c r="AE287" s="5">
        <v>175.20754840000001</v>
      </c>
    </row>
    <row r="288" spans="1:31">
      <c r="A288" s="56" t="s">
        <v>68</v>
      </c>
      <c r="B288" s="56" t="s">
        <v>199</v>
      </c>
      <c r="C288" s="56" t="s">
        <v>135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</row>
    <row r="289" spans="1:31">
      <c r="A289" s="56" t="s">
        <v>68</v>
      </c>
      <c r="B289" s="56" t="s">
        <v>199</v>
      </c>
      <c r="C289" s="56" t="s">
        <v>136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</row>
    <row r="290" spans="1:31">
      <c r="A290" s="56" t="s">
        <v>68</v>
      </c>
      <c r="B290" s="56" t="s">
        <v>199</v>
      </c>
      <c r="C290" s="56" t="s">
        <v>153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</row>
    <row r="291" spans="1:31">
      <c r="A291" s="56" t="s">
        <v>68</v>
      </c>
      <c r="B291" s="56" t="s">
        <v>199</v>
      </c>
      <c r="C291" s="56" t="s">
        <v>154</v>
      </c>
      <c r="D291" s="5">
        <v>1.88E-6</v>
      </c>
      <c r="E291" s="5">
        <v>2.96E-6</v>
      </c>
      <c r="F291" s="5">
        <v>3.0299999999999998E-6</v>
      </c>
      <c r="G291" s="5">
        <v>4.4000000000000002E-6</v>
      </c>
      <c r="H291" s="5">
        <v>7.1799999999999999E-6</v>
      </c>
      <c r="I291" s="5">
        <v>1.517E-5</v>
      </c>
      <c r="J291" s="5">
        <v>5.2429999999999998E-5</v>
      </c>
      <c r="K291" s="5">
        <v>2.0801000000000001E-4</v>
      </c>
      <c r="L291" s="5">
        <v>2.0801000000000001E-4</v>
      </c>
      <c r="M291" s="5">
        <v>2.0801000000000001E-4</v>
      </c>
      <c r="N291" s="5">
        <v>2.0801000000000001E-4</v>
      </c>
      <c r="O291" s="5">
        <v>2.0801000000000001E-4</v>
      </c>
      <c r="P291" s="5">
        <v>2.0801000000000001E-4</v>
      </c>
      <c r="Q291" s="5">
        <v>2.0803E-4</v>
      </c>
      <c r="R291" s="5">
        <v>2.3599E-4</v>
      </c>
      <c r="S291" s="5">
        <v>4.4449000000000002E-4</v>
      </c>
      <c r="T291" s="5">
        <v>226.75571484</v>
      </c>
      <c r="U291" s="5">
        <v>226.75571486000001</v>
      </c>
      <c r="V291" s="5">
        <v>226.75571488</v>
      </c>
      <c r="W291" s="5">
        <v>226.75571489999999</v>
      </c>
      <c r="X291" s="5">
        <v>226.75571549</v>
      </c>
      <c r="Y291" s="5">
        <v>226.75574305000001</v>
      </c>
      <c r="Z291" s="5">
        <v>226.75574323999999</v>
      </c>
      <c r="AA291" s="5">
        <v>226.75574327999999</v>
      </c>
      <c r="AB291" s="5">
        <v>226.75574331000001</v>
      </c>
      <c r="AC291" s="5">
        <v>226.75574832000001</v>
      </c>
      <c r="AD291" s="5">
        <v>1051.8082381299989</v>
      </c>
      <c r="AE291" s="5">
        <v>1051.8082382999989</v>
      </c>
    </row>
    <row r="292" spans="1:31">
      <c r="A292" s="56" t="s">
        <v>68</v>
      </c>
      <c r="B292" s="56" t="s">
        <v>199</v>
      </c>
      <c r="C292" s="56" t="s">
        <v>155</v>
      </c>
      <c r="D292" s="5">
        <v>268</v>
      </c>
      <c r="E292" s="5">
        <v>268</v>
      </c>
      <c r="F292" s="5">
        <v>268</v>
      </c>
      <c r="G292" s="5">
        <v>268</v>
      </c>
      <c r="H292" s="5">
        <v>268</v>
      </c>
      <c r="I292" s="5">
        <v>268</v>
      </c>
      <c r="J292" s="5">
        <v>268</v>
      </c>
      <c r="K292" s="5">
        <v>268</v>
      </c>
      <c r="L292" s="5">
        <v>268</v>
      </c>
      <c r="M292" s="5">
        <v>268</v>
      </c>
      <c r="N292" s="5">
        <v>268</v>
      </c>
      <c r="O292" s="5">
        <v>268</v>
      </c>
      <c r="P292" s="5">
        <v>268</v>
      </c>
      <c r="Q292" s="5">
        <v>268</v>
      </c>
      <c r="R292" s="5">
        <v>268</v>
      </c>
      <c r="S292" s="5">
        <v>268</v>
      </c>
      <c r="T292" s="5">
        <v>268</v>
      </c>
      <c r="U292" s="5">
        <v>268</v>
      </c>
      <c r="V292" s="5">
        <v>268</v>
      </c>
      <c r="W292" s="5">
        <v>268</v>
      </c>
      <c r="X292" s="5">
        <v>268</v>
      </c>
      <c r="Y292" s="5">
        <v>270.10000000000002</v>
      </c>
      <c r="Z292" s="5">
        <v>270.10000000000002</v>
      </c>
      <c r="AA292" s="5">
        <v>270.10000000000002</v>
      </c>
      <c r="AB292" s="5">
        <v>270.10000000000002</v>
      </c>
      <c r="AC292" s="5">
        <v>270.10000000000002</v>
      </c>
      <c r="AD292" s="5">
        <v>270.10000000000002</v>
      </c>
      <c r="AE292" s="5">
        <v>270.10000000000002</v>
      </c>
    </row>
    <row r="293" spans="1:31">
      <c r="A293" s="56" t="s">
        <v>68</v>
      </c>
      <c r="B293" s="56" t="s">
        <v>199</v>
      </c>
      <c r="C293" s="56" t="s">
        <v>138</v>
      </c>
      <c r="D293" s="5">
        <v>59.911000000000001</v>
      </c>
      <c r="E293" s="5">
        <v>98.22</v>
      </c>
      <c r="F293" s="5">
        <v>141.54</v>
      </c>
      <c r="G293" s="5">
        <v>185.56700000000001</v>
      </c>
      <c r="H293" s="5">
        <v>233.32900000000001</v>
      </c>
      <c r="I293" s="5">
        <v>285.42700000000002</v>
      </c>
      <c r="J293" s="5">
        <v>367.81200000000001</v>
      </c>
      <c r="K293" s="5">
        <v>452.97432892</v>
      </c>
      <c r="L293" s="5">
        <v>547.7675836599999</v>
      </c>
      <c r="M293" s="5">
        <v>662.68215979999991</v>
      </c>
      <c r="N293" s="5">
        <v>793.40336463999984</v>
      </c>
      <c r="O293" s="5">
        <v>932.90598900999998</v>
      </c>
      <c r="P293" s="5">
        <v>1074.45909076</v>
      </c>
      <c r="Q293" s="5">
        <v>1220.9122802100001</v>
      </c>
      <c r="R293" s="5">
        <v>1362.67303713</v>
      </c>
      <c r="S293" s="5">
        <v>1507.1898997799999</v>
      </c>
      <c r="T293" s="5">
        <v>1620.31444298</v>
      </c>
      <c r="U293" s="5">
        <v>1732.2135201399999</v>
      </c>
      <c r="V293" s="5">
        <v>1836.69524267</v>
      </c>
      <c r="W293" s="5">
        <v>1948.84704786</v>
      </c>
      <c r="X293" s="5">
        <v>2064.3628776599999</v>
      </c>
      <c r="Y293" s="5">
        <v>2186.9973560600001</v>
      </c>
      <c r="Z293" s="5">
        <v>2311.33322318</v>
      </c>
      <c r="AA293" s="5">
        <v>2443.3367952899998</v>
      </c>
      <c r="AB293" s="5">
        <v>2577.0948546900008</v>
      </c>
      <c r="AC293" s="5">
        <v>2718.21610401</v>
      </c>
      <c r="AD293" s="5">
        <v>2862.6771629700002</v>
      </c>
      <c r="AE293" s="5">
        <v>2871.1203167600002</v>
      </c>
    </row>
    <row r="294" spans="1:31">
      <c r="A294" s="56" t="s">
        <v>68</v>
      </c>
      <c r="B294" s="56" t="s">
        <v>199</v>
      </c>
      <c r="C294" s="56" t="s">
        <v>139</v>
      </c>
      <c r="D294" s="5">
        <v>127.2</v>
      </c>
      <c r="E294" s="5">
        <v>190.76300000000001</v>
      </c>
      <c r="F294" s="5">
        <v>250.37299999999999</v>
      </c>
      <c r="G294" s="5">
        <v>300.33100000000002</v>
      </c>
      <c r="H294" s="5">
        <v>345.05599999999993</v>
      </c>
      <c r="I294" s="5">
        <v>388.23799999999989</v>
      </c>
      <c r="J294" s="5">
        <v>465.14</v>
      </c>
      <c r="K294" s="5">
        <v>551.85200000000009</v>
      </c>
      <c r="L294" s="5">
        <v>642.01899999999989</v>
      </c>
      <c r="M294" s="5">
        <v>743.78100000000006</v>
      </c>
      <c r="N294" s="5">
        <v>855.78399999999999</v>
      </c>
      <c r="O294" s="5">
        <v>961.63900000000001</v>
      </c>
      <c r="P294" s="5">
        <v>1060.366</v>
      </c>
      <c r="Q294" s="5">
        <v>1147.3630000000001</v>
      </c>
      <c r="R294" s="5">
        <v>1221.508</v>
      </c>
      <c r="S294" s="5">
        <v>1281.973</v>
      </c>
      <c r="T294" s="5">
        <v>1306.452</v>
      </c>
      <c r="U294" s="5">
        <v>1316.9670000000001</v>
      </c>
      <c r="V294" s="5">
        <v>1319.107</v>
      </c>
      <c r="W294" s="5">
        <v>1317.9380000000001</v>
      </c>
      <c r="X294" s="5">
        <v>1318.329</v>
      </c>
      <c r="Y294" s="5">
        <v>1315.1110000000001</v>
      </c>
      <c r="Z294" s="5">
        <v>1313.027</v>
      </c>
      <c r="AA294" s="5">
        <v>1307.1690000000001</v>
      </c>
      <c r="AB294" s="5">
        <v>1302.617</v>
      </c>
      <c r="AC294" s="5">
        <v>1294.1579999999999</v>
      </c>
      <c r="AD294" s="5">
        <v>1287.2659999999989</v>
      </c>
      <c r="AE294" s="5">
        <v>1287.2659999999989</v>
      </c>
    </row>
    <row r="295" spans="1:31">
      <c r="A295" s="56" t="s">
        <v>68</v>
      </c>
      <c r="B295" s="56" t="s">
        <v>199</v>
      </c>
      <c r="C295" s="56" t="s">
        <v>146</v>
      </c>
      <c r="D295" s="5">
        <v>9.0884071417790153</v>
      </c>
      <c r="E295" s="5">
        <v>18.401817102244699</v>
      </c>
      <c r="F295" s="5">
        <v>27.53061628723415</v>
      </c>
      <c r="G295" s="5">
        <v>36.490968306868318</v>
      </c>
      <c r="H295" s="5">
        <v>46.786214920674219</v>
      </c>
      <c r="I295" s="5">
        <v>56.71136617264758</v>
      </c>
      <c r="J295" s="5">
        <v>67.145007589493389</v>
      </c>
      <c r="K295" s="5">
        <v>76.407589234024414</v>
      </c>
      <c r="L295" s="5">
        <v>86.962641497160092</v>
      </c>
      <c r="M295" s="5">
        <v>98.737975535797261</v>
      </c>
      <c r="N295" s="5">
        <v>110.4167521284775</v>
      </c>
      <c r="O295" s="5">
        <v>122.2502667907672</v>
      </c>
      <c r="P295" s="5">
        <v>135.74295157509769</v>
      </c>
      <c r="Q295" s="5">
        <v>149.54302214293611</v>
      </c>
      <c r="R295" s="5">
        <v>163.66680086005951</v>
      </c>
      <c r="S295" s="5">
        <v>178.0190205323099</v>
      </c>
      <c r="T295" s="5">
        <v>192.15050080968271</v>
      </c>
      <c r="U295" s="5">
        <v>208.33424393484029</v>
      </c>
      <c r="V295" s="5">
        <v>221.8744998595833</v>
      </c>
      <c r="W295" s="5">
        <v>239.2970610912553</v>
      </c>
      <c r="X295" s="5">
        <v>255.26108702265461</v>
      </c>
      <c r="Y295" s="5">
        <v>269.78255656703459</v>
      </c>
      <c r="Z295" s="5">
        <v>286.67115552557192</v>
      </c>
      <c r="AA295" s="5">
        <v>299.75810413018678</v>
      </c>
      <c r="AB295" s="5">
        <v>319.09097962425773</v>
      </c>
      <c r="AC295" s="5">
        <v>337.55100873845242</v>
      </c>
      <c r="AD295" s="5">
        <v>358.24609068505532</v>
      </c>
      <c r="AE295" s="5">
        <v>375.53949574350861</v>
      </c>
    </row>
    <row r="296" spans="1:3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spans="1:31">
      <c r="A297" s="56" t="s">
        <v>68</v>
      </c>
      <c r="B297" s="56" t="s">
        <v>200</v>
      </c>
      <c r="C297" s="56" t="s">
        <v>132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</row>
    <row r="298" spans="1:31">
      <c r="A298" s="56" t="s">
        <v>68</v>
      </c>
      <c r="B298" s="56" t="s">
        <v>200</v>
      </c>
      <c r="C298" s="56" t="s">
        <v>133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</row>
    <row r="299" spans="1:31">
      <c r="A299" s="56" t="s">
        <v>68</v>
      </c>
      <c r="B299" s="56" t="s">
        <v>200</v>
      </c>
      <c r="C299" s="56" t="s">
        <v>134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2.65E-6</v>
      </c>
      <c r="L299" s="5">
        <v>5.3000000000000001E-6</v>
      </c>
      <c r="M299" s="5">
        <v>5.3000000000000001E-6</v>
      </c>
      <c r="N299" s="5">
        <v>5.3000000000000001E-6</v>
      </c>
      <c r="O299" s="5">
        <v>5.3000000000000001E-6</v>
      </c>
      <c r="P299" s="5">
        <v>5.3000000000000001E-6</v>
      </c>
      <c r="Q299" s="5">
        <v>1.06E-5</v>
      </c>
      <c r="R299" s="5">
        <v>1.06E-5</v>
      </c>
      <c r="S299" s="5">
        <v>1.59E-5</v>
      </c>
      <c r="T299" s="5">
        <v>2.385E-5</v>
      </c>
      <c r="U299" s="5">
        <v>2.915E-5</v>
      </c>
      <c r="V299" s="5">
        <v>3.4449999999999997E-5</v>
      </c>
      <c r="W299" s="5">
        <v>5.0349999999999991E-5</v>
      </c>
      <c r="X299" s="5">
        <v>5.0349999999999991E-5</v>
      </c>
      <c r="Y299" s="5">
        <v>5.0349999999999991E-5</v>
      </c>
      <c r="Z299" s="5">
        <v>6.3599999999999987E-5</v>
      </c>
      <c r="AA299" s="5">
        <v>7.6849999999999984E-5</v>
      </c>
      <c r="AB299" s="5">
        <v>9.2749999999999978E-5</v>
      </c>
      <c r="AC299" s="5">
        <v>1.0335E-4</v>
      </c>
      <c r="AD299" s="5">
        <v>1.2454999999999999E-4</v>
      </c>
      <c r="AE299" s="5">
        <v>1.4045E-4</v>
      </c>
    </row>
    <row r="300" spans="1:31">
      <c r="A300" s="56" t="s">
        <v>68</v>
      </c>
      <c r="B300" s="56" t="s">
        <v>200</v>
      </c>
      <c r="C300" s="56" t="s">
        <v>135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</row>
    <row r="301" spans="1:31">
      <c r="A301" s="56" t="s">
        <v>68</v>
      </c>
      <c r="B301" s="56" t="s">
        <v>200</v>
      </c>
      <c r="C301" s="56" t="s">
        <v>136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390.00000000000011</v>
      </c>
      <c r="M301" s="5">
        <v>390.00000000000011</v>
      </c>
      <c r="N301" s="5">
        <v>390.00000000000011</v>
      </c>
      <c r="O301" s="5">
        <v>390.00000000000011</v>
      </c>
      <c r="P301" s="5">
        <v>390.00000000000011</v>
      </c>
      <c r="Q301" s="5">
        <v>390.00000000000011</v>
      </c>
      <c r="R301" s="5">
        <v>390.00000000000011</v>
      </c>
      <c r="S301" s="5">
        <v>390.00000000000011</v>
      </c>
      <c r="T301" s="5">
        <v>390.00000000000011</v>
      </c>
      <c r="U301" s="5">
        <v>390.00000000000011</v>
      </c>
      <c r="V301" s="5">
        <v>390.00000000000011</v>
      </c>
      <c r="W301" s="5">
        <v>390.00000000000011</v>
      </c>
      <c r="X301" s="5">
        <v>390.00000000000011</v>
      </c>
      <c r="Y301" s="5">
        <v>390.00000000000011</v>
      </c>
      <c r="Z301" s="5">
        <v>390.00000000000011</v>
      </c>
      <c r="AA301" s="5">
        <v>390.00000000000011</v>
      </c>
      <c r="AB301" s="5">
        <v>390.00000000000011</v>
      </c>
      <c r="AC301" s="5">
        <v>390.00000000000011</v>
      </c>
      <c r="AD301" s="5">
        <v>390.00000000000011</v>
      </c>
      <c r="AE301" s="5">
        <v>390.00000000000011</v>
      </c>
    </row>
    <row r="302" spans="1:31">
      <c r="A302" s="56" t="s">
        <v>68</v>
      </c>
      <c r="B302" s="56" t="s">
        <v>200</v>
      </c>
      <c r="C302" s="56" t="s">
        <v>153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8.9900000000000003E-6</v>
      </c>
      <c r="J302" s="5">
        <v>9.2800000000000009E-6</v>
      </c>
      <c r="K302" s="5">
        <v>1.7410000000000001E-5</v>
      </c>
      <c r="L302" s="5">
        <v>1.0537E-4</v>
      </c>
      <c r="M302" s="5">
        <v>1.0537E-4</v>
      </c>
      <c r="N302" s="5">
        <v>1.4725E-4</v>
      </c>
      <c r="O302" s="5">
        <v>7.1257012299999998</v>
      </c>
      <c r="P302" s="5">
        <v>7.1257012399999997</v>
      </c>
      <c r="Q302" s="5">
        <v>395.17657845000008</v>
      </c>
      <c r="R302" s="5">
        <v>395.17657853999998</v>
      </c>
      <c r="S302" s="5">
        <v>395.17657859000002</v>
      </c>
      <c r="T302" s="5">
        <v>395.17657860999998</v>
      </c>
      <c r="U302" s="5">
        <v>395.17657862999999</v>
      </c>
      <c r="V302" s="5">
        <v>395.17657867000003</v>
      </c>
      <c r="W302" s="5">
        <v>395.17657975000009</v>
      </c>
      <c r="X302" s="5">
        <v>395.17657982000009</v>
      </c>
      <c r="Y302" s="5">
        <v>395.17658057000011</v>
      </c>
      <c r="Z302" s="5">
        <v>395.17658088000007</v>
      </c>
      <c r="AA302" s="5">
        <v>395.17658088000007</v>
      </c>
      <c r="AB302" s="5">
        <v>395.17658104000009</v>
      </c>
      <c r="AC302" s="5">
        <v>395.17658107</v>
      </c>
      <c r="AD302" s="5">
        <v>402.34618052000008</v>
      </c>
      <c r="AE302" s="5">
        <v>455.53117232</v>
      </c>
    </row>
    <row r="303" spans="1:31">
      <c r="A303" s="56" t="s">
        <v>68</v>
      </c>
      <c r="B303" s="56" t="s">
        <v>200</v>
      </c>
      <c r="C303" s="56" t="s">
        <v>154</v>
      </c>
      <c r="D303" s="5">
        <v>2.3700000000000002E-6</v>
      </c>
      <c r="E303" s="5">
        <v>3.0900000000000001E-6</v>
      </c>
      <c r="F303" s="5">
        <v>3.8099999999999999E-6</v>
      </c>
      <c r="G303" s="5">
        <v>4.4700000000000004E-6</v>
      </c>
      <c r="H303" s="5">
        <v>5.1900000000000003E-6</v>
      </c>
      <c r="I303" s="5">
        <v>5.9900000000000002E-6</v>
      </c>
      <c r="J303" s="5">
        <v>7.0400000000000004E-6</v>
      </c>
      <c r="K303" s="5">
        <v>1.205E-5</v>
      </c>
      <c r="L303" s="5">
        <v>2.563E-5</v>
      </c>
      <c r="M303" s="5">
        <v>2.563E-5</v>
      </c>
      <c r="N303" s="5">
        <v>2.5660000000000002E-5</v>
      </c>
      <c r="O303" s="5">
        <v>3.0979999999999998E-5</v>
      </c>
      <c r="P303" s="5">
        <v>3.1010000000000003E-5</v>
      </c>
      <c r="Q303" s="5">
        <v>3.2329999999999997E-5</v>
      </c>
      <c r="R303" s="5">
        <v>3.8399999999999998E-5</v>
      </c>
      <c r="S303" s="5">
        <v>4.5649999999999998E-5</v>
      </c>
      <c r="T303" s="5">
        <v>4.5859999999999998E-5</v>
      </c>
      <c r="U303" s="5">
        <v>5.0529999999999999E-5</v>
      </c>
      <c r="V303" s="5">
        <v>5.2819999999999999E-5</v>
      </c>
      <c r="W303" s="5">
        <v>7.1959999999999995E-5</v>
      </c>
      <c r="X303" s="5">
        <v>7.1959999999999995E-5</v>
      </c>
      <c r="Y303" s="5">
        <v>1.0471000000000001E-4</v>
      </c>
      <c r="Z303" s="5">
        <v>1.2228E-4</v>
      </c>
      <c r="AA303" s="5">
        <v>1.2228E-4</v>
      </c>
      <c r="AB303" s="5">
        <v>1.4331000000000001E-4</v>
      </c>
      <c r="AC303" s="5">
        <v>1.4923000000000001E-4</v>
      </c>
      <c r="AD303" s="5">
        <v>1.7756E-4</v>
      </c>
      <c r="AE303" s="5">
        <v>1.9913999999999999E-4</v>
      </c>
    </row>
    <row r="304" spans="1:31">
      <c r="A304" s="56" t="s">
        <v>68</v>
      </c>
      <c r="B304" s="56" t="s">
        <v>200</v>
      </c>
      <c r="C304" s="56" t="s">
        <v>155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</row>
    <row r="305" spans="1:31">
      <c r="A305" s="56" t="s">
        <v>68</v>
      </c>
      <c r="B305" s="56" t="s">
        <v>200</v>
      </c>
      <c r="C305" s="56" t="s">
        <v>138</v>
      </c>
      <c r="D305" s="5">
        <v>5.907</v>
      </c>
      <c r="E305" s="5">
        <v>12.488</v>
      </c>
      <c r="F305" s="5">
        <v>21.503</v>
      </c>
      <c r="G305" s="5">
        <v>32.477999999999987</v>
      </c>
      <c r="H305" s="5">
        <v>45.638000000000012</v>
      </c>
      <c r="I305" s="5">
        <v>61.108999999999988</v>
      </c>
      <c r="J305" s="5">
        <v>84.734999999999999</v>
      </c>
      <c r="K305" s="5">
        <v>105.58348554</v>
      </c>
      <c r="L305" s="5">
        <v>127.83084998</v>
      </c>
      <c r="M305" s="5">
        <v>155.354265</v>
      </c>
      <c r="N305" s="5">
        <v>187.06205269</v>
      </c>
      <c r="O305" s="5">
        <v>222.53264669999999</v>
      </c>
      <c r="P305" s="5">
        <v>259.43112260999999</v>
      </c>
      <c r="Q305" s="5">
        <v>298.38934676999997</v>
      </c>
      <c r="R305" s="5">
        <v>337.01709091999999</v>
      </c>
      <c r="S305" s="5">
        <v>376.63055521000001</v>
      </c>
      <c r="T305" s="5">
        <v>408.70020768000001</v>
      </c>
      <c r="U305" s="5">
        <v>440.75300571000008</v>
      </c>
      <c r="V305" s="5">
        <v>470.83710607000012</v>
      </c>
      <c r="W305" s="5">
        <v>502.89767237000001</v>
      </c>
      <c r="X305" s="5">
        <v>535.66309856999999</v>
      </c>
      <c r="Y305" s="5">
        <v>570.35317711000005</v>
      </c>
      <c r="Z305" s="5">
        <v>605.4589332999999</v>
      </c>
      <c r="AA305" s="5">
        <v>642.63068506999991</v>
      </c>
      <c r="AB305" s="5">
        <v>680.10499238999989</v>
      </c>
      <c r="AC305" s="5">
        <v>719.56188897999994</v>
      </c>
      <c r="AD305" s="5">
        <v>759.53326587999993</v>
      </c>
      <c r="AE305" s="5">
        <v>761.03382925999995</v>
      </c>
    </row>
    <row r="306" spans="1:31">
      <c r="A306" s="56" t="s">
        <v>68</v>
      </c>
      <c r="B306" s="56" t="s">
        <v>200</v>
      </c>
      <c r="C306" s="56" t="s">
        <v>139</v>
      </c>
      <c r="D306" s="5">
        <v>29.334</v>
      </c>
      <c r="E306" s="5">
        <v>47.628999999999998</v>
      </c>
      <c r="F306" s="5">
        <v>64.516999999999996</v>
      </c>
      <c r="G306" s="5">
        <v>78.224999999999994</v>
      </c>
      <c r="H306" s="5">
        <v>89.277000000000001</v>
      </c>
      <c r="I306" s="5">
        <v>98.78</v>
      </c>
      <c r="J306" s="5">
        <v>115.011</v>
      </c>
      <c r="K306" s="5">
        <v>137.07400000000001</v>
      </c>
      <c r="L306" s="5">
        <v>158.42599999999999</v>
      </c>
      <c r="M306" s="5">
        <v>183.04</v>
      </c>
      <c r="N306" s="5">
        <v>210.37799999999999</v>
      </c>
      <c r="O306" s="5">
        <v>237.846</v>
      </c>
      <c r="P306" s="5">
        <v>264.24900000000002</v>
      </c>
      <c r="Q306" s="5">
        <v>288.36999999999989</v>
      </c>
      <c r="R306" s="5">
        <v>309.79800000000012</v>
      </c>
      <c r="S306" s="5">
        <v>327.80200000000002</v>
      </c>
      <c r="T306" s="5">
        <v>336.72599999999989</v>
      </c>
      <c r="U306" s="5">
        <v>342.09500000000003</v>
      </c>
      <c r="V306" s="5">
        <v>344.98699999999991</v>
      </c>
      <c r="W306" s="5">
        <v>346.62400000000002</v>
      </c>
      <c r="X306" s="5">
        <v>348.41</v>
      </c>
      <c r="Y306" s="5">
        <v>348.92100000000011</v>
      </c>
      <c r="Z306" s="5">
        <v>349.51499999999999</v>
      </c>
      <c r="AA306" s="5">
        <v>348.74300000000011</v>
      </c>
      <c r="AB306" s="5">
        <v>348.15499999999997</v>
      </c>
      <c r="AC306" s="5">
        <v>346.20100000000002</v>
      </c>
      <c r="AD306" s="5">
        <v>344.48399999999998</v>
      </c>
      <c r="AE306" s="5">
        <v>344.48399999999998</v>
      </c>
    </row>
    <row r="307" spans="1:31">
      <c r="A307" s="56" t="s">
        <v>68</v>
      </c>
      <c r="B307" s="56" t="s">
        <v>200</v>
      </c>
      <c r="C307" s="56" t="s">
        <v>146</v>
      </c>
      <c r="D307" s="5">
        <v>1.645734202430198</v>
      </c>
      <c r="E307" s="5">
        <v>3.1558564844187238</v>
      </c>
      <c r="F307" s="5">
        <v>4.7877111613032497</v>
      </c>
      <c r="G307" s="5">
        <v>6.4394387024590003</v>
      </c>
      <c r="H307" s="5">
        <v>7.8728972047375194</v>
      </c>
      <c r="I307" s="5">
        <v>9.0451802569133406</v>
      </c>
      <c r="J307" s="5">
        <v>10.29574220432831</v>
      </c>
      <c r="K307" s="5">
        <v>11.491941571326411</v>
      </c>
      <c r="L307" s="5">
        <v>12.53992243735895</v>
      </c>
      <c r="M307" s="5">
        <v>14.1414351081678</v>
      </c>
      <c r="N307" s="5">
        <v>15.215116110825599</v>
      </c>
      <c r="O307" s="5">
        <v>16.261093897271731</v>
      </c>
      <c r="P307" s="5">
        <v>17.22201022358723</v>
      </c>
      <c r="Q307" s="5">
        <v>18.446668227317449</v>
      </c>
      <c r="R307" s="5">
        <v>19.82015443044876</v>
      </c>
      <c r="S307" s="5">
        <v>21.002318090822111</v>
      </c>
      <c r="T307" s="5">
        <v>22.15212973682079</v>
      </c>
      <c r="U307" s="5">
        <v>23.382734499022948</v>
      </c>
      <c r="V307" s="5">
        <v>24.455236653170392</v>
      </c>
      <c r="W307" s="5">
        <v>25.57365580992311</v>
      </c>
      <c r="X307" s="5">
        <v>26.66025492310435</v>
      </c>
      <c r="Y307" s="5">
        <v>27.821518981185879</v>
      </c>
      <c r="Z307" s="5">
        <v>29.18996699949157</v>
      </c>
      <c r="AA307" s="5">
        <v>30.855175013101199</v>
      </c>
      <c r="AB307" s="5">
        <v>32.904570552590549</v>
      </c>
      <c r="AC307" s="5">
        <v>35.151928397831682</v>
      </c>
      <c r="AD307" s="5">
        <v>37.161296475828991</v>
      </c>
      <c r="AE307" s="5">
        <v>39.599087031677307</v>
      </c>
    </row>
    <row r="308" spans="1:3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  <row r="309" spans="1:31">
      <c r="A309" s="56" t="s">
        <v>70</v>
      </c>
      <c r="B309" s="56" t="s">
        <v>163</v>
      </c>
      <c r="C309" s="56" t="s">
        <v>132</v>
      </c>
      <c r="D309" s="5">
        <v>316</v>
      </c>
      <c r="E309" s="5">
        <v>316</v>
      </c>
      <c r="F309" s="5">
        <v>316</v>
      </c>
      <c r="G309" s="5">
        <v>316</v>
      </c>
      <c r="H309" s="5">
        <v>316</v>
      </c>
      <c r="I309" s="5">
        <v>316</v>
      </c>
      <c r="J309" s="5">
        <v>316</v>
      </c>
      <c r="K309" s="5">
        <v>316</v>
      </c>
      <c r="L309" s="5">
        <v>316</v>
      </c>
      <c r="M309" s="5">
        <v>316</v>
      </c>
      <c r="N309" s="5">
        <v>316</v>
      </c>
      <c r="O309" s="5">
        <v>316</v>
      </c>
      <c r="P309" s="5">
        <v>316</v>
      </c>
      <c r="Q309" s="5">
        <v>316</v>
      </c>
      <c r="R309" s="5">
        <v>316</v>
      </c>
      <c r="S309" s="5">
        <v>316</v>
      </c>
      <c r="T309" s="5">
        <v>316</v>
      </c>
      <c r="U309" s="5">
        <v>316</v>
      </c>
      <c r="V309" s="5">
        <v>316</v>
      </c>
      <c r="W309" s="5">
        <v>316</v>
      </c>
      <c r="X309" s="5">
        <v>316</v>
      </c>
      <c r="Y309" s="5">
        <v>316</v>
      </c>
      <c r="Z309" s="5">
        <v>316</v>
      </c>
      <c r="AA309" s="5">
        <v>316</v>
      </c>
      <c r="AB309" s="5">
        <v>316</v>
      </c>
      <c r="AC309" s="5">
        <v>316</v>
      </c>
      <c r="AD309" s="5">
        <v>316</v>
      </c>
      <c r="AE309" s="5">
        <v>316</v>
      </c>
    </row>
    <row r="310" spans="1:31">
      <c r="A310" s="56" t="s">
        <v>70</v>
      </c>
      <c r="B310" s="56" t="s">
        <v>163</v>
      </c>
      <c r="C310" s="56" t="s">
        <v>133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</row>
    <row r="311" spans="1:31">
      <c r="A311" s="56" t="s">
        <v>70</v>
      </c>
      <c r="B311" s="56" t="s">
        <v>163</v>
      </c>
      <c r="C311" s="56" t="s">
        <v>134</v>
      </c>
      <c r="D311" s="5">
        <v>0</v>
      </c>
      <c r="E311" s="5">
        <v>3.63E-6</v>
      </c>
      <c r="F311" s="5">
        <v>3.63E-6</v>
      </c>
      <c r="G311" s="5">
        <v>3.63E-6</v>
      </c>
      <c r="H311" s="5">
        <v>3.63E-6</v>
      </c>
      <c r="I311" s="5">
        <v>3.63E-6</v>
      </c>
      <c r="J311" s="5">
        <v>3.63E-6</v>
      </c>
      <c r="K311" s="5">
        <v>4.1200000000000004E-6</v>
      </c>
      <c r="L311" s="5">
        <v>4.1200000000000004E-6</v>
      </c>
      <c r="M311" s="5">
        <v>4.1200000000000004E-6</v>
      </c>
      <c r="N311" s="5">
        <v>4.1200000000000004E-6</v>
      </c>
      <c r="O311" s="5">
        <v>4.6099999999999999E-6</v>
      </c>
      <c r="P311" s="5">
        <v>4.6099999999999999E-6</v>
      </c>
      <c r="Q311" s="5">
        <v>1.5500000000000001E-5</v>
      </c>
      <c r="R311" s="5">
        <v>1.5500000000000001E-5</v>
      </c>
      <c r="S311" s="5">
        <v>1.9130000000000001E-5</v>
      </c>
      <c r="T311" s="5">
        <v>2.639E-5</v>
      </c>
      <c r="U311" s="5">
        <v>2.639E-5</v>
      </c>
      <c r="V311" s="5">
        <v>2.953E-5</v>
      </c>
      <c r="W311" s="5">
        <v>1.093E-4</v>
      </c>
      <c r="X311" s="5">
        <v>2398.9286906599991</v>
      </c>
      <c r="Y311" s="5">
        <v>2398.9286906599991</v>
      </c>
      <c r="Z311" s="5">
        <v>2398.9287020399988</v>
      </c>
      <c r="AA311" s="5">
        <v>2398.9287129299992</v>
      </c>
      <c r="AB311" s="5">
        <v>2398.9287247999991</v>
      </c>
      <c r="AC311" s="5">
        <v>2398.9287347099989</v>
      </c>
      <c r="AD311" s="5">
        <v>2398.928786089999</v>
      </c>
      <c r="AE311" s="5">
        <v>2398.928786089999</v>
      </c>
    </row>
    <row r="312" spans="1:31">
      <c r="A312" s="56" t="s">
        <v>70</v>
      </c>
      <c r="B312" s="56" t="s">
        <v>163</v>
      </c>
      <c r="C312" s="56" t="s">
        <v>135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</row>
    <row r="313" spans="1:31">
      <c r="A313" s="56" t="s">
        <v>70</v>
      </c>
      <c r="B313" s="56" t="s">
        <v>163</v>
      </c>
      <c r="C313" s="56" t="s">
        <v>136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</row>
    <row r="314" spans="1:31">
      <c r="A314" s="56" t="s">
        <v>70</v>
      </c>
      <c r="B314" s="56" t="s">
        <v>163</v>
      </c>
      <c r="C314" s="56" t="s">
        <v>152</v>
      </c>
      <c r="D314" s="5">
        <v>0</v>
      </c>
      <c r="E314" s="5">
        <v>0</v>
      </c>
      <c r="F314" s="5">
        <v>680</v>
      </c>
      <c r="G314" s="5">
        <v>2040</v>
      </c>
      <c r="H314" s="5">
        <v>2040</v>
      </c>
      <c r="I314" s="5">
        <v>2040</v>
      </c>
      <c r="J314" s="5">
        <v>2040</v>
      </c>
      <c r="K314" s="5">
        <v>2040</v>
      </c>
      <c r="L314" s="5">
        <v>2040</v>
      </c>
      <c r="M314" s="5">
        <v>2040</v>
      </c>
      <c r="N314" s="5">
        <v>2040</v>
      </c>
      <c r="O314" s="5">
        <v>2040</v>
      </c>
      <c r="P314" s="5">
        <v>2040</v>
      </c>
      <c r="Q314" s="5">
        <v>2040</v>
      </c>
      <c r="R314" s="5">
        <v>2040</v>
      </c>
      <c r="S314" s="5">
        <v>2040</v>
      </c>
      <c r="T314" s="5">
        <v>2040</v>
      </c>
      <c r="U314" s="5">
        <v>2040</v>
      </c>
      <c r="V314" s="5">
        <v>2040</v>
      </c>
      <c r="W314" s="5">
        <v>2040</v>
      </c>
      <c r="X314" s="5">
        <v>2040</v>
      </c>
      <c r="Y314" s="5">
        <v>2040</v>
      </c>
      <c r="Z314" s="5">
        <v>2040</v>
      </c>
      <c r="AA314" s="5">
        <v>2040</v>
      </c>
      <c r="AB314" s="5">
        <v>2040</v>
      </c>
      <c r="AC314" s="5">
        <v>2040</v>
      </c>
      <c r="AD314" s="5">
        <v>2040</v>
      </c>
      <c r="AE314" s="5">
        <v>2040</v>
      </c>
    </row>
    <row r="315" spans="1:31">
      <c r="A315" s="56" t="s">
        <v>70</v>
      </c>
      <c r="B315" s="56" t="s">
        <v>163</v>
      </c>
      <c r="C315" s="56" t="s">
        <v>153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5.4629999999999997E-5</v>
      </c>
      <c r="J315" s="5">
        <v>5.4780000000000001E-5</v>
      </c>
      <c r="K315" s="5">
        <v>5.9209999999999997E-5</v>
      </c>
      <c r="L315" s="5">
        <v>6.3440000000000002E-5</v>
      </c>
      <c r="M315" s="5">
        <v>7.5810000000000008E-5</v>
      </c>
      <c r="N315" s="5">
        <v>1.0145E-4</v>
      </c>
      <c r="O315" s="5">
        <v>3.0228999999999998E-4</v>
      </c>
      <c r="P315" s="5">
        <v>3.0228999999999998E-4</v>
      </c>
      <c r="Q315" s="5">
        <v>206.17353926999999</v>
      </c>
      <c r="R315" s="5">
        <v>500.00044875999998</v>
      </c>
      <c r="S315" s="5">
        <v>500.00044881999997</v>
      </c>
      <c r="T315" s="5">
        <v>601.06323861999999</v>
      </c>
      <c r="U315" s="5">
        <v>601.06323875999999</v>
      </c>
      <c r="V315" s="5">
        <v>601.06323881000003</v>
      </c>
      <c r="W315" s="5">
        <v>601.06323881999992</v>
      </c>
      <c r="X315" s="5">
        <v>999.99999395999998</v>
      </c>
      <c r="Y315" s="5">
        <v>999.99999396999999</v>
      </c>
      <c r="Z315" s="5">
        <v>999.99999404999994</v>
      </c>
      <c r="AA315" s="5">
        <v>999.99999413</v>
      </c>
      <c r="AB315" s="5">
        <v>999.99999417999993</v>
      </c>
      <c r="AC315" s="5">
        <v>999.99999629000013</v>
      </c>
      <c r="AD315" s="5">
        <v>999.99999665000007</v>
      </c>
      <c r="AE315" s="5">
        <v>999.9999966900001</v>
      </c>
    </row>
    <row r="316" spans="1:31">
      <c r="A316" s="56" t="s">
        <v>70</v>
      </c>
      <c r="B316" s="56" t="s">
        <v>163</v>
      </c>
      <c r="C316" s="56" t="s">
        <v>154</v>
      </c>
      <c r="D316" s="5">
        <v>9.7799999999999995E-6</v>
      </c>
      <c r="E316" s="5">
        <v>1.434E-5</v>
      </c>
      <c r="F316" s="5">
        <v>600.00326945999996</v>
      </c>
      <c r="G316" s="5">
        <v>600.00326945999996</v>
      </c>
      <c r="H316" s="5">
        <v>1525.0011483400001</v>
      </c>
      <c r="I316" s="5">
        <v>1924.8690641799999</v>
      </c>
      <c r="J316" s="5">
        <v>1999.98156296</v>
      </c>
      <c r="K316" s="5">
        <v>1999.9815634300001</v>
      </c>
      <c r="L316" s="5">
        <v>1999.98156356</v>
      </c>
      <c r="M316" s="5">
        <v>1999.9815639799999</v>
      </c>
      <c r="N316" s="5">
        <v>1999.98156578</v>
      </c>
      <c r="O316" s="5">
        <v>1999.9815671700001</v>
      </c>
      <c r="P316" s="5">
        <v>1999.98156718</v>
      </c>
      <c r="Q316" s="5">
        <v>1999.9815675499999</v>
      </c>
      <c r="R316" s="5">
        <v>1999.98157274</v>
      </c>
      <c r="S316" s="5">
        <v>1999.9815842</v>
      </c>
      <c r="T316" s="5">
        <v>1999.98162598</v>
      </c>
      <c r="U316" s="5">
        <v>1999.9816263299999</v>
      </c>
      <c r="V316" s="5">
        <v>1999.9816263499999</v>
      </c>
      <c r="W316" s="5">
        <v>1999.98162637</v>
      </c>
      <c r="X316" s="5">
        <v>1999.98162637</v>
      </c>
      <c r="Y316" s="5">
        <v>1999.9816643700001</v>
      </c>
      <c r="Z316" s="5">
        <v>1999.9816643700001</v>
      </c>
      <c r="AA316" s="5">
        <v>1999.98168951</v>
      </c>
      <c r="AB316" s="5">
        <v>1999.98168951</v>
      </c>
      <c r="AC316" s="5">
        <v>1999.98243065</v>
      </c>
      <c r="AD316" s="5">
        <v>2388.5671812600008</v>
      </c>
      <c r="AE316" s="5">
        <v>2388.5671816200002</v>
      </c>
    </row>
    <row r="317" spans="1:31">
      <c r="A317" s="56" t="s">
        <v>70</v>
      </c>
      <c r="B317" s="56" t="s">
        <v>163</v>
      </c>
      <c r="C317" s="56" t="s">
        <v>155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</row>
    <row r="318" spans="1:31">
      <c r="A318" s="56" t="s">
        <v>70</v>
      </c>
      <c r="B318" s="56" t="s">
        <v>163</v>
      </c>
      <c r="C318" s="56" t="s">
        <v>138</v>
      </c>
      <c r="D318" s="5">
        <v>86.581000000000003</v>
      </c>
      <c r="E318" s="5">
        <v>183.27699999999999</v>
      </c>
      <c r="F318" s="5">
        <v>310.85300000000001</v>
      </c>
      <c r="G318" s="5">
        <v>466.69400000000007</v>
      </c>
      <c r="H318" s="5">
        <v>653.32499999000004</v>
      </c>
      <c r="I318" s="5">
        <v>873.64800001000003</v>
      </c>
      <c r="J318" s="5">
        <v>1213.0029999999999</v>
      </c>
      <c r="K318" s="5">
        <v>1516.9194459299999</v>
      </c>
      <c r="L318" s="5">
        <v>1856.58857704</v>
      </c>
      <c r="M318" s="5">
        <v>2257.65402313</v>
      </c>
      <c r="N318" s="5">
        <v>2748.2190898200001</v>
      </c>
      <c r="O318" s="5">
        <v>3282.5411549400001</v>
      </c>
      <c r="P318" s="5">
        <v>3827.3684765800008</v>
      </c>
      <c r="Q318" s="5">
        <v>4399.7290530500004</v>
      </c>
      <c r="R318" s="5">
        <v>4956.1113137599996</v>
      </c>
      <c r="S318" s="5">
        <v>5516.8108461200027</v>
      </c>
      <c r="T318" s="5">
        <v>5963.4376751500031</v>
      </c>
      <c r="U318" s="5">
        <v>6399.0813179900024</v>
      </c>
      <c r="V318" s="5">
        <v>6799.6137216000016</v>
      </c>
      <c r="W318" s="5">
        <v>7225.4645357400032</v>
      </c>
      <c r="X318" s="5">
        <v>7659.8099897600032</v>
      </c>
      <c r="Y318" s="5">
        <v>8120.2669619000026</v>
      </c>
      <c r="Z318" s="5">
        <v>8587.5540177000039</v>
      </c>
      <c r="AA318" s="5">
        <v>9084.8406502700018</v>
      </c>
      <c r="AB318" s="5">
        <v>9587.4307687700039</v>
      </c>
      <c r="AC318" s="5">
        <v>10119.484615359999</v>
      </c>
      <c r="AD318" s="5">
        <v>10659.0342607</v>
      </c>
      <c r="AE318" s="5">
        <v>10687.029870079999</v>
      </c>
    </row>
    <row r="319" spans="1:31">
      <c r="A319" s="56" t="s">
        <v>70</v>
      </c>
      <c r="B319" s="56" t="s">
        <v>163</v>
      </c>
      <c r="C319" s="56" t="s">
        <v>139</v>
      </c>
      <c r="D319" s="5">
        <v>382.40600000000012</v>
      </c>
      <c r="E319" s="5">
        <v>634.851</v>
      </c>
      <c r="F319" s="5">
        <v>854.83699999999999</v>
      </c>
      <c r="G319" s="5">
        <v>1040.981</v>
      </c>
      <c r="H319" s="5">
        <v>1194.835</v>
      </c>
      <c r="I319" s="5">
        <v>1328.355</v>
      </c>
      <c r="J319" s="5">
        <v>1555.37</v>
      </c>
      <c r="K319" s="5">
        <v>1872.674</v>
      </c>
      <c r="L319" s="5">
        <v>2203.509</v>
      </c>
      <c r="M319" s="5">
        <v>2558.8819999999992</v>
      </c>
      <c r="N319" s="5">
        <v>2991.9250000000002</v>
      </c>
      <c r="O319" s="5">
        <v>3413.1260000000002</v>
      </c>
      <c r="P319" s="5">
        <v>3805.1639999999989</v>
      </c>
      <c r="Q319" s="5">
        <v>4162.1990000000014</v>
      </c>
      <c r="R319" s="5">
        <v>4469.0430000000024</v>
      </c>
      <c r="S319" s="5">
        <v>4717.5640000000012</v>
      </c>
      <c r="T319" s="5">
        <v>4833.8690000000024</v>
      </c>
      <c r="U319" s="5">
        <v>4891.4120000000003</v>
      </c>
      <c r="V319" s="5">
        <v>4908.1530000000012</v>
      </c>
      <c r="W319" s="5">
        <v>4908.527000000001</v>
      </c>
      <c r="X319" s="5">
        <v>4910.9710000000014</v>
      </c>
      <c r="Y319" s="5">
        <v>4898.5200000000004</v>
      </c>
      <c r="Z319" s="5">
        <v>4888.6310000000003</v>
      </c>
      <c r="AA319" s="5">
        <v>4863.7990000000018</v>
      </c>
      <c r="AB319" s="5">
        <v>4842.0880000000016</v>
      </c>
      <c r="AC319" s="5">
        <v>4805.3119999999999</v>
      </c>
      <c r="AD319" s="5">
        <v>4771.5679999999993</v>
      </c>
      <c r="AE319" s="5">
        <v>4771.5679999999993</v>
      </c>
    </row>
    <row r="320" spans="1:31">
      <c r="A320" s="56" t="s">
        <v>70</v>
      </c>
      <c r="B320" s="56" t="s">
        <v>163</v>
      </c>
      <c r="C320" s="56" t="s">
        <v>146</v>
      </c>
      <c r="D320" s="5">
        <v>27.631719511418051</v>
      </c>
      <c r="E320" s="5">
        <v>60.945931850400939</v>
      </c>
      <c r="F320" s="5">
        <v>92.756677094484871</v>
      </c>
      <c r="G320" s="5">
        <v>268.41630721057987</v>
      </c>
      <c r="H320" s="5">
        <v>484.26799566794801</v>
      </c>
      <c r="I320" s="5">
        <v>599.53973965987211</v>
      </c>
      <c r="J320" s="5">
        <v>727.49449332992685</v>
      </c>
      <c r="K320" s="5">
        <v>785.95867240122789</v>
      </c>
      <c r="L320" s="5">
        <v>850.07960636192979</v>
      </c>
      <c r="M320" s="5">
        <v>927.01920272312418</v>
      </c>
      <c r="N320" s="5">
        <v>1000.820231790647</v>
      </c>
      <c r="O320" s="5">
        <v>1078.584603320325</v>
      </c>
      <c r="P320" s="5">
        <v>1154.7420456254811</v>
      </c>
      <c r="Q320" s="5">
        <v>1236.5536031438601</v>
      </c>
      <c r="R320" s="5">
        <v>1305.3795577482099</v>
      </c>
      <c r="S320" s="5">
        <v>1405.0290012715921</v>
      </c>
      <c r="T320" s="5">
        <v>1479.7015500986549</v>
      </c>
      <c r="U320" s="5">
        <v>1587.144589936961</v>
      </c>
      <c r="V320" s="5">
        <v>1611.2885279571749</v>
      </c>
      <c r="W320" s="5">
        <v>1612.911835954211</v>
      </c>
      <c r="X320" s="5">
        <v>1626.3615913041231</v>
      </c>
      <c r="Y320" s="5">
        <v>1668.4370216261291</v>
      </c>
      <c r="Z320" s="5">
        <v>1675.7015423349001</v>
      </c>
      <c r="AA320" s="5">
        <v>1717.7297477096549</v>
      </c>
      <c r="AB320" s="5">
        <v>1752.2903038131969</v>
      </c>
      <c r="AC320" s="5">
        <v>1775.6551607951101</v>
      </c>
      <c r="AD320" s="5">
        <v>1790.141655222322</v>
      </c>
      <c r="AE320" s="5">
        <v>1819.385537795175</v>
      </c>
    </row>
    <row r="321" spans="1:3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</row>
    <row r="322" spans="1:31">
      <c r="A322" s="56" t="s">
        <v>70</v>
      </c>
      <c r="B322" s="56" t="s">
        <v>197</v>
      </c>
      <c r="C322" s="56" t="s">
        <v>132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</row>
    <row r="323" spans="1:31">
      <c r="A323" s="56" t="s">
        <v>70</v>
      </c>
      <c r="B323" s="56" t="s">
        <v>197</v>
      </c>
      <c r="C323" s="56" t="s">
        <v>133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</row>
    <row r="324" spans="1:31">
      <c r="A324" s="56" t="s">
        <v>70</v>
      </c>
      <c r="B324" s="56" t="s">
        <v>197</v>
      </c>
      <c r="C324" s="56" t="s">
        <v>134</v>
      </c>
      <c r="D324" s="5">
        <v>0</v>
      </c>
      <c r="E324" s="5">
        <v>3.63E-6</v>
      </c>
      <c r="F324" s="5">
        <v>3.63E-6</v>
      </c>
      <c r="G324" s="5">
        <v>3.63E-6</v>
      </c>
      <c r="H324" s="5">
        <v>3.63E-6</v>
      </c>
      <c r="I324" s="5">
        <v>6.7700000000000004E-6</v>
      </c>
      <c r="J324" s="5">
        <v>6.7700000000000004E-6</v>
      </c>
      <c r="K324" s="5">
        <v>1.1379999999999999E-5</v>
      </c>
      <c r="L324" s="5">
        <v>1.1379999999999999E-5</v>
      </c>
      <c r="M324" s="5">
        <v>1.1379999999999999E-5</v>
      </c>
      <c r="N324" s="5">
        <v>1.1379999999999999E-5</v>
      </c>
      <c r="O324" s="5">
        <v>1.501E-5</v>
      </c>
      <c r="P324" s="5">
        <v>1.501E-5</v>
      </c>
      <c r="Q324" s="5">
        <v>2.4430000000000002E-5</v>
      </c>
      <c r="R324" s="5">
        <v>2.4430000000000002E-5</v>
      </c>
      <c r="S324" s="5">
        <v>2.7570000000000009E-5</v>
      </c>
      <c r="T324" s="5">
        <v>3.4829999999999997E-5</v>
      </c>
      <c r="U324" s="5">
        <v>4.2089999999999999E-5</v>
      </c>
      <c r="V324" s="5">
        <v>4.2580000000000002E-5</v>
      </c>
      <c r="W324" s="5">
        <v>7.5740000000000017E-5</v>
      </c>
      <c r="X324" s="5">
        <v>7.5740000000000017E-5</v>
      </c>
      <c r="Y324" s="5">
        <v>7.5740000000000017E-5</v>
      </c>
      <c r="Z324" s="5">
        <v>1594.94784783</v>
      </c>
      <c r="AA324" s="5">
        <v>1594.94784783</v>
      </c>
      <c r="AB324" s="5">
        <v>1594.94784783</v>
      </c>
      <c r="AC324" s="5">
        <v>1594.94784783</v>
      </c>
      <c r="AD324" s="5">
        <v>1594.94784783</v>
      </c>
      <c r="AE324" s="5">
        <v>1594.94784783</v>
      </c>
    </row>
    <row r="325" spans="1:31">
      <c r="A325" s="56" t="s">
        <v>70</v>
      </c>
      <c r="B325" s="56" t="s">
        <v>197</v>
      </c>
      <c r="C325" s="56" t="s">
        <v>135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</row>
    <row r="326" spans="1:31">
      <c r="A326" s="56" t="s">
        <v>70</v>
      </c>
      <c r="B326" s="56" t="s">
        <v>197</v>
      </c>
      <c r="C326" s="56" t="s">
        <v>136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</row>
    <row r="327" spans="1:31">
      <c r="A327" s="56" t="s">
        <v>70</v>
      </c>
      <c r="B327" s="56" t="s">
        <v>197</v>
      </c>
      <c r="C327" s="56" t="s">
        <v>153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1.306E-5</v>
      </c>
      <c r="J327" s="5">
        <v>1.343E-5</v>
      </c>
      <c r="K327" s="5">
        <v>225.99486288</v>
      </c>
      <c r="L327" s="5">
        <v>225.99486288</v>
      </c>
      <c r="M327" s="5">
        <v>225.99486288</v>
      </c>
      <c r="N327" s="5">
        <v>473.30950561999998</v>
      </c>
      <c r="O327" s="5">
        <v>555.17694103999997</v>
      </c>
      <c r="P327" s="5">
        <v>555.17694103999997</v>
      </c>
      <c r="Q327" s="5">
        <v>1202.6638050500001</v>
      </c>
      <c r="R327" s="5">
        <v>1353.60261702</v>
      </c>
      <c r="S327" s="5">
        <v>1353.6026186900001</v>
      </c>
      <c r="T327" s="5">
        <v>1387.1442421900001</v>
      </c>
      <c r="U327" s="5">
        <v>1387.1442422099999</v>
      </c>
      <c r="V327" s="5">
        <v>1709.3614276000001</v>
      </c>
      <c r="W327" s="5">
        <v>1709.3614276200001</v>
      </c>
      <c r="X327" s="5">
        <v>1709.36142763</v>
      </c>
      <c r="Y327" s="5">
        <v>1709.36142767</v>
      </c>
      <c r="Z327" s="5">
        <v>1709.36142808</v>
      </c>
      <c r="AA327" s="5">
        <v>1709.36142808</v>
      </c>
      <c r="AB327" s="5">
        <v>1709.36142808</v>
      </c>
      <c r="AC327" s="5">
        <v>1709.3614281</v>
      </c>
      <c r="AD327" s="5">
        <v>1709.3614281099999</v>
      </c>
      <c r="AE327" s="5">
        <v>1709.36142812</v>
      </c>
    </row>
    <row r="328" spans="1:31">
      <c r="A328" s="56" t="s">
        <v>70</v>
      </c>
      <c r="B328" s="56" t="s">
        <v>197</v>
      </c>
      <c r="C328" s="56" t="s">
        <v>154</v>
      </c>
      <c r="D328" s="5">
        <v>1.1749999999999999E-5</v>
      </c>
      <c r="E328" s="5">
        <v>1.702E-5</v>
      </c>
      <c r="F328" s="5">
        <v>250.00002044999999</v>
      </c>
      <c r="G328" s="5">
        <v>250.00002645000001</v>
      </c>
      <c r="H328" s="5">
        <v>250.00003437000001</v>
      </c>
      <c r="I328" s="5">
        <v>336.28958569999998</v>
      </c>
      <c r="J328" s="5">
        <v>336.28966127000001</v>
      </c>
      <c r="K328" s="5">
        <v>1052.46068354</v>
      </c>
      <c r="L328" s="5">
        <v>1052.46068354</v>
      </c>
      <c r="M328" s="5">
        <v>1052.46068354</v>
      </c>
      <c r="N328" s="5">
        <v>1052.46068354</v>
      </c>
      <c r="O328" s="5">
        <v>1052.46068354</v>
      </c>
      <c r="P328" s="5">
        <v>1052.46068354</v>
      </c>
      <c r="Q328" s="5">
        <v>1052.4606835899999</v>
      </c>
      <c r="R328" s="5">
        <v>1052.4606840199999</v>
      </c>
      <c r="S328" s="5">
        <v>1958.98600941</v>
      </c>
      <c r="T328" s="5">
        <v>3146.7368726199988</v>
      </c>
      <c r="U328" s="5">
        <v>3319.873014199999</v>
      </c>
      <c r="V328" s="5">
        <v>3558.5344064300002</v>
      </c>
      <c r="W328" s="5">
        <v>3558.5344064699989</v>
      </c>
      <c r="X328" s="5">
        <v>3558.5344064699989</v>
      </c>
      <c r="Y328" s="5">
        <v>3558.5344067299989</v>
      </c>
      <c r="Z328" s="5">
        <v>3558.5344090599988</v>
      </c>
      <c r="AA328" s="5">
        <v>3558.5344090599988</v>
      </c>
      <c r="AB328" s="5">
        <v>3558.5344090599988</v>
      </c>
      <c r="AC328" s="5">
        <v>4580.0987890399992</v>
      </c>
      <c r="AD328" s="5">
        <v>6092.9271764599998</v>
      </c>
      <c r="AE328" s="5">
        <v>6092.9271783499989</v>
      </c>
    </row>
    <row r="329" spans="1:31">
      <c r="A329" s="56" t="s">
        <v>70</v>
      </c>
      <c r="B329" s="56" t="s">
        <v>197</v>
      </c>
      <c r="C329" s="56" t="s">
        <v>155</v>
      </c>
      <c r="D329" s="5">
        <v>6.0299999999999999E-6</v>
      </c>
      <c r="E329" s="5">
        <v>7.9100000000000005E-6</v>
      </c>
      <c r="F329" s="5">
        <v>9.0299999999999999E-6</v>
      </c>
      <c r="G329" s="5">
        <v>1.0859999999999999E-5</v>
      </c>
      <c r="H329" s="5">
        <v>1.3200000000000001E-5</v>
      </c>
      <c r="I329" s="5">
        <v>3.2979999999999999E-5</v>
      </c>
      <c r="J329" s="5">
        <v>3.3200000000000001E-5</v>
      </c>
      <c r="K329" s="5">
        <v>4.8390000000000003E-5</v>
      </c>
      <c r="L329" s="5">
        <v>4.8390000000000003E-5</v>
      </c>
      <c r="M329" s="5">
        <v>4.8390000000000003E-5</v>
      </c>
      <c r="N329" s="5">
        <v>4.8399999999999997E-5</v>
      </c>
      <c r="O329" s="5">
        <v>4.8409999999999999E-5</v>
      </c>
      <c r="P329" s="5">
        <v>4.8420000000000001E-5</v>
      </c>
      <c r="Q329" s="5">
        <v>4.8550000000000001E-5</v>
      </c>
      <c r="R329" s="5">
        <v>7.0669999999999999E-5</v>
      </c>
      <c r="S329" s="5">
        <v>7.7570000000000004E-5</v>
      </c>
      <c r="T329" s="5">
        <v>8.899E-5</v>
      </c>
      <c r="U329" s="5">
        <v>9.8750000000000002E-5</v>
      </c>
      <c r="V329" s="5">
        <v>1.2427E-4</v>
      </c>
      <c r="W329" s="5">
        <v>1.2452000000000001E-4</v>
      </c>
      <c r="X329" s="5">
        <v>1.2452000000000001E-4</v>
      </c>
      <c r="Y329" s="5">
        <v>1.9322E-4</v>
      </c>
      <c r="Z329" s="5">
        <v>2.7619000000000011E-4</v>
      </c>
      <c r="AA329" s="5">
        <v>2.7619000000000011E-4</v>
      </c>
      <c r="AB329" s="5">
        <v>2.7619000000000011E-4</v>
      </c>
      <c r="AC329" s="5">
        <v>3.5928000000000002E-4</v>
      </c>
      <c r="AD329" s="5">
        <v>4.1650999999999998E-4</v>
      </c>
      <c r="AE329" s="5">
        <v>4.6397000000000002E-4</v>
      </c>
    </row>
    <row r="330" spans="1:31">
      <c r="A330" s="56" t="s">
        <v>70</v>
      </c>
      <c r="B330" s="56" t="s">
        <v>197</v>
      </c>
      <c r="C330" s="56" t="s">
        <v>138</v>
      </c>
      <c r="D330" s="5">
        <v>63.86699999999999</v>
      </c>
      <c r="E330" s="5">
        <v>145.19900002</v>
      </c>
      <c r="F330" s="5">
        <v>260.12500001000001</v>
      </c>
      <c r="G330" s="5">
        <v>399.77300000999992</v>
      </c>
      <c r="H330" s="5">
        <v>566.58900000999995</v>
      </c>
      <c r="I330" s="5">
        <v>768.22300000999996</v>
      </c>
      <c r="J330" s="5">
        <v>1082.171</v>
      </c>
      <c r="K330" s="5">
        <v>1365.2057166699999</v>
      </c>
      <c r="L330" s="5">
        <v>1633.9304508299999</v>
      </c>
      <c r="M330" s="5">
        <v>1951.8794653499999</v>
      </c>
      <c r="N330" s="5">
        <v>2339.6559260600011</v>
      </c>
      <c r="O330" s="5">
        <v>2765.3356824000011</v>
      </c>
      <c r="P330" s="5">
        <v>3207.1607025900012</v>
      </c>
      <c r="Q330" s="5">
        <v>3665.0942637800008</v>
      </c>
      <c r="R330" s="5">
        <v>4117.015927800001</v>
      </c>
      <c r="S330" s="5">
        <v>4577.2253343400007</v>
      </c>
      <c r="T330" s="5">
        <v>4933.1721028500006</v>
      </c>
      <c r="U330" s="5">
        <v>5275.1222712500012</v>
      </c>
      <c r="V330" s="5">
        <v>5579.8317931900001</v>
      </c>
      <c r="W330" s="5">
        <v>5903.1258865699992</v>
      </c>
      <c r="X330" s="5">
        <v>6232.6619733500002</v>
      </c>
      <c r="Y330" s="5">
        <v>6576.3601285199993</v>
      </c>
      <c r="Z330" s="5">
        <v>6924.5614566700024</v>
      </c>
      <c r="AA330" s="5">
        <v>7292.1176921500009</v>
      </c>
      <c r="AB330" s="5">
        <v>7663.6333017400002</v>
      </c>
      <c r="AC330" s="5">
        <v>8058.8471149300021</v>
      </c>
      <c r="AD330" s="5">
        <v>8454.1243175200034</v>
      </c>
      <c r="AE330" s="5">
        <v>8471.1753716700023</v>
      </c>
    </row>
    <row r="331" spans="1:31">
      <c r="A331" s="56" t="s">
        <v>70</v>
      </c>
      <c r="B331" s="56" t="s">
        <v>197</v>
      </c>
      <c r="C331" s="56" t="s">
        <v>139</v>
      </c>
      <c r="D331" s="5">
        <v>294.61500000000001</v>
      </c>
      <c r="E331" s="5">
        <v>530.95299999999997</v>
      </c>
      <c r="F331" s="5">
        <v>761.21100000000013</v>
      </c>
      <c r="G331" s="5">
        <v>944.64199999999994</v>
      </c>
      <c r="H331" s="5">
        <v>1102.943</v>
      </c>
      <c r="I331" s="5">
        <v>1246.027</v>
      </c>
      <c r="J331" s="5">
        <v>1484.479</v>
      </c>
      <c r="K331" s="5">
        <v>1798.547</v>
      </c>
      <c r="L331" s="5">
        <v>2060.4119999999998</v>
      </c>
      <c r="M331" s="5">
        <v>2344.3820000000001</v>
      </c>
      <c r="N331" s="5">
        <v>2691.569</v>
      </c>
      <c r="O331" s="5">
        <v>3033.7379999999998</v>
      </c>
      <c r="P331" s="5">
        <v>3365.1559999999999</v>
      </c>
      <c r="Q331" s="5">
        <v>3661.0500000000011</v>
      </c>
      <c r="R331" s="5">
        <v>3925.8510000000001</v>
      </c>
      <c r="S331" s="5">
        <v>4147.9240000000009</v>
      </c>
      <c r="T331" s="5">
        <v>4250.5570000000007</v>
      </c>
      <c r="U331" s="5">
        <v>4299.786000000001</v>
      </c>
      <c r="V331" s="5">
        <v>4310.5330000000004</v>
      </c>
      <c r="W331" s="5">
        <v>4306.277000000001</v>
      </c>
      <c r="X331" s="5">
        <v>4306.7970000000014</v>
      </c>
      <c r="Y331" s="5">
        <v>4288.9900000000016</v>
      </c>
      <c r="Z331" s="5">
        <v>4276.0249999999996</v>
      </c>
      <c r="AA331" s="5">
        <v>4247.2620000000024</v>
      </c>
      <c r="AB331" s="5">
        <v>4224.1660000000002</v>
      </c>
      <c r="AC331" s="5">
        <v>4188.7510000000002</v>
      </c>
      <c r="AD331" s="5">
        <v>4155.3250000000007</v>
      </c>
      <c r="AE331" s="5">
        <v>4155.3250000000007</v>
      </c>
    </row>
    <row r="332" spans="1:31">
      <c r="A332" s="56" t="s">
        <v>70</v>
      </c>
      <c r="B332" s="56" t="s">
        <v>197</v>
      </c>
      <c r="C332" s="56" t="s">
        <v>146</v>
      </c>
      <c r="D332" s="5">
        <v>27.966639847709899</v>
      </c>
      <c r="E332" s="5">
        <v>57.972022096253063</v>
      </c>
      <c r="F332" s="5">
        <v>87.442459357176347</v>
      </c>
      <c r="G332" s="5">
        <v>121.0724000352471</v>
      </c>
      <c r="H332" s="5">
        <v>154.61389092876061</v>
      </c>
      <c r="I332" s="5">
        <v>187.16062822090001</v>
      </c>
      <c r="J332" s="5">
        <v>218.3400672591961</v>
      </c>
      <c r="K332" s="5">
        <v>254.14223163033409</v>
      </c>
      <c r="L332" s="5">
        <v>290.2336735130632</v>
      </c>
      <c r="M332" s="5">
        <v>328.71334081566448</v>
      </c>
      <c r="N332" s="5">
        <v>361.96398485011969</v>
      </c>
      <c r="O332" s="5">
        <v>402.62384212226408</v>
      </c>
      <c r="P332" s="5">
        <v>442.11607292964572</v>
      </c>
      <c r="Q332" s="5">
        <v>486.00542087693088</v>
      </c>
      <c r="R332" s="5">
        <v>527.36072955923134</v>
      </c>
      <c r="S332" s="5">
        <v>566.07436968672584</v>
      </c>
      <c r="T332" s="5">
        <v>612.4416282371227</v>
      </c>
      <c r="U332" s="5">
        <v>660.05842888367874</v>
      </c>
      <c r="V332" s="5">
        <v>705.42088086631964</v>
      </c>
      <c r="W332" s="5">
        <v>749.90218507628617</v>
      </c>
      <c r="X332" s="5">
        <v>798.03180817615851</v>
      </c>
      <c r="Y332" s="5">
        <v>849.54910337861622</v>
      </c>
      <c r="Z332" s="5">
        <v>899.27917628446596</v>
      </c>
      <c r="AA332" s="5">
        <v>945.46105939618053</v>
      </c>
      <c r="AB332" s="5">
        <v>1003.846676001139</v>
      </c>
      <c r="AC332" s="5">
        <v>1059.5157277066539</v>
      </c>
      <c r="AD332" s="5">
        <v>1116.883450306987</v>
      </c>
      <c r="AE332" s="5">
        <v>1174.697781324073</v>
      </c>
    </row>
    <row r="333" spans="1:3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</row>
    <row r="334" spans="1:31">
      <c r="A334" s="56" t="s">
        <v>70</v>
      </c>
      <c r="B334" s="56" t="s">
        <v>198</v>
      </c>
      <c r="C334" s="56" t="s">
        <v>132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</row>
    <row r="335" spans="1:31">
      <c r="A335" s="56" t="s">
        <v>70</v>
      </c>
      <c r="B335" s="56" t="s">
        <v>198</v>
      </c>
      <c r="C335" s="56" t="s">
        <v>133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</row>
    <row r="336" spans="1:31">
      <c r="A336" s="56" t="s">
        <v>70</v>
      </c>
      <c r="B336" s="56" t="s">
        <v>198</v>
      </c>
      <c r="C336" s="56" t="s">
        <v>134</v>
      </c>
      <c r="D336" s="5">
        <v>0</v>
      </c>
      <c r="E336" s="5">
        <v>3.63E-6</v>
      </c>
      <c r="F336" s="5">
        <v>3.63E-6</v>
      </c>
      <c r="G336" s="5">
        <v>3.63E-6</v>
      </c>
      <c r="H336" s="5">
        <v>3.63E-6</v>
      </c>
      <c r="I336" s="5">
        <v>3.63E-6</v>
      </c>
      <c r="J336" s="5">
        <v>3.63E-6</v>
      </c>
      <c r="K336" s="5">
        <v>8.239999999999999E-6</v>
      </c>
      <c r="L336" s="5">
        <v>8.239999999999999E-6</v>
      </c>
      <c r="M336" s="5">
        <v>8.239999999999999E-6</v>
      </c>
      <c r="N336" s="5">
        <v>8.239999999999999E-6</v>
      </c>
      <c r="O336" s="5">
        <v>8.239999999999999E-6</v>
      </c>
      <c r="P336" s="5">
        <v>8.239999999999999E-6</v>
      </c>
      <c r="Q336" s="5">
        <v>155.78690502000001</v>
      </c>
      <c r="R336" s="5">
        <v>155.78690502000001</v>
      </c>
      <c r="S336" s="5">
        <v>155.78690914000001</v>
      </c>
      <c r="T336" s="5">
        <v>1015.40319559</v>
      </c>
      <c r="U336" s="5">
        <v>1015.40319559</v>
      </c>
      <c r="V336" s="5">
        <v>1015.40319559</v>
      </c>
      <c r="W336" s="5">
        <v>1203.52732694</v>
      </c>
      <c r="X336" s="5">
        <v>1203.52732694</v>
      </c>
      <c r="Y336" s="5">
        <v>1203.52732939</v>
      </c>
      <c r="Z336" s="5">
        <v>1203.5273388099999</v>
      </c>
      <c r="AA336" s="5">
        <v>1203.5273477400001</v>
      </c>
      <c r="AB336" s="5">
        <v>1203.5273596100001</v>
      </c>
      <c r="AC336" s="5">
        <v>1203.5273705</v>
      </c>
      <c r="AD336" s="5">
        <v>2413.4069191799999</v>
      </c>
      <c r="AE336" s="5">
        <v>2618.52244178</v>
      </c>
    </row>
    <row r="337" spans="1:31">
      <c r="A337" s="56" t="s">
        <v>70</v>
      </c>
      <c r="B337" s="56" t="s">
        <v>198</v>
      </c>
      <c r="C337" s="56" t="s">
        <v>135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</row>
    <row r="338" spans="1:31">
      <c r="A338" s="56" t="s">
        <v>70</v>
      </c>
      <c r="B338" s="56" t="s">
        <v>198</v>
      </c>
      <c r="C338" s="56" t="s">
        <v>136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</row>
    <row r="339" spans="1:31">
      <c r="A339" s="56" t="s">
        <v>70</v>
      </c>
      <c r="B339" s="56" t="s">
        <v>198</v>
      </c>
      <c r="C339" s="56" t="s">
        <v>153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1.416E-5</v>
      </c>
      <c r="J339" s="5">
        <v>1.8309999999999999E-5</v>
      </c>
      <c r="K339" s="5">
        <v>5.1239999999999997E-5</v>
      </c>
      <c r="L339" s="5">
        <v>5.1239999999999997E-5</v>
      </c>
      <c r="M339" s="5">
        <v>5.1239999999999997E-5</v>
      </c>
      <c r="N339" s="5">
        <v>5.1239999999999997E-5</v>
      </c>
      <c r="O339" s="5">
        <v>5.1239999999999997E-5</v>
      </c>
      <c r="P339" s="5">
        <v>5.1239999999999997E-5</v>
      </c>
      <c r="Q339" s="5">
        <v>1.047E-4</v>
      </c>
      <c r="R339" s="5">
        <v>1.2214999999999999E-4</v>
      </c>
      <c r="S339" s="5">
        <v>1.2217E-4</v>
      </c>
      <c r="T339" s="5">
        <v>502.78598314999999</v>
      </c>
      <c r="U339" s="5">
        <v>502.78598314999999</v>
      </c>
      <c r="V339" s="5">
        <v>502.78598314999999</v>
      </c>
      <c r="W339" s="5">
        <v>502.78598314999999</v>
      </c>
      <c r="X339" s="5">
        <v>685.86670411</v>
      </c>
      <c r="Y339" s="5">
        <v>685.86670775000005</v>
      </c>
      <c r="Z339" s="5">
        <v>685.86670941000011</v>
      </c>
      <c r="AA339" s="5">
        <v>685.86671281000019</v>
      </c>
      <c r="AB339" s="5">
        <v>685.86671284000022</v>
      </c>
      <c r="AC339" s="5">
        <v>685.86671329000012</v>
      </c>
      <c r="AD339" s="5">
        <v>685.86673400000018</v>
      </c>
      <c r="AE339" s="5">
        <v>685.86673868000025</v>
      </c>
    </row>
    <row r="340" spans="1:31">
      <c r="A340" s="56" t="s">
        <v>70</v>
      </c>
      <c r="B340" s="56" t="s">
        <v>198</v>
      </c>
      <c r="C340" s="56" t="s">
        <v>154</v>
      </c>
      <c r="D340" s="5">
        <v>2.4399999999999999E-6</v>
      </c>
      <c r="E340" s="5">
        <v>3.4400000000000001E-6</v>
      </c>
      <c r="F340" s="5">
        <v>4.25E-6</v>
      </c>
      <c r="G340" s="5">
        <v>6.2500000000000003E-6</v>
      </c>
      <c r="H340" s="5">
        <v>1.0149999999999999E-5</v>
      </c>
      <c r="I340" s="5">
        <v>1.9029999999999999E-5</v>
      </c>
      <c r="J340" s="5">
        <v>5.575E-5</v>
      </c>
      <c r="K340" s="5">
        <v>586.19233670999995</v>
      </c>
      <c r="L340" s="5">
        <v>586.19233670999995</v>
      </c>
      <c r="M340" s="5">
        <v>586.19233670999995</v>
      </c>
      <c r="N340" s="5">
        <v>586.19233670999995</v>
      </c>
      <c r="O340" s="5">
        <v>586.19233670999995</v>
      </c>
      <c r="P340" s="5">
        <v>586.19233670999995</v>
      </c>
      <c r="Q340" s="5">
        <v>586.19233672999997</v>
      </c>
      <c r="R340" s="5">
        <v>586.19233673999997</v>
      </c>
      <c r="S340" s="5">
        <v>586.19233673999997</v>
      </c>
      <c r="T340" s="5">
        <v>586.19233674999998</v>
      </c>
      <c r="U340" s="5">
        <v>586.19233674999998</v>
      </c>
      <c r="V340" s="5">
        <v>586.19233674999998</v>
      </c>
      <c r="W340" s="5">
        <v>586.19233674999998</v>
      </c>
      <c r="X340" s="5">
        <v>586.19233674999998</v>
      </c>
      <c r="Y340" s="5">
        <v>586.19233674999998</v>
      </c>
      <c r="Z340" s="5">
        <v>586.19233674999998</v>
      </c>
      <c r="AA340" s="5">
        <v>586.19233674999998</v>
      </c>
      <c r="AB340" s="5">
        <v>586.19233674999998</v>
      </c>
      <c r="AC340" s="5">
        <v>586.19233674999998</v>
      </c>
      <c r="AD340" s="5">
        <v>586.19233674999998</v>
      </c>
      <c r="AE340" s="5">
        <v>586.19233674999998</v>
      </c>
    </row>
    <row r="341" spans="1:31">
      <c r="A341" s="56" t="s">
        <v>70</v>
      </c>
      <c r="B341" s="56" t="s">
        <v>198</v>
      </c>
      <c r="C341" s="56" t="s">
        <v>155</v>
      </c>
      <c r="D341" s="5">
        <v>0</v>
      </c>
      <c r="E341" s="5">
        <v>0</v>
      </c>
      <c r="F341" s="5">
        <v>0</v>
      </c>
      <c r="G341" s="5">
        <v>0</v>
      </c>
      <c r="H341" s="5">
        <v>1.0999999999999981</v>
      </c>
      <c r="I341" s="5">
        <v>1.0999999999999981</v>
      </c>
      <c r="J341" s="5">
        <v>1.0999999999999981</v>
      </c>
      <c r="K341" s="5">
        <v>1.0999999999999981</v>
      </c>
      <c r="L341" s="5">
        <v>1.0999999999999981</v>
      </c>
      <c r="M341" s="5">
        <v>252.2</v>
      </c>
      <c r="N341" s="5">
        <v>252.2</v>
      </c>
      <c r="O341" s="5">
        <v>253.3</v>
      </c>
      <c r="P341" s="5">
        <v>253.3</v>
      </c>
      <c r="Q341" s="5">
        <v>254.4</v>
      </c>
      <c r="R341" s="5">
        <v>254.4</v>
      </c>
      <c r="S341" s="5">
        <v>254.4</v>
      </c>
      <c r="T341" s="5">
        <v>254.4</v>
      </c>
      <c r="U341" s="5">
        <v>254.4</v>
      </c>
      <c r="V341" s="5">
        <v>254.4</v>
      </c>
      <c r="W341" s="5">
        <v>254.4</v>
      </c>
      <c r="X341" s="5">
        <v>254.4</v>
      </c>
      <c r="Y341" s="5">
        <v>254.4</v>
      </c>
      <c r="Z341" s="5">
        <v>254.4</v>
      </c>
      <c r="AA341" s="5">
        <v>254.4</v>
      </c>
      <c r="AB341" s="5">
        <v>254.4</v>
      </c>
      <c r="AC341" s="5">
        <v>254.4</v>
      </c>
      <c r="AD341" s="5">
        <v>254.4</v>
      </c>
      <c r="AE341" s="5">
        <v>254.4</v>
      </c>
    </row>
    <row r="342" spans="1:31">
      <c r="A342" s="56" t="s">
        <v>70</v>
      </c>
      <c r="B342" s="56" t="s">
        <v>198</v>
      </c>
      <c r="C342" s="56" t="s">
        <v>138</v>
      </c>
      <c r="D342" s="5">
        <v>50.557000000000002</v>
      </c>
      <c r="E342" s="5">
        <v>131.93</v>
      </c>
      <c r="F342" s="5">
        <v>249.50899999999999</v>
      </c>
      <c r="G342" s="5">
        <v>402.49900000000002</v>
      </c>
      <c r="H342" s="5">
        <v>592.0139999999999</v>
      </c>
      <c r="I342" s="5">
        <v>767.31</v>
      </c>
      <c r="J342" s="5">
        <v>1019.701</v>
      </c>
      <c r="K342" s="5">
        <v>1234.6444565899999</v>
      </c>
      <c r="L342" s="5">
        <v>1437.02502918</v>
      </c>
      <c r="M342" s="5">
        <v>1667.1736107700001</v>
      </c>
      <c r="N342" s="5">
        <v>1967.06290517</v>
      </c>
      <c r="O342" s="5">
        <v>2317.0620700999989</v>
      </c>
      <c r="P342" s="5">
        <v>2683.9242191599992</v>
      </c>
      <c r="Q342" s="5">
        <v>3078.1003508299991</v>
      </c>
      <c r="R342" s="5">
        <v>3498.0703958999989</v>
      </c>
      <c r="S342" s="5">
        <v>3902.0178795100001</v>
      </c>
      <c r="T342" s="5">
        <v>4243.0639133199993</v>
      </c>
      <c r="U342" s="5">
        <v>4588.8862578199996</v>
      </c>
      <c r="V342" s="5">
        <v>4917.1305791000004</v>
      </c>
      <c r="W342" s="5">
        <v>5235.4245199799998</v>
      </c>
      <c r="X342" s="5">
        <v>5563.1359228100009</v>
      </c>
      <c r="Y342" s="5">
        <v>5909.4653060000001</v>
      </c>
      <c r="Z342" s="5">
        <v>6263.6991736600003</v>
      </c>
      <c r="AA342" s="5">
        <v>6640.7039552000006</v>
      </c>
      <c r="AB342" s="5">
        <v>7024.8455544500002</v>
      </c>
      <c r="AC342" s="5">
        <v>7433.0442817500007</v>
      </c>
      <c r="AD342" s="5">
        <v>7850.1142635799997</v>
      </c>
      <c r="AE342" s="5">
        <v>7878.822367310001</v>
      </c>
    </row>
    <row r="343" spans="1:31">
      <c r="A343" s="56" t="s">
        <v>70</v>
      </c>
      <c r="B343" s="56" t="s">
        <v>198</v>
      </c>
      <c r="C343" s="56" t="s">
        <v>139</v>
      </c>
      <c r="D343" s="5">
        <v>235.46199999999999</v>
      </c>
      <c r="E343" s="5">
        <v>495.98899999999992</v>
      </c>
      <c r="F343" s="5">
        <v>744.11799999999994</v>
      </c>
      <c r="G343" s="5">
        <v>971.71900000000005</v>
      </c>
      <c r="H343" s="5">
        <v>1167.069</v>
      </c>
      <c r="I343" s="5">
        <v>1241.069</v>
      </c>
      <c r="J343" s="5">
        <v>1369.0930000000001</v>
      </c>
      <c r="K343" s="5">
        <v>1580.354</v>
      </c>
      <c r="L343" s="5">
        <v>1747.289</v>
      </c>
      <c r="M343" s="5">
        <v>1914.7639999999999</v>
      </c>
      <c r="N343" s="5">
        <v>2152.3429999999998</v>
      </c>
      <c r="O343" s="5">
        <v>2408.1790000000001</v>
      </c>
      <c r="P343" s="5">
        <v>2658.0529999999999</v>
      </c>
      <c r="Q343" s="5">
        <v>2893.2620000000002</v>
      </c>
      <c r="R343" s="5">
        <v>3132.4560000000001</v>
      </c>
      <c r="S343" s="5">
        <v>3307.1959999999999</v>
      </c>
      <c r="T343" s="5">
        <v>3404.0439999999999</v>
      </c>
      <c r="U343" s="5">
        <v>3468.697999999999</v>
      </c>
      <c r="V343" s="5">
        <v>3508.27</v>
      </c>
      <c r="W343" s="5">
        <v>3507.7710000000002</v>
      </c>
      <c r="X343" s="5">
        <v>3510.5940000000001</v>
      </c>
      <c r="Y343" s="5">
        <v>3501.5169999999998</v>
      </c>
      <c r="Z343" s="5">
        <v>3495.7370000000001</v>
      </c>
      <c r="AA343" s="5">
        <v>3479.121000000001</v>
      </c>
      <c r="AB343" s="5">
        <v>3466.3290000000011</v>
      </c>
      <c r="AC343" s="5">
        <v>3443.860000000001</v>
      </c>
      <c r="AD343" s="5">
        <v>3424.6760000000008</v>
      </c>
      <c r="AE343" s="5">
        <v>3424.6760000000008</v>
      </c>
    </row>
    <row r="344" spans="1:31">
      <c r="A344" s="56" t="s">
        <v>70</v>
      </c>
      <c r="B344" s="56" t="s">
        <v>198</v>
      </c>
      <c r="C344" s="56" t="s">
        <v>146</v>
      </c>
      <c r="D344" s="5">
        <v>27.710227027961171</v>
      </c>
      <c r="E344" s="5">
        <v>50.310897013230061</v>
      </c>
      <c r="F344" s="5">
        <v>74.672167916392056</v>
      </c>
      <c r="G344" s="5">
        <v>94.022937910285719</v>
      </c>
      <c r="H344" s="5">
        <v>119.1562399951289</v>
      </c>
      <c r="I344" s="5">
        <v>144.20603854408921</v>
      </c>
      <c r="J344" s="5">
        <v>171.13014067922671</v>
      </c>
      <c r="K344" s="5">
        <v>197.3637831839122</v>
      </c>
      <c r="L344" s="5">
        <v>227.21192182945239</v>
      </c>
      <c r="M344" s="5">
        <v>263.74488994034289</v>
      </c>
      <c r="N344" s="5">
        <v>296.21473430141191</v>
      </c>
      <c r="O344" s="5">
        <v>329.01604308404262</v>
      </c>
      <c r="P344" s="5">
        <v>366.41505623677119</v>
      </c>
      <c r="Q344" s="5">
        <v>406.49614175884221</v>
      </c>
      <c r="R344" s="5">
        <v>442.43709016142651</v>
      </c>
      <c r="S344" s="5">
        <v>480.86512955553769</v>
      </c>
      <c r="T344" s="5">
        <v>521.2578231995351</v>
      </c>
      <c r="U344" s="5">
        <v>556.0963966069221</v>
      </c>
      <c r="V344" s="5">
        <v>594.2533664658024</v>
      </c>
      <c r="W344" s="5">
        <v>636.63269598333522</v>
      </c>
      <c r="X344" s="5">
        <v>678.98808318125111</v>
      </c>
      <c r="Y344" s="5">
        <v>723.22242172798656</v>
      </c>
      <c r="Z344" s="5">
        <v>762.91522471196686</v>
      </c>
      <c r="AA344" s="5">
        <v>803.64403493572217</v>
      </c>
      <c r="AB344" s="5">
        <v>844.8037259873347</v>
      </c>
      <c r="AC344" s="5">
        <v>897.56711773930442</v>
      </c>
      <c r="AD344" s="5">
        <v>939.83565324167989</v>
      </c>
      <c r="AE344" s="5">
        <v>997.24639686162709</v>
      </c>
    </row>
    <row r="345" spans="1:3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</row>
    <row r="346" spans="1:31">
      <c r="A346" s="56" t="s">
        <v>70</v>
      </c>
      <c r="B346" s="56" t="s">
        <v>199</v>
      </c>
      <c r="C346" s="56" t="s">
        <v>132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</row>
    <row r="347" spans="1:31">
      <c r="A347" s="56" t="s">
        <v>70</v>
      </c>
      <c r="B347" s="56" t="s">
        <v>199</v>
      </c>
      <c r="C347" s="56" t="s">
        <v>133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</row>
    <row r="348" spans="1:31">
      <c r="A348" s="56" t="s">
        <v>70</v>
      </c>
      <c r="B348" s="56" t="s">
        <v>199</v>
      </c>
      <c r="C348" s="56" t="s">
        <v>134</v>
      </c>
      <c r="D348" s="5">
        <v>0</v>
      </c>
      <c r="E348" s="5">
        <v>2.65E-6</v>
      </c>
      <c r="F348" s="5">
        <v>2.65E-6</v>
      </c>
      <c r="G348" s="5">
        <v>2.65E-6</v>
      </c>
      <c r="H348" s="5">
        <v>2.65E-6</v>
      </c>
      <c r="I348" s="5">
        <v>2.65E-6</v>
      </c>
      <c r="J348" s="5">
        <v>2.65E-6</v>
      </c>
      <c r="K348" s="5">
        <v>5.3000000000000001E-6</v>
      </c>
      <c r="L348" s="5">
        <v>5.3000000000000001E-6</v>
      </c>
      <c r="M348" s="5">
        <v>5.3000000000000001E-6</v>
      </c>
      <c r="N348" s="5">
        <v>5.3000000000000001E-6</v>
      </c>
      <c r="O348" s="5">
        <v>5.3000000000000001E-6</v>
      </c>
      <c r="P348" s="5">
        <v>5.3000000000000001E-6</v>
      </c>
      <c r="Q348" s="5">
        <v>1.06E-5</v>
      </c>
      <c r="R348" s="5">
        <v>1.06E-5</v>
      </c>
      <c r="S348" s="5">
        <v>1.59E-5</v>
      </c>
      <c r="T348" s="5">
        <v>7.4199999999999988E-5</v>
      </c>
      <c r="U348" s="5">
        <v>7.4199999999999988E-5</v>
      </c>
      <c r="V348" s="5">
        <v>7.4199999999999988E-5</v>
      </c>
      <c r="W348" s="5">
        <v>7.4199999999999988E-5</v>
      </c>
      <c r="X348" s="5">
        <v>1.5899999999999999E-4</v>
      </c>
      <c r="Y348" s="5">
        <v>159.74592995</v>
      </c>
      <c r="Z348" s="5">
        <v>159.74592995</v>
      </c>
      <c r="AA348" s="5">
        <v>159.74592995</v>
      </c>
      <c r="AB348" s="5">
        <v>159.74592995</v>
      </c>
      <c r="AC348" s="5">
        <v>159.74592995</v>
      </c>
      <c r="AD348" s="5">
        <v>159.74592995</v>
      </c>
      <c r="AE348" s="5">
        <v>159.74592995</v>
      </c>
    </row>
    <row r="349" spans="1:31">
      <c r="A349" s="56" t="s">
        <v>70</v>
      </c>
      <c r="B349" s="56" t="s">
        <v>199</v>
      </c>
      <c r="C349" s="56" t="s">
        <v>135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</row>
    <row r="350" spans="1:31">
      <c r="A350" s="56" t="s">
        <v>70</v>
      </c>
      <c r="B350" s="56" t="s">
        <v>199</v>
      </c>
      <c r="C350" s="56" t="s">
        <v>136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</row>
    <row r="351" spans="1:31">
      <c r="A351" s="56" t="s">
        <v>70</v>
      </c>
      <c r="B351" s="56" t="s">
        <v>199</v>
      </c>
      <c r="C351" s="56" t="s">
        <v>153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</row>
    <row r="352" spans="1:31">
      <c r="A352" s="56" t="s">
        <v>70</v>
      </c>
      <c r="B352" s="56" t="s">
        <v>199</v>
      </c>
      <c r="C352" s="56" t="s">
        <v>154</v>
      </c>
      <c r="D352" s="5">
        <v>2.7499999999999999E-6</v>
      </c>
      <c r="E352" s="5">
        <v>4.33E-6</v>
      </c>
      <c r="F352" s="5">
        <v>4.51E-6</v>
      </c>
      <c r="G352" s="5">
        <v>6.72E-6</v>
      </c>
      <c r="H352" s="5">
        <v>1.0679999999999999E-5</v>
      </c>
      <c r="I352" s="5">
        <v>2.304E-5</v>
      </c>
      <c r="J352" s="5">
        <v>6.2810000000000003E-5</v>
      </c>
      <c r="K352" s="5">
        <v>3.0573999999999998E-4</v>
      </c>
      <c r="L352" s="5">
        <v>3.0573999999999998E-4</v>
      </c>
      <c r="M352" s="5">
        <v>3.0573999999999998E-4</v>
      </c>
      <c r="N352" s="5">
        <v>3.0573999999999998E-4</v>
      </c>
      <c r="O352" s="5">
        <v>3.0573999999999998E-4</v>
      </c>
      <c r="P352" s="5">
        <v>3.0573999999999998E-4</v>
      </c>
      <c r="Q352" s="5">
        <v>3.0577000000000002E-4</v>
      </c>
      <c r="R352" s="5">
        <v>3.4977000000000001E-4</v>
      </c>
      <c r="S352" s="5">
        <v>57.343719520000001</v>
      </c>
      <c r="T352" s="5">
        <v>307.76515522</v>
      </c>
      <c r="U352" s="5">
        <v>307.76515523</v>
      </c>
      <c r="V352" s="5">
        <v>307.76515525000002</v>
      </c>
      <c r="W352" s="5">
        <v>307.76515526999998</v>
      </c>
      <c r="X352" s="5">
        <v>307.76515542999999</v>
      </c>
      <c r="Y352" s="5">
        <v>307.76517745000012</v>
      </c>
      <c r="Z352" s="5">
        <v>307.76517747000008</v>
      </c>
      <c r="AA352" s="5">
        <v>307.76517751000011</v>
      </c>
      <c r="AB352" s="5">
        <v>307.76517753000007</v>
      </c>
      <c r="AC352" s="5">
        <v>307.76518361000012</v>
      </c>
      <c r="AD352" s="5">
        <v>1011.13819312</v>
      </c>
      <c r="AE352" s="5">
        <v>1011.13819324</v>
      </c>
    </row>
    <row r="353" spans="1:31">
      <c r="A353" s="56" t="s">
        <v>70</v>
      </c>
      <c r="B353" s="56" t="s">
        <v>199</v>
      </c>
      <c r="C353" s="56" t="s">
        <v>155</v>
      </c>
      <c r="D353" s="5">
        <v>268</v>
      </c>
      <c r="E353" s="5">
        <v>268</v>
      </c>
      <c r="F353" s="5">
        <v>268</v>
      </c>
      <c r="G353" s="5">
        <v>268</v>
      </c>
      <c r="H353" s="5">
        <v>268</v>
      </c>
      <c r="I353" s="5">
        <v>268</v>
      </c>
      <c r="J353" s="5">
        <v>268</v>
      </c>
      <c r="K353" s="5">
        <v>268</v>
      </c>
      <c r="L353" s="5">
        <v>268</v>
      </c>
      <c r="M353" s="5">
        <v>268</v>
      </c>
      <c r="N353" s="5">
        <v>268</v>
      </c>
      <c r="O353" s="5">
        <v>268</v>
      </c>
      <c r="P353" s="5">
        <v>268</v>
      </c>
      <c r="Q353" s="5">
        <v>268</v>
      </c>
      <c r="R353" s="5">
        <v>268</v>
      </c>
      <c r="S353" s="5">
        <v>268</v>
      </c>
      <c r="T353" s="5">
        <v>268</v>
      </c>
      <c r="U353" s="5">
        <v>268</v>
      </c>
      <c r="V353" s="5">
        <v>268</v>
      </c>
      <c r="W353" s="5">
        <v>268</v>
      </c>
      <c r="X353" s="5">
        <v>268</v>
      </c>
      <c r="Y353" s="5">
        <v>270.10000000000002</v>
      </c>
      <c r="Z353" s="5">
        <v>270.10000000000002</v>
      </c>
      <c r="AA353" s="5">
        <v>270.10000000000002</v>
      </c>
      <c r="AB353" s="5">
        <v>270.10000000000002</v>
      </c>
      <c r="AC353" s="5">
        <v>270.10000000000002</v>
      </c>
      <c r="AD353" s="5">
        <v>270.10000000000002</v>
      </c>
      <c r="AE353" s="5">
        <v>270.10000000000002</v>
      </c>
    </row>
    <row r="354" spans="1:31">
      <c r="A354" s="56" t="s">
        <v>70</v>
      </c>
      <c r="B354" s="56" t="s">
        <v>199</v>
      </c>
      <c r="C354" s="56" t="s">
        <v>138</v>
      </c>
      <c r="D354" s="5">
        <v>59.911000000000001</v>
      </c>
      <c r="E354" s="5">
        <v>98.22</v>
      </c>
      <c r="F354" s="5">
        <v>141.54</v>
      </c>
      <c r="G354" s="5">
        <v>185.56700000000001</v>
      </c>
      <c r="H354" s="5">
        <v>233.32900000000001</v>
      </c>
      <c r="I354" s="5">
        <v>285.42700000000002</v>
      </c>
      <c r="J354" s="5">
        <v>367.81200000000001</v>
      </c>
      <c r="K354" s="5">
        <v>452.97432892</v>
      </c>
      <c r="L354" s="5">
        <v>547.7675836599999</v>
      </c>
      <c r="M354" s="5">
        <v>662.68215979999991</v>
      </c>
      <c r="N354" s="5">
        <v>793.40336463999984</v>
      </c>
      <c r="O354" s="5">
        <v>932.90598900999998</v>
      </c>
      <c r="P354" s="5">
        <v>1074.45909076</v>
      </c>
      <c r="Q354" s="5">
        <v>1220.9122802100001</v>
      </c>
      <c r="R354" s="5">
        <v>1362.67303713</v>
      </c>
      <c r="S354" s="5">
        <v>1507.1898997799999</v>
      </c>
      <c r="T354" s="5">
        <v>1620.31444298</v>
      </c>
      <c r="U354" s="5">
        <v>1732.2135201399999</v>
      </c>
      <c r="V354" s="5">
        <v>1836.69524267</v>
      </c>
      <c r="W354" s="5">
        <v>1948.84704786</v>
      </c>
      <c r="X354" s="5">
        <v>2064.3628776599999</v>
      </c>
      <c r="Y354" s="5">
        <v>2186.9973560600001</v>
      </c>
      <c r="Z354" s="5">
        <v>2311.33322318</v>
      </c>
      <c r="AA354" s="5">
        <v>2443.3367952899998</v>
      </c>
      <c r="AB354" s="5">
        <v>2577.0948546900008</v>
      </c>
      <c r="AC354" s="5">
        <v>2718.21610401</v>
      </c>
      <c r="AD354" s="5">
        <v>2862.6771629700002</v>
      </c>
      <c r="AE354" s="5">
        <v>2871.1203167600002</v>
      </c>
    </row>
    <row r="355" spans="1:31">
      <c r="A355" s="56" t="s">
        <v>70</v>
      </c>
      <c r="B355" s="56" t="s">
        <v>199</v>
      </c>
      <c r="C355" s="56" t="s">
        <v>139</v>
      </c>
      <c r="D355" s="5">
        <v>127.2</v>
      </c>
      <c r="E355" s="5">
        <v>190.76300000000001</v>
      </c>
      <c r="F355" s="5">
        <v>250.37299999999999</v>
      </c>
      <c r="G355" s="5">
        <v>300.33100000000002</v>
      </c>
      <c r="H355" s="5">
        <v>345.05599999999993</v>
      </c>
      <c r="I355" s="5">
        <v>388.23799999999989</v>
      </c>
      <c r="J355" s="5">
        <v>465.14</v>
      </c>
      <c r="K355" s="5">
        <v>551.85200000000009</v>
      </c>
      <c r="L355" s="5">
        <v>642.01899999999989</v>
      </c>
      <c r="M355" s="5">
        <v>743.78100000000006</v>
      </c>
      <c r="N355" s="5">
        <v>855.78399999999999</v>
      </c>
      <c r="O355" s="5">
        <v>961.63900000000001</v>
      </c>
      <c r="P355" s="5">
        <v>1060.366</v>
      </c>
      <c r="Q355" s="5">
        <v>1147.3630000000001</v>
      </c>
      <c r="R355" s="5">
        <v>1221.508</v>
      </c>
      <c r="S355" s="5">
        <v>1281.973</v>
      </c>
      <c r="T355" s="5">
        <v>1306.452</v>
      </c>
      <c r="U355" s="5">
        <v>1316.9670000000001</v>
      </c>
      <c r="V355" s="5">
        <v>1319.107</v>
      </c>
      <c r="W355" s="5">
        <v>1317.9380000000001</v>
      </c>
      <c r="X355" s="5">
        <v>1318.329</v>
      </c>
      <c r="Y355" s="5">
        <v>1315.1110000000001</v>
      </c>
      <c r="Z355" s="5">
        <v>1313.027</v>
      </c>
      <c r="AA355" s="5">
        <v>1307.1690000000001</v>
      </c>
      <c r="AB355" s="5">
        <v>1302.617</v>
      </c>
      <c r="AC355" s="5">
        <v>1294.1579999999999</v>
      </c>
      <c r="AD355" s="5">
        <v>1287.2659999999989</v>
      </c>
      <c r="AE355" s="5">
        <v>1287.2659999999989</v>
      </c>
    </row>
    <row r="356" spans="1:31">
      <c r="A356" s="56" t="s">
        <v>70</v>
      </c>
      <c r="B356" s="56" t="s">
        <v>199</v>
      </c>
      <c r="C356" s="56" t="s">
        <v>146</v>
      </c>
      <c r="D356" s="5">
        <v>9.0884071417790153</v>
      </c>
      <c r="E356" s="5">
        <v>18.401817102244699</v>
      </c>
      <c r="F356" s="5">
        <v>27.53061628723415</v>
      </c>
      <c r="G356" s="5">
        <v>36.490968306868318</v>
      </c>
      <c r="H356" s="5">
        <v>46.786214920674219</v>
      </c>
      <c r="I356" s="5">
        <v>56.71136617264758</v>
      </c>
      <c r="J356" s="5">
        <v>67.145007589493389</v>
      </c>
      <c r="K356" s="5">
        <v>76.407589234024414</v>
      </c>
      <c r="L356" s="5">
        <v>86.962641497160092</v>
      </c>
      <c r="M356" s="5">
        <v>98.737975535797261</v>
      </c>
      <c r="N356" s="5">
        <v>110.4167521284775</v>
      </c>
      <c r="O356" s="5">
        <v>122.2502667907672</v>
      </c>
      <c r="P356" s="5">
        <v>135.74295157509769</v>
      </c>
      <c r="Q356" s="5">
        <v>149.54302214293611</v>
      </c>
      <c r="R356" s="5">
        <v>163.66680086005951</v>
      </c>
      <c r="S356" s="5">
        <v>178.0190205323099</v>
      </c>
      <c r="T356" s="5">
        <v>192.15050080968271</v>
      </c>
      <c r="U356" s="5">
        <v>208.33424393484029</v>
      </c>
      <c r="V356" s="5">
        <v>221.8744998595833</v>
      </c>
      <c r="W356" s="5">
        <v>239.2970610912553</v>
      </c>
      <c r="X356" s="5">
        <v>255.26108702265461</v>
      </c>
      <c r="Y356" s="5">
        <v>269.78255656703459</v>
      </c>
      <c r="Z356" s="5">
        <v>286.67115552557192</v>
      </c>
      <c r="AA356" s="5">
        <v>299.75810413018678</v>
      </c>
      <c r="AB356" s="5">
        <v>319.09097962425773</v>
      </c>
      <c r="AC356" s="5">
        <v>337.55100873845242</v>
      </c>
      <c r="AD356" s="5">
        <v>358.24609068505532</v>
      </c>
      <c r="AE356" s="5">
        <v>375.53949574350861</v>
      </c>
    </row>
    <row r="357" spans="1:3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</row>
    <row r="358" spans="1:31">
      <c r="A358" s="56" t="s">
        <v>70</v>
      </c>
      <c r="B358" s="56" t="s">
        <v>200</v>
      </c>
      <c r="C358" s="56" t="s">
        <v>132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</row>
    <row r="359" spans="1:31">
      <c r="A359" s="56" t="s">
        <v>70</v>
      </c>
      <c r="B359" s="56" t="s">
        <v>200</v>
      </c>
      <c r="C359" s="56" t="s">
        <v>133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</row>
    <row r="360" spans="1:31">
      <c r="A360" s="56" t="s">
        <v>70</v>
      </c>
      <c r="B360" s="56" t="s">
        <v>200</v>
      </c>
      <c r="C360" s="56" t="s">
        <v>134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2.65E-6</v>
      </c>
      <c r="L360" s="5">
        <v>2.65E-6</v>
      </c>
      <c r="M360" s="5">
        <v>2.65E-6</v>
      </c>
      <c r="N360" s="5">
        <v>2.65E-6</v>
      </c>
      <c r="O360" s="5">
        <v>2.65E-6</v>
      </c>
      <c r="P360" s="5">
        <v>2.65E-6</v>
      </c>
      <c r="Q360" s="5">
        <v>1.06E-5</v>
      </c>
      <c r="R360" s="5">
        <v>1.06E-5</v>
      </c>
      <c r="S360" s="5">
        <v>1.325E-5</v>
      </c>
      <c r="T360" s="5">
        <v>1.59E-5</v>
      </c>
      <c r="U360" s="5">
        <v>1.855E-5</v>
      </c>
      <c r="V360" s="5">
        <v>2.12E-5</v>
      </c>
      <c r="W360" s="5">
        <v>2.915E-5</v>
      </c>
      <c r="X360" s="5">
        <v>2.915E-5</v>
      </c>
      <c r="Y360" s="5">
        <v>2.915E-5</v>
      </c>
      <c r="Z360" s="5">
        <v>3.9749999999999997E-5</v>
      </c>
      <c r="AA360" s="5">
        <v>4.7700000000000007E-5</v>
      </c>
      <c r="AB360" s="5">
        <v>5.8300000000000008E-5</v>
      </c>
      <c r="AC360" s="5">
        <v>6.6250000000000011E-5</v>
      </c>
      <c r="AD360" s="5">
        <v>8.2150000000000018E-5</v>
      </c>
      <c r="AE360" s="5">
        <v>9.5400000000000015E-5</v>
      </c>
    </row>
    <row r="361" spans="1:31">
      <c r="A361" s="56" t="s">
        <v>70</v>
      </c>
      <c r="B361" s="56" t="s">
        <v>200</v>
      </c>
      <c r="C361" s="56" t="s">
        <v>135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</row>
    <row r="362" spans="1:31">
      <c r="A362" s="56" t="s">
        <v>70</v>
      </c>
      <c r="B362" s="56" t="s">
        <v>200</v>
      </c>
      <c r="C362" s="56" t="s">
        <v>136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390.00000000000011</v>
      </c>
      <c r="K362" s="5">
        <v>390.00000000000011</v>
      </c>
      <c r="L362" s="5">
        <v>390.00000000000011</v>
      </c>
      <c r="M362" s="5">
        <v>390.00000000000011</v>
      </c>
      <c r="N362" s="5">
        <v>390.00000000000011</v>
      </c>
      <c r="O362" s="5">
        <v>390.00000000000011</v>
      </c>
      <c r="P362" s="5">
        <v>390.00000000000011</v>
      </c>
      <c r="Q362" s="5">
        <v>390.00000000000011</v>
      </c>
      <c r="R362" s="5">
        <v>390.00000000000011</v>
      </c>
      <c r="S362" s="5">
        <v>390.00000000000011</v>
      </c>
      <c r="T362" s="5">
        <v>390.00000000000011</v>
      </c>
      <c r="U362" s="5">
        <v>390.00000000000011</v>
      </c>
      <c r="V362" s="5">
        <v>390.00000000000011</v>
      </c>
      <c r="W362" s="5">
        <v>390.00000000000011</v>
      </c>
      <c r="X362" s="5">
        <v>390.00000000000011</v>
      </c>
      <c r="Y362" s="5">
        <v>390.00000000000011</v>
      </c>
      <c r="Z362" s="5">
        <v>390.00000000000011</v>
      </c>
      <c r="AA362" s="5">
        <v>390.00000000000011</v>
      </c>
      <c r="AB362" s="5">
        <v>390.00000000000011</v>
      </c>
      <c r="AC362" s="5">
        <v>390.00000000000011</v>
      </c>
      <c r="AD362" s="5">
        <v>390.00000000000011</v>
      </c>
      <c r="AE362" s="5">
        <v>390.00000000000011</v>
      </c>
    </row>
    <row r="363" spans="1:31">
      <c r="A363" s="56" t="s">
        <v>70</v>
      </c>
      <c r="B363" s="56" t="s">
        <v>200</v>
      </c>
      <c r="C363" s="56" t="s">
        <v>153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1.3159999999999999E-5</v>
      </c>
      <c r="J363" s="5">
        <v>4.562E-5</v>
      </c>
      <c r="K363" s="5">
        <v>5.24E-5</v>
      </c>
      <c r="L363" s="5">
        <v>6.8009999999999994E-5</v>
      </c>
      <c r="M363" s="5">
        <v>1.7348999999999999E-4</v>
      </c>
      <c r="N363" s="5">
        <v>1.8770000000000001E-4</v>
      </c>
      <c r="O363" s="5">
        <v>37.483255900000003</v>
      </c>
      <c r="P363" s="5">
        <v>37.483255900000003</v>
      </c>
      <c r="Q363" s="5">
        <v>506.61825157999999</v>
      </c>
      <c r="R363" s="5">
        <v>506.61825161000002</v>
      </c>
      <c r="S363" s="5">
        <v>506.61825162999997</v>
      </c>
      <c r="T363" s="5">
        <v>506.61825163999998</v>
      </c>
      <c r="U363" s="5">
        <v>506.61825164999999</v>
      </c>
      <c r="V363" s="5">
        <v>506.61825167000001</v>
      </c>
      <c r="W363" s="5">
        <v>506.61825173</v>
      </c>
      <c r="X363" s="5">
        <v>506.61825175000001</v>
      </c>
      <c r="Y363" s="5">
        <v>506.61825229999999</v>
      </c>
      <c r="Z363" s="5">
        <v>506.61825296000001</v>
      </c>
      <c r="AA363" s="5">
        <v>506.61825296000001</v>
      </c>
      <c r="AB363" s="5">
        <v>506.61825325000001</v>
      </c>
      <c r="AC363" s="5">
        <v>506.61825330999989</v>
      </c>
      <c r="AD363" s="5">
        <v>515.03976839999996</v>
      </c>
      <c r="AE363" s="5">
        <v>515.03977177000002</v>
      </c>
    </row>
    <row r="364" spans="1:31">
      <c r="A364" s="56" t="s">
        <v>70</v>
      </c>
      <c r="B364" s="56" t="s">
        <v>200</v>
      </c>
      <c r="C364" s="56" t="s">
        <v>154</v>
      </c>
      <c r="D364" s="5">
        <v>3.4699999999999998E-6</v>
      </c>
      <c r="E364" s="5">
        <v>4.5199999999999999E-6</v>
      </c>
      <c r="F364" s="5">
        <v>5.5899999999999998E-6</v>
      </c>
      <c r="G364" s="5">
        <v>6.55E-6</v>
      </c>
      <c r="H364" s="5">
        <v>7.61E-6</v>
      </c>
      <c r="I364" s="5">
        <v>8.8100000000000004E-6</v>
      </c>
      <c r="J364" s="5">
        <v>1.5829999999999999E-5</v>
      </c>
      <c r="K364" s="5">
        <v>1.8479999999999999E-5</v>
      </c>
      <c r="L364" s="5">
        <v>1.872E-5</v>
      </c>
      <c r="M364" s="5">
        <v>1.9599999999999999E-5</v>
      </c>
      <c r="N364" s="5">
        <v>2.304E-5</v>
      </c>
      <c r="O364" s="5">
        <v>2.885E-5</v>
      </c>
      <c r="P364" s="5">
        <v>2.887E-5</v>
      </c>
      <c r="Q364" s="5">
        <v>3.0300000000000001E-5</v>
      </c>
      <c r="R364" s="5">
        <v>3.54E-5</v>
      </c>
      <c r="S364" s="5">
        <v>3.6529999999999998E-5</v>
      </c>
      <c r="T364" s="5">
        <v>3.6569999999999997E-5</v>
      </c>
      <c r="U364" s="5">
        <v>3.7939999999999999E-5</v>
      </c>
      <c r="V364" s="5">
        <v>4.2540000000000003E-5</v>
      </c>
      <c r="W364" s="5">
        <v>5.7590000000000003E-5</v>
      </c>
      <c r="X364" s="5">
        <v>5.7590000000000003E-5</v>
      </c>
      <c r="Y364" s="5">
        <v>8.7100000000000003E-5</v>
      </c>
      <c r="Z364" s="5">
        <v>1.0092E-4</v>
      </c>
      <c r="AA364" s="5">
        <v>1.0092E-4</v>
      </c>
      <c r="AB364" s="5">
        <v>1.1771E-4</v>
      </c>
      <c r="AC364" s="5">
        <v>1.2238E-4</v>
      </c>
      <c r="AD364" s="5">
        <v>1.4940999999999999E-4</v>
      </c>
      <c r="AE364" s="5">
        <v>1.6458999999999999E-4</v>
      </c>
    </row>
    <row r="365" spans="1:31">
      <c r="A365" s="56" t="s">
        <v>70</v>
      </c>
      <c r="B365" s="56" t="s">
        <v>200</v>
      </c>
      <c r="C365" s="56" t="s">
        <v>155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</row>
    <row r="366" spans="1:31">
      <c r="A366" s="56" t="s">
        <v>70</v>
      </c>
      <c r="B366" s="56" t="s">
        <v>200</v>
      </c>
      <c r="C366" s="56" t="s">
        <v>138</v>
      </c>
      <c r="D366" s="5">
        <v>5.907</v>
      </c>
      <c r="E366" s="5">
        <v>12.488</v>
      </c>
      <c r="F366" s="5">
        <v>21.503</v>
      </c>
      <c r="G366" s="5">
        <v>32.477999999999987</v>
      </c>
      <c r="H366" s="5">
        <v>45.638000000000012</v>
      </c>
      <c r="I366" s="5">
        <v>61.108999999999988</v>
      </c>
      <c r="J366" s="5">
        <v>84.734999999999999</v>
      </c>
      <c r="K366" s="5">
        <v>105.58348554</v>
      </c>
      <c r="L366" s="5">
        <v>127.83084998</v>
      </c>
      <c r="M366" s="5">
        <v>155.354265</v>
      </c>
      <c r="N366" s="5">
        <v>187.06205269</v>
      </c>
      <c r="O366" s="5">
        <v>222.53264669999999</v>
      </c>
      <c r="P366" s="5">
        <v>259.43112260999999</v>
      </c>
      <c r="Q366" s="5">
        <v>298.38934676999997</v>
      </c>
      <c r="R366" s="5">
        <v>337.01709091999999</v>
      </c>
      <c r="S366" s="5">
        <v>376.63055521000001</v>
      </c>
      <c r="T366" s="5">
        <v>408.70020768000001</v>
      </c>
      <c r="U366" s="5">
        <v>440.75300571000008</v>
      </c>
      <c r="V366" s="5">
        <v>470.83710607000012</v>
      </c>
      <c r="W366" s="5">
        <v>502.89767237000001</v>
      </c>
      <c r="X366" s="5">
        <v>535.66309856999999</v>
      </c>
      <c r="Y366" s="5">
        <v>570.35317711000005</v>
      </c>
      <c r="Z366" s="5">
        <v>605.4589332999999</v>
      </c>
      <c r="AA366" s="5">
        <v>642.63068506999991</v>
      </c>
      <c r="AB366" s="5">
        <v>680.10499238999989</v>
      </c>
      <c r="AC366" s="5">
        <v>719.56188897999994</v>
      </c>
      <c r="AD366" s="5">
        <v>759.53326587999993</v>
      </c>
      <c r="AE366" s="5">
        <v>761.03382925999995</v>
      </c>
    </row>
    <row r="367" spans="1:31">
      <c r="A367" s="56" t="s">
        <v>70</v>
      </c>
      <c r="B367" s="56" t="s">
        <v>200</v>
      </c>
      <c r="C367" s="56" t="s">
        <v>139</v>
      </c>
      <c r="D367" s="5">
        <v>29.334</v>
      </c>
      <c r="E367" s="5">
        <v>47.628999999999998</v>
      </c>
      <c r="F367" s="5">
        <v>64.516999999999996</v>
      </c>
      <c r="G367" s="5">
        <v>78.224999999999994</v>
      </c>
      <c r="H367" s="5">
        <v>89.277000000000001</v>
      </c>
      <c r="I367" s="5">
        <v>98.78</v>
      </c>
      <c r="J367" s="5">
        <v>115.011</v>
      </c>
      <c r="K367" s="5">
        <v>137.07400000000001</v>
      </c>
      <c r="L367" s="5">
        <v>158.42599999999999</v>
      </c>
      <c r="M367" s="5">
        <v>183.04</v>
      </c>
      <c r="N367" s="5">
        <v>210.37799999999999</v>
      </c>
      <c r="O367" s="5">
        <v>237.846</v>
      </c>
      <c r="P367" s="5">
        <v>264.24900000000002</v>
      </c>
      <c r="Q367" s="5">
        <v>288.36999999999989</v>
      </c>
      <c r="R367" s="5">
        <v>309.79800000000012</v>
      </c>
      <c r="S367" s="5">
        <v>327.80200000000002</v>
      </c>
      <c r="T367" s="5">
        <v>336.72599999999989</v>
      </c>
      <c r="U367" s="5">
        <v>342.09500000000003</v>
      </c>
      <c r="V367" s="5">
        <v>344.98699999999991</v>
      </c>
      <c r="W367" s="5">
        <v>346.62400000000002</v>
      </c>
      <c r="X367" s="5">
        <v>348.41</v>
      </c>
      <c r="Y367" s="5">
        <v>348.92100000000011</v>
      </c>
      <c r="Z367" s="5">
        <v>349.51499999999999</v>
      </c>
      <c r="AA367" s="5">
        <v>348.74300000000011</v>
      </c>
      <c r="AB367" s="5">
        <v>348.15499999999997</v>
      </c>
      <c r="AC367" s="5">
        <v>346.20100000000002</v>
      </c>
      <c r="AD367" s="5">
        <v>344.48399999999998</v>
      </c>
      <c r="AE367" s="5">
        <v>344.48399999999998</v>
      </c>
    </row>
    <row r="368" spans="1:31">
      <c r="A368" s="56" t="s">
        <v>70</v>
      </c>
      <c r="B368" s="56" t="s">
        <v>200</v>
      </c>
      <c r="C368" s="56" t="s">
        <v>146</v>
      </c>
      <c r="D368" s="5">
        <v>1.645734202430198</v>
      </c>
      <c r="E368" s="5">
        <v>3.1558564844187238</v>
      </c>
      <c r="F368" s="5">
        <v>4.7877111613032497</v>
      </c>
      <c r="G368" s="5">
        <v>6.4394387024590003</v>
      </c>
      <c r="H368" s="5">
        <v>7.8728972047375194</v>
      </c>
      <c r="I368" s="5">
        <v>9.0451802569133406</v>
      </c>
      <c r="J368" s="5">
        <v>10.29574220432831</v>
      </c>
      <c r="K368" s="5">
        <v>11.491941571326411</v>
      </c>
      <c r="L368" s="5">
        <v>12.53992243735895</v>
      </c>
      <c r="M368" s="5">
        <v>14.1414351081678</v>
      </c>
      <c r="N368" s="5">
        <v>15.215116110825599</v>
      </c>
      <c r="O368" s="5">
        <v>16.261093897271731</v>
      </c>
      <c r="P368" s="5">
        <v>17.22201022358723</v>
      </c>
      <c r="Q368" s="5">
        <v>18.446668227317449</v>
      </c>
      <c r="R368" s="5">
        <v>19.82015443044876</v>
      </c>
      <c r="S368" s="5">
        <v>21.002318090822111</v>
      </c>
      <c r="T368" s="5">
        <v>22.15212973682079</v>
      </c>
      <c r="U368" s="5">
        <v>23.382734499022948</v>
      </c>
      <c r="V368" s="5">
        <v>24.455236653170392</v>
      </c>
      <c r="W368" s="5">
        <v>25.57365580992311</v>
      </c>
      <c r="X368" s="5">
        <v>26.66025492310435</v>
      </c>
      <c r="Y368" s="5">
        <v>27.821518981185879</v>
      </c>
      <c r="Z368" s="5">
        <v>29.18996699949157</v>
      </c>
      <c r="AA368" s="5">
        <v>30.855175013101199</v>
      </c>
      <c r="AB368" s="5">
        <v>32.904570552590549</v>
      </c>
      <c r="AC368" s="5">
        <v>35.151928397831682</v>
      </c>
      <c r="AD368" s="5">
        <v>37.161296475828991</v>
      </c>
      <c r="AE368" s="5">
        <v>39.599087031677307</v>
      </c>
    </row>
    <row r="369" spans="1:3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</row>
    <row r="370" spans="1:31">
      <c r="A370" s="56" t="s">
        <v>73</v>
      </c>
      <c r="B370" s="56" t="s">
        <v>163</v>
      </c>
      <c r="C370" s="56" t="s">
        <v>132</v>
      </c>
      <c r="D370" s="5">
        <v>316</v>
      </c>
      <c r="E370" s="5">
        <v>316</v>
      </c>
      <c r="F370" s="5">
        <v>316</v>
      </c>
      <c r="G370" s="5">
        <v>316</v>
      </c>
      <c r="H370" s="5">
        <v>316</v>
      </c>
      <c r="I370" s="5">
        <v>316</v>
      </c>
      <c r="J370" s="5">
        <v>316</v>
      </c>
      <c r="K370" s="5">
        <v>316</v>
      </c>
      <c r="L370" s="5">
        <v>316</v>
      </c>
      <c r="M370" s="5">
        <v>316</v>
      </c>
      <c r="N370" s="5">
        <v>316</v>
      </c>
      <c r="O370" s="5">
        <v>316</v>
      </c>
      <c r="P370" s="5">
        <v>316</v>
      </c>
      <c r="Q370" s="5">
        <v>316</v>
      </c>
      <c r="R370" s="5">
        <v>316</v>
      </c>
      <c r="S370" s="5">
        <v>316</v>
      </c>
      <c r="T370" s="5">
        <v>316</v>
      </c>
      <c r="U370" s="5">
        <v>316</v>
      </c>
      <c r="V370" s="5">
        <v>316</v>
      </c>
      <c r="W370" s="5">
        <v>316</v>
      </c>
      <c r="X370" s="5">
        <v>316</v>
      </c>
      <c r="Y370" s="5">
        <v>316</v>
      </c>
      <c r="Z370" s="5">
        <v>316</v>
      </c>
      <c r="AA370" s="5">
        <v>316</v>
      </c>
      <c r="AB370" s="5">
        <v>316</v>
      </c>
      <c r="AC370" s="5">
        <v>316</v>
      </c>
      <c r="AD370" s="5">
        <v>316</v>
      </c>
      <c r="AE370" s="5">
        <v>316</v>
      </c>
    </row>
    <row r="371" spans="1:31">
      <c r="A371" s="56" t="s">
        <v>73</v>
      </c>
      <c r="B371" s="56" t="s">
        <v>163</v>
      </c>
      <c r="C371" s="56" t="s">
        <v>133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</row>
    <row r="372" spans="1:31">
      <c r="A372" s="56" t="s">
        <v>73</v>
      </c>
      <c r="B372" s="56" t="s">
        <v>163</v>
      </c>
      <c r="C372" s="56" t="s">
        <v>134</v>
      </c>
      <c r="D372" s="5">
        <v>0</v>
      </c>
      <c r="E372" s="5">
        <v>4.1200000000000004E-6</v>
      </c>
      <c r="F372" s="5">
        <v>7.7499999999999986E-6</v>
      </c>
      <c r="G372" s="5">
        <v>7.7499999999999986E-6</v>
      </c>
      <c r="H372" s="5">
        <v>1.0890000000000001E-5</v>
      </c>
      <c r="I372" s="5">
        <v>1.403E-5</v>
      </c>
      <c r="J372" s="5">
        <v>1.717E-5</v>
      </c>
      <c r="K372" s="5">
        <v>1.717E-5</v>
      </c>
      <c r="L372" s="5">
        <v>1.717E-5</v>
      </c>
      <c r="M372" s="5">
        <v>1.717E-5</v>
      </c>
      <c r="N372" s="5">
        <v>1.717E-5</v>
      </c>
      <c r="O372" s="5">
        <v>1.766E-5</v>
      </c>
      <c r="P372" s="5">
        <v>1.766E-5</v>
      </c>
      <c r="Q372" s="5">
        <v>2.8549999999999999E-5</v>
      </c>
      <c r="R372" s="5">
        <v>2.8549999999999999E-5</v>
      </c>
      <c r="S372" s="5">
        <v>3.2669999999999997E-5</v>
      </c>
      <c r="T372" s="5">
        <v>4.0420000000000003E-5</v>
      </c>
      <c r="U372" s="5">
        <v>4.3069999999999993E-5</v>
      </c>
      <c r="V372" s="5">
        <v>4.6209999999999993E-5</v>
      </c>
      <c r="W372" s="5">
        <v>1.4001000000000001E-4</v>
      </c>
      <c r="X372" s="5">
        <v>2398.8042692199988</v>
      </c>
      <c r="Y372" s="5">
        <v>2398.8042692199988</v>
      </c>
      <c r="Z372" s="5">
        <v>2398.8042868799989</v>
      </c>
      <c r="AA372" s="5">
        <v>2398.8043040499988</v>
      </c>
      <c r="AB372" s="5">
        <v>2398.8043221999992</v>
      </c>
      <c r="AC372" s="5">
        <v>2398.8043378999992</v>
      </c>
      <c r="AD372" s="5">
        <v>2398.8043999699989</v>
      </c>
      <c r="AE372" s="5">
        <v>2398.8043999699989</v>
      </c>
    </row>
    <row r="373" spans="1:31">
      <c r="A373" s="56" t="s">
        <v>73</v>
      </c>
      <c r="B373" s="56" t="s">
        <v>163</v>
      </c>
      <c r="C373" s="56" t="s">
        <v>135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</row>
    <row r="374" spans="1:31">
      <c r="A374" s="56" t="s">
        <v>73</v>
      </c>
      <c r="B374" s="56" t="s">
        <v>163</v>
      </c>
      <c r="C374" s="56" t="s">
        <v>136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</row>
    <row r="375" spans="1:31">
      <c r="A375" s="56" t="s">
        <v>73</v>
      </c>
      <c r="B375" s="56" t="s">
        <v>163</v>
      </c>
      <c r="C375" s="56" t="s">
        <v>152</v>
      </c>
      <c r="D375" s="5">
        <v>0</v>
      </c>
      <c r="E375" s="5">
        <v>0</v>
      </c>
      <c r="F375" s="5">
        <v>680</v>
      </c>
      <c r="G375" s="5">
        <v>2040</v>
      </c>
      <c r="H375" s="5">
        <v>2040</v>
      </c>
      <c r="I375" s="5">
        <v>2040</v>
      </c>
      <c r="J375" s="5">
        <v>2040</v>
      </c>
      <c r="K375" s="5">
        <v>2040</v>
      </c>
      <c r="L375" s="5">
        <v>2040</v>
      </c>
      <c r="M375" s="5">
        <v>2040</v>
      </c>
      <c r="N375" s="5">
        <v>2040</v>
      </c>
      <c r="O375" s="5">
        <v>2040</v>
      </c>
      <c r="P375" s="5">
        <v>2040</v>
      </c>
      <c r="Q375" s="5">
        <v>2040</v>
      </c>
      <c r="R375" s="5">
        <v>2040</v>
      </c>
      <c r="S375" s="5">
        <v>2040</v>
      </c>
      <c r="T375" s="5">
        <v>2040</v>
      </c>
      <c r="U375" s="5">
        <v>2040</v>
      </c>
      <c r="V375" s="5">
        <v>2040</v>
      </c>
      <c r="W375" s="5">
        <v>2040</v>
      </c>
      <c r="X375" s="5">
        <v>2040</v>
      </c>
      <c r="Y375" s="5">
        <v>2040</v>
      </c>
      <c r="Z375" s="5">
        <v>2040</v>
      </c>
      <c r="AA375" s="5">
        <v>2040</v>
      </c>
      <c r="AB375" s="5">
        <v>2040</v>
      </c>
      <c r="AC375" s="5">
        <v>2040</v>
      </c>
      <c r="AD375" s="5">
        <v>2040</v>
      </c>
      <c r="AE375" s="5">
        <v>2040</v>
      </c>
    </row>
    <row r="376" spans="1:31">
      <c r="A376" s="56" t="s">
        <v>73</v>
      </c>
      <c r="B376" s="56" t="s">
        <v>163</v>
      </c>
      <c r="C376" s="56" t="s">
        <v>153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8.9259999999999996E-5</v>
      </c>
      <c r="J376" s="5">
        <v>8.952000000000001E-5</v>
      </c>
      <c r="K376" s="5">
        <v>9.3549999999999997E-5</v>
      </c>
      <c r="L376" s="5">
        <v>9.8490000000000001E-5</v>
      </c>
      <c r="M376" s="5">
        <v>1.0433999999999999E-4</v>
      </c>
      <c r="N376" s="5">
        <v>1.2074E-4</v>
      </c>
      <c r="O376" s="5">
        <v>3.0616999999999998E-4</v>
      </c>
      <c r="P376" s="5">
        <v>3.0616999999999998E-4</v>
      </c>
      <c r="Q376" s="5">
        <v>207.88048406999999</v>
      </c>
      <c r="R376" s="5">
        <v>500.00057268</v>
      </c>
      <c r="S376" s="5">
        <v>500.00057275000012</v>
      </c>
      <c r="T376" s="5">
        <v>601.18789450999998</v>
      </c>
      <c r="U376" s="5">
        <v>601.18789477000018</v>
      </c>
      <c r="V376" s="5">
        <v>601.18789483</v>
      </c>
      <c r="W376" s="5">
        <v>601.18789484999991</v>
      </c>
      <c r="X376" s="5">
        <v>999.99999283</v>
      </c>
      <c r="Y376" s="5">
        <v>999.99999285000013</v>
      </c>
      <c r="Z376" s="5">
        <v>999.9999929600001</v>
      </c>
      <c r="AA376" s="5">
        <v>999.99999307000007</v>
      </c>
      <c r="AB376" s="5">
        <v>999.99999314000002</v>
      </c>
      <c r="AC376" s="5">
        <v>999.99999566000008</v>
      </c>
      <c r="AD376" s="5">
        <v>999.99999608999997</v>
      </c>
      <c r="AE376" s="5">
        <v>999.99999614000001</v>
      </c>
    </row>
    <row r="377" spans="1:31">
      <c r="A377" s="56" t="s">
        <v>73</v>
      </c>
      <c r="B377" s="56" t="s">
        <v>163</v>
      </c>
      <c r="C377" s="56" t="s">
        <v>154</v>
      </c>
      <c r="D377" s="5">
        <v>1.7030000000000001E-5</v>
      </c>
      <c r="E377" s="5">
        <v>2.4890000000000001E-5</v>
      </c>
      <c r="F377" s="5">
        <v>599.99945977000004</v>
      </c>
      <c r="G377" s="5">
        <v>599.99945977000004</v>
      </c>
      <c r="H377" s="5">
        <v>1524.9758494299999</v>
      </c>
      <c r="I377" s="5">
        <v>1924.9960498299999</v>
      </c>
      <c r="J377" s="5">
        <v>1999.9920069499999</v>
      </c>
      <c r="K377" s="5">
        <v>1999.99200707</v>
      </c>
      <c r="L377" s="5">
        <v>1999.9920070799999</v>
      </c>
      <c r="M377" s="5">
        <v>1999.9920073400001</v>
      </c>
      <c r="N377" s="5">
        <v>1999.9920074199999</v>
      </c>
      <c r="O377" s="5">
        <v>1999.9920076999999</v>
      </c>
      <c r="P377" s="5">
        <v>1999.9920076999999</v>
      </c>
      <c r="Q377" s="5">
        <v>1999.99200862</v>
      </c>
      <c r="R377" s="5">
        <v>1999.99201608</v>
      </c>
      <c r="S377" s="5">
        <v>1999.9920655599999</v>
      </c>
      <c r="T377" s="5">
        <v>1999.9921937700001</v>
      </c>
      <c r="U377" s="5">
        <v>1999.9921950800001</v>
      </c>
      <c r="V377" s="5">
        <v>1999.9921954199999</v>
      </c>
      <c r="W377" s="5">
        <v>1999.9921954399999</v>
      </c>
      <c r="X377" s="5">
        <v>1999.9921954399999</v>
      </c>
      <c r="Y377" s="5">
        <v>1999.99223183</v>
      </c>
      <c r="Z377" s="5">
        <v>1999.99223183</v>
      </c>
      <c r="AA377" s="5">
        <v>1999.99224157</v>
      </c>
      <c r="AB377" s="5">
        <v>1999.99224157</v>
      </c>
      <c r="AC377" s="5">
        <v>2015.9693642</v>
      </c>
      <c r="AD377" s="5">
        <v>2403.9297699200001</v>
      </c>
      <c r="AE377" s="5">
        <v>2403.9297704099999</v>
      </c>
    </row>
    <row r="378" spans="1:31">
      <c r="A378" s="56" t="s">
        <v>73</v>
      </c>
      <c r="B378" s="56" t="s">
        <v>163</v>
      </c>
      <c r="C378" s="56" t="s">
        <v>155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</row>
    <row r="379" spans="1:31">
      <c r="A379" s="56" t="s">
        <v>73</v>
      </c>
      <c r="B379" s="56" t="s">
        <v>163</v>
      </c>
      <c r="C379" s="56" t="s">
        <v>138</v>
      </c>
      <c r="D379" s="5">
        <v>86.581000000000003</v>
      </c>
      <c r="E379" s="5">
        <v>183.27699999999999</v>
      </c>
      <c r="F379" s="5">
        <v>310.85300000000001</v>
      </c>
      <c r="G379" s="5">
        <v>466.69400000000007</v>
      </c>
      <c r="H379" s="5">
        <v>653.32499999000004</v>
      </c>
      <c r="I379" s="5">
        <v>873.64800001000003</v>
      </c>
      <c r="J379" s="5">
        <v>1213.0029999999999</v>
      </c>
      <c r="K379" s="5">
        <v>1516.9194459299999</v>
      </c>
      <c r="L379" s="5">
        <v>1856.58857704</v>
      </c>
      <c r="M379" s="5">
        <v>2257.65402313</v>
      </c>
      <c r="N379" s="5">
        <v>2748.2190898200001</v>
      </c>
      <c r="O379" s="5">
        <v>3282.5411549400001</v>
      </c>
      <c r="P379" s="5">
        <v>3827.3684765800008</v>
      </c>
      <c r="Q379" s="5">
        <v>4399.7290530500004</v>
      </c>
      <c r="R379" s="5">
        <v>4956.1113137599996</v>
      </c>
      <c r="S379" s="5">
        <v>5516.8108461200027</v>
      </c>
      <c r="T379" s="5">
        <v>5963.4376751500031</v>
      </c>
      <c r="U379" s="5">
        <v>6399.0813179900024</v>
      </c>
      <c r="V379" s="5">
        <v>6799.6137216000016</v>
      </c>
      <c r="W379" s="5">
        <v>7225.4645357400032</v>
      </c>
      <c r="X379" s="5">
        <v>7659.8099897600032</v>
      </c>
      <c r="Y379" s="5">
        <v>8120.2669619000026</v>
      </c>
      <c r="Z379" s="5">
        <v>8587.5540177000039</v>
      </c>
      <c r="AA379" s="5">
        <v>9084.8406502700018</v>
      </c>
      <c r="AB379" s="5">
        <v>9587.4307687700039</v>
      </c>
      <c r="AC379" s="5">
        <v>10119.484615359999</v>
      </c>
      <c r="AD379" s="5">
        <v>10659.0342607</v>
      </c>
      <c r="AE379" s="5">
        <v>10687.029870079999</v>
      </c>
    </row>
    <row r="380" spans="1:31">
      <c r="A380" s="56" t="s">
        <v>73</v>
      </c>
      <c r="B380" s="56" t="s">
        <v>163</v>
      </c>
      <c r="C380" s="56" t="s">
        <v>139</v>
      </c>
      <c r="D380" s="5">
        <v>382.40600000000012</v>
      </c>
      <c r="E380" s="5">
        <v>634.851</v>
      </c>
      <c r="F380" s="5">
        <v>854.83699999999999</v>
      </c>
      <c r="G380" s="5">
        <v>1040.981</v>
      </c>
      <c r="H380" s="5">
        <v>1194.835</v>
      </c>
      <c r="I380" s="5">
        <v>1328.355</v>
      </c>
      <c r="J380" s="5">
        <v>1555.37</v>
      </c>
      <c r="K380" s="5">
        <v>1872.674</v>
      </c>
      <c r="L380" s="5">
        <v>2203.509</v>
      </c>
      <c r="M380" s="5">
        <v>2558.8819999999992</v>
      </c>
      <c r="N380" s="5">
        <v>2991.9250000000002</v>
      </c>
      <c r="O380" s="5">
        <v>3413.1260000000002</v>
      </c>
      <c r="P380" s="5">
        <v>3805.1639999999989</v>
      </c>
      <c r="Q380" s="5">
        <v>4162.1990000000014</v>
      </c>
      <c r="R380" s="5">
        <v>4469.0430000000024</v>
      </c>
      <c r="S380" s="5">
        <v>4717.5640000000012</v>
      </c>
      <c r="T380" s="5">
        <v>4833.8690000000024</v>
      </c>
      <c r="U380" s="5">
        <v>4891.4120000000003</v>
      </c>
      <c r="V380" s="5">
        <v>4908.1530000000012</v>
      </c>
      <c r="W380" s="5">
        <v>4908.527000000001</v>
      </c>
      <c r="X380" s="5">
        <v>4910.9710000000014</v>
      </c>
      <c r="Y380" s="5">
        <v>4898.5200000000004</v>
      </c>
      <c r="Z380" s="5">
        <v>4888.6310000000003</v>
      </c>
      <c r="AA380" s="5">
        <v>4863.7990000000018</v>
      </c>
      <c r="AB380" s="5">
        <v>4842.0880000000016</v>
      </c>
      <c r="AC380" s="5">
        <v>4805.3119999999999</v>
      </c>
      <c r="AD380" s="5">
        <v>4771.5679999999993</v>
      </c>
      <c r="AE380" s="5">
        <v>4771.5679999999993</v>
      </c>
    </row>
    <row r="381" spans="1:31">
      <c r="A381" s="56" t="s">
        <v>73</v>
      </c>
      <c r="B381" s="56" t="s">
        <v>163</v>
      </c>
      <c r="C381" s="56" t="s">
        <v>146</v>
      </c>
      <c r="D381" s="5">
        <v>27.631719511418051</v>
      </c>
      <c r="E381" s="5">
        <v>60.945931850400939</v>
      </c>
      <c r="F381" s="5">
        <v>92.756677094484871</v>
      </c>
      <c r="G381" s="5">
        <v>268.41630721057987</v>
      </c>
      <c r="H381" s="5">
        <v>484.26799566794801</v>
      </c>
      <c r="I381" s="5">
        <v>599.53973965987211</v>
      </c>
      <c r="J381" s="5">
        <v>727.49449332992685</v>
      </c>
      <c r="K381" s="5">
        <v>785.95867240122789</v>
      </c>
      <c r="L381" s="5">
        <v>850.07960636192979</v>
      </c>
      <c r="M381" s="5">
        <v>927.01920272312418</v>
      </c>
      <c r="N381" s="5">
        <v>1000.820231790647</v>
      </c>
      <c r="O381" s="5">
        <v>1078.584603320325</v>
      </c>
      <c r="P381" s="5">
        <v>1154.7420456254811</v>
      </c>
      <c r="Q381" s="5">
        <v>1236.5536031438601</v>
      </c>
      <c r="R381" s="5">
        <v>1305.3795577482099</v>
      </c>
      <c r="S381" s="5">
        <v>1405.0290012715921</v>
      </c>
      <c r="T381" s="5">
        <v>1479.7015500986549</v>
      </c>
      <c r="U381" s="5">
        <v>1587.144589936961</v>
      </c>
      <c r="V381" s="5">
        <v>1611.2885279571749</v>
      </c>
      <c r="W381" s="5">
        <v>1612.911835954211</v>
      </c>
      <c r="X381" s="5">
        <v>1626.3615913041231</v>
      </c>
      <c r="Y381" s="5">
        <v>1668.4370216261291</v>
      </c>
      <c r="Z381" s="5">
        <v>1675.7015423349001</v>
      </c>
      <c r="AA381" s="5">
        <v>1717.7297477096549</v>
      </c>
      <c r="AB381" s="5">
        <v>1752.2903038131969</v>
      </c>
      <c r="AC381" s="5">
        <v>1775.6551607951101</v>
      </c>
      <c r="AD381" s="5">
        <v>1790.141655222322</v>
      </c>
      <c r="AE381" s="5">
        <v>1819.385537795175</v>
      </c>
    </row>
    <row r="382" spans="1:3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</row>
    <row r="383" spans="1:31">
      <c r="A383" s="56" t="s">
        <v>73</v>
      </c>
      <c r="B383" s="56" t="s">
        <v>197</v>
      </c>
      <c r="C383" s="56" t="s">
        <v>132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</row>
    <row r="384" spans="1:31">
      <c r="A384" s="56" t="s">
        <v>73</v>
      </c>
      <c r="B384" s="56" t="s">
        <v>197</v>
      </c>
      <c r="C384" s="56" t="s">
        <v>133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</row>
    <row r="385" spans="1:31">
      <c r="A385" s="56" t="s">
        <v>73</v>
      </c>
      <c r="B385" s="56" t="s">
        <v>197</v>
      </c>
      <c r="C385" s="56" t="s">
        <v>134</v>
      </c>
      <c r="D385" s="5">
        <v>0</v>
      </c>
      <c r="E385" s="5">
        <v>4.1200000000000004E-6</v>
      </c>
      <c r="F385" s="5">
        <v>7.2599999999999999E-6</v>
      </c>
      <c r="G385" s="5">
        <v>1.04E-5</v>
      </c>
      <c r="H385" s="5">
        <v>1.3540000000000001E-5</v>
      </c>
      <c r="I385" s="5">
        <v>2.031E-5</v>
      </c>
      <c r="J385" s="5">
        <v>2.031E-5</v>
      </c>
      <c r="K385" s="5">
        <v>2.031E-5</v>
      </c>
      <c r="L385" s="5">
        <v>2.031E-5</v>
      </c>
      <c r="M385" s="5">
        <v>2.031E-5</v>
      </c>
      <c r="N385" s="5">
        <v>2.031E-5</v>
      </c>
      <c r="O385" s="5">
        <v>2.1290000000000001E-5</v>
      </c>
      <c r="P385" s="5">
        <v>2.1290000000000001E-5</v>
      </c>
      <c r="Q385" s="5">
        <v>3.0710000000000002E-5</v>
      </c>
      <c r="R385" s="5">
        <v>3.0710000000000002E-5</v>
      </c>
      <c r="S385" s="5">
        <v>3.434E-5</v>
      </c>
      <c r="T385" s="5">
        <v>4.2089999999999978E-5</v>
      </c>
      <c r="U385" s="5">
        <v>4.9839999999999977E-5</v>
      </c>
      <c r="V385" s="5">
        <v>5.2979999999999977E-5</v>
      </c>
      <c r="W385" s="5">
        <v>9.3400000000000021E-5</v>
      </c>
      <c r="X385" s="5">
        <v>9.3400000000000021E-5</v>
      </c>
      <c r="Y385" s="5">
        <v>9.3400000000000021E-5</v>
      </c>
      <c r="Z385" s="5">
        <v>1593.3210183799999</v>
      </c>
      <c r="AA385" s="5">
        <v>1593.3210183799999</v>
      </c>
      <c r="AB385" s="5">
        <v>1593.3210183799999</v>
      </c>
      <c r="AC385" s="5">
        <v>1593.3210183799999</v>
      </c>
      <c r="AD385" s="5">
        <v>1593.3210183799999</v>
      </c>
      <c r="AE385" s="5">
        <v>1593.3210183799999</v>
      </c>
    </row>
    <row r="386" spans="1:31">
      <c r="A386" s="56" t="s">
        <v>73</v>
      </c>
      <c r="B386" s="56" t="s">
        <v>197</v>
      </c>
      <c r="C386" s="56" t="s">
        <v>135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</row>
    <row r="387" spans="1:31">
      <c r="A387" s="56" t="s">
        <v>73</v>
      </c>
      <c r="B387" s="56" t="s">
        <v>197</v>
      </c>
      <c r="C387" s="56" t="s">
        <v>136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</row>
    <row r="388" spans="1:31">
      <c r="A388" s="56" t="s">
        <v>73</v>
      </c>
      <c r="B388" s="56" t="s">
        <v>197</v>
      </c>
      <c r="C388" s="56" t="s">
        <v>153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2.1460000000000001E-5</v>
      </c>
      <c r="J388" s="5">
        <v>2.3540000000000002E-5</v>
      </c>
      <c r="K388" s="5">
        <v>225.61174652</v>
      </c>
      <c r="L388" s="5">
        <v>225.61174652</v>
      </c>
      <c r="M388" s="5">
        <v>225.61174652</v>
      </c>
      <c r="N388" s="5">
        <v>472.70342013999999</v>
      </c>
      <c r="O388" s="5">
        <v>555.64360771999998</v>
      </c>
      <c r="P388" s="5">
        <v>555.64360771999998</v>
      </c>
      <c r="Q388" s="5">
        <v>1201.0384113099999</v>
      </c>
      <c r="R388" s="5">
        <v>1354.2142196699999</v>
      </c>
      <c r="S388" s="5">
        <v>1354.21422123</v>
      </c>
      <c r="T388" s="5">
        <v>1391.4980511700001</v>
      </c>
      <c r="U388" s="5">
        <v>1391.4980511900001</v>
      </c>
      <c r="V388" s="5">
        <v>1708.73608281</v>
      </c>
      <c r="W388" s="5">
        <v>1708.73608283</v>
      </c>
      <c r="X388" s="5">
        <v>1708.7360828400001</v>
      </c>
      <c r="Y388" s="5">
        <v>1708.7360829100001</v>
      </c>
      <c r="Z388" s="5">
        <v>1708.73608354</v>
      </c>
      <c r="AA388" s="5">
        <v>1708.73608354</v>
      </c>
      <c r="AB388" s="5">
        <v>1708.73608354</v>
      </c>
      <c r="AC388" s="5">
        <v>1708.73608356</v>
      </c>
      <c r="AD388" s="5">
        <v>1708.73608358</v>
      </c>
      <c r="AE388" s="5">
        <v>1708.7360835899999</v>
      </c>
    </row>
    <row r="389" spans="1:31">
      <c r="A389" s="56" t="s">
        <v>73</v>
      </c>
      <c r="B389" s="56" t="s">
        <v>197</v>
      </c>
      <c r="C389" s="56" t="s">
        <v>154</v>
      </c>
      <c r="D389" s="5">
        <v>2.05E-5</v>
      </c>
      <c r="E389" s="5">
        <v>2.9559999999999991E-5</v>
      </c>
      <c r="F389" s="5">
        <v>250.00003545000001</v>
      </c>
      <c r="G389" s="5">
        <v>250.00004367999989</v>
      </c>
      <c r="H389" s="5">
        <v>250.00005666000001</v>
      </c>
      <c r="I389" s="5">
        <v>338.96947679999988</v>
      </c>
      <c r="J389" s="5">
        <v>338.96968104000001</v>
      </c>
      <c r="K389" s="5">
        <v>1053.2694479100001</v>
      </c>
      <c r="L389" s="5">
        <v>1053.2694479100001</v>
      </c>
      <c r="M389" s="5">
        <v>1053.2694479100001</v>
      </c>
      <c r="N389" s="5">
        <v>1053.2694479100001</v>
      </c>
      <c r="O389" s="5">
        <v>1053.2694479100001</v>
      </c>
      <c r="P389" s="5">
        <v>1053.2694479100001</v>
      </c>
      <c r="Q389" s="5">
        <v>1053.26944796</v>
      </c>
      <c r="R389" s="5">
        <v>1053.2694490700001</v>
      </c>
      <c r="S389" s="5">
        <v>1958.6541975499999</v>
      </c>
      <c r="T389" s="5">
        <v>3146.9755836999989</v>
      </c>
      <c r="U389" s="5">
        <v>3319.9832754999989</v>
      </c>
      <c r="V389" s="5">
        <v>3558.1268622899988</v>
      </c>
      <c r="W389" s="5">
        <v>3558.1268623299989</v>
      </c>
      <c r="X389" s="5">
        <v>3558.1268623299989</v>
      </c>
      <c r="Y389" s="5">
        <v>3558.12686265</v>
      </c>
      <c r="Z389" s="5">
        <v>3558.1268665899988</v>
      </c>
      <c r="AA389" s="5">
        <v>3558.1268665899988</v>
      </c>
      <c r="AB389" s="5">
        <v>3558.1268665899988</v>
      </c>
      <c r="AC389" s="5">
        <v>4580.660217659999</v>
      </c>
      <c r="AD389" s="5">
        <v>6093.4303260799988</v>
      </c>
      <c r="AE389" s="5">
        <v>6093.430328389999</v>
      </c>
    </row>
    <row r="390" spans="1:31">
      <c r="A390" s="56" t="s">
        <v>73</v>
      </c>
      <c r="B390" s="56" t="s">
        <v>197</v>
      </c>
      <c r="C390" s="56" t="s">
        <v>155</v>
      </c>
      <c r="D390" s="5">
        <v>1.0519999999999999E-5</v>
      </c>
      <c r="E390" s="5">
        <v>1.376E-5</v>
      </c>
      <c r="F390" s="5">
        <v>1.5699999999999999E-5</v>
      </c>
      <c r="G390" s="5">
        <v>1.8329999999999999E-5</v>
      </c>
      <c r="H390" s="5">
        <v>2.211E-5</v>
      </c>
      <c r="I390" s="5">
        <v>5.5920000000000007E-5</v>
      </c>
      <c r="J390" s="5">
        <v>5.9490000000000008E-5</v>
      </c>
      <c r="K390" s="5">
        <v>7.0640000000000015E-5</v>
      </c>
      <c r="L390" s="5">
        <v>7.0640000000000015E-5</v>
      </c>
      <c r="M390" s="5">
        <v>7.0640000000000015E-5</v>
      </c>
      <c r="N390" s="5">
        <v>7.0640000000000015E-5</v>
      </c>
      <c r="O390" s="5">
        <v>7.0640000000000015E-5</v>
      </c>
      <c r="P390" s="5">
        <v>7.0640000000000015E-5</v>
      </c>
      <c r="Q390" s="5">
        <v>7.065000000000001E-5</v>
      </c>
      <c r="R390" s="5">
        <v>9.0380000000000012E-5</v>
      </c>
      <c r="S390" s="5">
        <v>9.5360000000000009E-5</v>
      </c>
      <c r="T390" s="5">
        <v>1.0935E-4</v>
      </c>
      <c r="U390" s="5">
        <v>1.2134E-4</v>
      </c>
      <c r="V390" s="5">
        <v>1.528E-4</v>
      </c>
      <c r="W390" s="5">
        <v>1.5312E-4</v>
      </c>
      <c r="X390" s="5">
        <v>1.5312E-4</v>
      </c>
      <c r="Y390" s="5">
        <v>2.2052000000000001E-4</v>
      </c>
      <c r="Z390" s="5">
        <v>3.1624000000000002E-4</v>
      </c>
      <c r="AA390" s="5">
        <v>3.1624000000000002E-4</v>
      </c>
      <c r="AB390" s="5">
        <v>3.1624000000000002E-4</v>
      </c>
      <c r="AC390" s="5">
        <v>4.1030999999999999E-4</v>
      </c>
      <c r="AD390" s="5">
        <v>4.7540000000000001E-4</v>
      </c>
      <c r="AE390" s="5">
        <v>5.2901000000000001E-4</v>
      </c>
    </row>
    <row r="391" spans="1:31">
      <c r="A391" s="56" t="s">
        <v>73</v>
      </c>
      <c r="B391" s="56" t="s">
        <v>197</v>
      </c>
      <c r="C391" s="56" t="s">
        <v>138</v>
      </c>
      <c r="D391" s="5">
        <v>63.86699999999999</v>
      </c>
      <c r="E391" s="5">
        <v>145.19900002</v>
      </c>
      <c r="F391" s="5">
        <v>260.12500001000001</v>
      </c>
      <c r="G391" s="5">
        <v>399.77300000999992</v>
      </c>
      <c r="H391" s="5">
        <v>566.58900000999995</v>
      </c>
      <c r="I391" s="5">
        <v>768.22300000999996</v>
      </c>
      <c r="J391" s="5">
        <v>1082.171</v>
      </c>
      <c r="K391" s="5">
        <v>1365.2057166699999</v>
      </c>
      <c r="L391" s="5">
        <v>1633.9304508299999</v>
      </c>
      <c r="M391" s="5">
        <v>1951.8794653499999</v>
      </c>
      <c r="N391" s="5">
        <v>2339.6559260600011</v>
      </c>
      <c r="O391" s="5">
        <v>2765.3356824000011</v>
      </c>
      <c r="P391" s="5">
        <v>3207.1607025900012</v>
      </c>
      <c r="Q391" s="5">
        <v>3665.0942637800008</v>
      </c>
      <c r="R391" s="5">
        <v>4117.015927800001</v>
      </c>
      <c r="S391" s="5">
        <v>4577.2253343400007</v>
      </c>
      <c r="T391" s="5">
        <v>4933.1721028500006</v>
      </c>
      <c r="U391" s="5">
        <v>5275.1222712500012</v>
      </c>
      <c r="V391" s="5">
        <v>5579.8317931900001</v>
      </c>
      <c r="W391" s="5">
        <v>5903.1258865699992</v>
      </c>
      <c r="X391" s="5">
        <v>6232.6619733500002</v>
      </c>
      <c r="Y391" s="5">
        <v>6576.3601285199993</v>
      </c>
      <c r="Z391" s="5">
        <v>6924.5614566700024</v>
      </c>
      <c r="AA391" s="5">
        <v>7292.1176921500009</v>
      </c>
      <c r="AB391" s="5">
        <v>7663.6333017400002</v>
      </c>
      <c r="AC391" s="5">
        <v>8058.8471149300021</v>
      </c>
      <c r="AD391" s="5">
        <v>8454.1243175200034</v>
      </c>
      <c r="AE391" s="5">
        <v>8471.1753716700023</v>
      </c>
    </row>
    <row r="392" spans="1:31">
      <c r="A392" s="56" t="s">
        <v>73</v>
      </c>
      <c r="B392" s="56" t="s">
        <v>197</v>
      </c>
      <c r="C392" s="56" t="s">
        <v>139</v>
      </c>
      <c r="D392" s="5">
        <v>294.61500000000001</v>
      </c>
      <c r="E392" s="5">
        <v>530.95299999999997</v>
      </c>
      <c r="F392" s="5">
        <v>761.21100000000013</v>
      </c>
      <c r="G392" s="5">
        <v>944.64199999999994</v>
      </c>
      <c r="H392" s="5">
        <v>1102.943</v>
      </c>
      <c r="I392" s="5">
        <v>1246.027</v>
      </c>
      <c r="J392" s="5">
        <v>1484.479</v>
      </c>
      <c r="K392" s="5">
        <v>1798.547</v>
      </c>
      <c r="L392" s="5">
        <v>2060.4119999999998</v>
      </c>
      <c r="M392" s="5">
        <v>2344.3820000000001</v>
      </c>
      <c r="N392" s="5">
        <v>2691.569</v>
      </c>
      <c r="O392" s="5">
        <v>3033.7379999999998</v>
      </c>
      <c r="P392" s="5">
        <v>3365.1559999999999</v>
      </c>
      <c r="Q392" s="5">
        <v>3661.0500000000011</v>
      </c>
      <c r="R392" s="5">
        <v>3925.8510000000001</v>
      </c>
      <c r="S392" s="5">
        <v>4147.9240000000009</v>
      </c>
      <c r="T392" s="5">
        <v>4250.5570000000007</v>
      </c>
      <c r="U392" s="5">
        <v>4299.786000000001</v>
      </c>
      <c r="V392" s="5">
        <v>4310.5330000000004</v>
      </c>
      <c r="W392" s="5">
        <v>4306.277000000001</v>
      </c>
      <c r="X392" s="5">
        <v>4306.7970000000014</v>
      </c>
      <c r="Y392" s="5">
        <v>4288.9900000000016</v>
      </c>
      <c r="Z392" s="5">
        <v>4276.0249999999996</v>
      </c>
      <c r="AA392" s="5">
        <v>4247.2620000000024</v>
      </c>
      <c r="AB392" s="5">
        <v>4224.1660000000002</v>
      </c>
      <c r="AC392" s="5">
        <v>4188.7510000000002</v>
      </c>
      <c r="AD392" s="5">
        <v>4155.3250000000007</v>
      </c>
      <c r="AE392" s="5">
        <v>4155.3250000000007</v>
      </c>
    </row>
    <row r="393" spans="1:31">
      <c r="A393" s="56" t="s">
        <v>73</v>
      </c>
      <c r="B393" s="56" t="s">
        <v>197</v>
      </c>
      <c r="C393" s="56" t="s">
        <v>146</v>
      </c>
      <c r="D393" s="5">
        <v>27.966639847709899</v>
      </c>
      <c r="E393" s="5">
        <v>57.972022096253063</v>
      </c>
      <c r="F393" s="5">
        <v>87.442459357176347</v>
      </c>
      <c r="G393" s="5">
        <v>121.0724000352471</v>
      </c>
      <c r="H393" s="5">
        <v>154.61389092876061</v>
      </c>
      <c r="I393" s="5">
        <v>187.16062822090001</v>
      </c>
      <c r="J393" s="5">
        <v>218.3400672591961</v>
      </c>
      <c r="K393" s="5">
        <v>254.14223163033409</v>
      </c>
      <c r="L393" s="5">
        <v>290.2336735130632</v>
      </c>
      <c r="M393" s="5">
        <v>328.71334081566448</v>
      </c>
      <c r="N393" s="5">
        <v>361.96398485011969</v>
      </c>
      <c r="O393" s="5">
        <v>402.62384212226408</v>
      </c>
      <c r="P393" s="5">
        <v>442.11607292964572</v>
      </c>
      <c r="Q393" s="5">
        <v>486.00542087693088</v>
      </c>
      <c r="R393" s="5">
        <v>527.36072955923134</v>
      </c>
      <c r="S393" s="5">
        <v>566.07436968672584</v>
      </c>
      <c r="T393" s="5">
        <v>612.4416282371227</v>
      </c>
      <c r="U393" s="5">
        <v>660.05842888367874</v>
      </c>
      <c r="V393" s="5">
        <v>705.42088086631964</v>
      </c>
      <c r="W393" s="5">
        <v>749.90218507628617</v>
      </c>
      <c r="X393" s="5">
        <v>798.03180817615851</v>
      </c>
      <c r="Y393" s="5">
        <v>849.54910337861622</v>
      </c>
      <c r="Z393" s="5">
        <v>899.27917628446596</v>
      </c>
      <c r="AA393" s="5">
        <v>945.46105939618053</v>
      </c>
      <c r="AB393" s="5">
        <v>1003.846676001139</v>
      </c>
      <c r="AC393" s="5">
        <v>1059.5157277066539</v>
      </c>
      <c r="AD393" s="5">
        <v>1116.883450306987</v>
      </c>
      <c r="AE393" s="5">
        <v>1174.697781324073</v>
      </c>
    </row>
    <row r="394" spans="1:3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</row>
    <row r="395" spans="1:31">
      <c r="A395" s="56" t="s">
        <v>73</v>
      </c>
      <c r="B395" s="56" t="s">
        <v>198</v>
      </c>
      <c r="C395" s="56" t="s">
        <v>132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</row>
    <row r="396" spans="1:31">
      <c r="A396" s="56" t="s">
        <v>73</v>
      </c>
      <c r="B396" s="56" t="s">
        <v>198</v>
      </c>
      <c r="C396" s="56" t="s">
        <v>133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</row>
    <row r="397" spans="1:31">
      <c r="A397" s="56" t="s">
        <v>73</v>
      </c>
      <c r="B397" s="56" t="s">
        <v>198</v>
      </c>
      <c r="C397" s="56" t="s">
        <v>134</v>
      </c>
      <c r="D397" s="5">
        <v>0</v>
      </c>
      <c r="E397" s="5">
        <v>4.1200000000000004E-6</v>
      </c>
      <c r="F397" s="5">
        <v>7.2599999999999999E-6</v>
      </c>
      <c r="G397" s="5">
        <v>1.04E-5</v>
      </c>
      <c r="H397" s="5">
        <v>1.3540000000000001E-5</v>
      </c>
      <c r="I397" s="5">
        <v>1.668E-5</v>
      </c>
      <c r="J397" s="5">
        <v>1.982E-5</v>
      </c>
      <c r="K397" s="5">
        <v>1.982E-5</v>
      </c>
      <c r="L397" s="5">
        <v>1.982E-5</v>
      </c>
      <c r="M397" s="5">
        <v>1.982E-5</v>
      </c>
      <c r="N397" s="5">
        <v>1.982E-5</v>
      </c>
      <c r="O397" s="5">
        <v>1.982E-5</v>
      </c>
      <c r="P397" s="5">
        <v>1.982E-5</v>
      </c>
      <c r="Q397" s="5">
        <v>155.52477064999999</v>
      </c>
      <c r="R397" s="5">
        <v>155.52477064999999</v>
      </c>
      <c r="S397" s="5">
        <v>155.52477476999999</v>
      </c>
      <c r="T397" s="5">
        <v>1013.98050392</v>
      </c>
      <c r="U397" s="5">
        <v>1013.98050392</v>
      </c>
      <c r="V397" s="5">
        <v>1013.98050392</v>
      </c>
      <c r="W397" s="5">
        <v>1204.11090315</v>
      </c>
      <c r="X397" s="5">
        <v>1204.11090315</v>
      </c>
      <c r="Y397" s="5">
        <v>1204.1109056</v>
      </c>
      <c r="Z397" s="5">
        <v>1204.1109203200001</v>
      </c>
      <c r="AA397" s="5">
        <v>1204.1109360200001</v>
      </c>
      <c r="AB397" s="5">
        <v>1204.11095613</v>
      </c>
      <c r="AC397" s="5">
        <v>1204.1109713400001</v>
      </c>
      <c r="AD397" s="5">
        <v>2412.85829771</v>
      </c>
      <c r="AE397" s="5">
        <v>2617.8623666100002</v>
      </c>
    </row>
    <row r="398" spans="1:31">
      <c r="A398" s="56" t="s">
        <v>73</v>
      </c>
      <c r="B398" s="56" t="s">
        <v>198</v>
      </c>
      <c r="C398" s="56" t="s">
        <v>135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</row>
    <row r="399" spans="1:31">
      <c r="A399" s="56" t="s">
        <v>73</v>
      </c>
      <c r="B399" s="56" t="s">
        <v>198</v>
      </c>
      <c r="C399" s="56" t="s">
        <v>136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</row>
    <row r="400" spans="1:31">
      <c r="A400" s="56" t="s">
        <v>73</v>
      </c>
      <c r="B400" s="56" t="s">
        <v>198</v>
      </c>
      <c r="C400" s="56" t="s">
        <v>153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2.3450000000000001E-5</v>
      </c>
      <c r="J400" s="5">
        <v>2.9439999999999999E-5</v>
      </c>
      <c r="K400" s="5">
        <v>5.287E-5</v>
      </c>
      <c r="L400" s="5">
        <v>5.287E-5</v>
      </c>
      <c r="M400" s="5">
        <v>5.287E-5</v>
      </c>
      <c r="N400" s="5">
        <v>5.287E-5</v>
      </c>
      <c r="O400" s="5">
        <v>5.287E-5</v>
      </c>
      <c r="P400" s="5">
        <v>5.287E-5</v>
      </c>
      <c r="Q400" s="5">
        <v>1.0752E-4</v>
      </c>
      <c r="R400" s="5">
        <v>1.2638999999999999E-4</v>
      </c>
      <c r="S400" s="5">
        <v>1.2641E-4</v>
      </c>
      <c r="T400" s="5">
        <v>504.47332449999999</v>
      </c>
      <c r="U400" s="5">
        <v>504.47332449999999</v>
      </c>
      <c r="V400" s="5">
        <v>504.47332449999999</v>
      </c>
      <c r="W400" s="5">
        <v>504.47332449999999</v>
      </c>
      <c r="X400" s="5">
        <v>686.32545098000003</v>
      </c>
      <c r="Y400" s="5">
        <v>686.32545400000004</v>
      </c>
      <c r="Z400" s="5">
        <v>686.32545578999998</v>
      </c>
      <c r="AA400" s="5">
        <v>686.32546212</v>
      </c>
      <c r="AB400" s="5">
        <v>686.32546217000004</v>
      </c>
      <c r="AC400" s="5">
        <v>686.32546224999999</v>
      </c>
      <c r="AD400" s="5">
        <v>686.32547838000005</v>
      </c>
      <c r="AE400" s="5">
        <v>686.32548394000014</v>
      </c>
    </row>
    <row r="401" spans="1:31">
      <c r="A401" s="56" t="s">
        <v>73</v>
      </c>
      <c r="B401" s="56" t="s">
        <v>198</v>
      </c>
      <c r="C401" s="56" t="s">
        <v>154</v>
      </c>
      <c r="D401" s="5">
        <v>4.2400000000000001E-6</v>
      </c>
      <c r="E401" s="5">
        <v>5.9900000000000002E-6</v>
      </c>
      <c r="F401" s="5">
        <v>7.4000000000000003E-6</v>
      </c>
      <c r="G401" s="5">
        <v>1.0200000000000001E-5</v>
      </c>
      <c r="H401" s="5">
        <v>1.588E-5</v>
      </c>
      <c r="I401" s="5">
        <v>3.1109999999999999E-5</v>
      </c>
      <c r="J401" s="5">
        <v>8.5179999999999994E-5</v>
      </c>
      <c r="K401" s="5">
        <v>586.44996068</v>
      </c>
      <c r="L401" s="5">
        <v>586.44996068</v>
      </c>
      <c r="M401" s="5">
        <v>586.44996068</v>
      </c>
      <c r="N401" s="5">
        <v>586.44996068</v>
      </c>
      <c r="O401" s="5">
        <v>586.44996068</v>
      </c>
      <c r="P401" s="5">
        <v>586.44996068</v>
      </c>
      <c r="Q401" s="5">
        <v>586.44996070000002</v>
      </c>
      <c r="R401" s="5">
        <v>586.44996071000003</v>
      </c>
      <c r="S401" s="5">
        <v>586.44996071000003</v>
      </c>
      <c r="T401" s="5">
        <v>586.44996072000004</v>
      </c>
      <c r="U401" s="5">
        <v>586.44996072000004</v>
      </c>
      <c r="V401" s="5">
        <v>586.44996072000004</v>
      </c>
      <c r="W401" s="5">
        <v>586.44996072000004</v>
      </c>
      <c r="X401" s="5">
        <v>586.44996072000004</v>
      </c>
      <c r="Y401" s="5">
        <v>586.44996072000004</v>
      </c>
      <c r="Z401" s="5">
        <v>586.44996072000004</v>
      </c>
      <c r="AA401" s="5">
        <v>586.44996072000004</v>
      </c>
      <c r="AB401" s="5">
        <v>586.44996072000004</v>
      </c>
      <c r="AC401" s="5">
        <v>586.44996072000004</v>
      </c>
      <c r="AD401" s="5">
        <v>586.44996072000004</v>
      </c>
      <c r="AE401" s="5">
        <v>586.44996072000004</v>
      </c>
    </row>
    <row r="402" spans="1:31">
      <c r="A402" s="56" t="s">
        <v>73</v>
      </c>
      <c r="B402" s="56" t="s">
        <v>198</v>
      </c>
      <c r="C402" s="56" t="s">
        <v>155</v>
      </c>
      <c r="D402" s="5">
        <v>0</v>
      </c>
      <c r="E402" s="5">
        <v>0</v>
      </c>
      <c r="F402" s="5">
        <v>0</v>
      </c>
      <c r="G402" s="5">
        <v>0</v>
      </c>
      <c r="H402" s="5">
        <v>1.0999999999999981</v>
      </c>
      <c r="I402" s="5">
        <v>1.0999999999999981</v>
      </c>
      <c r="J402" s="5">
        <v>1.0999999999999981</v>
      </c>
      <c r="K402" s="5">
        <v>1.0999999999999981</v>
      </c>
      <c r="L402" s="5">
        <v>1.0999999999999981</v>
      </c>
      <c r="M402" s="5">
        <v>252.2</v>
      </c>
      <c r="N402" s="5">
        <v>252.2</v>
      </c>
      <c r="O402" s="5">
        <v>253.3</v>
      </c>
      <c r="P402" s="5">
        <v>253.3</v>
      </c>
      <c r="Q402" s="5">
        <v>254.4</v>
      </c>
      <c r="R402" s="5">
        <v>254.4</v>
      </c>
      <c r="S402" s="5">
        <v>254.4</v>
      </c>
      <c r="T402" s="5">
        <v>254.4</v>
      </c>
      <c r="U402" s="5">
        <v>254.4</v>
      </c>
      <c r="V402" s="5">
        <v>254.4</v>
      </c>
      <c r="W402" s="5">
        <v>254.4</v>
      </c>
      <c r="X402" s="5">
        <v>254.4</v>
      </c>
      <c r="Y402" s="5">
        <v>254.4</v>
      </c>
      <c r="Z402" s="5">
        <v>254.4</v>
      </c>
      <c r="AA402" s="5">
        <v>254.4</v>
      </c>
      <c r="AB402" s="5">
        <v>254.4</v>
      </c>
      <c r="AC402" s="5">
        <v>254.4</v>
      </c>
      <c r="AD402" s="5">
        <v>254.4</v>
      </c>
      <c r="AE402" s="5">
        <v>254.4</v>
      </c>
    </row>
    <row r="403" spans="1:31">
      <c r="A403" s="56" t="s">
        <v>73</v>
      </c>
      <c r="B403" s="56" t="s">
        <v>198</v>
      </c>
      <c r="C403" s="56" t="s">
        <v>138</v>
      </c>
      <c r="D403" s="5">
        <v>50.557000000000002</v>
      </c>
      <c r="E403" s="5">
        <v>131.93</v>
      </c>
      <c r="F403" s="5">
        <v>249.50899999999999</v>
      </c>
      <c r="G403" s="5">
        <v>402.49900000000002</v>
      </c>
      <c r="H403" s="5">
        <v>592.0139999999999</v>
      </c>
      <c r="I403" s="5">
        <v>767.31</v>
      </c>
      <c r="J403" s="5">
        <v>1019.701</v>
      </c>
      <c r="K403" s="5">
        <v>1234.6444565899999</v>
      </c>
      <c r="L403" s="5">
        <v>1437.02502918</v>
      </c>
      <c r="M403" s="5">
        <v>1667.1736107700001</v>
      </c>
      <c r="N403" s="5">
        <v>1967.06290517</v>
      </c>
      <c r="O403" s="5">
        <v>2317.0620700999989</v>
      </c>
      <c r="P403" s="5">
        <v>2683.9242191599992</v>
      </c>
      <c r="Q403" s="5">
        <v>3078.1003508299991</v>
      </c>
      <c r="R403" s="5">
        <v>3498.0703958999989</v>
      </c>
      <c r="S403" s="5">
        <v>3902.0178795100001</v>
      </c>
      <c r="T403" s="5">
        <v>4243.0639133199993</v>
      </c>
      <c r="U403" s="5">
        <v>4588.8862578199996</v>
      </c>
      <c r="V403" s="5">
        <v>4917.1305791000004</v>
      </c>
      <c r="W403" s="5">
        <v>5235.4245199799998</v>
      </c>
      <c r="X403" s="5">
        <v>5563.1359228100009</v>
      </c>
      <c r="Y403" s="5">
        <v>5909.4653060000001</v>
      </c>
      <c r="Z403" s="5">
        <v>6263.6991736600003</v>
      </c>
      <c r="AA403" s="5">
        <v>6640.7039552000006</v>
      </c>
      <c r="AB403" s="5">
        <v>7024.8455544500002</v>
      </c>
      <c r="AC403" s="5">
        <v>7433.0442817500007</v>
      </c>
      <c r="AD403" s="5">
        <v>7850.1142635799997</v>
      </c>
      <c r="AE403" s="5">
        <v>7878.822367310001</v>
      </c>
    </row>
    <row r="404" spans="1:31">
      <c r="A404" s="56" t="s">
        <v>73</v>
      </c>
      <c r="B404" s="56" t="s">
        <v>198</v>
      </c>
      <c r="C404" s="56" t="s">
        <v>139</v>
      </c>
      <c r="D404" s="5">
        <v>235.46199999999999</v>
      </c>
      <c r="E404" s="5">
        <v>495.98899999999992</v>
      </c>
      <c r="F404" s="5">
        <v>744.11799999999994</v>
      </c>
      <c r="G404" s="5">
        <v>971.71900000000005</v>
      </c>
      <c r="H404" s="5">
        <v>1167.069</v>
      </c>
      <c r="I404" s="5">
        <v>1241.069</v>
      </c>
      <c r="J404" s="5">
        <v>1369.0930000000001</v>
      </c>
      <c r="K404" s="5">
        <v>1580.354</v>
      </c>
      <c r="L404" s="5">
        <v>1747.289</v>
      </c>
      <c r="M404" s="5">
        <v>1914.7639999999999</v>
      </c>
      <c r="N404" s="5">
        <v>2152.3429999999998</v>
      </c>
      <c r="O404" s="5">
        <v>2408.1790000000001</v>
      </c>
      <c r="P404" s="5">
        <v>2658.0529999999999</v>
      </c>
      <c r="Q404" s="5">
        <v>2893.2620000000002</v>
      </c>
      <c r="R404" s="5">
        <v>3132.4560000000001</v>
      </c>
      <c r="S404" s="5">
        <v>3307.1959999999999</v>
      </c>
      <c r="T404" s="5">
        <v>3404.0439999999999</v>
      </c>
      <c r="U404" s="5">
        <v>3468.697999999999</v>
      </c>
      <c r="V404" s="5">
        <v>3508.27</v>
      </c>
      <c r="W404" s="5">
        <v>3507.7710000000002</v>
      </c>
      <c r="X404" s="5">
        <v>3510.5940000000001</v>
      </c>
      <c r="Y404" s="5">
        <v>3501.5169999999998</v>
      </c>
      <c r="Z404" s="5">
        <v>3495.7370000000001</v>
      </c>
      <c r="AA404" s="5">
        <v>3479.121000000001</v>
      </c>
      <c r="AB404" s="5">
        <v>3466.3290000000011</v>
      </c>
      <c r="AC404" s="5">
        <v>3443.860000000001</v>
      </c>
      <c r="AD404" s="5">
        <v>3424.6760000000008</v>
      </c>
      <c r="AE404" s="5">
        <v>3424.6760000000008</v>
      </c>
    </row>
    <row r="405" spans="1:31">
      <c r="A405" s="56" t="s">
        <v>73</v>
      </c>
      <c r="B405" s="56" t="s">
        <v>198</v>
      </c>
      <c r="C405" s="56" t="s">
        <v>146</v>
      </c>
      <c r="D405" s="5">
        <v>27.710227027961171</v>
      </c>
      <c r="E405" s="5">
        <v>50.310897013230061</v>
      </c>
      <c r="F405" s="5">
        <v>74.672167916392056</v>
      </c>
      <c r="G405" s="5">
        <v>94.022937910285719</v>
      </c>
      <c r="H405" s="5">
        <v>119.1562399951289</v>
      </c>
      <c r="I405" s="5">
        <v>144.20603854408921</v>
      </c>
      <c r="J405" s="5">
        <v>171.13014067922671</v>
      </c>
      <c r="K405" s="5">
        <v>197.3637831839122</v>
      </c>
      <c r="L405" s="5">
        <v>227.21192182945239</v>
      </c>
      <c r="M405" s="5">
        <v>263.74488994034289</v>
      </c>
      <c r="N405" s="5">
        <v>296.21473430141191</v>
      </c>
      <c r="O405" s="5">
        <v>329.01604308404262</v>
      </c>
      <c r="P405" s="5">
        <v>366.41505623677119</v>
      </c>
      <c r="Q405" s="5">
        <v>406.49614175884221</v>
      </c>
      <c r="R405" s="5">
        <v>442.43709016142651</v>
      </c>
      <c r="S405" s="5">
        <v>480.86512955553769</v>
      </c>
      <c r="T405" s="5">
        <v>521.2578231995351</v>
      </c>
      <c r="U405" s="5">
        <v>556.0963966069221</v>
      </c>
      <c r="V405" s="5">
        <v>594.2533664658024</v>
      </c>
      <c r="W405" s="5">
        <v>636.63269598333522</v>
      </c>
      <c r="X405" s="5">
        <v>678.98808318125111</v>
      </c>
      <c r="Y405" s="5">
        <v>723.22242172798656</v>
      </c>
      <c r="Z405" s="5">
        <v>762.91522471196686</v>
      </c>
      <c r="AA405" s="5">
        <v>803.64403493572217</v>
      </c>
      <c r="AB405" s="5">
        <v>844.8037259873347</v>
      </c>
      <c r="AC405" s="5">
        <v>897.56711773930442</v>
      </c>
      <c r="AD405" s="5">
        <v>939.83565324167989</v>
      </c>
      <c r="AE405" s="5">
        <v>997.24639686162709</v>
      </c>
    </row>
    <row r="406" spans="1:3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</row>
    <row r="407" spans="1:31">
      <c r="A407" s="56" t="s">
        <v>73</v>
      </c>
      <c r="B407" s="56" t="s">
        <v>199</v>
      </c>
      <c r="C407" s="56" t="s">
        <v>132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</row>
    <row r="408" spans="1:31">
      <c r="A408" s="56" t="s">
        <v>73</v>
      </c>
      <c r="B408" s="56" t="s">
        <v>199</v>
      </c>
      <c r="C408" s="56" t="s">
        <v>133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</row>
    <row r="409" spans="1:31">
      <c r="A409" s="56" t="s">
        <v>73</v>
      </c>
      <c r="B409" s="56" t="s">
        <v>199</v>
      </c>
      <c r="C409" s="56" t="s">
        <v>134</v>
      </c>
      <c r="D409" s="5">
        <v>0</v>
      </c>
      <c r="E409" s="5">
        <v>2.65E-6</v>
      </c>
      <c r="F409" s="5">
        <v>5.3000000000000001E-6</v>
      </c>
      <c r="G409" s="5">
        <v>7.9500000000000001E-6</v>
      </c>
      <c r="H409" s="5">
        <v>1.06E-5</v>
      </c>
      <c r="I409" s="5">
        <v>1.325E-5</v>
      </c>
      <c r="J409" s="5">
        <v>1.59E-5</v>
      </c>
      <c r="K409" s="5">
        <v>1.59E-5</v>
      </c>
      <c r="L409" s="5">
        <v>1.59E-5</v>
      </c>
      <c r="M409" s="5">
        <v>1.59E-5</v>
      </c>
      <c r="N409" s="5">
        <v>1.59E-5</v>
      </c>
      <c r="O409" s="5">
        <v>1.59E-5</v>
      </c>
      <c r="P409" s="5">
        <v>1.59E-5</v>
      </c>
      <c r="Q409" s="5">
        <v>2.12E-5</v>
      </c>
      <c r="R409" s="5">
        <v>2.12E-5</v>
      </c>
      <c r="S409" s="5">
        <v>2.65E-5</v>
      </c>
      <c r="T409" s="5">
        <v>9.8049999999999998E-5</v>
      </c>
      <c r="U409" s="5">
        <v>9.8049999999999998E-5</v>
      </c>
      <c r="V409" s="5">
        <v>9.8049999999999998E-5</v>
      </c>
      <c r="W409" s="5">
        <v>9.8049999999999998E-5</v>
      </c>
      <c r="X409" s="5">
        <v>2.0139999999999999E-4</v>
      </c>
      <c r="Y409" s="5">
        <v>159.49326569999999</v>
      </c>
      <c r="Z409" s="5">
        <v>159.49326569999999</v>
      </c>
      <c r="AA409" s="5">
        <v>159.49326569999999</v>
      </c>
      <c r="AB409" s="5">
        <v>159.49326569999999</v>
      </c>
      <c r="AC409" s="5">
        <v>159.49326569999999</v>
      </c>
      <c r="AD409" s="5">
        <v>159.49326569999999</v>
      </c>
      <c r="AE409" s="5">
        <v>159.49326569999999</v>
      </c>
    </row>
    <row r="410" spans="1:31">
      <c r="A410" s="56" t="s">
        <v>73</v>
      </c>
      <c r="B410" s="56" t="s">
        <v>199</v>
      </c>
      <c r="C410" s="56" t="s">
        <v>135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</row>
    <row r="411" spans="1:31">
      <c r="A411" s="56" t="s">
        <v>73</v>
      </c>
      <c r="B411" s="56" t="s">
        <v>199</v>
      </c>
      <c r="C411" s="56" t="s">
        <v>136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</row>
    <row r="412" spans="1:31">
      <c r="A412" s="56" t="s">
        <v>73</v>
      </c>
      <c r="B412" s="56" t="s">
        <v>199</v>
      </c>
      <c r="C412" s="56" t="s">
        <v>153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</row>
    <row r="413" spans="1:31">
      <c r="A413" s="56" t="s">
        <v>73</v>
      </c>
      <c r="B413" s="56" t="s">
        <v>199</v>
      </c>
      <c r="C413" s="56" t="s">
        <v>154</v>
      </c>
      <c r="D413" s="5">
        <v>4.7999999999999998E-6</v>
      </c>
      <c r="E413" s="5">
        <v>7.5599999999999996E-6</v>
      </c>
      <c r="F413" s="5">
        <v>7.8599999999999993E-6</v>
      </c>
      <c r="G413" s="5">
        <v>1.076E-5</v>
      </c>
      <c r="H413" s="5">
        <v>1.6560000000000001E-5</v>
      </c>
      <c r="I413" s="5">
        <v>3.8970000000000001E-5</v>
      </c>
      <c r="J413" s="5">
        <v>1.0309E-4</v>
      </c>
      <c r="K413" s="5">
        <v>3.1242999999999999E-4</v>
      </c>
      <c r="L413" s="5">
        <v>3.1242999999999999E-4</v>
      </c>
      <c r="M413" s="5">
        <v>3.1242999999999999E-4</v>
      </c>
      <c r="N413" s="5">
        <v>3.1242999999999999E-4</v>
      </c>
      <c r="O413" s="5">
        <v>3.1242999999999999E-4</v>
      </c>
      <c r="P413" s="5">
        <v>3.1242999999999999E-4</v>
      </c>
      <c r="Q413" s="5">
        <v>3.1244999999999998E-4</v>
      </c>
      <c r="R413" s="5">
        <v>4.1556999999999998E-4</v>
      </c>
      <c r="S413" s="5">
        <v>57.616407189999997</v>
      </c>
      <c r="T413" s="5">
        <v>307.34475344999998</v>
      </c>
      <c r="U413" s="5">
        <v>307.34475347</v>
      </c>
      <c r="V413" s="5">
        <v>307.34475349000002</v>
      </c>
      <c r="W413" s="5">
        <v>307.34475350999998</v>
      </c>
      <c r="X413" s="5">
        <v>307.34475371000002</v>
      </c>
      <c r="Y413" s="5">
        <v>307.34477600999998</v>
      </c>
      <c r="Z413" s="5">
        <v>307.34477605000001</v>
      </c>
      <c r="AA413" s="5">
        <v>307.34477609999999</v>
      </c>
      <c r="AB413" s="5">
        <v>307.34477613000001</v>
      </c>
      <c r="AC413" s="5">
        <v>307.34478288999998</v>
      </c>
      <c r="AD413" s="5">
        <v>1011.52986945</v>
      </c>
      <c r="AE413" s="5">
        <v>1011.52986959</v>
      </c>
    </row>
    <row r="414" spans="1:31">
      <c r="A414" s="56" t="s">
        <v>73</v>
      </c>
      <c r="B414" s="56" t="s">
        <v>199</v>
      </c>
      <c r="C414" s="56" t="s">
        <v>155</v>
      </c>
      <c r="D414" s="5">
        <v>268</v>
      </c>
      <c r="E414" s="5">
        <v>268</v>
      </c>
      <c r="F414" s="5">
        <v>268</v>
      </c>
      <c r="G414" s="5">
        <v>268</v>
      </c>
      <c r="H414" s="5">
        <v>268</v>
      </c>
      <c r="I414" s="5">
        <v>268</v>
      </c>
      <c r="J414" s="5">
        <v>268</v>
      </c>
      <c r="K414" s="5">
        <v>268</v>
      </c>
      <c r="L414" s="5">
        <v>268</v>
      </c>
      <c r="M414" s="5">
        <v>268</v>
      </c>
      <c r="N414" s="5">
        <v>268</v>
      </c>
      <c r="O414" s="5">
        <v>268</v>
      </c>
      <c r="P414" s="5">
        <v>268</v>
      </c>
      <c r="Q414" s="5">
        <v>268</v>
      </c>
      <c r="R414" s="5">
        <v>268</v>
      </c>
      <c r="S414" s="5">
        <v>268</v>
      </c>
      <c r="T414" s="5">
        <v>268</v>
      </c>
      <c r="U414" s="5">
        <v>268</v>
      </c>
      <c r="V414" s="5">
        <v>268</v>
      </c>
      <c r="W414" s="5">
        <v>268</v>
      </c>
      <c r="X414" s="5">
        <v>268</v>
      </c>
      <c r="Y414" s="5">
        <v>270.10000000000002</v>
      </c>
      <c r="Z414" s="5">
        <v>270.10000000000002</v>
      </c>
      <c r="AA414" s="5">
        <v>270.10000000000002</v>
      </c>
      <c r="AB414" s="5">
        <v>270.10000000000002</v>
      </c>
      <c r="AC414" s="5">
        <v>270.10000000000002</v>
      </c>
      <c r="AD414" s="5">
        <v>270.10000000000002</v>
      </c>
      <c r="AE414" s="5">
        <v>270.10000000000002</v>
      </c>
    </row>
    <row r="415" spans="1:31">
      <c r="A415" s="56" t="s">
        <v>73</v>
      </c>
      <c r="B415" s="56" t="s">
        <v>199</v>
      </c>
      <c r="C415" s="56" t="s">
        <v>138</v>
      </c>
      <c r="D415" s="5">
        <v>59.911000000000001</v>
      </c>
      <c r="E415" s="5">
        <v>98.22</v>
      </c>
      <c r="F415" s="5">
        <v>141.54</v>
      </c>
      <c r="G415" s="5">
        <v>185.56700000000001</v>
      </c>
      <c r="H415" s="5">
        <v>233.32900000000001</v>
      </c>
      <c r="I415" s="5">
        <v>285.42700000000002</v>
      </c>
      <c r="J415" s="5">
        <v>367.81200000000001</v>
      </c>
      <c r="K415" s="5">
        <v>452.97432892</v>
      </c>
      <c r="L415" s="5">
        <v>547.7675836599999</v>
      </c>
      <c r="M415" s="5">
        <v>662.68215979999991</v>
      </c>
      <c r="N415" s="5">
        <v>793.40336463999984</v>
      </c>
      <c r="O415" s="5">
        <v>932.90598900999998</v>
      </c>
      <c r="P415" s="5">
        <v>1074.45909076</v>
      </c>
      <c r="Q415" s="5">
        <v>1220.9122802100001</v>
      </c>
      <c r="R415" s="5">
        <v>1362.67303713</v>
      </c>
      <c r="S415" s="5">
        <v>1507.1898997799999</v>
      </c>
      <c r="T415" s="5">
        <v>1620.31444298</v>
      </c>
      <c r="U415" s="5">
        <v>1732.2135201399999</v>
      </c>
      <c r="V415" s="5">
        <v>1836.69524267</v>
      </c>
      <c r="W415" s="5">
        <v>1948.84704786</v>
      </c>
      <c r="X415" s="5">
        <v>2064.3628776599999</v>
      </c>
      <c r="Y415" s="5">
        <v>2186.9973560600001</v>
      </c>
      <c r="Z415" s="5">
        <v>2311.33322318</v>
      </c>
      <c r="AA415" s="5">
        <v>2443.3367952899998</v>
      </c>
      <c r="AB415" s="5">
        <v>2577.0948546900008</v>
      </c>
      <c r="AC415" s="5">
        <v>2718.21610401</v>
      </c>
      <c r="AD415" s="5">
        <v>2862.6771629700002</v>
      </c>
      <c r="AE415" s="5">
        <v>2871.1203167600002</v>
      </c>
    </row>
    <row r="416" spans="1:31">
      <c r="A416" s="56" t="s">
        <v>73</v>
      </c>
      <c r="B416" s="56" t="s">
        <v>199</v>
      </c>
      <c r="C416" s="56" t="s">
        <v>139</v>
      </c>
      <c r="D416" s="5">
        <v>127.2</v>
      </c>
      <c r="E416" s="5">
        <v>190.76300000000001</v>
      </c>
      <c r="F416" s="5">
        <v>250.37299999999999</v>
      </c>
      <c r="G416" s="5">
        <v>300.33100000000002</v>
      </c>
      <c r="H416" s="5">
        <v>345.05599999999993</v>
      </c>
      <c r="I416" s="5">
        <v>388.23799999999989</v>
      </c>
      <c r="J416" s="5">
        <v>465.14</v>
      </c>
      <c r="K416" s="5">
        <v>551.85200000000009</v>
      </c>
      <c r="L416" s="5">
        <v>642.01899999999989</v>
      </c>
      <c r="M416" s="5">
        <v>743.78100000000006</v>
      </c>
      <c r="N416" s="5">
        <v>855.78399999999999</v>
      </c>
      <c r="O416" s="5">
        <v>961.63900000000001</v>
      </c>
      <c r="P416" s="5">
        <v>1060.366</v>
      </c>
      <c r="Q416" s="5">
        <v>1147.3630000000001</v>
      </c>
      <c r="R416" s="5">
        <v>1221.508</v>
      </c>
      <c r="S416" s="5">
        <v>1281.973</v>
      </c>
      <c r="T416" s="5">
        <v>1306.452</v>
      </c>
      <c r="U416" s="5">
        <v>1316.9670000000001</v>
      </c>
      <c r="V416" s="5">
        <v>1319.107</v>
      </c>
      <c r="W416" s="5">
        <v>1317.9380000000001</v>
      </c>
      <c r="X416" s="5">
        <v>1318.329</v>
      </c>
      <c r="Y416" s="5">
        <v>1315.1110000000001</v>
      </c>
      <c r="Z416" s="5">
        <v>1313.027</v>
      </c>
      <c r="AA416" s="5">
        <v>1307.1690000000001</v>
      </c>
      <c r="AB416" s="5">
        <v>1302.617</v>
      </c>
      <c r="AC416" s="5">
        <v>1294.1579999999999</v>
      </c>
      <c r="AD416" s="5">
        <v>1287.2659999999989</v>
      </c>
      <c r="AE416" s="5">
        <v>1287.2659999999989</v>
      </c>
    </row>
    <row r="417" spans="1:31">
      <c r="A417" s="56" t="s">
        <v>73</v>
      </c>
      <c r="B417" s="56" t="s">
        <v>199</v>
      </c>
      <c r="C417" s="56" t="s">
        <v>146</v>
      </c>
      <c r="D417" s="5">
        <v>9.0884071417790153</v>
      </c>
      <c r="E417" s="5">
        <v>18.401817102244699</v>
      </c>
      <c r="F417" s="5">
        <v>27.53061628723415</v>
      </c>
      <c r="G417" s="5">
        <v>36.490968306868318</v>
      </c>
      <c r="H417" s="5">
        <v>46.786214920674219</v>
      </c>
      <c r="I417" s="5">
        <v>56.71136617264758</v>
      </c>
      <c r="J417" s="5">
        <v>67.145007589493389</v>
      </c>
      <c r="K417" s="5">
        <v>76.407589234024414</v>
      </c>
      <c r="L417" s="5">
        <v>86.962641497160092</v>
      </c>
      <c r="M417" s="5">
        <v>98.737975535797261</v>
      </c>
      <c r="N417" s="5">
        <v>110.4167521284775</v>
      </c>
      <c r="O417" s="5">
        <v>122.2502667907672</v>
      </c>
      <c r="P417" s="5">
        <v>135.74295157509769</v>
      </c>
      <c r="Q417" s="5">
        <v>149.54302214293611</v>
      </c>
      <c r="R417" s="5">
        <v>163.66680086005951</v>
      </c>
      <c r="S417" s="5">
        <v>178.0190205323099</v>
      </c>
      <c r="T417" s="5">
        <v>192.15050080968271</v>
      </c>
      <c r="U417" s="5">
        <v>208.33424393484029</v>
      </c>
      <c r="V417" s="5">
        <v>221.8744998595833</v>
      </c>
      <c r="W417" s="5">
        <v>239.2970610912553</v>
      </c>
      <c r="X417" s="5">
        <v>255.26108702265461</v>
      </c>
      <c r="Y417" s="5">
        <v>269.78255656703459</v>
      </c>
      <c r="Z417" s="5">
        <v>286.67115552557192</v>
      </c>
      <c r="AA417" s="5">
        <v>299.75810413018678</v>
      </c>
      <c r="AB417" s="5">
        <v>319.09097962425773</v>
      </c>
      <c r="AC417" s="5">
        <v>337.55100873845242</v>
      </c>
      <c r="AD417" s="5">
        <v>358.24609068505532</v>
      </c>
      <c r="AE417" s="5">
        <v>375.53949574350861</v>
      </c>
    </row>
    <row r="418" spans="1:3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</row>
    <row r="419" spans="1:31">
      <c r="A419" s="56" t="s">
        <v>73</v>
      </c>
      <c r="B419" s="56" t="s">
        <v>200</v>
      </c>
      <c r="C419" s="56" t="s">
        <v>132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</row>
    <row r="420" spans="1:31">
      <c r="A420" s="56" t="s">
        <v>73</v>
      </c>
      <c r="B420" s="56" t="s">
        <v>200</v>
      </c>
      <c r="C420" s="56" t="s">
        <v>133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</row>
    <row r="421" spans="1:31">
      <c r="A421" s="56" t="s">
        <v>73</v>
      </c>
      <c r="B421" s="56" t="s">
        <v>200</v>
      </c>
      <c r="C421" s="56" t="s">
        <v>134</v>
      </c>
      <c r="D421" s="5">
        <v>0</v>
      </c>
      <c r="E421" s="5">
        <v>2.65E-6</v>
      </c>
      <c r="F421" s="5">
        <v>5.3000000000000001E-6</v>
      </c>
      <c r="G421" s="5">
        <v>7.9500000000000001E-6</v>
      </c>
      <c r="H421" s="5">
        <v>1.06E-5</v>
      </c>
      <c r="I421" s="5">
        <v>1.325E-5</v>
      </c>
      <c r="J421" s="5">
        <v>1.59E-5</v>
      </c>
      <c r="K421" s="5">
        <v>1.59E-5</v>
      </c>
      <c r="L421" s="5">
        <v>1.59E-5</v>
      </c>
      <c r="M421" s="5">
        <v>1.59E-5</v>
      </c>
      <c r="N421" s="5">
        <v>1.59E-5</v>
      </c>
      <c r="O421" s="5">
        <v>1.59E-5</v>
      </c>
      <c r="P421" s="5">
        <v>1.59E-5</v>
      </c>
      <c r="Q421" s="5">
        <v>2.385E-5</v>
      </c>
      <c r="R421" s="5">
        <v>2.385E-5</v>
      </c>
      <c r="S421" s="5">
        <v>2.65E-5</v>
      </c>
      <c r="T421" s="5">
        <v>2.915E-5</v>
      </c>
      <c r="U421" s="5">
        <v>3.18E-5</v>
      </c>
      <c r="V421" s="5">
        <v>3.4449999999999997E-5</v>
      </c>
      <c r="W421" s="5">
        <v>4.2399999999999987E-5</v>
      </c>
      <c r="X421" s="5">
        <v>4.2399999999999987E-5</v>
      </c>
      <c r="Y421" s="5">
        <v>4.2399999999999987E-5</v>
      </c>
      <c r="Z421" s="5">
        <v>5.5649999999999977E-5</v>
      </c>
      <c r="AA421" s="5">
        <v>6.8899999999999981E-5</v>
      </c>
      <c r="AB421" s="5">
        <v>8.4799999999999988E-5</v>
      </c>
      <c r="AC421" s="5">
        <v>9.5399999999999988E-5</v>
      </c>
      <c r="AD421" s="5">
        <v>1.166E-4</v>
      </c>
      <c r="AE421" s="5">
        <v>1.325E-4</v>
      </c>
    </row>
    <row r="422" spans="1:31">
      <c r="A422" s="56" t="s">
        <v>73</v>
      </c>
      <c r="B422" s="56" t="s">
        <v>200</v>
      </c>
      <c r="C422" s="56" t="s">
        <v>135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</row>
    <row r="423" spans="1:31">
      <c r="A423" s="56" t="s">
        <v>73</v>
      </c>
      <c r="B423" s="56" t="s">
        <v>200</v>
      </c>
      <c r="C423" s="56" t="s">
        <v>136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390.00000000000011</v>
      </c>
      <c r="K423" s="5">
        <v>390.00000000000011</v>
      </c>
      <c r="L423" s="5">
        <v>390.00000000000011</v>
      </c>
      <c r="M423" s="5">
        <v>390.00000000000011</v>
      </c>
      <c r="N423" s="5">
        <v>390.00000000000011</v>
      </c>
      <c r="O423" s="5">
        <v>390.00000000000011</v>
      </c>
      <c r="P423" s="5">
        <v>390.00000000000011</v>
      </c>
      <c r="Q423" s="5">
        <v>390.00000000000011</v>
      </c>
      <c r="R423" s="5">
        <v>390.00000000000011</v>
      </c>
      <c r="S423" s="5">
        <v>390.00000000000011</v>
      </c>
      <c r="T423" s="5">
        <v>390.00000000000011</v>
      </c>
      <c r="U423" s="5">
        <v>390.00000000000011</v>
      </c>
      <c r="V423" s="5">
        <v>390.00000000000011</v>
      </c>
      <c r="W423" s="5">
        <v>390.00000000000011</v>
      </c>
      <c r="X423" s="5">
        <v>390.00000000000011</v>
      </c>
      <c r="Y423" s="5">
        <v>390.00000000000011</v>
      </c>
      <c r="Z423" s="5">
        <v>390.00000000000011</v>
      </c>
      <c r="AA423" s="5">
        <v>390.00000000000011</v>
      </c>
      <c r="AB423" s="5">
        <v>390.00000000000011</v>
      </c>
      <c r="AC423" s="5">
        <v>390.00000000000011</v>
      </c>
      <c r="AD423" s="5">
        <v>390.00000000000011</v>
      </c>
      <c r="AE423" s="5">
        <v>390.00000000000011</v>
      </c>
    </row>
    <row r="424" spans="1:31">
      <c r="A424" s="56" t="s">
        <v>73</v>
      </c>
      <c r="B424" s="56" t="s">
        <v>200</v>
      </c>
      <c r="C424" s="56" t="s">
        <v>153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2.3600000000000001E-5</v>
      </c>
      <c r="J424" s="5">
        <v>7.4320000000000007E-5</v>
      </c>
      <c r="K424" s="5">
        <v>8.1910000000000007E-5</v>
      </c>
      <c r="L424" s="5">
        <v>9.5639999999999999E-5</v>
      </c>
      <c r="M424" s="5">
        <v>1.7691000000000001E-4</v>
      </c>
      <c r="N424" s="5">
        <v>1.9316E-4</v>
      </c>
      <c r="O424" s="5">
        <v>36.159938019999998</v>
      </c>
      <c r="P424" s="5">
        <v>36.159938019999998</v>
      </c>
      <c r="Q424" s="5">
        <v>506.53349234000001</v>
      </c>
      <c r="R424" s="5">
        <v>506.53349237999998</v>
      </c>
      <c r="S424" s="5">
        <v>506.53349240000011</v>
      </c>
      <c r="T424" s="5">
        <v>506.53349241000012</v>
      </c>
      <c r="U424" s="5">
        <v>506.53349242000007</v>
      </c>
      <c r="V424" s="5">
        <v>506.53349244000009</v>
      </c>
      <c r="W424" s="5">
        <v>506.53349258000009</v>
      </c>
      <c r="X424" s="5">
        <v>506.53349259999999</v>
      </c>
      <c r="Y424" s="5">
        <v>506.53349363000012</v>
      </c>
      <c r="Z424" s="5">
        <v>506.5334946700001</v>
      </c>
      <c r="AA424" s="5">
        <v>506.5334946700001</v>
      </c>
      <c r="AB424" s="5">
        <v>506.53349517000009</v>
      </c>
      <c r="AC424" s="5">
        <v>506.53349526000011</v>
      </c>
      <c r="AD424" s="5">
        <v>516.59443279000004</v>
      </c>
      <c r="AE424" s="5">
        <v>516.59443835000002</v>
      </c>
    </row>
    <row r="425" spans="1:31">
      <c r="A425" s="56" t="s">
        <v>73</v>
      </c>
      <c r="B425" s="56" t="s">
        <v>200</v>
      </c>
      <c r="C425" s="56" t="s">
        <v>154</v>
      </c>
      <c r="D425" s="5">
        <v>6.0800000000000002E-6</v>
      </c>
      <c r="E425" s="5">
        <v>7.9100000000000005E-6</v>
      </c>
      <c r="F425" s="5">
        <v>9.7799999999999995E-6</v>
      </c>
      <c r="G425" s="5">
        <v>1.1399999999999999E-5</v>
      </c>
      <c r="H425" s="5">
        <v>1.344E-5</v>
      </c>
      <c r="I425" s="5">
        <v>1.5590000000000002E-5</v>
      </c>
      <c r="J425" s="5">
        <v>2.7509999999999999E-5</v>
      </c>
      <c r="K425" s="5">
        <v>2.972E-5</v>
      </c>
      <c r="L425" s="5">
        <v>3.046E-5</v>
      </c>
      <c r="M425" s="5">
        <v>3.1959999999999999E-5</v>
      </c>
      <c r="N425" s="5">
        <v>3.595E-5</v>
      </c>
      <c r="O425" s="5">
        <v>3.6909999999999997E-5</v>
      </c>
      <c r="P425" s="5">
        <v>3.6909999999999997E-5</v>
      </c>
      <c r="Q425" s="5">
        <v>4.9610000000000001E-5</v>
      </c>
      <c r="R425" s="5">
        <v>5.3140000000000003E-5</v>
      </c>
      <c r="S425" s="5">
        <v>5.3550000000000001E-5</v>
      </c>
      <c r="T425" s="5">
        <v>5.5109999999999999E-5</v>
      </c>
      <c r="U425" s="5">
        <v>5.6459999999999998E-5</v>
      </c>
      <c r="V425" s="5">
        <v>7.2180000000000003E-5</v>
      </c>
      <c r="W425" s="5">
        <v>7.36E-5</v>
      </c>
      <c r="X425" s="5">
        <v>7.36E-5</v>
      </c>
      <c r="Y425" s="5">
        <v>1.0285000000000001E-4</v>
      </c>
      <c r="Z425" s="5">
        <v>1.1864E-4</v>
      </c>
      <c r="AA425" s="5">
        <v>1.1864E-4</v>
      </c>
      <c r="AB425" s="5">
        <v>1.3788E-4</v>
      </c>
      <c r="AC425" s="5">
        <v>1.4312E-4</v>
      </c>
      <c r="AD425" s="5">
        <v>1.7359E-4</v>
      </c>
      <c r="AE425" s="5">
        <v>1.9081999999999999E-4</v>
      </c>
    </row>
    <row r="426" spans="1:31">
      <c r="A426" s="56" t="s">
        <v>73</v>
      </c>
      <c r="B426" s="56" t="s">
        <v>200</v>
      </c>
      <c r="C426" s="56" t="s">
        <v>155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</row>
    <row r="427" spans="1:31">
      <c r="A427" s="56" t="s">
        <v>73</v>
      </c>
      <c r="B427" s="56" t="s">
        <v>200</v>
      </c>
      <c r="C427" s="56" t="s">
        <v>138</v>
      </c>
      <c r="D427" s="5">
        <v>5.907</v>
      </c>
      <c r="E427" s="5">
        <v>12.488</v>
      </c>
      <c r="F427" s="5">
        <v>21.503</v>
      </c>
      <c r="G427" s="5">
        <v>32.477999999999987</v>
      </c>
      <c r="H427" s="5">
        <v>45.638000000000012</v>
      </c>
      <c r="I427" s="5">
        <v>61.108999999999988</v>
      </c>
      <c r="J427" s="5">
        <v>84.734999999999999</v>
      </c>
      <c r="K427" s="5">
        <v>105.58348554</v>
      </c>
      <c r="L427" s="5">
        <v>127.83084998</v>
      </c>
      <c r="M427" s="5">
        <v>155.354265</v>
      </c>
      <c r="N427" s="5">
        <v>187.06205269</v>
      </c>
      <c r="O427" s="5">
        <v>222.53264669999999</v>
      </c>
      <c r="P427" s="5">
        <v>259.43112260999999</v>
      </c>
      <c r="Q427" s="5">
        <v>298.38934676999997</v>
      </c>
      <c r="R427" s="5">
        <v>337.01709091999999</v>
      </c>
      <c r="S427" s="5">
        <v>376.63055521000001</v>
      </c>
      <c r="T427" s="5">
        <v>408.70020768000001</v>
      </c>
      <c r="U427" s="5">
        <v>440.75300571000008</v>
      </c>
      <c r="V427" s="5">
        <v>470.83710607000012</v>
      </c>
      <c r="W427" s="5">
        <v>502.89767237000001</v>
      </c>
      <c r="X427" s="5">
        <v>535.66309856999999</v>
      </c>
      <c r="Y427" s="5">
        <v>570.35317711000005</v>
      </c>
      <c r="Z427" s="5">
        <v>605.4589332999999</v>
      </c>
      <c r="AA427" s="5">
        <v>642.63068506999991</v>
      </c>
      <c r="AB427" s="5">
        <v>680.10499238999989</v>
      </c>
      <c r="AC427" s="5">
        <v>719.56188897999994</v>
      </c>
      <c r="AD427" s="5">
        <v>759.53326587999993</v>
      </c>
      <c r="AE427" s="5">
        <v>761.03382925999995</v>
      </c>
    </row>
    <row r="428" spans="1:31">
      <c r="A428" s="56" t="s">
        <v>73</v>
      </c>
      <c r="B428" s="56" t="s">
        <v>200</v>
      </c>
      <c r="C428" s="56" t="s">
        <v>139</v>
      </c>
      <c r="D428" s="5">
        <v>29.334</v>
      </c>
      <c r="E428" s="5">
        <v>47.628999999999998</v>
      </c>
      <c r="F428" s="5">
        <v>64.516999999999996</v>
      </c>
      <c r="G428" s="5">
        <v>78.224999999999994</v>
      </c>
      <c r="H428" s="5">
        <v>89.277000000000001</v>
      </c>
      <c r="I428" s="5">
        <v>98.78</v>
      </c>
      <c r="J428" s="5">
        <v>115.011</v>
      </c>
      <c r="K428" s="5">
        <v>137.07400000000001</v>
      </c>
      <c r="L428" s="5">
        <v>158.42599999999999</v>
      </c>
      <c r="M428" s="5">
        <v>183.04</v>
      </c>
      <c r="N428" s="5">
        <v>210.37799999999999</v>
      </c>
      <c r="O428" s="5">
        <v>237.846</v>
      </c>
      <c r="P428" s="5">
        <v>264.24900000000002</v>
      </c>
      <c r="Q428" s="5">
        <v>288.36999999999989</v>
      </c>
      <c r="R428" s="5">
        <v>309.79800000000012</v>
      </c>
      <c r="S428" s="5">
        <v>327.80200000000002</v>
      </c>
      <c r="T428" s="5">
        <v>336.72599999999989</v>
      </c>
      <c r="U428" s="5">
        <v>342.09500000000003</v>
      </c>
      <c r="V428" s="5">
        <v>344.98699999999991</v>
      </c>
      <c r="W428" s="5">
        <v>346.62400000000002</v>
      </c>
      <c r="X428" s="5">
        <v>348.41</v>
      </c>
      <c r="Y428" s="5">
        <v>348.92100000000011</v>
      </c>
      <c r="Z428" s="5">
        <v>349.51499999999999</v>
      </c>
      <c r="AA428" s="5">
        <v>348.74300000000011</v>
      </c>
      <c r="AB428" s="5">
        <v>348.15499999999997</v>
      </c>
      <c r="AC428" s="5">
        <v>346.20100000000002</v>
      </c>
      <c r="AD428" s="5">
        <v>344.48399999999998</v>
      </c>
      <c r="AE428" s="5">
        <v>344.48399999999998</v>
      </c>
    </row>
    <row r="429" spans="1:31">
      <c r="A429" s="56" t="s">
        <v>73</v>
      </c>
      <c r="B429" s="56" t="s">
        <v>200</v>
      </c>
      <c r="C429" s="56" t="s">
        <v>146</v>
      </c>
      <c r="D429" s="5">
        <v>1.645734202430198</v>
      </c>
      <c r="E429" s="5">
        <v>3.1558564844187238</v>
      </c>
      <c r="F429" s="5">
        <v>4.7877111613032497</v>
      </c>
      <c r="G429" s="5">
        <v>6.4394387024590003</v>
      </c>
      <c r="H429" s="5">
        <v>7.8728972047375194</v>
      </c>
      <c r="I429" s="5">
        <v>9.0451802569133406</v>
      </c>
      <c r="J429" s="5">
        <v>10.29574220432831</v>
      </c>
      <c r="K429" s="5">
        <v>11.491941571326411</v>
      </c>
      <c r="L429" s="5">
        <v>12.53992243735895</v>
      </c>
      <c r="M429" s="5">
        <v>14.1414351081678</v>
      </c>
      <c r="N429" s="5">
        <v>15.215116110825599</v>
      </c>
      <c r="O429" s="5">
        <v>16.261093897271731</v>
      </c>
      <c r="P429" s="5">
        <v>17.22201022358723</v>
      </c>
      <c r="Q429" s="5">
        <v>18.446668227317449</v>
      </c>
      <c r="R429" s="5">
        <v>19.82015443044876</v>
      </c>
      <c r="S429" s="5">
        <v>21.002318090822111</v>
      </c>
      <c r="T429" s="5">
        <v>22.15212973682079</v>
      </c>
      <c r="U429" s="5">
        <v>23.382734499022948</v>
      </c>
      <c r="V429" s="5">
        <v>24.455236653170392</v>
      </c>
      <c r="W429" s="5">
        <v>25.57365580992311</v>
      </c>
      <c r="X429" s="5">
        <v>26.66025492310435</v>
      </c>
      <c r="Y429" s="5">
        <v>27.821518981185879</v>
      </c>
      <c r="Z429" s="5">
        <v>29.18996699949157</v>
      </c>
      <c r="AA429" s="5">
        <v>30.855175013101199</v>
      </c>
      <c r="AB429" s="5">
        <v>32.904570552590549</v>
      </c>
      <c r="AC429" s="5">
        <v>35.151928397831682</v>
      </c>
      <c r="AD429" s="5">
        <v>37.161296475828991</v>
      </c>
      <c r="AE429" s="5">
        <v>39.599087031677307</v>
      </c>
    </row>
    <row r="430" spans="1:3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</row>
    <row r="431" spans="1:31">
      <c r="A431" s="56" t="s">
        <v>75</v>
      </c>
      <c r="B431" s="56" t="s">
        <v>163</v>
      </c>
      <c r="C431" s="56" t="s">
        <v>132</v>
      </c>
      <c r="D431" s="5">
        <v>316</v>
      </c>
      <c r="E431" s="5">
        <v>316</v>
      </c>
      <c r="F431" s="5">
        <v>316</v>
      </c>
      <c r="G431" s="5">
        <v>316</v>
      </c>
      <c r="H431" s="5">
        <v>316</v>
      </c>
      <c r="I431" s="5">
        <v>316</v>
      </c>
      <c r="J431" s="5">
        <v>316</v>
      </c>
      <c r="K431" s="5">
        <v>316</v>
      </c>
      <c r="L431" s="5">
        <v>316</v>
      </c>
      <c r="M431" s="5">
        <v>316</v>
      </c>
      <c r="N431" s="5">
        <v>316</v>
      </c>
      <c r="O431" s="5">
        <v>316</v>
      </c>
      <c r="P431" s="5">
        <v>316</v>
      </c>
      <c r="Q431" s="5">
        <v>316</v>
      </c>
      <c r="R431" s="5">
        <v>316</v>
      </c>
      <c r="S431" s="5">
        <v>316</v>
      </c>
      <c r="T431" s="5">
        <v>316</v>
      </c>
      <c r="U431" s="5">
        <v>316</v>
      </c>
      <c r="V431" s="5">
        <v>316</v>
      </c>
      <c r="W431" s="5">
        <v>316</v>
      </c>
      <c r="X431" s="5">
        <v>316</v>
      </c>
      <c r="Y431" s="5">
        <v>316</v>
      </c>
      <c r="Z431" s="5">
        <v>316</v>
      </c>
      <c r="AA431" s="5">
        <v>316</v>
      </c>
      <c r="AB431" s="5">
        <v>316</v>
      </c>
      <c r="AC431" s="5">
        <v>316</v>
      </c>
      <c r="AD431" s="5">
        <v>316</v>
      </c>
      <c r="AE431" s="5">
        <v>316</v>
      </c>
    </row>
    <row r="432" spans="1:31">
      <c r="A432" s="56" t="s">
        <v>75</v>
      </c>
      <c r="B432" s="56" t="s">
        <v>163</v>
      </c>
      <c r="C432" s="56" t="s">
        <v>133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</row>
    <row r="433" spans="1:31">
      <c r="A433" s="56" t="s">
        <v>75</v>
      </c>
      <c r="B433" s="56" t="s">
        <v>163</v>
      </c>
      <c r="C433" s="56" t="s">
        <v>134</v>
      </c>
      <c r="D433" s="5">
        <v>0</v>
      </c>
      <c r="E433" s="5">
        <v>3.63E-6</v>
      </c>
      <c r="F433" s="5">
        <v>3.63E-6</v>
      </c>
      <c r="G433" s="5">
        <v>3.63E-6</v>
      </c>
      <c r="H433" s="5">
        <v>3.63E-6</v>
      </c>
      <c r="I433" s="5">
        <v>3.63E-6</v>
      </c>
      <c r="J433" s="5">
        <v>3.63E-6</v>
      </c>
      <c r="K433" s="5">
        <v>4.1200000000000004E-6</v>
      </c>
      <c r="L433" s="5">
        <v>4.1200000000000004E-6</v>
      </c>
      <c r="M433" s="5">
        <v>4.1200000000000004E-6</v>
      </c>
      <c r="N433" s="5">
        <v>4.1200000000000004E-6</v>
      </c>
      <c r="O433" s="5">
        <v>4.6099999999999999E-6</v>
      </c>
      <c r="P433" s="5">
        <v>4.6099999999999999E-6</v>
      </c>
      <c r="Q433" s="5">
        <v>1.5500000000000001E-5</v>
      </c>
      <c r="R433" s="5">
        <v>1.5500000000000001E-5</v>
      </c>
      <c r="S433" s="5">
        <v>1.9130000000000001E-5</v>
      </c>
      <c r="T433" s="5">
        <v>2.639E-5</v>
      </c>
      <c r="U433" s="5">
        <v>2.639E-5</v>
      </c>
      <c r="V433" s="5">
        <v>2.953E-5</v>
      </c>
      <c r="W433" s="5">
        <v>1.093E-4</v>
      </c>
      <c r="X433" s="5">
        <v>2398.9286906599991</v>
      </c>
      <c r="Y433" s="5">
        <v>2398.9286906599991</v>
      </c>
      <c r="Z433" s="5">
        <v>2398.9287020399988</v>
      </c>
      <c r="AA433" s="5">
        <v>2398.9287129299992</v>
      </c>
      <c r="AB433" s="5">
        <v>2398.9287247999991</v>
      </c>
      <c r="AC433" s="5">
        <v>2398.9287347099989</v>
      </c>
      <c r="AD433" s="5">
        <v>2398.928786089999</v>
      </c>
      <c r="AE433" s="5">
        <v>2398.928786089999</v>
      </c>
    </row>
    <row r="434" spans="1:31">
      <c r="A434" s="56" t="s">
        <v>75</v>
      </c>
      <c r="B434" s="56" t="s">
        <v>163</v>
      </c>
      <c r="C434" s="56" t="s">
        <v>135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</row>
    <row r="435" spans="1:31">
      <c r="A435" s="56" t="s">
        <v>75</v>
      </c>
      <c r="B435" s="56" t="s">
        <v>163</v>
      </c>
      <c r="C435" s="56" t="s">
        <v>136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</row>
    <row r="436" spans="1:31">
      <c r="A436" s="56" t="s">
        <v>75</v>
      </c>
      <c r="B436" s="56" t="s">
        <v>163</v>
      </c>
      <c r="C436" s="56" t="s">
        <v>152</v>
      </c>
      <c r="D436" s="5">
        <v>0</v>
      </c>
      <c r="E436" s="5">
        <v>0</v>
      </c>
      <c r="F436" s="5">
        <v>680</v>
      </c>
      <c r="G436" s="5">
        <v>2040</v>
      </c>
      <c r="H436" s="5">
        <v>2040</v>
      </c>
      <c r="I436" s="5">
        <v>2040</v>
      </c>
      <c r="J436" s="5">
        <v>2040</v>
      </c>
      <c r="K436" s="5">
        <v>2040</v>
      </c>
      <c r="L436" s="5">
        <v>2040</v>
      </c>
      <c r="M436" s="5">
        <v>2040</v>
      </c>
      <c r="N436" s="5">
        <v>2040</v>
      </c>
      <c r="O436" s="5">
        <v>2040</v>
      </c>
      <c r="P436" s="5">
        <v>2040</v>
      </c>
      <c r="Q436" s="5">
        <v>2040</v>
      </c>
      <c r="R436" s="5">
        <v>2040</v>
      </c>
      <c r="S436" s="5">
        <v>2040</v>
      </c>
      <c r="T436" s="5">
        <v>2040</v>
      </c>
      <c r="U436" s="5">
        <v>2040</v>
      </c>
      <c r="V436" s="5">
        <v>2040</v>
      </c>
      <c r="W436" s="5">
        <v>2040</v>
      </c>
      <c r="X436" s="5">
        <v>2040</v>
      </c>
      <c r="Y436" s="5">
        <v>2040</v>
      </c>
      <c r="Z436" s="5">
        <v>2040</v>
      </c>
      <c r="AA436" s="5">
        <v>2040</v>
      </c>
      <c r="AB436" s="5">
        <v>2040</v>
      </c>
      <c r="AC436" s="5">
        <v>2040</v>
      </c>
      <c r="AD436" s="5">
        <v>2040</v>
      </c>
      <c r="AE436" s="5">
        <v>2040</v>
      </c>
    </row>
    <row r="437" spans="1:31">
      <c r="A437" s="56" t="s">
        <v>75</v>
      </c>
      <c r="B437" s="56" t="s">
        <v>163</v>
      </c>
      <c r="C437" s="56" t="s">
        <v>153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5.4629999999999997E-5</v>
      </c>
      <c r="J437" s="5">
        <v>5.4780000000000001E-5</v>
      </c>
      <c r="K437" s="5">
        <v>5.9209999999999997E-5</v>
      </c>
      <c r="L437" s="5">
        <v>6.3440000000000002E-5</v>
      </c>
      <c r="M437" s="5">
        <v>7.5810000000000008E-5</v>
      </c>
      <c r="N437" s="5">
        <v>1.0145E-4</v>
      </c>
      <c r="O437" s="5">
        <v>3.0228999999999998E-4</v>
      </c>
      <c r="P437" s="5">
        <v>3.0228999999999998E-4</v>
      </c>
      <c r="Q437" s="5">
        <v>206.17353926999999</v>
      </c>
      <c r="R437" s="5">
        <v>500.00044875999998</v>
      </c>
      <c r="S437" s="5">
        <v>500.00044881999997</v>
      </c>
      <c r="T437" s="5">
        <v>601.06323861999999</v>
      </c>
      <c r="U437" s="5">
        <v>601.06323875999999</v>
      </c>
      <c r="V437" s="5">
        <v>601.06323881000003</v>
      </c>
      <c r="W437" s="5">
        <v>601.06323881999992</v>
      </c>
      <c r="X437" s="5">
        <v>999.99999395999998</v>
      </c>
      <c r="Y437" s="5">
        <v>999.99999396999999</v>
      </c>
      <c r="Z437" s="5">
        <v>999.99999404999994</v>
      </c>
      <c r="AA437" s="5">
        <v>999.99999413</v>
      </c>
      <c r="AB437" s="5">
        <v>999.99999417999993</v>
      </c>
      <c r="AC437" s="5">
        <v>999.99999629000013</v>
      </c>
      <c r="AD437" s="5">
        <v>999.99999665000007</v>
      </c>
      <c r="AE437" s="5">
        <v>999.9999966900001</v>
      </c>
    </row>
    <row r="438" spans="1:31">
      <c r="A438" s="56" t="s">
        <v>75</v>
      </c>
      <c r="B438" s="56" t="s">
        <v>163</v>
      </c>
      <c r="C438" s="56" t="s">
        <v>154</v>
      </c>
      <c r="D438" s="5">
        <v>9.7799999999999995E-6</v>
      </c>
      <c r="E438" s="5">
        <v>1.434E-5</v>
      </c>
      <c r="F438" s="5">
        <v>600.00326945999996</v>
      </c>
      <c r="G438" s="5">
        <v>600.00326945999996</v>
      </c>
      <c r="H438" s="5">
        <v>1525.0011483400001</v>
      </c>
      <c r="I438" s="5">
        <v>1924.8690641799999</v>
      </c>
      <c r="J438" s="5">
        <v>1999.98156296</v>
      </c>
      <c r="K438" s="5">
        <v>1999.9815634300001</v>
      </c>
      <c r="L438" s="5">
        <v>1999.98156356</v>
      </c>
      <c r="M438" s="5">
        <v>1999.9815639799999</v>
      </c>
      <c r="N438" s="5">
        <v>1999.98156578</v>
      </c>
      <c r="O438" s="5">
        <v>1999.9815671700001</v>
      </c>
      <c r="P438" s="5">
        <v>1999.98156718</v>
      </c>
      <c r="Q438" s="5">
        <v>1999.9815675499999</v>
      </c>
      <c r="R438" s="5">
        <v>1999.98157274</v>
      </c>
      <c r="S438" s="5">
        <v>1999.9815842</v>
      </c>
      <c r="T438" s="5">
        <v>1999.98162598</v>
      </c>
      <c r="U438" s="5">
        <v>1999.9816263299999</v>
      </c>
      <c r="V438" s="5">
        <v>1999.9816263499999</v>
      </c>
      <c r="W438" s="5">
        <v>1999.98162637</v>
      </c>
      <c r="X438" s="5">
        <v>1999.98162637</v>
      </c>
      <c r="Y438" s="5">
        <v>1999.9816643700001</v>
      </c>
      <c r="Z438" s="5">
        <v>1999.9816643700001</v>
      </c>
      <c r="AA438" s="5">
        <v>1999.98168951</v>
      </c>
      <c r="AB438" s="5">
        <v>1999.98168951</v>
      </c>
      <c r="AC438" s="5">
        <v>1999.98243065</v>
      </c>
      <c r="AD438" s="5">
        <v>2388.5671812600008</v>
      </c>
      <c r="AE438" s="5">
        <v>2388.5671816200002</v>
      </c>
    </row>
    <row r="439" spans="1:31">
      <c r="A439" s="56" t="s">
        <v>75</v>
      </c>
      <c r="B439" s="56" t="s">
        <v>163</v>
      </c>
      <c r="C439" s="56" t="s">
        <v>155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</row>
    <row r="440" spans="1:31">
      <c r="A440" s="56" t="s">
        <v>75</v>
      </c>
      <c r="B440" s="56" t="s">
        <v>163</v>
      </c>
      <c r="C440" s="56" t="s">
        <v>138</v>
      </c>
      <c r="D440" s="5">
        <v>86.581000000000003</v>
      </c>
      <c r="E440" s="5">
        <v>183.27699999999999</v>
      </c>
      <c r="F440" s="5">
        <v>310.85300000000001</v>
      </c>
      <c r="G440" s="5">
        <v>466.69400000000007</v>
      </c>
      <c r="H440" s="5">
        <v>653.32499999000004</v>
      </c>
      <c r="I440" s="5">
        <v>873.64800001000003</v>
      </c>
      <c r="J440" s="5">
        <v>1213.0029999999999</v>
      </c>
      <c r="K440" s="5">
        <v>1516.9194459299999</v>
      </c>
      <c r="L440" s="5">
        <v>1856.58857704</v>
      </c>
      <c r="M440" s="5">
        <v>2257.65402313</v>
      </c>
      <c r="N440" s="5">
        <v>2748.2190898200001</v>
      </c>
      <c r="O440" s="5">
        <v>3282.5411549400001</v>
      </c>
      <c r="P440" s="5">
        <v>3827.3684765800008</v>
      </c>
      <c r="Q440" s="5">
        <v>4399.7290530500004</v>
      </c>
      <c r="R440" s="5">
        <v>4956.1113137599996</v>
      </c>
      <c r="S440" s="5">
        <v>5516.8108461200027</v>
      </c>
      <c r="T440" s="5">
        <v>5963.4376751500031</v>
      </c>
      <c r="U440" s="5">
        <v>6399.0813179900024</v>
      </c>
      <c r="V440" s="5">
        <v>6799.6137216000016</v>
      </c>
      <c r="W440" s="5">
        <v>7225.4645357400032</v>
      </c>
      <c r="X440" s="5">
        <v>7659.8099897600032</v>
      </c>
      <c r="Y440" s="5">
        <v>8120.2669619000026</v>
      </c>
      <c r="Z440" s="5">
        <v>8587.5540177000039</v>
      </c>
      <c r="AA440" s="5">
        <v>9084.8406502700018</v>
      </c>
      <c r="AB440" s="5">
        <v>9587.4307687700039</v>
      </c>
      <c r="AC440" s="5">
        <v>10119.484615359999</v>
      </c>
      <c r="AD440" s="5">
        <v>10659.0342607</v>
      </c>
      <c r="AE440" s="5">
        <v>10687.029870079999</v>
      </c>
    </row>
    <row r="441" spans="1:31">
      <c r="A441" s="56" t="s">
        <v>75</v>
      </c>
      <c r="B441" s="56" t="s">
        <v>163</v>
      </c>
      <c r="C441" s="56" t="s">
        <v>139</v>
      </c>
      <c r="D441" s="5">
        <v>382.40600000000012</v>
      </c>
      <c r="E441" s="5">
        <v>634.851</v>
      </c>
      <c r="F441" s="5">
        <v>854.83699999999999</v>
      </c>
      <c r="G441" s="5">
        <v>1040.981</v>
      </c>
      <c r="H441" s="5">
        <v>1194.835</v>
      </c>
      <c r="I441" s="5">
        <v>1328.355</v>
      </c>
      <c r="J441" s="5">
        <v>1555.37</v>
      </c>
      <c r="K441" s="5">
        <v>1872.674</v>
      </c>
      <c r="L441" s="5">
        <v>2203.509</v>
      </c>
      <c r="M441" s="5">
        <v>2558.8819999999992</v>
      </c>
      <c r="N441" s="5">
        <v>2991.9250000000002</v>
      </c>
      <c r="O441" s="5">
        <v>3413.1260000000002</v>
      </c>
      <c r="P441" s="5">
        <v>3805.1639999999989</v>
      </c>
      <c r="Q441" s="5">
        <v>4162.1990000000014</v>
      </c>
      <c r="R441" s="5">
        <v>4469.0430000000024</v>
      </c>
      <c r="S441" s="5">
        <v>4717.5640000000012</v>
      </c>
      <c r="T441" s="5">
        <v>4833.8690000000024</v>
      </c>
      <c r="U441" s="5">
        <v>4891.4120000000003</v>
      </c>
      <c r="V441" s="5">
        <v>4908.1530000000012</v>
      </c>
      <c r="W441" s="5">
        <v>4908.527000000001</v>
      </c>
      <c r="X441" s="5">
        <v>4910.9710000000014</v>
      </c>
      <c r="Y441" s="5">
        <v>4898.5200000000004</v>
      </c>
      <c r="Z441" s="5">
        <v>4888.6310000000003</v>
      </c>
      <c r="AA441" s="5">
        <v>4863.7990000000018</v>
      </c>
      <c r="AB441" s="5">
        <v>4842.0880000000016</v>
      </c>
      <c r="AC441" s="5">
        <v>4805.3119999999999</v>
      </c>
      <c r="AD441" s="5">
        <v>4771.5679999999993</v>
      </c>
      <c r="AE441" s="5">
        <v>4771.5679999999993</v>
      </c>
    </row>
    <row r="442" spans="1:31">
      <c r="A442" s="56" t="s">
        <v>75</v>
      </c>
      <c r="B442" s="56" t="s">
        <v>163</v>
      </c>
      <c r="C442" s="56" t="s">
        <v>146</v>
      </c>
      <c r="D442" s="5">
        <v>27.631719511418051</v>
      </c>
      <c r="E442" s="5">
        <v>60.945931850400939</v>
      </c>
      <c r="F442" s="5">
        <v>92.756677094484871</v>
      </c>
      <c r="G442" s="5">
        <v>268.41630721057987</v>
      </c>
      <c r="H442" s="5">
        <v>484.26799566794801</v>
      </c>
      <c r="I442" s="5">
        <v>599.53973965987211</v>
      </c>
      <c r="J442" s="5">
        <v>727.49449332992685</v>
      </c>
      <c r="K442" s="5">
        <v>785.95867240122789</v>
      </c>
      <c r="L442" s="5">
        <v>850.07960636192979</v>
      </c>
      <c r="M442" s="5">
        <v>927.01920272312418</v>
      </c>
      <c r="N442" s="5">
        <v>1000.820231790647</v>
      </c>
      <c r="O442" s="5">
        <v>1078.584603320325</v>
      </c>
      <c r="P442" s="5">
        <v>1154.7420456254811</v>
      </c>
      <c r="Q442" s="5">
        <v>1236.5536031438601</v>
      </c>
      <c r="R442" s="5">
        <v>1305.3795577482099</v>
      </c>
      <c r="S442" s="5">
        <v>1405.0290012715921</v>
      </c>
      <c r="T442" s="5">
        <v>1479.7015500986549</v>
      </c>
      <c r="U442" s="5">
        <v>1587.144589936961</v>
      </c>
      <c r="V442" s="5">
        <v>1611.2885279571749</v>
      </c>
      <c r="W442" s="5">
        <v>1612.911835954211</v>
      </c>
      <c r="X442" s="5">
        <v>1626.3615913041231</v>
      </c>
      <c r="Y442" s="5">
        <v>1668.4370216261291</v>
      </c>
      <c r="Z442" s="5">
        <v>1675.7015423349001</v>
      </c>
      <c r="AA442" s="5">
        <v>1717.7297477096549</v>
      </c>
      <c r="AB442" s="5">
        <v>1752.2903038131969</v>
      </c>
      <c r="AC442" s="5">
        <v>1775.6551607951101</v>
      </c>
      <c r="AD442" s="5">
        <v>1790.141655222322</v>
      </c>
      <c r="AE442" s="5">
        <v>1819.385537795175</v>
      </c>
    </row>
    <row r="443" spans="1:3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</row>
    <row r="444" spans="1:31">
      <c r="A444" s="56" t="s">
        <v>75</v>
      </c>
      <c r="B444" s="56" t="s">
        <v>197</v>
      </c>
      <c r="C444" s="56" t="s">
        <v>132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</row>
    <row r="445" spans="1:31">
      <c r="A445" s="56" t="s">
        <v>75</v>
      </c>
      <c r="B445" s="56" t="s">
        <v>197</v>
      </c>
      <c r="C445" s="56" t="s">
        <v>133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</row>
    <row r="446" spans="1:31">
      <c r="A446" s="56" t="s">
        <v>75</v>
      </c>
      <c r="B446" s="56" t="s">
        <v>197</v>
      </c>
      <c r="C446" s="56" t="s">
        <v>134</v>
      </c>
      <c r="D446" s="5">
        <v>0</v>
      </c>
      <c r="E446" s="5">
        <v>3.63E-6</v>
      </c>
      <c r="F446" s="5">
        <v>3.63E-6</v>
      </c>
      <c r="G446" s="5">
        <v>3.63E-6</v>
      </c>
      <c r="H446" s="5">
        <v>3.63E-6</v>
      </c>
      <c r="I446" s="5">
        <v>6.7700000000000004E-6</v>
      </c>
      <c r="J446" s="5">
        <v>6.7700000000000004E-6</v>
      </c>
      <c r="K446" s="5">
        <v>1.1379999999999999E-5</v>
      </c>
      <c r="L446" s="5">
        <v>1.1379999999999999E-5</v>
      </c>
      <c r="M446" s="5">
        <v>1.1379999999999999E-5</v>
      </c>
      <c r="N446" s="5">
        <v>1.1379999999999999E-5</v>
      </c>
      <c r="O446" s="5">
        <v>1.501E-5</v>
      </c>
      <c r="P446" s="5">
        <v>1.501E-5</v>
      </c>
      <c r="Q446" s="5">
        <v>2.4430000000000002E-5</v>
      </c>
      <c r="R446" s="5">
        <v>2.4430000000000002E-5</v>
      </c>
      <c r="S446" s="5">
        <v>2.7570000000000009E-5</v>
      </c>
      <c r="T446" s="5">
        <v>3.4829999999999997E-5</v>
      </c>
      <c r="U446" s="5">
        <v>4.2089999999999999E-5</v>
      </c>
      <c r="V446" s="5">
        <v>4.2580000000000002E-5</v>
      </c>
      <c r="W446" s="5">
        <v>7.5740000000000017E-5</v>
      </c>
      <c r="X446" s="5">
        <v>7.5740000000000017E-5</v>
      </c>
      <c r="Y446" s="5">
        <v>7.5740000000000017E-5</v>
      </c>
      <c r="Z446" s="5">
        <v>1594.94784783</v>
      </c>
      <c r="AA446" s="5">
        <v>1594.94784783</v>
      </c>
      <c r="AB446" s="5">
        <v>1594.94784783</v>
      </c>
      <c r="AC446" s="5">
        <v>1594.94784783</v>
      </c>
      <c r="AD446" s="5">
        <v>1594.94784783</v>
      </c>
      <c r="AE446" s="5">
        <v>1594.94784783</v>
      </c>
    </row>
    <row r="447" spans="1:31">
      <c r="A447" s="56" t="s">
        <v>75</v>
      </c>
      <c r="B447" s="56" t="s">
        <v>197</v>
      </c>
      <c r="C447" s="56" t="s">
        <v>135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</row>
    <row r="448" spans="1:31">
      <c r="A448" s="56" t="s">
        <v>75</v>
      </c>
      <c r="B448" s="56" t="s">
        <v>197</v>
      </c>
      <c r="C448" s="56" t="s">
        <v>136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</row>
    <row r="449" spans="1:31">
      <c r="A449" s="56" t="s">
        <v>75</v>
      </c>
      <c r="B449" s="56" t="s">
        <v>197</v>
      </c>
      <c r="C449" s="56" t="s">
        <v>153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1.306E-5</v>
      </c>
      <c r="J449" s="5">
        <v>1.343E-5</v>
      </c>
      <c r="K449" s="5">
        <v>225.99486288</v>
      </c>
      <c r="L449" s="5">
        <v>225.99486288</v>
      </c>
      <c r="M449" s="5">
        <v>225.99486288</v>
      </c>
      <c r="N449" s="5">
        <v>473.30950561999998</v>
      </c>
      <c r="O449" s="5">
        <v>555.17694103999997</v>
      </c>
      <c r="P449" s="5">
        <v>555.17694103999997</v>
      </c>
      <c r="Q449" s="5">
        <v>1202.6638050500001</v>
      </c>
      <c r="R449" s="5">
        <v>1353.60261702</v>
      </c>
      <c r="S449" s="5">
        <v>1353.6026186900001</v>
      </c>
      <c r="T449" s="5">
        <v>1387.1442421900001</v>
      </c>
      <c r="U449" s="5">
        <v>1387.1442422099999</v>
      </c>
      <c r="V449" s="5">
        <v>1709.3614276000001</v>
      </c>
      <c r="W449" s="5">
        <v>1709.3614276200001</v>
      </c>
      <c r="X449" s="5">
        <v>1709.36142763</v>
      </c>
      <c r="Y449" s="5">
        <v>1709.36142767</v>
      </c>
      <c r="Z449" s="5">
        <v>1709.36142808</v>
      </c>
      <c r="AA449" s="5">
        <v>1709.36142808</v>
      </c>
      <c r="AB449" s="5">
        <v>1709.36142808</v>
      </c>
      <c r="AC449" s="5">
        <v>1709.3614281</v>
      </c>
      <c r="AD449" s="5">
        <v>1709.3614281099999</v>
      </c>
      <c r="AE449" s="5">
        <v>1709.36142812</v>
      </c>
    </row>
    <row r="450" spans="1:31">
      <c r="A450" s="56" t="s">
        <v>75</v>
      </c>
      <c r="B450" s="56" t="s">
        <v>197</v>
      </c>
      <c r="C450" s="56" t="s">
        <v>154</v>
      </c>
      <c r="D450" s="5">
        <v>1.1749999999999999E-5</v>
      </c>
      <c r="E450" s="5">
        <v>1.702E-5</v>
      </c>
      <c r="F450" s="5">
        <v>250.00002044999999</v>
      </c>
      <c r="G450" s="5">
        <v>250.00002645000001</v>
      </c>
      <c r="H450" s="5">
        <v>250.00003437000001</v>
      </c>
      <c r="I450" s="5">
        <v>336.28958569999998</v>
      </c>
      <c r="J450" s="5">
        <v>336.28966127000001</v>
      </c>
      <c r="K450" s="5">
        <v>1052.46068354</v>
      </c>
      <c r="L450" s="5">
        <v>1052.46068354</v>
      </c>
      <c r="M450" s="5">
        <v>1052.46068354</v>
      </c>
      <c r="N450" s="5">
        <v>1052.46068354</v>
      </c>
      <c r="O450" s="5">
        <v>1052.46068354</v>
      </c>
      <c r="P450" s="5">
        <v>1052.46068354</v>
      </c>
      <c r="Q450" s="5">
        <v>1052.4606835899999</v>
      </c>
      <c r="R450" s="5">
        <v>1052.4606840199999</v>
      </c>
      <c r="S450" s="5">
        <v>1958.98600941</v>
      </c>
      <c r="T450" s="5">
        <v>3146.7368726199988</v>
      </c>
      <c r="U450" s="5">
        <v>3319.873014199999</v>
      </c>
      <c r="V450" s="5">
        <v>3558.5344064300002</v>
      </c>
      <c r="W450" s="5">
        <v>3558.5344064699989</v>
      </c>
      <c r="X450" s="5">
        <v>3558.5344064699989</v>
      </c>
      <c r="Y450" s="5">
        <v>3558.5344067299989</v>
      </c>
      <c r="Z450" s="5">
        <v>3558.5344090599988</v>
      </c>
      <c r="AA450" s="5">
        <v>3558.5344090599988</v>
      </c>
      <c r="AB450" s="5">
        <v>3558.5344090599988</v>
      </c>
      <c r="AC450" s="5">
        <v>4580.0987890399992</v>
      </c>
      <c r="AD450" s="5">
        <v>6092.9271764599998</v>
      </c>
      <c r="AE450" s="5">
        <v>6092.9271783499989</v>
      </c>
    </row>
    <row r="451" spans="1:31">
      <c r="A451" s="56" t="s">
        <v>75</v>
      </c>
      <c r="B451" s="56" t="s">
        <v>197</v>
      </c>
      <c r="C451" s="56" t="s">
        <v>155</v>
      </c>
      <c r="D451" s="5">
        <v>6.0299999999999999E-6</v>
      </c>
      <c r="E451" s="5">
        <v>7.9100000000000005E-6</v>
      </c>
      <c r="F451" s="5">
        <v>9.0299999999999999E-6</v>
      </c>
      <c r="G451" s="5">
        <v>1.0859999999999999E-5</v>
      </c>
      <c r="H451" s="5">
        <v>1.3200000000000001E-5</v>
      </c>
      <c r="I451" s="5">
        <v>3.2979999999999999E-5</v>
      </c>
      <c r="J451" s="5">
        <v>3.3200000000000001E-5</v>
      </c>
      <c r="K451" s="5">
        <v>4.8390000000000003E-5</v>
      </c>
      <c r="L451" s="5">
        <v>4.8390000000000003E-5</v>
      </c>
      <c r="M451" s="5">
        <v>4.8390000000000003E-5</v>
      </c>
      <c r="N451" s="5">
        <v>4.8399999999999997E-5</v>
      </c>
      <c r="O451" s="5">
        <v>4.8409999999999999E-5</v>
      </c>
      <c r="P451" s="5">
        <v>4.8420000000000001E-5</v>
      </c>
      <c r="Q451" s="5">
        <v>4.8550000000000001E-5</v>
      </c>
      <c r="R451" s="5">
        <v>7.0669999999999999E-5</v>
      </c>
      <c r="S451" s="5">
        <v>7.7570000000000004E-5</v>
      </c>
      <c r="T451" s="5">
        <v>8.899E-5</v>
      </c>
      <c r="U451" s="5">
        <v>9.8750000000000002E-5</v>
      </c>
      <c r="V451" s="5">
        <v>1.2427E-4</v>
      </c>
      <c r="W451" s="5">
        <v>1.2452000000000001E-4</v>
      </c>
      <c r="X451" s="5">
        <v>1.2452000000000001E-4</v>
      </c>
      <c r="Y451" s="5">
        <v>1.9322E-4</v>
      </c>
      <c r="Z451" s="5">
        <v>2.7619000000000011E-4</v>
      </c>
      <c r="AA451" s="5">
        <v>2.7619000000000011E-4</v>
      </c>
      <c r="AB451" s="5">
        <v>2.7619000000000011E-4</v>
      </c>
      <c r="AC451" s="5">
        <v>3.5928000000000002E-4</v>
      </c>
      <c r="AD451" s="5">
        <v>4.1650999999999998E-4</v>
      </c>
      <c r="AE451" s="5">
        <v>4.6397000000000002E-4</v>
      </c>
    </row>
    <row r="452" spans="1:31">
      <c r="A452" s="56" t="s">
        <v>75</v>
      </c>
      <c r="B452" s="56" t="s">
        <v>197</v>
      </c>
      <c r="C452" s="56" t="s">
        <v>138</v>
      </c>
      <c r="D452" s="5">
        <v>63.86699999999999</v>
      </c>
      <c r="E452" s="5">
        <v>145.19900002</v>
      </c>
      <c r="F452" s="5">
        <v>260.12500001000001</v>
      </c>
      <c r="G452" s="5">
        <v>399.77300000999992</v>
      </c>
      <c r="H452" s="5">
        <v>566.58900000999995</v>
      </c>
      <c r="I452" s="5">
        <v>768.22300000999996</v>
      </c>
      <c r="J452" s="5">
        <v>1082.171</v>
      </c>
      <c r="K452" s="5">
        <v>1365.2057166699999</v>
      </c>
      <c r="L452" s="5">
        <v>1633.9304508299999</v>
      </c>
      <c r="M452" s="5">
        <v>1951.8794653499999</v>
      </c>
      <c r="N452" s="5">
        <v>2339.6559260600011</v>
      </c>
      <c r="O452" s="5">
        <v>2765.3356824000011</v>
      </c>
      <c r="P452" s="5">
        <v>3207.1607025900012</v>
      </c>
      <c r="Q452" s="5">
        <v>3665.0942637800008</v>
      </c>
      <c r="R452" s="5">
        <v>4117.015927800001</v>
      </c>
      <c r="S452" s="5">
        <v>4577.2253343400007</v>
      </c>
      <c r="T452" s="5">
        <v>4933.1721028500006</v>
      </c>
      <c r="U452" s="5">
        <v>5275.1222712500012</v>
      </c>
      <c r="V452" s="5">
        <v>5579.8317931900001</v>
      </c>
      <c r="W452" s="5">
        <v>5903.1258865699992</v>
      </c>
      <c r="X452" s="5">
        <v>6232.6619733500002</v>
      </c>
      <c r="Y452" s="5">
        <v>6576.3601285199993</v>
      </c>
      <c r="Z452" s="5">
        <v>6924.5614566700024</v>
      </c>
      <c r="AA452" s="5">
        <v>7292.1176921500009</v>
      </c>
      <c r="AB452" s="5">
        <v>7663.6333017400002</v>
      </c>
      <c r="AC452" s="5">
        <v>8058.8471149300021</v>
      </c>
      <c r="AD452" s="5">
        <v>8454.1243175200034</v>
      </c>
      <c r="AE452" s="5">
        <v>8471.1753716700023</v>
      </c>
    </row>
    <row r="453" spans="1:31">
      <c r="A453" s="56" t="s">
        <v>75</v>
      </c>
      <c r="B453" s="56" t="s">
        <v>197</v>
      </c>
      <c r="C453" s="56" t="s">
        <v>139</v>
      </c>
      <c r="D453" s="5">
        <v>294.61500000000001</v>
      </c>
      <c r="E453" s="5">
        <v>530.95299999999997</v>
      </c>
      <c r="F453" s="5">
        <v>761.21100000000013</v>
      </c>
      <c r="G453" s="5">
        <v>944.64199999999994</v>
      </c>
      <c r="H453" s="5">
        <v>1102.943</v>
      </c>
      <c r="I453" s="5">
        <v>1246.027</v>
      </c>
      <c r="J453" s="5">
        <v>1484.479</v>
      </c>
      <c r="K453" s="5">
        <v>1798.547</v>
      </c>
      <c r="L453" s="5">
        <v>2060.4119999999998</v>
      </c>
      <c r="M453" s="5">
        <v>2344.3820000000001</v>
      </c>
      <c r="N453" s="5">
        <v>2691.569</v>
      </c>
      <c r="O453" s="5">
        <v>3033.7379999999998</v>
      </c>
      <c r="P453" s="5">
        <v>3365.1559999999999</v>
      </c>
      <c r="Q453" s="5">
        <v>3661.0500000000011</v>
      </c>
      <c r="R453" s="5">
        <v>3925.8510000000001</v>
      </c>
      <c r="S453" s="5">
        <v>4147.9240000000009</v>
      </c>
      <c r="T453" s="5">
        <v>4250.5570000000007</v>
      </c>
      <c r="U453" s="5">
        <v>4299.786000000001</v>
      </c>
      <c r="V453" s="5">
        <v>4310.5330000000004</v>
      </c>
      <c r="W453" s="5">
        <v>4306.277000000001</v>
      </c>
      <c r="X453" s="5">
        <v>4306.7970000000014</v>
      </c>
      <c r="Y453" s="5">
        <v>4288.9900000000016</v>
      </c>
      <c r="Z453" s="5">
        <v>4276.0249999999996</v>
      </c>
      <c r="AA453" s="5">
        <v>4247.2620000000024</v>
      </c>
      <c r="AB453" s="5">
        <v>4224.1660000000002</v>
      </c>
      <c r="AC453" s="5">
        <v>4188.7510000000002</v>
      </c>
      <c r="AD453" s="5">
        <v>4155.3250000000007</v>
      </c>
      <c r="AE453" s="5">
        <v>4155.3250000000007</v>
      </c>
    </row>
    <row r="454" spans="1:31">
      <c r="A454" s="56" t="s">
        <v>75</v>
      </c>
      <c r="B454" s="56" t="s">
        <v>197</v>
      </c>
      <c r="C454" s="56" t="s">
        <v>146</v>
      </c>
      <c r="D454" s="5">
        <v>27.966639847709899</v>
      </c>
      <c r="E454" s="5">
        <v>57.972022096253063</v>
      </c>
      <c r="F454" s="5">
        <v>87.442459357176347</v>
      </c>
      <c r="G454" s="5">
        <v>121.0724000352471</v>
      </c>
      <c r="H454" s="5">
        <v>154.61389092876061</v>
      </c>
      <c r="I454" s="5">
        <v>187.16062822090001</v>
      </c>
      <c r="J454" s="5">
        <v>218.3400672591961</v>
      </c>
      <c r="K454" s="5">
        <v>254.14223163033409</v>
      </c>
      <c r="L454" s="5">
        <v>290.2336735130632</v>
      </c>
      <c r="M454" s="5">
        <v>328.71334081566448</v>
      </c>
      <c r="N454" s="5">
        <v>361.96398485011969</v>
      </c>
      <c r="O454" s="5">
        <v>402.62384212226408</v>
      </c>
      <c r="P454" s="5">
        <v>442.11607292964572</v>
      </c>
      <c r="Q454" s="5">
        <v>486.00542087693088</v>
      </c>
      <c r="R454" s="5">
        <v>527.36072955923134</v>
      </c>
      <c r="S454" s="5">
        <v>566.07436968672584</v>
      </c>
      <c r="T454" s="5">
        <v>612.4416282371227</v>
      </c>
      <c r="U454" s="5">
        <v>660.05842888367874</v>
      </c>
      <c r="V454" s="5">
        <v>705.42088086631964</v>
      </c>
      <c r="W454" s="5">
        <v>749.90218507628617</v>
      </c>
      <c r="X454" s="5">
        <v>798.03180817615851</v>
      </c>
      <c r="Y454" s="5">
        <v>849.54910337861622</v>
      </c>
      <c r="Z454" s="5">
        <v>899.27917628446596</v>
      </c>
      <c r="AA454" s="5">
        <v>945.46105939618053</v>
      </c>
      <c r="AB454" s="5">
        <v>1003.846676001139</v>
      </c>
      <c r="AC454" s="5">
        <v>1059.5157277066539</v>
      </c>
      <c r="AD454" s="5">
        <v>1116.883450306987</v>
      </c>
      <c r="AE454" s="5">
        <v>1174.697781324073</v>
      </c>
    </row>
    <row r="455" spans="1:3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</row>
    <row r="456" spans="1:31">
      <c r="A456" s="56" t="s">
        <v>75</v>
      </c>
      <c r="B456" s="56" t="s">
        <v>198</v>
      </c>
      <c r="C456" s="56" t="s">
        <v>132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</row>
    <row r="457" spans="1:31">
      <c r="A457" s="56" t="s">
        <v>75</v>
      </c>
      <c r="B457" s="56" t="s">
        <v>198</v>
      </c>
      <c r="C457" s="56" t="s">
        <v>133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</row>
    <row r="458" spans="1:31">
      <c r="A458" s="56" t="s">
        <v>75</v>
      </c>
      <c r="B458" s="56" t="s">
        <v>198</v>
      </c>
      <c r="C458" s="56" t="s">
        <v>134</v>
      </c>
      <c r="D458" s="5">
        <v>0</v>
      </c>
      <c r="E458" s="5">
        <v>3.63E-6</v>
      </c>
      <c r="F458" s="5">
        <v>3.63E-6</v>
      </c>
      <c r="G458" s="5">
        <v>3.63E-6</v>
      </c>
      <c r="H458" s="5">
        <v>3.63E-6</v>
      </c>
      <c r="I458" s="5">
        <v>3.63E-6</v>
      </c>
      <c r="J458" s="5">
        <v>3.63E-6</v>
      </c>
      <c r="K458" s="5">
        <v>8.239999999999999E-6</v>
      </c>
      <c r="L458" s="5">
        <v>8.239999999999999E-6</v>
      </c>
      <c r="M458" s="5">
        <v>8.239999999999999E-6</v>
      </c>
      <c r="N458" s="5">
        <v>8.239999999999999E-6</v>
      </c>
      <c r="O458" s="5">
        <v>8.239999999999999E-6</v>
      </c>
      <c r="P458" s="5">
        <v>8.239999999999999E-6</v>
      </c>
      <c r="Q458" s="5">
        <v>155.78690502000001</v>
      </c>
      <c r="R458" s="5">
        <v>155.78690502000001</v>
      </c>
      <c r="S458" s="5">
        <v>155.78690914000001</v>
      </c>
      <c r="T458" s="5">
        <v>1015.40319559</v>
      </c>
      <c r="U458" s="5">
        <v>1015.40319559</v>
      </c>
      <c r="V458" s="5">
        <v>1015.40319559</v>
      </c>
      <c r="W458" s="5">
        <v>1203.52732694</v>
      </c>
      <c r="X458" s="5">
        <v>1203.52732694</v>
      </c>
      <c r="Y458" s="5">
        <v>1203.52732939</v>
      </c>
      <c r="Z458" s="5">
        <v>1203.5273388099999</v>
      </c>
      <c r="AA458" s="5">
        <v>1203.5273477400001</v>
      </c>
      <c r="AB458" s="5">
        <v>1203.5273596100001</v>
      </c>
      <c r="AC458" s="5">
        <v>1203.5273705</v>
      </c>
      <c r="AD458" s="5">
        <v>2413.4069191799999</v>
      </c>
      <c r="AE458" s="5">
        <v>2618.52244178</v>
      </c>
    </row>
    <row r="459" spans="1:31">
      <c r="A459" s="56" t="s">
        <v>75</v>
      </c>
      <c r="B459" s="56" t="s">
        <v>198</v>
      </c>
      <c r="C459" s="56" t="s">
        <v>135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</row>
    <row r="460" spans="1:31">
      <c r="A460" s="56" t="s">
        <v>75</v>
      </c>
      <c r="B460" s="56" t="s">
        <v>198</v>
      </c>
      <c r="C460" s="56" t="s">
        <v>136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</row>
    <row r="461" spans="1:31">
      <c r="A461" s="56" t="s">
        <v>75</v>
      </c>
      <c r="B461" s="56" t="s">
        <v>198</v>
      </c>
      <c r="C461" s="56" t="s">
        <v>153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1.416E-5</v>
      </c>
      <c r="J461" s="5">
        <v>1.8309999999999999E-5</v>
      </c>
      <c r="K461" s="5">
        <v>5.1239999999999997E-5</v>
      </c>
      <c r="L461" s="5">
        <v>5.1239999999999997E-5</v>
      </c>
      <c r="M461" s="5">
        <v>5.1239999999999997E-5</v>
      </c>
      <c r="N461" s="5">
        <v>5.1239999999999997E-5</v>
      </c>
      <c r="O461" s="5">
        <v>5.1239999999999997E-5</v>
      </c>
      <c r="P461" s="5">
        <v>5.1239999999999997E-5</v>
      </c>
      <c r="Q461" s="5">
        <v>1.047E-4</v>
      </c>
      <c r="R461" s="5">
        <v>1.2214999999999999E-4</v>
      </c>
      <c r="S461" s="5">
        <v>1.2217E-4</v>
      </c>
      <c r="T461" s="5">
        <v>502.78598314999999</v>
      </c>
      <c r="U461" s="5">
        <v>502.78598314999999</v>
      </c>
      <c r="V461" s="5">
        <v>502.78598314999999</v>
      </c>
      <c r="W461" s="5">
        <v>502.78598314999999</v>
      </c>
      <c r="X461" s="5">
        <v>685.86670411</v>
      </c>
      <c r="Y461" s="5">
        <v>685.86670775000005</v>
      </c>
      <c r="Z461" s="5">
        <v>685.86670941000011</v>
      </c>
      <c r="AA461" s="5">
        <v>685.86671281000019</v>
      </c>
      <c r="AB461" s="5">
        <v>685.86671284000022</v>
      </c>
      <c r="AC461" s="5">
        <v>685.86671329000012</v>
      </c>
      <c r="AD461" s="5">
        <v>685.86673400000018</v>
      </c>
      <c r="AE461" s="5">
        <v>685.86673868000025</v>
      </c>
    </row>
    <row r="462" spans="1:31">
      <c r="A462" s="56" t="s">
        <v>75</v>
      </c>
      <c r="B462" s="56" t="s">
        <v>198</v>
      </c>
      <c r="C462" s="56" t="s">
        <v>154</v>
      </c>
      <c r="D462" s="5">
        <v>2.4399999999999999E-6</v>
      </c>
      <c r="E462" s="5">
        <v>3.4400000000000001E-6</v>
      </c>
      <c r="F462" s="5">
        <v>4.25E-6</v>
      </c>
      <c r="G462" s="5">
        <v>6.2500000000000003E-6</v>
      </c>
      <c r="H462" s="5">
        <v>1.0149999999999999E-5</v>
      </c>
      <c r="I462" s="5">
        <v>1.9029999999999999E-5</v>
      </c>
      <c r="J462" s="5">
        <v>5.575E-5</v>
      </c>
      <c r="K462" s="5">
        <v>586.19233670999995</v>
      </c>
      <c r="L462" s="5">
        <v>586.19233670999995</v>
      </c>
      <c r="M462" s="5">
        <v>586.19233670999995</v>
      </c>
      <c r="N462" s="5">
        <v>586.19233670999995</v>
      </c>
      <c r="O462" s="5">
        <v>586.19233670999995</v>
      </c>
      <c r="P462" s="5">
        <v>586.19233670999995</v>
      </c>
      <c r="Q462" s="5">
        <v>586.19233672999997</v>
      </c>
      <c r="R462" s="5">
        <v>586.19233673999997</v>
      </c>
      <c r="S462" s="5">
        <v>586.19233673999997</v>
      </c>
      <c r="T462" s="5">
        <v>586.19233674999998</v>
      </c>
      <c r="U462" s="5">
        <v>586.19233674999998</v>
      </c>
      <c r="V462" s="5">
        <v>586.19233674999998</v>
      </c>
      <c r="W462" s="5">
        <v>586.19233674999998</v>
      </c>
      <c r="X462" s="5">
        <v>586.19233674999998</v>
      </c>
      <c r="Y462" s="5">
        <v>586.19233674999998</v>
      </c>
      <c r="Z462" s="5">
        <v>586.19233674999998</v>
      </c>
      <c r="AA462" s="5">
        <v>586.19233674999998</v>
      </c>
      <c r="AB462" s="5">
        <v>586.19233674999998</v>
      </c>
      <c r="AC462" s="5">
        <v>586.19233674999998</v>
      </c>
      <c r="AD462" s="5">
        <v>586.19233674999998</v>
      </c>
      <c r="AE462" s="5">
        <v>586.19233674999998</v>
      </c>
    </row>
    <row r="463" spans="1:31">
      <c r="A463" s="56" t="s">
        <v>75</v>
      </c>
      <c r="B463" s="56" t="s">
        <v>198</v>
      </c>
      <c r="C463" s="56" t="s">
        <v>155</v>
      </c>
      <c r="D463" s="5">
        <v>0</v>
      </c>
      <c r="E463" s="5">
        <v>0</v>
      </c>
      <c r="F463" s="5">
        <v>0</v>
      </c>
      <c r="G463" s="5">
        <v>0</v>
      </c>
      <c r="H463" s="5">
        <v>1.0999999999999981</v>
      </c>
      <c r="I463" s="5">
        <v>1.0999999999999981</v>
      </c>
      <c r="J463" s="5">
        <v>1.0999999999999981</v>
      </c>
      <c r="K463" s="5">
        <v>1.0999999999999981</v>
      </c>
      <c r="L463" s="5">
        <v>1.0999999999999981</v>
      </c>
      <c r="M463" s="5">
        <v>252.2</v>
      </c>
      <c r="N463" s="5">
        <v>252.2</v>
      </c>
      <c r="O463" s="5">
        <v>253.3</v>
      </c>
      <c r="P463" s="5">
        <v>253.3</v>
      </c>
      <c r="Q463" s="5">
        <v>254.4</v>
      </c>
      <c r="R463" s="5">
        <v>254.4</v>
      </c>
      <c r="S463" s="5">
        <v>254.4</v>
      </c>
      <c r="T463" s="5">
        <v>254.4</v>
      </c>
      <c r="U463" s="5">
        <v>254.4</v>
      </c>
      <c r="V463" s="5">
        <v>254.4</v>
      </c>
      <c r="W463" s="5">
        <v>254.4</v>
      </c>
      <c r="X463" s="5">
        <v>254.4</v>
      </c>
      <c r="Y463" s="5">
        <v>254.4</v>
      </c>
      <c r="Z463" s="5">
        <v>254.4</v>
      </c>
      <c r="AA463" s="5">
        <v>254.4</v>
      </c>
      <c r="AB463" s="5">
        <v>254.4</v>
      </c>
      <c r="AC463" s="5">
        <v>254.4</v>
      </c>
      <c r="AD463" s="5">
        <v>254.4</v>
      </c>
      <c r="AE463" s="5">
        <v>254.4</v>
      </c>
    </row>
    <row r="464" spans="1:31">
      <c r="A464" s="56" t="s">
        <v>75</v>
      </c>
      <c r="B464" s="56" t="s">
        <v>198</v>
      </c>
      <c r="C464" s="56" t="s">
        <v>138</v>
      </c>
      <c r="D464" s="5">
        <v>50.557000000000002</v>
      </c>
      <c r="E464" s="5">
        <v>131.93</v>
      </c>
      <c r="F464" s="5">
        <v>249.50899999999999</v>
      </c>
      <c r="G464" s="5">
        <v>402.49900000000002</v>
      </c>
      <c r="H464" s="5">
        <v>592.0139999999999</v>
      </c>
      <c r="I464" s="5">
        <v>767.31</v>
      </c>
      <c r="J464" s="5">
        <v>1019.701</v>
      </c>
      <c r="K464" s="5">
        <v>1234.6444565899999</v>
      </c>
      <c r="L464" s="5">
        <v>1437.02502918</v>
      </c>
      <c r="M464" s="5">
        <v>1667.1736107700001</v>
      </c>
      <c r="N464" s="5">
        <v>1967.06290517</v>
      </c>
      <c r="O464" s="5">
        <v>2317.0620700999989</v>
      </c>
      <c r="P464" s="5">
        <v>2683.9242191599992</v>
      </c>
      <c r="Q464" s="5">
        <v>3078.1003508299991</v>
      </c>
      <c r="R464" s="5">
        <v>3498.0703958999989</v>
      </c>
      <c r="S464" s="5">
        <v>3902.0178795100001</v>
      </c>
      <c r="T464" s="5">
        <v>4243.0639133199993</v>
      </c>
      <c r="U464" s="5">
        <v>4588.8862578199996</v>
      </c>
      <c r="V464" s="5">
        <v>4917.1305791000004</v>
      </c>
      <c r="W464" s="5">
        <v>5235.4245199799998</v>
      </c>
      <c r="X464" s="5">
        <v>5563.1359228100009</v>
      </c>
      <c r="Y464" s="5">
        <v>5909.4653060000001</v>
      </c>
      <c r="Z464" s="5">
        <v>6263.6991736600003</v>
      </c>
      <c r="AA464" s="5">
        <v>6640.7039552000006</v>
      </c>
      <c r="AB464" s="5">
        <v>7024.8455544500002</v>
      </c>
      <c r="AC464" s="5">
        <v>7433.0442817500007</v>
      </c>
      <c r="AD464" s="5">
        <v>7850.1142635799997</v>
      </c>
      <c r="AE464" s="5">
        <v>7878.822367310001</v>
      </c>
    </row>
    <row r="465" spans="1:31">
      <c r="A465" s="56" t="s">
        <v>75</v>
      </c>
      <c r="B465" s="56" t="s">
        <v>198</v>
      </c>
      <c r="C465" s="56" t="s">
        <v>139</v>
      </c>
      <c r="D465" s="5">
        <v>235.46199999999999</v>
      </c>
      <c r="E465" s="5">
        <v>495.98899999999992</v>
      </c>
      <c r="F465" s="5">
        <v>744.11799999999994</v>
      </c>
      <c r="G465" s="5">
        <v>971.71900000000005</v>
      </c>
      <c r="H465" s="5">
        <v>1167.069</v>
      </c>
      <c r="I465" s="5">
        <v>1241.069</v>
      </c>
      <c r="J465" s="5">
        <v>1369.0930000000001</v>
      </c>
      <c r="K465" s="5">
        <v>1580.354</v>
      </c>
      <c r="L465" s="5">
        <v>1747.289</v>
      </c>
      <c r="M465" s="5">
        <v>1914.7639999999999</v>
      </c>
      <c r="N465" s="5">
        <v>2152.3429999999998</v>
      </c>
      <c r="O465" s="5">
        <v>2408.1790000000001</v>
      </c>
      <c r="P465" s="5">
        <v>2658.0529999999999</v>
      </c>
      <c r="Q465" s="5">
        <v>2893.2620000000002</v>
      </c>
      <c r="R465" s="5">
        <v>3132.4560000000001</v>
      </c>
      <c r="S465" s="5">
        <v>3307.1959999999999</v>
      </c>
      <c r="T465" s="5">
        <v>3404.0439999999999</v>
      </c>
      <c r="U465" s="5">
        <v>3468.697999999999</v>
      </c>
      <c r="V465" s="5">
        <v>3508.27</v>
      </c>
      <c r="W465" s="5">
        <v>3507.7710000000002</v>
      </c>
      <c r="X465" s="5">
        <v>3510.5940000000001</v>
      </c>
      <c r="Y465" s="5">
        <v>3501.5169999999998</v>
      </c>
      <c r="Z465" s="5">
        <v>3495.7370000000001</v>
      </c>
      <c r="AA465" s="5">
        <v>3479.121000000001</v>
      </c>
      <c r="AB465" s="5">
        <v>3466.3290000000011</v>
      </c>
      <c r="AC465" s="5">
        <v>3443.860000000001</v>
      </c>
      <c r="AD465" s="5">
        <v>3424.6760000000008</v>
      </c>
      <c r="AE465" s="5">
        <v>3424.6760000000008</v>
      </c>
    </row>
    <row r="466" spans="1:31">
      <c r="A466" s="56" t="s">
        <v>75</v>
      </c>
      <c r="B466" s="56" t="s">
        <v>198</v>
      </c>
      <c r="C466" s="56" t="s">
        <v>146</v>
      </c>
      <c r="D466" s="5">
        <v>27.710227027961171</v>
      </c>
      <c r="E466" s="5">
        <v>50.310897013230061</v>
      </c>
      <c r="F466" s="5">
        <v>74.672167916392056</v>
      </c>
      <c r="G466" s="5">
        <v>94.022937910285719</v>
      </c>
      <c r="H466" s="5">
        <v>119.1562399951289</v>
      </c>
      <c r="I466" s="5">
        <v>144.20603854408921</v>
      </c>
      <c r="J466" s="5">
        <v>171.13014067922671</v>
      </c>
      <c r="K466" s="5">
        <v>197.3637831839122</v>
      </c>
      <c r="L466" s="5">
        <v>227.21192182945239</v>
      </c>
      <c r="M466" s="5">
        <v>263.74488994034289</v>
      </c>
      <c r="N466" s="5">
        <v>296.21473430141191</v>
      </c>
      <c r="O466" s="5">
        <v>329.01604308404262</v>
      </c>
      <c r="P466" s="5">
        <v>366.41505623677119</v>
      </c>
      <c r="Q466" s="5">
        <v>406.49614175884221</v>
      </c>
      <c r="R466" s="5">
        <v>442.43709016142651</v>
      </c>
      <c r="S466" s="5">
        <v>480.86512955553769</v>
      </c>
      <c r="T466" s="5">
        <v>521.2578231995351</v>
      </c>
      <c r="U466" s="5">
        <v>556.0963966069221</v>
      </c>
      <c r="V466" s="5">
        <v>594.2533664658024</v>
      </c>
      <c r="W466" s="5">
        <v>636.63269598333522</v>
      </c>
      <c r="X466" s="5">
        <v>678.98808318125111</v>
      </c>
      <c r="Y466" s="5">
        <v>723.22242172798656</v>
      </c>
      <c r="Z466" s="5">
        <v>762.91522471196686</v>
      </c>
      <c r="AA466" s="5">
        <v>803.64403493572217</v>
      </c>
      <c r="AB466" s="5">
        <v>844.8037259873347</v>
      </c>
      <c r="AC466" s="5">
        <v>897.56711773930442</v>
      </c>
      <c r="AD466" s="5">
        <v>939.83565324167989</v>
      </c>
      <c r="AE466" s="5">
        <v>997.24639686162709</v>
      </c>
    </row>
    <row r="467" spans="1:3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</row>
    <row r="468" spans="1:31">
      <c r="A468" s="56" t="s">
        <v>75</v>
      </c>
      <c r="B468" s="56" t="s">
        <v>199</v>
      </c>
      <c r="C468" s="56" t="s">
        <v>132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</row>
    <row r="469" spans="1:31">
      <c r="A469" s="56" t="s">
        <v>75</v>
      </c>
      <c r="B469" s="56" t="s">
        <v>199</v>
      </c>
      <c r="C469" s="56" t="s">
        <v>133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</row>
    <row r="470" spans="1:31">
      <c r="A470" s="56" t="s">
        <v>75</v>
      </c>
      <c r="B470" s="56" t="s">
        <v>199</v>
      </c>
      <c r="C470" s="56" t="s">
        <v>134</v>
      </c>
      <c r="D470" s="5">
        <v>0</v>
      </c>
      <c r="E470" s="5">
        <v>2.65E-6</v>
      </c>
      <c r="F470" s="5">
        <v>2.65E-6</v>
      </c>
      <c r="G470" s="5">
        <v>2.65E-6</v>
      </c>
      <c r="H470" s="5">
        <v>2.65E-6</v>
      </c>
      <c r="I470" s="5">
        <v>2.65E-6</v>
      </c>
      <c r="J470" s="5">
        <v>2.65E-6</v>
      </c>
      <c r="K470" s="5">
        <v>5.3000000000000001E-6</v>
      </c>
      <c r="L470" s="5">
        <v>5.3000000000000001E-6</v>
      </c>
      <c r="M470" s="5">
        <v>5.3000000000000001E-6</v>
      </c>
      <c r="N470" s="5">
        <v>5.3000000000000001E-6</v>
      </c>
      <c r="O470" s="5">
        <v>5.3000000000000001E-6</v>
      </c>
      <c r="P470" s="5">
        <v>5.3000000000000001E-6</v>
      </c>
      <c r="Q470" s="5">
        <v>1.06E-5</v>
      </c>
      <c r="R470" s="5">
        <v>1.06E-5</v>
      </c>
      <c r="S470" s="5">
        <v>1.59E-5</v>
      </c>
      <c r="T470" s="5">
        <v>7.4199999999999988E-5</v>
      </c>
      <c r="U470" s="5">
        <v>7.4199999999999988E-5</v>
      </c>
      <c r="V470" s="5">
        <v>7.4199999999999988E-5</v>
      </c>
      <c r="W470" s="5">
        <v>7.4199999999999988E-5</v>
      </c>
      <c r="X470" s="5">
        <v>1.5899999999999999E-4</v>
      </c>
      <c r="Y470" s="5">
        <v>159.74592995</v>
      </c>
      <c r="Z470" s="5">
        <v>159.74592995</v>
      </c>
      <c r="AA470" s="5">
        <v>159.74592995</v>
      </c>
      <c r="AB470" s="5">
        <v>159.74592995</v>
      </c>
      <c r="AC470" s="5">
        <v>159.74592995</v>
      </c>
      <c r="AD470" s="5">
        <v>159.74592995</v>
      </c>
      <c r="AE470" s="5">
        <v>159.74592995</v>
      </c>
    </row>
    <row r="471" spans="1:31">
      <c r="A471" s="56" t="s">
        <v>75</v>
      </c>
      <c r="B471" s="56" t="s">
        <v>199</v>
      </c>
      <c r="C471" s="56" t="s">
        <v>135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</row>
    <row r="472" spans="1:31">
      <c r="A472" s="56" t="s">
        <v>75</v>
      </c>
      <c r="B472" s="56" t="s">
        <v>199</v>
      </c>
      <c r="C472" s="56" t="s">
        <v>136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</row>
    <row r="473" spans="1:31">
      <c r="A473" s="56" t="s">
        <v>75</v>
      </c>
      <c r="B473" s="56" t="s">
        <v>199</v>
      </c>
      <c r="C473" s="56" t="s">
        <v>153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</row>
    <row r="474" spans="1:31">
      <c r="A474" s="56" t="s">
        <v>75</v>
      </c>
      <c r="B474" s="56" t="s">
        <v>199</v>
      </c>
      <c r="C474" s="56" t="s">
        <v>154</v>
      </c>
      <c r="D474" s="5">
        <v>2.7499999999999999E-6</v>
      </c>
      <c r="E474" s="5">
        <v>4.33E-6</v>
      </c>
      <c r="F474" s="5">
        <v>4.51E-6</v>
      </c>
      <c r="G474" s="5">
        <v>6.72E-6</v>
      </c>
      <c r="H474" s="5">
        <v>1.0679999999999999E-5</v>
      </c>
      <c r="I474" s="5">
        <v>2.304E-5</v>
      </c>
      <c r="J474" s="5">
        <v>6.2810000000000003E-5</v>
      </c>
      <c r="K474" s="5">
        <v>3.0573999999999998E-4</v>
      </c>
      <c r="L474" s="5">
        <v>3.0573999999999998E-4</v>
      </c>
      <c r="M474" s="5">
        <v>3.0573999999999998E-4</v>
      </c>
      <c r="N474" s="5">
        <v>3.0573999999999998E-4</v>
      </c>
      <c r="O474" s="5">
        <v>3.0573999999999998E-4</v>
      </c>
      <c r="P474" s="5">
        <v>3.0573999999999998E-4</v>
      </c>
      <c r="Q474" s="5">
        <v>3.0577000000000002E-4</v>
      </c>
      <c r="R474" s="5">
        <v>3.4977000000000001E-4</v>
      </c>
      <c r="S474" s="5">
        <v>57.343719520000001</v>
      </c>
      <c r="T474" s="5">
        <v>307.76515522</v>
      </c>
      <c r="U474" s="5">
        <v>307.76515523</v>
      </c>
      <c r="V474" s="5">
        <v>307.76515525000002</v>
      </c>
      <c r="W474" s="5">
        <v>307.76515526999998</v>
      </c>
      <c r="X474" s="5">
        <v>307.76515542999999</v>
      </c>
      <c r="Y474" s="5">
        <v>307.76517745000012</v>
      </c>
      <c r="Z474" s="5">
        <v>307.76517747000008</v>
      </c>
      <c r="AA474" s="5">
        <v>307.76517751000011</v>
      </c>
      <c r="AB474" s="5">
        <v>307.76517753000007</v>
      </c>
      <c r="AC474" s="5">
        <v>307.76518361000012</v>
      </c>
      <c r="AD474" s="5">
        <v>1011.13819312</v>
      </c>
      <c r="AE474" s="5">
        <v>1011.13819324</v>
      </c>
    </row>
    <row r="475" spans="1:31">
      <c r="A475" s="56" t="s">
        <v>75</v>
      </c>
      <c r="B475" s="56" t="s">
        <v>199</v>
      </c>
      <c r="C475" s="56" t="s">
        <v>155</v>
      </c>
      <c r="D475" s="5">
        <v>268</v>
      </c>
      <c r="E475" s="5">
        <v>268</v>
      </c>
      <c r="F475" s="5">
        <v>268</v>
      </c>
      <c r="G475" s="5">
        <v>268</v>
      </c>
      <c r="H475" s="5">
        <v>268</v>
      </c>
      <c r="I475" s="5">
        <v>268</v>
      </c>
      <c r="J475" s="5">
        <v>268</v>
      </c>
      <c r="K475" s="5">
        <v>268</v>
      </c>
      <c r="L475" s="5">
        <v>268</v>
      </c>
      <c r="M475" s="5">
        <v>268</v>
      </c>
      <c r="N475" s="5">
        <v>268</v>
      </c>
      <c r="O475" s="5">
        <v>268</v>
      </c>
      <c r="P475" s="5">
        <v>268</v>
      </c>
      <c r="Q475" s="5">
        <v>268</v>
      </c>
      <c r="R475" s="5">
        <v>268</v>
      </c>
      <c r="S475" s="5">
        <v>268</v>
      </c>
      <c r="T475" s="5">
        <v>268</v>
      </c>
      <c r="U475" s="5">
        <v>268</v>
      </c>
      <c r="V475" s="5">
        <v>268</v>
      </c>
      <c r="W475" s="5">
        <v>268</v>
      </c>
      <c r="X475" s="5">
        <v>268</v>
      </c>
      <c r="Y475" s="5">
        <v>270.10000000000002</v>
      </c>
      <c r="Z475" s="5">
        <v>270.10000000000002</v>
      </c>
      <c r="AA475" s="5">
        <v>270.10000000000002</v>
      </c>
      <c r="AB475" s="5">
        <v>270.10000000000002</v>
      </c>
      <c r="AC475" s="5">
        <v>270.10000000000002</v>
      </c>
      <c r="AD475" s="5">
        <v>270.10000000000002</v>
      </c>
      <c r="AE475" s="5">
        <v>270.10000000000002</v>
      </c>
    </row>
    <row r="476" spans="1:31">
      <c r="A476" s="56" t="s">
        <v>75</v>
      </c>
      <c r="B476" s="56" t="s">
        <v>199</v>
      </c>
      <c r="C476" s="56" t="s">
        <v>138</v>
      </c>
      <c r="D476" s="5">
        <v>59.911000000000001</v>
      </c>
      <c r="E476" s="5">
        <v>98.22</v>
      </c>
      <c r="F476" s="5">
        <v>141.54</v>
      </c>
      <c r="G476" s="5">
        <v>185.56700000000001</v>
      </c>
      <c r="H476" s="5">
        <v>233.32900000000001</v>
      </c>
      <c r="I476" s="5">
        <v>285.42700000000002</v>
      </c>
      <c r="J476" s="5">
        <v>367.81200000000001</v>
      </c>
      <c r="K476" s="5">
        <v>452.97432892</v>
      </c>
      <c r="L476" s="5">
        <v>547.7675836599999</v>
      </c>
      <c r="M476" s="5">
        <v>662.68215979999991</v>
      </c>
      <c r="N476" s="5">
        <v>793.40336463999984</v>
      </c>
      <c r="O476" s="5">
        <v>932.90598900999998</v>
      </c>
      <c r="P476" s="5">
        <v>1074.45909076</v>
      </c>
      <c r="Q476" s="5">
        <v>1220.9122802100001</v>
      </c>
      <c r="R476" s="5">
        <v>1362.67303713</v>
      </c>
      <c r="S476" s="5">
        <v>1507.1898997799999</v>
      </c>
      <c r="T476" s="5">
        <v>1620.31444298</v>
      </c>
      <c r="U476" s="5">
        <v>1732.2135201399999</v>
      </c>
      <c r="V476" s="5">
        <v>1836.69524267</v>
      </c>
      <c r="W476" s="5">
        <v>1948.84704786</v>
      </c>
      <c r="X476" s="5">
        <v>2064.3628776599999</v>
      </c>
      <c r="Y476" s="5">
        <v>2186.9973560600001</v>
      </c>
      <c r="Z476" s="5">
        <v>2311.33322318</v>
      </c>
      <c r="AA476" s="5">
        <v>2443.3367952899998</v>
      </c>
      <c r="AB476" s="5">
        <v>2577.0948546900008</v>
      </c>
      <c r="AC476" s="5">
        <v>2718.21610401</v>
      </c>
      <c r="AD476" s="5">
        <v>2862.6771629700002</v>
      </c>
      <c r="AE476" s="5">
        <v>2871.1203167600002</v>
      </c>
    </row>
    <row r="477" spans="1:31">
      <c r="A477" s="56" t="s">
        <v>75</v>
      </c>
      <c r="B477" s="56" t="s">
        <v>199</v>
      </c>
      <c r="C477" s="56" t="s">
        <v>139</v>
      </c>
      <c r="D477" s="5">
        <v>127.2</v>
      </c>
      <c r="E477" s="5">
        <v>190.76300000000001</v>
      </c>
      <c r="F477" s="5">
        <v>250.37299999999999</v>
      </c>
      <c r="G477" s="5">
        <v>300.33100000000002</v>
      </c>
      <c r="H477" s="5">
        <v>345.05599999999993</v>
      </c>
      <c r="I477" s="5">
        <v>388.23799999999989</v>
      </c>
      <c r="J477" s="5">
        <v>465.14</v>
      </c>
      <c r="K477" s="5">
        <v>551.85200000000009</v>
      </c>
      <c r="L477" s="5">
        <v>642.01899999999989</v>
      </c>
      <c r="M477" s="5">
        <v>743.78100000000006</v>
      </c>
      <c r="N477" s="5">
        <v>855.78399999999999</v>
      </c>
      <c r="O477" s="5">
        <v>961.63900000000001</v>
      </c>
      <c r="P477" s="5">
        <v>1060.366</v>
      </c>
      <c r="Q477" s="5">
        <v>1147.3630000000001</v>
      </c>
      <c r="R477" s="5">
        <v>1221.508</v>
      </c>
      <c r="S477" s="5">
        <v>1281.973</v>
      </c>
      <c r="T477" s="5">
        <v>1306.452</v>
      </c>
      <c r="U477" s="5">
        <v>1316.9670000000001</v>
      </c>
      <c r="V477" s="5">
        <v>1319.107</v>
      </c>
      <c r="W477" s="5">
        <v>1317.9380000000001</v>
      </c>
      <c r="X477" s="5">
        <v>1318.329</v>
      </c>
      <c r="Y477" s="5">
        <v>1315.1110000000001</v>
      </c>
      <c r="Z477" s="5">
        <v>1313.027</v>
      </c>
      <c r="AA477" s="5">
        <v>1307.1690000000001</v>
      </c>
      <c r="AB477" s="5">
        <v>1302.617</v>
      </c>
      <c r="AC477" s="5">
        <v>1294.1579999999999</v>
      </c>
      <c r="AD477" s="5">
        <v>1287.2659999999989</v>
      </c>
      <c r="AE477" s="5">
        <v>1287.2659999999989</v>
      </c>
    </row>
    <row r="478" spans="1:31">
      <c r="A478" s="56" t="s">
        <v>75</v>
      </c>
      <c r="B478" s="56" t="s">
        <v>199</v>
      </c>
      <c r="C478" s="56" t="s">
        <v>146</v>
      </c>
      <c r="D478" s="5">
        <v>9.0884071417790153</v>
      </c>
      <c r="E478" s="5">
        <v>18.401817102244699</v>
      </c>
      <c r="F478" s="5">
        <v>27.53061628723415</v>
      </c>
      <c r="G478" s="5">
        <v>36.490968306868318</v>
      </c>
      <c r="H478" s="5">
        <v>46.786214920674219</v>
      </c>
      <c r="I478" s="5">
        <v>56.71136617264758</v>
      </c>
      <c r="J478" s="5">
        <v>67.145007589493389</v>
      </c>
      <c r="K478" s="5">
        <v>76.407589234024414</v>
      </c>
      <c r="L478" s="5">
        <v>86.962641497160092</v>
      </c>
      <c r="M478" s="5">
        <v>98.737975535797261</v>
      </c>
      <c r="N478" s="5">
        <v>110.4167521284775</v>
      </c>
      <c r="O478" s="5">
        <v>122.2502667907672</v>
      </c>
      <c r="P478" s="5">
        <v>135.74295157509769</v>
      </c>
      <c r="Q478" s="5">
        <v>149.54302214293611</v>
      </c>
      <c r="R478" s="5">
        <v>163.66680086005951</v>
      </c>
      <c r="S478" s="5">
        <v>178.0190205323099</v>
      </c>
      <c r="T478" s="5">
        <v>192.15050080968271</v>
      </c>
      <c r="U478" s="5">
        <v>208.33424393484029</v>
      </c>
      <c r="V478" s="5">
        <v>221.8744998595833</v>
      </c>
      <c r="W478" s="5">
        <v>239.2970610912553</v>
      </c>
      <c r="X478" s="5">
        <v>255.26108702265461</v>
      </c>
      <c r="Y478" s="5">
        <v>269.78255656703459</v>
      </c>
      <c r="Z478" s="5">
        <v>286.67115552557192</v>
      </c>
      <c r="AA478" s="5">
        <v>299.75810413018678</v>
      </c>
      <c r="AB478" s="5">
        <v>319.09097962425773</v>
      </c>
      <c r="AC478" s="5">
        <v>337.55100873845242</v>
      </c>
      <c r="AD478" s="5">
        <v>358.24609068505532</v>
      </c>
      <c r="AE478" s="5">
        <v>375.53949574350861</v>
      </c>
    </row>
    <row r="479" spans="1:3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</row>
    <row r="480" spans="1:31">
      <c r="A480" s="56" t="s">
        <v>75</v>
      </c>
      <c r="B480" s="56" t="s">
        <v>200</v>
      </c>
      <c r="C480" s="56" t="s">
        <v>132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</row>
    <row r="481" spans="1:31">
      <c r="A481" s="56" t="s">
        <v>75</v>
      </c>
      <c r="B481" s="56" t="s">
        <v>200</v>
      </c>
      <c r="C481" s="56" t="s">
        <v>133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</row>
    <row r="482" spans="1:31">
      <c r="A482" s="56" t="s">
        <v>75</v>
      </c>
      <c r="B482" s="56" t="s">
        <v>200</v>
      </c>
      <c r="C482" s="56" t="s">
        <v>134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2.65E-6</v>
      </c>
      <c r="L482" s="5">
        <v>2.65E-6</v>
      </c>
      <c r="M482" s="5">
        <v>2.65E-6</v>
      </c>
      <c r="N482" s="5">
        <v>2.65E-6</v>
      </c>
      <c r="O482" s="5">
        <v>2.65E-6</v>
      </c>
      <c r="P482" s="5">
        <v>2.65E-6</v>
      </c>
      <c r="Q482" s="5">
        <v>1.06E-5</v>
      </c>
      <c r="R482" s="5">
        <v>1.06E-5</v>
      </c>
      <c r="S482" s="5">
        <v>1.325E-5</v>
      </c>
      <c r="T482" s="5">
        <v>1.59E-5</v>
      </c>
      <c r="U482" s="5">
        <v>1.855E-5</v>
      </c>
      <c r="V482" s="5">
        <v>2.12E-5</v>
      </c>
      <c r="W482" s="5">
        <v>2.915E-5</v>
      </c>
      <c r="X482" s="5">
        <v>2.915E-5</v>
      </c>
      <c r="Y482" s="5">
        <v>2.915E-5</v>
      </c>
      <c r="Z482" s="5">
        <v>3.9749999999999997E-5</v>
      </c>
      <c r="AA482" s="5">
        <v>4.7700000000000007E-5</v>
      </c>
      <c r="AB482" s="5">
        <v>5.8300000000000008E-5</v>
      </c>
      <c r="AC482" s="5">
        <v>6.6250000000000011E-5</v>
      </c>
      <c r="AD482" s="5">
        <v>8.2150000000000018E-5</v>
      </c>
      <c r="AE482" s="5">
        <v>9.5400000000000015E-5</v>
      </c>
    </row>
    <row r="483" spans="1:31">
      <c r="A483" s="56" t="s">
        <v>75</v>
      </c>
      <c r="B483" s="56" t="s">
        <v>200</v>
      </c>
      <c r="C483" s="56" t="s">
        <v>135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</row>
    <row r="484" spans="1:31">
      <c r="A484" s="56" t="s">
        <v>75</v>
      </c>
      <c r="B484" s="56" t="s">
        <v>200</v>
      </c>
      <c r="C484" s="56" t="s">
        <v>136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390.00000000000011</v>
      </c>
      <c r="K484" s="5">
        <v>390.00000000000011</v>
      </c>
      <c r="L484" s="5">
        <v>390.00000000000011</v>
      </c>
      <c r="M484" s="5">
        <v>390.00000000000011</v>
      </c>
      <c r="N484" s="5">
        <v>390.00000000000011</v>
      </c>
      <c r="O484" s="5">
        <v>390.00000000000011</v>
      </c>
      <c r="P484" s="5">
        <v>390.00000000000011</v>
      </c>
      <c r="Q484" s="5">
        <v>390.00000000000011</v>
      </c>
      <c r="R484" s="5">
        <v>390.00000000000011</v>
      </c>
      <c r="S484" s="5">
        <v>390.00000000000011</v>
      </c>
      <c r="T484" s="5">
        <v>390.00000000000011</v>
      </c>
      <c r="U484" s="5">
        <v>390.00000000000011</v>
      </c>
      <c r="V484" s="5">
        <v>390.00000000000011</v>
      </c>
      <c r="W484" s="5">
        <v>390.00000000000011</v>
      </c>
      <c r="X484" s="5">
        <v>390.00000000000011</v>
      </c>
      <c r="Y484" s="5">
        <v>390.00000000000011</v>
      </c>
      <c r="Z484" s="5">
        <v>390.00000000000011</v>
      </c>
      <c r="AA484" s="5">
        <v>390.00000000000011</v>
      </c>
      <c r="AB484" s="5">
        <v>390.00000000000011</v>
      </c>
      <c r="AC484" s="5">
        <v>390.00000000000011</v>
      </c>
      <c r="AD484" s="5">
        <v>390.00000000000011</v>
      </c>
      <c r="AE484" s="5">
        <v>390.00000000000011</v>
      </c>
    </row>
    <row r="485" spans="1:31">
      <c r="A485" s="56" t="s">
        <v>75</v>
      </c>
      <c r="B485" s="56" t="s">
        <v>200</v>
      </c>
      <c r="C485" s="56" t="s">
        <v>153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1.3159999999999999E-5</v>
      </c>
      <c r="J485" s="5">
        <v>4.562E-5</v>
      </c>
      <c r="K485" s="5">
        <v>5.24E-5</v>
      </c>
      <c r="L485" s="5">
        <v>6.8009999999999994E-5</v>
      </c>
      <c r="M485" s="5">
        <v>1.7348999999999999E-4</v>
      </c>
      <c r="N485" s="5">
        <v>1.8770000000000001E-4</v>
      </c>
      <c r="O485" s="5">
        <v>37.483255900000003</v>
      </c>
      <c r="P485" s="5">
        <v>37.483255900000003</v>
      </c>
      <c r="Q485" s="5">
        <v>506.61825157999999</v>
      </c>
      <c r="R485" s="5">
        <v>506.61825161000002</v>
      </c>
      <c r="S485" s="5">
        <v>506.61825162999997</v>
      </c>
      <c r="T485" s="5">
        <v>506.61825163999998</v>
      </c>
      <c r="U485" s="5">
        <v>506.61825164999999</v>
      </c>
      <c r="V485" s="5">
        <v>506.61825167000001</v>
      </c>
      <c r="W485" s="5">
        <v>506.61825173</v>
      </c>
      <c r="X485" s="5">
        <v>506.61825175000001</v>
      </c>
      <c r="Y485" s="5">
        <v>506.61825229999999</v>
      </c>
      <c r="Z485" s="5">
        <v>506.61825296000001</v>
      </c>
      <c r="AA485" s="5">
        <v>506.61825296000001</v>
      </c>
      <c r="AB485" s="5">
        <v>506.61825325000001</v>
      </c>
      <c r="AC485" s="5">
        <v>506.61825330999989</v>
      </c>
      <c r="AD485" s="5">
        <v>515.03976839999996</v>
      </c>
      <c r="AE485" s="5">
        <v>515.03977177000002</v>
      </c>
    </row>
    <row r="486" spans="1:31">
      <c r="A486" s="56" t="s">
        <v>75</v>
      </c>
      <c r="B486" s="56" t="s">
        <v>200</v>
      </c>
      <c r="C486" s="56" t="s">
        <v>154</v>
      </c>
      <c r="D486" s="5">
        <v>3.4699999999999998E-6</v>
      </c>
      <c r="E486" s="5">
        <v>4.5199999999999999E-6</v>
      </c>
      <c r="F486" s="5">
        <v>5.5899999999999998E-6</v>
      </c>
      <c r="G486" s="5">
        <v>6.55E-6</v>
      </c>
      <c r="H486" s="5">
        <v>7.61E-6</v>
      </c>
      <c r="I486" s="5">
        <v>8.8100000000000004E-6</v>
      </c>
      <c r="J486" s="5">
        <v>1.5829999999999999E-5</v>
      </c>
      <c r="K486" s="5">
        <v>1.8479999999999999E-5</v>
      </c>
      <c r="L486" s="5">
        <v>1.872E-5</v>
      </c>
      <c r="M486" s="5">
        <v>1.9599999999999999E-5</v>
      </c>
      <c r="N486" s="5">
        <v>2.304E-5</v>
      </c>
      <c r="O486" s="5">
        <v>2.885E-5</v>
      </c>
      <c r="P486" s="5">
        <v>2.887E-5</v>
      </c>
      <c r="Q486" s="5">
        <v>3.0300000000000001E-5</v>
      </c>
      <c r="R486" s="5">
        <v>3.54E-5</v>
      </c>
      <c r="S486" s="5">
        <v>3.6529999999999998E-5</v>
      </c>
      <c r="T486" s="5">
        <v>3.6569999999999997E-5</v>
      </c>
      <c r="U486" s="5">
        <v>3.7939999999999999E-5</v>
      </c>
      <c r="V486" s="5">
        <v>4.2540000000000003E-5</v>
      </c>
      <c r="W486" s="5">
        <v>5.7590000000000003E-5</v>
      </c>
      <c r="X486" s="5">
        <v>5.7590000000000003E-5</v>
      </c>
      <c r="Y486" s="5">
        <v>8.7100000000000003E-5</v>
      </c>
      <c r="Z486" s="5">
        <v>1.0092E-4</v>
      </c>
      <c r="AA486" s="5">
        <v>1.0092E-4</v>
      </c>
      <c r="AB486" s="5">
        <v>1.1771E-4</v>
      </c>
      <c r="AC486" s="5">
        <v>1.2238E-4</v>
      </c>
      <c r="AD486" s="5">
        <v>1.4940999999999999E-4</v>
      </c>
      <c r="AE486" s="5">
        <v>1.6458999999999999E-4</v>
      </c>
    </row>
    <row r="487" spans="1:31">
      <c r="A487" s="56" t="s">
        <v>75</v>
      </c>
      <c r="B487" s="56" t="s">
        <v>200</v>
      </c>
      <c r="C487" s="56" t="s">
        <v>155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</row>
    <row r="488" spans="1:31">
      <c r="A488" s="56" t="s">
        <v>75</v>
      </c>
      <c r="B488" s="56" t="s">
        <v>200</v>
      </c>
      <c r="C488" s="56" t="s">
        <v>138</v>
      </c>
      <c r="D488" s="5">
        <v>5.907</v>
      </c>
      <c r="E488" s="5">
        <v>12.488</v>
      </c>
      <c r="F488" s="5">
        <v>21.503</v>
      </c>
      <c r="G488" s="5">
        <v>32.477999999999987</v>
      </c>
      <c r="H488" s="5">
        <v>45.638000000000012</v>
      </c>
      <c r="I488" s="5">
        <v>61.108999999999988</v>
      </c>
      <c r="J488" s="5">
        <v>84.734999999999999</v>
      </c>
      <c r="K488" s="5">
        <v>105.58348554</v>
      </c>
      <c r="L488" s="5">
        <v>127.83084998</v>
      </c>
      <c r="M488" s="5">
        <v>155.354265</v>
      </c>
      <c r="N488" s="5">
        <v>187.06205269</v>
      </c>
      <c r="O488" s="5">
        <v>222.53264669999999</v>
      </c>
      <c r="P488" s="5">
        <v>259.43112260999999</v>
      </c>
      <c r="Q488" s="5">
        <v>298.38934676999997</v>
      </c>
      <c r="R488" s="5">
        <v>337.01709091999999</v>
      </c>
      <c r="S488" s="5">
        <v>376.63055521000001</v>
      </c>
      <c r="T488" s="5">
        <v>408.70020768000001</v>
      </c>
      <c r="U488" s="5">
        <v>440.75300571000008</v>
      </c>
      <c r="V488" s="5">
        <v>470.83710607000012</v>
      </c>
      <c r="W488" s="5">
        <v>502.89767237000001</v>
      </c>
      <c r="X488" s="5">
        <v>535.66309856999999</v>
      </c>
      <c r="Y488" s="5">
        <v>570.35317711000005</v>
      </c>
      <c r="Z488" s="5">
        <v>605.4589332999999</v>
      </c>
      <c r="AA488" s="5">
        <v>642.63068506999991</v>
      </c>
      <c r="AB488" s="5">
        <v>680.10499238999989</v>
      </c>
      <c r="AC488" s="5">
        <v>719.56188897999994</v>
      </c>
      <c r="AD488" s="5">
        <v>759.53326587999993</v>
      </c>
      <c r="AE488" s="5">
        <v>761.03382925999995</v>
      </c>
    </row>
    <row r="489" spans="1:31">
      <c r="A489" s="56" t="s">
        <v>75</v>
      </c>
      <c r="B489" s="56" t="s">
        <v>200</v>
      </c>
      <c r="C489" s="56" t="s">
        <v>139</v>
      </c>
      <c r="D489" s="5">
        <v>29.334</v>
      </c>
      <c r="E489" s="5">
        <v>47.628999999999998</v>
      </c>
      <c r="F489" s="5">
        <v>64.516999999999996</v>
      </c>
      <c r="G489" s="5">
        <v>78.224999999999994</v>
      </c>
      <c r="H489" s="5">
        <v>89.277000000000001</v>
      </c>
      <c r="I489" s="5">
        <v>98.78</v>
      </c>
      <c r="J489" s="5">
        <v>115.011</v>
      </c>
      <c r="K489" s="5">
        <v>137.07400000000001</v>
      </c>
      <c r="L489" s="5">
        <v>158.42599999999999</v>
      </c>
      <c r="M489" s="5">
        <v>183.04</v>
      </c>
      <c r="N489" s="5">
        <v>210.37799999999999</v>
      </c>
      <c r="O489" s="5">
        <v>237.846</v>
      </c>
      <c r="P489" s="5">
        <v>264.24900000000002</v>
      </c>
      <c r="Q489" s="5">
        <v>288.36999999999989</v>
      </c>
      <c r="R489" s="5">
        <v>309.79800000000012</v>
      </c>
      <c r="S489" s="5">
        <v>327.80200000000002</v>
      </c>
      <c r="T489" s="5">
        <v>336.72599999999989</v>
      </c>
      <c r="U489" s="5">
        <v>342.09500000000003</v>
      </c>
      <c r="V489" s="5">
        <v>344.98699999999991</v>
      </c>
      <c r="W489" s="5">
        <v>346.62400000000002</v>
      </c>
      <c r="X489" s="5">
        <v>348.41</v>
      </c>
      <c r="Y489" s="5">
        <v>348.92100000000011</v>
      </c>
      <c r="Z489" s="5">
        <v>349.51499999999999</v>
      </c>
      <c r="AA489" s="5">
        <v>348.74300000000011</v>
      </c>
      <c r="AB489" s="5">
        <v>348.15499999999997</v>
      </c>
      <c r="AC489" s="5">
        <v>346.20100000000002</v>
      </c>
      <c r="AD489" s="5">
        <v>344.48399999999998</v>
      </c>
      <c r="AE489" s="5">
        <v>344.48399999999998</v>
      </c>
    </row>
    <row r="490" spans="1:31">
      <c r="A490" s="56" t="s">
        <v>75</v>
      </c>
      <c r="B490" s="56" t="s">
        <v>200</v>
      </c>
      <c r="C490" s="56" t="s">
        <v>146</v>
      </c>
      <c r="D490" s="5">
        <v>1.645734202430198</v>
      </c>
      <c r="E490" s="5">
        <v>3.1558564844187238</v>
      </c>
      <c r="F490" s="5">
        <v>4.7877111613032497</v>
      </c>
      <c r="G490" s="5">
        <v>6.4394387024590003</v>
      </c>
      <c r="H490" s="5">
        <v>7.8728972047375194</v>
      </c>
      <c r="I490" s="5">
        <v>9.0451802569133406</v>
      </c>
      <c r="J490" s="5">
        <v>10.29574220432831</v>
      </c>
      <c r="K490" s="5">
        <v>11.491941571326411</v>
      </c>
      <c r="L490" s="5">
        <v>12.53992243735895</v>
      </c>
      <c r="M490" s="5">
        <v>14.1414351081678</v>
      </c>
      <c r="N490" s="5">
        <v>15.215116110825599</v>
      </c>
      <c r="O490" s="5">
        <v>16.261093897271731</v>
      </c>
      <c r="P490" s="5">
        <v>17.22201022358723</v>
      </c>
      <c r="Q490" s="5">
        <v>18.446668227317449</v>
      </c>
      <c r="R490" s="5">
        <v>19.82015443044876</v>
      </c>
      <c r="S490" s="5">
        <v>21.002318090822111</v>
      </c>
      <c r="T490" s="5">
        <v>22.15212973682079</v>
      </c>
      <c r="U490" s="5">
        <v>23.382734499022948</v>
      </c>
      <c r="V490" s="5">
        <v>24.455236653170392</v>
      </c>
      <c r="W490" s="5">
        <v>25.57365580992311</v>
      </c>
      <c r="X490" s="5">
        <v>26.66025492310435</v>
      </c>
      <c r="Y490" s="5">
        <v>27.821518981185879</v>
      </c>
      <c r="Z490" s="5">
        <v>29.18996699949157</v>
      </c>
      <c r="AA490" s="5">
        <v>30.855175013101199</v>
      </c>
      <c r="AB490" s="5">
        <v>32.904570552590549</v>
      </c>
      <c r="AC490" s="5">
        <v>35.151928397831682</v>
      </c>
      <c r="AD490" s="5">
        <v>37.161296475828991</v>
      </c>
      <c r="AE490" s="5">
        <v>39.599087031677307</v>
      </c>
    </row>
    <row r="491" spans="1:3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</row>
    <row r="492" spans="1:31">
      <c r="A492" s="56" t="s">
        <v>77</v>
      </c>
      <c r="B492" s="56" t="s">
        <v>163</v>
      </c>
      <c r="C492" s="56" t="s">
        <v>132</v>
      </c>
      <c r="D492" s="5">
        <v>316</v>
      </c>
      <c r="E492" s="5">
        <v>316</v>
      </c>
      <c r="F492" s="5">
        <v>316</v>
      </c>
      <c r="G492" s="5">
        <v>316</v>
      </c>
      <c r="H492" s="5">
        <v>316</v>
      </c>
      <c r="I492" s="5">
        <v>316</v>
      </c>
      <c r="J492" s="5">
        <v>316</v>
      </c>
      <c r="K492" s="5">
        <v>316</v>
      </c>
      <c r="L492" s="5">
        <v>316</v>
      </c>
      <c r="M492" s="5">
        <v>316</v>
      </c>
      <c r="N492" s="5">
        <v>316</v>
      </c>
      <c r="O492" s="5">
        <v>316</v>
      </c>
      <c r="P492" s="5">
        <v>316</v>
      </c>
      <c r="Q492" s="5">
        <v>316</v>
      </c>
      <c r="R492" s="5">
        <v>316</v>
      </c>
      <c r="S492" s="5">
        <v>316</v>
      </c>
      <c r="T492" s="5">
        <v>316</v>
      </c>
      <c r="U492" s="5">
        <v>316</v>
      </c>
      <c r="V492" s="5">
        <v>316</v>
      </c>
      <c r="W492" s="5">
        <v>316</v>
      </c>
      <c r="X492" s="5">
        <v>316</v>
      </c>
      <c r="Y492" s="5">
        <v>316</v>
      </c>
      <c r="Z492" s="5">
        <v>316</v>
      </c>
      <c r="AA492" s="5">
        <v>316</v>
      </c>
      <c r="AB492" s="5">
        <v>316</v>
      </c>
      <c r="AC492" s="5">
        <v>316</v>
      </c>
      <c r="AD492" s="5">
        <v>316</v>
      </c>
      <c r="AE492" s="5">
        <v>316</v>
      </c>
    </row>
    <row r="493" spans="1:31">
      <c r="A493" s="56" t="s">
        <v>77</v>
      </c>
      <c r="B493" s="56" t="s">
        <v>163</v>
      </c>
      <c r="C493" s="56" t="s">
        <v>133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</row>
    <row r="494" spans="1:31">
      <c r="A494" s="56" t="s">
        <v>77</v>
      </c>
      <c r="B494" s="56" t="s">
        <v>163</v>
      </c>
      <c r="C494" s="56" t="s">
        <v>134</v>
      </c>
      <c r="D494" s="5">
        <v>0</v>
      </c>
      <c r="E494" s="5">
        <v>4.1200000000000004E-6</v>
      </c>
      <c r="F494" s="5">
        <v>4.1200000000000004E-6</v>
      </c>
      <c r="G494" s="5">
        <v>4.6099999999999999E-6</v>
      </c>
      <c r="H494" s="5">
        <v>4.6099999999999999E-6</v>
      </c>
      <c r="I494" s="5">
        <v>4.6099999999999999E-6</v>
      </c>
      <c r="J494" s="5">
        <v>4.6099999999999999E-6</v>
      </c>
      <c r="K494" s="5">
        <v>4.6099999999999999E-6</v>
      </c>
      <c r="L494" s="5">
        <v>7.7500000000000003E-6</v>
      </c>
      <c r="M494" s="5">
        <v>1.0890000000000001E-5</v>
      </c>
      <c r="N494" s="5">
        <v>1.403E-5</v>
      </c>
      <c r="O494" s="5">
        <v>1.766E-5</v>
      </c>
      <c r="P494" s="5">
        <v>2.0800000000000001E-5</v>
      </c>
      <c r="Q494" s="5">
        <v>2.8060000000000009E-5</v>
      </c>
      <c r="R494" s="5">
        <v>2.8060000000000009E-5</v>
      </c>
      <c r="S494" s="5">
        <v>2.855000000000001E-5</v>
      </c>
      <c r="T494" s="5">
        <v>2.904000000000001E-5</v>
      </c>
      <c r="U494" s="5">
        <v>2.953000000000001E-5</v>
      </c>
      <c r="V494" s="5">
        <v>3.0020000000000011E-5</v>
      </c>
      <c r="W494" s="5">
        <v>3.4139999999999988E-5</v>
      </c>
      <c r="X494" s="5">
        <v>2215.0344751499988</v>
      </c>
      <c r="Y494" s="5">
        <v>2215.0344751499988</v>
      </c>
      <c r="Z494" s="5">
        <v>2215.0344761299989</v>
      </c>
      <c r="AA494" s="5">
        <v>2215.034477109999</v>
      </c>
      <c r="AB494" s="5">
        <v>2215.0344780899991</v>
      </c>
      <c r="AC494" s="5">
        <v>2215.0344780899991</v>
      </c>
      <c r="AD494" s="5">
        <v>2215.0344859299989</v>
      </c>
      <c r="AE494" s="5">
        <v>2215.0344859299989</v>
      </c>
    </row>
    <row r="495" spans="1:31">
      <c r="A495" s="56" t="s">
        <v>77</v>
      </c>
      <c r="B495" s="56" t="s">
        <v>163</v>
      </c>
      <c r="C495" s="56" t="s">
        <v>135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</row>
    <row r="496" spans="1:31">
      <c r="A496" s="56" t="s">
        <v>77</v>
      </c>
      <c r="B496" s="56" t="s">
        <v>163</v>
      </c>
      <c r="C496" s="56" t="s">
        <v>136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</row>
    <row r="497" spans="1:31">
      <c r="A497" s="56" t="s">
        <v>77</v>
      </c>
      <c r="B497" s="56" t="s">
        <v>163</v>
      </c>
      <c r="C497" s="56" t="s">
        <v>152</v>
      </c>
      <c r="D497" s="5">
        <v>0</v>
      </c>
      <c r="E497" s="5">
        <v>0</v>
      </c>
      <c r="F497" s="5">
        <v>680</v>
      </c>
      <c r="G497" s="5">
        <v>2040</v>
      </c>
      <c r="H497" s="5">
        <v>2040</v>
      </c>
      <c r="I497" s="5">
        <v>2040</v>
      </c>
      <c r="J497" s="5">
        <v>2040</v>
      </c>
      <c r="K497" s="5">
        <v>2040</v>
      </c>
      <c r="L497" s="5">
        <v>2040</v>
      </c>
      <c r="M497" s="5">
        <v>2040</v>
      </c>
      <c r="N497" s="5">
        <v>2040</v>
      </c>
      <c r="O497" s="5">
        <v>2040</v>
      </c>
      <c r="P497" s="5">
        <v>2040</v>
      </c>
      <c r="Q497" s="5">
        <v>2040</v>
      </c>
      <c r="R497" s="5">
        <v>2040</v>
      </c>
      <c r="S497" s="5">
        <v>2040</v>
      </c>
      <c r="T497" s="5">
        <v>2040</v>
      </c>
      <c r="U497" s="5">
        <v>2040</v>
      </c>
      <c r="V497" s="5">
        <v>2040</v>
      </c>
      <c r="W497" s="5">
        <v>2040</v>
      </c>
      <c r="X497" s="5">
        <v>2040</v>
      </c>
      <c r="Y497" s="5">
        <v>2040</v>
      </c>
      <c r="Z497" s="5">
        <v>2040</v>
      </c>
      <c r="AA497" s="5">
        <v>2040</v>
      </c>
      <c r="AB497" s="5">
        <v>2040</v>
      </c>
      <c r="AC497" s="5">
        <v>2040</v>
      </c>
      <c r="AD497" s="5">
        <v>2040</v>
      </c>
      <c r="AE497" s="5">
        <v>2040</v>
      </c>
    </row>
    <row r="498" spans="1:31">
      <c r="A498" s="56" t="s">
        <v>77</v>
      </c>
      <c r="B498" s="56" t="s">
        <v>163</v>
      </c>
      <c r="C498" s="56" t="s">
        <v>153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8.0989999999999995E-5</v>
      </c>
      <c r="J498" s="5">
        <v>8.1919999999999988E-5</v>
      </c>
      <c r="K498" s="5">
        <v>8.7839999999999999E-5</v>
      </c>
      <c r="L498" s="5">
        <v>9.6949999999999998E-5</v>
      </c>
      <c r="M498" s="5">
        <v>197.35801290000001</v>
      </c>
      <c r="N498" s="5">
        <v>197.35804687000001</v>
      </c>
      <c r="O498" s="5">
        <v>409.65788938999998</v>
      </c>
      <c r="P498" s="5">
        <v>409.65788939999999</v>
      </c>
      <c r="Q498" s="5">
        <v>409.65788944000002</v>
      </c>
      <c r="R498" s="5">
        <v>516.29645443999993</v>
      </c>
      <c r="S498" s="5">
        <v>516.29645554000001</v>
      </c>
      <c r="T498" s="5">
        <v>569.94633693999992</v>
      </c>
      <c r="U498" s="5">
        <v>614.84067814000002</v>
      </c>
      <c r="V498" s="5">
        <v>614.84067814999992</v>
      </c>
      <c r="W498" s="5">
        <v>614.84067814999992</v>
      </c>
      <c r="X498" s="5">
        <v>999.99999941999988</v>
      </c>
      <c r="Y498" s="5">
        <v>999.99999941999988</v>
      </c>
      <c r="Z498" s="5">
        <v>999.99999941999988</v>
      </c>
      <c r="AA498" s="5">
        <v>999.99999941999988</v>
      </c>
      <c r="AB498" s="5">
        <v>999.99999941999988</v>
      </c>
      <c r="AC498" s="5">
        <v>999.99999950000006</v>
      </c>
      <c r="AD498" s="5">
        <v>999.99999952999985</v>
      </c>
      <c r="AE498" s="5">
        <v>999.99999953999998</v>
      </c>
    </row>
    <row r="499" spans="1:31">
      <c r="A499" s="56" t="s">
        <v>77</v>
      </c>
      <c r="B499" s="56" t="s">
        <v>163</v>
      </c>
      <c r="C499" s="56" t="s">
        <v>154</v>
      </c>
      <c r="D499" s="5">
        <v>1.311E-5</v>
      </c>
      <c r="E499" s="5">
        <v>1.925E-5</v>
      </c>
      <c r="F499" s="5">
        <v>599.99677822000001</v>
      </c>
      <c r="G499" s="5">
        <v>599.99677822000001</v>
      </c>
      <c r="H499" s="5">
        <v>1524.96104066</v>
      </c>
      <c r="I499" s="5">
        <v>1924.99796608</v>
      </c>
      <c r="J499" s="5">
        <v>2000.0149644000001</v>
      </c>
      <c r="K499" s="5">
        <v>2000.0149652600001</v>
      </c>
      <c r="L499" s="5">
        <v>2000.01496574</v>
      </c>
      <c r="M499" s="5">
        <v>2000.01496711</v>
      </c>
      <c r="N499" s="5">
        <v>2000.0149688199999</v>
      </c>
      <c r="O499" s="5">
        <v>2000.01497092</v>
      </c>
      <c r="P499" s="5">
        <v>2000.0149709299999</v>
      </c>
      <c r="Q499" s="5">
        <v>2000.0149710999999</v>
      </c>
      <c r="R499" s="5">
        <v>2000.0149742900001</v>
      </c>
      <c r="S499" s="5">
        <v>2000.0149746699999</v>
      </c>
      <c r="T499" s="5">
        <v>2000.0149918300001</v>
      </c>
      <c r="U499" s="5">
        <v>2000.0150085</v>
      </c>
      <c r="V499" s="5">
        <v>2000.0150085099999</v>
      </c>
      <c r="W499" s="5">
        <v>2000.0150085099999</v>
      </c>
      <c r="X499" s="5">
        <v>2000.01503106</v>
      </c>
      <c r="Y499" s="5">
        <v>2000.0150362700001</v>
      </c>
      <c r="Z499" s="5">
        <v>2000.0150362700001</v>
      </c>
      <c r="AA499" s="5">
        <v>2000.0150405300001</v>
      </c>
      <c r="AB499" s="5">
        <v>2000.0150405300001</v>
      </c>
      <c r="AC499" s="5">
        <v>2298.9076671399998</v>
      </c>
      <c r="AD499" s="5">
        <v>2904.355678129999</v>
      </c>
      <c r="AE499" s="5">
        <v>2948.2993096199998</v>
      </c>
    </row>
    <row r="500" spans="1:31">
      <c r="A500" s="56" t="s">
        <v>77</v>
      </c>
      <c r="B500" s="56" t="s">
        <v>163</v>
      </c>
      <c r="C500" s="56" t="s">
        <v>155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</row>
    <row r="501" spans="1:31">
      <c r="A501" s="56" t="s">
        <v>77</v>
      </c>
      <c r="B501" s="56" t="s">
        <v>163</v>
      </c>
      <c r="C501" s="56" t="s">
        <v>138</v>
      </c>
      <c r="D501" s="5">
        <v>86.581000000000003</v>
      </c>
      <c r="E501" s="5">
        <v>183.27699999999999</v>
      </c>
      <c r="F501" s="5">
        <v>310.85300000000001</v>
      </c>
      <c r="G501" s="5">
        <v>466.69400000000007</v>
      </c>
      <c r="H501" s="5">
        <v>653.32499999000004</v>
      </c>
      <c r="I501" s="5">
        <v>873.64800001000003</v>
      </c>
      <c r="J501" s="5">
        <v>1213.0029999999999</v>
      </c>
      <c r="K501" s="5">
        <v>1516.9194459299999</v>
      </c>
      <c r="L501" s="5">
        <v>1856.58857704</v>
      </c>
      <c r="M501" s="5">
        <v>2257.65402313</v>
      </c>
      <c r="N501" s="5">
        <v>2748.2190898200001</v>
      </c>
      <c r="O501" s="5">
        <v>3282.5411549400001</v>
      </c>
      <c r="P501" s="5">
        <v>3827.3684765800008</v>
      </c>
      <c r="Q501" s="5">
        <v>4399.7290530500004</v>
      </c>
      <c r="R501" s="5">
        <v>4956.1113137599996</v>
      </c>
      <c r="S501" s="5">
        <v>5516.8108461200027</v>
      </c>
      <c r="T501" s="5">
        <v>5963.4376751500031</v>
      </c>
      <c r="U501" s="5">
        <v>6399.0813179900024</v>
      </c>
      <c r="V501" s="5">
        <v>6799.6137216000016</v>
      </c>
      <c r="W501" s="5">
        <v>7225.4645357400032</v>
      </c>
      <c r="X501" s="5">
        <v>7659.8099897600032</v>
      </c>
      <c r="Y501" s="5">
        <v>8120.2669619000026</v>
      </c>
      <c r="Z501" s="5">
        <v>8587.5540177000039</v>
      </c>
      <c r="AA501" s="5">
        <v>9084.8406502700018</v>
      </c>
      <c r="AB501" s="5">
        <v>9587.4307687700039</v>
      </c>
      <c r="AC501" s="5">
        <v>10119.484615359999</v>
      </c>
      <c r="AD501" s="5">
        <v>10659.0342607</v>
      </c>
      <c r="AE501" s="5">
        <v>10687.029870079999</v>
      </c>
    </row>
    <row r="502" spans="1:31">
      <c r="A502" s="56" t="s">
        <v>77</v>
      </c>
      <c r="B502" s="56" t="s">
        <v>163</v>
      </c>
      <c r="C502" s="56" t="s">
        <v>139</v>
      </c>
      <c r="D502" s="5">
        <v>382.40600000000012</v>
      </c>
      <c r="E502" s="5">
        <v>634.851</v>
      </c>
      <c r="F502" s="5">
        <v>854.83699999999999</v>
      </c>
      <c r="G502" s="5">
        <v>1040.981</v>
      </c>
      <c r="H502" s="5">
        <v>1194.835</v>
      </c>
      <c r="I502" s="5">
        <v>1328.355</v>
      </c>
      <c r="J502" s="5">
        <v>1555.37</v>
      </c>
      <c r="K502" s="5">
        <v>1872.674</v>
      </c>
      <c r="L502" s="5">
        <v>2203.509</v>
      </c>
      <c r="M502" s="5">
        <v>2558.8819999999992</v>
      </c>
      <c r="N502" s="5">
        <v>2991.9250000000002</v>
      </c>
      <c r="O502" s="5">
        <v>3413.1260000000002</v>
      </c>
      <c r="P502" s="5">
        <v>3805.1639999999989</v>
      </c>
      <c r="Q502" s="5">
        <v>4162.1990000000014</v>
      </c>
      <c r="R502" s="5">
        <v>4469.0430000000024</v>
      </c>
      <c r="S502" s="5">
        <v>4717.5640000000012</v>
      </c>
      <c r="T502" s="5">
        <v>4833.8690000000024</v>
      </c>
      <c r="U502" s="5">
        <v>4891.4120000000003</v>
      </c>
      <c r="V502" s="5">
        <v>4908.1530000000012</v>
      </c>
      <c r="W502" s="5">
        <v>4908.527000000001</v>
      </c>
      <c r="X502" s="5">
        <v>4910.9710000000014</v>
      </c>
      <c r="Y502" s="5">
        <v>4898.5200000000004</v>
      </c>
      <c r="Z502" s="5">
        <v>4888.6310000000003</v>
      </c>
      <c r="AA502" s="5">
        <v>4863.7990000000018</v>
      </c>
      <c r="AB502" s="5">
        <v>4842.0880000000016</v>
      </c>
      <c r="AC502" s="5">
        <v>4805.3119999999999</v>
      </c>
      <c r="AD502" s="5">
        <v>4771.5679999999993</v>
      </c>
      <c r="AE502" s="5">
        <v>4771.5679999999993</v>
      </c>
    </row>
    <row r="503" spans="1:31">
      <c r="A503" s="56" t="s">
        <v>77</v>
      </c>
      <c r="B503" s="56" t="s">
        <v>163</v>
      </c>
      <c r="C503" s="56" t="s">
        <v>146</v>
      </c>
      <c r="D503" s="5">
        <v>27.631719511418051</v>
      </c>
      <c r="E503" s="5">
        <v>60.945931850400939</v>
      </c>
      <c r="F503" s="5">
        <v>92.756677094484871</v>
      </c>
      <c r="G503" s="5">
        <v>268.41630721057987</v>
      </c>
      <c r="H503" s="5">
        <v>484.26799566794801</v>
      </c>
      <c r="I503" s="5">
        <v>599.53973965987211</v>
      </c>
      <c r="J503" s="5">
        <v>727.49449332992685</v>
      </c>
      <c r="K503" s="5">
        <v>785.95867240122789</v>
      </c>
      <c r="L503" s="5">
        <v>850.07960636192979</v>
      </c>
      <c r="M503" s="5">
        <v>927.01920272312418</v>
      </c>
      <c r="N503" s="5">
        <v>1000.820231790647</v>
      </c>
      <c r="O503" s="5">
        <v>1078.584603320325</v>
      </c>
      <c r="P503" s="5">
        <v>1154.7420456254811</v>
      </c>
      <c r="Q503" s="5">
        <v>1236.5536031438601</v>
      </c>
      <c r="R503" s="5">
        <v>1305.3795577482099</v>
      </c>
      <c r="S503" s="5">
        <v>1405.0290012715921</v>
      </c>
      <c r="T503" s="5">
        <v>1479.7015500986549</v>
      </c>
      <c r="U503" s="5">
        <v>1587.144589936961</v>
      </c>
      <c r="V503" s="5">
        <v>1611.2885279571749</v>
      </c>
      <c r="W503" s="5">
        <v>1612.911835954211</v>
      </c>
      <c r="X503" s="5">
        <v>1626.3615913041231</v>
      </c>
      <c r="Y503" s="5">
        <v>1668.4370216261291</v>
      </c>
      <c r="Z503" s="5">
        <v>1675.7015423349001</v>
      </c>
      <c r="AA503" s="5">
        <v>1717.7297477096549</v>
      </c>
      <c r="AB503" s="5">
        <v>1752.2903038131969</v>
      </c>
      <c r="AC503" s="5">
        <v>1775.6551607951101</v>
      </c>
      <c r="AD503" s="5">
        <v>1790.141655222322</v>
      </c>
      <c r="AE503" s="5">
        <v>1819.385537795175</v>
      </c>
    </row>
    <row r="504" spans="1:3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</row>
    <row r="505" spans="1:31">
      <c r="A505" s="56" t="s">
        <v>77</v>
      </c>
      <c r="B505" s="56" t="s">
        <v>197</v>
      </c>
      <c r="C505" s="56" t="s">
        <v>132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</row>
    <row r="506" spans="1:31">
      <c r="A506" s="56" t="s">
        <v>77</v>
      </c>
      <c r="B506" s="56" t="s">
        <v>197</v>
      </c>
      <c r="C506" s="56" t="s">
        <v>133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</row>
    <row r="507" spans="1:31">
      <c r="A507" s="56" t="s">
        <v>77</v>
      </c>
      <c r="B507" s="56" t="s">
        <v>197</v>
      </c>
      <c r="C507" s="56" t="s">
        <v>134</v>
      </c>
      <c r="D507" s="5">
        <v>0</v>
      </c>
      <c r="E507" s="5">
        <v>2.65E-6</v>
      </c>
      <c r="F507" s="5">
        <v>2.65E-6</v>
      </c>
      <c r="G507" s="5">
        <v>2.65E-6</v>
      </c>
      <c r="H507" s="5">
        <v>2.65E-6</v>
      </c>
      <c r="I507" s="5">
        <v>5.3000000000000001E-6</v>
      </c>
      <c r="J507" s="5">
        <v>5.3000000000000001E-6</v>
      </c>
      <c r="K507" s="5">
        <v>1.06E-5</v>
      </c>
      <c r="L507" s="5">
        <v>1.06E-5</v>
      </c>
      <c r="M507" s="5">
        <v>1.06E-5</v>
      </c>
      <c r="N507" s="5">
        <v>1.855E-5</v>
      </c>
      <c r="O507" s="5">
        <v>1.855E-5</v>
      </c>
      <c r="P507" s="5">
        <v>1.855E-5</v>
      </c>
      <c r="Q507" s="5">
        <v>2.385E-5</v>
      </c>
      <c r="R507" s="5">
        <v>2.385E-5</v>
      </c>
      <c r="S507" s="5">
        <v>2.385E-5</v>
      </c>
      <c r="T507" s="5">
        <v>2.65E-5</v>
      </c>
      <c r="U507" s="5">
        <v>2.65E-5</v>
      </c>
      <c r="V507" s="5">
        <v>2.65E-5</v>
      </c>
      <c r="W507" s="5">
        <v>2.915E-5</v>
      </c>
      <c r="X507" s="5">
        <v>2.915E-5</v>
      </c>
      <c r="Y507" s="5">
        <v>2.915E-5</v>
      </c>
      <c r="Z507" s="5">
        <v>1355.4683670500001</v>
      </c>
      <c r="AA507" s="5">
        <v>1355.4683670500001</v>
      </c>
      <c r="AB507" s="5">
        <v>1355.4683670500001</v>
      </c>
      <c r="AC507" s="5">
        <v>1355.4683670500001</v>
      </c>
      <c r="AD507" s="5">
        <v>1355.4683670500001</v>
      </c>
      <c r="AE507" s="5">
        <v>1355.4683670500001</v>
      </c>
    </row>
    <row r="508" spans="1:31">
      <c r="A508" s="56" t="s">
        <v>77</v>
      </c>
      <c r="B508" s="56" t="s">
        <v>197</v>
      </c>
      <c r="C508" s="56" t="s">
        <v>135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</row>
    <row r="509" spans="1:31">
      <c r="A509" s="56" t="s">
        <v>77</v>
      </c>
      <c r="B509" s="56" t="s">
        <v>197</v>
      </c>
      <c r="C509" s="56" t="s">
        <v>136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</row>
    <row r="510" spans="1:31">
      <c r="A510" s="56" t="s">
        <v>77</v>
      </c>
      <c r="B510" s="56" t="s">
        <v>197</v>
      </c>
      <c r="C510" s="56" t="s">
        <v>153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1.6889999999999999E-5</v>
      </c>
      <c r="J510" s="5">
        <v>1.9490000000000001E-5</v>
      </c>
      <c r="K510" s="5">
        <v>423.4467477</v>
      </c>
      <c r="L510" s="5">
        <v>423.4467477</v>
      </c>
      <c r="M510" s="5">
        <v>423.4467477</v>
      </c>
      <c r="N510" s="5">
        <v>641.80377638000004</v>
      </c>
      <c r="O510" s="5">
        <v>641.80377647</v>
      </c>
      <c r="P510" s="5">
        <v>641.80377647</v>
      </c>
      <c r="Q510" s="5">
        <v>1175.6161749099999</v>
      </c>
      <c r="R510" s="5">
        <v>1555.6923286900001</v>
      </c>
      <c r="S510" s="5">
        <v>1555.6923287100001</v>
      </c>
      <c r="T510" s="5">
        <v>1555.6923287300001</v>
      </c>
      <c r="U510" s="5">
        <v>1555.69232874</v>
      </c>
      <c r="V510" s="5">
        <v>1766.9502087400001</v>
      </c>
      <c r="W510" s="5">
        <v>1766.9502087400001</v>
      </c>
      <c r="X510" s="5">
        <v>1766.95020875</v>
      </c>
      <c r="Y510" s="5">
        <v>1766.95020875</v>
      </c>
      <c r="Z510" s="5">
        <v>1983.90904378</v>
      </c>
      <c r="AA510" s="5">
        <v>1983.90904378</v>
      </c>
      <c r="AB510" s="5">
        <v>1983.90904378</v>
      </c>
      <c r="AC510" s="5">
        <v>1983.90904378</v>
      </c>
      <c r="AD510" s="5">
        <v>1983.90904378</v>
      </c>
      <c r="AE510" s="5">
        <v>1983.90904378</v>
      </c>
    </row>
    <row r="511" spans="1:31">
      <c r="A511" s="56" t="s">
        <v>77</v>
      </c>
      <c r="B511" s="56" t="s">
        <v>197</v>
      </c>
      <c r="C511" s="56" t="s">
        <v>154</v>
      </c>
      <c r="D511" s="5">
        <v>1.575E-5</v>
      </c>
      <c r="E511" s="5">
        <v>2.285E-5</v>
      </c>
      <c r="F511" s="5">
        <v>250.00002739999999</v>
      </c>
      <c r="G511" s="5">
        <v>250.00003541999999</v>
      </c>
      <c r="H511" s="5">
        <v>250.00004623999999</v>
      </c>
      <c r="I511" s="5">
        <v>338.06079640000002</v>
      </c>
      <c r="J511" s="5">
        <v>344.82826408</v>
      </c>
      <c r="K511" s="5">
        <v>782.85514964000004</v>
      </c>
      <c r="L511" s="5">
        <v>782.85514967000006</v>
      </c>
      <c r="M511" s="5">
        <v>782.85514967000006</v>
      </c>
      <c r="N511" s="5">
        <v>843.36376816999996</v>
      </c>
      <c r="O511" s="5">
        <v>843.36376822000011</v>
      </c>
      <c r="P511" s="5">
        <v>843.36376826000003</v>
      </c>
      <c r="Q511" s="5">
        <v>843.3637725000001</v>
      </c>
      <c r="R511" s="5">
        <v>1124.81712148</v>
      </c>
      <c r="S511" s="5">
        <v>1959.62140583</v>
      </c>
      <c r="T511" s="5">
        <v>3276.28481225</v>
      </c>
      <c r="U511" s="5">
        <v>3307.6927990199988</v>
      </c>
      <c r="V511" s="5">
        <v>3510.300122529999</v>
      </c>
      <c r="W511" s="5">
        <v>3510.3001225399989</v>
      </c>
      <c r="X511" s="5">
        <v>3510.3001225399989</v>
      </c>
      <c r="Y511" s="5">
        <v>3510.3001225399989</v>
      </c>
      <c r="Z511" s="5">
        <v>3707.0205166699989</v>
      </c>
      <c r="AA511" s="5">
        <v>3707.0205166699989</v>
      </c>
      <c r="AB511" s="5">
        <v>3707.0205166699989</v>
      </c>
      <c r="AC511" s="5">
        <v>4720.248547109999</v>
      </c>
      <c r="AD511" s="5">
        <v>6013.9186705199991</v>
      </c>
      <c r="AE511" s="5">
        <v>6013.9186715499991</v>
      </c>
    </row>
    <row r="512" spans="1:31">
      <c r="A512" s="56" t="s">
        <v>77</v>
      </c>
      <c r="B512" s="56" t="s">
        <v>197</v>
      </c>
      <c r="C512" s="56" t="s">
        <v>155</v>
      </c>
      <c r="D512" s="5">
        <v>8.0700000000000007E-6</v>
      </c>
      <c r="E512" s="5">
        <v>1.06E-5</v>
      </c>
      <c r="F512" s="5">
        <v>1.208E-5</v>
      </c>
      <c r="G512" s="5">
        <v>1.452E-5</v>
      </c>
      <c r="H512" s="5">
        <v>1.77E-5</v>
      </c>
      <c r="I512" s="5">
        <v>4.1999999999999998E-5</v>
      </c>
      <c r="J512" s="5">
        <v>4.6699999999999997E-5</v>
      </c>
      <c r="K512" s="5">
        <v>6.4880000000000002E-5</v>
      </c>
      <c r="L512" s="5">
        <v>6.4889999999999997E-5</v>
      </c>
      <c r="M512" s="5">
        <v>6.4900000000000005E-5</v>
      </c>
      <c r="N512" s="5">
        <v>6.5720000000000001E-5</v>
      </c>
      <c r="O512" s="5">
        <v>6.5749999999999999E-5</v>
      </c>
      <c r="P512" s="5">
        <v>6.5809999999999995E-5</v>
      </c>
      <c r="Q512" s="5">
        <v>7.2760000000000001E-5</v>
      </c>
      <c r="R512" s="5">
        <v>7.682E-5</v>
      </c>
      <c r="S512" s="5">
        <v>8.0350000000000001E-5</v>
      </c>
      <c r="T512" s="5">
        <v>8.6420000000000003E-5</v>
      </c>
      <c r="U512" s="5">
        <v>9.4729999999999996E-5</v>
      </c>
      <c r="V512" s="5">
        <v>9.5580000000000003E-5</v>
      </c>
      <c r="W512" s="5">
        <v>9.5619999999999996E-5</v>
      </c>
      <c r="X512" s="5">
        <v>9.5619999999999996E-5</v>
      </c>
      <c r="Y512" s="5">
        <v>1.1112000000000001E-4</v>
      </c>
      <c r="Z512" s="5">
        <v>1.5710999999999999E-4</v>
      </c>
      <c r="AA512" s="5">
        <v>1.5710999999999999E-4</v>
      </c>
      <c r="AB512" s="5">
        <v>1.5710999999999999E-4</v>
      </c>
      <c r="AC512" s="5">
        <v>2.0052000000000001E-4</v>
      </c>
      <c r="AD512" s="5">
        <v>2.3076999999999999E-4</v>
      </c>
      <c r="AE512" s="5">
        <v>2.5743000000000001E-4</v>
      </c>
    </row>
    <row r="513" spans="1:31">
      <c r="A513" s="56" t="s">
        <v>77</v>
      </c>
      <c r="B513" s="56" t="s">
        <v>197</v>
      </c>
      <c r="C513" s="56" t="s">
        <v>138</v>
      </c>
      <c r="D513" s="5">
        <v>63.86699999999999</v>
      </c>
      <c r="E513" s="5">
        <v>145.19900002</v>
      </c>
      <c r="F513" s="5">
        <v>260.12500001000001</v>
      </c>
      <c r="G513" s="5">
        <v>399.77300000999992</v>
      </c>
      <c r="H513" s="5">
        <v>566.58900000999995</v>
      </c>
      <c r="I513" s="5">
        <v>768.22300000999996</v>
      </c>
      <c r="J513" s="5">
        <v>1082.171</v>
      </c>
      <c r="K513" s="5">
        <v>1365.2057166699999</v>
      </c>
      <c r="L513" s="5">
        <v>1633.9304508299999</v>
      </c>
      <c r="M513" s="5">
        <v>1951.8794653499999</v>
      </c>
      <c r="N513" s="5">
        <v>2339.6559260600011</v>
      </c>
      <c r="O513" s="5">
        <v>2765.3356824000011</v>
      </c>
      <c r="P513" s="5">
        <v>3207.1607025900012</v>
      </c>
      <c r="Q513" s="5">
        <v>3665.0942637800008</v>
      </c>
      <c r="R513" s="5">
        <v>4117.015927800001</v>
      </c>
      <c r="S513" s="5">
        <v>4577.2253343400007</v>
      </c>
      <c r="T513" s="5">
        <v>4933.1721028500006</v>
      </c>
      <c r="U513" s="5">
        <v>5275.1222712500012</v>
      </c>
      <c r="V513" s="5">
        <v>5579.8317931900001</v>
      </c>
      <c r="W513" s="5">
        <v>5903.1258865699992</v>
      </c>
      <c r="X513" s="5">
        <v>6232.6619733500002</v>
      </c>
      <c r="Y513" s="5">
        <v>6576.3601285199993</v>
      </c>
      <c r="Z513" s="5">
        <v>6924.5614566700024</v>
      </c>
      <c r="AA513" s="5">
        <v>7292.1176921500009</v>
      </c>
      <c r="AB513" s="5">
        <v>7663.6333017400002</v>
      </c>
      <c r="AC513" s="5">
        <v>8058.8471149300021</v>
      </c>
      <c r="AD513" s="5">
        <v>8454.1243175200034</v>
      </c>
      <c r="AE513" s="5">
        <v>8471.1753716700023</v>
      </c>
    </row>
    <row r="514" spans="1:31">
      <c r="A514" s="56" t="s">
        <v>77</v>
      </c>
      <c r="B514" s="56" t="s">
        <v>197</v>
      </c>
      <c r="C514" s="56" t="s">
        <v>139</v>
      </c>
      <c r="D514" s="5">
        <v>294.61500000000001</v>
      </c>
      <c r="E514" s="5">
        <v>530.95299999999997</v>
      </c>
      <c r="F514" s="5">
        <v>761.21100000000013</v>
      </c>
      <c r="G514" s="5">
        <v>944.64199999999994</v>
      </c>
      <c r="H514" s="5">
        <v>1102.943</v>
      </c>
      <c r="I514" s="5">
        <v>1246.027</v>
      </c>
      <c r="J514" s="5">
        <v>1484.479</v>
      </c>
      <c r="K514" s="5">
        <v>1798.547</v>
      </c>
      <c r="L514" s="5">
        <v>2060.4119999999998</v>
      </c>
      <c r="M514" s="5">
        <v>2344.3820000000001</v>
      </c>
      <c r="N514" s="5">
        <v>2691.569</v>
      </c>
      <c r="O514" s="5">
        <v>3033.7379999999998</v>
      </c>
      <c r="P514" s="5">
        <v>3365.1559999999999</v>
      </c>
      <c r="Q514" s="5">
        <v>3661.0500000000011</v>
      </c>
      <c r="R514" s="5">
        <v>3925.8510000000001</v>
      </c>
      <c r="S514" s="5">
        <v>4147.9240000000009</v>
      </c>
      <c r="T514" s="5">
        <v>4250.5570000000007</v>
      </c>
      <c r="U514" s="5">
        <v>4299.786000000001</v>
      </c>
      <c r="V514" s="5">
        <v>4310.5330000000004</v>
      </c>
      <c r="W514" s="5">
        <v>4306.277000000001</v>
      </c>
      <c r="X514" s="5">
        <v>4306.7970000000014</v>
      </c>
      <c r="Y514" s="5">
        <v>4288.9900000000016</v>
      </c>
      <c r="Z514" s="5">
        <v>4276.0249999999996</v>
      </c>
      <c r="AA514" s="5">
        <v>4247.2620000000024</v>
      </c>
      <c r="AB514" s="5">
        <v>4224.1660000000002</v>
      </c>
      <c r="AC514" s="5">
        <v>4188.7510000000002</v>
      </c>
      <c r="AD514" s="5">
        <v>4155.3250000000007</v>
      </c>
      <c r="AE514" s="5">
        <v>4155.3250000000007</v>
      </c>
    </row>
    <row r="515" spans="1:31">
      <c r="A515" s="56" t="s">
        <v>77</v>
      </c>
      <c r="B515" s="56" t="s">
        <v>197</v>
      </c>
      <c r="C515" s="56" t="s">
        <v>146</v>
      </c>
      <c r="D515" s="5">
        <v>27.966639847709899</v>
      </c>
      <c r="E515" s="5">
        <v>57.972022096253063</v>
      </c>
      <c r="F515" s="5">
        <v>87.442459357176347</v>
      </c>
      <c r="G515" s="5">
        <v>121.0724000352471</v>
      </c>
      <c r="H515" s="5">
        <v>154.61389092876061</v>
      </c>
      <c r="I515" s="5">
        <v>187.16062822090001</v>
      </c>
      <c r="J515" s="5">
        <v>218.3400672591961</v>
      </c>
      <c r="K515" s="5">
        <v>254.14223163033409</v>
      </c>
      <c r="L515" s="5">
        <v>290.2336735130632</v>
      </c>
      <c r="M515" s="5">
        <v>328.71334081566448</v>
      </c>
      <c r="N515" s="5">
        <v>361.96398485011969</v>
      </c>
      <c r="O515" s="5">
        <v>402.62384212226408</v>
      </c>
      <c r="P515" s="5">
        <v>442.11607292964572</v>
      </c>
      <c r="Q515" s="5">
        <v>486.00542087693088</v>
      </c>
      <c r="R515" s="5">
        <v>527.36072955923134</v>
      </c>
      <c r="S515" s="5">
        <v>566.07436968672584</v>
      </c>
      <c r="T515" s="5">
        <v>612.4416282371227</v>
      </c>
      <c r="U515" s="5">
        <v>660.05842888367874</v>
      </c>
      <c r="V515" s="5">
        <v>705.42088086631964</v>
      </c>
      <c r="W515" s="5">
        <v>749.90218507628617</v>
      </c>
      <c r="X515" s="5">
        <v>798.03180817615851</v>
      </c>
      <c r="Y515" s="5">
        <v>849.54910337861622</v>
      </c>
      <c r="Z515" s="5">
        <v>899.27917628446596</v>
      </c>
      <c r="AA515" s="5">
        <v>945.46105939618053</v>
      </c>
      <c r="AB515" s="5">
        <v>1003.846676001139</v>
      </c>
      <c r="AC515" s="5">
        <v>1059.5157277066539</v>
      </c>
      <c r="AD515" s="5">
        <v>1116.883450306987</v>
      </c>
      <c r="AE515" s="5">
        <v>1174.697781324073</v>
      </c>
    </row>
    <row r="516" spans="1:3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</row>
    <row r="517" spans="1:31">
      <c r="A517" s="56" t="s">
        <v>77</v>
      </c>
      <c r="B517" s="56" t="s">
        <v>198</v>
      </c>
      <c r="C517" s="56" t="s">
        <v>132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</row>
    <row r="518" spans="1:31">
      <c r="A518" s="56" t="s">
        <v>77</v>
      </c>
      <c r="B518" s="56" t="s">
        <v>198</v>
      </c>
      <c r="C518" s="56" t="s">
        <v>133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</row>
    <row r="519" spans="1:31">
      <c r="A519" s="56" t="s">
        <v>77</v>
      </c>
      <c r="B519" s="56" t="s">
        <v>198</v>
      </c>
      <c r="C519" s="56" t="s">
        <v>134</v>
      </c>
      <c r="D519" s="5">
        <v>0</v>
      </c>
      <c r="E519" s="5">
        <v>3.63E-6</v>
      </c>
      <c r="F519" s="5">
        <v>3.63E-6</v>
      </c>
      <c r="G519" s="5">
        <v>3.63E-6</v>
      </c>
      <c r="H519" s="5">
        <v>3.63E-6</v>
      </c>
      <c r="I519" s="5">
        <v>3.63E-6</v>
      </c>
      <c r="J519" s="5">
        <v>4.1200000000000004E-6</v>
      </c>
      <c r="K519" s="5">
        <v>2.1780000000000002E-5</v>
      </c>
      <c r="L519" s="5">
        <v>2.1780000000000002E-5</v>
      </c>
      <c r="M519" s="5">
        <v>2.1780000000000002E-5</v>
      </c>
      <c r="N519" s="5">
        <v>2.1780000000000002E-5</v>
      </c>
      <c r="O519" s="5">
        <v>2.1780000000000002E-5</v>
      </c>
      <c r="P519" s="5">
        <v>2.1780000000000002E-5</v>
      </c>
      <c r="Q519" s="5">
        <v>638.55498714999999</v>
      </c>
      <c r="R519" s="5">
        <v>638.55498714999999</v>
      </c>
      <c r="S519" s="5">
        <v>638.55498812999997</v>
      </c>
      <c r="T519" s="5">
        <v>1953.0281056900001</v>
      </c>
      <c r="U519" s="5">
        <v>1953.0281056900001</v>
      </c>
      <c r="V519" s="5">
        <v>1953.0281056900001</v>
      </c>
      <c r="W519" s="5">
        <v>1953.0281056900001</v>
      </c>
      <c r="X519" s="5">
        <v>1953.0281056900001</v>
      </c>
      <c r="Y519" s="5">
        <v>1953.0281056900001</v>
      </c>
      <c r="Z519" s="5">
        <v>1953.02810765</v>
      </c>
      <c r="AA519" s="5">
        <v>1953.0281081400001</v>
      </c>
      <c r="AB519" s="5">
        <v>1953.0281150000001</v>
      </c>
      <c r="AC519" s="5">
        <v>1953.0281150000001</v>
      </c>
      <c r="AD519" s="5">
        <v>3245.7656072</v>
      </c>
      <c r="AE519" s="5">
        <v>3392.7739199500011</v>
      </c>
    </row>
    <row r="520" spans="1:31">
      <c r="A520" s="56" t="s">
        <v>77</v>
      </c>
      <c r="B520" s="56" t="s">
        <v>198</v>
      </c>
      <c r="C520" s="56" t="s">
        <v>135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</row>
    <row r="521" spans="1:31">
      <c r="A521" s="56" t="s">
        <v>77</v>
      </c>
      <c r="B521" s="56" t="s">
        <v>198</v>
      </c>
      <c r="C521" s="56" t="s">
        <v>136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</row>
    <row r="522" spans="1:31">
      <c r="A522" s="56" t="s">
        <v>77</v>
      </c>
      <c r="B522" s="56" t="s">
        <v>198</v>
      </c>
      <c r="C522" s="56" t="s">
        <v>153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2.4329999999999999E-5</v>
      </c>
      <c r="J522" s="5">
        <v>2.1429000000000001E-4</v>
      </c>
      <c r="K522" s="5">
        <v>155.40108609000001</v>
      </c>
      <c r="L522" s="5">
        <v>155.40108609000001</v>
      </c>
      <c r="M522" s="5">
        <v>155.40108609000001</v>
      </c>
      <c r="N522" s="5">
        <v>155.40108609000001</v>
      </c>
      <c r="O522" s="5">
        <v>155.40108609000001</v>
      </c>
      <c r="P522" s="5">
        <v>155.40108609000001</v>
      </c>
      <c r="Q522" s="5">
        <v>293.18676137</v>
      </c>
      <c r="R522" s="5">
        <v>293.18676512000002</v>
      </c>
      <c r="S522" s="5">
        <v>293.18676512000002</v>
      </c>
      <c r="T522" s="5">
        <v>676.09315770000012</v>
      </c>
      <c r="U522" s="5">
        <v>676.09315770000012</v>
      </c>
      <c r="V522" s="5">
        <v>676.09315770000012</v>
      </c>
      <c r="W522" s="5">
        <v>676.09315770000012</v>
      </c>
      <c r="X522" s="5">
        <v>1037.1938526500001</v>
      </c>
      <c r="Y522" s="5">
        <v>1037.1938526500001</v>
      </c>
      <c r="Z522" s="5">
        <v>1037.1938526500001</v>
      </c>
      <c r="AA522" s="5">
        <v>1037.1938526500001</v>
      </c>
      <c r="AB522" s="5">
        <v>1037.1938526500001</v>
      </c>
      <c r="AC522" s="5">
        <v>1037.1938526500001</v>
      </c>
      <c r="AD522" s="5">
        <v>1037.1938526500001</v>
      </c>
      <c r="AE522" s="5">
        <v>1037.1938526700001</v>
      </c>
    </row>
    <row r="523" spans="1:31">
      <c r="A523" s="56" t="s">
        <v>77</v>
      </c>
      <c r="B523" s="56" t="s">
        <v>198</v>
      </c>
      <c r="C523" s="56" t="s">
        <v>154</v>
      </c>
      <c r="D523" s="5">
        <v>3.27E-6</v>
      </c>
      <c r="E523" s="5">
        <v>4.6099999999999999E-6</v>
      </c>
      <c r="F523" s="5">
        <v>5.6999999999999996E-6</v>
      </c>
      <c r="G523" s="5">
        <v>8.3899999999999993E-6</v>
      </c>
      <c r="H523" s="5">
        <v>1.485E-5</v>
      </c>
      <c r="I523" s="5">
        <v>3.2780000000000001E-5</v>
      </c>
      <c r="J523" s="5">
        <v>373.07413371000001</v>
      </c>
      <c r="K523" s="5">
        <v>1164.9415060399999</v>
      </c>
      <c r="L523" s="5">
        <v>1164.9415060399999</v>
      </c>
      <c r="M523" s="5">
        <v>1164.94150605</v>
      </c>
      <c r="N523" s="5">
        <v>1164.9415060599999</v>
      </c>
      <c r="O523" s="5">
        <v>1164.9415060599999</v>
      </c>
      <c r="P523" s="5">
        <v>1164.9415060700001</v>
      </c>
      <c r="Q523" s="5">
        <v>1256.6644036</v>
      </c>
      <c r="R523" s="5">
        <v>1256.6644036</v>
      </c>
      <c r="S523" s="5">
        <v>1256.6644036</v>
      </c>
      <c r="T523" s="5">
        <v>1256.6644036</v>
      </c>
      <c r="U523" s="5">
        <v>1256.6644036</v>
      </c>
      <c r="V523" s="5">
        <v>1256.6644036</v>
      </c>
      <c r="W523" s="5">
        <v>1256.6644036</v>
      </c>
      <c r="X523" s="5">
        <v>1256.6644036</v>
      </c>
      <c r="Y523" s="5">
        <v>1256.6644036</v>
      </c>
      <c r="Z523" s="5">
        <v>1256.6644036</v>
      </c>
      <c r="AA523" s="5">
        <v>1256.6644036</v>
      </c>
      <c r="AB523" s="5">
        <v>1256.6644036</v>
      </c>
      <c r="AC523" s="5">
        <v>1256.6644036</v>
      </c>
      <c r="AD523" s="5">
        <v>1256.6644036</v>
      </c>
      <c r="AE523" s="5">
        <v>1256.6644036</v>
      </c>
    </row>
    <row r="524" spans="1:31">
      <c r="A524" s="56" t="s">
        <v>77</v>
      </c>
      <c r="B524" s="56" t="s">
        <v>198</v>
      </c>
      <c r="C524" s="56" t="s">
        <v>155</v>
      </c>
      <c r="D524" s="5">
        <v>0</v>
      </c>
      <c r="E524" s="5">
        <v>0</v>
      </c>
      <c r="F524" s="5">
        <v>0</v>
      </c>
      <c r="G524" s="5">
        <v>0</v>
      </c>
      <c r="H524" s="5">
        <v>1.0999999999999981</v>
      </c>
      <c r="I524" s="5">
        <v>1.0999999999999981</v>
      </c>
      <c r="J524" s="5">
        <v>1.0999999999999981</v>
      </c>
      <c r="K524" s="5">
        <v>1.0999999999999981</v>
      </c>
      <c r="L524" s="5">
        <v>1.0999999999999981</v>
      </c>
      <c r="M524" s="5">
        <v>252.2</v>
      </c>
      <c r="N524" s="5">
        <v>252.2</v>
      </c>
      <c r="O524" s="5">
        <v>253.3</v>
      </c>
      <c r="P524" s="5">
        <v>253.3</v>
      </c>
      <c r="Q524" s="5">
        <v>254.4</v>
      </c>
      <c r="R524" s="5">
        <v>254.4</v>
      </c>
      <c r="S524" s="5">
        <v>254.4</v>
      </c>
      <c r="T524" s="5">
        <v>254.4</v>
      </c>
      <c r="U524" s="5">
        <v>254.4</v>
      </c>
      <c r="V524" s="5">
        <v>254.4</v>
      </c>
      <c r="W524" s="5">
        <v>254.4</v>
      </c>
      <c r="X524" s="5">
        <v>254.4</v>
      </c>
      <c r="Y524" s="5">
        <v>254.4</v>
      </c>
      <c r="Z524" s="5">
        <v>254.4</v>
      </c>
      <c r="AA524" s="5">
        <v>254.4</v>
      </c>
      <c r="AB524" s="5">
        <v>254.4</v>
      </c>
      <c r="AC524" s="5">
        <v>254.4</v>
      </c>
      <c r="AD524" s="5">
        <v>254.4</v>
      </c>
      <c r="AE524" s="5">
        <v>254.4</v>
      </c>
    </row>
    <row r="525" spans="1:31">
      <c r="A525" s="56" t="s">
        <v>77</v>
      </c>
      <c r="B525" s="56" t="s">
        <v>198</v>
      </c>
      <c r="C525" s="56" t="s">
        <v>138</v>
      </c>
      <c r="D525" s="5">
        <v>50.557000000000002</v>
      </c>
      <c r="E525" s="5">
        <v>131.93</v>
      </c>
      <c r="F525" s="5">
        <v>249.50899999999999</v>
      </c>
      <c r="G525" s="5">
        <v>402.49900000000002</v>
      </c>
      <c r="H525" s="5">
        <v>592.0139999999999</v>
      </c>
      <c r="I525" s="5">
        <v>767.31</v>
      </c>
      <c r="J525" s="5">
        <v>1019.701</v>
      </c>
      <c r="K525" s="5">
        <v>1234.6444565899999</v>
      </c>
      <c r="L525" s="5">
        <v>1437.02502918</v>
      </c>
      <c r="M525" s="5">
        <v>1667.1736107700001</v>
      </c>
      <c r="N525" s="5">
        <v>1967.06290517</v>
      </c>
      <c r="O525" s="5">
        <v>2317.0620700999989</v>
      </c>
      <c r="P525" s="5">
        <v>2683.9242191599992</v>
      </c>
      <c r="Q525" s="5">
        <v>3078.1003508299991</v>
      </c>
      <c r="R525" s="5">
        <v>3498.0703958999989</v>
      </c>
      <c r="S525" s="5">
        <v>3902.0178795100001</v>
      </c>
      <c r="T525" s="5">
        <v>4243.0639133199993</v>
      </c>
      <c r="U525" s="5">
        <v>4588.8862578199996</v>
      </c>
      <c r="V525" s="5">
        <v>4917.1305791000004</v>
      </c>
      <c r="W525" s="5">
        <v>5235.4245199799998</v>
      </c>
      <c r="X525" s="5">
        <v>5563.1359228100009</v>
      </c>
      <c r="Y525" s="5">
        <v>5909.4653060000001</v>
      </c>
      <c r="Z525" s="5">
        <v>6263.6991736600003</v>
      </c>
      <c r="AA525" s="5">
        <v>6640.7039552000006</v>
      </c>
      <c r="AB525" s="5">
        <v>7024.8455544500002</v>
      </c>
      <c r="AC525" s="5">
        <v>7433.0442817500007</v>
      </c>
      <c r="AD525" s="5">
        <v>7850.1142635799997</v>
      </c>
      <c r="AE525" s="5">
        <v>7878.822367310001</v>
      </c>
    </row>
    <row r="526" spans="1:31">
      <c r="A526" s="56" t="s">
        <v>77</v>
      </c>
      <c r="B526" s="56" t="s">
        <v>198</v>
      </c>
      <c r="C526" s="56" t="s">
        <v>139</v>
      </c>
      <c r="D526" s="5">
        <v>235.46199999999999</v>
      </c>
      <c r="E526" s="5">
        <v>495.98899999999992</v>
      </c>
      <c r="F526" s="5">
        <v>744.11799999999994</v>
      </c>
      <c r="G526" s="5">
        <v>971.71900000000005</v>
      </c>
      <c r="H526" s="5">
        <v>1167.069</v>
      </c>
      <c r="I526" s="5">
        <v>1241.069</v>
      </c>
      <c r="J526" s="5">
        <v>1369.0930000000001</v>
      </c>
      <c r="K526" s="5">
        <v>1580.354</v>
      </c>
      <c r="L526" s="5">
        <v>1747.289</v>
      </c>
      <c r="M526" s="5">
        <v>1914.7639999999999</v>
      </c>
      <c r="N526" s="5">
        <v>2152.3429999999998</v>
      </c>
      <c r="O526" s="5">
        <v>2408.1790000000001</v>
      </c>
      <c r="P526" s="5">
        <v>2658.0529999999999</v>
      </c>
      <c r="Q526" s="5">
        <v>2893.2620000000002</v>
      </c>
      <c r="R526" s="5">
        <v>3132.4560000000001</v>
      </c>
      <c r="S526" s="5">
        <v>3307.1959999999999</v>
      </c>
      <c r="T526" s="5">
        <v>3404.0439999999999</v>
      </c>
      <c r="U526" s="5">
        <v>3468.697999999999</v>
      </c>
      <c r="V526" s="5">
        <v>3508.27</v>
      </c>
      <c r="W526" s="5">
        <v>3507.7710000000002</v>
      </c>
      <c r="X526" s="5">
        <v>3510.5940000000001</v>
      </c>
      <c r="Y526" s="5">
        <v>3501.5169999999998</v>
      </c>
      <c r="Z526" s="5">
        <v>3495.7370000000001</v>
      </c>
      <c r="AA526" s="5">
        <v>3479.121000000001</v>
      </c>
      <c r="AB526" s="5">
        <v>3466.3290000000011</v>
      </c>
      <c r="AC526" s="5">
        <v>3443.860000000001</v>
      </c>
      <c r="AD526" s="5">
        <v>3424.6760000000008</v>
      </c>
      <c r="AE526" s="5">
        <v>3424.6760000000008</v>
      </c>
    </row>
    <row r="527" spans="1:31">
      <c r="A527" s="56" t="s">
        <v>77</v>
      </c>
      <c r="B527" s="56" t="s">
        <v>198</v>
      </c>
      <c r="C527" s="56" t="s">
        <v>146</v>
      </c>
      <c r="D527" s="5">
        <v>27.710227027961171</v>
      </c>
      <c r="E527" s="5">
        <v>50.310897013230061</v>
      </c>
      <c r="F527" s="5">
        <v>74.672167916392056</v>
      </c>
      <c r="G527" s="5">
        <v>94.022937910285719</v>
      </c>
      <c r="H527" s="5">
        <v>119.1562399951289</v>
      </c>
      <c r="I527" s="5">
        <v>144.20603854408921</v>
      </c>
      <c r="J527" s="5">
        <v>171.13014067922671</v>
      </c>
      <c r="K527" s="5">
        <v>197.3637831839122</v>
      </c>
      <c r="L527" s="5">
        <v>227.21192182945239</v>
      </c>
      <c r="M527" s="5">
        <v>263.74488994034289</v>
      </c>
      <c r="N527" s="5">
        <v>296.21473430141191</v>
      </c>
      <c r="O527" s="5">
        <v>329.01604308404262</v>
      </c>
      <c r="P527" s="5">
        <v>366.41505623677119</v>
      </c>
      <c r="Q527" s="5">
        <v>406.49614175884221</v>
      </c>
      <c r="R527" s="5">
        <v>442.43709016142651</v>
      </c>
      <c r="S527" s="5">
        <v>480.86512955553769</v>
      </c>
      <c r="T527" s="5">
        <v>521.2578231995351</v>
      </c>
      <c r="U527" s="5">
        <v>556.0963966069221</v>
      </c>
      <c r="V527" s="5">
        <v>594.2533664658024</v>
      </c>
      <c r="W527" s="5">
        <v>636.63269598333522</v>
      </c>
      <c r="X527" s="5">
        <v>678.98808318125111</v>
      </c>
      <c r="Y527" s="5">
        <v>723.22242172798656</v>
      </c>
      <c r="Z527" s="5">
        <v>762.91522471196686</v>
      </c>
      <c r="AA527" s="5">
        <v>803.64403493572217</v>
      </c>
      <c r="AB527" s="5">
        <v>844.8037259873347</v>
      </c>
      <c r="AC527" s="5">
        <v>897.56711773930442</v>
      </c>
      <c r="AD527" s="5">
        <v>939.83565324167989</v>
      </c>
      <c r="AE527" s="5">
        <v>997.24639686162709</v>
      </c>
    </row>
    <row r="528" spans="1:3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31">
      <c r="A529" s="56" t="s">
        <v>77</v>
      </c>
      <c r="B529" s="56" t="s">
        <v>199</v>
      </c>
      <c r="C529" s="56" t="s">
        <v>132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</row>
    <row r="530" spans="1:31">
      <c r="A530" s="56" t="s">
        <v>77</v>
      </c>
      <c r="B530" s="56" t="s">
        <v>199</v>
      </c>
      <c r="C530" s="56" t="s">
        <v>133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</row>
    <row r="531" spans="1:31">
      <c r="A531" s="56" t="s">
        <v>77</v>
      </c>
      <c r="B531" s="56" t="s">
        <v>199</v>
      </c>
      <c r="C531" s="56" t="s">
        <v>134</v>
      </c>
      <c r="D531" s="5">
        <v>0</v>
      </c>
      <c r="E531" s="5">
        <v>2.65E-6</v>
      </c>
      <c r="F531" s="5">
        <v>2.65E-6</v>
      </c>
      <c r="G531" s="5">
        <v>2.65E-6</v>
      </c>
      <c r="H531" s="5">
        <v>2.65E-6</v>
      </c>
      <c r="I531" s="5">
        <v>2.65E-6</v>
      </c>
      <c r="J531" s="5">
        <v>2.65E-6</v>
      </c>
      <c r="K531" s="5">
        <v>1.06E-5</v>
      </c>
      <c r="L531" s="5">
        <v>1.06E-5</v>
      </c>
      <c r="M531" s="5">
        <v>1.06E-5</v>
      </c>
      <c r="N531" s="5">
        <v>1.06E-5</v>
      </c>
      <c r="O531" s="5">
        <v>1.325E-5</v>
      </c>
      <c r="P531" s="5">
        <v>1.59E-5</v>
      </c>
      <c r="Q531" s="5">
        <v>2.12E-5</v>
      </c>
      <c r="R531" s="5">
        <v>2.12E-5</v>
      </c>
      <c r="S531" s="5">
        <v>2.385E-5</v>
      </c>
      <c r="T531" s="5">
        <v>3.18E-5</v>
      </c>
      <c r="U531" s="5">
        <v>3.18E-5</v>
      </c>
      <c r="V531" s="5">
        <v>3.18E-5</v>
      </c>
      <c r="W531" s="5">
        <v>3.18E-5</v>
      </c>
      <c r="X531" s="5">
        <v>8.7450000000000011E-5</v>
      </c>
      <c r="Y531" s="5">
        <v>41.62009175</v>
      </c>
      <c r="Z531" s="5">
        <v>41.62009175</v>
      </c>
      <c r="AA531" s="5">
        <v>41.62009175</v>
      </c>
      <c r="AB531" s="5">
        <v>41.62009175</v>
      </c>
      <c r="AC531" s="5">
        <v>41.62009175</v>
      </c>
      <c r="AD531" s="5">
        <v>41.62009175</v>
      </c>
      <c r="AE531" s="5">
        <v>41.62009175</v>
      </c>
    </row>
    <row r="532" spans="1:31">
      <c r="A532" s="56" t="s">
        <v>77</v>
      </c>
      <c r="B532" s="56" t="s">
        <v>199</v>
      </c>
      <c r="C532" s="56" t="s">
        <v>135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</row>
    <row r="533" spans="1:31">
      <c r="A533" s="56" t="s">
        <v>77</v>
      </c>
      <c r="B533" s="56" t="s">
        <v>199</v>
      </c>
      <c r="C533" s="56" t="s">
        <v>136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</row>
    <row r="534" spans="1:31">
      <c r="A534" s="56" t="s">
        <v>77</v>
      </c>
      <c r="B534" s="56" t="s">
        <v>199</v>
      </c>
      <c r="C534" s="56" t="s">
        <v>153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</row>
    <row r="535" spans="1:31">
      <c r="A535" s="56" t="s">
        <v>77</v>
      </c>
      <c r="B535" s="56" t="s">
        <v>199</v>
      </c>
      <c r="C535" s="56" t="s">
        <v>154</v>
      </c>
      <c r="D535" s="5">
        <v>3.6899999999999998E-6</v>
      </c>
      <c r="E535" s="5">
        <v>5.8000000000000004E-6</v>
      </c>
      <c r="F535" s="5">
        <v>6.0499999999999997E-6</v>
      </c>
      <c r="G535" s="5">
        <v>9.0299999999999999E-6</v>
      </c>
      <c r="H535" s="5">
        <v>1.5130000000000001E-5</v>
      </c>
      <c r="I535" s="5">
        <v>3.4239999999999997E-5</v>
      </c>
      <c r="J535" s="5">
        <v>9.2800000000000006E-5</v>
      </c>
      <c r="K535" s="5">
        <v>1.6223999999999999E-4</v>
      </c>
      <c r="L535" s="5">
        <v>1.6223999999999999E-4</v>
      </c>
      <c r="M535" s="5">
        <v>1.6224999999999999E-4</v>
      </c>
      <c r="N535" s="5">
        <v>1.6226000000000001E-4</v>
      </c>
      <c r="O535" s="5">
        <v>1.6228999999999999E-4</v>
      </c>
      <c r="P535" s="5">
        <v>1.6229999999999999E-4</v>
      </c>
      <c r="Q535" s="5">
        <v>1.627E-4</v>
      </c>
      <c r="R535" s="5">
        <v>1.8252000000000001E-4</v>
      </c>
      <c r="S535" s="5">
        <v>127.04428106</v>
      </c>
      <c r="T535" s="5">
        <v>565.87394345999985</v>
      </c>
      <c r="U535" s="5">
        <v>565.87394345999985</v>
      </c>
      <c r="V535" s="5">
        <v>565.87394345999985</v>
      </c>
      <c r="W535" s="5">
        <v>565.87394345999985</v>
      </c>
      <c r="X535" s="5">
        <v>565.87394433999987</v>
      </c>
      <c r="Y535" s="5">
        <v>565.87395013999992</v>
      </c>
      <c r="Z535" s="5">
        <v>565.87395013999992</v>
      </c>
      <c r="AA535" s="5">
        <v>565.87395014999993</v>
      </c>
      <c r="AB535" s="5">
        <v>565.87395015999994</v>
      </c>
      <c r="AC535" s="5">
        <v>565.87395145999994</v>
      </c>
      <c r="AD535" s="5">
        <v>1257.59430428</v>
      </c>
      <c r="AE535" s="5">
        <v>1257.59430438</v>
      </c>
    </row>
    <row r="536" spans="1:31">
      <c r="A536" s="56" t="s">
        <v>77</v>
      </c>
      <c r="B536" s="56" t="s">
        <v>199</v>
      </c>
      <c r="C536" s="56" t="s">
        <v>155</v>
      </c>
      <c r="D536" s="5">
        <v>268</v>
      </c>
      <c r="E536" s="5">
        <v>268</v>
      </c>
      <c r="F536" s="5">
        <v>268</v>
      </c>
      <c r="G536" s="5">
        <v>268</v>
      </c>
      <c r="H536" s="5">
        <v>268</v>
      </c>
      <c r="I536" s="5">
        <v>268</v>
      </c>
      <c r="J536" s="5">
        <v>268</v>
      </c>
      <c r="K536" s="5">
        <v>268</v>
      </c>
      <c r="L536" s="5">
        <v>268</v>
      </c>
      <c r="M536" s="5">
        <v>268</v>
      </c>
      <c r="N536" s="5">
        <v>268</v>
      </c>
      <c r="O536" s="5">
        <v>268</v>
      </c>
      <c r="P536" s="5">
        <v>268</v>
      </c>
      <c r="Q536" s="5">
        <v>268</v>
      </c>
      <c r="R536" s="5">
        <v>268</v>
      </c>
      <c r="S536" s="5">
        <v>268</v>
      </c>
      <c r="T536" s="5">
        <v>268</v>
      </c>
      <c r="U536" s="5">
        <v>268</v>
      </c>
      <c r="V536" s="5">
        <v>268</v>
      </c>
      <c r="W536" s="5">
        <v>268</v>
      </c>
      <c r="X536" s="5">
        <v>268</v>
      </c>
      <c r="Y536" s="5">
        <v>270.10000000000002</v>
      </c>
      <c r="Z536" s="5">
        <v>270.10000000000002</v>
      </c>
      <c r="AA536" s="5">
        <v>270.10000000000002</v>
      </c>
      <c r="AB536" s="5">
        <v>270.10000000000002</v>
      </c>
      <c r="AC536" s="5">
        <v>270.10000000000002</v>
      </c>
      <c r="AD536" s="5">
        <v>270.10000000000002</v>
      </c>
      <c r="AE536" s="5">
        <v>270.10000000000002</v>
      </c>
    </row>
    <row r="537" spans="1:31">
      <c r="A537" s="56" t="s">
        <v>77</v>
      </c>
      <c r="B537" s="56" t="s">
        <v>199</v>
      </c>
      <c r="C537" s="56" t="s">
        <v>138</v>
      </c>
      <c r="D537" s="5">
        <v>59.911000000000001</v>
      </c>
      <c r="E537" s="5">
        <v>98.22</v>
      </c>
      <c r="F537" s="5">
        <v>141.54</v>
      </c>
      <c r="G537" s="5">
        <v>185.56700000000001</v>
      </c>
      <c r="H537" s="5">
        <v>233.32900000000001</v>
      </c>
      <c r="I537" s="5">
        <v>285.42700000000002</v>
      </c>
      <c r="J537" s="5">
        <v>367.81200000000001</v>
      </c>
      <c r="K537" s="5">
        <v>452.97432892</v>
      </c>
      <c r="L537" s="5">
        <v>547.7675836599999</v>
      </c>
      <c r="M537" s="5">
        <v>662.68215979999991</v>
      </c>
      <c r="N537" s="5">
        <v>793.40336463999984</v>
      </c>
      <c r="O537" s="5">
        <v>932.90598900999998</v>
      </c>
      <c r="P537" s="5">
        <v>1074.45909076</v>
      </c>
      <c r="Q537" s="5">
        <v>1220.9122802100001</v>
      </c>
      <c r="R537" s="5">
        <v>1362.67303713</v>
      </c>
      <c r="S537" s="5">
        <v>1507.1898997799999</v>
      </c>
      <c r="T537" s="5">
        <v>1620.31444298</v>
      </c>
      <c r="U537" s="5">
        <v>1732.2135201399999</v>
      </c>
      <c r="V537" s="5">
        <v>1836.69524267</v>
      </c>
      <c r="W537" s="5">
        <v>1948.84704786</v>
      </c>
      <c r="X537" s="5">
        <v>2064.3628776599999</v>
      </c>
      <c r="Y537" s="5">
        <v>2186.9973560600001</v>
      </c>
      <c r="Z537" s="5">
        <v>2311.33322318</v>
      </c>
      <c r="AA537" s="5">
        <v>2443.3367952899998</v>
      </c>
      <c r="AB537" s="5">
        <v>2577.0948546900008</v>
      </c>
      <c r="AC537" s="5">
        <v>2718.21610401</v>
      </c>
      <c r="AD537" s="5">
        <v>2862.6771629700002</v>
      </c>
      <c r="AE537" s="5">
        <v>2871.1203167600002</v>
      </c>
    </row>
    <row r="538" spans="1:31">
      <c r="A538" s="56" t="s">
        <v>77</v>
      </c>
      <c r="B538" s="56" t="s">
        <v>199</v>
      </c>
      <c r="C538" s="56" t="s">
        <v>139</v>
      </c>
      <c r="D538" s="5">
        <v>127.2</v>
      </c>
      <c r="E538" s="5">
        <v>190.76300000000001</v>
      </c>
      <c r="F538" s="5">
        <v>250.37299999999999</v>
      </c>
      <c r="G538" s="5">
        <v>300.33100000000002</v>
      </c>
      <c r="H538" s="5">
        <v>345.05599999999993</v>
      </c>
      <c r="I538" s="5">
        <v>388.23799999999989</v>
      </c>
      <c r="J538" s="5">
        <v>465.14</v>
      </c>
      <c r="K538" s="5">
        <v>551.85200000000009</v>
      </c>
      <c r="L538" s="5">
        <v>642.01899999999989</v>
      </c>
      <c r="M538" s="5">
        <v>743.78100000000006</v>
      </c>
      <c r="N538" s="5">
        <v>855.78399999999999</v>
      </c>
      <c r="O538" s="5">
        <v>961.63900000000001</v>
      </c>
      <c r="P538" s="5">
        <v>1060.366</v>
      </c>
      <c r="Q538" s="5">
        <v>1147.3630000000001</v>
      </c>
      <c r="R538" s="5">
        <v>1221.508</v>
      </c>
      <c r="S538" s="5">
        <v>1281.973</v>
      </c>
      <c r="T538" s="5">
        <v>1306.452</v>
      </c>
      <c r="U538" s="5">
        <v>1316.9670000000001</v>
      </c>
      <c r="V538" s="5">
        <v>1319.107</v>
      </c>
      <c r="W538" s="5">
        <v>1317.9380000000001</v>
      </c>
      <c r="X538" s="5">
        <v>1318.329</v>
      </c>
      <c r="Y538" s="5">
        <v>1315.1110000000001</v>
      </c>
      <c r="Z538" s="5">
        <v>1313.027</v>
      </c>
      <c r="AA538" s="5">
        <v>1307.1690000000001</v>
      </c>
      <c r="AB538" s="5">
        <v>1302.617</v>
      </c>
      <c r="AC538" s="5">
        <v>1294.1579999999999</v>
      </c>
      <c r="AD538" s="5">
        <v>1287.2659999999989</v>
      </c>
      <c r="AE538" s="5">
        <v>1287.2659999999989</v>
      </c>
    </row>
    <row r="539" spans="1:31">
      <c r="A539" s="56" t="s">
        <v>77</v>
      </c>
      <c r="B539" s="56" t="s">
        <v>199</v>
      </c>
      <c r="C539" s="56" t="s">
        <v>146</v>
      </c>
      <c r="D539" s="5">
        <v>9.0884071417790153</v>
      </c>
      <c r="E539" s="5">
        <v>18.401817102244699</v>
      </c>
      <c r="F539" s="5">
        <v>27.53061628723415</v>
      </c>
      <c r="G539" s="5">
        <v>36.490968306868318</v>
      </c>
      <c r="H539" s="5">
        <v>46.786214920674219</v>
      </c>
      <c r="I539" s="5">
        <v>56.71136617264758</v>
      </c>
      <c r="J539" s="5">
        <v>67.145007589493389</v>
      </c>
      <c r="K539" s="5">
        <v>76.407589234024414</v>
      </c>
      <c r="L539" s="5">
        <v>86.962641497160092</v>
      </c>
      <c r="M539" s="5">
        <v>98.737975535797261</v>
      </c>
      <c r="N539" s="5">
        <v>110.4167521284775</v>
      </c>
      <c r="O539" s="5">
        <v>122.2502667907672</v>
      </c>
      <c r="P539" s="5">
        <v>135.74295157509769</v>
      </c>
      <c r="Q539" s="5">
        <v>149.54302214293611</v>
      </c>
      <c r="R539" s="5">
        <v>163.66680086005951</v>
      </c>
      <c r="S539" s="5">
        <v>178.0190205323099</v>
      </c>
      <c r="T539" s="5">
        <v>192.15050080968271</v>
      </c>
      <c r="U539" s="5">
        <v>208.33424393484029</v>
      </c>
      <c r="V539" s="5">
        <v>221.8744998595833</v>
      </c>
      <c r="W539" s="5">
        <v>239.2970610912553</v>
      </c>
      <c r="X539" s="5">
        <v>255.26108702265461</v>
      </c>
      <c r="Y539" s="5">
        <v>269.78255656703459</v>
      </c>
      <c r="Z539" s="5">
        <v>286.67115552557192</v>
      </c>
      <c r="AA539" s="5">
        <v>299.75810413018678</v>
      </c>
      <c r="AB539" s="5">
        <v>319.09097962425773</v>
      </c>
      <c r="AC539" s="5">
        <v>337.55100873845242</v>
      </c>
      <c r="AD539" s="5">
        <v>358.24609068505532</v>
      </c>
      <c r="AE539" s="5">
        <v>375.53949574350861</v>
      </c>
    </row>
    <row r="540" spans="1:3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</row>
    <row r="541" spans="1:31">
      <c r="A541" s="56" t="s">
        <v>77</v>
      </c>
      <c r="B541" s="56" t="s">
        <v>200</v>
      </c>
      <c r="C541" s="56" t="s">
        <v>132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</row>
    <row r="542" spans="1:31">
      <c r="A542" s="56" t="s">
        <v>77</v>
      </c>
      <c r="B542" s="56" t="s">
        <v>200</v>
      </c>
      <c r="C542" s="56" t="s">
        <v>133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</row>
    <row r="543" spans="1:31">
      <c r="A543" s="56" t="s">
        <v>77</v>
      </c>
      <c r="B543" s="56" t="s">
        <v>200</v>
      </c>
      <c r="C543" s="56" t="s">
        <v>134</v>
      </c>
      <c r="D543" s="5">
        <v>0</v>
      </c>
      <c r="E543" s="5">
        <v>2.65E-6</v>
      </c>
      <c r="F543" s="5">
        <v>2.65E-6</v>
      </c>
      <c r="G543" s="5">
        <v>2.65E-6</v>
      </c>
      <c r="H543" s="5">
        <v>2.65E-6</v>
      </c>
      <c r="I543" s="5">
        <v>2.65E-6</v>
      </c>
      <c r="J543" s="5">
        <v>2.65E-6</v>
      </c>
      <c r="K543" s="5">
        <v>2.65E-6</v>
      </c>
      <c r="L543" s="5">
        <v>5.3000000000000001E-6</v>
      </c>
      <c r="M543" s="5">
        <v>7.9500000000000001E-6</v>
      </c>
      <c r="N543" s="5">
        <v>1.06E-5</v>
      </c>
      <c r="O543" s="5">
        <v>1.325E-5</v>
      </c>
      <c r="P543" s="5">
        <v>1.59E-5</v>
      </c>
      <c r="Q543" s="5">
        <v>1.855E-5</v>
      </c>
      <c r="R543" s="5">
        <v>1.855E-5</v>
      </c>
      <c r="S543" s="5">
        <v>1.855E-5</v>
      </c>
      <c r="T543" s="5">
        <v>1.855E-5</v>
      </c>
      <c r="U543" s="5">
        <v>1.855E-5</v>
      </c>
      <c r="V543" s="5">
        <v>1.855E-5</v>
      </c>
      <c r="W543" s="5">
        <v>1.855E-5</v>
      </c>
      <c r="X543" s="5">
        <v>1.855E-5</v>
      </c>
      <c r="Y543" s="5">
        <v>2.12E-5</v>
      </c>
      <c r="Z543" s="5">
        <v>2.12E-5</v>
      </c>
      <c r="AA543" s="5">
        <v>2.12E-5</v>
      </c>
      <c r="AB543" s="5">
        <v>2.12E-5</v>
      </c>
      <c r="AC543" s="5">
        <v>2.12E-5</v>
      </c>
      <c r="AD543" s="5">
        <v>2.12E-5</v>
      </c>
      <c r="AE543" s="5">
        <v>2.12E-5</v>
      </c>
    </row>
    <row r="544" spans="1:31">
      <c r="A544" s="56" t="s">
        <v>77</v>
      </c>
      <c r="B544" s="56" t="s">
        <v>200</v>
      </c>
      <c r="C544" s="56" t="s">
        <v>135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</row>
    <row r="545" spans="1:31">
      <c r="A545" s="56" t="s">
        <v>77</v>
      </c>
      <c r="B545" s="56" t="s">
        <v>200</v>
      </c>
      <c r="C545" s="56" t="s">
        <v>136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</row>
    <row r="546" spans="1:31">
      <c r="A546" s="56" t="s">
        <v>77</v>
      </c>
      <c r="B546" s="56" t="s">
        <v>200</v>
      </c>
      <c r="C546" s="56" t="s">
        <v>153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1.7540000000000001E-5</v>
      </c>
      <c r="J546" s="5">
        <v>1.969E-5</v>
      </c>
      <c r="K546" s="5">
        <v>2.3580000000000001E-5</v>
      </c>
      <c r="L546" s="5">
        <v>2.9130000000000001E-5</v>
      </c>
      <c r="M546" s="5">
        <v>2.9130000000000001E-5</v>
      </c>
      <c r="N546" s="5">
        <v>2.915E-5</v>
      </c>
      <c r="O546" s="5">
        <v>2.9249999999999999E-5</v>
      </c>
      <c r="P546" s="5">
        <v>3.0929999999999997E-5</v>
      </c>
      <c r="Q546" s="5">
        <v>3.2410000000000003E-5</v>
      </c>
      <c r="R546" s="5">
        <v>3.4310000000000002E-5</v>
      </c>
      <c r="S546" s="5">
        <v>3.5570000000000007E-5</v>
      </c>
      <c r="T546" s="5">
        <v>3.7260000000000013E-5</v>
      </c>
      <c r="U546" s="5">
        <v>3.8070000000000013E-5</v>
      </c>
      <c r="V546" s="5">
        <v>3.9340000000000013E-5</v>
      </c>
      <c r="W546" s="5">
        <v>4.0979999999999997E-5</v>
      </c>
      <c r="X546" s="5">
        <v>4.403000000000001E-5</v>
      </c>
      <c r="Y546" s="5">
        <v>4.5110000000000007E-5</v>
      </c>
      <c r="Z546" s="5">
        <v>4.7300000000000011E-5</v>
      </c>
      <c r="AA546" s="5">
        <v>4.9840000000000017E-5</v>
      </c>
      <c r="AB546" s="5">
        <v>5.2650000000000019E-5</v>
      </c>
      <c r="AC546" s="5">
        <v>5.5300000000000023E-5</v>
      </c>
      <c r="AD546" s="5">
        <v>5.8340000000000028E-5</v>
      </c>
      <c r="AE546" s="5">
        <v>6.1780000000000035E-5</v>
      </c>
    </row>
    <row r="547" spans="1:31">
      <c r="A547" s="56" t="s">
        <v>77</v>
      </c>
      <c r="B547" s="56" t="s">
        <v>200</v>
      </c>
      <c r="C547" s="56" t="s">
        <v>154</v>
      </c>
      <c r="D547" s="5">
        <v>4.6500000000000004E-6</v>
      </c>
      <c r="E547" s="5">
        <v>6.0599999999999996E-6</v>
      </c>
      <c r="F547" s="5">
        <v>7.4900000000000003E-6</v>
      </c>
      <c r="G547" s="5">
        <v>8.7499999999999992E-6</v>
      </c>
      <c r="H547" s="5">
        <v>9.9599999999999995E-6</v>
      </c>
      <c r="I547" s="5">
        <v>1.155E-5</v>
      </c>
      <c r="J547" s="5">
        <v>1.395E-5</v>
      </c>
      <c r="K547" s="5">
        <v>1.6039999999999999E-5</v>
      </c>
      <c r="L547" s="5">
        <v>2.0599999999999999E-5</v>
      </c>
      <c r="M547" s="5">
        <v>2.0630000000000001E-5</v>
      </c>
      <c r="N547" s="5">
        <v>2.1840000000000001E-5</v>
      </c>
      <c r="O547" s="5">
        <v>2.3410000000000001E-5</v>
      </c>
      <c r="P547" s="5">
        <v>2.5890000000000001E-5</v>
      </c>
      <c r="Q547" s="5">
        <v>2.796E-5</v>
      </c>
      <c r="R547" s="5">
        <v>2.915E-5</v>
      </c>
      <c r="S547" s="5">
        <v>3.0329999999999999E-5</v>
      </c>
      <c r="T547" s="5">
        <v>3.1770000000000002E-5</v>
      </c>
      <c r="U547" s="5">
        <v>3.3349999999999997E-5</v>
      </c>
      <c r="V547" s="5">
        <v>3.4799999999999999E-5</v>
      </c>
      <c r="W547" s="5">
        <v>3.9119999999999998E-5</v>
      </c>
      <c r="X547" s="5">
        <v>4.2129999999999998E-5</v>
      </c>
      <c r="Y547" s="5">
        <v>4.2129999999999998E-5</v>
      </c>
      <c r="Z547" s="5">
        <v>4.4729999999999987E-5</v>
      </c>
      <c r="AA547" s="5">
        <v>4.7549999999999997E-5</v>
      </c>
      <c r="AB547" s="5">
        <v>5.2599999999999998E-5</v>
      </c>
      <c r="AC547" s="5">
        <v>5.6649999999999988E-5</v>
      </c>
      <c r="AD547" s="5">
        <v>6.1589999999999998E-5</v>
      </c>
      <c r="AE547" s="5">
        <v>6.6829999999999995E-5</v>
      </c>
    </row>
    <row r="548" spans="1:31">
      <c r="A548" s="56" t="s">
        <v>77</v>
      </c>
      <c r="B548" s="56" t="s">
        <v>200</v>
      </c>
      <c r="C548" s="56" t="s">
        <v>155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</row>
    <row r="549" spans="1:31">
      <c r="A549" s="56" t="s">
        <v>77</v>
      </c>
      <c r="B549" s="56" t="s">
        <v>200</v>
      </c>
      <c r="C549" s="56" t="s">
        <v>138</v>
      </c>
      <c r="D549" s="5">
        <v>5.907</v>
      </c>
      <c r="E549" s="5">
        <v>12.488</v>
      </c>
      <c r="F549" s="5">
        <v>21.503</v>
      </c>
      <c r="G549" s="5">
        <v>32.477999999999987</v>
      </c>
      <c r="H549" s="5">
        <v>45.638000000000012</v>
      </c>
      <c r="I549" s="5">
        <v>61.108999999999988</v>
      </c>
      <c r="J549" s="5">
        <v>84.734999999999999</v>
      </c>
      <c r="K549" s="5">
        <v>105.58348554</v>
      </c>
      <c r="L549" s="5">
        <v>127.83084998</v>
      </c>
      <c r="M549" s="5">
        <v>155.354265</v>
      </c>
      <c r="N549" s="5">
        <v>187.06205269</v>
      </c>
      <c r="O549" s="5">
        <v>222.53264669999999</v>
      </c>
      <c r="P549" s="5">
        <v>259.43112260999999</v>
      </c>
      <c r="Q549" s="5">
        <v>298.38934676999997</v>
      </c>
      <c r="R549" s="5">
        <v>337.01709091999999</v>
      </c>
      <c r="S549" s="5">
        <v>376.63055521000001</v>
      </c>
      <c r="T549" s="5">
        <v>408.70020768000001</v>
      </c>
      <c r="U549" s="5">
        <v>440.75300571000008</v>
      </c>
      <c r="V549" s="5">
        <v>470.83710607000012</v>
      </c>
      <c r="W549" s="5">
        <v>502.89767237000001</v>
      </c>
      <c r="X549" s="5">
        <v>535.66309856999999</v>
      </c>
      <c r="Y549" s="5">
        <v>570.35317711000005</v>
      </c>
      <c r="Z549" s="5">
        <v>605.4589332999999</v>
      </c>
      <c r="AA549" s="5">
        <v>642.63068506999991</v>
      </c>
      <c r="AB549" s="5">
        <v>680.10499238999989</v>
      </c>
      <c r="AC549" s="5">
        <v>719.56188897999994</v>
      </c>
      <c r="AD549" s="5">
        <v>759.53326587999993</v>
      </c>
      <c r="AE549" s="5">
        <v>761.03382925999995</v>
      </c>
    </row>
    <row r="550" spans="1:31">
      <c r="A550" s="56" t="s">
        <v>77</v>
      </c>
      <c r="B550" s="56" t="s">
        <v>200</v>
      </c>
      <c r="C550" s="56" t="s">
        <v>139</v>
      </c>
      <c r="D550" s="5">
        <v>29.334</v>
      </c>
      <c r="E550" s="5">
        <v>47.628999999999998</v>
      </c>
      <c r="F550" s="5">
        <v>64.516999999999996</v>
      </c>
      <c r="G550" s="5">
        <v>78.224999999999994</v>
      </c>
      <c r="H550" s="5">
        <v>89.277000000000001</v>
      </c>
      <c r="I550" s="5">
        <v>98.78</v>
      </c>
      <c r="J550" s="5">
        <v>115.011</v>
      </c>
      <c r="K550" s="5">
        <v>137.07400000000001</v>
      </c>
      <c r="L550" s="5">
        <v>158.42599999999999</v>
      </c>
      <c r="M550" s="5">
        <v>183.04</v>
      </c>
      <c r="N550" s="5">
        <v>210.37799999999999</v>
      </c>
      <c r="O550" s="5">
        <v>237.846</v>
      </c>
      <c r="P550" s="5">
        <v>264.24900000000002</v>
      </c>
      <c r="Q550" s="5">
        <v>288.36999999999989</v>
      </c>
      <c r="R550" s="5">
        <v>309.79800000000012</v>
      </c>
      <c r="S550" s="5">
        <v>327.80200000000002</v>
      </c>
      <c r="T550" s="5">
        <v>336.72599999999989</v>
      </c>
      <c r="U550" s="5">
        <v>342.09500000000003</v>
      </c>
      <c r="V550" s="5">
        <v>344.98699999999991</v>
      </c>
      <c r="W550" s="5">
        <v>346.62400000000002</v>
      </c>
      <c r="X550" s="5">
        <v>348.41</v>
      </c>
      <c r="Y550" s="5">
        <v>348.92100000000011</v>
      </c>
      <c r="Z550" s="5">
        <v>349.51499999999999</v>
      </c>
      <c r="AA550" s="5">
        <v>348.74300000000011</v>
      </c>
      <c r="AB550" s="5">
        <v>348.15499999999997</v>
      </c>
      <c r="AC550" s="5">
        <v>346.20100000000002</v>
      </c>
      <c r="AD550" s="5">
        <v>344.48399999999998</v>
      </c>
      <c r="AE550" s="5">
        <v>344.48399999999998</v>
      </c>
    </row>
    <row r="551" spans="1:31">
      <c r="A551" s="56" t="s">
        <v>77</v>
      </c>
      <c r="B551" s="56" t="s">
        <v>200</v>
      </c>
      <c r="C551" s="56" t="s">
        <v>146</v>
      </c>
      <c r="D551" s="5">
        <v>1.645734202430198</v>
      </c>
      <c r="E551" s="5">
        <v>3.1558564844187238</v>
      </c>
      <c r="F551" s="5">
        <v>4.7877111613032497</v>
      </c>
      <c r="G551" s="5">
        <v>6.4394387024590003</v>
      </c>
      <c r="H551" s="5">
        <v>7.8728972047375194</v>
      </c>
      <c r="I551" s="5">
        <v>9.0451802569133406</v>
      </c>
      <c r="J551" s="5">
        <v>10.29574220432831</v>
      </c>
      <c r="K551" s="5">
        <v>11.491941571326411</v>
      </c>
      <c r="L551" s="5">
        <v>12.53992243735895</v>
      </c>
      <c r="M551" s="5">
        <v>14.1414351081678</v>
      </c>
      <c r="N551" s="5">
        <v>15.215116110825599</v>
      </c>
      <c r="O551" s="5">
        <v>16.261093897271731</v>
      </c>
      <c r="P551" s="5">
        <v>17.22201022358723</v>
      </c>
      <c r="Q551" s="5">
        <v>18.446668227317449</v>
      </c>
      <c r="R551" s="5">
        <v>19.82015443044876</v>
      </c>
      <c r="S551" s="5">
        <v>21.002318090822111</v>
      </c>
      <c r="T551" s="5">
        <v>22.15212973682079</v>
      </c>
      <c r="U551" s="5">
        <v>23.382734499022948</v>
      </c>
      <c r="V551" s="5">
        <v>24.455236653170392</v>
      </c>
      <c r="W551" s="5">
        <v>25.57365580992311</v>
      </c>
      <c r="X551" s="5">
        <v>26.66025492310435</v>
      </c>
      <c r="Y551" s="5">
        <v>27.821518981185879</v>
      </c>
      <c r="Z551" s="5">
        <v>29.18996699949157</v>
      </c>
      <c r="AA551" s="5">
        <v>30.855175013101199</v>
      </c>
      <c r="AB551" s="5">
        <v>32.904570552590549</v>
      </c>
      <c r="AC551" s="5">
        <v>35.151928397831682</v>
      </c>
      <c r="AD551" s="5">
        <v>37.161296475828991</v>
      </c>
      <c r="AE551" s="5">
        <v>39.599087031677307</v>
      </c>
    </row>
    <row r="552" spans="1:3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</row>
    <row r="553" spans="1:31">
      <c r="A553" s="56" t="s">
        <v>80</v>
      </c>
      <c r="B553" s="56" t="s">
        <v>163</v>
      </c>
      <c r="C553" s="56" t="s">
        <v>132</v>
      </c>
      <c r="D553" s="5">
        <v>316</v>
      </c>
      <c r="E553" s="5">
        <v>316</v>
      </c>
      <c r="F553" s="5">
        <v>316</v>
      </c>
      <c r="G553" s="5">
        <v>316</v>
      </c>
      <c r="H553" s="5">
        <v>316</v>
      </c>
      <c r="I553" s="5">
        <v>316</v>
      </c>
      <c r="J553" s="5">
        <v>316</v>
      </c>
      <c r="K553" s="5">
        <v>316</v>
      </c>
      <c r="L553" s="5">
        <v>316</v>
      </c>
      <c r="M553" s="5">
        <v>316</v>
      </c>
      <c r="N553" s="5">
        <v>316</v>
      </c>
      <c r="O553" s="5">
        <v>316</v>
      </c>
      <c r="P553" s="5">
        <v>1134</v>
      </c>
      <c r="Q553" s="5">
        <v>1543</v>
      </c>
      <c r="R553" s="5">
        <v>1952</v>
      </c>
      <c r="S553" s="5">
        <v>1952</v>
      </c>
      <c r="T553" s="5">
        <v>1952</v>
      </c>
      <c r="U553" s="5">
        <v>1952</v>
      </c>
      <c r="V553" s="5">
        <v>1952</v>
      </c>
      <c r="W553" s="5">
        <v>1952</v>
      </c>
      <c r="X553" s="5">
        <v>1952</v>
      </c>
      <c r="Y553" s="5">
        <v>1952</v>
      </c>
      <c r="Z553" s="5">
        <v>2361</v>
      </c>
      <c r="AA553" s="5">
        <v>2770</v>
      </c>
      <c r="AB553" s="5">
        <v>2770</v>
      </c>
      <c r="AC553" s="5">
        <v>2770</v>
      </c>
      <c r="AD553" s="5">
        <v>2770</v>
      </c>
      <c r="AE553" s="5">
        <v>2770</v>
      </c>
    </row>
    <row r="554" spans="1:31">
      <c r="A554" s="56" t="s">
        <v>80</v>
      </c>
      <c r="B554" s="56" t="s">
        <v>163</v>
      </c>
      <c r="C554" s="56" t="s">
        <v>133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</row>
    <row r="555" spans="1:31">
      <c r="A555" s="56" t="s">
        <v>80</v>
      </c>
      <c r="B555" s="56" t="s">
        <v>163</v>
      </c>
      <c r="C555" s="56" t="s">
        <v>134</v>
      </c>
      <c r="D555" s="5">
        <v>0</v>
      </c>
      <c r="E555" s="5">
        <v>0</v>
      </c>
      <c r="F555" s="5">
        <v>0</v>
      </c>
      <c r="G555" s="5">
        <v>2.65E-6</v>
      </c>
      <c r="H555" s="5">
        <v>2.65E-6</v>
      </c>
      <c r="I555" s="5">
        <v>2.65E-6</v>
      </c>
      <c r="J555" s="5">
        <v>2.65E-6</v>
      </c>
      <c r="K555" s="5">
        <v>5.3000000000000001E-6</v>
      </c>
      <c r="L555" s="5">
        <v>5.3000000000000001E-6</v>
      </c>
      <c r="M555" s="5">
        <v>624.00418139999999</v>
      </c>
      <c r="N555" s="5">
        <v>716.77213515000005</v>
      </c>
      <c r="O555" s="5">
        <v>716.77213515000005</v>
      </c>
      <c r="P555" s="5">
        <v>716.77213515000005</v>
      </c>
      <c r="Q555" s="5">
        <v>716.77213515000005</v>
      </c>
      <c r="R555" s="5">
        <v>716.77213515000005</v>
      </c>
      <c r="S555" s="5">
        <v>716.77213515000005</v>
      </c>
      <c r="T555" s="5">
        <v>716.77213515000005</v>
      </c>
      <c r="U555" s="5">
        <v>716.77213515000005</v>
      </c>
      <c r="V555" s="5">
        <v>716.77213515000005</v>
      </c>
      <c r="W555" s="5">
        <v>716.77213515000005</v>
      </c>
      <c r="X555" s="5">
        <v>2391.4748933999999</v>
      </c>
      <c r="Y555" s="5">
        <v>2391.4748933999999</v>
      </c>
      <c r="Z555" s="5">
        <v>2391.4748933999999</v>
      </c>
      <c r="AA555" s="5">
        <v>2391.4748933999999</v>
      </c>
      <c r="AB555" s="5">
        <v>2391.4748933999999</v>
      </c>
      <c r="AC555" s="5">
        <v>2391.4748933999999</v>
      </c>
      <c r="AD555" s="5">
        <v>2391.4748933999999</v>
      </c>
      <c r="AE555" s="5">
        <v>2391.4748933999999</v>
      </c>
    </row>
    <row r="556" spans="1:31">
      <c r="A556" s="56" t="s">
        <v>80</v>
      </c>
      <c r="B556" s="56" t="s">
        <v>163</v>
      </c>
      <c r="C556" s="56" t="s">
        <v>135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</row>
    <row r="557" spans="1:31">
      <c r="A557" s="56" t="s">
        <v>80</v>
      </c>
      <c r="B557" s="56" t="s">
        <v>163</v>
      </c>
      <c r="C557" s="56" t="s">
        <v>136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</row>
    <row r="558" spans="1:31">
      <c r="A558" s="56" t="s">
        <v>80</v>
      </c>
      <c r="B558" s="56" t="s">
        <v>163</v>
      </c>
      <c r="C558" s="56" t="s">
        <v>152</v>
      </c>
      <c r="D558" s="5">
        <v>0</v>
      </c>
      <c r="E558" s="5">
        <v>0</v>
      </c>
      <c r="F558" s="5">
        <v>680</v>
      </c>
      <c r="G558" s="5">
        <v>2040</v>
      </c>
      <c r="H558" s="5">
        <v>2040</v>
      </c>
      <c r="I558" s="5">
        <v>2040</v>
      </c>
      <c r="J558" s="5">
        <v>2040</v>
      </c>
      <c r="K558" s="5">
        <v>2040</v>
      </c>
      <c r="L558" s="5">
        <v>2040</v>
      </c>
      <c r="M558" s="5">
        <v>2040</v>
      </c>
      <c r="N558" s="5">
        <v>2040</v>
      </c>
      <c r="O558" s="5">
        <v>2040</v>
      </c>
      <c r="P558" s="5">
        <v>2040</v>
      </c>
      <c r="Q558" s="5">
        <v>2040</v>
      </c>
      <c r="R558" s="5">
        <v>2040</v>
      </c>
      <c r="S558" s="5">
        <v>2040</v>
      </c>
      <c r="T558" s="5">
        <v>2040</v>
      </c>
      <c r="U558" s="5">
        <v>2040</v>
      </c>
      <c r="V558" s="5">
        <v>2040</v>
      </c>
      <c r="W558" s="5">
        <v>2040</v>
      </c>
      <c r="X558" s="5">
        <v>2040</v>
      </c>
      <c r="Y558" s="5">
        <v>2040</v>
      </c>
      <c r="Z558" s="5">
        <v>2040</v>
      </c>
      <c r="AA558" s="5">
        <v>2040</v>
      </c>
      <c r="AB558" s="5">
        <v>2040</v>
      </c>
      <c r="AC558" s="5">
        <v>2040</v>
      </c>
      <c r="AD558" s="5">
        <v>2040</v>
      </c>
      <c r="AE558" s="5">
        <v>2040</v>
      </c>
    </row>
    <row r="559" spans="1:31">
      <c r="A559" s="56" t="s">
        <v>80</v>
      </c>
      <c r="B559" s="56" t="s">
        <v>163</v>
      </c>
      <c r="C559" s="56" t="s">
        <v>153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479.96326065</v>
      </c>
      <c r="J559" s="5">
        <v>479.96326470000002</v>
      </c>
      <c r="K559" s="5">
        <v>479.96327730000007</v>
      </c>
      <c r="L559" s="5">
        <v>479.96327731000002</v>
      </c>
      <c r="M559" s="5">
        <v>479.96330717000012</v>
      </c>
      <c r="N559" s="5">
        <v>479.96330719000002</v>
      </c>
      <c r="O559" s="5">
        <v>479.96330719999997</v>
      </c>
      <c r="P559" s="5">
        <v>479.96330720999998</v>
      </c>
      <c r="Q559" s="5">
        <v>479.96330734999998</v>
      </c>
      <c r="R559" s="5">
        <v>479.96331865000002</v>
      </c>
      <c r="S559" s="5">
        <v>479.96331869000011</v>
      </c>
      <c r="T559" s="5">
        <v>479.96332022000001</v>
      </c>
      <c r="U559" s="5">
        <v>479.96332022000001</v>
      </c>
      <c r="V559" s="5">
        <v>479.96332022000001</v>
      </c>
      <c r="W559" s="5">
        <v>479.96332022000001</v>
      </c>
      <c r="X559" s="5">
        <v>479.96332074999998</v>
      </c>
      <c r="Y559" s="5">
        <v>479.96333314999998</v>
      </c>
      <c r="Z559" s="5">
        <v>479.96333442000002</v>
      </c>
      <c r="AA559" s="5">
        <v>479.96333444999999</v>
      </c>
      <c r="AB559" s="5">
        <v>479.96334553000003</v>
      </c>
      <c r="AC559" s="5">
        <v>479.96338376000011</v>
      </c>
      <c r="AD559" s="5">
        <v>479.96338379000008</v>
      </c>
      <c r="AE559" s="5">
        <v>548.81215122000003</v>
      </c>
    </row>
    <row r="560" spans="1:31">
      <c r="A560" s="56" t="s">
        <v>80</v>
      </c>
      <c r="B560" s="56" t="s">
        <v>163</v>
      </c>
      <c r="C560" s="56" t="s">
        <v>154</v>
      </c>
      <c r="D560" s="5">
        <v>9.1600000000000004E-6</v>
      </c>
      <c r="E560" s="5">
        <v>1.5719999999999999E-5</v>
      </c>
      <c r="F560" s="5">
        <v>599.99842421000005</v>
      </c>
      <c r="G560" s="5">
        <v>1198.9193624899999</v>
      </c>
      <c r="H560" s="5">
        <v>1981.88846917</v>
      </c>
      <c r="I560" s="5">
        <v>2703.6729053200002</v>
      </c>
      <c r="J560" s="5">
        <v>2703.6729182499989</v>
      </c>
      <c r="K560" s="5">
        <v>2703.6729219099998</v>
      </c>
      <c r="L560" s="5">
        <v>2703.6729251900001</v>
      </c>
      <c r="M560" s="5">
        <v>2703.6729382099988</v>
      </c>
      <c r="N560" s="5">
        <v>3294.8366243800001</v>
      </c>
      <c r="O560" s="5">
        <v>3294.8366257800012</v>
      </c>
      <c r="P560" s="5">
        <v>3294.8366261000001</v>
      </c>
      <c r="Q560" s="5">
        <v>3294.8366509399998</v>
      </c>
      <c r="R560" s="5">
        <v>3294.8366767299999</v>
      </c>
      <c r="S560" s="5">
        <v>3294.8366767399998</v>
      </c>
      <c r="T560" s="5">
        <v>3294.8366767500002</v>
      </c>
      <c r="U560" s="5">
        <v>3294.8366767500002</v>
      </c>
      <c r="V560" s="5">
        <v>3294.8366767500002</v>
      </c>
      <c r="W560" s="5">
        <v>3294.8366767500002</v>
      </c>
      <c r="X560" s="5">
        <v>3294.8366767500002</v>
      </c>
      <c r="Y560" s="5">
        <v>3294.8366781499999</v>
      </c>
      <c r="Z560" s="5">
        <v>3294.8366781499999</v>
      </c>
      <c r="AA560" s="5">
        <v>3294.8366959700002</v>
      </c>
      <c r="AB560" s="5">
        <v>3294.8367049499998</v>
      </c>
      <c r="AC560" s="5">
        <v>3294.83671615</v>
      </c>
      <c r="AD560" s="5">
        <v>3294.8367186800001</v>
      </c>
      <c r="AE560" s="5">
        <v>3294.83687925</v>
      </c>
    </row>
    <row r="561" spans="1:31">
      <c r="A561" s="56" t="s">
        <v>80</v>
      </c>
      <c r="B561" s="56" t="s">
        <v>163</v>
      </c>
      <c r="C561" s="56" t="s">
        <v>155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</row>
    <row r="562" spans="1:31">
      <c r="A562" s="56" t="s">
        <v>80</v>
      </c>
      <c r="B562" s="56" t="s">
        <v>163</v>
      </c>
      <c r="C562" s="56" t="s">
        <v>138</v>
      </c>
      <c r="D562" s="5">
        <v>86.581000000000003</v>
      </c>
      <c r="E562" s="5">
        <v>183.27699999999999</v>
      </c>
      <c r="F562" s="5">
        <v>310.85300000000001</v>
      </c>
      <c r="G562" s="5">
        <v>466.69400000000007</v>
      </c>
      <c r="H562" s="5">
        <v>653.32499999000004</v>
      </c>
      <c r="I562" s="5">
        <v>873.64800001000003</v>
      </c>
      <c r="J562" s="5">
        <v>1213.0029999999999</v>
      </c>
      <c r="K562" s="5">
        <v>1516.9194459299999</v>
      </c>
      <c r="L562" s="5">
        <v>1856.58857704</v>
      </c>
      <c r="M562" s="5">
        <v>2257.65402313</v>
      </c>
      <c r="N562" s="5">
        <v>2748.2190898200001</v>
      </c>
      <c r="O562" s="5">
        <v>3282.5411549400001</v>
      </c>
      <c r="P562" s="5">
        <v>3827.3684765800008</v>
      </c>
      <c r="Q562" s="5">
        <v>4399.7290530500004</v>
      </c>
      <c r="R562" s="5">
        <v>4956.1113137599996</v>
      </c>
      <c r="S562" s="5">
        <v>5516.8108461200027</v>
      </c>
      <c r="T562" s="5">
        <v>5963.4376751500031</v>
      </c>
      <c r="U562" s="5">
        <v>6399.0813179900024</v>
      </c>
      <c r="V562" s="5">
        <v>6799.6137216000016</v>
      </c>
      <c r="W562" s="5">
        <v>7225.4645357400032</v>
      </c>
      <c r="X562" s="5">
        <v>7659.8099897600032</v>
      </c>
      <c r="Y562" s="5">
        <v>8120.2669619000026</v>
      </c>
      <c r="Z562" s="5">
        <v>8587.5540177000039</v>
      </c>
      <c r="AA562" s="5">
        <v>9084.8406502700018</v>
      </c>
      <c r="AB562" s="5">
        <v>9587.4307687700039</v>
      </c>
      <c r="AC562" s="5">
        <v>10119.484615359999</v>
      </c>
      <c r="AD562" s="5">
        <v>10659.0342607</v>
      </c>
      <c r="AE562" s="5">
        <v>10687.029870079999</v>
      </c>
    </row>
    <row r="563" spans="1:31">
      <c r="A563" s="56" t="s">
        <v>80</v>
      </c>
      <c r="B563" s="56" t="s">
        <v>163</v>
      </c>
      <c r="C563" s="56" t="s">
        <v>139</v>
      </c>
      <c r="D563" s="5">
        <v>382.40600000000012</v>
      </c>
      <c r="E563" s="5">
        <v>634.851</v>
      </c>
      <c r="F563" s="5">
        <v>854.83699999999999</v>
      </c>
      <c r="G563" s="5">
        <v>1040.981</v>
      </c>
      <c r="H563" s="5">
        <v>1194.835</v>
      </c>
      <c r="I563" s="5">
        <v>1328.355</v>
      </c>
      <c r="J563" s="5">
        <v>1555.37</v>
      </c>
      <c r="K563" s="5">
        <v>1872.674</v>
      </c>
      <c r="L563" s="5">
        <v>2203.509</v>
      </c>
      <c r="M563" s="5">
        <v>2558.8819999999992</v>
      </c>
      <c r="N563" s="5">
        <v>2991.9250000000002</v>
      </c>
      <c r="O563" s="5">
        <v>3413.1260000000002</v>
      </c>
      <c r="P563" s="5">
        <v>3805.1639999999989</v>
      </c>
      <c r="Q563" s="5">
        <v>4162.1990000000014</v>
      </c>
      <c r="R563" s="5">
        <v>4469.0430000000024</v>
      </c>
      <c r="S563" s="5">
        <v>4717.5640000000012</v>
      </c>
      <c r="T563" s="5">
        <v>4833.8690000000024</v>
      </c>
      <c r="U563" s="5">
        <v>4891.4120000000003</v>
      </c>
      <c r="V563" s="5">
        <v>4908.1530000000012</v>
      </c>
      <c r="W563" s="5">
        <v>4908.527000000001</v>
      </c>
      <c r="X563" s="5">
        <v>4910.9710000000014</v>
      </c>
      <c r="Y563" s="5">
        <v>4898.5200000000004</v>
      </c>
      <c r="Z563" s="5">
        <v>4888.6310000000003</v>
      </c>
      <c r="AA563" s="5">
        <v>4863.7990000000018</v>
      </c>
      <c r="AB563" s="5">
        <v>4842.0880000000016</v>
      </c>
      <c r="AC563" s="5">
        <v>4805.3119999999999</v>
      </c>
      <c r="AD563" s="5">
        <v>4771.5679999999993</v>
      </c>
      <c r="AE563" s="5">
        <v>4771.5679999999993</v>
      </c>
    </row>
    <row r="564" spans="1:31">
      <c r="A564" s="56" t="s">
        <v>80</v>
      </c>
      <c r="B564" s="56" t="s">
        <v>163</v>
      </c>
      <c r="C564" s="56" t="s">
        <v>146</v>
      </c>
      <c r="D564" s="5">
        <v>27.631719511418051</v>
      </c>
      <c r="E564" s="5">
        <v>60.945931850400939</v>
      </c>
      <c r="F564" s="5">
        <v>92.756677094484871</v>
      </c>
      <c r="G564" s="5">
        <v>268.41630721057987</v>
      </c>
      <c r="H564" s="5">
        <v>484.26799566794801</v>
      </c>
      <c r="I564" s="5">
        <v>599.53973965987211</v>
      </c>
      <c r="J564" s="5">
        <v>727.49449332992685</v>
      </c>
      <c r="K564" s="5">
        <v>785.95867240122789</v>
      </c>
      <c r="L564" s="5">
        <v>850.07960636192979</v>
      </c>
      <c r="M564" s="5">
        <v>927.01920272312418</v>
      </c>
      <c r="N564" s="5">
        <v>1000.820231790647</v>
      </c>
      <c r="O564" s="5">
        <v>1078.584603320325</v>
      </c>
      <c r="P564" s="5">
        <v>1154.7420456254811</v>
      </c>
      <c r="Q564" s="5">
        <v>1236.5536031438601</v>
      </c>
      <c r="R564" s="5">
        <v>1305.3795577482099</v>
      </c>
      <c r="S564" s="5">
        <v>1405.0290012715921</v>
      </c>
      <c r="T564" s="5">
        <v>1479.7015500986549</v>
      </c>
      <c r="U564" s="5">
        <v>1587.144589936961</v>
      </c>
      <c r="V564" s="5">
        <v>1611.2885279571749</v>
      </c>
      <c r="W564" s="5">
        <v>1612.911835954211</v>
      </c>
      <c r="X564" s="5">
        <v>1626.3615913041231</v>
      </c>
      <c r="Y564" s="5">
        <v>1668.4370216261291</v>
      </c>
      <c r="Z564" s="5">
        <v>1675.7015423349001</v>
      </c>
      <c r="AA564" s="5">
        <v>1717.7297477096549</v>
      </c>
      <c r="AB564" s="5">
        <v>1752.2903038131969</v>
      </c>
      <c r="AC564" s="5">
        <v>1775.6551607951101</v>
      </c>
      <c r="AD564" s="5">
        <v>1790.141655222322</v>
      </c>
      <c r="AE564" s="5">
        <v>1819.385537795175</v>
      </c>
    </row>
    <row r="565" spans="1:3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</row>
    <row r="566" spans="1:31">
      <c r="A566" s="56" t="s">
        <v>80</v>
      </c>
      <c r="B566" s="56" t="s">
        <v>197</v>
      </c>
      <c r="C566" s="56" t="s">
        <v>132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409</v>
      </c>
      <c r="Q566" s="5">
        <v>818</v>
      </c>
      <c r="R566" s="5">
        <v>1227</v>
      </c>
      <c r="S566" s="5">
        <v>1227</v>
      </c>
      <c r="T566" s="5">
        <v>2045</v>
      </c>
      <c r="U566" s="5">
        <v>2045</v>
      </c>
      <c r="V566" s="5">
        <v>2454</v>
      </c>
      <c r="W566" s="5">
        <v>3272</v>
      </c>
      <c r="X566" s="5">
        <v>3272</v>
      </c>
      <c r="Y566" s="5">
        <v>3272</v>
      </c>
      <c r="Z566" s="5">
        <v>3272</v>
      </c>
      <c r="AA566" s="5">
        <v>3272</v>
      </c>
      <c r="AB566" s="5">
        <v>3272</v>
      </c>
      <c r="AC566" s="5">
        <v>3272</v>
      </c>
      <c r="AD566" s="5">
        <v>3272</v>
      </c>
      <c r="AE566" s="5">
        <v>3272</v>
      </c>
    </row>
    <row r="567" spans="1:31">
      <c r="A567" s="56" t="s">
        <v>80</v>
      </c>
      <c r="B567" s="56" t="s">
        <v>197</v>
      </c>
      <c r="C567" s="56" t="s">
        <v>133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1636</v>
      </c>
      <c r="AB567" s="5">
        <v>2045</v>
      </c>
      <c r="AC567" s="5">
        <v>4499</v>
      </c>
      <c r="AD567" s="5">
        <v>5317</v>
      </c>
      <c r="AE567" s="5">
        <v>5317</v>
      </c>
    </row>
    <row r="568" spans="1:31">
      <c r="A568" s="56" t="s">
        <v>80</v>
      </c>
      <c r="B568" s="56" t="s">
        <v>197</v>
      </c>
      <c r="C568" s="56" t="s">
        <v>134</v>
      </c>
      <c r="D568" s="5">
        <v>0</v>
      </c>
      <c r="E568" s="5">
        <v>9.7999999999999993E-7</v>
      </c>
      <c r="F568" s="5">
        <v>9.7999999999999993E-7</v>
      </c>
      <c r="G568" s="5">
        <v>6.7700000000000004E-6</v>
      </c>
      <c r="H568" s="5">
        <v>9.91E-6</v>
      </c>
      <c r="I568" s="5">
        <v>1.04E-5</v>
      </c>
      <c r="J568" s="5">
        <v>2.463E-5</v>
      </c>
      <c r="K568" s="5">
        <v>7.4879663999999986</v>
      </c>
      <c r="L568" s="5">
        <v>20.747064829999999</v>
      </c>
      <c r="M568" s="5">
        <v>20.747064829999999</v>
      </c>
      <c r="N568" s="5">
        <v>20.747064829999999</v>
      </c>
      <c r="O568" s="5">
        <v>1140.06325296</v>
      </c>
      <c r="P568" s="5">
        <v>1140.06325296</v>
      </c>
      <c r="Q568" s="5">
        <v>1140.06325296</v>
      </c>
      <c r="R568" s="5">
        <v>1140.06325296</v>
      </c>
      <c r="S568" s="5">
        <v>1140.06325296</v>
      </c>
      <c r="T568" s="5">
        <v>1140.06325296</v>
      </c>
      <c r="U568" s="5">
        <v>1140.06325296</v>
      </c>
      <c r="V568" s="5">
        <v>1140.06325296</v>
      </c>
      <c r="W568" s="5">
        <v>1140.06325296</v>
      </c>
      <c r="X568" s="5">
        <v>1140.06325296</v>
      </c>
      <c r="Y568" s="5">
        <v>1140.06325296</v>
      </c>
      <c r="Z568" s="5">
        <v>1140.06325296</v>
      </c>
      <c r="AA568" s="5">
        <v>1140.06325296</v>
      </c>
      <c r="AB568" s="5">
        <v>1140.06325296</v>
      </c>
      <c r="AC568" s="5">
        <v>1140.06325296</v>
      </c>
      <c r="AD568" s="5">
        <v>1140.06325296</v>
      </c>
      <c r="AE568" s="5">
        <v>1140.06325296</v>
      </c>
    </row>
    <row r="569" spans="1:31">
      <c r="A569" s="56" t="s">
        <v>80</v>
      </c>
      <c r="B569" s="56" t="s">
        <v>197</v>
      </c>
      <c r="C569" s="56" t="s">
        <v>135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</row>
    <row r="570" spans="1:31">
      <c r="A570" s="56" t="s">
        <v>80</v>
      </c>
      <c r="B570" s="56" t="s">
        <v>197</v>
      </c>
      <c r="C570" s="56" t="s">
        <v>136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</row>
    <row r="571" spans="1:31">
      <c r="A571" s="56" t="s">
        <v>80</v>
      </c>
      <c r="B571" s="56" t="s">
        <v>197</v>
      </c>
      <c r="C571" s="56" t="s">
        <v>153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403.87852929000002</v>
      </c>
      <c r="J571" s="5">
        <v>403.87852929000002</v>
      </c>
      <c r="K571" s="5">
        <v>967.99984991999986</v>
      </c>
      <c r="L571" s="5">
        <v>967.99984991999986</v>
      </c>
      <c r="M571" s="5">
        <v>967.99984991999986</v>
      </c>
      <c r="N571" s="5">
        <v>1006.54156076</v>
      </c>
      <c r="O571" s="5">
        <v>2036.75198303</v>
      </c>
      <c r="P571" s="5">
        <v>2036.75198303</v>
      </c>
      <c r="Q571" s="5">
        <v>2036.75198303</v>
      </c>
      <c r="R571" s="5">
        <v>2036.75198303</v>
      </c>
      <c r="S571" s="5">
        <v>2036.75198303</v>
      </c>
      <c r="T571" s="5">
        <v>2036.75198303</v>
      </c>
      <c r="U571" s="5">
        <v>2036.75198303</v>
      </c>
      <c r="V571" s="5">
        <v>2036.75198303</v>
      </c>
      <c r="W571" s="5">
        <v>2036.75198303</v>
      </c>
      <c r="X571" s="5">
        <v>2036.7519830399999</v>
      </c>
      <c r="Y571" s="5">
        <v>2036.7519830399999</v>
      </c>
      <c r="Z571" s="5">
        <v>2036.7519830399999</v>
      </c>
      <c r="AA571" s="5">
        <v>2036.7519830399999</v>
      </c>
      <c r="AB571" s="5">
        <v>2036.7519830399999</v>
      </c>
      <c r="AC571" s="5">
        <v>2036.7519830399999</v>
      </c>
      <c r="AD571" s="5">
        <v>2036.7519830399999</v>
      </c>
      <c r="AE571" s="5">
        <v>2036.75198305</v>
      </c>
    </row>
    <row r="572" spans="1:31">
      <c r="A572" s="56" t="s">
        <v>80</v>
      </c>
      <c r="B572" s="56" t="s">
        <v>197</v>
      </c>
      <c r="C572" s="56" t="s">
        <v>154</v>
      </c>
      <c r="D572" s="5">
        <v>1.6480000000000001E-5</v>
      </c>
      <c r="E572" s="5">
        <v>2.76E-5</v>
      </c>
      <c r="F572" s="5">
        <v>250.00003287000001</v>
      </c>
      <c r="G572" s="5">
        <v>1452.50865537</v>
      </c>
      <c r="H572" s="5">
        <v>2310.4572313399999</v>
      </c>
      <c r="I572" s="5">
        <v>2911.3459437000001</v>
      </c>
      <c r="J572" s="5">
        <v>2911.34594371</v>
      </c>
      <c r="K572" s="5">
        <v>2911.345956709999</v>
      </c>
      <c r="L572" s="5">
        <v>2911.345956709999</v>
      </c>
      <c r="M572" s="5">
        <v>2911.345956709999</v>
      </c>
      <c r="N572" s="5">
        <v>3162.9684044799992</v>
      </c>
      <c r="O572" s="5">
        <v>3162.968404499999</v>
      </c>
      <c r="P572" s="5">
        <v>3162.968404499999</v>
      </c>
      <c r="Q572" s="5">
        <v>3162.9684045199988</v>
      </c>
      <c r="R572" s="5">
        <v>3164.372328039999</v>
      </c>
      <c r="S572" s="5">
        <v>3164.3723280600002</v>
      </c>
      <c r="T572" s="5">
        <v>3793.9116112999991</v>
      </c>
      <c r="U572" s="5">
        <v>3799.9669815399989</v>
      </c>
      <c r="V572" s="5">
        <v>4109.5618575999997</v>
      </c>
      <c r="W572" s="5">
        <v>4109.5618576499992</v>
      </c>
      <c r="X572" s="5">
        <v>4109.5618576499992</v>
      </c>
      <c r="Y572" s="5">
        <v>4188.4301249700002</v>
      </c>
      <c r="Z572" s="5">
        <v>4305.1139614700014</v>
      </c>
      <c r="AA572" s="5">
        <v>4494.5405867400004</v>
      </c>
      <c r="AB572" s="5">
        <v>4928.2034403399994</v>
      </c>
      <c r="AC572" s="5">
        <v>5192.6263197699991</v>
      </c>
      <c r="AD572" s="5">
        <v>5192.6263219299972</v>
      </c>
      <c r="AE572" s="5">
        <v>5312.6593666199988</v>
      </c>
    </row>
    <row r="573" spans="1:31">
      <c r="A573" s="56" t="s">
        <v>80</v>
      </c>
      <c r="B573" s="56" t="s">
        <v>197</v>
      </c>
      <c r="C573" s="56" t="s">
        <v>155</v>
      </c>
      <c r="D573" s="5">
        <v>5.4099999999999999E-6</v>
      </c>
      <c r="E573" s="5">
        <v>7.8299999999999996E-6</v>
      </c>
      <c r="F573" s="5">
        <v>8.8300000000000002E-6</v>
      </c>
      <c r="G573" s="5">
        <v>2.2609999999999999E-5</v>
      </c>
      <c r="H573" s="5">
        <v>2.565E-5</v>
      </c>
      <c r="I573" s="5">
        <v>2.9300000000000001E-5</v>
      </c>
      <c r="J573" s="5">
        <v>2.9300000000000001E-5</v>
      </c>
      <c r="K573" s="5">
        <v>3.3880000000000001E-5</v>
      </c>
      <c r="L573" s="5">
        <v>3.6189999999999997E-5</v>
      </c>
      <c r="M573" s="5">
        <v>3.625E-5</v>
      </c>
      <c r="N573" s="5">
        <v>4.795E-5</v>
      </c>
      <c r="O573" s="5">
        <v>5.6060000000000002E-5</v>
      </c>
      <c r="P573" s="5">
        <v>5.6079999999999998E-5</v>
      </c>
      <c r="Q573" s="5">
        <v>5.8560000000000002E-5</v>
      </c>
      <c r="R573" s="5">
        <v>6.0520000000000003E-5</v>
      </c>
      <c r="S573" s="5">
        <v>6.0529999999999998E-5</v>
      </c>
      <c r="T573" s="5">
        <v>6.0529999999999998E-5</v>
      </c>
      <c r="U573" s="5">
        <v>6.054E-5</v>
      </c>
      <c r="V573" s="5">
        <v>6.0560000000000003E-5</v>
      </c>
      <c r="W573" s="5">
        <v>6.0569999999999998E-5</v>
      </c>
      <c r="X573" s="5">
        <v>6.2150000000000006E-5</v>
      </c>
      <c r="Y573" s="5">
        <v>6.8070000000000004E-5</v>
      </c>
      <c r="Z573" s="5">
        <v>7.4549999999999996E-5</v>
      </c>
      <c r="AA573" s="5">
        <v>7.4549999999999996E-5</v>
      </c>
      <c r="AB573" s="5">
        <v>7.853999999999999E-5</v>
      </c>
      <c r="AC573" s="5">
        <v>8.5069999999999997E-5</v>
      </c>
      <c r="AD573" s="5">
        <v>9.0519999999999994E-5</v>
      </c>
      <c r="AE573" s="5">
        <v>1.0607000000000001E-4</v>
      </c>
    </row>
    <row r="574" spans="1:31">
      <c r="A574" s="56" t="s">
        <v>80</v>
      </c>
      <c r="B574" s="56" t="s">
        <v>197</v>
      </c>
      <c r="C574" s="56" t="s">
        <v>138</v>
      </c>
      <c r="D574" s="5">
        <v>63.86699999999999</v>
      </c>
      <c r="E574" s="5">
        <v>145.19900002</v>
      </c>
      <c r="F574" s="5">
        <v>260.12500001000001</v>
      </c>
      <c r="G574" s="5">
        <v>399.77300000999992</v>
      </c>
      <c r="H574" s="5">
        <v>566.58900000999995</v>
      </c>
      <c r="I574" s="5">
        <v>768.22300000999996</v>
      </c>
      <c r="J574" s="5">
        <v>1082.171</v>
      </c>
      <c r="K574" s="5">
        <v>1365.2057166699999</v>
      </c>
      <c r="L574" s="5">
        <v>1633.9304508299999</v>
      </c>
      <c r="M574" s="5">
        <v>1951.8794653499999</v>
      </c>
      <c r="N574" s="5">
        <v>2339.6559260600011</v>
      </c>
      <c r="O574" s="5">
        <v>2765.3356824000011</v>
      </c>
      <c r="P574" s="5">
        <v>3207.1607025900012</v>
      </c>
      <c r="Q574" s="5">
        <v>3665.0942637800008</v>
      </c>
      <c r="R574" s="5">
        <v>4117.015927800001</v>
      </c>
      <c r="S574" s="5">
        <v>4577.2253343400007</v>
      </c>
      <c r="T574" s="5">
        <v>4933.1721028500006</v>
      </c>
      <c r="U574" s="5">
        <v>5275.1222712500012</v>
      </c>
      <c r="V574" s="5">
        <v>5579.8317931900001</v>
      </c>
      <c r="W574" s="5">
        <v>5903.1258865699992</v>
      </c>
      <c r="X574" s="5">
        <v>6232.6619733500002</v>
      </c>
      <c r="Y574" s="5">
        <v>6576.3601285199993</v>
      </c>
      <c r="Z574" s="5">
        <v>6924.5614566700024</v>
      </c>
      <c r="AA574" s="5">
        <v>7292.1176921500009</v>
      </c>
      <c r="AB574" s="5">
        <v>7663.6333017400002</v>
      </c>
      <c r="AC574" s="5">
        <v>8058.8471149300021</v>
      </c>
      <c r="AD574" s="5">
        <v>8454.1243175200034</v>
      </c>
      <c r="AE574" s="5">
        <v>8471.1753716700023</v>
      </c>
    </row>
    <row r="575" spans="1:31">
      <c r="A575" s="56" t="s">
        <v>80</v>
      </c>
      <c r="B575" s="56" t="s">
        <v>197</v>
      </c>
      <c r="C575" s="56" t="s">
        <v>139</v>
      </c>
      <c r="D575" s="5">
        <v>294.61500000000001</v>
      </c>
      <c r="E575" s="5">
        <v>530.95299999999997</v>
      </c>
      <c r="F575" s="5">
        <v>761.21100000000013</v>
      </c>
      <c r="G575" s="5">
        <v>944.64199999999994</v>
      </c>
      <c r="H575" s="5">
        <v>1102.943</v>
      </c>
      <c r="I575" s="5">
        <v>1246.027</v>
      </c>
      <c r="J575" s="5">
        <v>1484.479</v>
      </c>
      <c r="K575" s="5">
        <v>1798.547</v>
      </c>
      <c r="L575" s="5">
        <v>2060.4119999999998</v>
      </c>
      <c r="M575" s="5">
        <v>2344.3820000000001</v>
      </c>
      <c r="N575" s="5">
        <v>2691.569</v>
      </c>
      <c r="O575" s="5">
        <v>3033.7379999999998</v>
      </c>
      <c r="P575" s="5">
        <v>3365.1559999999999</v>
      </c>
      <c r="Q575" s="5">
        <v>3661.0500000000011</v>
      </c>
      <c r="R575" s="5">
        <v>3925.8510000000001</v>
      </c>
      <c r="S575" s="5">
        <v>4147.9240000000009</v>
      </c>
      <c r="T575" s="5">
        <v>4250.5570000000007</v>
      </c>
      <c r="U575" s="5">
        <v>4299.786000000001</v>
      </c>
      <c r="V575" s="5">
        <v>4310.5330000000004</v>
      </c>
      <c r="W575" s="5">
        <v>4306.277000000001</v>
      </c>
      <c r="X575" s="5">
        <v>4306.7970000000014</v>
      </c>
      <c r="Y575" s="5">
        <v>4288.9900000000016</v>
      </c>
      <c r="Z575" s="5">
        <v>4276.0249999999996</v>
      </c>
      <c r="AA575" s="5">
        <v>4247.2620000000024</v>
      </c>
      <c r="AB575" s="5">
        <v>4224.1660000000002</v>
      </c>
      <c r="AC575" s="5">
        <v>4188.7510000000002</v>
      </c>
      <c r="AD575" s="5">
        <v>4155.3250000000007</v>
      </c>
      <c r="AE575" s="5">
        <v>4155.3250000000007</v>
      </c>
    </row>
    <row r="576" spans="1:31">
      <c r="A576" s="56" t="s">
        <v>80</v>
      </c>
      <c r="B576" s="56" t="s">
        <v>197</v>
      </c>
      <c r="C576" s="56" t="s">
        <v>146</v>
      </c>
      <c r="D576" s="5">
        <v>27.966639847709899</v>
      </c>
      <c r="E576" s="5">
        <v>57.972022096253063</v>
      </c>
      <c r="F576" s="5">
        <v>87.442459357176347</v>
      </c>
      <c r="G576" s="5">
        <v>121.0724000352471</v>
      </c>
      <c r="H576" s="5">
        <v>154.61389092876061</v>
      </c>
      <c r="I576" s="5">
        <v>187.16062822090001</v>
      </c>
      <c r="J576" s="5">
        <v>218.3400672591961</v>
      </c>
      <c r="K576" s="5">
        <v>254.14223163033409</v>
      </c>
      <c r="L576" s="5">
        <v>290.2336735130632</v>
      </c>
      <c r="M576" s="5">
        <v>328.71334081566448</v>
      </c>
      <c r="N576" s="5">
        <v>361.96398485011969</v>
      </c>
      <c r="O576" s="5">
        <v>402.62384212226408</v>
      </c>
      <c r="P576" s="5">
        <v>442.11607292964572</v>
      </c>
      <c r="Q576" s="5">
        <v>486.00542087693088</v>
      </c>
      <c r="R576" s="5">
        <v>527.36072955923134</v>
      </c>
      <c r="S576" s="5">
        <v>566.07436968672584</v>
      </c>
      <c r="T576" s="5">
        <v>612.4416282371227</v>
      </c>
      <c r="U576" s="5">
        <v>660.05842888367874</v>
      </c>
      <c r="V576" s="5">
        <v>705.42088086631964</v>
      </c>
      <c r="W576" s="5">
        <v>749.90218507628617</v>
      </c>
      <c r="X576" s="5">
        <v>798.03180817615851</v>
      </c>
      <c r="Y576" s="5">
        <v>849.54910337861622</v>
      </c>
      <c r="Z576" s="5">
        <v>899.27917628446596</v>
      </c>
      <c r="AA576" s="5">
        <v>945.46105939618053</v>
      </c>
      <c r="AB576" s="5">
        <v>1003.846676001139</v>
      </c>
      <c r="AC576" s="5">
        <v>1059.5157277066539</v>
      </c>
      <c r="AD576" s="5">
        <v>1116.883450306987</v>
      </c>
      <c r="AE576" s="5">
        <v>1174.697781324073</v>
      </c>
    </row>
    <row r="577" spans="1:3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</row>
    <row r="578" spans="1:31">
      <c r="A578" s="56" t="s">
        <v>80</v>
      </c>
      <c r="B578" s="56" t="s">
        <v>198</v>
      </c>
      <c r="C578" s="56" t="s">
        <v>132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409</v>
      </c>
      <c r="K578" s="5">
        <v>409</v>
      </c>
      <c r="L578" s="5">
        <v>818</v>
      </c>
      <c r="M578" s="5">
        <v>818</v>
      </c>
      <c r="N578" s="5">
        <v>818</v>
      </c>
      <c r="O578" s="5">
        <v>1227</v>
      </c>
      <c r="P578" s="5">
        <v>1227</v>
      </c>
      <c r="Q578" s="5">
        <v>1636</v>
      </c>
      <c r="R578" s="5">
        <v>2045</v>
      </c>
      <c r="S578" s="5">
        <v>2454</v>
      </c>
      <c r="T578" s="5">
        <v>2454</v>
      </c>
      <c r="U578" s="5">
        <v>2454</v>
      </c>
      <c r="V578" s="5">
        <v>2454</v>
      </c>
      <c r="W578" s="5">
        <v>3272</v>
      </c>
      <c r="X578" s="5">
        <v>3272</v>
      </c>
      <c r="Y578" s="5">
        <v>3681</v>
      </c>
      <c r="Z578" s="5">
        <v>4090</v>
      </c>
      <c r="AA578" s="5">
        <v>4499</v>
      </c>
      <c r="AB578" s="5">
        <v>4908</v>
      </c>
      <c r="AC578" s="5">
        <v>4908</v>
      </c>
      <c r="AD578" s="5">
        <v>4908</v>
      </c>
      <c r="AE578" s="5">
        <v>4908</v>
      </c>
    </row>
    <row r="579" spans="1:31">
      <c r="A579" s="56" t="s">
        <v>80</v>
      </c>
      <c r="B579" s="56" t="s">
        <v>198</v>
      </c>
      <c r="C579" s="56" t="s">
        <v>133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1636</v>
      </c>
      <c r="AE579" s="5">
        <v>1636</v>
      </c>
    </row>
    <row r="580" spans="1:31">
      <c r="A580" s="56" t="s">
        <v>80</v>
      </c>
      <c r="B580" s="56" t="s">
        <v>198</v>
      </c>
      <c r="C580" s="56" t="s">
        <v>134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3.4449999999999997E-5</v>
      </c>
      <c r="L580" s="5">
        <v>3.4449999999999997E-5</v>
      </c>
      <c r="M580" s="5">
        <v>3.4449999999999997E-5</v>
      </c>
      <c r="N580" s="5">
        <v>3.4449999999999997E-5</v>
      </c>
      <c r="O580" s="5">
        <v>3.4449999999999997E-5</v>
      </c>
      <c r="P580" s="5">
        <v>3.4449999999999997E-5</v>
      </c>
      <c r="Q580" s="5">
        <v>3.9749999999999997E-5</v>
      </c>
      <c r="R580" s="5">
        <v>3.9749999999999997E-5</v>
      </c>
      <c r="S580" s="5">
        <v>3.9749999999999997E-5</v>
      </c>
      <c r="T580" s="5">
        <v>1214.062467</v>
      </c>
      <c r="U580" s="5">
        <v>1214.062467</v>
      </c>
      <c r="V580" s="5">
        <v>1214.062467</v>
      </c>
      <c r="W580" s="5">
        <v>1214.062467</v>
      </c>
      <c r="X580" s="5">
        <v>1214.062467</v>
      </c>
      <c r="Y580" s="5">
        <v>1214.062467</v>
      </c>
      <c r="Z580" s="5">
        <v>1214.062467</v>
      </c>
      <c r="AA580" s="5">
        <v>1214.062467</v>
      </c>
      <c r="AB580" s="5">
        <v>1214.062467</v>
      </c>
      <c r="AC580" s="5">
        <v>1214.062467</v>
      </c>
      <c r="AD580" s="5">
        <v>1214.062467</v>
      </c>
      <c r="AE580" s="5">
        <v>1214.062467</v>
      </c>
    </row>
    <row r="581" spans="1:31">
      <c r="A581" s="56" t="s">
        <v>80</v>
      </c>
      <c r="B581" s="56" t="s">
        <v>198</v>
      </c>
      <c r="C581" s="56" t="s">
        <v>135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</row>
    <row r="582" spans="1:31">
      <c r="A582" s="56" t="s">
        <v>80</v>
      </c>
      <c r="B582" s="56" t="s">
        <v>198</v>
      </c>
      <c r="C582" s="56" t="s">
        <v>136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</row>
    <row r="583" spans="1:31">
      <c r="A583" s="56" t="s">
        <v>80</v>
      </c>
      <c r="B583" s="56" t="s">
        <v>198</v>
      </c>
      <c r="C583" s="56" t="s">
        <v>153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2.6446999999999999E-4</v>
      </c>
      <c r="J583" s="5">
        <v>560.68086928000002</v>
      </c>
      <c r="K583" s="5">
        <v>574.23776026999997</v>
      </c>
      <c r="L583" s="5">
        <v>574.23776026999997</v>
      </c>
      <c r="M583" s="5">
        <v>574.23776026999997</v>
      </c>
      <c r="N583" s="5">
        <v>574.23776026999997</v>
      </c>
      <c r="O583" s="5">
        <v>574.23776026999997</v>
      </c>
      <c r="P583" s="5">
        <v>574.23776026999997</v>
      </c>
      <c r="Q583" s="5">
        <v>574.23776026999997</v>
      </c>
      <c r="R583" s="5">
        <v>574.23776026999997</v>
      </c>
      <c r="S583" s="5">
        <v>574.23776026999997</v>
      </c>
      <c r="T583" s="5">
        <v>574.23776026999997</v>
      </c>
      <c r="U583" s="5">
        <v>574.23776026999997</v>
      </c>
      <c r="V583" s="5">
        <v>574.23776026999997</v>
      </c>
      <c r="W583" s="5">
        <v>574.23776026999997</v>
      </c>
      <c r="X583" s="5">
        <v>574.23776026999997</v>
      </c>
      <c r="Y583" s="5">
        <v>574.23776026999997</v>
      </c>
      <c r="Z583" s="5">
        <v>574.23776026999997</v>
      </c>
      <c r="AA583" s="5">
        <v>574.23776026999997</v>
      </c>
      <c r="AB583" s="5">
        <v>574.23776026999997</v>
      </c>
      <c r="AC583" s="5">
        <v>574.23776026999997</v>
      </c>
      <c r="AD583" s="5">
        <v>574.23776026999997</v>
      </c>
      <c r="AE583" s="5">
        <v>574.23776026999997</v>
      </c>
    </row>
    <row r="584" spans="1:31">
      <c r="A584" s="56" t="s">
        <v>80</v>
      </c>
      <c r="B584" s="56" t="s">
        <v>198</v>
      </c>
      <c r="C584" s="56" t="s">
        <v>154</v>
      </c>
      <c r="D584" s="5">
        <v>2.21E-6</v>
      </c>
      <c r="E584" s="5">
        <v>3.5999999999999998E-6</v>
      </c>
      <c r="F584" s="5">
        <v>4.4100000000000001E-6</v>
      </c>
      <c r="G584" s="5">
        <v>6.9299999999999997E-6</v>
      </c>
      <c r="H584" s="5">
        <v>1.2490000000000001E-5</v>
      </c>
      <c r="I584" s="5">
        <v>4.576999999999999E-5</v>
      </c>
      <c r="J584" s="5">
        <v>1342.8911275999999</v>
      </c>
      <c r="K584" s="5">
        <v>1670.67652421</v>
      </c>
      <c r="L584" s="5">
        <v>1670.67652421</v>
      </c>
      <c r="M584" s="5">
        <v>1670.67652421</v>
      </c>
      <c r="N584" s="5">
        <v>1670.67652421</v>
      </c>
      <c r="O584" s="5">
        <v>1670.67652421</v>
      </c>
      <c r="P584" s="5">
        <v>1670.67652421</v>
      </c>
      <c r="Q584" s="5">
        <v>1892.71906412</v>
      </c>
      <c r="R584" s="5">
        <v>1892.71906412</v>
      </c>
      <c r="S584" s="5">
        <v>1892.71906412</v>
      </c>
      <c r="T584" s="5">
        <v>1892.71906412</v>
      </c>
      <c r="U584" s="5">
        <v>1892.71906412</v>
      </c>
      <c r="V584" s="5">
        <v>1892.71906412</v>
      </c>
      <c r="W584" s="5">
        <v>1892.71906412</v>
      </c>
      <c r="X584" s="5">
        <v>1892.71906412</v>
      </c>
      <c r="Y584" s="5">
        <v>1892.71906412</v>
      </c>
      <c r="Z584" s="5">
        <v>1892.71906412</v>
      </c>
      <c r="AA584" s="5">
        <v>1892.71906412</v>
      </c>
      <c r="AB584" s="5">
        <v>1892.71906412</v>
      </c>
      <c r="AC584" s="5">
        <v>1892.71906412</v>
      </c>
      <c r="AD584" s="5">
        <v>1892.71906412</v>
      </c>
      <c r="AE584" s="5">
        <v>1892.71906412</v>
      </c>
    </row>
    <row r="585" spans="1:31">
      <c r="A585" s="56" t="s">
        <v>80</v>
      </c>
      <c r="B585" s="56" t="s">
        <v>198</v>
      </c>
      <c r="C585" s="56" t="s">
        <v>155</v>
      </c>
      <c r="D585" s="5">
        <v>0</v>
      </c>
      <c r="E585" s="5">
        <v>0</v>
      </c>
      <c r="F585" s="5">
        <v>0</v>
      </c>
      <c r="G585" s="5">
        <v>0</v>
      </c>
      <c r="H585" s="5">
        <v>1.0999999999999981</v>
      </c>
      <c r="I585" s="5">
        <v>1.0999999999999981</v>
      </c>
      <c r="J585" s="5">
        <v>1.0999999999999981</v>
      </c>
      <c r="K585" s="5">
        <v>1.0999999999999981</v>
      </c>
      <c r="L585" s="5">
        <v>1.0999999999999981</v>
      </c>
      <c r="M585" s="5">
        <v>252.2</v>
      </c>
      <c r="N585" s="5">
        <v>252.2</v>
      </c>
      <c r="O585" s="5">
        <v>253.3</v>
      </c>
      <c r="P585" s="5">
        <v>253.3</v>
      </c>
      <c r="Q585" s="5">
        <v>254.4</v>
      </c>
      <c r="R585" s="5">
        <v>254.4</v>
      </c>
      <c r="S585" s="5">
        <v>254.4</v>
      </c>
      <c r="T585" s="5">
        <v>254.4</v>
      </c>
      <c r="U585" s="5">
        <v>254.4</v>
      </c>
      <c r="V585" s="5">
        <v>254.4</v>
      </c>
      <c r="W585" s="5">
        <v>254.4</v>
      </c>
      <c r="X585" s="5">
        <v>254.4</v>
      </c>
      <c r="Y585" s="5">
        <v>254.4</v>
      </c>
      <c r="Z585" s="5">
        <v>254.4</v>
      </c>
      <c r="AA585" s="5">
        <v>254.4</v>
      </c>
      <c r="AB585" s="5">
        <v>254.4</v>
      </c>
      <c r="AC585" s="5">
        <v>254.4</v>
      </c>
      <c r="AD585" s="5">
        <v>254.4</v>
      </c>
      <c r="AE585" s="5">
        <v>254.4</v>
      </c>
    </row>
    <row r="586" spans="1:31">
      <c r="A586" s="56" t="s">
        <v>80</v>
      </c>
      <c r="B586" s="56" t="s">
        <v>198</v>
      </c>
      <c r="C586" s="56" t="s">
        <v>138</v>
      </c>
      <c r="D586" s="5">
        <v>50.557000000000002</v>
      </c>
      <c r="E586" s="5">
        <v>131.93</v>
      </c>
      <c r="F586" s="5">
        <v>249.50899999999999</v>
      </c>
      <c r="G586" s="5">
        <v>402.49900000000002</v>
      </c>
      <c r="H586" s="5">
        <v>592.0139999999999</v>
      </c>
      <c r="I586" s="5">
        <v>767.31</v>
      </c>
      <c r="J586" s="5">
        <v>1019.701</v>
      </c>
      <c r="K586" s="5">
        <v>1234.6444565899999</v>
      </c>
      <c r="L586" s="5">
        <v>1437.02502918</v>
      </c>
      <c r="M586" s="5">
        <v>1667.1736107700001</v>
      </c>
      <c r="N586" s="5">
        <v>1967.06290517</v>
      </c>
      <c r="O586" s="5">
        <v>2317.0620700999989</v>
      </c>
      <c r="P586" s="5">
        <v>2683.9242191599992</v>
      </c>
      <c r="Q586" s="5">
        <v>3078.1003508299991</v>
      </c>
      <c r="R586" s="5">
        <v>3498.0703958999989</v>
      </c>
      <c r="S586" s="5">
        <v>3902.0178795100001</v>
      </c>
      <c r="T586" s="5">
        <v>4243.0639133199993</v>
      </c>
      <c r="U586" s="5">
        <v>4588.8862578199996</v>
      </c>
      <c r="V586" s="5">
        <v>4917.1305791000004</v>
      </c>
      <c r="W586" s="5">
        <v>5235.4245199799998</v>
      </c>
      <c r="X586" s="5">
        <v>5563.1359228100009</v>
      </c>
      <c r="Y586" s="5">
        <v>5909.4653060000001</v>
      </c>
      <c r="Z586" s="5">
        <v>6263.6991736600003</v>
      </c>
      <c r="AA586" s="5">
        <v>6640.7039552000006</v>
      </c>
      <c r="AB586" s="5">
        <v>7024.8455544500002</v>
      </c>
      <c r="AC586" s="5">
        <v>7433.0442817500007</v>
      </c>
      <c r="AD586" s="5">
        <v>7850.1142635799997</v>
      </c>
      <c r="AE586" s="5">
        <v>7878.822367310001</v>
      </c>
    </row>
    <row r="587" spans="1:31">
      <c r="A587" s="56" t="s">
        <v>80</v>
      </c>
      <c r="B587" s="56" t="s">
        <v>198</v>
      </c>
      <c r="C587" s="56" t="s">
        <v>139</v>
      </c>
      <c r="D587" s="5">
        <v>235.46199999999999</v>
      </c>
      <c r="E587" s="5">
        <v>495.98899999999992</v>
      </c>
      <c r="F587" s="5">
        <v>744.11799999999994</v>
      </c>
      <c r="G587" s="5">
        <v>971.71900000000005</v>
      </c>
      <c r="H587" s="5">
        <v>1167.069</v>
      </c>
      <c r="I587" s="5">
        <v>1241.069</v>
      </c>
      <c r="J587" s="5">
        <v>1369.0930000000001</v>
      </c>
      <c r="K587" s="5">
        <v>1580.354</v>
      </c>
      <c r="L587" s="5">
        <v>1747.289</v>
      </c>
      <c r="M587" s="5">
        <v>1914.7639999999999</v>
      </c>
      <c r="N587" s="5">
        <v>2152.3429999999998</v>
      </c>
      <c r="O587" s="5">
        <v>2408.1790000000001</v>
      </c>
      <c r="P587" s="5">
        <v>2658.0529999999999</v>
      </c>
      <c r="Q587" s="5">
        <v>2893.2620000000002</v>
      </c>
      <c r="R587" s="5">
        <v>3132.4560000000001</v>
      </c>
      <c r="S587" s="5">
        <v>3307.1959999999999</v>
      </c>
      <c r="T587" s="5">
        <v>3404.0439999999999</v>
      </c>
      <c r="U587" s="5">
        <v>3468.697999999999</v>
      </c>
      <c r="V587" s="5">
        <v>3508.27</v>
      </c>
      <c r="W587" s="5">
        <v>3507.7710000000002</v>
      </c>
      <c r="X587" s="5">
        <v>3510.5940000000001</v>
      </c>
      <c r="Y587" s="5">
        <v>3501.5169999999998</v>
      </c>
      <c r="Z587" s="5">
        <v>3495.7370000000001</v>
      </c>
      <c r="AA587" s="5">
        <v>3479.121000000001</v>
      </c>
      <c r="AB587" s="5">
        <v>3466.3290000000011</v>
      </c>
      <c r="AC587" s="5">
        <v>3443.860000000001</v>
      </c>
      <c r="AD587" s="5">
        <v>3424.6760000000008</v>
      </c>
      <c r="AE587" s="5">
        <v>3424.6760000000008</v>
      </c>
    </row>
    <row r="588" spans="1:31">
      <c r="A588" s="56" t="s">
        <v>80</v>
      </c>
      <c r="B588" s="56" t="s">
        <v>198</v>
      </c>
      <c r="C588" s="56" t="s">
        <v>146</v>
      </c>
      <c r="D588" s="5">
        <v>27.710227027961171</v>
      </c>
      <c r="E588" s="5">
        <v>50.310897013230061</v>
      </c>
      <c r="F588" s="5">
        <v>74.672167916392056</v>
      </c>
      <c r="G588" s="5">
        <v>94.022937910285719</v>
      </c>
      <c r="H588" s="5">
        <v>119.1562399951289</v>
      </c>
      <c r="I588" s="5">
        <v>144.20603854408921</v>
      </c>
      <c r="J588" s="5">
        <v>171.13014067922671</v>
      </c>
      <c r="K588" s="5">
        <v>197.3637831839122</v>
      </c>
      <c r="L588" s="5">
        <v>227.21192182945239</v>
      </c>
      <c r="M588" s="5">
        <v>263.74488994034289</v>
      </c>
      <c r="N588" s="5">
        <v>296.21473430141191</v>
      </c>
      <c r="O588" s="5">
        <v>329.01604308404262</v>
      </c>
      <c r="P588" s="5">
        <v>366.41505623677119</v>
      </c>
      <c r="Q588" s="5">
        <v>406.49614175884221</v>
      </c>
      <c r="R588" s="5">
        <v>442.43709016142651</v>
      </c>
      <c r="S588" s="5">
        <v>480.86512955553769</v>
      </c>
      <c r="T588" s="5">
        <v>521.2578231995351</v>
      </c>
      <c r="U588" s="5">
        <v>556.0963966069221</v>
      </c>
      <c r="V588" s="5">
        <v>594.2533664658024</v>
      </c>
      <c r="W588" s="5">
        <v>636.63269598333522</v>
      </c>
      <c r="X588" s="5">
        <v>678.98808318125111</v>
      </c>
      <c r="Y588" s="5">
        <v>723.22242172798656</v>
      </c>
      <c r="Z588" s="5">
        <v>762.91522471196686</v>
      </c>
      <c r="AA588" s="5">
        <v>803.64403493572217</v>
      </c>
      <c r="AB588" s="5">
        <v>844.8037259873347</v>
      </c>
      <c r="AC588" s="5">
        <v>897.56711773930442</v>
      </c>
      <c r="AD588" s="5">
        <v>939.83565324167989</v>
      </c>
      <c r="AE588" s="5">
        <v>997.24639686162709</v>
      </c>
    </row>
    <row r="589" spans="1:3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</row>
    <row r="590" spans="1:31">
      <c r="A590" s="56" t="s">
        <v>80</v>
      </c>
      <c r="B590" s="56" t="s">
        <v>199</v>
      </c>
      <c r="C590" s="56" t="s">
        <v>132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409</v>
      </c>
      <c r="AB590" s="5">
        <v>409</v>
      </c>
      <c r="AC590" s="5">
        <v>409</v>
      </c>
      <c r="AD590" s="5">
        <v>818</v>
      </c>
      <c r="AE590" s="5">
        <v>818</v>
      </c>
    </row>
    <row r="591" spans="1:31">
      <c r="A591" s="56" t="s">
        <v>80</v>
      </c>
      <c r="B591" s="56" t="s">
        <v>199</v>
      </c>
      <c r="C591" s="56" t="s">
        <v>133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</row>
    <row r="592" spans="1:31">
      <c r="A592" s="56" t="s">
        <v>80</v>
      </c>
      <c r="B592" s="56" t="s">
        <v>199</v>
      </c>
      <c r="C592" s="56" t="s">
        <v>134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5.3000000000000001E-6</v>
      </c>
      <c r="L592" s="5">
        <v>5.3000000000000001E-6</v>
      </c>
      <c r="M592" s="5">
        <v>5.3000000000000001E-6</v>
      </c>
      <c r="N592" s="5">
        <v>5.3000000000000001E-6</v>
      </c>
      <c r="O592" s="5">
        <v>5.3000000000000001E-6</v>
      </c>
      <c r="P592" s="5">
        <v>5.3000000000000001E-6</v>
      </c>
      <c r="Q592" s="5">
        <v>5.3000000000000001E-6</v>
      </c>
      <c r="R592" s="5">
        <v>5.3000000000000001E-6</v>
      </c>
      <c r="S592" s="5">
        <v>5.3000000000000001E-6</v>
      </c>
      <c r="T592" s="5">
        <v>1.325E-5</v>
      </c>
      <c r="U592" s="5">
        <v>1.325E-5</v>
      </c>
      <c r="V592" s="5">
        <v>1.325E-5</v>
      </c>
      <c r="W592" s="5">
        <v>1.325E-5</v>
      </c>
      <c r="X592" s="5">
        <v>1.325E-5</v>
      </c>
      <c r="Y592" s="5">
        <v>24.77816515</v>
      </c>
      <c r="Z592" s="5">
        <v>24.77816515</v>
      </c>
      <c r="AA592" s="5">
        <v>24.77816515</v>
      </c>
      <c r="AB592" s="5">
        <v>24.77816515</v>
      </c>
      <c r="AC592" s="5">
        <v>24.77816515</v>
      </c>
      <c r="AD592" s="5">
        <v>24.77816515</v>
      </c>
      <c r="AE592" s="5">
        <v>24.77816515</v>
      </c>
    </row>
    <row r="593" spans="1:31">
      <c r="A593" s="56" t="s">
        <v>80</v>
      </c>
      <c r="B593" s="56" t="s">
        <v>199</v>
      </c>
      <c r="C593" s="56" t="s">
        <v>135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</row>
    <row r="594" spans="1:31">
      <c r="A594" s="56" t="s">
        <v>80</v>
      </c>
      <c r="B594" s="56" t="s">
        <v>199</v>
      </c>
      <c r="C594" s="56" t="s">
        <v>136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</row>
    <row r="595" spans="1:31">
      <c r="A595" s="56" t="s">
        <v>80</v>
      </c>
      <c r="B595" s="56" t="s">
        <v>199</v>
      </c>
      <c r="C595" s="56" t="s">
        <v>153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</row>
    <row r="596" spans="1:31">
      <c r="A596" s="56" t="s">
        <v>80</v>
      </c>
      <c r="B596" s="56" t="s">
        <v>199</v>
      </c>
      <c r="C596" s="56" t="s">
        <v>154</v>
      </c>
      <c r="D596" s="5">
        <v>2.4499999999999998E-6</v>
      </c>
      <c r="E596" s="5">
        <v>4.34E-6</v>
      </c>
      <c r="F596" s="5">
        <v>4.7299999999999996E-6</v>
      </c>
      <c r="G596" s="5">
        <v>7.3499999999999999E-6</v>
      </c>
      <c r="H596" s="5">
        <v>1.309E-5</v>
      </c>
      <c r="I596" s="5">
        <v>3.4400000000000003E-5</v>
      </c>
      <c r="J596" s="5">
        <v>130.11886254999999</v>
      </c>
      <c r="K596" s="5">
        <v>184.90806613000001</v>
      </c>
      <c r="L596" s="5">
        <v>184.90806613000001</v>
      </c>
      <c r="M596" s="5">
        <v>184.90806613000001</v>
      </c>
      <c r="N596" s="5">
        <v>184.90806613000001</v>
      </c>
      <c r="O596" s="5">
        <v>184.90806613000001</v>
      </c>
      <c r="P596" s="5">
        <v>184.90806613000001</v>
      </c>
      <c r="Q596" s="5">
        <v>184.90806616</v>
      </c>
      <c r="R596" s="5">
        <v>187.90446041999999</v>
      </c>
      <c r="S596" s="5">
        <v>503.36930588000001</v>
      </c>
      <c r="T596" s="5">
        <v>959.87124687000005</v>
      </c>
      <c r="U596" s="5">
        <v>959.87124687000005</v>
      </c>
      <c r="V596" s="5">
        <v>959.87124687000005</v>
      </c>
      <c r="W596" s="5">
        <v>959.87124687000005</v>
      </c>
      <c r="X596" s="5">
        <v>959.87124687000005</v>
      </c>
      <c r="Y596" s="5">
        <v>959.87125039</v>
      </c>
      <c r="Z596" s="5">
        <v>959.87125039</v>
      </c>
      <c r="AA596" s="5">
        <v>959.87125039</v>
      </c>
      <c r="AB596" s="5">
        <v>959.87125040000001</v>
      </c>
      <c r="AC596" s="5">
        <v>959.87125041000002</v>
      </c>
      <c r="AD596" s="5">
        <v>959.87125045000005</v>
      </c>
      <c r="AE596" s="5">
        <v>959.87125086000003</v>
      </c>
    </row>
    <row r="597" spans="1:31">
      <c r="A597" s="56" t="s">
        <v>80</v>
      </c>
      <c r="B597" s="56" t="s">
        <v>199</v>
      </c>
      <c r="C597" s="56" t="s">
        <v>155</v>
      </c>
      <c r="D597" s="5">
        <v>268</v>
      </c>
      <c r="E597" s="5">
        <v>268</v>
      </c>
      <c r="F597" s="5">
        <v>268</v>
      </c>
      <c r="G597" s="5">
        <v>268</v>
      </c>
      <c r="H597" s="5">
        <v>268</v>
      </c>
      <c r="I597" s="5">
        <v>268</v>
      </c>
      <c r="J597" s="5">
        <v>268</v>
      </c>
      <c r="K597" s="5">
        <v>268</v>
      </c>
      <c r="L597" s="5">
        <v>268</v>
      </c>
      <c r="M597" s="5">
        <v>268</v>
      </c>
      <c r="N597" s="5">
        <v>268</v>
      </c>
      <c r="O597" s="5">
        <v>268</v>
      </c>
      <c r="P597" s="5">
        <v>268</v>
      </c>
      <c r="Q597" s="5">
        <v>268</v>
      </c>
      <c r="R597" s="5">
        <v>268</v>
      </c>
      <c r="S597" s="5">
        <v>268</v>
      </c>
      <c r="T597" s="5">
        <v>268</v>
      </c>
      <c r="U597" s="5">
        <v>268</v>
      </c>
      <c r="V597" s="5">
        <v>268</v>
      </c>
      <c r="W597" s="5">
        <v>268</v>
      </c>
      <c r="X597" s="5">
        <v>268</v>
      </c>
      <c r="Y597" s="5">
        <v>270.10000000000002</v>
      </c>
      <c r="Z597" s="5">
        <v>270.10000000000002</v>
      </c>
      <c r="AA597" s="5">
        <v>270.10000000000002</v>
      </c>
      <c r="AB597" s="5">
        <v>270.10000000000002</v>
      </c>
      <c r="AC597" s="5">
        <v>270.10000000000002</v>
      </c>
      <c r="AD597" s="5">
        <v>270.10000000000002</v>
      </c>
      <c r="AE597" s="5">
        <v>270.10000000000002</v>
      </c>
    </row>
    <row r="598" spans="1:31">
      <c r="A598" s="56" t="s">
        <v>80</v>
      </c>
      <c r="B598" s="56" t="s">
        <v>199</v>
      </c>
      <c r="C598" s="56" t="s">
        <v>138</v>
      </c>
      <c r="D598" s="5">
        <v>59.911000000000001</v>
      </c>
      <c r="E598" s="5">
        <v>98.22</v>
      </c>
      <c r="F598" s="5">
        <v>141.54</v>
      </c>
      <c r="G598" s="5">
        <v>185.56700000000001</v>
      </c>
      <c r="H598" s="5">
        <v>233.32900000000001</v>
      </c>
      <c r="I598" s="5">
        <v>285.42700000000002</v>
      </c>
      <c r="J598" s="5">
        <v>367.81200000000001</v>
      </c>
      <c r="K598" s="5">
        <v>452.97432892</v>
      </c>
      <c r="L598" s="5">
        <v>547.7675836599999</v>
      </c>
      <c r="M598" s="5">
        <v>662.68215979999991</v>
      </c>
      <c r="N598" s="5">
        <v>793.40336463999984</v>
      </c>
      <c r="O598" s="5">
        <v>932.90598900999998</v>
      </c>
      <c r="P598" s="5">
        <v>1074.45909076</v>
      </c>
      <c r="Q598" s="5">
        <v>1220.9122802100001</v>
      </c>
      <c r="R598" s="5">
        <v>1362.67303713</v>
      </c>
      <c r="S598" s="5">
        <v>1507.1898997799999</v>
      </c>
      <c r="T598" s="5">
        <v>1620.31444298</v>
      </c>
      <c r="U598" s="5">
        <v>1732.2135201399999</v>
      </c>
      <c r="V598" s="5">
        <v>1836.69524267</v>
      </c>
      <c r="W598" s="5">
        <v>1948.84704786</v>
      </c>
      <c r="X598" s="5">
        <v>2064.3628776599999</v>
      </c>
      <c r="Y598" s="5">
        <v>2186.9973560600001</v>
      </c>
      <c r="Z598" s="5">
        <v>2311.33322318</v>
      </c>
      <c r="AA598" s="5">
        <v>2443.3367952899998</v>
      </c>
      <c r="AB598" s="5">
        <v>2577.0948546900008</v>
      </c>
      <c r="AC598" s="5">
        <v>2718.21610401</v>
      </c>
      <c r="AD598" s="5">
        <v>2862.6771629700002</v>
      </c>
      <c r="AE598" s="5">
        <v>2871.1203167600002</v>
      </c>
    </row>
    <row r="599" spans="1:31">
      <c r="A599" s="56" t="s">
        <v>80</v>
      </c>
      <c r="B599" s="56" t="s">
        <v>199</v>
      </c>
      <c r="C599" s="56" t="s">
        <v>139</v>
      </c>
      <c r="D599" s="5">
        <v>127.2</v>
      </c>
      <c r="E599" s="5">
        <v>190.76300000000001</v>
      </c>
      <c r="F599" s="5">
        <v>250.37299999999999</v>
      </c>
      <c r="G599" s="5">
        <v>300.33100000000002</v>
      </c>
      <c r="H599" s="5">
        <v>345.05599999999993</v>
      </c>
      <c r="I599" s="5">
        <v>388.23799999999989</v>
      </c>
      <c r="J599" s="5">
        <v>465.14</v>
      </c>
      <c r="K599" s="5">
        <v>551.85200000000009</v>
      </c>
      <c r="L599" s="5">
        <v>642.01899999999989</v>
      </c>
      <c r="M599" s="5">
        <v>743.78100000000006</v>
      </c>
      <c r="N599" s="5">
        <v>855.78399999999999</v>
      </c>
      <c r="O599" s="5">
        <v>961.63900000000001</v>
      </c>
      <c r="P599" s="5">
        <v>1060.366</v>
      </c>
      <c r="Q599" s="5">
        <v>1147.3630000000001</v>
      </c>
      <c r="R599" s="5">
        <v>1221.508</v>
      </c>
      <c r="S599" s="5">
        <v>1281.973</v>
      </c>
      <c r="T599" s="5">
        <v>1306.452</v>
      </c>
      <c r="U599" s="5">
        <v>1316.9670000000001</v>
      </c>
      <c r="V599" s="5">
        <v>1319.107</v>
      </c>
      <c r="W599" s="5">
        <v>1317.9380000000001</v>
      </c>
      <c r="X599" s="5">
        <v>1318.329</v>
      </c>
      <c r="Y599" s="5">
        <v>1315.1110000000001</v>
      </c>
      <c r="Z599" s="5">
        <v>1313.027</v>
      </c>
      <c r="AA599" s="5">
        <v>1307.1690000000001</v>
      </c>
      <c r="AB599" s="5">
        <v>1302.617</v>
      </c>
      <c r="AC599" s="5">
        <v>1294.1579999999999</v>
      </c>
      <c r="AD599" s="5">
        <v>1287.2659999999989</v>
      </c>
      <c r="AE599" s="5">
        <v>1287.2659999999989</v>
      </c>
    </row>
    <row r="600" spans="1:31">
      <c r="A600" s="56" t="s">
        <v>80</v>
      </c>
      <c r="B600" s="56" t="s">
        <v>199</v>
      </c>
      <c r="C600" s="56" t="s">
        <v>146</v>
      </c>
      <c r="D600" s="5">
        <v>9.0884071417790153</v>
      </c>
      <c r="E600" s="5">
        <v>18.401817102244699</v>
      </c>
      <c r="F600" s="5">
        <v>27.53061628723415</v>
      </c>
      <c r="G600" s="5">
        <v>36.490968306868318</v>
      </c>
      <c r="H600" s="5">
        <v>46.786214920674219</v>
      </c>
      <c r="I600" s="5">
        <v>56.71136617264758</v>
      </c>
      <c r="J600" s="5">
        <v>67.145007589493389</v>
      </c>
      <c r="K600" s="5">
        <v>76.407589234024414</v>
      </c>
      <c r="L600" s="5">
        <v>86.962641497160092</v>
      </c>
      <c r="M600" s="5">
        <v>98.737975535797261</v>
      </c>
      <c r="N600" s="5">
        <v>110.4167521284775</v>
      </c>
      <c r="O600" s="5">
        <v>122.2502667907672</v>
      </c>
      <c r="P600" s="5">
        <v>135.74295157509769</v>
      </c>
      <c r="Q600" s="5">
        <v>149.54302214293611</v>
      </c>
      <c r="R600" s="5">
        <v>163.66680086005951</v>
      </c>
      <c r="S600" s="5">
        <v>178.0190205323099</v>
      </c>
      <c r="T600" s="5">
        <v>192.15050080968271</v>
      </c>
      <c r="U600" s="5">
        <v>208.33424393484029</v>
      </c>
      <c r="V600" s="5">
        <v>221.8744998595833</v>
      </c>
      <c r="W600" s="5">
        <v>239.2970610912553</v>
      </c>
      <c r="X600" s="5">
        <v>255.26108702265461</v>
      </c>
      <c r="Y600" s="5">
        <v>269.78255656703459</v>
      </c>
      <c r="Z600" s="5">
        <v>286.67115552557192</v>
      </c>
      <c r="AA600" s="5">
        <v>299.75810413018678</v>
      </c>
      <c r="AB600" s="5">
        <v>319.09097962425773</v>
      </c>
      <c r="AC600" s="5">
        <v>337.55100873845242</v>
      </c>
      <c r="AD600" s="5">
        <v>358.24609068505532</v>
      </c>
      <c r="AE600" s="5">
        <v>375.53949574350861</v>
      </c>
    </row>
    <row r="601" spans="1:3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</row>
    <row r="602" spans="1:31">
      <c r="A602" s="56" t="s">
        <v>80</v>
      </c>
      <c r="B602" s="56" t="s">
        <v>200</v>
      </c>
      <c r="C602" s="56" t="s">
        <v>132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</row>
    <row r="603" spans="1:31">
      <c r="A603" s="56" t="s">
        <v>80</v>
      </c>
      <c r="B603" s="56" t="s">
        <v>200</v>
      </c>
      <c r="C603" s="56" t="s">
        <v>133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</row>
    <row r="604" spans="1:31">
      <c r="A604" s="56" t="s">
        <v>80</v>
      </c>
      <c r="B604" s="56" t="s">
        <v>200</v>
      </c>
      <c r="C604" s="56" t="s">
        <v>134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2.65E-6</v>
      </c>
      <c r="L604" s="5">
        <v>2.65E-6</v>
      </c>
      <c r="M604" s="5">
        <v>2.65E-6</v>
      </c>
      <c r="N604" s="5">
        <v>2.65E-6</v>
      </c>
      <c r="O604" s="5">
        <v>2.65E-6</v>
      </c>
      <c r="P604" s="5">
        <v>2.65E-6</v>
      </c>
      <c r="Q604" s="5">
        <v>2.65E-6</v>
      </c>
      <c r="R604" s="5">
        <v>2.65E-6</v>
      </c>
      <c r="S604" s="5">
        <v>2.65E-6</v>
      </c>
      <c r="T604" s="5">
        <v>2.65E-6</v>
      </c>
      <c r="U604" s="5">
        <v>2.65E-6</v>
      </c>
      <c r="V604" s="5">
        <v>2.65E-6</v>
      </c>
      <c r="W604" s="5">
        <v>2.65E-6</v>
      </c>
      <c r="X604" s="5">
        <v>2.65E-6</v>
      </c>
      <c r="Y604" s="5">
        <v>5.3000000000000001E-6</v>
      </c>
      <c r="Z604" s="5">
        <v>5.3000000000000001E-6</v>
      </c>
      <c r="AA604" s="5">
        <v>5.3000000000000001E-6</v>
      </c>
      <c r="AB604" s="5">
        <v>5.3000000000000001E-6</v>
      </c>
      <c r="AC604" s="5">
        <v>5.3000000000000001E-6</v>
      </c>
      <c r="AD604" s="5">
        <v>5.3000000000000001E-6</v>
      </c>
      <c r="AE604" s="5">
        <v>5.3000000000000001E-6</v>
      </c>
    </row>
    <row r="605" spans="1:31">
      <c r="A605" s="56" t="s">
        <v>80</v>
      </c>
      <c r="B605" s="56" t="s">
        <v>200</v>
      </c>
      <c r="C605" s="56" t="s">
        <v>135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</row>
    <row r="606" spans="1:31">
      <c r="A606" s="56" t="s">
        <v>80</v>
      </c>
      <c r="B606" s="56" t="s">
        <v>200</v>
      </c>
      <c r="C606" s="56" t="s">
        <v>136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</row>
    <row r="607" spans="1:31">
      <c r="A607" s="56" t="s">
        <v>80</v>
      </c>
      <c r="B607" s="56" t="s">
        <v>200</v>
      </c>
      <c r="C607" s="56" t="s">
        <v>153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1.0720000000000001E-5</v>
      </c>
      <c r="J607" s="5">
        <v>1.1399999999999999E-5</v>
      </c>
      <c r="K607" s="5">
        <v>1.9930000000000001E-5</v>
      </c>
      <c r="L607" s="5">
        <v>2.461E-5</v>
      </c>
      <c r="M607" s="5">
        <v>2.461E-5</v>
      </c>
      <c r="N607" s="5">
        <v>2.463E-5</v>
      </c>
      <c r="O607" s="5">
        <v>2.4769999999999998E-5</v>
      </c>
      <c r="P607" s="5">
        <v>2.6020000000000002E-5</v>
      </c>
      <c r="Q607" s="5">
        <v>2.7250000000000002E-5</v>
      </c>
      <c r="R607" s="5">
        <v>3.133E-5</v>
      </c>
      <c r="S607" s="5">
        <v>3.2140000000000001E-5</v>
      </c>
      <c r="T607" s="5">
        <v>3.3130000000000003E-5</v>
      </c>
      <c r="U607" s="5">
        <v>3.4140000000000002E-5</v>
      </c>
      <c r="V607" s="5">
        <v>3.5740000000000007E-5</v>
      </c>
      <c r="W607" s="5">
        <v>3.7430000000000013E-5</v>
      </c>
      <c r="X607" s="5">
        <v>3.9619999999999997E-5</v>
      </c>
      <c r="Y607" s="5">
        <v>4.71E-5</v>
      </c>
      <c r="Z607" s="5">
        <v>5.6149999999999989E-5</v>
      </c>
      <c r="AA607" s="5">
        <v>5.6169999999999999E-5</v>
      </c>
      <c r="AB607" s="5">
        <v>5.6210000000000012E-5</v>
      </c>
      <c r="AC607" s="5">
        <v>5.6419999999999992E-5</v>
      </c>
      <c r="AD607" s="5">
        <v>5.8980000000000008E-5</v>
      </c>
      <c r="AE607" s="5">
        <v>6.2119999999999995E-5</v>
      </c>
    </row>
    <row r="608" spans="1:31">
      <c r="A608" s="56" t="s">
        <v>80</v>
      </c>
      <c r="B608" s="56" t="s">
        <v>200</v>
      </c>
      <c r="C608" s="56" t="s">
        <v>154</v>
      </c>
      <c r="D608" s="5">
        <v>2.9000000000000002E-6</v>
      </c>
      <c r="E608" s="5">
        <v>3.8099999999999999E-6</v>
      </c>
      <c r="F608" s="5">
        <v>4.9899999999999997E-6</v>
      </c>
      <c r="G608" s="5">
        <v>5.8000000000000004E-6</v>
      </c>
      <c r="H608" s="5">
        <v>6.2999999999999998E-6</v>
      </c>
      <c r="I608" s="5">
        <v>7.2799999999999998E-6</v>
      </c>
      <c r="J608" s="5">
        <v>8.5599999999999994E-6</v>
      </c>
      <c r="K608" s="5">
        <v>1.327E-5</v>
      </c>
      <c r="L608" s="5">
        <v>1.715E-5</v>
      </c>
      <c r="M608" s="5">
        <v>1.7249999999999999E-5</v>
      </c>
      <c r="N608" s="5">
        <v>1.855E-5</v>
      </c>
      <c r="O608" s="5">
        <v>2.003E-5</v>
      </c>
      <c r="P608" s="5">
        <v>2.1909999999999999E-5</v>
      </c>
      <c r="Q608" s="5">
        <v>2.3649999999999999E-5</v>
      </c>
      <c r="R608" s="5">
        <v>2.6259999999999999E-5</v>
      </c>
      <c r="S608" s="5">
        <v>2.7520000000000001E-5</v>
      </c>
      <c r="T608" s="5">
        <v>2.9709999999999998E-5</v>
      </c>
      <c r="U608" s="5">
        <v>3.2289999999999997E-5</v>
      </c>
      <c r="V608" s="5">
        <v>3.4780000000000002E-5</v>
      </c>
      <c r="W608" s="5">
        <v>3.4900000000000001E-5</v>
      </c>
      <c r="X608" s="5">
        <v>3.82E-5</v>
      </c>
      <c r="Y608" s="5">
        <v>4.4379999999999999E-5</v>
      </c>
      <c r="Z608" s="5">
        <v>4.583E-5</v>
      </c>
      <c r="AA608" s="5">
        <v>4.7389999999999999E-5</v>
      </c>
      <c r="AB608" s="5">
        <v>5.2450000000000001E-5</v>
      </c>
      <c r="AC608" s="5">
        <v>5.6589999999999999E-5</v>
      </c>
      <c r="AD608" s="5">
        <v>6.1600000000000007E-5</v>
      </c>
      <c r="AE608" s="5">
        <v>6.6810000000000006E-5</v>
      </c>
    </row>
    <row r="609" spans="1:31">
      <c r="A609" s="56" t="s">
        <v>80</v>
      </c>
      <c r="B609" s="56" t="s">
        <v>200</v>
      </c>
      <c r="C609" s="56" t="s">
        <v>155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</row>
    <row r="610" spans="1:31">
      <c r="A610" s="56" t="s">
        <v>80</v>
      </c>
      <c r="B610" s="56" t="s">
        <v>200</v>
      </c>
      <c r="C610" s="56" t="s">
        <v>138</v>
      </c>
      <c r="D610" s="5">
        <v>5.907</v>
      </c>
      <c r="E610" s="5">
        <v>12.488</v>
      </c>
      <c r="F610" s="5">
        <v>21.503</v>
      </c>
      <c r="G610" s="5">
        <v>32.477999999999987</v>
      </c>
      <c r="H610" s="5">
        <v>45.638000000000012</v>
      </c>
      <c r="I610" s="5">
        <v>61.108999999999988</v>
      </c>
      <c r="J610" s="5">
        <v>84.734999999999999</v>
      </c>
      <c r="K610" s="5">
        <v>105.58348554</v>
      </c>
      <c r="L610" s="5">
        <v>127.83084998</v>
      </c>
      <c r="M610" s="5">
        <v>155.354265</v>
      </c>
      <c r="N610" s="5">
        <v>187.06205269</v>
      </c>
      <c r="O610" s="5">
        <v>222.53264669999999</v>
      </c>
      <c r="P610" s="5">
        <v>259.43112260999999</v>
      </c>
      <c r="Q610" s="5">
        <v>298.38934676999997</v>
      </c>
      <c r="R610" s="5">
        <v>337.01709091999999</v>
      </c>
      <c r="S610" s="5">
        <v>376.63055521000001</v>
      </c>
      <c r="T610" s="5">
        <v>408.70020768000001</v>
      </c>
      <c r="U610" s="5">
        <v>440.75300571000008</v>
      </c>
      <c r="V610" s="5">
        <v>470.83710607000012</v>
      </c>
      <c r="W610" s="5">
        <v>502.89767237000001</v>
      </c>
      <c r="X610" s="5">
        <v>535.66309856999999</v>
      </c>
      <c r="Y610" s="5">
        <v>570.35317711000005</v>
      </c>
      <c r="Z610" s="5">
        <v>605.4589332999999</v>
      </c>
      <c r="AA610" s="5">
        <v>642.63068506999991</v>
      </c>
      <c r="AB610" s="5">
        <v>680.10499238999989</v>
      </c>
      <c r="AC610" s="5">
        <v>719.56188897999994</v>
      </c>
      <c r="AD610" s="5">
        <v>759.53326587999993</v>
      </c>
      <c r="AE610" s="5">
        <v>761.03382925999995</v>
      </c>
    </row>
    <row r="611" spans="1:31">
      <c r="A611" s="56" t="s">
        <v>80</v>
      </c>
      <c r="B611" s="56" t="s">
        <v>200</v>
      </c>
      <c r="C611" s="56" t="s">
        <v>139</v>
      </c>
      <c r="D611" s="5">
        <v>29.334</v>
      </c>
      <c r="E611" s="5">
        <v>47.628999999999998</v>
      </c>
      <c r="F611" s="5">
        <v>64.516999999999996</v>
      </c>
      <c r="G611" s="5">
        <v>78.224999999999994</v>
      </c>
      <c r="H611" s="5">
        <v>89.277000000000001</v>
      </c>
      <c r="I611" s="5">
        <v>98.78</v>
      </c>
      <c r="J611" s="5">
        <v>115.011</v>
      </c>
      <c r="K611" s="5">
        <v>137.07400000000001</v>
      </c>
      <c r="L611" s="5">
        <v>158.42599999999999</v>
      </c>
      <c r="M611" s="5">
        <v>183.04</v>
      </c>
      <c r="N611" s="5">
        <v>210.37799999999999</v>
      </c>
      <c r="O611" s="5">
        <v>237.846</v>
      </c>
      <c r="P611" s="5">
        <v>264.24900000000002</v>
      </c>
      <c r="Q611" s="5">
        <v>288.36999999999989</v>
      </c>
      <c r="R611" s="5">
        <v>309.79800000000012</v>
      </c>
      <c r="S611" s="5">
        <v>327.80200000000002</v>
      </c>
      <c r="T611" s="5">
        <v>336.72599999999989</v>
      </c>
      <c r="U611" s="5">
        <v>342.09500000000003</v>
      </c>
      <c r="V611" s="5">
        <v>344.98699999999991</v>
      </c>
      <c r="W611" s="5">
        <v>346.62400000000002</v>
      </c>
      <c r="X611" s="5">
        <v>348.41</v>
      </c>
      <c r="Y611" s="5">
        <v>348.92100000000011</v>
      </c>
      <c r="Z611" s="5">
        <v>349.51499999999999</v>
      </c>
      <c r="AA611" s="5">
        <v>348.74300000000011</v>
      </c>
      <c r="AB611" s="5">
        <v>348.15499999999997</v>
      </c>
      <c r="AC611" s="5">
        <v>346.20100000000002</v>
      </c>
      <c r="AD611" s="5">
        <v>344.48399999999998</v>
      </c>
      <c r="AE611" s="5">
        <v>344.48399999999998</v>
      </c>
    </row>
    <row r="612" spans="1:31">
      <c r="A612" s="56" t="s">
        <v>80</v>
      </c>
      <c r="B612" s="56" t="s">
        <v>200</v>
      </c>
      <c r="C612" s="56" t="s">
        <v>146</v>
      </c>
      <c r="D612" s="5">
        <v>1.645734202430198</v>
      </c>
      <c r="E612" s="5">
        <v>3.1558564844187238</v>
      </c>
      <c r="F612" s="5">
        <v>4.7877111613032497</v>
      </c>
      <c r="G612" s="5">
        <v>6.4394387024590003</v>
      </c>
      <c r="H612" s="5">
        <v>7.8728972047375194</v>
      </c>
      <c r="I612" s="5">
        <v>9.0451802569133406</v>
      </c>
      <c r="J612" s="5">
        <v>10.29574220432831</v>
      </c>
      <c r="K612" s="5">
        <v>11.491941571326411</v>
      </c>
      <c r="L612" s="5">
        <v>12.53992243735895</v>
      </c>
      <c r="M612" s="5">
        <v>14.1414351081678</v>
      </c>
      <c r="N612" s="5">
        <v>15.215116110825599</v>
      </c>
      <c r="O612" s="5">
        <v>16.261093897271731</v>
      </c>
      <c r="P612" s="5">
        <v>17.22201022358723</v>
      </c>
      <c r="Q612" s="5">
        <v>18.446668227317449</v>
      </c>
      <c r="R612" s="5">
        <v>19.82015443044876</v>
      </c>
      <c r="S612" s="5">
        <v>21.002318090822111</v>
      </c>
      <c r="T612" s="5">
        <v>22.15212973682079</v>
      </c>
      <c r="U612" s="5">
        <v>23.382734499022948</v>
      </c>
      <c r="V612" s="5">
        <v>24.455236653170392</v>
      </c>
      <c r="W612" s="5">
        <v>25.57365580992311</v>
      </c>
      <c r="X612" s="5">
        <v>26.66025492310435</v>
      </c>
      <c r="Y612" s="5">
        <v>27.821518981185879</v>
      </c>
      <c r="Z612" s="5">
        <v>29.18996699949157</v>
      </c>
      <c r="AA612" s="5">
        <v>30.855175013101199</v>
      </c>
      <c r="AB612" s="5">
        <v>32.904570552590549</v>
      </c>
      <c r="AC612" s="5">
        <v>35.151928397831682</v>
      </c>
      <c r="AD612" s="5">
        <v>37.161296475828991</v>
      </c>
      <c r="AE612" s="5">
        <v>39.599087031677307</v>
      </c>
    </row>
    <row r="613" spans="1:3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</row>
  </sheetData>
  <autoFilter ref="A3:C612" xr:uid="{00000000-0009-0000-0000-00000A000000}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5">
    <tabColor theme="7"/>
  </sheetPr>
  <dimension ref="A1:AE382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7.6640625" style="6" customWidth="1"/>
    <col min="4" max="5" width="9" style="6" customWidth="1"/>
    <col min="6" max="16384" width="9" style="6"/>
  </cols>
  <sheetData>
    <row r="1" spans="1:31" s="15" customFormat="1" ht="23.25" customHeight="1" thickBot="1">
      <c r="A1" s="1" t="s">
        <v>209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54" t="s">
        <v>210</v>
      </c>
      <c r="C2" s="54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54</v>
      </c>
      <c r="B4" s="56" t="s">
        <v>163</v>
      </c>
      <c r="C4" s="56" t="s">
        <v>130</v>
      </c>
      <c r="D4" s="5">
        <v>0</v>
      </c>
      <c r="E4" s="5">
        <v>0</v>
      </c>
      <c r="F4" s="5">
        <v>-2880</v>
      </c>
      <c r="G4" s="5">
        <v>-2880</v>
      </c>
      <c r="H4" s="5">
        <v>-4200</v>
      </c>
      <c r="I4" s="5">
        <v>-4885</v>
      </c>
      <c r="J4" s="5">
        <v>-5570</v>
      </c>
      <c r="K4" s="5">
        <v>-5570</v>
      </c>
      <c r="L4" s="5">
        <v>-5570</v>
      </c>
      <c r="M4" s="5">
        <v>-5570</v>
      </c>
      <c r="N4" s="5">
        <v>-6940</v>
      </c>
      <c r="O4" s="5">
        <v>-6940</v>
      </c>
      <c r="P4" s="5">
        <v>-6940</v>
      </c>
      <c r="Q4" s="5">
        <v>-6940</v>
      </c>
      <c r="R4" s="5">
        <v>-6940</v>
      </c>
      <c r="S4" s="5">
        <v>-6940</v>
      </c>
      <c r="T4" s="5">
        <v>-8330</v>
      </c>
      <c r="U4" s="5">
        <v>-8330</v>
      </c>
      <c r="V4" s="5">
        <v>-8330</v>
      </c>
      <c r="W4" s="5">
        <v>-8330</v>
      </c>
      <c r="X4" s="5">
        <v>-8330</v>
      </c>
      <c r="Y4" s="5">
        <v>-8330</v>
      </c>
      <c r="Z4" s="5">
        <v>-8330</v>
      </c>
      <c r="AA4" s="5">
        <v>-8330</v>
      </c>
      <c r="AB4" s="5">
        <v>-8330</v>
      </c>
      <c r="AC4" s="5">
        <v>-8330</v>
      </c>
      <c r="AD4" s="5">
        <v>-8330</v>
      </c>
      <c r="AE4" s="5">
        <v>-8330</v>
      </c>
    </row>
    <row r="5" spans="1:31">
      <c r="A5" s="56" t="s">
        <v>54</v>
      </c>
      <c r="B5" s="56" t="s">
        <v>163</v>
      </c>
      <c r="C5" s="56" t="s">
        <v>132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-440</v>
      </c>
      <c r="Y5" s="5">
        <v>-440</v>
      </c>
      <c r="Z5" s="5">
        <v>-440</v>
      </c>
      <c r="AA5" s="5">
        <v>-440</v>
      </c>
      <c r="AB5" s="5">
        <v>-440</v>
      </c>
      <c r="AC5" s="5">
        <v>-440</v>
      </c>
      <c r="AD5" s="5">
        <v>-440</v>
      </c>
      <c r="AE5" s="5">
        <v>-440</v>
      </c>
    </row>
    <row r="6" spans="1:31">
      <c r="A6" s="56" t="s">
        <v>54</v>
      </c>
      <c r="B6" s="56" t="s">
        <v>163</v>
      </c>
      <c r="C6" s="56" t="s">
        <v>134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-6.7700000000000004E-6</v>
      </c>
      <c r="S6" s="5">
        <v>-6.7700000000000004E-6</v>
      </c>
      <c r="T6" s="5">
        <v>-6.7700000000000004E-6</v>
      </c>
      <c r="U6" s="5">
        <v>-6.7700000000000004E-6</v>
      </c>
      <c r="V6" s="5">
        <v>-6.7700000000000004E-6</v>
      </c>
      <c r="W6" s="5">
        <v>-6.7700000000000004E-6</v>
      </c>
      <c r="X6" s="5">
        <v>-6.7700000000000004E-6</v>
      </c>
      <c r="Y6" s="5">
        <v>-848.99903126999993</v>
      </c>
      <c r="Z6" s="5">
        <v>-848.99903126999993</v>
      </c>
      <c r="AA6" s="5">
        <v>-848.99903126999993</v>
      </c>
      <c r="AB6" s="5">
        <v>-848.99903126999993</v>
      </c>
      <c r="AC6" s="5">
        <v>-848.99903126999993</v>
      </c>
      <c r="AD6" s="5">
        <v>-848.99903126999993</v>
      </c>
      <c r="AE6" s="5">
        <v>-848.99903126999993</v>
      </c>
    </row>
    <row r="7" spans="1:31">
      <c r="A7" s="56" t="s">
        <v>54</v>
      </c>
      <c r="B7" s="56" t="s">
        <v>163</v>
      </c>
      <c r="C7" s="56" t="s">
        <v>136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</row>
    <row r="8" spans="1:31">
      <c r="A8" s="56" t="s">
        <v>54</v>
      </c>
      <c r="B8" s="56" t="s">
        <v>163</v>
      </c>
      <c r="C8" s="56" t="s">
        <v>153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</row>
    <row r="9" spans="1:31">
      <c r="A9" s="56" t="s">
        <v>54</v>
      </c>
      <c r="B9" s="56" t="s">
        <v>163</v>
      </c>
      <c r="C9" s="56" t="s">
        <v>154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-9.6299999554944234E-6</v>
      </c>
      <c r="Y9" s="5">
        <v>-1.167999987642223E-5</v>
      </c>
      <c r="Z9" s="5">
        <v>-600.00325133999991</v>
      </c>
      <c r="AA9" s="5">
        <v>-600.00325133999991</v>
      </c>
      <c r="AB9" s="5">
        <v>-1525.0010070200001</v>
      </c>
      <c r="AC9" s="5">
        <v>-1901.80313062</v>
      </c>
      <c r="AD9" s="5">
        <v>-1973.3545170899999</v>
      </c>
      <c r="AE9" s="5">
        <v>-1973.35451747</v>
      </c>
    </row>
    <row r="10" spans="1:31">
      <c r="A10" s="56" t="s">
        <v>54</v>
      </c>
      <c r="B10" s="56" t="s">
        <v>163</v>
      </c>
      <c r="C10" s="56" t="s">
        <v>155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</row>
    <row r="11" spans="1:3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20"/>
      <c r="W11" s="7"/>
      <c r="X11" s="7"/>
      <c r="Y11" s="7"/>
      <c r="Z11" s="7"/>
      <c r="AA11" s="7"/>
      <c r="AB11" s="7"/>
      <c r="AC11" s="7"/>
      <c r="AD11" s="7"/>
      <c r="AE11" s="7"/>
    </row>
    <row r="12" spans="1:31">
      <c r="A12" s="56" t="s">
        <v>54</v>
      </c>
      <c r="B12" s="56" t="s">
        <v>197</v>
      </c>
      <c r="C12" s="56" t="s">
        <v>130</v>
      </c>
      <c r="D12" s="5">
        <v>0</v>
      </c>
      <c r="E12" s="5">
        <v>0</v>
      </c>
      <c r="F12" s="5">
        <v>-700</v>
      </c>
      <c r="G12" s="5">
        <v>-1400</v>
      </c>
      <c r="H12" s="5">
        <v>-2100</v>
      </c>
      <c r="I12" s="5">
        <v>-3294</v>
      </c>
      <c r="J12" s="5">
        <v>-3574</v>
      </c>
      <c r="K12" s="5">
        <v>-4974</v>
      </c>
      <c r="L12" s="5">
        <v>-4974</v>
      </c>
      <c r="M12" s="5">
        <v>-5704</v>
      </c>
      <c r="N12" s="5">
        <v>-6434</v>
      </c>
      <c r="O12" s="5">
        <v>-6434</v>
      </c>
      <c r="P12" s="5">
        <v>-6434</v>
      </c>
      <c r="Q12" s="5">
        <v>-6434</v>
      </c>
      <c r="R12" s="5">
        <v>-6434</v>
      </c>
      <c r="S12" s="5">
        <v>-6434</v>
      </c>
      <c r="T12" s="5">
        <v>-7274</v>
      </c>
      <c r="U12" s="5">
        <v>-7700</v>
      </c>
      <c r="V12" s="5">
        <v>-7700</v>
      </c>
      <c r="W12" s="5">
        <v>-8126</v>
      </c>
      <c r="X12" s="5">
        <v>-8126</v>
      </c>
      <c r="Y12" s="5">
        <v>-8126</v>
      </c>
      <c r="Z12" s="5">
        <v>-8126</v>
      </c>
      <c r="AA12" s="5">
        <v>-8126</v>
      </c>
      <c r="AB12" s="5">
        <v>-8126</v>
      </c>
      <c r="AC12" s="5">
        <v>-8126</v>
      </c>
      <c r="AD12" s="5">
        <v>-8126</v>
      </c>
      <c r="AE12" s="5">
        <v>-8126</v>
      </c>
    </row>
    <row r="13" spans="1:31">
      <c r="A13" s="56" t="s">
        <v>54</v>
      </c>
      <c r="B13" s="56" t="s">
        <v>197</v>
      </c>
      <c r="C13" s="56" t="s">
        <v>132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-385</v>
      </c>
      <c r="R13" s="5">
        <v>-385</v>
      </c>
      <c r="S13" s="5">
        <v>-385</v>
      </c>
      <c r="T13" s="5">
        <v>-529.39999998999997</v>
      </c>
      <c r="U13" s="5">
        <v>-529.39999998999997</v>
      </c>
      <c r="V13" s="5">
        <v>-529.39999998999997</v>
      </c>
      <c r="W13" s="5">
        <v>-529.39999998999997</v>
      </c>
      <c r="X13" s="5">
        <v>-529.39999998999997</v>
      </c>
      <c r="Y13" s="5">
        <v>-529.39999998999997</v>
      </c>
      <c r="Z13" s="5">
        <v>-1353.89999999</v>
      </c>
      <c r="AA13" s="5">
        <v>-1597.89999999</v>
      </c>
      <c r="AB13" s="5">
        <v>-1597.89999999</v>
      </c>
      <c r="AC13" s="5">
        <v>-1597.89999999</v>
      </c>
      <c r="AD13" s="5">
        <v>-1597.89999999</v>
      </c>
      <c r="AE13" s="5">
        <v>-1597.89999999</v>
      </c>
    </row>
    <row r="14" spans="1:31">
      <c r="A14" s="56" t="s">
        <v>54</v>
      </c>
      <c r="B14" s="56" t="s">
        <v>197</v>
      </c>
      <c r="C14" s="56" t="s">
        <v>134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-292.00000001000001</v>
      </c>
      <c r="O14" s="5">
        <v>-409.00000001000001</v>
      </c>
      <c r="P14" s="5">
        <v>-409.00000001000001</v>
      </c>
      <c r="Q14" s="5">
        <v>-409.00000001000001</v>
      </c>
      <c r="R14" s="5">
        <v>-409.00001472999998</v>
      </c>
      <c r="S14" s="5">
        <v>-409.00001472999998</v>
      </c>
      <c r="T14" s="5">
        <v>-409.00001472999998</v>
      </c>
      <c r="U14" s="5">
        <v>-409.00001472999998</v>
      </c>
      <c r="V14" s="5">
        <v>-409.00001472999998</v>
      </c>
      <c r="W14" s="5">
        <v>-409.00001472999998</v>
      </c>
      <c r="X14" s="5">
        <v>-409.00001472999998</v>
      </c>
      <c r="Y14" s="5">
        <v>-540.50004711000008</v>
      </c>
      <c r="Z14" s="5">
        <v>-540.50004711000008</v>
      </c>
      <c r="AA14" s="5">
        <v>-1089.50004711</v>
      </c>
      <c r="AB14" s="5">
        <v>-1089.50004711</v>
      </c>
      <c r="AC14" s="5">
        <v>-1089.50004711</v>
      </c>
      <c r="AD14" s="5">
        <v>-1608.50004711</v>
      </c>
      <c r="AE14" s="5">
        <v>-1954.50004711</v>
      </c>
    </row>
    <row r="15" spans="1:31">
      <c r="A15" s="56" t="s">
        <v>54</v>
      </c>
      <c r="B15" s="56" t="s">
        <v>197</v>
      </c>
      <c r="C15" s="56" t="s">
        <v>136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-86.4</v>
      </c>
      <c r="S15" s="5">
        <v>-86.4</v>
      </c>
      <c r="T15" s="5">
        <v>-86.4</v>
      </c>
      <c r="U15" s="5">
        <v>-86.4</v>
      </c>
      <c r="V15" s="5">
        <v>-86.4</v>
      </c>
      <c r="W15" s="5">
        <v>-152.4</v>
      </c>
      <c r="X15" s="5">
        <v>-152.4</v>
      </c>
      <c r="Y15" s="5">
        <v>-152.4</v>
      </c>
      <c r="Z15" s="5">
        <v>-152.4</v>
      </c>
      <c r="AA15" s="5">
        <v>-152.4</v>
      </c>
      <c r="AB15" s="5">
        <v>-152.4</v>
      </c>
      <c r="AC15" s="5">
        <v>-152.4</v>
      </c>
      <c r="AD15" s="5">
        <v>-152.4</v>
      </c>
      <c r="AE15" s="5">
        <v>-152.4</v>
      </c>
    </row>
    <row r="16" spans="1:31">
      <c r="A16" s="56" t="s">
        <v>54</v>
      </c>
      <c r="B16" s="56" t="s">
        <v>197</v>
      </c>
      <c r="C16" s="56" t="s">
        <v>153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</row>
    <row r="17" spans="1:31">
      <c r="A17" s="56" t="s">
        <v>54</v>
      </c>
      <c r="B17" s="56" t="s">
        <v>197</v>
      </c>
      <c r="C17" s="56" t="s">
        <v>154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-1.169999984540482E-5</v>
      </c>
      <c r="Y17" s="5">
        <v>-1.392999993754529E-5</v>
      </c>
      <c r="Z17" s="5">
        <v>-1.5010000112170021E-5</v>
      </c>
      <c r="AA17" s="5">
        <v>-2.0849999870620192E-5</v>
      </c>
      <c r="AB17" s="5">
        <v>-2.867999980082914E-5</v>
      </c>
      <c r="AC17" s="5">
        <v>-86.288947319999977</v>
      </c>
      <c r="AD17" s="5">
        <v>-86.288964280000016</v>
      </c>
      <c r="AE17" s="5">
        <v>-802.45997794999994</v>
      </c>
    </row>
    <row r="18" spans="1:31">
      <c r="A18" s="56" t="s">
        <v>54</v>
      </c>
      <c r="B18" s="56" t="s">
        <v>197</v>
      </c>
      <c r="C18" s="56" t="s">
        <v>155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-1.9100000000000139E-6</v>
      </c>
      <c r="Y18" s="5">
        <v>-1.9100000000000139E-6</v>
      </c>
      <c r="Z18" s="5">
        <v>-1.9100000000000139E-6</v>
      </c>
      <c r="AA18" s="5">
        <v>-3.580000000000017E-6</v>
      </c>
      <c r="AB18" s="5">
        <v>-5.7900000000000106E-6</v>
      </c>
      <c r="AC18" s="5">
        <v>-5.7900000000000106E-6</v>
      </c>
      <c r="AD18" s="5">
        <v>-5.7900000000000106E-6</v>
      </c>
      <c r="AE18" s="5">
        <v>-5.7900000000000106E-6</v>
      </c>
    </row>
    <row r="19" spans="1:3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</row>
    <row r="20" spans="1:31">
      <c r="A20" s="56" t="s">
        <v>54</v>
      </c>
      <c r="B20" s="56" t="s">
        <v>198</v>
      </c>
      <c r="C20" s="56" t="s">
        <v>131</v>
      </c>
      <c r="D20" s="5">
        <v>0</v>
      </c>
      <c r="E20" s="5">
        <v>0</v>
      </c>
      <c r="F20" s="5">
        <v>-700</v>
      </c>
      <c r="G20" s="5">
        <v>-1450</v>
      </c>
      <c r="H20" s="5">
        <v>-1450</v>
      </c>
      <c r="I20" s="5">
        <v>-2010</v>
      </c>
      <c r="J20" s="5">
        <v>-3115</v>
      </c>
      <c r="K20" s="5">
        <v>-3675</v>
      </c>
      <c r="L20" s="5">
        <v>-3675</v>
      </c>
      <c r="M20" s="5">
        <v>-4835</v>
      </c>
      <c r="N20" s="5">
        <v>-4835</v>
      </c>
      <c r="O20" s="5">
        <v>-4835</v>
      </c>
      <c r="P20" s="5">
        <v>-4835</v>
      </c>
      <c r="Q20" s="5">
        <v>-4835</v>
      </c>
      <c r="R20" s="5">
        <v>-4835</v>
      </c>
      <c r="S20" s="5">
        <v>-4835</v>
      </c>
      <c r="T20" s="5">
        <v>-4835</v>
      </c>
      <c r="U20" s="5">
        <v>-4835</v>
      </c>
      <c r="V20" s="5">
        <v>-4835</v>
      </c>
      <c r="W20" s="5">
        <v>-4835</v>
      </c>
      <c r="X20" s="5">
        <v>-4835</v>
      </c>
      <c r="Y20" s="5">
        <v>-4835</v>
      </c>
      <c r="Z20" s="5">
        <v>-4835</v>
      </c>
      <c r="AA20" s="5">
        <v>-4835</v>
      </c>
      <c r="AB20" s="5">
        <v>-4835</v>
      </c>
      <c r="AC20" s="5">
        <v>-4835</v>
      </c>
      <c r="AD20" s="5">
        <v>-4835</v>
      </c>
      <c r="AE20" s="5">
        <v>-4835</v>
      </c>
    </row>
    <row r="21" spans="1:31">
      <c r="A21" s="56" t="s">
        <v>54</v>
      </c>
      <c r="B21" s="56" t="s">
        <v>198</v>
      </c>
      <c r="C21" s="56" t="s">
        <v>132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-500</v>
      </c>
      <c r="L21" s="5">
        <v>-500</v>
      </c>
      <c r="M21" s="5">
        <v>-500</v>
      </c>
      <c r="N21" s="5">
        <v>-500</v>
      </c>
      <c r="O21" s="5">
        <v>-500</v>
      </c>
      <c r="P21" s="5">
        <v>-500</v>
      </c>
      <c r="Q21" s="5">
        <v>-500</v>
      </c>
      <c r="R21" s="5">
        <v>-500</v>
      </c>
      <c r="S21" s="5">
        <v>-500</v>
      </c>
      <c r="T21" s="5">
        <v>-500</v>
      </c>
      <c r="U21" s="5">
        <v>-500</v>
      </c>
      <c r="V21" s="5">
        <v>-500</v>
      </c>
      <c r="W21" s="5">
        <v>-500</v>
      </c>
      <c r="X21" s="5">
        <v>-500</v>
      </c>
      <c r="Y21" s="5">
        <v>-500</v>
      </c>
      <c r="Z21" s="5">
        <v>-500</v>
      </c>
      <c r="AA21" s="5">
        <v>-500</v>
      </c>
      <c r="AB21" s="5">
        <v>-500</v>
      </c>
      <c r="AC21" s="5">
        <v>-500</v>
      </c>
      <c r="AD21" s="5">
        <v>-500</v>
      </c>
      <c r="AE21" s="5">
        <v>-500</v>
      </c>
    </row>
    <row r="22" spans="1:31">
      <c r="A22" s="56" t="s">
        <v>54</v>
      </c>
      <c r="B22" s="56" t="s">
        <v>198</v>
      </c>
      <c r="C22" s="56" t="s">
        <v>134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-170</v>
      </c>
      <c r="O22" s="5">
        <v>-170</v>
      </c>
      <c r="P22" s="5">
        <v>-170</v>
      </c>
      <c r="Q22" s="5">
        <v>-170</v>
      </c>
      <c r="R22" s="5">
        <v>-170.00000539000001</v>
      </c>
      <c r="S22" s="5">
        <v>-170.00000539000001</v>
      </c>
      <c r="T22" s="5">
        <v>-610.00000538999996</v>
      </c>
      <c r="U22" s="5">
        <v>-610.00000538999996</v>
      </c>
      <c r="V22" s="5">
        <v>-610.00000538999996</v>
      </c>
      <c r="W22" s="5">
        <v>-704.00000538999996</v>
      </c>
      <c r="X22" s="5">
        <v>-704.00000538999996</v>
      </c>
      <c r="Y22" s="5">
        <v>-704.00000538999996</v>
      </c>
      <c r="Z22" s="5">
        <v>-704.00000538999996</v>
      </c>
      <c r="AA22" s="5">
        <v>-704.00000538999996</v>
      </c>
      <c r="AB22" s="5">
        <v>-1288.0000053900001</v>
      </c>
      <c r="AC22" s="5">
        <v>-1288.0000053900001</v>
      </c>
      <c r="AD22" s="5">
        <v>-1288.0000053900001</v>
      </c>
      <c r="AE22" s="5">
        <v>-1288.0000053900001</v>
      </c>
    </row>
    <row r="23" spans="1:31">
      <c r="A23" s="56" t="s">
        <v>54</v>
      </c>
      <c r="B23" s="56" t="s">
        <v>198</v>
      </c>
      <c r="C23" s="56" t="s">
        <v>136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54</v>
      </c>
      <c r="B24" s="56" t="s">
        <v>198</v>
      </c>
      <c r="C24" s="56" t="s">
        <v>153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1">
      <c r="A25" s="56" t="s">
        <v>54</v>
      </c>
      <c r="B25" s="56" t="s">
        <v>198</v>
      </c>
      <c r="C25" s="56" t="s">
        <v>154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-2.4299999950017082E-6</v>
      </c>
      <c r="Y25" s="5">
        <v>-3.18000002152985E-6</v>
      </c>
      <c r="Z25" s="5">
        <v>-3.9399999423039836E-6</v>
      </c>
      <c r="AA25" s="5">
        <v>-5.8699999954114901E-6</v>
      </c>
      <c r="AB25" s="5">
        <v>-9.6999999641411705E-6</v>
      </c>
      <c r="AC25" s="5">
        <v>-1.8469999986336919E-5</v>
      </c>
      <c r="AD25" s="5">
        <v>-5.4959999943093862E-5</v>
      </c>
      <c r="AE25" s="5">
        <v>-586.19204307999996</v>
      </c>
    </row>
    <row r="26" spans="1:31">
      <c r="A26" s="56" t="s">
        <v>54</v>
      </c>
      <c r="B26" s="56" t="s">
        <v>198</v>
      </c>
      <c r="C26" s="56" t="s">
        <v>155</v>
      </c>
      <c r="D26" s="5">
        <v>0</v>
      </c>
      <c r="E26" s="5">
        <v>-1.0999999999999981</v>
      </c>
      <c r="F26" s="5">
        <v>-1.0999999999999981</v>
      </c>
      <c r="G26" s="5">
        <v>-1.0999999999999981</v>
      </c>
      <c r="H26" s="5">
        <v>-1.0999999999999981</v>
      </c>
      <c r="I26" s="5">
        <v>-2.1999999999999962</v>
      </c>
      <c r="J26" s="5">
        <v>-2.1999999999999962</v>
      </c>
      <c r="K26" s="5">
        <v>-2.1999999999999962</v>
      </c>
      <c r="L26" s="5">
        <v>-2.1999999999999962</v>
      </c>
      <c r="M26" s="5">
        <v>-2.1999999999999962</v>
      </c>
      <c r="N26" s="5">
        <v>-3.299999999999994</v>
      </c>
      <c r="O26" s="5">
        <v>-3.299999999999994</v>
      </c>
      <c r="P26" s="5">
        <v>-4.3999999999999906</v>
      </c>
      <c r="Q26" s="5">
        <v>-4.3999999999999906</v>
      </c>
      <c r="R26" s="5">
        <v>-4.3999999999999906</v>
      </c>
      <c r="S26" s="5">
        <v>-4.3999999999999906</v>
      </c>
      <c r="T26" s="5">
        <v>-4.3999999999999906</v>
      </c>
      <c r="U26" s="5">
        <v>-4.3999999999999906</v>
      </c>
      <c r="V26" s="5">
        <v>-4.3999999999999906</v>
      </c>
      <c r="W26" s="5">
        <v>-4.3999999999999906</v>
      </c>
      <c r="X26" s="5">
        <v>-4.3999999999999906</v>
      </c>
      <c r="Y26" s="5">
        <v>-4.3999999999999906</v>
      </c>
      <c r="Z26" s="5">
        <v>-4.3999999999999906</v>
      </c>
      <c r="AA26" s="5">
        <v>-4.3999999999999906</v>
      </c>
      <c r="AB26" s="5">
        <v>-4.3999999999999906</v>
      </c>
      <c r="AC26" s="5">
        <v>-4.3999999999999906</v>
      </c>
      <c r="AD26" s="5">
        <v>-4.3999999999999906</v>
      </c>
      <c r="AE26" s="5">
        <v>-4.3999999999999906</v>
      </c>
    </row>
    <row r="27" spans="1:3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</row>
    <row r="28" spans="1:31">
      <c r="A28" s="56" t="s">
        <v>54</v>
      </c>
      <c r="B28" s="56" t="s">
        <v>199</v>
      </c>
      <c r="C28" s="56" t="s">
        <v>132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-800</v>
      </c>
      <c r="Q28" s="5">
        <v>-800</v>
      </c>
      <c r="R28" s="5">
        <v>-1328.9999999900001</v>
      </c>
      <c r="S28" s="5">
        <v>-1328.9999999900001</v>
      </c>
      <c r="T28" s="5">
        <v>-1328.9999999900001</v>
      </c>
      <c r="U28" s="5">
        <v>-1328.9999999900001</v>
      </c>
      <c r="V28" s="5">
        <v>-1328.9999999900001</v>
      </c>
      <c r="W28" s="5">
        <v>-1328.9999999900001</v>
      </c>
      <c r="X28" s="5">
        <v>-1328.9999999900001</v>
      </c>
      <c r="Y28" s="5">
        <v>-1328.9999999900001</v>
      </c>
      <c r="Z28" s="5">
        <v>-1328.9999999900001</v>
      </c>
      <c r="AA28" s="5">
        <v>-1328.9999999900001</v>
      </c>
      <c r="AB28" s="5">
        <v>-1328.9999999900001</v>
      </c>
      <c r="AC28" s="5">
        <v>-1328.9999999900001</v>
      </c>
      <c r="AD28" s="5">
        <v>-1328.9999999900001</v>
      </c>
      <c r="AE28" s="5">
        <v>-1328.9999999900001</v>
      </c>
    </row>
    <row r="29" spans="1:31">
      <c r="A29" s="56" t="s">
        <v>54</v>
      </c>
      <c r="B29" s="56" t="s">
        <v>199</v>
      </c>
      <c r="C29" s="56" t="s">
        <v>134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-382.5</v>
      </c>
      <c r="L29" s="5">
        <v>-382.5</v>
      </c>
      <c r="M29" s="5">
        <v>-622.16000004</v>
      </c>
      <c r="N29" s="5">
        <v>-622.16000004</v>
      </c>
      <c r="O29" s="5">
        <v>-622.16000004</v>
      </c>
      <c r="P29" s="5">
        <v>-702.16000004</v>
      </c>
      <c r="Q29" s="5">
        <v>-702.16000004</v>
      </c>
      <c r="R29" s="5">
        <v>-702.16000534</v>
      </c>
      <c r="S29" s="5">
        <v>-702.16000534</v>
      </c>
      <c r="T29" s="5">
        <v>-702.16000534</v>
      </c>
      <c r="U29" s="5">
        <v>-702.16000534</v>
      </c>
      <c r="V29" s="5">
        <v>-702.16000534</v>
      </c>
      <c r="W29" s="5">
        <v>-702.16000534</v>
      </c>
      <c r="X29" s="5">
        <v>-702.16000534</v>
      </c>
      <c r="Y29" s="5">
        <v>-1040.16000534</v>
      </c>
      <c r="Z29" s="5">
        <v>-1163.36000534</v>
      </c>
      <c r="AA29" s="5">
        <v>-1317.36000534</v>
      </c>
      <c r="AB29" s="5">
        <v>-1317.36000534</v>
      </c>
      <c r="AC29" s="5">
        <v>-1317.36000534</v>
      </c>
      <c r="AD29" s="5">
        <v>-1317.36000534</v>
      </c>
      <c r="AE29" s="5">
        <v>-1354.5600053400001</v>
      </c>
    </row>
    <row r="30" spans="1:31">
      <c r="A30" s="56" t="s">
        <v>54</v>
      </c>
      <c r="B30" s="56" t="s">
        <v>199</v>
      </c>
      <c r="C30" s="56" t="s">
        <v>136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</row>
    <row r="31" spans="1:31">
      <c r="A31" s="56" t="s">
        <v>54</v>
      </c>
      <c r="B31" s="56" t="s">
        <v>199</v>
      </c>
      <c r="C31" s="56" t="s">
        <v>153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56" t="s">
        <v>54</v>
      </c>
      <c r="B32" s="56" t="s">
        <v>199</v>
      </c>
      <c r="C32" s="56" t="s">
        <v>154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-2.7199999976801341E-6</v>
      </c>
      <c r="Y32" s="5">
        <v>-3.5300000149618431E-6</v>
      </c>
      <c r="Z32" s="5">
        <v>-3.5400000228946742E-6</v>
      </c>
      <c r="AA32" s="5">
        <v>-5.7400000059715239E-6</v>
      </c>
      <c r="AB32" s="5">
        <v>-9.6600000460966839E-6</v>
      </c>
      <c r="AC32" s="5">
        <v>-1.4829999997800771E-5</v>
      </c>
      <c r="AD32" s="5">
        <v>-1.4829999997800771E-5</v>
      </c>
      <c r="AE32" s="5">
        <v>-2.5311999996802109E-4</v>
      </c>
    </row>
    <row r="33" spans="1:31">
      <c r="A33" s="56" t="s">
        <v>54</v>
      </c>
      <c r="B33" s="56" t="s">
        <v>199</v>
      </c>
      <c r="C33" s="56" t="s">
        <v>155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-2.1</v>
      </c>
      <c r="AA33" s="5">
        <v>-2.1</v>
      </c>
      <c r="AB33" s="5">
        <v>-2.1</v>
      </c>
      <c r="AC33" s="5">
        <v>-2.1</v>
      </c>
      <c r="AD33" s="5">
        <v>-2.1</v>
      </c>
      <c r="AE33" s="5">
        <v>-2.1</v>
      </c>
    </row>
    <row r="34" spans="1:3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>
      <c r="A35" s="56" t="s">
        <v>54</v>
      </c>
      <c r="B35" s="56" t="s">
        <v>200</v>
      </c>
      <c r="C35" s="56" t="s">
        <v>132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-208</v>
      </c>
      <c r="L35" s="5">
        <v>-208</v>
      </c>
      <c r="M35" s="5">
        <v>-208</v>
      </c>
      <c r="N35" s="5">
        <v>-208</v>
      </c>
      <c r="O35" s="5">
        <v>-208</v>
      </c>
      <c r="P35" s="5">
        <v>-208</v>
      </c>
      <c r="Q35" s="5">
        <v>-208</v>
      </c>
      <c r="R35" s="5">
        <v>-208</v>
      </c>
      <c r="S35" s="5">
        <v>-208</v>
      </c>
      <c r="T35" s="5">
        <v>-208</v>
      </c>
      <c r="U35" s="5">
        <v>-208</v>
      </c>
      <c r="V35" s="5">
        <v>-208</v>
      </c>
      <c r="W35" s="5">
        <v>-208</v>
      </c>
      <c r="X35" s="5">
        <v>-208</v>
      </c>
      <c r="Y35" s="5">
        <v>-208</v>
      </c>
      <c r="Z35" s="5">
        <v>-208</v>
      </c>
      <c r="AA35" s="5">
        <v>-208</v>
      </c>
      <c r="AB35" s="5">
        <v>-208</v>
      </c>
      <c r="AC35" s="5">
        <v>-208</v>
      </c>
      <c r="AD35" s="5">
        <v>-208</v>
      </c>
      <c r="AE35" s="5">
        <v>-208</v>
      </c>
    </row>
    <row r="36" spans="1:31">
      <c r="A36" s="56" t="s">
        <v>54</v>
      </c>
      <c r="B36" s="56" t="s">
        <v>200</v>
      </c>
      <c r="C36" s="56" t="s">
        <v>134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-5.3000000000000001E-6</v>
      </c>
      <c r="S36" s="5">
        <v>-5.3000000000000001E-6</v>
      </c>
      <c r="T36" s="5">
        <v>-5.3000000000000001E-6</v>
      </c>
      <c r="U36" s="5">
        <v>-120.0000053</v>
      </c>
      <c r="V36" s="5">
        <v>-120.0000053</v>
      </c>
      <c r="W36" s="5">
        <v>-120.0000053</v>
      </c>
      <c r="X36" s="5">
        <v>-120.0000053</v>
      </c>
      <c r="Y36" s="5">
        <v>-120.00001854999999</v>
      </c>
      <c r="Z36" s="5">
        <v>-120.00001854999999</v>
      </c>
      <c r="AA36" s="5">
        <v>-120.00001854999999</v>
      </c>
      <c r="AB36" s="5">
        <v>-120.00001854999999</v>
      </c>
      <c r="AC36" s="5">
        <v>-120.00001854999999</v>
      </c>
      <c r="AD36" s="5">
        <v>-120.00001854999999</v>
      </c>
      <c r="AE36" s="5">
        <v>-178.00001854999999</v>
      </c>
    </row>
    <row r="37" spans="1:31">
      <c r="A37" s="56" t="s">
        <v>54</v>
      </c>
      <c r="B37" s="56" t="s">
        <v>200</v>
      </c>
      <c r="C37" s="56" t="s">
        <v>136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</row>
    <row r="38" spans="1:31">
      <c r="A38" s="56" t="s">
        <v>54</v>
      </c>
      <c r="B38" s="56" t="s">
        <v>200</v>
      </c>
      <c r="C38" s="56" t="s">
        <v>153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</row>
    <row r="39" spans="1:31">
      <c r="A39" s="56" t="s">
        <v>54</v>
      </c>
      <c r="B39" s="56" t="s">
        <v>200</v>
      </c>
      <c r="C39" s="56" t="s">
        <v>154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-2.680000000000001E-6</v>
      </c>
      <c r="Y39" s="5">
        <v>-2.680000000000001E-6</v>
      </c>
      <c r="Z39" s="5">
        <v>-2.680000000000001E-6</v>
      </c>
      <c r="AA39" s="5">
        <v>-3.089999999999992E-6</v>
      </c>
      <c r="AB39" s="5">
        <v>-3.089999999999992E-6</v>
      </c>
      <c r="AC39" s="5">
        <v>-3.089999999999992E-6</v>
      </c>
      <c r="AD39" s="5">
        <v>-3.089999999999992E-6</v>
      </c>
      <c r="AE39" s="5">
        <v>-3.089999999999992E-6</v>
      </c>
    </row>
    <row r="40" spans="1:31">
      <c r="A40" s="56" t="s">
        <v>54</v>
      </c>
      <c r="B40" s="56" t="s">
        <v>200</v>
      </c>
      <c r="C40" s="56" t="s">
        <v>155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</row>
    <row r="42" spans="1:31">
      <c r="A42" s="56" t="s">
        <v>60</v>
      </c>
      <c r="B42" s="56" t="s">
        <v>163</v>
      </c>
      <c r="C42" s="56" t="s">
        <v>130</v>
      </c>
      <c r="D42" s="5">
        <v>0</v>
      </c>
      <c r="E42" s="5">
        <v>0</v>
      </c>
      <c r="F42" s="5">
        <v>-2880</v>
      </c>
      <c r="G42" s="5">
        <v>-2880</v>
      </c>
      <c r="H42" s="5">
        <v>-4200</v>
      </c>
      <c r="I42" s="5">
        <v>-4885</v>
      </c>
      <c r="J42" s="5">
        <v>-5570</v>
      </c>
      <c r="K42" s="5">
        <v>-5570</v>
      </c>
      <c r="L42" s="5">
        <v>-5570</v>
      </c>
      <c r="M42" s="5">
        <v>-5570</v>
      </c>
      <c r="N42" s="5">
        <v>-6940</v>
      </c>
      <c r="O42" s="5">
        <v>-6940</v>
      </c>
      <c r="P42" s="5">
        <v>-6940</v>
      </c>
      <c r="Q42" s="5">
        <v>-6940</v>
      </c>
      <c r="R42" s="5">
        <v>-6940</v>
      </c>
      <c r="S42" s="5">
        <v>-6940</v>
      </c>
      <c r="T42" s="5">
        <v>-8330</v>
      </c>
      <c r="U42" s="5">
        <v>-8330</v>
      </c>
      <c r="V42" s="5">
        <v>-8330</v>
      </c>
      <c r="W42" s="5">
        <v>-8330</v>
      </c>
      <c r="X42" s="5">
        <v>-8330</v>
      </c>
      <c r="Y42" s="5">
        <v>-8330</v>
      </c>
      <c r="Z42" s="5">
        <v>-8330</v>
      </c>
      <c r="AA42" s="5">
        <v>-8330</v>
      </c>
      <c r="AB42" s="5">
        <v>-8330</v>
      </c>
      <c r="AC42" s="5">
        <v>-8330</v>
      </c>
      <c r="AD42" s="5">
        <v>-8330</v>
      </c>
      <c r="AE42" s="5">
        <v>-8330</v>
      </c>
    </row>
    <row r="43" spans="1:31">
      <c r="A43" s="56" t="s">
        <v>60</v>
      </c>
      <c r="B43" s="56" t="s">
        <v>163</v>
      </c>
      <c r="C43" s="56" t="s">
        <v>132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-440</v>
      </c>
      <c r="Y43" s="5">
        <v>-440</v>
      </c>
      <c r="Z43" s="5">
        <v>-440</v>
      </c>
      <c r="AA43" s="5">
        <v>-440</v>
      </c>
      <c r="AB43" s="5">
        <v>-440</v>
      </c>
      <c r="AC43" s="5">
        <v>-440</v>
      </c>
      <c r="AD43" s="5">
        <v>-440</v>
      </c>
      <c r="AE43" s="5">
        <v>-440</v>
      </c>
    </row>
    <row r="44" spans="1:31">
      <c r="A44" s="56" t="s">
        <v>60</v>
      </c>
      <c r="B44" s="56" t="s">
        <v>163</v>
      </c>
      <c r="C44" s="56" t="s">
        <v>134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-1.8839999999999999E-5</v>
      </c>
      <c r="S44" s="5">
        <v>-1.8839999999999999E-5</v>
      </c>
      <c r="T44" s="5">
        <v>-1.8839999999999999E-5</v>
      </c>
      <c r="U44" s="5">
        <v>-1.8839999999999999E-5</v>
      </c>
      <c r="V44" s="5">
        <v>-1.8839999999999999E-5</v>
      </c>
      <c r="W44" s="5">
        <v>-1.8839999999999999E-5</v>
      </c>
      <c r="X44" s="5">
        <v>-1.8839999999999999E-5</v>
      </c>
      <c r="Y44" s="5">
        <v>-848.99904775000005</v>
      </c>
      <c r="Z44" s="5">
        <v>-848.99904775000005</v>
      </c>
      <c r="AA44" s="5">
        <v>-848.99904775000005</v>
      </c>
      <c r="AB44" s="5">
        <v>-848.99904775000005</v>
      </c>
      <c r="AC44" s="5">
        <v>-848.99904775000005</v>
      </c>
      <c r="AD44" s="5">
        <v>-848.99904775000005</v>
      </c>
      <c r="AE44" s="5">
        <v>-848.99904775000005</v>
      </c>
    </row>
    <row r="45" spans="1:31">
      <c r="A45" s="56" t="s">
        <v>60</v>
      </c>
      <c r="B45" s="56" t="s">
        <v>163</v>
      </c>
      <c r="C45" s="56" t="s">
        <v>136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</row>
    <row r="46" spans="1:31">
      <c r="A46" s="56" t="s">
        <v>60</v>
      </c>
      <c r="B46" s="56" t="s">
        <v>163</v>
      </c>
      <c r="C46" s="56" t="s">
        <v>153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56" t="s">
        <v>60</v>
      </c>
      <c r="B47" s="56" t="s">
        <v>163</v>
      </c>
      <c r="C47" s="56" t="s">
        <v>154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-9.6799999556342053E-6</v>
      </c>
      <c r="Y47" s="5">
        <v>-1.2019999879240431E-5</v>
      </c>
      <c r="Z47" s="5">
        <v>-600.00325294000004</v>
      </c>
      <c r="AA47" s="5">
        <v>-600.00325294000004</v>
      </c>
      <c r="AB47" s="5">
        <v>-1525.00104003</v>
      </c>
      <c r="AC47" s="5">
        <v>-1903.5813003400001</v>
      </c>
      <c r="AD47" s="5">
        <v>-1975.1327967300001</v>
      </c>
      <c r="AE47" s="5">
        <v>-1975.1327970699999</v>
      </c>
    </row>
    <row r="48" spans="1:31">
      <c r="A48" s="56" t="s">
        <v>60</v>
      </c>
      <c r="B48" s="56" t="s">
        <v>163</v>
      </c>
      <c r="C48" s="56" t="s">
        <v>155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</row>
    <row r="49" spans="1:3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20"/>
      <c r="W49" s="7"/>
      <c r="X49" s="7"/>
      <c r="Y49" s="7"/>
      <c r="Z49" s="7"/>
      <c r="AA49" s="7"/>
      <c r="AB49" s="7"/>
      <c r="AC49" s="7"/>
      <c r="AD49" s="7"/>
      <c r="AE49" s="7"/>
    </row>
    <row r="50" spans="1:31">
      <c r="A50" s="56" t="s">
        <v>60</v>
      </c>
      <c r="B50" s="56" t="s">
        <v>197</v>
      </c>
      <c r="C50" s="56" t="s">
        <v>130</v>
      </c>
      <c r="D50" s="5">
        <v>0</v>
      </c>
      <c r="E50" s="5">
        <v>0</v>
      </c>
      <c r="F50" s="5">
        <v>-700</v>
      </c>
      <c r="G50" s="5">
        <v>-1400</v>
      </c>
      <c r="H50" s="5">
        <v>-2100</v>
      </c>
      <c r="I50" s="5">
        <v>-3294</v>
      </c>
      <c r="J50" s="5">
        <v>-3574</v>
      </c>
      <c r="K50" s="5">
        <v>-4974</v>
      </c>
      <c r="L50" s="5">
        <v>-4974</v>
      </c>
      <c r="M50" s="5">
        <v>-5704</v>
      </c>
      <c r="N50" s="5">
        <v>-6434</v>
      </c>
      <c r="O50" s="5">
        <v>-6434</v>
      </c>
      <c r="P50" s="5">
        <v>-6434</v>
      </c>
      <c r="Q50" s="5">
        <v>-6434</v>
      </c>
      <c r="R50" s="5">
        <v>-6434</v>
      </c>
      <c r="S50" s="5">
        <v>-6434</v>
      </c>
      <c r="T50" s="5">
        <v>-7274</v>
      </c>
      <c r="U50" s="5">
        <v>-7700</v>
      </c>
      <c r="V50" s="5">
        <v>-7700</v>
      </c>
      <c r="W50" s="5">
        <v>-8126</v>
      </c>
      <c r="X50" s="5">
        <v>-8126</v>
      </c>
      <c r="Y50" s="5">
        <v>-8126</v>
      </c>
      <c r="Z50" s="5">
        <v>-8126</v>
      </c>
      <c r="AA50" s="5">
        <v>-8126</v>
      </c>
      <c r="AB50" s="5">
        <v>-8126</v>
      </c>
      <c r="AC50" s="5">
        <v>-8126</v>
      </c>
      <c r="AD50" s="5">
        <v>-8126</v>
      </c>
      <c r="AE50" s="5">
        <v>-8126</v>
      </c>
    </row>
    <row r="51" spans="1:31">
      <c r="A51" s="56" t="s">
        <v>60</v>
      </c>
      <c r="B51" s="56" t="s">
        <v>197</v>
      </c>
      <c r="C51" s="56" t="s">
        <v>132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-385</v>
      </c>
      <c r="R51" s="5">
        <v>-385</v>
      </c>
      <c r="S51" s="5">
        <v>-385</v>
      </c>
      <c r="T51" s="5">
        <v>-529.39999998999997</v>
      </c>
      <c r="U51" s="5">
        <v>-529.39999998999997</v>
      </c>
      <c r="V51" s="5">
        <v>-529.39999998999997</v>
      </c>
      <c r="W51" s="5">
        <v>-529.39999998999997</v>
      </c>
      <c r="X51" s="5">
        <v>-529.39999998999997</v>
      </c>
      <c r="Y51" s="5">
        <v>-529.39999998999997</v>
      </c>
      <c r="Z51" s="5">
        <v>-1353.89999999</v>
      </c>
      <c r="AA51" s="5">
        <v>-1597.89999999</v>
      </c>
      <c r="AB51" s="5">
        <v>-1597.89999999</v>
      </c>
      <c r="AC51" s="5">
        <v>-1597.89999999</v>
      </c>
      <c r="AD51" s="5">
        <v>-1597.89999999</v>
      </c>
      <c r="AE51" s="5">
        <v>-1597.89999999</v>
      </c>
    </row>
    <row r="52" spans="1:31">
      <c r="A52" s="56" t="s">
        <v>60</v>
      </c>
      <c r="B52" s="56" t="s">
        <v>197</v>
      </c>
      <c r="C52" s="56" t="s">
        <v>134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-292.00000001000001</v>
      </c>
      <c r="O52" s="5">
        <v>-409.00000001000001</v>
      </c>
      <c r="P52" s="5">
        <v>-409.00000001000001</v>
      </c>
      <c r="Q52" s="5">
        <v>-409.00000001000001</v>
      </c>
      <c r="R52" s="5">
        <v>-409.00001571000001</v>
      </c>
      <c r="S52" s="5">
        <v>-409.00001571000001</v>
      </c>
      <c r="T52" s="5">
        <v>-409.00001571000001</v>
      </c>
      <c r="U52" s="5">
        <v>-409.00001571000001</v>
      </c>
      <c r="V52" s="5">
        <v>-409.00001571000001</v>
      </c>
      <c r="W52" s="5">
        <v>-409.00001571000001</v>
      </c>
      <c r="X52" s="5">
        <v>-409.00001571000001</v>
      </c>
      <c r="Y52" s="5">
        <v>-540.5000520100001</v>
      </c>
      <c r="Z52" s="5">
        <v>-540.5000520100001</v>
      </c>
      <c r="AA52" s="5">
        <v>-1089.50005201</v>
      </c>
      <c r="AB52" s="5">
        <v>-1089.50005201</v>
      </c>
      <c r="AC52" s="5">
        <v>-1089.50005201</v>
      </c>
      <c r="AD52" s="5">
        <v>-1608.50005201</v>
      </c>
      <c r="AE52" s="5">
        <v>-1954.50005201</v>
      </c>
    </row>
    <row r="53" spans="1:31">
      <c r="A53" s="56" t="s">
        <v>60</v>
      </c>
      <c r="B53" s="56" t="s">
        <v>197</v>
      </c>
      <c r="C53" s="56" t="s">
        <v>136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-86.4</v>
      </c>
      <c r="S53" s="5">
        <v>-86.4</v>
      </c>
      <c r="T53" s="5">
        <v>-86.4</v>
      </c>
      <c r="U53" s="5">
        <v>-86.4</v>
      </c>
      <c r="V53" s="5">
        <v>-86.4</v>
      </c>
      <c r="W53" s="5">
        <v>-152.4</v>
      </c>
      <c r="X53" s="5">
        <v>-152.4</v>
      </c>
      <c r="Y53" s="5">
        <v>-152.4</v>
      </c>
      <c r="Z53" s="5">
        <v>-152.4</v>
      </c>
      <c r="AA53" s="5">
        <v>-152.4</v>
      </c>
      <c r="AB53" s="5">
        <v>-152.4</v>
      </c>
      <c r="AC53" s="5">
        <v>-152.4</v>
      </c>
      <c r="AD53" s="5">
        <v>-152.4</v>
      </c>
      <c r="AE53" s="5">
        <v>-152.4</v>
      </c>
    </row>
    <row r="54" spans="1:31">
      <c r="A54" s="56" t="s">
        <v>60</v>
      </c>
      <c r="B54" s="56" t="s">
        <v>197</v>
      </c>
      <c r="C54" s="56" t="s">
        <v>153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60</v>
      </c>
      <c r="B55" s="56" t="s">
        <v>197</v>
      </c>
      <c r="C55" s="56" t="s">
        <v>154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-1.1689999737996001E-5</v>
      </c>
      <c r="Y55" s="5">
        <v>-1.5619999714999722E-5</v>
      </c>
      <c r="Z55" s="5">
        <v>-1.7629999746304751E-5</v>
      </c>
      <c r="AA55" s="5">
        <v>-2.3549999809802099E-5</v>
      </c>
      <c r="AB55" s="5">
        <v>-3.1419999771742368E-5</v>
      </c>
      <c r="AC55" s="5">
        <v>-86.289098479999709</v>
      </c>
      <c r="AD55" s="5">
        <v>-86.289115459999763</v>
      </c>
      <c r="AE55" s="5">
        <v>-810.26303989999974</v>
      </c>
    </row>
    <row r="56" spans="1:31">
      <c r="A56" s="56" t="s">
        <v>60</v>
      </c>
      <c r="B56" s="56" t="s">
        <v>197</v>
      </c>
      <c r="C56" s="56" t="s">
        <v>155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-1.9600000000000151E-6</v>
      </c>
      <c r="Y56" s="5">
        <v>-1.9600000000000151E-6</v>
      </c>
      <c r="Z56" s="5">
        <v>-1.9600000000000151E-6</v>
      </c>
      <c r="AA56" s="5">
        <v>-3.710000000000003E-6</v>
      </c>
      <c r="AB56" s="5">
        <v>-5.9699999999999987E-6</v>
      </c>
      <c r="AC56" s="5">
        <v>-5.9699999999999987E-6</v>
      </c>
      <c r="AD56" s="5">
        <v>-5.9699999999999987E-6</v>
      </c>
      <c r="AE56" s="5">
        <v>-5.9699999999999987E-6</v>
      </c>
    </row>
    <row r="57" spans="1:3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</row>
    <row r="58" spans="1:31">
      <c r="A58" s="56" t="s">
        <v>60</v>
      </c>
      <c r="B58" s="56" t="s">
        <v>198</v>
      </c>
      <c r="C58" s="56" t="s">
        <v>131</v>
      </c>
      <c r="D58" s="5">
        <v>0</v>
      </c>
      <c r="E58" s="5">
        <v>0</v>
      </c>
      <c r="F58" s="5">
        <v>-700</v>
      </c>
      <c r="G58" s="5">
        <v>-1450</v>
      </c>
      <c r="H58" s="5">
        <v>-1450</v>
      </c>
      <c r="I58" s="5">
        <v>-2010</v>
      </c>
      <c r="J58" s="5">
        <v>-3115</v>
      </c>
      <c r="K58" s="5">
        <v>-3675</v>
      </c>
      <c r="L58" s="5">
        <v>-3675</v>
      </c>
      <c r="M58" s="5">
        <v>-4835</v>
      </c>
      <c r="N58" s="5">
        <v>-4835</v>
      </c>
      <c r="O58" s="5">
        <v>-4835</v>
      </c>
      <c r="P58" s="5">
        <v>-4835</v>
      </c>
      <c r="Q58" s="5">
        <v>-4835</v>
      </c>
      <c r="R58" s="5">
        <v>-4835</v>
      </c>
      <c r="S58" s="5">
        <v>-4835</v>
      </c>
      <c r="T58" s="5">
        <v>-4835</v>
      </c>
      <c r="U58" s="5">
        <v>-4835</v>
      </c>
      <c r="V58" s="5">
        <v>-4835</v>
      </c>
      <c r="W58" s="5">
        <v>-4835</v>
      </c>
      <c r="X58" s="5">
        <v>-4835</v>
      </c>
      <c r="Y58" s="5">
        <v>-4835</v>
      </c>
      <c r="Z58" s="5">
        <v>-4835</v>
      </c>
      <c r="AA58" s="5">
        <v>-4835</v>
      </c>
      <c r="AB58" s="5">
        <v>-4835</v>
      </c>
      <c r="AC58" s="5">
        <v>-4835</v>
      </c>
      <c r="AD58" s="5">
        <v>-4835</v>
      </c>
      <c r="AE58" s="5">
        <v>-4835</v>
      </c>
    </row>
    <row r="59" spans="1:31">
      <c r="A59" s="56" t="s">
        <v>60</v>
      </c>
      <c r="B59" s="56" t="s">
        <v>198</v>
      </c>
      <c r="C59" s="56" t="s">
        <v>132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-500</v>
      </c>
      <c r="L59" s="5">
        <v>-500</v>
      </c>
      <c r="M59" s="5">
        <v>-500</v>
      </c>
      <c r="N59" s="5">
        <v>-500</v>
      </c>
      <c r="O59" s="5">
        <v>-500</v>
      </c>
      <c r="P59" s="5">
        <v>-500</v>
      </c>
      <c r="Q59" s="5">
        <v>-500</v>
      </c>
      <c r="R59" s="5">
        <v>-500</v>
      </c>
      <c r="S59" s="5">
        <v>-500</v>
      </c>
      <c r="T59" s="5">
        <v>-500</v>
      </c>
      <c r="U59" s="5">
        <v>-500</v>
      </c>
      <c r="V59" s="5">
        <v>-500</v>
      </c>
      <c r="W59" s="5">
        <v>-500</v>
      </c>
      <c r="X59" s="5">
        <v>-500</v>
      </c>
      <c r="Y59" s="5">
        <v>-500</v>
      </c>
      <c r="Z59" s="5">
        <v>-500</v>
      </c>
      <c r="AA59" s="5">
        <v>-500</v>
      </c>
      <c r="AB59" s="5">
        <v>-500</v>
      </c>
      <c r="AC59" s="5">
        <v>-500</v>
      </c>
      <c r="AD59" s="5">
        <v>-500</v>
      </c>
      <c r="AE59" s="5">
        <v>-500</v>
      </c>
    </row>
    <row r="60" spans="1:31">
      <c r="A60" s="56" t="s">
        <v>60</v>
      </c>
      <c r="B60" s="56" t="s">
        <v>198</v>
      </c>
      <c r="C60" s="56" t="s">
        <v>134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-170</v>
      </c>
      <c r="O60" s="5">
        <v>-170</v>
      </c>
      <c r="P60" s="5">
        <v>-170</v>
      </c>
      <c r="Q60" s="5">
        <v>-170</v>
      </c>
      <c r="R60" s="5">
        <v>-170.00000735</v>
      </c>
      <c r="S60" s="5">
        <v>-170.00000735</v>
      </c>
      <c r="T60" s="5">
        <v>-610.00000735000003</v>
      </c>
      <c r="U60" s="5">
        <v>-610.00000735000003</v>
      </c>
      <c r="V60" s="5">
        <v>-610.00000735000003</v>
      </c>
      <c r="W60" s="5">
        <v>-704.00000735000003</v>
      </c>
      <c r="X60" s="5">
        <v>-704.00000735000003</v>
      </c>
      <c r="Y60" s="5">
        <v>-704.00000735000003</v>
      </c>
      <c r="Z60" s="5">
        <v>-704.00000735000003</v>
      </c>
      <c r="AA60" s="5">
        <v>-704.00000735000003</v>
      </c>
      <c r="AB60" s="5">
        <v>-1288.00000735</v>
      </c>
      <c r="AC60" s="5">
        <v>-1288.00000735</v>
      </c>
      <c r="AD60" s="5">
        <v>-1288.00000735</v>
      </c>
      <c r="AE60" s="5">
        <v>-1288.00000735</v>
      </c>
    </row>
    <row r="61" spans="1:31">
      <c r="A61" s="56" t="s">
        <v>60</v>
      </c>
      <c r="B61" s="56" t="s">
        <v>198</v>
      </c>
      <c r="C61" s="56" t="s">
        <v>136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</row>
    <row r="62" spans="1:31">
      <c r="A62" s="56" t="s">
        <v>60</v>
      </c>
      <c r="B62" s="56" t="s">
        <v>198</v>
      </c>
      <c r="C62" s="56" t="s">
        <v>153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60</v>
      </c>
      <c r="B63" s="56" t="s">
        <v>198</v>
      </c>
      <c r="C63" s="56" t="s">
        <v>154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-2.4299999950017082E-6</v>
      </c>
      <c r="Y63" s="5">
        <v>-3.359999936947133E-6</v>
      </c>
      <c r="Z63" s="5">
        <v>-4.1600000031394302E-6</v>
      </c>
      <c r="AA63" s="5">
        <v>-6.1399999822242526E-6</v>
      </c>
      <c r="AB63" s="5">
        <v>-1.002999999855092E-5</v>
      </c>
      <c r="AC63" s="5">
        <v>-1.887999997052248E-5</v>
      </c>
      <c r="AD63" s="5">
        <v>-5.5510000038339058E-5</v>
      </c>
      <c r="AE63" s="5">
        <v>-590.20524417000001</v>
      </c>
    </row>
    <row r="64" spans="1:31">
      <c r="A64" s="56" t="s">
        <v>60</v>
      </c>
      <c r="B64" s="56" t="s">
        <v>198</v>
      </c>
      <c r="C64" s="56" t="s">
        <v>155</v>
      </c>
      <c r="D64" s="5">
        <v>0</v>
      </c>
      <c r="E64" s="5">
        <v>-1.0999999999999981</v>
      </c>
      <c r="F64" s="5">
        <v>-1.0999999999999981</v>
      </c>
      <c r="G64" s="5">
        <v>-1.0999999999999981</v>
      </c>
      <c r="H64" s="5">
        <v>-1.0999999999999981</v>
      </c>
      <c r="I64" s="5">
        <v>-2.1999999999999962</v>
      </c>
      <c r="J64" s="5">
        <v>-2.1999999999999962</v>
      </c>
      <c r="K64" s="5">
        <v>-2.1999999999999962</v>
      </c>
      <c r="L64" s="5">
        <v>-2.1999999999999962</v>
      </c>
      <c r="M64" s="5">
        <v>-2.1999999999999962</v>
      </c>
      <c r="N64" s="5">
        <v>-3.299999999999994</v>
      </c>
      <c r="O64" s="5">
        <v>-3.299999999999994</v>
      </c>
      <c r="P64" s="5">
        <v>-4.3999999999999906</v>
      </c>
      <c r="Q64" s="5">
        <v>-4.3999999999999906</v>
      </c>
      <c r="R64" s="5">
        <v>-4.3999999999999906</v>
      </c>
      <c r="S64" s="5">
        <v>-4.3999999999999906</v>
      </c>
      <c r="T64" s="5">
        <v>-4.3999999999999906</v>
      </c>
      <c r="U64" s="5">
        <v>-4.3999999999999906</v>
      </c>
      <c r="V64" s="5">
        <v>-4.3999999999999906</v>
      </c>
      <c r="W64" s="5">
        <v>-4.3999999999999906</v>
      </c>
      <c r="X64" s="5">
        <v>-4.3999999999999906</v>
      </c>
      <c r="Y64" s="5">
        <v>-4.3999999999999906</v>
      </c>
      <c r="Z64" s="5">
        <v>-4.3999999999999906</v>
      </c>
      <c r="AA64" s="5">
        <v>-4.3999999999999906</v>
      </c>
      <c r="AB64" s="5">
        <v>-4.3999999999999906</v>
      </c>
      <c r="AC64" s="5">
        <v>-4.3999999999999906</v>
      </c>
      <c r="AD64" s="5">
        <v>-4.3999999999999906</v>
      </c>
      <c r="AE64" s="5">
        <v>-4.3999999999999906</v>
      </c>
    </row>
    <row r="65" spans="1:3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s="56" t="s">
        <v>60</v>
      </c>
      <c r="B66" s="56" t="s">
        <v>199</v>
      </c>
      <c r="C66" s="56" t="s">
        <v>132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-800</v>
      </c>
      <c r="Q66" s="5">
        <v>-800</v>
      </c>
      <c r="R66" s="5">
        <v>-1328.9999999900001</v>
      </c>
      <c r="S66" s="5">
        <v>-1328.9999999900001</v>
      </c>
      <c r="T66" s="5">
        <v>-1328.9999999900001</v>
      </c>
      <c r="U66" s="5">
        <v>-1328.9999999900001</v>
      </c>
      <c r="V66" s="5">
        <v>-1328.9999999900001</v>
      </c>
      <c r="W66" s="5">
        <v>-1328.9999999900001</v>
      </c>
      <c r="X66" s="5">
        <v>-1328.9999999900001</v>
      </c>
      <c r="Y66" s="5">
        <v>-1328.9999999900001</v>
      </c>
      <c r="Z66" s="5">
        <v>-1328.9999999900001</v>
      </c>
      <c r="AA66" s="5">
        <v>-1328.9999999900001</v>
      </c>
      <c r="AB66" s="5">
        <v>-1328.9999999900001</v>
      </c>
      <c r="AC66" s="5">
        <v>-1328.9999999900001</v>
      </c>
      <c r="AD66" s="5">
        <v>-1328.9999999900001</v>
      </c>
      <c r="AE66" s="5">
        <v>-1328.9999999900001</v>
      </c>
    </row>
    <row r="67" spans="1:31">
      <c r="A67" s="56" t="s">
        <v>60</v>
      </c>
      <c r="B67" s="56" t="s">
        <v>199</v>
      </c>
      <c r="C67" s="56" t="s">
        <v>134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-382.5</v>
      </c>
      <c r="L67" s="5">
        <v>-382.5</v>
      </c>
      <c r="M67" s="5">
        <v>-622.16000004</v>
      </c>
      <c r="N67" s="5">
        <v>-622.16000004</v>
      </c>
      <c r="O67" s="5">
        <v>-622.16000004</v>
      </c>
      <c r="P67" s="5">
        <v>-702.16000004</v>
      </c>
      <c r="Q67" s="5">
        <v>-702.16000004</v>
      </c>
      <c r="R67" s="5">
        <v>-702.16001329000005</v>
      </c>
      <c r="S67" s="5">
        <v>-702.16001329000005</v>
      </c>
      <c r="T67" s="5">
        <v>-702.16001329000005</v>
      </c>
      <c r="U67" s="5">
        <v>-702.16001329000005</v>
      </c>
      <c r="V67" s="5">
        <v>-702.16001329000005</v>
      </c>
      <c r="W67" s="5">
        <v>-702.16001329000005</v>
      </c>
      <c r="X67" s="5">
        <v>-702.16001329000005</v>
      </c>
      <c r="Y67" s="5">
        <v>-1040.1600132900001</v>
      </c>
      <c r="Z67" s="5">
        <v>-1163.3600132900001</v>
      </c>
      <c r="AA67" s="5">
        <v>-1317.3600132900001</v>
      </c>
      <c r="AB67" s="5">
        <v>-1317.3600132900001</v>
      </c>
      <c r="AC67" s="5">
        <v>-1317.3600132900001</v>
      </c>
      <c r="AD67" s="5">
        <v>-1317.3600132900001</v>
      </c>
      <c r="AE67" s="5">
        <v>-1354.5600132899999</v>
      </c>
    </row>
    <row r="68" spans="1:31">
      <c r="A68" s="56" t="s">
        <v>60</v>
      </c>
      <c r="B68" s="56" t="s">
        <v>199</v>
      </c>
      <c r="C68" s="56" t="s">
        <v>136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</row>
    <row r="69" spans="1:31">
      <c r="A69" s="56" t="s">
        <v>60</v>
      </c>
      <c r="B69" s="56" t="s">
        <v>199</v>
      </c>
      <c r="C69" s="56" t="s">
        <v>153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56" t="s">
        <v>60</v>
      </c>
      <c r="B70" s="56" t="s">
        <v>199</v>
      </c>
      <c r="C70" s="56" t="s">
        <v>154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-2.7199999976801341E-6</v>
      </c>
      <c r="Y70" s="5">
        <v>-4.0500000295651262E-6</v>
      </c>
      <c r="Z70" s="5">
        <v>-4.1800000190050923E-6</v>
      </c>
      <c r="AA70" s="5">
        <v>-6.3900000100147736E-6</v>
      </c>
      <c r="AB70" s="5">
        <v>-1.033000000916218E-5</v>
      </c>
      <c r="AC70" s="5">
        <v>-1.5829999995276008E-5</v>
      </c>
      <c r="AD70" s="5">
        <v>-1.5829999995276008E-5</v>
      </c>
      <c r="AE70" s="5">
        <v>-2.7170000009846259E-5</v>
      </c>
    </row>
    <row r="71" spans="1:31">
      <c r="A71" s="56" t="s">
        <v>60</v>
      </c>
      <c r="B71" s="56" t="s">
        <v>199</v>
      </c>
      <c r="C71" s="56" t="s">
        <v>155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-2.1</v>
      </c>
      <c r="AA71" s="5">
        <v>-2.1</v>
      </c>
      <c r="AB71" s="5">
        <v>-2.1</v>
      </c>
      <c r="AC71" s="5">
        <v>-2.1</v>
      </c>
      <c r="AD71" s="5">
        <v>-2.1</v>
      </c>
      <c r="AE71" s="5">
        <v>-2.1</v>
      </c>
    </row>
    <row r="72" spans="1:3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>
      <c r="A73" s="56" t="s">
        <v>60</v>
      </c>
      <c r="B73" s="56" t="s">
        <v>200</v>
      </c>
      <c r="C73" s="56" t="s">
        <v>132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-208</v>
      </c>
      <c r="L73" s="5">
        <v>-208</v>
      </c>
      <c r="M73" s="5">
        <v>-208</v>
      </c>
      <c r="N73" s="5">
        <v>-208</v>
      </c>
      <c r="O73" s="5">
        <v>-208</v>
      </c>
      <c r="P73" s="5">
        <v>-208</v>
      </c>
      <c r="Q73" s="5">
        <v>-208</v>
      </c>
      <c r="R73" s="5">
        <v>-208</v>
      </c>
      <c r="S73" s="5">
        <v>-208</v>
      </c>
      <c r="T73" s="5">
        <v>-208</v>
      </c>
      <c r="U73" s="5">
        <v>-208</v>
      </c>
      <c r="V73" s="5">
        <v>-208</v>
      </c>
      <c r="W73" s="5">
        <v>-208</v>
      </c>
      <c r="X73" s="5">
        <v>-208</v>
      </c>
      <c r="Y73" s="5">
        <v>-208</v>
      </c>
      <c r="Z73" s="5">
        <v>-208</v>
      </c>
      <c r="AA73" s="5">
        <v>-208</v>
      </c>
      <c r="AB73" s="5">
        <v>-208</v>
      </c>
      <c r="AC73" s="5">
        <v>-208</v>
      </c>
      <c r="AD73" s="5">
        <v>-208</v>
      </c>
      <c r="AE73" s="5">
        <v>-208</v>
      </c>
    </row>
    <row r="74" spans="1:31">
      <c r="A74" s="56" t="s">
        <v>60</v>
      </c>
      <c r="B74" s="56" t="s">
        <v>200</v>
      </c>
      <c r="C74" s="56" t="s">
        <v>134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-1.06E-5</v>
      </c>
      <c r="S74" s="5">
        <v>-1.06E-5</v>
      </c>
      <c r="T74" s="5">
        <v>-1.06E-5</v>
      </c>
      <c r="U74" s="5">
        <v>-120.0000106</v>
      </c>
      <c r="V74" s="5">
        <v>-120.0000106</v>
      </c>
      <c r="W74" s="5">
        <v>-120.0000106</v>
      </c>
      <c r="X74" s="5">
        <v>-120.0000106</v>
      </c>
      <c r="Y74" s="5">
        <v>-120.0000265</v>
      </c>
      <c r="Z74" s="5">
        <v>-120.0000265</v>
      </c>
      <c r="AA74" s="5">
        <v>-120.0000265</v>
      </c>
      <c r="AB74" s="5">
        <v>-120.0000265</v>
      </c>
      <c r="AC74" s="5">
        <v>-120.0000265</v>
      </c>
      <c r="AD74" s="5">
        <v>-120.0000265</v>
      </c>
      <c r="AE74" s="5">
        <v>-178.00002649999999</v>
      </c>
    </row>
    <row r="75" spans="1:31">
      <c r="A75" s="56" t="s">
        <v>60</v>
      </c>
      <c r="B75" s="56" t="s">
        <v>200</v>
      </c>
      <c r="C75" s="56" t="s">
        <v>136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</row>
    <row r="76" spans="1:31">
      <c r="A76" s="56" t="s">
        <v>60</v>
      </c>
      <c r="B76" s="56" t="s">
        <v>200</v>
      </c>
      <c r="C76" s="56" t="s">
        <v>153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</row>
    <row r="77" spans="1:31">
      <c r="A77" s="56" t="s">
        <v>60</v>
      </c>
      <c r="B77" s="56" t="s">
        <v>200</v>
      </c>
      <c r="C77" s="56" t="s">
        <v>154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-3.0600000000000012E-6</v>
      </c>
      <c r="Y77" s="5">
        <v>-3.0600000000000012E-6</v>
      </c>
      <c r="Z77" s="5">
        <v>-3.0600000000000012E-6</v>
      </c>
      <c r="AA77" s="5">
        <v>-3.4299999999999989E-6</v>
      </c>
      <c r="AB77" s="5">
        <v>-3.4299999999999989E-6</v>
      </c>
      <c r="AC77" s="5">
        <v>-3.4299999999999989E-6</v>
      </c>
      <c r="AD77" s="5">
        <v>-3.4299999999999989E-6</v>
      </c>
      <c r="AE77" s="5">
        <v>-3.4299999999999989E-6</v>
      </c>
    </row>
    <row r="78" spans="1:31">
      <c r="A78" s="56" t="s">
        <v>60</v>
      </c>
      <c r="B78" s="56" t="s">
        <v>200</v>
      </c>
      <c r="C78" s="56" t="s">
        <v>155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</row>
    <row r="80" spans="1:31">
      <c r="A80" s="56" t="s">
        <v>62</v>
      </c>
      <c r="B80" s="56" t="s">
        <v>163</v>
      </c>
      <c r="C80" s="56" t="s">
        <v>130</v>
      </c>
      <c r="D80" s="5">
        <v>0</v>
      </c>
      <c r="E80" s="5">
        <v>0</v>
      </c>
      <c r="F80" s="5">
        <v>-2880</v>
      </c>
      <c r="G80" s="5">
        <v>-2880</v>
      </c>
      <c r="H80" s="5">
        <v>-4200</v>
      </c>
      <c r="I80" s="5">
        <v>-4885</v>
      </c>
      <c r="J80" s="5">
        <v>-5570</v>
      </c>
      <c r="K80" s="5">
        <v>-5570</v>
      </c>
      <c r="L80" s="5">
        <v>-5570</v>
      </c>
      <c r="M80" s="5">
        <v>-5570</v>
      </c>
      <c r="N80" s="5">
        <v>-6940</v>
      </c>
      <c r="O80" s="5">
        <v>-6940</v>
      </c>
      <c r="P80" s="5">
        <v>-6940</v>
      </c>
      <c r="Q80" s="5">
        <v>-6940</v>
      </c>
      <c r="R80" s="5">
        <v>-6940</v>
      </c>
      <c r="S80" s="5">
        <v>-6940</v>
      </c>
      <c r="T80" s="5">
        <v>-8330</v>
      </c>
      <c r="U80" s="5">
        <v>-8330</v>
      </c>
      <c r="V80" s="5">
        <v>-8330</v>
      </c>
      <c r="W80" s="5">
        <v>-8330</v>
      </c>
      <c r="X80" s="5">
        <v>-8330</v>
      </c>
      <c r="Y80" s="5">
        <v>-8330</v>
      </c>
      <c r="Z80" s="5">
        <v>-8330</v>
      </c>
      <c r="AA80" s="5">
        <v>-8330</v>
      </c>
      <c r="AB80" s="5">
        <v>-8330</v>
      </c>
      <c r="AC80" s="5">
        <v>-8330</v>
      </c>
      <c r="AD80" s="5">
        <v>-8330</v>
      </c>
      <c r="AE80" s="5">
        <v>-8330</v>
      </c>
    </row>
    <row r="81" spans="1:31">
      <c r="A81" s="56" t="s">
        <v>62</v>
      </c>
      <c r="B81" s="56" t="s">
        <v>163</v>
      </c>
      <c r="C81" s="56" t="s">
        <v>132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-440</v>
      </c>
      <c r="Y81" s="5">
        <v>-440</v>
      </c>
      <c r="Z81" s="5">
        <v>-440</v>
      </c>
      <c r="AA81" s="5">
        <v>-440</v>
      </c>
      <c r="AB81" s="5">
        <v>-440</v>
      </c>
      <c r="AC81" s="5">
        <v>-440</v>
      </c>
      <c r="AD81" s="5">
        <v>-440</v>
      </c>
      <c r="AE81" s="5">
        <v>-440</v>
      </c>
    </row>
    <row r="82" spans="1:31">
      <c r="A82" s="56" t="s">
        <v>62</v>
      </c>
      <c r="B82" s="56" t="s">
        <v>163</v>
      </c>
      <c r="C82" s="56" t="s">
        <v>134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-1.521E-5</v>
      </c>
      <c r="S82" s="5">
        <v>-1.521E-5</v>
      </c>
      <c r="T82" s="5">
        <v>-1.521E-5</v>
      </c>
      <c r="U82" s="5">
        <v>-1.521E-5</v>
      </c>
      <c r="V82" s="5">
        <v>-1.521E-5</v>
      </c>
      <c r="W82" s="5">
        <v>-1.521E-5</v>
      </c>
      <c r="X82" s="5">
        <v>-1.521E-5</v>
      </c>
      <c r="Y82" s="5">
        <v>-848.99901520999992</v>
      </c>
      <c r="Z82" s="5">
        <v>-848.99901520999992</v>
      </c>
      <c r="AA82" s="5">
        <v>-848.99901520999992</v>
      </c>
      <c r="AB82" s="5">
        <v>-848.99901520999992</v>
      </c>
      <c r="AC82" s="5">
        <v>-848.99901520999992</v>
      </c>
      <c r="AD82" s="5">
        <v>-848.99901520999992</v>
      </c>
      <c r="AE82" s="5">
        <v>-848.99901520999992</v>
      </c>
    </row>
    <row r="83" spans="1:31">
      <c r="A83" s="56" t="s">
        <v>62</v>
      </c>
      <c r="B83" s="56" t="s">
        <v>163</v>
      </c>
      <c r="C83" s="56" t="s">
        <v>136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</row>
    <row r="84" spans="1:31">
      <c r="A84" s="56" t="s">
        <v>62</v>
      </c>
      <c r="B84" s="56" t="s">
        <v>163</v>
      </c>
      <c r="C84" s="56" t="s">
        <v>153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</row>
    <row r="85" spans="1:31">
      <c r="A85" s="56" t="s">
        <v>62</v>
      </c>
      <c r="B85" s="56" t="s">
        <v>163</v>
      </c>
      <c r="C85" s="56" t="s">
        <v>154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-1.069000002822638E-5</v>
      </c>
      <c r="Y85" s="5">
        <v>-1.414999995213127E-5</v>
      </c>
      <c r="Z85" s="5">
        <v>-600.00020644999995</v>
      </c>
      <c r="AA85" s="5">
        <v>-600.00020644999995</v>
      </c>
      <c r="AB85" s="5">
        <v>-1524.9455500700001</v>
      </c>
      <c r="AC85" s="5">
        <v>-1909.95383212</v>
      </c>
      <c r="AD85" s="5">
        <v>-1984.9540204299999</v>
      </c>
      <c r="AE85" s="5">
        <v>-1984.9540207099999</v>
      </c>
    </row>
    <row r="86" spans="1:31">
      <c r="A86" s="56" t="s">
        <v>62</v>
      </c>
      <c r="B86" s="56" t="s">
        <v>163</v>
      </c>
      <c r="C86" s="56" t="s">
        <v>155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</row>
    <row r="87" spans="1:3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20"/>
      <c r="W87" s="7"/>
      <c r="X87" s="7"/>
      <c r="Y87" s="7"/>
      <c r="Z87" s="7"/>
      <c r="AA87" s="7"/>
      <c r="AB87" s="7"/>
      <c r="AC87" s="7"/>
      <c r="AD87" s="7"/>
      <c r="AE87" s="7"/>
    </row>
    <row r="88" spans="1:31">
      <c r="A88" s="56" t="s">
        <v>62</v>
      </c>
      <c r="B88" s="56" t="s">
        <v>197</v>
      </c>
      <c r="C88" s="56" t="s">
        <v>130</v>
      </c>
      <c r="D88" s="5">
        <v>0</v>
      </c>
      <c r="E88" s="5">
        <v>0</v>
      </c>
      <c r="F88" s="5">
        <v>-700</v>
      </c>
      <c r="G88" s="5">
        <v>-1400</v>
      </c>
      <c r="H88" s="5">
        <v>-2100</v>
      </c>
      <c r="I88" s="5">
        <v>-3294</v>
      </c>
      <c r="J88" s="5">
        <v>-3574</v>
      </c>
      <c r="K88" s="5">
        <v>-4974</v>
      </c>
      <c r="L88" s="5">
        <v>-4974</v>
      </c>
      <c r="M88" s="5">
        <v>-5704</v>
      </c>
      <c r="N88" s="5">
        <v>-6434</v>
      </c>
      <c r="O88" s="5">
        <v>-6434</v>
      </c>
      <c r="P88" s="5">
        <v>-6434</v>
      </c>
      <c r="Q88" s="5">
        <v>-6434</v>
      </c>
      <c r="R88" s="5">
        <v>-6434</v>
      </c>
      <c r="S88" s="5">
        <v>-6434</v>
      </c>
      <c r="T88" s="5">
        <v>-7274</v>
      </c>
      <c r="U88" s="5">
        <v>-7700</v>
      </c>
      <c r="V88" s="5">
        <v>-7700</v>
      </c>
      <c r="W88" s="5">
        <v>-8126</v>
      </c>
      <c r="X88" s="5">
        <v>-8126</v>
      </c>
      <c r="Y88" s="5">
        <v>-8126</v>
      </c>
      <c r="Z88" s="5">
        <v>-8126</v>
      </c>
      <c r="AA88" s="5">
        <v>-8126</v>
      </c>
      <c r="AB88" s="5">
        <v>-8126</v>
      </c>
      <c r="AC88" s="5">
        <v>-8126</v>
      </c>
      <c r="AD88" s="5">
        <v>-8126</v>
      </c>
      <c r="AE88" s="5">
        <v>-8126</v>
      </c>
    </row>
    <row r="89" spans="1:31">
      <c r="A89" s="56" t="s">
        <v>62</v>
      </c>
      <c r="B89" s="56" t="s">
        <v>197</v>
      </c>
      <c r="C89" s="56" t="s">
        <v>132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-385</v>
      </c>
      <c r="R89" s="5">
        <v>-385</v>
      </c>
      <c r="S89" s="5">
        <v>-385</v>
      </c>
      <c r="T89" s="5">
        <v>-529.39999998999997</v>
      </c>
      <c r="U89" s="5">
        <v>-529.39999998999997</v>
      </c>
      <c r="V89" s="5">
        <v>-529.39999998999997</v>
      </c>
      <c r="W89" s="5">
        <v>-529.39999998999997</v>
      </c>
      <c r="X89" s="5">
        <v>-529.39999998999997</v>
      </c>
      <c r="Y89" s="5">
        <v>-529.39999998999997</v>
      </c>
      <c r="Z89" s="5">
        <v>-1353.89999999</v>
      </c>
      <c r="AA89" s="5">
        <v>-1597.89999999</v>
      </c>
      <c r="AB89" s="5">
        <v>-1597.89999999</v>
      </c>
      <c r="AC89" s="5">
        <v>-1597.89999999</v>
      </c>
      <c r="AD89" s="5">
        <v>-1597.89999999</v>
      </c>
      <c r="AE89" s="5">
        <v>-1597.89999999</v>
      </c>
    </row>
    <row r="90" spans="1:31">
      <c r="A90" s="56" t="s">
        <v>62</v>
      </c>
      <c r="B90" s="56" t="s">
        <v>197</v>
      </c>
      <c r="C90" s="56" t="s">
        <v>134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-292.00000001000001</v>
      </c>
      <c r="O90" s="5">
        <v>-409.00000001000001</v>
      </c>
      <c r="P90" s="5">
        <v>-409.00000001000001</v>
      </c>
      <c r="Q90" s="5">
        <v>-409.00000001000001</v>
      </c>
      <c r="R90" s="5">
        <v>-409.00001257000002</v>
      </c>
      <c r="S90" s="5">
        <v>-409.00001257000002</v>
      </c>
      <c r="T90" s="5">
        <v>-409.00001257000002</v>
      </c>
      <c r="U90" s="5">
        <v>-409.00001257000002</v>
      </c>
      <c r="V90" s="5">
        <v>-409.00001257000002</v>
      </c>
      <c r="W90" s="5">
        <v>-409.00001257000002</v>
      </c>
      <c r="X90" s="5">
        <v>-409.00001257000002</v>
      </c>
      <c r="Y90" s="5">
        <v>-540.50011146999998</v>
      </c>
      <c r="Z90" s="5">
        <v>-540.50011146999998</v>
      </c>
      <c r="AA90" s="5">
        <v>-1089.5001114700001</v>
      </c>
      <c r="AB90" s="5">
        <v>-1089.5001114700001</v>
      </c>
      <c r="AC90" s="5">
        <v>-1089.5001114700001</v>
      </c>
      <c r="AD90" s="5">
        <v>-1608.5001114700001</v>
      </c>
      <c r="AE90" s="5">
        <v>-1954.5001114700001</v>
      </c>
    </row>
    <row r="91" spans="1:31">
      <c r="A91" s="56" t="s">
        <v>62</v>
      </c>
      <c r="B91" s="56" t="s">
        <v>197</v>
      </c>
      <c r="C91" s="56" t="s">
        <v>136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-86.4</v>
      </c>
      <c r="S91" s="5">
        <v>-86.4</v>
      </c>
      <c r="T91" s="5">
        <v>-86.4</v>
      </c>
      <c r="U91" s="5">
        <v>-86.4</v>
      </c>
      <c r="V91" s="5">
        <v>-86.4</v>
      </c>
      <c r="W91" s="5">
        <v>-152.4</v>
      </c>
      <c r="X91" s="5">
        <v>-152.4</v>
      </c>
      <c r="Y91" s="5">
        <v>-152.4</v>
      </c>
      <c r="Z91" s="5">
        <v>-152.4</v>
      </c>
      <c r="AA91" s="5">
        <v>-152.4</v>
      </c>
      <c r="AB91" s="5">
        <v>-152.4</v>
      </c>
      <c r="AC91" s="5">
        <v>-152.4</v>
      </c>
      <c r="AD91" s="5">
        <v>-152.4</v>
      </c>
      <c r="AE91" s="5">
        <v>-152.4</v>
      </c>
    </row>
    <row r="92" spans="1:31">
      <c r="A92" s="56" t="s">
        <v>62</v>
      </c>
      <c r="B92" s="56" t="s">
        <v>197</v>
      </c>
      <c r="C92" s="56" t="s">
        <v>153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</row>
    <row r="93" spans="1:31">
      <c r="A93" s="56" t="s">
        <v>62</v>
      </c>
      <c r="B93" s="56" t="s">
        <v>197</v>
      </c>
      <c r="C93" s="56" t="s">
        <v>154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-1.296000016282051E-5</v>
      </c>
      <c r="Y93" s="5">
        <v>-1.7650000017965791E-5</v>
      </c>
      <c r="Z93" s="5">
        <v>-1.9999999992137422E-5</v>
      </c>
      <c r="AA93" s="5">
        <v>-2.6599999941367969E-5</v>
      </c>
      <c r="AB93" s="5">
        <v>-3.5530000062067302E-5</v>
      </c>
      <c r="AC93" s="5">
        <v>-88.03131649000008</v>
      </c>
      <c r="AD93" s="5">
        <v>-94.809471309999964</v>
      </c>
      <c r="AE93" s="5">
        <v>-723.44656726000017</v>
      </c>
    </row>
    <row r="94" spans="1:31">
      <c r="A94" s="56" t="s">
        <v>62</v>
      </c>
      <c r="B94" s="56" t="s">
        <v>197</v>
      </c>
      <c r="C94" s="56" t="s">
        <v>155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-3.1699999999999849E-6</v>
      </c>
      <c r="Y94" s="5">
        <v>-3.1699999999999849E-6</v>
      </c>
      <c r="Z94" s="5">
        <v>-3.1699999999999849E-6</v>
      </c>
      <c r="AA94" s="5">
        <v>-5.1199999999999781E-6</v>
      </c>
      <c r="AB94" s="5">
        <v>-7.6699999999999859E-6</v>
      </c>
      <c r="AC94" s="5">
        <v>-7.6699999999999859E-6</v>
      </c>
      <c r="AD94" s="5">
        <v>-7.6699999999999859E-6</v>
      </c>
      <c r="AE94" s="5">
        <v>-7.6699999999999859E-6</v>
      </c>
    </row>
    <row r="95" spans="1:3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</row>
    <row r="96" spans="1:31">
      <c r="A96" s="56" t="s">
        <v>62</v>
      </c>
      <c r="B96" s="56" t="s">
        <v>198</v>
      </c>
      <c r="C96" s="56" t="s">
        <v>131</v>
      </c>
      <c r="D96" s="5">
        <v>0</v>
      </c>
      <c r="E96" s="5">
        <v>0</v>
      </c>
      <c r="F96" s="5">
        <v>-700</v>
      </c>
      <c r="G96" s="5">
        <v>-1450</v>
      </c>
      <c r="H96" s="5">
        <v>-1450</v>
      </c>
      <c r="I96" s="5">
        <v>-2010</v>
      </c>
      <c r="J96" s="5">
        <v>-3115</v>
      </c>
      <c r="K96" s="5">
        <v>-3675</v>
      </c>
      <c r="L96" s="5">
        <v>-3675</v>
      </c>
      <c r="M96" s="5">
        <v>-4835</v>
      </c>
      <c r="N96" s="5">
        <v>-4835</v>
      </c>
      <c r="O96" s="5">
        <v>-4835</v>
      </c>
      <c r="P96" s="5">
        <v>-4835</v>
      </c>
      <c r="Q96" s="5">
        <v>-4835</v>
      </c>
      <c r="R96" s="5">
        <v>-4835</v>
      </c>
      <c r="S96" s="5">
        <v>-4835</v>
      </c>
      <c r="T96" s="5">
        <v>-4835</v>
      </c>
      <c r="U96" s="5">
        <v>-4835</v>
      </c>
      <c r="V96" s="5">
        <v>-4835</v>
      </c>
      <c r="W96" s="5">
        <v>-4835</v>
      </c>
      <c r="X96" s="5">
        <v>-4835</v>
      </c>
      <c r="Y96" s="5">
        <v>-4835</v>
      </c>
      <c r="Z96" s="5">
        <v>-4835</v>
      </c>
      <c r="AA96" s="5">
        <v>-4835</v>
      </c>
      <c r="AB96" s="5">
        <v>-4835</v>
      </c>
      <c r="AC96" s="5">
        <v>-4835</v>
      </c>
      <c r="AD96" s="5">
        <v>-4835</v>
      </c>
      <c r="AE96" s="5">
        <v>-4835</v>
      </c>
    </row>
    <row r="97" spans="1:31">
      <c r="A97" s="56" t="s">
        <v>62</v>
      </c>
      <c r="B97" s="56" t="s">
        <v>198</v>
      </c>
      <c r="C97" s="56" t="s">
        <v>132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-500</v>
      </c>
      <c r="L97" s="5">
        <v>-500</v>
      </c>
      <c r="M97" s="5">
        <v>-500</v>
      </c>
      <c r="N97" s="5">
        <v>-500</v>
      </c>
      <c r="O97" s="5">
        <v>-500</v>
      </c>
      <c r="P97" s="5">
        <v>-500</v>
      </c>
      <c r="Q97" s="5">
        <v>-500</v>
      </c>
      <c r="R97" s="5">
        <v>-500</v>
      </c>
      <c r="S97" s="5">
        <v>-500</v>
      </c>
      <c r="T97" s="5">
        <v>-500</v>
      </c>
      <c r="U97" s="5">
        <v>-500</v>
      </c>
      <c r="V97" s="5">
        <v>-500</v>
      </c>
      <c r="W97" s="5">
        <v>-500</v>
      </c>
      <c r="X97" s="5">
        <v>-500</v>
      </c>
      <c r="Y97" s="5">
        <v>-500</v>
      </c>
      <c r="Z97" s="5">
        <v>-500</v>
      </c>
      <c r="AA97" s="5">
        <v>-500</v>
      </c>
      <c r="AB97" s="5">
        <v>-500</v>
      </c>
      <c r="AC97" s="5">
        <v>-500</v>
      </c>
      <c r="AD97" s="5">
        <v>-500</v>
      </c>
      <c r="AE97" s="5">
        <v>-500</v>
      </c>
    </row>
    <row r="98" spans="1:31">
      <c r="A98" s="56" t="s">
        <v>62</v>
      </c>
      <c r="B98" s="56" t="s">
        <v>198</v>
      </c>
      <c r="C98" s="56" t="s">
        <v>134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-170</v>
      </c>
      <c r="O98" s="5">
        <v>-170</v>
      </c>
      <c r="P98" s="5">
        <v>-170</v>
      </c>
      <c r="Q98" s="5">
        <v>-170</v>
      </c>
      <c r="R98" s="5">
        <v>-170.00000686000001</v>
      </c>
      <c r="S98" s="5">
        <v>-170.00000686000001</v>
      </c>
      <c r="T98" s="5">
        <v>-610.00000685999998</v>
      </c>
      <c r="U98" s="5">
        <v>-610.00000685999998</v>
      </c>
      <c r="V98" s="5">
        <v>-610.00000685999998</v>
      </c>
      <c r="W98" s="5">
        <v>-704.00000685999998</v>
      </c>
      <c r="X98" s="5">
        <v>-704.00000685999998</v>
      </c>
      <c r="Y98" s="5">
        <v>-704.00000685999998</v>
      </c>
      <c r="Z98" s="5">
        <v>-704.00000685999998</v>
      </c>
      <c r="AA98" s="5">
        <v>-704.00000685999998</v>
      </c>
      <c r="AB98" s="5">
        <v>-1288.00000686</v>
      </c>
      <c r="AC98" s="5">
        <v>-1288.00000686</v>
      </c>
      <c r="AD98" s="5">
        <v>-1288.00000686</v>
      </c>
      <c r="AE98" s="5">
        <v>-1288.00000686</v>
      </c>
    </row>
    <row r="99" spans="1:31">
      <c r="A99" s="56" t="s">
        <v>62</v>
      </c>
      <c r="B99" s="56" t="s">
        <v>198</v>
      </c>
      <c r="C99" s="56" t="s">
        <v>136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</row>
    <row r="100" spans="1:31">
      <c r="A100" s="56" t="s">
        <v>62</v>
      </c>
      <c r="B100" s="56" t="s">
        <v>198</v>
      </c>
      <c r="C100" s="56" t="s">
        <v>153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</row>
    <row r="101" spans="1:31">
      <c r="A101" s="56" t="s">
        <v>62</v>
      </c>
      <c r="B101" s="56" t="s">
        <v>198</v>
      </c>
      <c r="C101" s="56" t="s">
        <v>154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-2.68999997388164E-6</v>
      </c>
      <c r="Y101" s="5">
        <v>-3.719999995155376E-6</v>
      </c>
      <c r="Z101" s="5">
        <v>-4.6100000190563151E-6</v>
      </c>
      <c r="AA101" s="5">
        <v>-6.8199999532225766E-6</v>
      </c>
      <c r="AB101" s="5">
        <v>-1.224999994065001E-5</v>
      </c>
      <c r="AC101" s="5">
        <v>-2.7589999945121239E-5</v>
      </c>
      <c r="AD101" s="5">
        <v>-373.25377367999999</v>
      </c>
      <c r="AE101" s="5">
        <v>-373.25377367999999</v>
      </c>
    </row>
    <row r="102" spans="1:31">
      <c r="A102" s="56" t="s">
        <v>62</v>
      </c>
      <c r="B102" s="56" t="s">
        <v>198</v>
      </c>
      <c r="C102" s="56" t="s">
        <v>155</v>
      </c>
      <c r="D102" s="5">
        <v>0</v>
      </c>
      <c r="E102" s="5">
        <v>-1.0999999999999981</v>
      </c>
      <c r="F102" s="5">
        <v>-1.0999999999999981</v>
      </c>
      <c r="G102" s="5">
        <v>-1.0999999999999981</v>
      </c>
      <c r="H102" s="5">
        <v>-1.0999999999999981</v>
      </c>
      <c r="I102" s="5">
        <v>-2.1999999999999962</v>
      </c>
      <c r="J102" s="5">
        <v>-2.1999999999999962</v>
      </c>
      <c r="K102" s="5">
        <v>-2.1999999999999962</v>
      </c>
      <c r="L102" s="5">
        <v>-2.1999999999999962</v>
      </c>
      <c r="M102" s="5">
        <v>-2.1999999999999962</v>
      </c>
      <c r="N102" s="5">
        <v>-3.299999999999994</v>
      </c>
      <c r="O102" s="5">
        <v>-3.299999999999994</v>
      </c>
      <c r="P102" s="5">
        <v>-4.3999999999999906</v>
      </c>
      <c r="Q102" s="5">
        <v>-4.3999999999999906</v>
      </c>
      <c r="R102" s="5">
        <v>-4.3999999999999906</v>
      </c>
      <c r="S102" s="5">
        <v>-4.3999999999999906</v>
      </c>
      <c r="T102" s="5">
        <v>-4.3999999999999906</v>
      </c>
      <c r="U102" s="5">
        <v>-4.3999999999999906</v>
      </c>
      <c r="V102" s="5">
        <v>-4.3999999999999906</v>
      </c>
      <c r="W102" s="5">
        <v>-4.3999999999999906</v>
      </c>
      <c r="X102" s="5">
        <v>-4.3999999999999906</v>
      </c>
      <c r="Y102" s="5">
        <v>-4.3999999999999906</v>
      </c>
      <c r="Z102" s="5">
        <v>-4.3999999999999906</v>
      </c>
      <c r="AA102" s="5">
        <v>-4.3999999999999906</v>
      </c>
      <c r="AB102" s="5">
        <v>-4.3999999999999906</v>
      </c>
      <c r="AC102" s="5">
        <v>-4.3999999999999906</v>
      </c>
      <c r="AD102" s="5">
        <v>-4.3999999999999906</v>
      </c>
      <c r="AE102" s="5">
        <v>-4.3999999999999906</v>
      </c>
    </row>
    <row r="103" spans="1:3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62</v>
      </c>
      <c r="B104" s="56" t="s">
        <v>199</v>
      </c>
      <c r="C104" s="56" t="s">
        <v>132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-800</v>
      </c>
      <c r="Q104" s="5">
        <v>-800</v>
      </c>
      <c r="R104" s="5">
        <v>-1328.9999999900001</v>
      </c>
      <c r="S104" s="5">
        <v>-1328.9999999900001</v>
      </c>
      <c r="T104" s="5">
        <v>-1328.9999999900001</v>
      </c>
      <c r="U104" s="5">
        <v>-1328.9999999900001</v>
      </c>
      <c r="V104" s="5">
        <v>-1328.9999999900001</v>
      </c>
      <c r="W104" s="5">
        <v>-1328.9999999900001</v>
      </c>
      <c r="X104" s="5">
        <v>-1328.9999999900001</v>
      </c>
      <c r="Y104" s="5">
        <v>-1328.9999999900001</v>
      </c>
      <c r="Z104" s="5">
        <v>-1328.9999999900001</v>
      </c>
      <c r="AA104" s="5">
        <v>-1328.9999999900001</v>
      </c>
      <c r="AB104" s="5">
        <v>-1328.9999999900001</v>
      </c>
      <c r="AC104" s="5">
        <v>-1328.9999999900001</v>
      </c>
      <c r="AD104" s="5">
        <v>-1328.9999999900001</v>
      </c>
      <c r="AE104" s="5">
        <v>-1328.9999999900001</v>
      </c>
    </row>
    <row r="105" spans="1:31">
      <c r="A105" s="56" t="s">
        <v>62</v>
      </c>
      <c r="B105" s="56" t="s">
        <v>199</v>
      </c>
      <c r="C105" s="56" t="s">
        <v>134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-382.5</v>
      </c>
      <c r="L105" s="5">
        <v>-382.5</v>
      </c>
      <c r="M105" s="5">
        <v>-622.16000004</v>
      </c>
      <c r="N105" s="5">
        <v>-622.16000004</v>
      </c>
      <c r="O105" s="5">
        <v>-622.16000004</v>
      </c>
      <c r="P105" s="5">
        <v>-702.16000004</v>
      </c>
      <c r="Q105" s="5">
        <v>-702.16000004</v>
      </c>
      <c r="R105" s="5">
        <v>-702.16000799000005</v>
      </c>
      <c r="S105" s="5">
        <v>-702.16000799000005</v>
      </c>
      <c r="T105" s="5">
        <v>-702.16000799000005</v>
      </c>
      <c r="U105" s="5">
        <v>-702.16000799000005</v>
      </c>
      <c r="V105" s="5">
        <v>-702.16000799000005</v>
      </c>
      <c r="W105" s="5">
        <v>-702.16000799000005</v>
      </c>
      <c r="X105" s="5">
        <v>-702.16000799000005</v>
      </c>
      <c r="Y105" s="5">
        <v>-1040.1600079899999</v>
      </c>
      <c r="Z105" s="5">
        <v>-1163.36000799</v>
      </c>
      <c r="AA105" s="5">
        <v>-1317.36000799</v>
      </c>
      <c r="AB105" s="5">
        <v>-1317.36000799</v>
      </c>
      <c r="AC105" s="5">
        <v>-1317.36000799</v>
      </c>
      <c r="AD105" s="5">
        <v>-1317.36000799</v>
      </c>
      <c r="AE105" s="5">
        <v>-1354.56000799</v>
      </c>
    </row>
    <row r="106" spans="1:31">
      <c r="A106" s="56" t="s">
        <v>62</v>
      </c>
      <c r="B106" s="56" t="s">
        <v>199</v>
      </c>
      <c r="C106" s="56" t="s">
        <v>136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6" t="s">
        <v>62</v>
      </c>
      <c r="B107" s="56" t="s">
        <v>199</v>
      </c>
      <c r="C107" s="56" t="s">
        <v>153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56" t="s">
        <v>62</v>
      </c>
      <c r="B108" s="56" t="s">
        <v>199</v>
      </c>
      <c r="C108" s="56" t="s">
        <v>154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-3.000000049269147E-6</v>
      </c>
      <c r="Y108" s="5">
        <v>-4.4700000216835178E-6</v>
      </c>
      <c r="Z108" s="5">
        <v>-4.6600000018770524E-6</v>
      </c>
      <c r="AA108" s="5">
        <v>-7.1000000048115908E-6</v>
      </c>
      <c r="AB108" s="5">
        <v>-1.222000003053836E-5</v>
      </c>
      <c r="AC108" s="5">
        <v>-2.0130000052631661E-5</v>
      </c>
      <c r="AD108" s="5">
        <v>-2.0130000052631661E-5</v>
      </c>
      <c r="AE108" s="5">
        <v>-2.1220000007815539E-5</v>
      </c>
    </row>
    <row r="109" spans="1:31">
      <c r="A109" s="56" t="s">
        <v>62</v>
      </c>
      <c r="B109" s="56" t="s">
        <v>199</v>
      </c>
      <c r="C109" s="56" t="s">
        <v>155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-2.1</v>
      </c>
      <c r="AA109" s="5">
        <v>-2.1</v>
      </c>
      <c r="AB109" s="5">
        <v>-2.1</v>
      </c>
      <c r="AC109" s="5">
        <v>-2.1</v>
      </c>
      <c r="AD109" s="5">
        <v>-2.1</v>
      </c>
      <c r="AE109" s="5">
        <v>-2.1</v>
      </c>
    </row>
    <row r="110" spans="1:3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</row>
    <row r="111" spans="1:31">
      <c r="A111" s="56" t="s">
        <v>62</v>
      </c>
      <c r="B111" s="56" t="s">
        <v>200</v>
      </c>
      <c r="C111" s="56" t="s">
        <v>132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-208</v>
      </c>
      <c r="L111" s="5">
        <v>-208</v>
      </c>
      <c r="M111" s="5">
        <v>-208</v>
      </c>
      <c r="N111" s="5">
        <v>-208</v>
      </c>
      <c r="O111" s="5">
        <v>-208</v>
      </c>
      <c r="P111" s="5">
        <v>-208</v>
      </c>
      <c r="Q111" s="5">
        <v>-208</v>
      </c>
      <c r="R111" s="5">
        <v>-208</v>
      </c>
      <c r="S111" s="5">
        <v>-208</v>
      </c>
      <c r="T111" s="5">
        <v>-208</v>
      </c>
      <c r="U111" s="5">
        <v>-208</v>
      </c>
      <c r="V111" s="5">
        <v>-208</v>
      </c>
      <c r="W111" s="5">
        <v>-208</v>
      </c>
      <c r="X111" s="5">
        <v>-208</v>
      </c>
      <c r="Y111" s="5">
        <v>-208</v>
      </c>
      <c r="Z111" s="5">
        <v>-208</v>
      </c>
      <c r="AA111" s="5">
        <v>-208</v>
      </c>
      <c r="AB111" s="5">
        <v>-208</v>
      </c>
      <c r="AC111" s="5">
        <v>-208</v>
      </c>
      <c r="AD111" s="5">
        <v>-208</v>
      </c>
      <c r="AE111" s="5">
        <v>-208</v>
      </c>
    </row>
    <row r="112" spans="1:31">
      <c r="A112" s="56" t="s">
        <v>62</v>
      </c>
      <c r="B112" s="56" t="s">
        <v>200</v>
      </c>
      <c r="C112" s="56" t="s">
        <v>134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-7.9500000000000001E-6</v>
      </c>
      <c r="S112" s="5">
        <v>-7.9500000000000001E-6</v>
      </c>
      <c r="T112" s="5">
        <v>-7.9500000000000001E-6</v>
      </c>
      <c r="U112" s="5">
        <v>-120.00000795</v>
      </c>
      <c r="V112" s="5">
        <v>-120.00000795</v>
      </c>
      <c r="W112" s="5">
        <v>-120.00000795</v>
      </c>
      <c r="X112" s="5">
        <v>-120.00000795</v>
      </c>
      <c r="Y112" s="5">
        <v>-120.00005564999999</v>
      </c>
      <c r="Z112" s="5">
        <v>-120.00005564999999</v>
      </c>
      <c r="AA112" s="5">
        <v>-120.00005564999999</v>
      </c>
      <c r="AB112" s="5">
        <v>-120.00005564999999</v>
      </c>
      <c r="AC112" s="5">
        <v>-120.00005564999999</v>
      </c>
      <c r="AD112" s="5">
        <v>-120.00005564999999</v>
      </c>
      <c r="AE112" s="5">
        <v>-178.00005565000001</v>
      </c>
    </row>
    <row r="113" spans="1:31">
      <c r="A113" s="56" t="s">
        <v>62</v>
      </c>
      <c r="B113" s="56" t="s">
        <v>200</v>
      </c>
      <c r="C113" s="56" t="s">
        <v>136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</row>
    <row r="114" spans="1:31">
      <c r="A114" s="56" t="s">
        <v>62</v>
      </c>
      <c r="B114" s="56" t="s">
        <v>200</v>
      </c>
      <c r="C114" s="56" t="s">
        <v>153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</row>
    <row r="115" spans="1:31">
      <c r="A115" s="56" t="s">
        <v>62</v>
      </c>
      <c r="B115" s="56" t="s">
        <v>200</v>
      </c>
      <c r="C115" s="56" t="s">
        <v>154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-3.6899999999999998E-6</v>
      </c>
      <c r="Y115" s="5">
        <v>-3.6899999999999998E-6</v>
      </c>
      <c r="Z115" s="5">
        <v>-3.6899999999999998E-6</v>
      </c>
      <c r="AA115" s="5">
        <v>-4.6300000000000014E-6</v>
      </c>
      <c r="AB115" s="5">
        <v>-4.6300000000000014E-6</v>
      </c>
      <c r="AC115" s="5">
        <v>-4.6300000000000014E-6</v>
      </c>
      <c r="AD115" s="5">
        <v>-4.6300000000000014E-6</v>
      </c>
      <c r="AE115" s="5">
        <v>-4.6300000000000014E-6</v>
      </c>
    </row>
    <row r="116" spans="1:31">
      <c r="A116" s="56" t="s">
        <v>62</v>
      </c>
      <c r="B116" s="56" t="s">
        <v>200</v>
      </c>
      <c r="C116" s="56" t="s">
        <v>155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8" spans="1:31">
      <c r="A118" s="56" t="s">
        <v>66</v>
      </c>
      <c r="B118" s="56" t="s">
        <v>163</v>
      </c>
      <c r="C118" s="56" t="s">
        <v>130</v>
      </c>
      <c r="D118" s="5">
        <v>0</v>
      </c>
      <c r="E118" s="5">
        <v>0</v>
      </c>
      <c r="F118" s="5">
        <v>-2880</v>
      </c>
      <c r="G118" s="5">
        <v>-2880</v>
      </c>
      <c r="H118" s="5">
        <v>-4200</v>
      </c>
      <c r="I118" s="5">
        <v>-4885</v>
      </c>
      <c r="J118" s="5">
        <v>-5570</v>
      </c>
      <c r="K118" s="5">
        <v>-5570</v>
      </c>
      <c r="L118" s="5">
        <v>-5570</v>
      </c>
      <c r="M118" s="5">
        <v>-5570</v>
      </c>
      <c r="N118" s="5">
        <v>-6940</v>
      </c>
      <c r="O118" s="5">
        <v>-6940</v>
      </c>
      <c r="P118" s="5">
        <v>-6940</v>
      </c>
      <c r="Q118" s="5">
        <v>-6940</v>
      </c>
      <c r="R118" s="5">
        <v>-6940</v>
      </c>
      <c r="S118" s="5">
        <v>-6940</v>
      </c>
      <c r="T118" s="5">
        <v>-8330</v>
      </c>
      <c r="U118" s="5">
        <v>-8330</v>
      </c>
      <c r="V118" s="5">
        <v>-8330</v>
      </c>
      <c r="W118" s="5">
        <v>-8330</v>
      </c>
      <c r="X118" s="5">
        <v>-8330</v>
      </c>
      <c r="Y118" s="5">
        <v>-8330</v>
      </c>
      <c r="Z118" s="5">
        <v>-8330</v>
      </c>
      <c r="AA118" s="5">
        <v>-8330</v>
      </c>
      <c r="AB118" s="5">
        <v>-8330</v>
      </c>
      <c r="AC118" s="5">
        <v>-8330</v>
      </c>
      <c r="AD118" s="5">
        <v>-8330</v>
      </c>
      <c r="AE118" s="5">
        <v>-8330</v>
      </c>
    </row>
    <row r="119" spans="1:31">
      <c r="A119" s="56" t="s">
        <v>66</v>
      </c>
      <c r="B119" s="56" t="s">
        <v>163</v>
      </c>
      <c r="C119" s="56" t="s">
        <v>132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-440</v>
      </c>
      <c r="Y119" s="5">
        <v>-440</v>
      </c>
      <c r="Z119" s="5">
        <v>-440</v>
      </c>
      <c r="AA119" s="5">
        <v>-440</v>
      </c>
      <c r="AB119" s="5">
        <v>-440</v>
      </c>
      <c r="AC119" s="5">
        <v>-440</v>
      </c>
      <c r="AD119" s="5">
        <v>-440</v>
      </c>
      <c r="AE119" s="5">
        <v>-440</v>
      </c>
    </row>
    <row r="120" spans="1:31">
      <c r="A120" s="56" t="s">
        <v>66</v>
      </c>
      <c r="B120" s="56" t="s">
        <v>163</v>
      </c>
      <c r="C120" s="56" t="s">
        <v>134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-1.305E-5</v>
      </c>
      <c r="L120" s="5">
        <v>-1.305E-5</v>
      </c>
      <c r="M120" s="5">
        <v>-1.305E-5</v>
      </c>
      <c r="N120" s="5">
        <v>-1.305E-5</v>
      </c>
      <c r="O120" s="5">
        <v>-1.305E-5</v>
      </c>
      <c r="P120" s="5">
        <v>-1.305E-5</v>
      </c>
      <c r="Q120" s="5">
        <v>-1.305E-5</v>
      </c>
      <c r="R120" s="5">
        <v>-1.8839999999999999E-5</v>
      </c>
      <c r="S120" s="5">
        <v>-1.8839999999999999E-5</v>
      </c>
      <c r="T120" s="5">
        <v>-1.8839999999999999E-5</v>
      </c>
      <c r="U120" s="5">
        <v>-1.8839999999999999E-5</v>
      </c>
      <c r="V120" s="5">
        <v>-1.8839999999999999E-5</v>
      </c>
      <c r="W120" s="5">
        <v>-1.8839999999999999E-5</v>
      </c>
      <c r="X120" s="5">
        <v>-1.8839999999999999E-5</v>
      </c>
      <c r="Y120" s="5">
        <v>-848.99904971000001</v>
      </c>
      <c r="Z120" s="5">
        <v>-848.99904971000001</v>
      </c>
      <c r="AA120" s="5">
        <v>-848.99904971000001</v>
      </c>
      <c r="AB120" s="5">
        <v>-848.99904971000001</v>
      </c>
      <c r="AC120" s="5">
        <v>-848.99904971000001</v>
      </c>
      <c r="AD120" s="5">
        <v>-848.99904971000001</v>
      </c>
      <c r="AE120" s="5">
        <v>-848.99904971000001</v>
      </c>
    </row>
    <row r="121" spans="1:31">
      <c r="A121" s="56" t="s">
        <v>66</v>
      </c>
      <c r="B121" s="56" t="s">
        <v>163</v>
      </c>
      <c r="C121" s="56" t="s">
        <v>136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6" t="s">
        <v>66</v>
      </c>
      <c r="B122" s="56" t="s">
        <v>163</v>
      </c>
      <c r="C122" s="56" t="s">
        <v>153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</row>
    <row r="123" spans="1:31">
      <c r="A123" s="56" t="s">
        <v>66</v>
      </c>
      <c r="B123" s="56" t="s">
        <v>163</v>
      </c>
      <c r="C123" s="56" t="s">
        <v>154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-1.6510000032756749E-5</v>
      </c>
      <c r="Y123" s="5">
        <v>-2.014999996444947E-5</v>
      </c>
      <c r="Z123" s="5">
        <v>-599.99943237999992</v>
      </c>
      <c r="AA123" s="5">
        <v>-599.99943237999992</v>
      </c>
      <c r="AB123" s="5">
        <v>-1524.9758186399999</v>
      </c>
      <c r="AC123" s="5">
        <v>-1911.9842684400001</v>
      </c>
      <c r="AD123" s="5">
        <v>-1986.9738377900001</v>
      </c>
      <c r="AE123" s="5">
        <v>-1986.9738377900001</v>
      </c>
    </row>
    <row r="124" spans="1:31">
      <c r="A124" s="56" t="s">
        <v>66</v>
      </c>
      <c r="B124" s="56" t="s">
        <v>163</v>
      </c>
      <c r="C124" s="56" t="s">
        <v>155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20"/>
      <c r="W125" s="7"/>
      <c r="X125" s="7"/>
      <c r="Y125" s="7"/>
      <c r="Z125" s="7"/>
      <c r="AA125" s="7"/>
      <c r="AB125" s="7"/>
      <c r="AC125" s="7"/>
      <c r="AD125" s="7"/>
      <c r="AE125" s="7"/>
    </row>
    <row r="126" spans="1:31">
      <c r="A126" s="56" t="s">
        <v>66</v>
      </c>
      <c r="B126" s="56" t="s">
        <v>197</v>
      </c>
      <c r="C126" s="56" t="s">
        <v>130</v>
      </c>
      <c r="D126" s="5">
        <v>0</v>
      </c>
      <c r="E126" s="5">
        <v>0</v>
      </c>
      <c r="F126" s="5">
        <v>-700</v>
      </c>
      <c r="G126" s="5">
        <v>-1400</v>
      </c>
      <c r="H126" s="5">
        <v>-2100</v>
      </c>
      <c r="I126" s="5">
        <v>-3294</v>
      </c>
      <c r="J126" s="5">
        <v>-3574</v>
      </c>
      <c r="K126" s="5">
        <v>-4974</v>
      </c>
      <c r="L126" s="5">
        <v>-4974</v>
      </c>
      <c r="M126" s="5">
        <v>-5704</v>
      </c>
      <c r="N126" s="5">
        <v>-6434</v>
      </c>
      <c r="O126" s="5">
        <v>-6434</v>
      </c>
      <c r="P126" s="5">
        <v>-6434</v>
      </c>
      <c r="Q126" s="5">
        <v>-6434</v>
      </c>
      <c r="R126" s="5">
        <v>-6434</v>
      </c>
      <c r="S126" s="5">
        <v>-6434</v>
      </c>
      <c r="T126" s="5">
        <v>-7274</v>
      </c>
      <c r="U126" s="5">
        <v>-7700</v>
      </c>
      <c r="V126" s="5">
        <v>-7700</v>
      </c>
      <c r="W126" s="5">
        <v>-8126</v>
      </c>
      <c r="X126" s="5">
        <v>-8126</v>
      </c>
      <c r="Y126" s="5">
        <v>-8126</v>
      </c>
      <c r="Z126" s="5">
        <v>-8126</v>
      </c>
      <c r="AA126" s="5">
        <v>-8126</v>
      </c>
      <c r="AB126" s="5">
        <v>-8126</v>
      </c>
      <c r="AC126" s="5">
        <v>-8126</v>
      </c>
      <c r="AD126" s="5">
        <v>-8126</v>
      </c>
      <c r="AE126" s="5">
        <v>-8126</v>
      </c>
    </row>
    <row r="127" spans="1:31">
      <c r="A127" s="56" t="s">
        <v>66</v>
      </c>
      <c r="B127" s="56" t="s">
        <v>197</v>
      </c>
      <c r="C127" s="56" t="s">
        <v>132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-385</v>
      </c>
      <c r="R127" s="5">
        <v>-385</v>
      </c>
      <c r="S127" s="5">
        <v>-385</v>
      </c>
      <c r="T127" s="5">
        <v>-529.39999998999997</v>
      </c>
      <c r="U127" s="5">
        <v>-529.39999998999997</v>
      </c>
      <c r="V127" s="5">
        <v>-529.39999998999997</v>
      </c>
      <c r="W127" s="5">
        <v>-529.39999998999997</v>
      </c>
      <c r="X127" s="5">
        <v>-529.39999998999997</v>
      </c>
      <c r="Y127" s="5">
        <v>-529.39999998999997</v>
      </c>
      <c r="Z127" s="5">
        <v>-1353.89999999</v>
      </c>
      <c r="AA127" s="5">
        <v>-1597.89999999</v>
      </c>
      <c r="AB127" s="5">
        <v>-1597.89999999</v>
      </c>
      <c r="AC127" s="5">
        <v>-1597.89999999</v>
      </c>
      <c r="AD127" s="5">
        <v>-1597.89999999</v>
      </c>
      <c r="AE127" s="5">
        <v>-1597.89999999</v>
      </c>
    </row>
    <row r="128" spans="1:31">
      <c r="A128" s="56" t="s">
        <v>66</v>
      </c>
      <c r="B128" s="56" t="s">
        <v>197</v>
      </c>
      <c r="C128" s="56" t="s">
        <v>134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-8.9300000000000009E-6</v>
      </c>
      <c r="L128" s="5">
        <v>-8.9300000000000009E-6</v>
      </c>
      <c r="M128" s="5">
        <v>-8.9300000000000009E-6</v>
      </c>
      <c r="N128" s="5">
        <v>-292.00000893999999</v>
      </c>
      <c r="O128" s="5">
        <v>-409.00000893999999</v>
      </c>
      <c r="P128" s="5">
        <v>-409.00000893999999</v>
      </c>
      <c r="Q128" s="5">
        <v>-409.00000893999999</v>
      </c>
      <c r="R128" s="5">
        <v>-409.00001737999997</v>
      </c>
      <c r="S128" s="5">
        <v>-409.00001737999997</v>
      </c>
      <c r="T128" s="5">
        <v>-409.00001737999997</v>
      </c>
      <c r="U128" s="5">
        <v>-409.00001737999997</v>
      </c>
      <c r="V128" s="5">
        <v>-409.00001737999997</v>
      </c>
      <c r="W128" s="5">
        <v>-409.00001737999997</v>
      </c>
      <c r="X128" s="5">
        <v>-409.00001737999997</v>
      </c>
      <c r="Y128" s="5">
        <v>-540.50006065000014</v>
      </c>
      <c r="Z128" s="5">
        <v>-540.50006065000014</v>
      </c>
      <c r="AA128" s="5">
        <v>-1089.50006065</v>
      </c>
      <c r="AB128" s="5">
        <v>-1089.50006065</v>
      </c>
      <c r="AC128" s="5">
        <v>-1089.50006065</v>
      </c>
      <c r="AD128" s="5">
        <v>-1608.50006065</v>
      </c>
      <c r="AE128" s="5">
        <v>-1954.50006065</v>
      </c>
    </row>
    <row r="129" spans="1:31">
      <c r="A129" s="56" t="s">
        <v>66</v>
      </c>
      <c r="B129" s="56" t="s">
        <v>197</v>
      </c>
      <c r="C129" s="56" t="s">
        <v>136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-86.4</v>
      </c>
      <c r="S129" s="5">
        <v>-86.4</v>
      </c>
      <c r="T129" s="5">
        <v>-86.4</v>
      </c>
      <c r="U129" s="5">
        <v>-86.4</v>
      </c>
      <c r="V129" s="5">
        <v>-86.4</v>
      </c>
      <c r="W129" s="5">
        <v>-152.4</v>
      </c>
      <c r="X129" s="5">
        <v>-152.4</v>
      </c>
      <c r="Y129" s="5">
        <v>-152.4</v>
      </c>
      <c r="Z129" s="5">
        <v>-152.4</v>
      </c>
      <c r="AA129" s="5">
        <v>-152.4</v>
      </c>
      <c r="AB129" s="5">
        <v>-152.4</v>
      </c>
      <c r="AC129" s="5">
        <v>-152.4</v>
      </c>
      <c r="AD129" s="5">
        <v>-152.4</v>
      </c>
      <c r="AE129" s="5">
        <v>-152.4</v>
      </c>
    </row>
    <row r="130" spans="1:31">
      <c r="A130" s="56" t="s">
        <v>66</v>
      </c>
      <c r="B130" s="56" t="s">
        <v>197</v>
      </c>
      <c r="C130" s="56" t="s">
        <v>153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</row>
    <row r="131" spans="1:31">
      <c r="A131" s="56" t="s">
        <v>66</v>
      </c>
      <c r="B131" s="56" t="s">
        <v>197</v>
      </c>
      <c r="C131" s="56" t="s">
        <v>154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-2.0439999971699759E-5</v>
      </c>
      <c r="Y131" s="5">
        <v>-2.4240000286113169E-5</v>
      </c>
      <c r="Z131" s="5">
        <v>-2.6320000117152631E-5</v>
      </c>
      <c r="AA131" s="5">
        <v>-3.4230000125035083E-5</v>
      </c>
      <c r="AB131" s="5">
        <v>-4.7080000001642468E-5</v>
      </c>
      <c r="AC131" s="5">
        <v>-88.968738250000058</v>
      </c>
      <c r="AD131" s="5">
        <v>-88.968780920000142</v>
      </c>
      <c r="AE131" s="5">
        <v>-803.26853454000002</v>
      </c>
    </row>
    <row r="132" spans="1:31">
      <c r="A132" s="56" t="s">
        <v>66</v>
      </c>
      <c r="B132" s="56" t="s">
        <v>197</v>
      </c>
      <c r="C132" s="56" t="s">
        <v>155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-2.8600000000000099E-6</v>
      </c>
      <c r="Y132" s="5">
        <v>-2.8600000000000099E-6</v>
      </c>
      <c r="Z132" s="5">
        <v>-2.8600000000000099E-6</v>
      </c>
      <c r="AA132" s="5">
        <v>-5.2500000000000192E-6</v>
      </c>
      <c r="AB132" s="5">
        <v>-8.8499999999999983E-6</v>
      </c>
      <c r="AC132" s="5">
        <v>-8.8499999999999983E-6</v>
      </c>
      <c r="AD132" s="5">
        <v>-8.8499999999999983E-6</v>
      </c>
      <c r="AE132" s="5">
        <v>-8.8499999999999983E-6</v>
      </c>
    </row>
    <row r="133" spans="1:3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</row>
    <row r="134" spans="1:31">
      <c r="A134" s="56" t="s">
        <v>66</v>
      </c>
      <c r="B134" s="56" t="s">
        <v>198</v>
      </c>
      <c r="C134" s="56" t="s">
        <v>131</v>
      </c>
      <c r="D134" s="5">
        <v>0</v>
      </c>
      <c r="E134" s="5">
        <v>0</v>
      </c>
      <c r="F134" s="5">
        <v>-700</v>
      </c>
      <c r="G134" s="5">
        <v>-1450</v>
      </c>
      <c r="H134" s="5">
        <v>-1450</v>
      </c>
      <c r="I134" s="5">
        <v>-2010</v>
      </c>
      <c r="J134" s="5">
        <v>-3115</v>
      </c>
      <c r="K134" s="5">
        <v>-3675</v>
      </c>
      <c r="L134" s="5">
        <v>-3675</v>
      </c>
      <c r="M134" s="5">
        <v>-4835</v>
      </c>
      <c r="N134" s="5">
        <v>-4835</v>
      </c>
      <c r="O134" s="5">
        <v>-4835</v>
      </c>
      <c r="P134" s="5">
        <v>-4835</v>
      </c>
      <c r="Q134" s="5">
        <v>-4835</v>
      </c>
      <c r="R134" s="5">
        <v>-4835</v>
      </c>
      <c r="S134" s="5">
        <v>-4835</v>
      </c>
      <c r="T134" s="5">
        <v>-4835</v>
      </c>
      <c r="U134" s="5">
        <v>-4835</v>
      </c>
      <c r="V134" s="5">
        <v>-4835</v>
      </c>
      <c r="W134" s="5">
        <v>-4835</v>
      </c>
      <c r="X134" s="5">
        <v>-4835</v>
      </c>
      <c r="Y134" s="5">
        <v>-4835</v>
      </c>
      <c r="Z134" s="5">
        <v>-4835</v>
      </c>
      <c r="AA134" s="5">
        <v>-4835</v>
      </c>
      <c r="AB134" s="5">
        <v>-4835</v>
      </c>
      <c r="AC134" s="5">
        <v>-4835</v>
      </c>
      <c r="AD134" s="5">
        <v>-4835</v>
      </c>
      <c r="AE134" s="5">
        <v>-4835</v>
      </c>
    </row>
    <row r="135" spans="1:31">
      <c r="A135" s="56" t="s">
        <v>66</v>
      </c>
      <c r="B135" s="56" t="s">
        <v>198</v>
      </c>
      <c r="C135" s="56" t="s">
        <v>132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-500</v>
      </c>
      <c r="L135" s="5">
        <v>-500</v>
      </c>
      <c r="M135" s="5">
        <v>-500</v>
      </c>
      <c r="N135" s="5">
        <v>-500</v>
      </c>
      <c r="O135" s="5">
        <v>-500</v>
      </c>
      <c r="P135" s="5">
        <v>-500</v>
      </c>
      <c r="Q135" s="5">
        <v>-500</v>
      </c>
      <c r="R135" s="5">
        <v>-500</v>
      </c>
      <c r="S135" s="5">
        <v>-500</v>
      </c>
      <c r="T135" s="5">
        <v>-500</v>
      </c>
      <c r="U135" s="5">
        <v>-500</v>
      </c>
      <c r="V135" s="5">
        <v>-500</v>
      </c>
      <c r="W135" s="5">
        <v>-500</v>
      </c>
      <c r="X135" s="5">
        <v>-500</v>
      </c>
      <c r="Y135" s="5">
        <v>-500</v>
      </c>
      <c r="Z135" s="5">
        <v>-500</v>
      </c>
      <c r="AA135" s="5">
        <v>-500</v>
      </c>
      <c r="AB135" s="5">
        <v>-500</v>
      </c>
      <c r="AC135" s="5">
        <v>-500</v>
      </c>
      <c r="AD135" s="5">
        <v>-500</v>
      </c>
      <c r="AE135" s="5">
        <v>-500</v>
      </c>
    </row>
    <row r="136" spans="1:31">
      <c r="A136" s="56" t="s">
        <v>66</v>
      </c>
      <c r="B136" s="56" t="s">
        <v>198</v>
      </c>
      <c r="C136" s="56" t="s">
        <v>134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-1.1579999999999999E-5</v>
      </c>
      <c r="L136" s="5">
        <v>-1.1579999999999999E-5</v>
      </c>
      <c r="M136" s="5">
        <v>-1.1579999999999999E-5</v>
      </c>
      <c r="N136" s="5">
        <v>-170.00001158000001</v>
      </c>
      <c r="O136" s="5">
        <v>-170.00001158000001</v>
      </c>
      <c r="P136" s="5">
        <v>-170.00001158000001</v>
      </c>
      <c r="Q136" s="5">
        <v>-170.00001158000001</v>
      </c>
      <c r="R136" s="5">
        <v>-170.00001599000001</v>
      </c>
      <c r="S136" s="5">
        <v>-170.00001599000001</v>
      </c>
      <c r="T136" s="5">
        <v>-610.00001598999995</v>
      </c>
      <c r="U136" s="5">
        <v>-610.00001598999995</v>
      </c>
      <c r="V136" s="5">
        <v>-610.00001598999995</v>
      </c>
      <c r="W136" s="5">
        <v>-704.00001598999995</v>
      </c>
      <c r="X136" s="5">
        <v>-704.00001598999995</v>
      </c>
      <c r="Y136" s="5">
        <v>-704.00001598999995</v>
      </c>
      <c r="Z136" s="5">
        <v>-704.00001598999995</v>
      </c>
      <c r="AA136" s="5">
        <v>-704.00001598999995</v>
      </c>
      <c r="AB136" s="5">
        <v>-1288.0000159900001</v>
      </c>
      <c r="AC136" s="5">
        <v>-1288.0000159900001</v>
      </c>
      <c r="AD136" s="5">
        <v>-1288.0000159900001</v>
      </c>
      <c r="AE136" s="5">
        <v>-1288.0000159900001</v>
      </c>
    </row>
    <row r="137" spans="1:31">
      <c r="A137" s="56" t="s">
        <v>66</v>
      </c>
      <c r="B137" s="56" t="s">
        <v>198</v>
      </c>
      <c r="C137" s="56" t="s">
        <v>136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</row>
    <row r="138" spans="1:31">
      <c r="A138" s="56" t="s">
        <v>66</v>
      </c>
      <c r="B138" s="56" t="s">
        <v>198</v>
      </c>
      <c r="C138" s="56" t="s">
        <v>153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</row>
    <row r="139" spans="1:31">
      <c r="A139" s="56" t="s">
        <v>66</v>
      </c>
      <c r="B139" s="56" t="s">
        <v>198</v>
      </c>
      <c r="C139" s="56" t="s">
        <v>154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-4.2300000586692477E-6</v>
      </c>
      <c r="Y139" s="5">
        <v>-5.6000000085987267E-6</v>
      </c>
      <c r="Z139" s="5">
        <v>-6.9600000642822124E-6</v>
      </c>
      <c r="AA139" s="5">
        <v>-9.560000080455211E-6</v>
      </c>
      <c r="AB139" s="5">
        <v>-1.5230000030896921E-5</v>
      </c>
      <c r="AC139" s="5">
        <v>-3.025000000889122E-5</v>
      </c>
      <c r="AD139" s="5">
        <v>-8.3910000057585421E-5</v>
      </c>
      <c r="AE139" s="5">
        <v>-586.44962778000001</v>
      </c>
    </row>
    <row r="140" spans="1:31">
      <c r="A140" s="56" t="s">
        <v>66</v>
      </c>
      <c r="B140" s="56" t="s">
        <v>198</v>
      </c>
      <c r="C140" s="56" t="s">
        <v>155</v>
      </c>
      <c r="D140" s="5">
        <v>0</v>
      </c>
      <c r="E140" s="5">
        <v>-1.0999999999999981</v>
      </c>
      <c r="F140" s="5">
        <v>-1.0999999999999981</v>
      </c>
      <c r="G140" s="5">
        <v>-1.0999999999999981</v>
      </c>
      <c r="H140" s="5">
        <v>-1.0999999999999981</v>
      </c>
      <c r="I140" s="5">
        <v>-2.1999999999999962</v>
      </c>
      <c r="J140" s="5">
        <v>-2.1999999999999962</v>
      </c>
      <c r="K140" s="5">
        <v>-2.1999999999999962</v>
      </c>
      <c r="L140" s="5">
        <v>-2.1999999999999962</v>
      </c>
      <c r="M140" s="5">
        <v>-2.1999999999999962</v>
      </c>
      <c r="N140" s="5">
        <v>-3.299999999999994</v>
      </c>
      <c r="O140" s="5">
        <v>-3.299999999999994</v>
      </c>
      <c r="P140" s="5">
        <v>-4.3999999999999906</v>
      </c>
      <c r="Q140" s="5">
        <v>-4.3999999999999906</v>
      </c>
      <c r="R140" s="5">
        <v>-4.3999999999999906</v>
      </c>
      <c r="S140" s="5">
        <v>-4.3999999999999906</v>
      </c>
      <c r="T140" s="5">
        <v>-4.3999999999999906</v>
      </c>
      <c r="U140" s="5">
        <v>-4.3999999999999906</v>
      </c>
      <c r="V140" s="5">
        <v>-4.3999999999999906</v>
      </c>
      <c r="W140" s="5">
        <v>-4.3999999999999906</v>
      </c>
      <c r="X140" s="5">
        <v>-4.3999999999999906</v>
      </c>
      <c r="Y140" s="5">
        <v>-4.3999999999999906</v>
      </c>
      <c r="Z140" s="5">
        <v>-4.3999999999999906</v>
      </c>
      <c r="AA140" s="5">
        <v>-4.3999999999999906</v>
      </c>
      <c r="AB140" s="5">
        <v>-4.3999999999999906</v>
      </c>
      <c r="AC140" s="5">
        <v>-4.3999999999999906</v>
      </c>
      <c r="AD140" s="5">
        <v>-4.3999999999999906</v>
      </c>
      <c r="AE140" s="5">
        <v>-4.3999999999999906</v>
      </c>
    </row>
    <row r="141" spans="1:3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</row>
    <row r="142" spans="1:31">
      <c r="A142" s="56" t="s">
        <v>66</v>
      </c>
      <c r="B142" s="56" t="s">
        <v>199</v>
      </c>
      <c r="C142" s="56" t="s">
        <v>132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-800</v>
      </c>
      <c r="Q142" s="5">
        <v>-800</v>
      </c>
      <c r="R142" s="5">
        <v>-1328.9999999900001</v>
      </c>
      <c r="S142" s="5">
        <v>-1328.9999999900001</v>
      </c>
      <c r="T142" s="5">
        <v>-1328.9999999900001</v>
      </c>
      <c r="U142" s="5">
        <v>-1328.9999999900001</v>
      </c>
      <c r="V142" s="5">
        <v>-1328.9999999900001</v>
      </c>
      <c r="W142" s="5">
        <v>-1328.9999999900001</v>
      </c>
      <c r="X142" s="5">
        <v>-1328.9999999900001</v>
      </c>
      <c r="Y142" s="5">
        <v>-1328.9999999900001</v>
      </c>
      <c r="Z142" s="5">
        <v>-1328.9999999900001</v>
      </c>
      <c r="AA142" s="5">
        <v>-1328.9999999900001</v>
      </c>
      <c r="AB142" s="5">
        <v>-1328.9999999900001</v>
      </c>
      <c r="AC142" s="5">
        <v>-1328.9999999900001</v>
      </c>
      <c r="AD142" s="5">
        <v>-1328.9999999900001</v>
      </c>
      <c r="AE142" s="5">
        <v>-1328.9999999900001</v>
      </c>
    </row>
    <row r="143" spans="1:31">
      <c r="A143" s="56" t="s">
        <v>66</v>
      </c>
      <c r="B143" s="56" t="s">
        <v>199</v>
      </c>
      <c r="C143" s="56" t="s">
        <v>134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-382.5000106</v>
      </c>
      <c r="L143" s="5">
        <v>-382.5000106</v>
      </c>
      <c r="M143" s="5">
        <v>-622.16001064</v>
      </c>
      <c r="N143" s="5">
        <v>-622.16001064</v>
      </c>
      <c r="O143" s="5">
        <v>-622.16001064</v>
      </c>
      <c r="P143" s="5">
        <v>-702.16001064</v>
      </c>
      <c r="Q143" s="5">
        <v>-702.16001064</v>
      </c>
      <c r="R143" s="5">
        <v>-702.16001593999999</v>
      </c>
      <c r="S143" s="5">
        <v>-702.16001593999999</v>
      </c>
      <c r="T143" s="5">
        <v>-702.16001593999999</v>
      </c>
      <c r="U143" s="5">
        <v>-702.16001593999999</v>
      </c>
      <c r="V143" s="5">
        <v>-702.16001593999999</v>
      </c>
      <c r="W143" s="5">
        <v>-702.16001593999999</v>
      </c>
      <c r="X143" s="5">
        <v>-702.16001593999999</v>
      </c>
      <c r="Y143" s="5">
        <v>-1040.16001594</v>
      </c>
      <c r="Z143" s="5">
        <v>-1163.36001594</v>
      </c>
      <c r="AA143" s="5">
        <v>-1317.36001594</v>
      </c>
      <c r="AB143" s="5">
        <v>-1317.36001594</v>
      </c>
      <c r="AC143" s="5">
        <v>-1317.36001594</v>
      </c>
      <c r="AD143" s="5">
        <v>-1317.36001594</v>
      </c>
      <c r="AE143" s="5">
        <v>-1354.5600159400001</v>
      </c>
    </row>
    <row r="144" spans="1:31">
      <c r="A144" s="56" t="s">
        <v>66</v>
      </c>
      <c r="B144" s="56" t="s">
        <v>199</v>
      </c>
      <c r="C144" s="56" t="s">
        <v>136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</row>
    <row r="145" spans="1:31">
      <c r="A145" s="56" t="s">
        <v>66</v>
      </c>
      <c r="B145" s="56" t="s">
        <v>199</v>
      </c>
      <c r="C145" s="56" t="s">
        <v>153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</row>
    <row r="146" spans="1:31">
      <c r="A146" s="56" t="s">
        <v>66</v>
      </c>
      <c r="B146" s="56" t="s">
        <v>199</v>
      </c>
      <c r="C146" s="56" t="s">
        <v>154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-4.7600000243619434E-6</v>
      </c>
      <c r="Y146" s="5">
        <v>-6.2500000126419764E-6</v>
      </c>
      <c r="Z146" s="5">
        <v>-6.429999984902679E-6</v>
      </c>
      <c r="AA146" s="5">
        <v>-9.2399999971348734E-6</v>
      </c>
      <c r="AB146" s="5">
        <v>-1.493999997137507E-5</v>
      </c>
      <c r="AC146" s="5">
        <v>-2.5289999996402909E-5</v>
      </c>
      <c r="AD146" s="5">
        <v>-2.5289999996402909E-5</v>
      </c>
      <c r="AE146" s="5">
        <v>-2.3132000006853559E-4</v>
      </c>
    </row>
    <row r="147" spans="1:31">
      <c r="A147" s="56" t="s">
        <v>66</v>
      </c>
      <c r="B147" s="56" t="s">
        <v>199</v>
      </c>
      <c r="C147" s="56" t="s">
        <v>155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-2.1</v>
      </c>
      <c r="AA147" s="5">
        <v>-2.1</v>
      </c>
      <c r="AB147" s="5">
        <v>-2.1</v>
      </c>
      <c r="AC147" s="5">
        <v>-2.1</v>
      </c>
      <c r="AD147" s="5">
        <v>-2.1</v>
      </c>
      <c r="AE147" s="5">
        <v>-2.1</v>
      </c>
    </row>
    <row r="148" spans="1:3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</row>
    <row r="149" spans="1:31">
      <c r="A149" s="56" t="s">
        <v>66</v>
      </c>
      <c r="B149" s="56" t="s">
        <v>200</v>
      </c>
      <c r="C149" s="56" t="s">
        <v>132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-208</v>
      </c>
      <c r="L149" s="5">
        <v>-208</v>
      </c>
      <c r="M149" s="5">
        <v>-208</v>
      </c>
      <c r="N149" s="5">
        <v>-208</v>
      </c>
      <c r="O149" s="5">
        <v>-208</v>
      </c>
      <c r="P149" s="5">
        <v>-208</v>
      </c>
      <c r="Q149" s="5">
        <v>-208</v>
      </c>
      <c r="R149" s="5">
        <v>-208</v>
      </c>
      <c r="S149" s="5">
        <v>-208</v>
      </c>
      <c r="T149" s="5">
        <v>-208</v>
      </c>
      <c r="U149" s="5">
        <v>-208</v>
      </c>
      <c r="V149" s="5">
        <v>-208</v>
      </c>
      <c r="W149" s="5">
        <v>-208</v>
      </c>
      <c r="X149" s="5">
        <v>-208</v>
      </c>
      <c r="Y149" s="5">
        <v>-208</v>
      </c>
      <c r="Z149" s="5">
        <v>-208</v>
      </c>
      <c r="AA149" s="5">
        <v>-208</v>
      </c>
      <c r="AB149" s="5">
        <v>-208</v>
      </c>
      <c r="AC149" s="5">
        <v>-208</v>
      </c>
      <c r="AD149" s="5">
        <v>-208</v>
      </c>
      <c r="AE149" s="5">
        <v>-208</v>
      </c>
    </row>
    <row r="150" spans="1:31">
      <c r="A150" s="56" t="s">
        <v>66</v>
      </c>
      <c r="B150" s="56" t="s">
        <v>200</v>
      </c>
      <c r="C150" s="56" t="s">
        <v>134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-1.325E-5</v>
      </c>
      <c r="L150" s="5">
        <v>-1.325E-5</v>
      </c>
      <c r="M150" s="5">
        <v>-1.325E-5</v>
      </c>
      <c r="N150" s="5">
        <v>-1.325E-5</v>
      </c>
      <c r="O150" s="5">
        <v>-1.325E-5</v>
      </c>
      <c r="P150" s="5">
        <v>-1.325E-5</v>
      </c>
      <c r="Q150" s="5">
        <v>-1.325E-5</v>
      </c>
      <c r="R150" s="5">
        <v>-1.855E-5</v>
      </c>
      <c r="S150" s="5">
        <v>-1.855E-5</v>
      </c>
      <c r="T150" s="5">
        <v>-1.855E-5</v>
      </c>
      <c r="U150" s="5">
        <v>-120.00001854999999</v>
      </c>
      <c r="V150" s="5">
        <v>-120.00001854999999</v>
      </c>
      <c r="W150" s="5">
        <v>-120.00001854999999</v>
      </c>
      <c r="X150" s="5">
        <v>-120.00001854999999</v>
      </c>
      <c r="Y150" s="5">
        <v>-120.00002915</v>
      </c>
      <c r="Z150" s="5">
        <v>-120.00002915</v>
      </c>
      <c r="AA150" s="5">
        <v>-120.00002915</v>
      </c>
      <c r="AB150" s="5">
        <v>-120.00002915</v>
      </c>
      <c r="AC150" s="5">
        <v>-120.00002915</v>
      </c>
      <c r="AD150" s="5">
        <v>-120.00002915</v>
      </c>
      <c r="AE150" s="5">
        <v>-178.00002914999999</v>
      </c>
    </row>
    <row r="151" spans="1:31">
      <c r="A151" s="56" t="s">
        <v>66</v>
      </c>
      <c r="B151" s="56" t="s">
        <v>200</v>
      </c>
      <c r="C151" s="56" t="s">
        <v>136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</row>
    <row r="152" spans="1:31">
      <c r="A152" s="56" t="s">
        <v>66</v>
      </c>
      <c r="B152" s="56" t="s">
        <v>200</v>
      </c>
      <c r="C152" s="56" t="s">
        <v>153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</row>
    <row r="153" spans="1:31">
      <c r="A153" s="56" t="s">
        <v>66</v>
      </c>
      <c r="B153" s="56" t="s">
        <v>200</v>
      </c>
      <c r="C153" s="56" t="s">
        <v>154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-5.9600000000000039E-6</v>
      </c>
      <c r="Y153" s="5">
        <v>-5.9600000000000039E-6</v>
      </c>
      <c r="Z153" s="5">
        <v>-5.9600000000000039E-6</v>
      </c>
      <c r="AA153" s="5">
        <v>-6.5800000000000082E-6</v>
      </c>
      <c r="AB153" s="5">
        <v>-6.5800000000000082E-6</v>
      </c>
      <c r="AC153" s="5">
        <v>-6.5800000000000082E-6</v>
      </c>
      <c r="AD153" s="5">
        <v>-6.5800000000000082E-6</v>
      </c>
      <c r="AE153" s="5">
        <v>-6.5800000000000082E-6</v>
      </c>
    </row>
    <row r="154" spans="1:31">
      <c r="A154" s="56" t="s">
        <v>66</v>
      </c>
      <c r="B154" s="56" t="s">
        <v>200</v>
      </c>
      <c r="C154" s="56" t="s">
        <v>155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</row>
    <row r="156" spans="1:31">
      <c r="A156" s="56" t="s">
        <v>68</v>
      </c>
      <c r="B156" s="56" t="s">
        <v>163</v>
      </c>
      <c r="C156" s="56" t="s">
        <v>130</v>
      </c>
      <c r="D156" s="5">
        <v>0</v>
      </c>
      <c r="E156" s="5">
        <v>0</v>
      </c>
      <c r="F156" s="5">
        <v>-2880</v>
      </c>
      <c r="G156" s="5">
        <v>-2880</v>
      </c>
      <c r="H156" s="5">
        <v>-4200</v>
      </c>
      <c r="I156" s="5">
        <v>-4885</v>
      </c>
      <c r="J156" s="5">
        <v>-5570</v>
      </c>
      <c r="K156" s="5">
        <v>-5570</v>
      </c>
      <c r="L156" s="5">
        <v>-5570</v>
      </c>
      <c r="M156" s="5">
        <v>-5570</v>
      </c>
      <c r="N156" s="5">
        <v>-6940</v>
      </c>
      <c r="O156" s="5">
        <v>-6940</v>
      </c>
      <c r="P156" s="5">
        <v>-6940</v>
      </c>
      <c r="Q156" s="5">
        <v>-6940</v>
      </c>
      <c r="R156" s="5">
        <v>-6940</v>
      </c>
      <c r="S156" s="5">
        <v>-6940</v>
      </c>
      <c r="T156" s="5">
        <v>-8330</v>
      </c>
      <c r="U156" s="5">
        <v>-8330</v>
      </c>
      <c r="V156" s="5">
        <v>-8330</v>
      </c>
      <c r="W156" s="5">
        <v>-8330</v>
      </c>
      <c r="X156" s="5">
        <v>-8330</v>
      </c>
      <c r="Y156" s="5">
        <v>-8330</v>
      </c>
      <c r="Z156" s="5">
        <v>-8330</v>
      </c>
      <c r="AA156" s="5">
        <v>-8330</v>
      </c>
      <c r="AB156" s="5">
        <v>-8330</v>
      </c>
      <c r="AC156" s="5">
        <v>-8330</v>
      </c>
      <c r="AD156" s="5">
        <v>-8330</v>
      </c>
      <c r="AE156" s="5">
        <v>-8330</v>
      </c>
    </row>
    <row r="157" spans="1:31">
      <c r="A157" s="56" t="s">
        <v>68</v>
      </c>
      <c r="B157" s="56" t="s">
        <v>163</v>
      </c>
      <c r="C157" s="56" t="s">
        <v>132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-440</v>
      </c>
      <c r="Y157" s="5">
        <v>-440</v>
      </c>
      <c r="Z157" s="5">
        <v>-440</v>
      </c>
      <c r="AA157" s="5">
        <v>-440</v>
      </c>
      <c r="AB157" s="5">
        <v>-440</v>
      </c>
      <c r="AC157" s="5">
        <v>-440</v>
      </c>
      <c r="AD157" s="5">
        <v>-440</v>
      </c>
      <c r="AE157" s="5">
        <v>-440</v>
      </c>
    </row>
    <row r="158" spans="1:31">
      <c r="A158" s="56" t="s">
        <v>68</v>
      </c>
      <c r="B158" s="56" t="s">
        <v>163</v>
      </c>
      <c r="C158" s="56" t="s">
        <v>134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-1.1090000000000001E-5</v>
      </c>
      <c r="L158" s="5">
        <v>-1.1090000000000001E-5</v>
      </c>
      <c r="M158" s="5">
        <v>-1.1090000000000001E-5</v>
      </c>
      <c r="N158" s="5">
        <v>-1.1090000000000001E-5</v>
      </c>
      <c r="O158" s="5">
        <v>-1.1090000000000001E-5</v>
      </c>
      <c r="P158" s="5">
        <v>-1.1090000000000001E-5</v>
      </c>
      <c r="Q158" s="5">
        <v>-1.1090000000000001E-5</v>
      </c>
      <c r="R158" s="5">
        <v>-1.7859999999999998E-5</v>
      </c>
      <c r="S158" s="5">
        <v>-1.7859999999999998E-5</v>
      </c>
      <c r="T158" s="5">
        <v>-1.7859999999999998E-5</v>
      </c>
      <c r="U158" s="5">
        <v>-1.7859999999999998E-5</v>
      </c>
      <c r="V158" s="5">
        <v>-1.7859999999999998E-5</v>
      </c>
      <c r="W158" s="5">
        <v>-1.7859999999999998E-5</v>
      </c>
      <c r="X158" s="5">
        <v>-1.7859999999999998E-5</v>
      </c>
      <c r="Y158" s="5">
        <v>-848.99905166999997</v>
      </c>
      <c r="Z158" s="5">
        <v>-848.99905166999997</v>
      </c>
      <c r="AA158" s="5">
        <v>-848.99905166999997</v>
      </c>
      <c r="AB158" s="5">
        <v>-848.99905166999997</v>
      </c>
      <c r="AC158" s="5">
        <v>-848.99905166999997</v>
      </c>
      <c r="AD158" s="5">
        <v>-848.99905166999997</v>
      </c>
      <c r="AE158" s="5">
        <v>-848.99905166999997</v>
      </c>
    </row>
    <row r="159" spans="1:31">
      <c r="A159" s="56" t="s">
        <v>68</v>
      </c>
      <c r="B159" s="56" t="s">
        <v>163</v>
      </c>
      <c r="C159" s="56" t="s">
        <v>136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</row>
    <row r="160" spans="1:31">
      <c r="A160" s="56" t="s">
        <v>68</v>
      </c>
      <c r="B160" s="56" t="s">
        <v>163</v>
      </c>
      <c r="C160" s="56" t="s">
        <v>153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</row>
    <row r="161" spans="1:31">
      <c r="A161" s="56" t="s">
        <v>68</v>
      </c>
      <c r="B161" s="56" t="s">
        <v>163</v>
      </c>
      <c r="C161" s="56" t="s">
        <v>154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-4.7199999164582607E-6</v>
      </c>
      <c r="Y161" s="5">
        <v>-5.4100000090762544E-6</v>
      </c>
      <c r="Z161" s="5">
        <v>-599.98787455000002</v>
      </c>
      <c r="AA161" s="5">
        <v>-599.98787455000002</v>
      </c>
      <c r="AB161" s="5">
        <v>-1833.10516003</v>
      </c>
      <c r="AC161" s="5">
        <v>-2049.67233412</v>
      </c>
      <c r="AD161" s="5">
        <v>-2049.67233412</v>
      </c>
      <c r="AE161" s="5">
        <v>-2049.6723389399999</v>
      </c>
    </row>
    <row r="162" spans="1:31">
      <c r="A162" s="56" t="s">
        <v>68</v>
      </c>
      <c r="B162" s="56" t="s">
        <v>163</v>
      </c>
      <c r="C162" s="56" t="s">
        <v>155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</row>
    <row r="163" spans="1:3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20"/>
      <c r="W163" s="7"/>
      <c r="X163" s="7"/>
      <c r="Y163" s="7"/>
      <c r="Z163" s="7"/>
      <c r="AA163" s="7"/>
      <c r="AB163" s="7"/>
      <c r="AC163" s="7"/>
      <c r="AD163" s="7"/>
      <c r="AE163" s="7"/>
    </row>
    <row r="164" spans="1:31">
      <c r="A164" s="56" t="s">
        <v>68</v>
      </c>
      <c r="B164" s="56" t="s">
        <v>197</v>
      </c>
      <c r="C164" s="56" t="s">
        <v>130</v>
      </c>
      <c r="D164" s="5">
        <v>0</v>
      </c>
      <c r="E164" s="5">
        <v>0</v>
      </c>
      <c r="F164" s="5">
        <v>-700</v>
      </c>
      <c r="G164" s="5">
        <v>-1400</v>
      </c>
      <c r="H164" s="5">
        <v>-2100</v>
      </c>
      <c r="I164" s="5">
        <v>-3294</v>
      </c>
      <c r="J164" s="5">
        <v>-3574</v>
      </c>
      <c r="K164" s="5">
        <v>-4974</v>
      </c>
      <c r="L164" s="5">
        <v>-4974</v>
      </c>
      <c r="M164" s="5">
        <v>-5704</v>
      </c>
      <c r="N164" s="5">
        <v>-6434</v>
      </c>
      <c r="O164" s="5">
        <v>-6434</v>
      </c>
      <c r="P164" s="5">
        <v>-6434</v>
      </c>
      <c r="Q164" s="5">
        <v>-6434</v>
      </c>
      <c r="R164" s="5">
        <v>-6434</v>
      </c>
      <c r="S164" s="5">
        <v>-6434</v>
      </c>
      <c r="T164" s="5">
        <v>-7274</v>
      </c>
      <c r="U164" s="5">
        <v>-7700</v>
      </c>
      <c r="V164" s="5">
        <v>-7700</v>
      </c>
      <c r="W164" s="5">
        <v>-8126</v>
      </c>
      <c r="X164" s="5">
        <v>-8126</v>
      </c>
      <c r="Y164" s="5">
        <v>-8126</v>
      </c>
      <c r="Z164" s="5">
        <v>-8126</v>
      </c>
      <c r="AA164" s="5">
        <v>-8126</v>
      </c>
      <c r="AB164" s="5">
        <v>-8126</v>
      </c>
      <c r="AC164" s="5">
        <v>-8126</v>
      </c>
      <c r="AD164" s="5">
        <v>-8126</v>
      </c>
      <c r="AE164" s="5">
        <v>-8126</v>
      </c>
    </row>
    <row r="165" spans="1:31">
      <c r="A165" s="56" t="s">
        <v>68</v>
      </c>
      <c r="B165" s="56" t="s">
        <v>197</v>
      </c>
      <c r="C165" s="56" t="s">
        <v>132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-385</v>
      </c>
      <c r="R165" s="5">
        <v>-385</v>
      </c>
      <c r="S165" s="5">
        <v>-385</v>
      </c>
      <c r="T165" s="5">
        <v>-529.39999998999997</v>
      </c>
      <c r="U165" s="5">
        <v>-529.39999998999997</v>
      </c>
      <c r="V165" s="5">
        <v>-529.39999998999997</v>
      </c>
      <c r="W165" s="5">
        <v>-529.39999998999997</v>
      </c>
      <c r="X165" s="5">
        <v>-529.39999998999997</v>
      </c>
      <c r="Y165" s="5">
        <v>-529.39999998999997</v>
      </c>
      <c r="Z165" s="5">
        <v>-1353.89999999</v>
      </c>
      <c r="AA165" s="5">
        <v>-1597.89999999</v>
      </c>
      <c r="AB165" s="5">
        <v>-1597.89999999</v>
      </c>
      <c r="AC165" s="5">
        <v>-1597.89999999</v>
      </c>
      <c r="AD165" s="5">
        <v>-1597.89999999</v>
      </c>
      <c r="AE165" s="5">
        <v>-1597.89999999</v>
      </c>
    </row>
    <row r="166" spans="1:31">
      <c r="A166" s="56" t="s">
        <v>68</v>
      </c>
      <c r="B166" s="56" t="s">
        <v>197</v>
      </c>
      <c r="C166" s="56" t="s">
        <v>134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-292.00000001000001</v>
      </c>
      <c r="O166" s="5">
        <v>-409.00000001000001</v>
      </c>
      <c r="P166" s="5">
        <v>-409.00000001000001</v>
      </c>
      <c r="Q166" s="5">
        <v>-409.00000001000001</v>
      </c>
      <c r="R166" s="5">
        <v>-409.00001423999998</v>
      </c>
      <c r="S166" s="5">
        <v>-409.00001423999998</v>
      </c>
      <c r="T166" s="5">
        <v>-409.00001423999998</v>
      </c>
      <c r="U166" s="5">
        <v>-409.00001423999998</v>
      </c>
      <c r="V166" s="5">
        <v>-409.00001423999998</v>
      </c>
      <c r="W166" s="5">
        <v>-409.00001423999998</v>
      </c>
      <c r="X166" s="5">
        <v>-409.00001423999998</v>
      </c>
      <c r="Y166" s="5">
        <v>-540.50007223</v>
      </c>
      <c r="Z166" s="5">
        <v>-540.50007223</v>
      </c>
      <c r="AA166" s="5">
        <v>-1089.5000722299999</v>
      </c>
      <c r="AB166" s="5">
        <v>-1089.5000722299999</v>
      </c>
      <c r="AC166" s="5">
        <v>-1089.5000722299999</v>
      </c>
      <c r="AD166" s="5">
        <v>-1608.5000722299999</v>
      </c>
      <c r="AE166" s="5">
        <v>-1954.5000722299999</v>
      </c>
    </row>
    <row r="167" spans="1:31">
      <c r="A167" s="56" t="s">
        <v>68</v>
      </c>
      <c r="B167" s="56" t="s">
        <v>197</v>
      </c>
      <c r="C167" s="56" t="s">
        <v>136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-86.4</v>
      </c>
      <c r="S167" s="5">
        <v>-86.4</v>
      </c>
      <c r="T167" s="5">
        <v>-86.4</v>
      </c>
      <c r="U167" s="5">
        <v>-86.4</v>
      </c>
      <c r="V167" s="5">
        <v>-86.4</v>
      </c>
      <c r="W167" s="5">
        <v>-152.4</v>
      </c>
      <c r="X167" s="5">
        <v>-152.4</v>
      </c>
      <c r="Y167" s="5">
        <v>-152.4</v>
      </c>
      <c r="Z167" s="5">
        <v>-152.4</v>
      </c>
      <c r="AA167" s="5">
        <v>-152.4</v>
      </c>
      <c r="AB167" s="5">
        <v>-152.4</v>
      </c>
      <c r="AC167" s="5">
        <v>-152.4</v>
      </c>
      <c r="AD167" s="5">
        <v>-152.4</v>
      </c>
      <c r="AE167" s="5">
        <v>-152.4</v>
      </c>
    </row>
    <row r="168" spans="1:31">
      <c r="A168" s="56" t="s">
        <v>68</v>
      </c>
      <c r="B168" s="56" t="s">
        <v>197</v>
      </c>
      <c r="C168" s="56" t="s">
        <v>153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</row>
    <row r="169" spans="1:31">
      <c r="A169" s="56" t="s">
        <v>68</v>
      </c>
      <c r="B169" s="56" t="s">
        <v>197</v>
      </c>
      <c r="C169" s="56" t="s">
        <v>154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-7.9500000822463335E-6</v>
      </c>
      <c r="Y169" s="5">
        <v>-9.9700000362190622E-6</v>
      </c>
      <c r="Z169" s="5">
        <v>-1.033000009442731E-5</v>
      </c>
      <c r="AA169" s="5">
        <v>-1.406000021120235E-5</v>
      </c>
      <c r="AB169" s="5">
        <v>-2.3090000325964869E-5</v>
      </c>
      <c r="AC169" s="5">
        <v>-344.00160609000022</v>
      </c>
      <c r="AD169" s="5">
        <v>-344.00160609000022</v>
      </c>
      <c r="AE169" s="5">
        <v>-758.51051702000029</v>
      </c>
    </row>
    <row r="170" spans="1:31">
      <c r="A170" s="56" t="s">
        <v>68</v>
      </c>
      <c r="B170" s="56" t="s">
        <v>197</v>
      </c>
      <c r="C170" s="56" t="s">
        <v>155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-3.069999999999982E-6</v>
      </c>
      <c r="Y170" s="5">
        <v>-3.069999999999982E-6</v>
      </c>
      <c r="Z170" s="5">
        <v>-3.069999999999982E-6</v>
      </c>
      <c r="AA170" s="5">
        <v>-4.0599999999999577E-6</v>
      </c>
      <c r="AB170" s="5">
        <v>-6.0899999999999908E-6</v>
      </c>
      <c r="AC170" s="5">
        <v>-6.0899999999999908E-6</v>
      </c>
      <c r="AD170" s="5">
        <v>-6.0899999999999908E-6</v>
      </c>
      <c r="AE170" s="5">
        <v>-6.0899999999999908E-6</v>
      </c>
    </row>
    <row r="171" spans="1:3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</row>
    <row r="172" spans="1:31">
      <c r="A172" s="56" t="s">
        <v>68</v>
      </c>
      <c r="B172" s="56" t="s">
        <v>198</v>
      </c>
      <c r="C172" s="56" t="s">
        <v>131</v>
      </c>
      <c r="D172" s="5">
        <v>0</v>
      </c>
      <c r="E172" s="5">
        <v>0</v>
      </c>
      <c r="F172" s="5">
        <v>-700</v>
      </c>
      <c r="G172" s="5">
        <v>-1450</v>
      </c>
      <c r="H172" s="5">
        <v>-1450</v>
      </c>
      <c r="I172" s="5">
        <v>-2010</v>
      </c>
      <c r="J172" s="5">
        <v>-3115</v>
      </c>
      <c r="K172" s="5">
        <v>-3675</v>
      </c>
      <c r="L172" s="5">
        <v>-3675</v>
      </c>
      <c r="M172" s="5">
        <v>-4835</v>
      </c>
      <c r="N172" s="5">
        <v>-4835</v>
      </c>
      <c r="O172" s="5">
        <v>-4835</v>
      </c>
      <c r="P172" s="5">
        <v>-4835</v>
      </c>
      <c r="Q172" s="5">
        <v>-4835</v>
      </c>
      <c r="R172" s="5">
        <v>-4835</v>
      </c>
      <c r="S172" s="5">
        <v>-4835</v>
      </c>
      <c r="T172" s="5">
        <v>-4835</v>
      </c>
      <c r="U172" s="5">
        <v>-4835</v>
      </c>
      <c r="V172" s="5">
        <v>-4835</v>
      </c>
      <c r="W172" s="5">
        <v>-4835</v>
      </c>
      <c r="X172" s="5">
        <v>-4835</v>
      </c>
      <c r="Y172" s="5">
        <v>-4835</v>
      </c>
      <c r="Z172" s="5">
        <v>-4835</v>
      </c>
      <c r="AA172" s="5">
        <v>-4835</v>
      </c>
      <c r="AB172" s="5">
        <v>-4835</v>
      </c>
      <c r="AC172" s="5">
        <v>-4835</v>
      </c>
      <c r="AD172" s="5">
        <v>-4835</v>
      </c>
      <c r="AE172" s="5">
        <v>-4835</v>
      </c>
    </row>
    <row r="173" spans="1:31">
      <c r="A173" s="56" t="s">
        <v>68</v>
      </c>
      <c r="B173" s="56" t="s">
        <v>198</v>
      </c>
      <c r="C173" s="56" t="s">
        <v>132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-500</v>
      </c>
      <c r="L173" s="5">
        <v>-500</v>
      </c>
      <c r="M173" s="5">
        <v>-500</v>
      </c>
      <c r="N173" s="5">
        <v>-500</v>
      </c>
      <c r="O173" s="5">
        <v>-500</v>
      </c>
      <c r="P173" s="5">
        <v>-500</v>
      </c>
      <c r="Q173" s="5">
        <v>-500</v>
      </c>
      <c r="R173" s="5">
        <v>-500</v>
      </c>
      <c r="S173" s="5">
        <v>-500</v>
      </c>
      <c r="T173" s="5">
        <v>-500</v>
      </c>
      <c r="U173" s="5">
        <v>-500</v>
      </c>
      <c r="V173" s="5">
        <v>-500</v>
      </c>
      <c r="W173" s="5">
        <v>-500</v>
      </c>
      <c r="X173" s="5">
        <v>-500</v>
      </c>
      <c r="Y173" s="5">
        <v>-500</v>
      </c>
      <c r="Z173" s="5">
        <v>-500</v>
      </c>
      <c r="AA173" s="5">
        <v>-500</v>
      </c>
      <c r="AB173" s="5">
        <v>-500</v>
      </c>
      <c r="AC173" s="5">
        <v>-500</v>
      </c>
      <c r="AD173" s="5">
        <v>-500</v>
      </c>
      <c r="AE173" s="5">
        <v>-500</v>
      </c>
    </row>
    <row r="174" spans="1:31">
      <c r="A174" s="56" t="s">
        <v>68</v>
      </c>
      <c r="B174" s="56" t="s">
        <v>198</v>
      </c>
      <c r="C174" s="56" t="s">
        <v>134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-170</v>
      </c>
      <c r="O174" s="5">
        <v>-170</v>
      </c>
      <c r="P174" s="5">
        <v>-170</v>
      </c>
      <c r="Q174" s="5">
        <v>-170</v>
      </c>
      <c r="R174" s="5">
        <v>-170.00001305000001</v>
      </c>
      <c r="S174" s="5">
        <v>-170.00001305000001</v>
      </c>
      <c r="T174" s="5">
        <v>-610.00001305000001</v>
      </c>
      <c r="U174" s="5">
        <v>-610.00001305000001</v>
      </c>
      <c r="V174" s="5">
        <v>-610.00001305000001</v>
      </c>
      <c r="W174" s="5">
        <v>-704.00001305000001</v>
      </c>
      <c r="X174" s="5">
        <v>-704.00001305000001</v>
      </c>
      <c r="Y174" s="5">
        <v>-704.00001305000001</v>
      </c>
      <c r="Z174" s="5">
        <v>-704.00001305000001</v>
      </c>
      <c r="AA174" s="5">
        <v>-704.00001305000001</v>
      </c>
      <c r="AB174" s="5">
        <v>-1288.00001305</v>
      </c>
      <c r="AC174" s="5">
        <v>-1288.00001305</v>
      </c>
      <c r="AD174" s="5">
        <v>-1288.00001305</v>
      </c>
      <c r="AE174" s="5">
        <v>-1288.00001305</v>
      </c>
    </row>
    <row r="175" spans="1:31">
      <c r="A175" s="56" t="s">
        <v>68</v>
      </c>
      <c r="B175" s="56" t="s">
        <v>198</v>
      </c>
      <c r="C175" s="56" t="s">
        <v>136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56" t="s">
        <v>68</v>
      </c>
      <c r="B176" s="56" t="s">
        <v>198</v>
      </c>
      <c r="C176" s="56" t="s">
        <v>153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</row>
    <row r="177" spans="1:31">
      <c r="A177" s="56" t="s">
        <v>68</v>
      </c>
      <c r="B177" s="56" t="s">
        <v>198</v>
      </c>
      <c r="C177" s="56" t="s">
        <v>154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-1.650000058361911E-6</v>
      </c>
      <c r="Y177" s="5">
        <v>-2.080000058413134E-6</v>
      </c>
      <c r="Z177" s="5">
        <v>-2.5100000584643571E-6</v>
      </c>
      <c r="AA177" s="5">
        <v>-3.7600000268867011E-6</v>
      </c>
      <c r="AB177" s="5">
        <v>-6.5900001118279761E-6</v>
      </c>
      <c r="AC177" s="5">
        <v>-1.2539999943328439E-5</v>
      </c>
      <c r="AD177" s="5">
        <v>-375.14694489999999</v>
      </c>
      <c r="AE177" s="5">
        <v>-1326.36733202</v>
      </c>
    </row>
    <row r="178" spans="1:31">
      <c r="A178" s="56" t="s">
        <v>68</v>
      </c>
      <c r="B178" s="56" t="s">
        <v>198</v>
      </c>
      <c r="C178" s="56" t="s">
        <v>155</v>
      </c>
      <c r="D178" s="5">
        <v>0</v>
      </c>
      <c r="E178" s="5">
        <v>-1.0999999999999981</v>
      </c>
      <c r="F178" s="5">
        <v>-1.0999999999999981</v>
      </c>
      <c r="G178" s="5">
        <v>-1.0999999999999981</v>
      </c>
      <c r="H178" s="5">
        <v>-1.0999999999999981</v>
      </c>
      <c r="I178" s="5">
        <v>-2.1999999999999962</v>
      </c>
      <c r="J178" s="5">
        <v>-2.1999999999999962</v>
      </c>
      <c r="K178" s="5">
        <v>-2.1999999999999962</v>
      </c>
      <c r="L178" s="5">
        <v>-2.1999999999999962</v>
      </c>
      <c r="M178" s="5">
        <v>-2.1999999999999962</v>
      </c>
      <c r="N178" s="5">
        <v>-3.299999999999994</v>
      </c>
      <c r="O178" s="5">
        <v>-3.299999999999994</v>
      </c>
      <c r="P178" s="5">
        <v>-4.3999999999999906</v>
      </c>
      <c r="Q178" s="5">
        <v>-4.3999999999999906</v>
      </c>
      <c r="R178" s="5">
        <v>-4.3999999999999906</v>
      </c>
      <c r="S178" s="5">
        <v>-4.3999999999999906</v>
      </c>
      <c r="T178" s="5">
        <v>-4.3999999999999906</v>
      </c>
      <c r="U178" s="5">
        <v>-4.3999999999999906</v>
      </c>
      <c r="V178" s="5">
        <v>-4.3999999999999906</v>
      </c>
      <c r="W178" s="5">
        <v>-4.3999999999999906</v>
      </c>
      <c r="X178" s="5">
        <v>-4.3999999999999906</v>
      </c>
      <c r="Y178" s="5">
        <v>-4.3999999999999906</v>
      </c>
      <c r="Z178" s="5">
        <v>-4.3999999999999906</v>
      </c>
      <c r="AA178" s="5">
        <v>-4.3999999999999906</v>
      </c>
      <c r="AB178" s="5">
        <v>-4.3999999999999906</v>
      </c>
      <c r="AC178" s="5">
        <v>-4.3999999999999906</v>
      </c>
      <c r="AD178" s="5">
        <v>-4.3999999999999906</v>
      </c>
      <c r="AE178" s="5">
        <v>-4.3999999999999906</v>
      </c>
    </row>
    <row r="179" spans="1:3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</row>
    <row r="180" spans="1:31">
      <c r="A180" s="56" t="s">
        <v>68</v>
      </c>
      <c r="B180" s="56" t="s">
        <v>199</v>
      </c>
      <c r="C180" s="56" t="s">
        <v>132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-800</v>
      </c>
      <c r="Q180" s="5">
        <v>-800</v>
      </c>
      <c r="R180" s="5">
        <v>-1328.9999999900001</v>
      </c>
      <c r="S180" s="5">
        <v>-1328.9999999900001</v>
      </c>
      <c r="T180" s="5">
        <v>-1328.9999999900001</v>
      </c>
      <c r="U180" s="5">
        <v>-1328.9999999900001</v>
      </c>
      <c r="V180" s="5">
        <v>-1328.9999999900001</v>
      </c>
      <c r="W180" s="5">
        <v>-1328.9999999900001</v>
      </c>
      <c r="X180" s="5">
        <v>-1328.9999999900001</v>
      </c>
      <c r="Y180" s="5">
        <v>-1328.9999999900001</v>
      </c>
      <c r="Z180" s="5">
        <v>-1328.9999999900001</v>
      </c>
      <c r="AA180" s="5">
        <v>-1328.9999999900001</v>
      </c>
      <c r="AB180" s="5">
        <v>-1328.9999999900001</v>
      </c>
      <c r="AC180" s="5">
        <v>-1328.9999999900001</v>
      </c>
      <c r="AD180" s="5">
        <v>-1328.9999999900001</v>
      </c>
      <c r="AE180" s="5">
        <v>-1328.9999999900001</v>
      </c>
    </row>
    <row r="181" spans="1:31">
      <c r="A181" s="56" t="s">
        <v>68</v>
      </c>
      <c r="B181" s="56" t="s">
        <v>199</v>
      </c>
      <c r="C181" s="56" t="s">
        <v>134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-382.5</v>
      </c>
      <c r="L181" s="5">
        <v>-382.5</v>
      </c>
      <c r="M181" s="5">
        <v>-622.16000004</v>
      </c>
      <c r="N181" s="5">
        <v>-622.16000004</v>
      </c>
      <c r="O181" s="5">
        <v>-622.16000004</v>
      </c>
      <c r="P181" s="5">
        <v>-702.16000004</v>
      </c>
      <c r="Q181" s="5">
        <v>-702.16000004</v>
      </c>
      <c r="R181" s="5">
        <v>-702.16001064</v>
      </c>
      <c r="S181" s="5">
        <v>-702.16001064</v>
      </c>
      <c r="T181" s="5">
        <v>-702.16001064</v>
      </c>
      <c r="U181" s="5">
        <v>-702.16001064</v>
      </c>
      <c r="V181" s="5">
        <v>-702.16001064</v>
      </c>
      <c r="W181" s="5">
        <v>-702.16001064</v>
      </c>
      <c r="X181" s="5">
        <v>-702.16001064</v>
      </c>
      <c r="Y181" s="5">
        <v>-1040.1600106400001</v>
      </c>
      <c r="Z181" s="5">
        <v>-1163.3600106399999</v>
      </c>
      <c r="AA181" s="5">
        <v>-1317.3600106399999</v>
      </c>
      <c r="AB181" s="5">
        <v>-1317.3600106399999</v>
      </c>
      <c r="AC181" s="5">
        <v>-1317.3600106399999</v>
      </c>
      <c r="AD181" s="5">
        <v>-1317.3600106399999</v>
      </c>
      <c r="AE181" s="5">
        <v>-1354.56001064</v>
      </c>
    </row>
    <row r="182" spans="1:31">
      <c r="A182" s="56" t="s">
        <v>68</v>
      </c>
      <c r="B182" s="56" t="s">
        <v>199</v>
      </c>
      <c r="C182" s="56" t="s">
        <v>136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</row>
    <row r="183" spans="1:31">
      <c r="A183" s="56" t="s">
        <v>68</v>
      </c>
      <c r="B183" s="56" t="s">
        <v>199</v>
      </c>
      <c r="C183" s="56" t="s">
        <v>153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</row>
    <row r="184" spans="1:31">
      <c r="A184" s="56" t="s">
        <v>68</v>
      </c>
      <c r="B184" s="56" t="s">
        <v>199</v>
      </c>
      <c r="C184" s="56" t="s">
        <v>154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-1.8100000147569519E-6</v>
      </c>
      <c r="Y184" s="5">
        <v>-1.8100000147569519E-6</v>
      </c>
      <c r="Z184" s="5">
        <v>-1.8100000147569519E-6</v>
      </c>
      <c r="AA184" s="5">
        <v>-3.1200000307762821E-6</v>
      </c>
      <c r="AB184" s="5">
        <v>-5.7900000172139698E-6</v>
      </c>
      <c r="AC184" s="5">
        <v>-8.1500000135292794E-6</v>
      </c>
      <c r="AD184" s="5">
        <v>-8.1500000135292794E-6</v>
      </c>
      <c r="AE184" s="5">
        <v>-1.552199999252935E-4</v>
      </c>
    </row>
    <row r="185" spans="1:31">
      <c r="A185" s="56" t="s">
        <v>68</v>
      </c>
      <c r="B185" s="56" t="s">
        <v>199</v>
      </c>
      <c r="C185" s="56" t="s">
        <v>155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-2.1</v>
      </c>
      <c r="AA185" s="5">
        <v>-2.1</v>
      </c>
      <c r="AB185" s="5">
        <v>-2.1</v>
      </c>
      <c r="AC185" s="5">
        <v>-2.1</v>
      </c>
      <c r="AD185" s="5">
        <v>-2.1</v>
      </c>
      <c r="AE185" s="5">
        <v>-2.1</v>
      </c>
    </row>
    <row r="186" spans="1:3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</row>
    <row r="187" spans="1:31">
      <c r="A187" s="56" t="s">
        <v>68</v>
      </c>
      <c r="B187" s="56" t="s">
        <v>200</v>
      </c>
      <c r="C187" s="56" t="s">
        <v>132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-208</v>
      </c>
      <c r="L187" s="5">
        <v>-208</v>
      </c>
      <c r="M187" s="5">
        <v>-208</v>
      </c>
      <c r="N187" s="5">
        <v>-208</v>
      </c>
      <c r="O187" s="5">
        <v>-208</v>
      </c>
      <c r="P187" s="5">
        <v>-208</v>
      </c>
      <c r="Q187" s="5">
        <v>-208</v>
      </c>
      <c r="R187" s="5">
        <v>-208</v>
      </c>
      <c r="S187" s="5">
        <v>-208</v>
      </c>
      <c r="T187" s="5">
        <v>-208</v>
      </c>
      <c r="U187" s="5">
        <v>-208</v>
      </c>
      <c r="V187" s="5">
        <v>-208</v>
      </c>
      <c r="W187" s="5">
        <v>-208</v>
      </c>
      <c r="X187" s="5">
        <v>-208</v>
      </c>
      <c r="Y187" s="5">
        <v>-208</v>
      </c>
      <c r="Z187" s="5">
        <v>-208</v>
      </c>
      <c r="AA187" s="5">
        <v>-208</v>
      </c>
      <c r="AB187" s="5">
        <v>-208</v>
      </c>
      <c r="AC187" s="5">
        <v>-208</v>
      </c>
      <c r="AD187" s="5">
        <v>-208</v>
      </c>
      <c r="AE187" s="5">
        <v>-208</v>
      </c>
    </row>
    <row r="188" spans="1:31">
      <c r="A188" s="56" t="s">
        <v>68</v>
      </c>
      <c r="B188" s="56" t="s">
        <v>200</v>
      </c>
      <c r="C188" s="56" t="s">
        <v>134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-5.3000000000000001E-6</v>
      </c>
      <c r="S188" s="5">
        <v>-5.3000000000000001E-6</v>
      </c>
      <c r="T188" s="5">
        <v>-5.3000000000000001E-6</v>
      </c>
      <c r="U188" s="5">
        <v>-120.0000053</v>
      </c>
      <c r="V188" s="5">
        <v>-120.0000053</v>
      </c>
      <c r="W188" s="5">
        <v>-120.0000053</v>
      </c>
      <c r="X188" s="5">
        <v>-120.0000053</v>
      </c>
      <c r="Y188" s="5">
        <v>-120.0000371</v>
      </c>
      <c r="Z188" s="5">
        <v>-120.0000371</v>
      </c>
      <c r="AA188" s="5">
        <v>-120.0000371</v>
      </c>
      <c r="AB188" s="5">
        <v>-120.0000371</v>
      </c>
      <c r="AC188" s="5">
        <v>-120.0000371</v>
      </c>
      <c r="AD188" s="5">
        <v>-120.0000371</v>
      </c>
      <c r="AE188" s="5">
        <v>-178.00003709999999</v>
      </c>
    </row>
    <row r="189" spans="1:31">
      <c r="A189" s="56" t="s">
        <v>68</v>
      </c>
      <c r="B189" s="56" t="s">
        <v>200</v>
      </c>
      <c r="C189" s="56" t="s">
        <v>136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</row>
    <row r="190" spans="1:31">
      <c r="A190" s="56" t="s">
        <v>68</v>
      </c>
      <c r="B190" s="56" t="s">
        <v>200</v>
      </c>
      <c r="C190" s="56" t="s">
        <v>153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56" t="s">
        <v>68</v>
      </c>
      <c r="B191" s="56" t="s">
        <v>200</v>
      </c>
      <c r="C191" s="56" t="s">
        <v>154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-2.1399999999999901E-6</v>
      </c>
      <c r="Y191" s="5">
        <v>-2.1399999999999901E-6</v>
      </c>
      <c r="Z191" s="5">
        <v>-2.1399999999999901E-6</v>
      </c>
      <c r="AA191" s="5">
        <v>-2.1499999999999841E-6</v>
      </c>
      <c r="AB191" s="5">
        <v>-2.1499999999999841E-6</v>
      </c>
      <c r="AC191" s="5">
        <v>-2.1499999999999841E-6</v>
      </c>
      <c r="AD191" s="5">
        <v>-2.1499999999999841E-6</v>
      </c>
      <c r="AE191" s="5">
        <v>-2.1499999999999841E-6</v>
      </c>
    </row>
    <row r="192" spans="1:31">
      <c r="A192" s="56" t="s">
        <v>68</v>
      </c>
      <c r="B192" s="56" t="s">
        <v>200</v>
      </c>
      <c r="C192" s="56" t="s">
        <v>155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</row>
    <row r="194" spans="1:31">
      <c r="A194" s="56" t="s">
        <v>70</v>
      </c>
      <c r="B194" s="56" t="s">
        <v>163</v>
      </c>
      <c r="C194" s="56" t="s">
        <v>130</v>
      </c>
      <c r="D194" s="5">
        <v>0</v>
      </c>
      <c r="E194" s="5">
        <v>0</v>
      </c>
      <c r="F194" s="5">
        <v>-2880</v>
      </c>
      <c r="G194" s="5">
        <v>-2880</v>
      </c>
      <c r="H194" s="5">
        <v>-4200</v>
      </c>
      <c r="I194" s="5">
        <v>-4885</v>
      </c>
      <c r="J194" s="5">
        <v>-5570</v>
      </c>
      <c r="K194" s="5">
        <v>-5570</v>
      </c>
      <c r="L194" s="5">
        <v>-5570</v>
      </c>
      <c r="M194" s="5">
        <v>-5570</v>
      </c>
      <c r="N194" s="5">
        <v>-6940</v>
      </c>
      <c r="O194" s="5">
        <v>-6940</v>
      </c>
      <c r="P194" s="5">
        <v>-6940</v>
      </c>
      <c r="Q194" s="5">
        <v>-6940</v>
      </c>
      <c r="R194" s="5">
        <v>-6940</v>
      </c>
      <c r="S194" s="5">
        <v>-6940</v>
      </c>
      <c r="T194" s="5">
        <v>-8330</v>
      </c>
      <c r="U194" s="5">
        <v>-8330</v>
      </c>
      <c r="V194" s="5">
        <v>-8330</v>
      </c>
      <c r="W194" s="5">
        <v>-8330</v>
      </c>
      <c r="X194" s="5">
        <v>-8330</v>
      </c>
      <c r="Y194" s="5">
        <v>-8330</v>
      </c>
      <c r="Z194" s="5">
        <v>-8330</v>
      </c>
      <c r="AA194" s="5">
        <v>-8330</v>
      </c>
      <c r="AB194" s="5">
        <v>-8330</v>
      </c>
      <c r="AC194" s="5">
        <v>-8330</v>
      </c>
      <c r="AD194" s="5">
        <v>-8330</v>
      </c>
      <c r="AE194" s="5">
        <v>-8330</v>
      </c>
    </row>
    <row r="195" spans="1:31">
      <c r="A195" s="56" t="s">
        <v>70</v>
      </c>
      <c r="B195" s="56" t="s">
        <v>163</v>
      </c>
      <c r="C195" s="56" t="s">
        <v>132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-440</v>
      </c>
      <c r="Y195" s="5">
        <v>-440</v>
      </c>
      <c r="Z195" s="5">
        <v>-440</v>
      </c>
      <c r="AA195" s="5">
        <v>-440</v>
      </c>
      <c r="AB195" s="5">
        <v>-440</v>
      </c>
      <c r="AC195" s="5">
        <v>-440</v>
      </c>
      <c r="AD195" s="5">
        <v>-440</v>
      </c>
      <c r="AE195" s="5">
        <v>-440</v>
      </c>
    </row>
    <row r="196" spans="1:31">
      <c r="A196" s="56" t="s">
        <v>70</v>
      </c>
      <c r="B196" s="56" t="s">
        <v>163</v>
      </c>
      <c r="C196" s="56" t="s">
        <v>134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-6.7700000000000004E-6</v>
      </c>
      <c r="S196" s="5">
        <v>-6.7700000000000004E-6</v>
      </c>
      <c r="T196" s="5">
        <v>-6.7700000000000004E-6</v>
      </c>
      <c r="U196" s="5">
        <v>-6.7700000000000004E-6</v>
      </c>
      <c r="V196" s="5">
        <v>-6.7700000000000004E-6</v>
      </c>
      <c r="W196" s="5">
        <v>-6.7700000000000004E-6</v>
      </c>
      <c r="X196" s="5">
        <v>-6.7700000000000004E-6</v>
      </c>
      <c r="Y196" s="5">
        <v>-848.99903126999993</v>
      </c>
      <c r="Z196" s="5">
        <v>-848.99903126999993</v>
      </c>
      <c r="AA196" s="5">
        <v>-848.99903126999993</v>
      </c>
      <c r="AB196" s="5">
        <v>-848.99903126999993</v>
      </c>
      <c r="AC196" s="5">
        <v>-848.99903126999993</v>
      </c>
      <c r="AD196" s="5">
        <v>-848.99903126999993</v>
      </c>
      <c r="AE196" s="5">
        <v>-848.99903126999993</v>
      </c>
    </row>
    <row r="197" spans="1:31">
      <c r="A197" s="56" t="s">
        <v>70</v>
      </c>
      <c r="B197" s="56" t="s">
        <v>163</v>
      </c>
      <c r="C197" s="56" t="s">
        <v>136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</row>
    <row r="198" spans="1:31">
      <c r="A198" s="56" t="s">
        <v>70</v>
      </c>
      <c r="B198" s="56" t="s">
        <v>163</v>
      </c>
      <c r="C198" s="56" t="s">
        <v>153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</row>
    <row r="199" spans="1:31">
      <c r="A199" s="56" t="s">
        <v>70</v>
      </c>
      <c r="B199" s="56" t="s">
        <v>163</v>
      </c>
      <c r="C199" s="56" t="s">
        <v>154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-9.6299999554944234E-6</v>
      </c>
      <c r="Y199" s="5">
        <v>-1.167999987642223E-5</v>
      </c>
      <c r="Z199" s="5">
        <v>-600.00325133999991</v>
      </c>
      <c r="AA199" s="5">
        <v>-600.00325133999991</v>
      </c>
      <c r="AB199" s="5">
        <v>-1525.0010070200001</v>
      </c>
      <c r="AC199" s="5">
        <v>-1901.80313062</v>
      </c>
      <c r="AD199" s="5">
        <v>-1973.3545170899999</v>
      </c>
      <c r="AE199" s="5">
        <v>-1973.35451747</v>
      </c>
    </row>
    <row r="200" spans="1:31">
      <c r="A200" s="56" t="s">
        <v>70</v>
      </c>
      <c r="B200" s="56" t="s">
        <v>163</v>
      </c>
      <c r="C200" s="56" t="s">
        <v>155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</row>
    <row r="201" spans="1:3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20"/>
      <c r="W201" s="7"/>
      <c r="X201" s="7"/>
      <c r="Y201" s="7"/>
      <c r="Z201" s="7"/>
      <c r="AA201" s="7"/>
      <c r="AB201" s="7"/>
      <c r="AC201" s="7"/>
      <c r="AD201" s="7"/>
      <c r="AE201" s="7"/>
    </row>
    <row r="202" spans="1:31">
      <c r="A202" s="56" t="s">
        <v>70</v>
      </c>
      <c r="B202" s="56" t="s">
        <v>197</v>
      </c>
      <c r="C202" s="56" t="s">
        <v>130</v>
      </c>
      <c r="D202" s="5">
        <v>0</v>
      </c>
      <c r="E202" s="5">
        <v>0</v>
      </c>
      <c r="F202" s="5">
        <v>-700</v>
      </c>
      <c r="G202" s="5">
        <v>-1400</v>
      </c>
      <c r="H202" s="5">
        <v>-2100</v>
      </c>
      <c r="I202" s="5">
        <v>-3294</v>
      </c>
      <c r="J202" s="5">
        <v>-3574</v>
      </c>
      <c r="K202" s="5">
        <v>-4974</v>
      </c>
      <c r="L202" s="5">
        <v>-4974</v>
      </c>
      <c r="M202" s="5">
        <v>-5704</v>
      </c>
      <c r="N202" s="5">
        <v>-6434</v>
      </c>
      <c r="O202" s="5">
        <v>-6434</v>
      </c>
      <c r="P202" s="5">
        <v>-6434</v>
      </c>
      <c r="Q202" s="5">
        <v>-6434</v>
      </c>
      <c r="R202" s="5">
        <v>-6434</v>
      </c>
      <c r="S202" s="5">
        <v>-6434</v>
      </c>
      <c r="T202" s="5">
        <v>-7274</v>
      </c>
      <c r="U202" s="5">
        <v>-7700</v>
      </c>
      <c r="V202" s="5">
        <v>-7700</v>
      </c>
      <c r="W202" s="5">
        <v>-8126</v>
      </c>
      <c r="X202" s="5">
        <v>-8126</v>
      </c>
      <c r="Y202" s="5">
        <v>-8126</v>
      </c>
      <c r="Z202" s="5">
        <v>-8126</v>
      </c>
      <c r="AA202" s="5">
        <v>-8126</v>
      </c>
      <c r="AB202" s="5">
        <v>-8126</v>
      </c>
      <c r="AC202" s="5">
        <v>-8126</v>
      </c>
      <c r="AD202" s="5">
        <v>-8126</v>
      </c>
      <c r="AE202" s="5">
        <v>-8126</v>
      </c>
    </row>
    <row r="203" spans="1:31">
      <c r="A203" s="56" t="s">
        <v>70</v>
      </c>
      <c r="B203" s="56" t="s">
        <v>197</v>
      </c>
      <c r="C203" s="56" t="s">
        <v>132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-385</v>
      </c>
      <c r="R203" s="5">
        <v>-385</v>
      </c>
      <c r="S203" s="5">
        <v>-385</v>
      </c>
      <c r="T203" s="5">
        <v>-529.39999998999997</v>
      </c>
      <c r="U203" s="5">
        <v>-529.39999998999997</v>
      </c>
      <c r="V203" s="5">
        <v>-529.39999998999997</v>
      </c>
      <c r="W203" s="5">
        <v>-529.39999998999997</v>
      </c>
      <c r="X203" s="5">
        <v>-529.39999998999997</v>
      </c>
      <c r="Y203" s="5">
        <v>-529.39999998999997</v>
      </c>
      <c r="Z203" s="5">
        <v>-1353.89999999</v>
      </c>
      <c r="AA203" s="5">
        <v>-1597.89999999</v>
      </c>
      <c r="AB203" s="5">
        <v>-1597.89999999</v>
      </c>
      <c r="AC203" s="5">
        <v>-1597.89999999</v>
      </c>
      <c r="AD203" s="5">
        <v>-1597.89999999</v>
      </c>
      <c r="AE203" s="5">
        <v>-1597.89999999</v>
      </c>
    </row>
    <row r="204" spans="1:31">
      <c r="A204" s="56" t="s">
        <v>70</v>
      </c>
      <c r="B204" s="56" t="s">
        <v>197</v>
      </c>
      <c r="C204" s="56" t="s">
        <v>134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-292.00000001000001</v>
      </c>
      <c r="O204" s="5">
        <v>-409.00000001000001</v>
      </c>
      <c r="P204" s="5">
        <v>-409.00000001000001</v>
      </c>
      <c r="Q204" s="5">
        <v>-409.00000001000001</v>
      </c>
      <c r="R204" s="5">
        <v>-409.00001472999998</v>
      </c>
      <c r="S204" s="5">
        <v>-409.00001472999998</v>
      </c>
      <c r="T204" s="5">
        <v>-409.00001472999998</v>
      </c>
      <c r="U204" s="5">
        <v>-409.00001472999998</v>
      </c>
      <c r="V204" s="5">
        <v>-409.00001472999998</v>
      </c>
      <c r="W204" s="5">
        <v>-409.00001472999998</v>
      </c>
      <c r="X204" s="5">
        <v>-409.00001472999998</v>
      </c>
      <c r="Y204" s="5">
        <v>-540.50004711000008</v>
      </c>
      <c r="Z204" s="5">
        <v>-540.50004711000008</v>
      </c>
      <c r="AA204" s="5">
        <v>-1089.50004711</v>
      </c>
      <c r="AB204" s="5">
        <v>-1089.50004711</v>
      </c>
      <c r="AC204" s="5">
        <v>-1089.50004711</v>
      </c>
      <c r="AD204" s="5">
        <v>-1608.50004711</v>
      </c>
      <c r="AE204" s="5">
        <v>-1954.50004711</v>
      </c>
    </row>
    <row r="205" spans="1:31">
      <c r="A205" s="56" t="s">
        <v>70</v>
      </c>
      <c r="B205" s="56" t="s">
        <v>197</v>
      </c>
      <c r="C205" s="56" t="s">
        <v>136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-86.4</v>
      </c>
      <c r="S205" s="5">
        <v>-86.4</v>
      </c>
      <c r="T205" s="5">
        <v>-86.4</v>
      </c>
      <c r="U205" s="5">
        <v>-86.4</v>
      </c>
      <c r="V205" s="5">
        <v>-86.4</v>
      </c>
      <c r="W205" s="5">
        <v>-152.4</v>
      </c>
      <c r="X205" s="5">
        <v>-152.4</v>
      </c>
      <c r="Y205" s="5">
        <v>-152.4</v>
      </c>
      <c r="Z205" s="5">
        <v>-152.4</v>
      </c>
      <c r="AA205" s="5">
        <v>-152.4</v>
      </c>
      <c r="AB205" s="5">
        <v>-152.4</v>
      </c>
      <c r="AC205" s="5">
        <v>-152.4</v>
      </c>
      <c r="AD205" s="5">
        <v>-152.4</v>
      </c>
      <c r="AE205" s="5">
        <v>-152.4</v>
      </c>
    </row>
    <row r="206" spans="1:31">
      <c r="A206" s="56" t="s">
        <v>70</v>
      </c>
      <c r="B206" s="56" t="s">
        <v>197</v>
      </c>
      <c r="C206" s="56" t="s">
        <v>153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</row>
    <row r="207" spans="1:31">
      <c r="A207" s="56" t="s">
        <v>70</v>
      </c>
      <c r="B207" s="56" t="s">
        <v>197</v>
      </c>
      <c r="C207" s="56" t="s">
        <v>154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-1.169999984540482E-5</v>
      </c>
      <c r="Y207" s="5">
        <v>-1.392999993754529E-5</v>
      </c>
      <c r="Z207" s="5">
        <v>-1.5010000112170021E-5</v>
      </c>
      <c r="AA207" s="5">
        <v>-2.0849999870620192E-5</v>
      </c>
      <c r="AB207" s="5">
        <v>-2.867999980082914E-5</v>
      </c>
      <c r="AC207" s="5">
        <v>-86.288947319999977</v>
      </c>
      <c r="AD207" s="5">
        <v>-86.288964280000016</v>
      </c>
      <c r="AE207" s="5">
        <v>-802.45997794999994</v>
      </c>
    </row>
    <row r="208" spans="1:31">
      <c r="A208" s="56" t="s">
        <v>70</v>
      </c>
      <c r="B208" s="56" t="s">
        <v>197</v>
      </c>
      <c r="C208" s="56" t="s">
        <v>155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-1.9100000000000139E-6</v>
      </c>
      <c r="Y208" s="5">
        <v>-1.9100000000000139E-6</v>
      </c>
      <c r="Z208" s="5">
        <v>-1.9100000000000139E-6</v>
      </c>
      <c r="AA208" s="5">
        <v>-3.580000000000017E-6</v>
      </c>
      <c r="AB208" s="5">
        <v>-5.7900000000000106E-6</v>
      </c>
      <c r="AC208" s="5">
        <v>-5.7900000000000106E-6</v>
      </c>
      <c r="AD208" s="5">
        <v>-5.7900000000000106E-6</v>
      </c>
      <c r="AE208" s="5">
        <v>-5.7900000000000106E-6</v>
      </c>
    </row>
    <row r="209" spans="1:3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</row>
    <row r="210" spans="1:31">
      <c r="A210" s="56" t="s">
        <v>70</v>
      </c>
      <c r="B210" s="56" t="s">
        <v>198</v>
      </c>
      <c r="C210" s="56" t="s">
        <v>131</v>
      </c>
      <c r="D210" s="5">
        <v>0</v>
      </c>
      <c r="E210" s="5">
        <v>0</v>
      </c>
      <c r="F210" s="5">
        <v>-700</v>
      </c>
      <c r="G210" s="5">
        <v>-1450</v>
      </c>
      <c r="H210" s="5">
        <v>-1450</v>
      </c>
      <c r="I210" s="5">
        <v>-2010</v>
      </c>
      <c r="J210" s="5">
        <v>-3115</v>
      </c>
      <c r="K210" s="5">
        <v>-3675</v>
      </c>
      <c r="L210" s="5">
        <v>-3675</v>
      </c>
      <c r="M210" s="5">
        <v>-4835</v>
      </c>
      <c r="N210" s="5">
        <v>-4835</v>
      </c>
      <c r="O210" s="5">
        <v>-4835</v>
      </c>
      <c r="P210" s="5">
        <v>-4835</v>
      </c>
      <c r="Q210" s="5">
        <v>-4835</v>
      </c>
      <c r="R210" s="5">
        <v>-4835</v>
      </c>
      <c r="S210" s="5">
        <v>-4835</v>
      </c>
      <c r="T210" s="5">
        <v>-4835</v>
      </c>
      <c r="U210" s="5">
        <v>-4835</v>
      </c>
      <c r="V210" s="5">
        <v>-4835</v>
      </c>
      <c r="W210" s="5">
        <v>-4835</v>
      </c>
      <c r="X210" s="5">
        <v>-4835</v>
      </c>
      <c r="Y210" s="5">
        <v>-4835</v>
      </c>
      <c r="Z210" s="5">
        <v>-4835</v>
      </c>
      <c r="AA210" s="5">
        <v>-4835</v>
      </c>
      <c r="AB210" s="5">
        <v>-4835</v>
      </c>
      <c r="AC210" s="5">
        <v>-4835</v>
      </c>
      <c r="AD210" s="5">
        <v>-4835</v>
      </c>
      <c r="AE210" s="5">
        <v>-4835</v>
      </c>
    </row>
    <row r="211" spans="1:31">
      <c r="A211" s="56" t="s">
        <v>70</v>
      </c>
      <c r="B211" s="56" t="s">
        <v>198</v>
      </c>
      <c r="C211" s="56" t="s">
        <v>132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-500</v>
      </c>
      <c r="L211" s="5">
        <v>-500</v>
      </c>
      <c r="M211" s="5">
        <v>-500</v>
      </c>
      <c r="N211" s="5">
        <v>-500</v>
      </c>
      <c r="O211" s="5">
        <v>-500</v>
      </c>
      <c r="P211" s="5">
        <v>-500</v>
      </c>
      <c r="Q211" s="5">
        <v>-500</v>
      </c>
      <c r="R211" s="5">
        <v>-500</v>
      </c>
      <c r="S211" s="5">
        <v>-500</v>
      </c>
      <c r="T211" s="5">
        <v>-500</v>
      </c>
      <c r="U211" s="5">
        <v>-500</v>
      </c>
      <c r="V211" s="5">
        <v>-500</v>
      </c>
      <c r="W211" s="5">
        <v>-500</v>
      </c>
      <c r="X211" s="5">
        <v>-500</v>
      </c>
      <c r="Y211" s="5">
        <v>-500</v>
      </c>
      <c r="Z211" s="5">
        <v>-500</v>
      </c>
      <c r="AA211" s="5">
        <v>-500</v>
      </c>
      <c r="AB211" s="5">
        <v>-500</v>
      </c>
      <c r="AC211" s="5">
        <v>-500</v>
      </c>
      <c r="AD211" s="5">
        <v>-500</v>
      </c>
      <c r="AE211" s="5">
        <v>-500</v>
      </c>
    </row>
    <row r="212" spans="1:31">
      <c r="A212" s="56" t="s">
        <v>70</v>
      </c>
      <c r="B212" s="56" t="s">
        <v>198</v>
      </c>
      <c r="C212" s="56" t="s">
        <v>134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-170</v>
      </c>
      <c r="O212" s="5">
        <v>-170</v>
      </c>
      <c r="P212" s="5">
        <v>-170</v>
      </c>
      <c r="Q212" s="5">
        <v>-170</v>
      </c>
      <c r="R212" s="5">
        <v>-170.00000539000001</v>
      </c>
      <c r="S212" s="5">
        <v>-170.00000539000001</v>
      </c>
      <c r="T212" s="5">
        <v>-610.00000538999996</v>
      </c>
      <c r="U212" s="5">
        <v>-610.00000538999996</v>
      </c>
      <c r="V212" s="5">
        <v>-610.00000538999996</v>
      </c>
      <c r="W212" s="5">
        <v>-704.00000538999996</v>
      </c>
      <c r="X212" s="5">
        <v>-704.00000538999996</v>
      </c>
      <c r="Y212" s="5">
        <v>-704.00000538999996</v>
      </c>
      <c r="Z212" s="5">
        <v>-704.00000538999996</v>
      </c>
      <c r="AA212" s="5">
        <v>-704.00000538999996</v>
      </c>
      <c r="AB212" s="5">
        <v>-1288.0000053900001</v>
      </c>
      <c r="AC212" s="5">
        <v>-1288.0000053900001</v>
      </c>
      <c r="AD212" s="5">
        <v>-1288.0000053900001</v>
      </c>
      <c r="AE212" s="5">
        <v>-1288.0000053900001</v>
      </c>
    </row>
    <row r="213" spans="1:31">
      <c r="A213" s="56" t="s">
        <v>70</v>
      </c>
      <c r="B213" s="56" t="s">
        <v>198</v>
      </c>
      <c r="C213" s="56" t="s">
        <v>136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</row>
    <row r="214" spans="1:31">
      <c r="A214" s="56" t="s">
        <v>70</v>
      </c>
      <c r="B214" s="56" t="s">
        <v>198</v>
      </c>
      <c r="C214" s="56" t="s">
        <v>153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</row>
    <row r="215" spans="1:31">
      <c r="A215" s="56" t="s">
        <v>70</v>
      </c>
      <c r="B215" s="56" t="s">
        <v>198</v>
      </c>
      <c r="C215" s="56" t="s">
        <v>154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-2.4299999950017082E-6</v>
      </c>
      <c r="Y215" s="5">
        <v>-3.18000002152985E-6</v>
      </c>
      <c r="Z215" s="5">
        <v>-3.9399999423039836E-6</v>
      </c>
      <c r="AA215" s="5">
        <v>-5.8699999954114901E-6</v>
      </c>
      <c r="AB215" s="5">
        <v>-9.6999999641411705E-6</v>
      </c>
      <c r="AC215" s="5">
        <v>-1.8469999986336919E-5</v>
      </c>
      <c r="AD215" s="5">
        <v>-5.4959999943093862E-5</v>
      </c>
      <c r="AE215" s="5">
        <v>-586.19204307999996</v>
      </c>
    </row>
    <row r="216" spans="1:31">
      <c r="A216" s="56" t="s">
        <v>70</v>
      </c>
      <c r="B216" s="56" t="s">
        <v>198</v>
      </c>
      <c r="C216" s="56" t="s">
        <v>155</v>
      </c>
      <c r="D216" s="5">
        <v>0</v>
      </c>
      <c r="E216" s="5">
        <v>-1.0999999999999981</v>
      </c>
      <c r="F216" s="5">
        <v>-1.0999999999999981</v>
      </c>
      <c r="G216" s="5">
        <v>-1.0999999999999981</v>
      </c>
      <c r="H216" s="5">
        <v>-1.0999999999999981</v>
      </c>
      <c r="I216" s="5">
        <v>-2.1999999999999962</v>
      </c>
      <c r="J216" s="5">
        <v>-2.1999999999999962</v>
      </c>
      <c r="K216" s="5">
        <v>-2.1999999999999962</v>
      </c>
      <c r="L216" s="5">
        <v>-2.1999999999999962</v>
      </c>
      <c r="M216" s="5">
        <v>-2.1999999999999962</v>
      </c>
      <c r="N216" s="5">
        <v>-3.299999999999994</v>
      </c>
      <c r="O216" s="5">
        <v>-3.299999999999994</v>
      </c>
      <c r="P216" s="5">
        <v>-4.3999999999999906</v>
      </c>
      <c r="Q216" s="5">
        <v>-4.3999999999999906</v>
      </c>
      <c r="R216" s="5">
        <v>-4.3999999999999906</v>
      </c>
      <c r="S216" s="5">
        <v>-4.3999999999999906</v>
      </c>
      <c r="T216" s="5">
        <v>-4.3999999999999906</v>
      </c>
      <c r="U216" s="5">
        <v>-4.3999999999999906</v>
      </c>
      <c r="V216" s="5">
        <v>-4.3999999999999906</v>
      </c>
      <c r="W216" s="5">
        <v>-4.3999999999999906</v>
      </c>
      <c r="X216" s="5">
        <v>-4.3999999999999906</v>
      </c>
      <c r="Y216" s="5">
        <v>-4.3999999999999906</v>
      </c>
      <c r="Z216" s="5">
        <v>-4.3999999999999906</v>
      </c>
      <c r="AA216" s="5">
        <v>-4.3999999999999906</v>
      </c>
      <c r="AB216" s="5">
        <v>-4.3999999999999906</v>
      </c>
      <c r="AC216" s="5">
        <v>-4.3999999999999906</v>
      </c>
      <c r="AD216" s="5">
        <v>-4.3999999999999906</v>
      </c>
      <c r="AE216" s="5">
        <v>-4.3999999999999906</v>
      </c>
    </row>
    <row r="217" spans="1:3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</row>
    <row r="218" spans="1:31">
      <c r="A218" s="56" t="s">
        <v>70</v>
      </c>
      <c r="B218" s="56" t="s">
        <v>199</v>
      </c>
      <c r="C218" s="56" t="s">
        <v>132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-800</v>
      </c>
      <c r="Q218" s="5">
        <v>-800</v>
      </c>
      <c r="R218" s="5">
        <v>-1328.9999999900001</v>
      </c>
      <c r="S218" s="5">
        <v>-1328.9999999900001</v>
      </c>
      <c r="T218" s="5">
        <v>-1328.9999999900001</v>
      </c>
      <c r="U218" s="5">
        <v>-1328.9999999900001</v>
      </c>
      <c r="V218" s="5">
        <v>-1328.9999999900001</v>
      </c>
      <c r="W218" s="5">
        <v>-1328.9999999900001</v>
      </c>
      <c r="X218" s="5">
        <v>-1328.9999999900001</v>
      </c>
      <c r="Y218" s="5">
        <v>-1328.9999999900001</v>
      </c>
      <c r="Z218" s="5">
        <v>-1328.9999999900001</v>
      </c>
      <c r="AA218" s="5">
        <v>-1328.9999999900001</v>
      </c>
      <c r="AB218" s="5">
        <v>-1328.9999999900001</v>
      </c>
      <c r="AC218" s="5">
        <v>-1328.9999999900001</v>
      </c>
      <c r="AD218" s="5">
        <v>-1328.9999999900001</v>
      </c>
      <c r="AE218" s="5">
        <v>-1328.9999999900001</v>
      </c>
    </row>
    <row r="219" spans="1:31">
      <c r="A219" s="56" t="s">
        <v>70</v>
      </c>
      <c r="B219" s="56" t="s">
        <v>199</v>
      </c>
      <c r="C219" s="56" t="s">
        <v>134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-382.5</v>
      </c>
      <c r="L219" s="5">
        <v>-382.5</v>
      </c>
      <c r="M219" s="5">
        <v>-622.16000004</v>
      </c>
      <c r="N219" s="5">
        <v>-622.16000004</v>
      </c>
      <c r="O219" s="5">
        <v>-622.16000004</v>
      </c>
      <c r="P219" s="5">
        <v>-702.16000004</v>
      </c>
      <c r="Q219" s="5">
        <v>-702.16000004</v>
      </c>
      <c r="R219" s="5">
        <v>-702.16000534</v>
      </c>
      <c r="S219" s="5">
        <v>-702.16000534</v>
      </c>
      <c r="T219" s="5">
        <v>-702.16000534</v>
      </c>
      <c r="U219" s="5">
        <v>-702.16000534</v>
      </c>
      <c r="V219" s="5">
        <v>-702.16000534</v>
      </c>
      <c r="W219" s="5">
        <v>-702.16000534</v>
      </c>
      <c r="X219" s="5">
        <v>-702.16000534</v>
      </c>
      <c r="Y219" s="5">
        <v>-1040.16000534</v>
      </c>
      <c r="Z219" s="5">
        <v>-1163.36000534</v>
      </c>
      <c r="AA219" s="5">
        <v>-1317.36000534</v>
      </c>
      <c r="AB219" s="5">
        <v>-1317.36000534</v>
      </c>
      <c r="AC219" s="5">
        <v>-1317.36000534</v>
      </c>
      <c r="AD219" s="5">
        <v>-1317.36000534</v>
      </c>
      <c r="AE219" s="5">
        <v>-1354.5600053400001</v>
      </c>
    </row>
    <row r="220" spans="1:31">
      <c r="A220" s="56" t="s">
        <v>70</v>
      </c>
      <c r="B220" s="56" t="s">
        <v>199</v>
      </c>
      <c r="C220" s="56" t="s">
        <v>136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</row>
    <row r="221" spans="1:31">
      <c r="A221" s="56" t="s">
        <v>70</v>
      </c>
      <c r="B221" s="56" t="s">
        <v>199</v>
      </c>
      <c r="C221" s="56" t="s">
        <v>153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</row>
    <row r="222" spans="1:31">
      <c r="A222" s="56" t="s">
        <v>70</v>
      </c>
      <c r="B222" s="56" t="s">
        <v>199</v>
      </c>
      <c r="C222" s="56" t="s">
        <v>154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-2.7199999976801341E-6</v>
      </c>
      <c r="Y222" s="5">
        <v>-3.5300000149618431E-6</v>
      </c>
      <c r="Z222" s="5">
        <v>-3.5400000228946742E-6</v>
      </c>
      <c r="AA222" s="5">
        <v>-5.7400000059715239E-6</v>
      </c>
      <c r="AB222" s="5">
        <v>-9.6600000460966839E-6</v>
      </c>
      <c r="AC222" s="5">
        <v>-1.4829999997800771E-5</v>
      </c>
      <c r="AD222" s="5">
        <v>-1.4829999997800771E-5</v>
      </c>
      <c r="AE222" s="5">
        <v>-2.5311999996802109E-4</v>
      </c>
    </row>
    <row r="223" spans="1:31">
      <c r="A223" s="56" t="s">
        <v>70</v>
      </c>
      <c r="B223" s="56" t="s">
        <v>199</v>
      </c>
      <c r="C223" s="56" t="s">
        <v>155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-2.1</v>
      </c>
      <c r="AA223" s="5">
        <v>-2.1</v>
      </c>
      <c r="AB223" s="5">
        <v>-2.1</v>
      </c>
      <c r="AC223" s="5">
        <v>-2.1</v>
      </c>
      <c r="AD223" s="5">
        <v>-2.1</v>
      </c>
      <c r="AE223" s="5">
        <v>-2.1</v>
      </c>
    </row>
    <row r="224" spans="1:3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</row>
    <row r="225" spans="1:31">
      <c r="A225" s="56" t="s">
        <v>70</v>
      </c>
      <c r="B225" s="56" t="s">
        <v>200</v>
      </c>
      <c r="C225" s="56" t="s">
        <v>132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-208</v>
      </c>
      <c r="L225" s="5">
        <v>-208</v>
      </c>
      <c r="M225" s="5">
        <v>-208</v>
      </c>
      <c r="N225" s="5">
        <v>-208</v>
      </c>
      <c r="O225" s="5">
        <v>-208</v>
      </c>
      <c r="P225" s="5">
        <v>-208</v>
      </c>
      <c r="Q225" s="5">
        <v>-208</v>
      </c>
      <c r="R225" s="5">
        <v>-208</v>
      </c>
      <c r="S225" s="5">
        <v>-208</v>
      </c>
      <c r="T225" s="5">
        <v>-208</v>
      </c>
      <c r="U225" s="5">
        <v>-208</v>
      </c>
      <c r="V225" s="5">
        <v>-208</v>
      </c>
      <c r="W225" s="5">
        <v>-208</v>
      </c>
      <c r="X225" s="5">
        <v>-208</v>
      </c>
      <c r="Y225" s="5">
        <v>-208</v>
      </c>
      <c r="Z225" s="5">
        <v>-208</v>
      </c>
      <c r="AA225" s="5">
        <v>-208</v>
      </c>
      <c r="AB225" s="5">
        <v>-208</v>
      </c>
      <c r="AC225" s="5">
        <v>-208</v>
      </c>
      <c r="AD225" s="5">
        <v>-208</v>
      </c>
      <c r="AE225" s="5">
        <v>-208</v>
      </c>
    </row>
    <row r="226" spans="1:31">
      <c r="A226" s="56" t="s">
        <v>70</v>
      </c>
      <c r="B226" s="56" t="s">
        <v>200</v>
      </c>
      <c r="C226" s="56" t="s">
        <v>134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-5.3000000000000001E-6</v>
      </c>
      <c r="S226" s="5">
        <v>-5.3000000000000001E-6</v>
      </c>
      <c r="T226" s="5">
        <v>-5.3000000000000001E-6</v>
      </c>
      <c r="U226" s="5">
        <v>-120.0000053</v>
      </c>
      <c r="V226" s="5">
        <v>-120.0000053</v>
      </c>
      <c r="W226" s="5">
        <v>-120.0000053</v>
      </c>
      <c r="X226" s="5">
        <v>-120.0000053</v>
      </c>
      <c r="Y226" s="5">
        <v>-120.00001854999999</v>
      </c>
      <c r="Z226" s="5">
        <v>-120.00001854999999</v>
      </c>
      <c r="AA226" s="5">
        <v>-120.00001854999999</v>
      </c>
      <c r="AB226" s="5">
        <v>-120.00001854999999</v>
      </c>
      <c r="AC226" s="5">
        <v>-120.00001854999999</v>
      </c>
      <c r="AD226" s="5">
        <v>-120.00001854999999</v>
      </c>
      <c r="AE226" s="5">
        <v>-178.00001854999999</v>
      </c>
    </row>
    <row r="227" spans="1:31">
      <c r="A227" s="56" t="s">
        <v>70</v>
      </c>
      <c r="B227" s="56" t="s">
        <v>200</v>
      </c>
      <c r="C227" s="56" t="s">
        <v>136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</row>
    <row r="228" spans="1:31">
      <c r="A228" s="56" t="s">
        <v>70</v>
      </c>
      <c r="B228" s="56" t="s">
        <v>200</v>
      </c>
      <c r="C228" s="56" t="s">
        <v>153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</row>
    <row r="229" spans="1:31">
      <c r="A229" s="56" t="s">
        <v>70</v>
      </c>
      <c r="B229" s="56" t="s">
        <v>200</v>
      </c>
      <c r="C229" s="56" t="s">
        <v>154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-2.680000000000001E-6</v>
      </c>
      <c r="Y229" s="5">
        <v>-2.680000000000001E-6</v>
      </c>
      <c r="Z229" s="5">
        <v>-2.680000000000001E-6</v>
      </c>
      <c r="AA229" s="5">
        <v>-3.089999999999992E-6</v>
      </c>
      <c r="AB229" s="5">
        <v>-3.089999999999992E-6</v>
      </c>
      <c r="AC229" s="5">
        <v>-3.089999999999992E-6</v>
      </c>
      <c r="AD229" s="5">
        <v>-3.089999999999992E-6</v>
      </c>
      <c r="AE229" s="5">
        <v>-3.089999999999992E-6</v>
      </c>
    </row>
    <row r="230" spans="1:31">
      <c r="A230" s="56" t="s">
        <v>70</v>
      </c>
      <c r="B230" s="56" t="s">
        <v>200</v>
      </c>
      <c r="C230" s="56" t="s">
        <v>155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</row>
    <row r="232" spans="1:31">
      <c r="A232" s="56" t="s">
        <v>73</v>
      </c>
      <c r="B232" s="56" t="s">
        <v>163</v>
      </c>
      <c r="C232" s="56" t="s">
        <v>130</v>
      </c>
      <c r="D232" s="5">
        <v>0</v>
      </c>
      <c r="E232" s="5">
        <v>0</v>
      </c>
      <c r="F232" s="5">
        <v>-2880</v>
      </c>
      <c r="G232" s="5">
        <v>-2880</v>
      </c>
      <c r="H232" s="5">
        <v>-4200</v>
      </c>
      <c r="I232" s="5">
        <v>-4885</v>
      </c>
      <c r="J232" s="5">
        <v>-5570</v>
      </c>
      <c r="K232" s="5">
        <v>-5570</v>
      </c>
      <c r="L232" s="5">
        <v>-5570</v>
      </c>
      <c r="M232" s="5">
        <v>-5570</v>
      </c>
      <c r="N232" s="5">
        <v>-6940</v>
      </c>
      <c r="O232" s="5">
        <v>-6940</v>
      </c>
      <c r="P232" s="5">
        <v>-6940</v>
      </c>
      <c r="Q232" s="5">
        <v>-6940</v>
      </c>
      <c r="R232" s="5">
        <v>-6940</v>
      </c>
      <c r="S232" s="5">
        <v>-6940</v>
      </c>
      <c r="T232" s="5">
        <v>-8330</v>
      </c>
      <c r="U232" s="5">
        <v>-8330</v>
      </c>
      <c r="V232" s="5">
        <v>-8330</v>
      </c>
      <c r="W232" s="5">
        <v>-8330</v>
      </c>
      <c r="X232" s="5">
        <v>-8330</v>
      </c>
      <c r="Y232" s="5">
        <v>-8330</v>
      </c>
      <c r="Z232" s="5">
        <v>-8330</v>
      </c>
      <c r="AA232" s="5">
        <v>-8330</v>
      </c>
      <c r="AB232" s="5">
        <v>-8330</v>
      </c>
      <c r="AC232" s="5">
        <v>-8330</v>
      </c>
      <c r="AD232" s="5">
        <v>-8330</v>
      </c>
      <c r="AE232" s="5">
        <v>-8330</v>
      </c>
    </row>
    <row r="233" spans="1:31">
      <c r="A233" s="56" t="s">
        <v>73</v>
      </c>
      <c r="B233" s="56" t="s">
        <v>163</v>
      </c>
      <c r="C233" s="56" t="s">
        <v>132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-440</v>
      </c>
      <c r="Y233" s="5">
        <v>-440</v>
      </c>
      <c r="Z233" s="5">
        <v>-440</v>
      </c>
      <c r="AA233" s="5">
        <v>-440</v>
      </c>
      <c r="AB233" s="5">
        <v>-440</v>
      </c>
      <c r="AC233" s="5">
        <v>-440</v>
      </c>
      <c r="AD233" s="5">
        <v>-440</v>
      </c>
      <c r="AE233" s="5">
        <v>-440</v>
      </c>
    </row>
    <row r="234" spans="1:31">
      <c r="A234" s="56" t="s">
        <v>73</v>
      </c>
      <c r="B234" s="56" t="s">
        <v>163</v>
      </c>
      <c r="C234" s="56" t="s">
        <v>134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-1.305E-5</v>
      </c>
      <c r="L234" s="5">
        <v>-1.305E-5</v>
      </c>
      <c r="M234" s="5">
        <v>-1.305E-5</v>
      </c>
      <c r="N234" s="5">
        <v>-1.305E-5</v>
      </c>
      <c r="O234" s="5">
        <v>-1.305E-5</v>
      </c>
      <c r="P234" s="5">
        <v>-1.305E-5</v>
      </c>
      <c r="Q234" s="5">
        <v>-1.305E-5</v>
      </c>
      <c r="R234" s="5">
        <v>-1.8839999999999999E-5</v>
      </c>
      <c r="S234" s="5">
        <v>-1.8839999999999999E-5</v>
      </c>
      <c r="T234" s="5">
        <v>-1.8839999999999999E-5</v>
      </c>
      <c r="U234" s="5">
        <v>-1.8839999999999999E-5</v>
      </c>
      <c r="V234" s="5">
        <v>-1.8839999999999999E-5</v>
      </c>
      <c r="W234" s="5">
        <v>-1.8839999999999999E-5</v>
      </c>
      <c r="X234" s="5">
        <v>-1.8839999999999999E-5</v>
      </c>
      <c r="Y234" s="5">
        <v>-848.99904971000012</v>
      </c>
      <c r="Z234" s="5">
        <v>-848.99904971000012</v>
      </c>
      <c r="AA234" s="5">
        <v>-848.99904971000012</v>
      </c>
      <c r="AB234" s="5">
        <v>-848.99904971000012</v>
      </c>
      <c r="AC234" s="5">
        <v>-848.99904971000012</v>
      </c>
      <c r="AD234" s="5">
        <v>-848.99904971000012</v>
      </c>
      <c r="AE234" s="5">
        <v>-848.99904971000012</v>
      </c>
    </row>
    <row r="235" spans="1:31">
      <c r="A235" s="56" t="s">
        <v>73</v>
      </c>
      <c r="B235" s="56" t="s">
        <v>163</v>
      </c>
      <c r="C235" s="56" t="s">
        <v>136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</row>
    <row r="236" spans="1:31">
      <c r="A236" s="56" t="s">
        <v>73</v>
      </c>
      <c r="B236" s="56" t="s">
        <v>163</v>
      </c>
      <c r="C236" s="56" t="s">
        <v>153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</row>
    <row r="237" spans="1:31">
      <c r="A237" s="56" t="s">
        <v>73</v>
      </c>
      <c r="B237" s="56" t="s">
        <v>163</v>
      </c>
      <c r="C237" s="56" t="s">
        <v>154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-1.6510000032756749E-5</v>
      </c>
      <c r="Y237" s="5">
        <v>-2.014999996444947E-5</v>
      </c>
      <c r="Z237" s="5">
        <v>-599.99943237999992</v>
      </c>
      <c r="AA237" s="5">
        <v>-599.99943237999992</v>
      </c>
      <c r="AB237" s="5">
        <v>-1524.9758186399999</v>
      </c>
      <c r="AC237" s="5">
        <v>-1911.9842684400001</v>
      </c>
      <c r="AD237" s="5">
        <v>-1986.9738377900001</v>
      </c>
      <c r="AE237" s="5">
        <v>-1986.9738377900001</v>
      </c>
    </row>
    <row r="238" spans="1:31">
      <c r="A238" s="56" t="s">
        <v>73</v>
      </c>
      <c r="B238" s="56" t="s">
        <v>163</v>
      </c>
      <c r="C238" s="56" t="s">
        <v>155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</row>
    <row r="239" spans="1:3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20"/>
      <c r="W239" s="7"/>
      <c r="X239" s="7"/>
      <c r="Y239" s="7"/>
      <c r="Z239" s="7"/>
      <c r="AA239" s="7"/>
      <c r="AB239" s="7"/>
      <c r="AC239" s="7"/>
      <c r="AD239" s="7"/>
      <c r="AE239" s="7"/>
    </row>
    <row r="240" spans="1:31">
      <c r="A240" s="56" t="s">
        <v>73</v>
      </c>
      <c r="B240" s="56" t="s">
        <v>197</v>
      </c>
      <c r="C240" s="56" t="s">
        <v>130</v>
      </c>
      <c r="D240" s="5">
        <v>0</v>
      </c>
      <c r="E240" s="5">
        <v>0</v>
      </c>
      <c r="F240" s="5">
        <v>-700</v>
      </c>
      <c r="G240" s="5">
        <v>-1400</v>
      </c>
      <c r="H240" s="5">
        <v>-2100</v>
      </c>
      <c r="I240" s="5">
        <v>-3294</v>
      </c>
      <c r="J240" s="5">
        <v>-3574</v>
      </c>
      <c r="K240" s="5">
        <v>-4974</v>
      </c>
      <c r="L240" s="5">
        <v>-4974</v>
      </c>
      <c r="M240" s="5">
        <v>-5704</v>
      </c>
      <c r="N240" s="5">
        <v>-6434</v>
      </c>
      <c r="O240" s="5">
        <v>-6434</v>
      </c>
      <c r="P240" s="5">
        <v>-6434</v>
      </c>
      <c r="Q240" s="5">
        <v>-6434</v>
      </c>
      <c r="R240" s="5">
        <v>-6434</v>
      </c>
      <c r="S240" s="5">
        <v>-6434</v>
      </c>
      <c r="T240" s="5">
        <v>-7274</v>
      </c>
      <c r="U240" s="5">
        <v>-7700</v>
      </c>
      <c r="V240" s="5">
        <v>-7700</v>
      </c>
      <c r="W240" s="5">
        <v>-8126</v>
      </c>
      <c r="X240" s="5">
        <v>-8126</v>
      </c>
      <c r="Y240" s="5">
        <v>-8126</v>
      </c>
      <c r="Z240" s="5">
        <v>-8126</v>
      </c>
      <c r="AA240" s="5">
        <v>-8126</v>
      </c>
      <c r="AB240" s="5">
        <v>-8126</v>
      </c>
      <c r="AC240" s="5">
        <v>-8126</v>
      </c>
      <c r="AD240" s="5">
        <v>-8126</v>
      </c>
      <c r="AE240" s="5">
        <v>-8126</v>
      </c>
    </row>
    <row r="241" spans="1:31">
      <c r="A241" s="56" t="s">
        <v>73</v>
      </c>
      <c r="B241" s="56" t="s">
        <v>197</v>
      </c>
      <c r="C241" s="56" t="s">
        <v>132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-385</v>
      </c>
      <c r="R241" s="5">
        <v>-385</v>
      </c>
      <c r="S241" s="5">
        <v>-385</v>
      </c>
      <c r="T241" s="5">
        <v>-529.39999998999997</v>
      </c>
      <c r="U241" s="5">
        <v>-529.39999998999997</v>
      </c>
      <c r="V241" s="5">
        <v>-529.39999998999997</v>
      </c>
      <c r="W241" s="5">
        <v>-529.39999998999997</v>
      </c>
      <c r="X241" s="5">
        <v>-529.39999998999997</v>
      </c>
      <c r="Y241" s="5">
        <v>-529.39999998999997</v>
      </c>
      <c r="Z241" s="5">
        <v>-1353.89999999</v>
      </c>
      <c r="AA241" s="5">
        <v>-1597.89999999</v>
      </c>
      <c r="AB241" s="5">
        <v>-1597.89999999</v>
      </c>
      <c r="AC241" s="5">
        <v>-1597.89999999</v>
      </c>
      <c r="AD241" s="5">
        <v>-1597.89999999</v>
      </c>
      <c r="AE241" s="5">
        <v>-1597.89999999</v>
      </c>
    </row>
    <row r="242" spans="1:31">
      <c r="A242" s="56" t="s">
        <v>73</v>
      </c>
      <c r="B242" s="56" t="s">
        <v>197</v>
      </c>
      <c r="C242" s="56" t="s">
        <v>134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-8.9300000000000009E-6</v>
      </c>
      <c r="L242" s="5">
        <v>-8.9300000000000009E-6</v>
      </c>
      <c r="M242" s="5">
        <v>-8.9300000000000009E-6</v>
      </c>
      <c r="N242" s="5">
        <v>-292.00000893999999</v>
      </c>
      <c r="O242" s="5">
        <v>-409.00000893999999</v>
      </c>
      <c r="P242" s="5">
        <v>-409.00000893999999</v>
      </c>
      <c r="Q242" s="5">
        <v>-409.00000893999999</v>
      </c>
      <c r="R242" s="5">
        <v>-409.00001737999997</v>
      </c>
      <c r="S242" s="5">
        <v>-409.00001737999997</v>
      </c>
      <c r="T242" s="5">
        <v>-409.00001737999997</v>
      </c>
      <c r="U242" s="5">
        <v>-409.00001737999997</v>
      </c>
      <c r="V242" s="5">
        <v>-409.00001737999997</v>
      </c>
      <c r="W242" s="5">
        <v>-409.00001737999997</v>
      </c>
      <c r="X242" s="5">
        <v>-409.00001737999997</v>
      </c>
      <c r="Y242" s="5">
        <v>-540.50006065000014</v>
      </c>
      <c r="Z242" s="5">
        <v>-540.50006065000014</v>
      </c>
      <c r="AA242" s="5">
        <v>-1089.50006065</v>
      </c>
      <c r="AB242" s="5">
        <v>-1089.50006065</v>
      </c>
      <c r="AC242" s="5">
        <v>-1089.50006065</v>
      </c>
      <c r="AD242" s="5">
        <v>-1608.50006065</v>
      </c>
      <c r="AE242" s="5">
        <v>-1954.50006065</v>
      </c>
    </row>
    <row r="243" spans="1:31">
      <c r="A243" s="56" t="s">
        <v>73</v>
      </c>
      <c r="B243" s="56" t="s">
        <v>197</v>
      </c>
      <c r="C243" s="56" t="s">
        <v>136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-86.4</v>
      </c>
      <c r="S243" s="5">
        <v>-86.4</v>
      </c>
      <c r="T243" s="5">
        <v>-86.4</v>
      </c>
      <c r="U243" s="5">
        <v>-86.4</v>
      </c>
      <c r="V243" s="5">
        <v>-86.4</v>
      </c>
      <c r="W243" s="5">
        <v>-152.4</v>
      </c>
      <c r="X243" s="5">
        <v>-152.4</v>
      </c>
      <c r="Y243" s="5">
        <v>-152.4</v>
      </c>
      <c r="Z243" s="5">
        <v>-152.4</v>
      </c>
      <c r="AA243" s="5">
        <v>-152.4</v>
      </c>
      <c r="AB243" s="5">
        <v>-152.4</v>
      </c>
      <c r="AC243" s="5">
        <v>-152.4</v>
      </c>
      <c r="AD243" s="5">
        <v>-152.4</v>
      </c>
      <c r="AE243" s="5">
        <v>-152.4</v>
      </c>
    </row>
    <row r="244" spans="1:31">
      <c r="A244" s="56" t="s">
        <v>73</v>
      </c>
      <c r="B244" s="56" t="s">
        <v>197</v>
      </c>
      <c r="C244" s="56" t="s">
        <v>153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</row>
    <row r="245" spans="1:31">
      <c r="A245" s="56" t="s">
        <v>73</v>
      </c>
      <c r="B245" s="56" t="s">
        <v>197</v>
      </c>
      <c r="C245" s="56" t="s">
        <v>154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-2.0439999971699759E-5</v>
      </c>
      <c r="Y245" s="5">
        <v>-2.4240000286113169E-5</v>
      </c>
      <c r="Z245" s="5">
        <v>-2.6320000117152631E-5</v>
      </c>
      <c r="AA245" s="5">
        <v>-3.4230000125035083E-5</v>
      </c>
      <c r="AB245" s="5">
        <v>-4.7080000001642468E-5</v>
      </c>
      <c r="AC245" s="5">
        <v>-88.968738250000058</v>
      </c>
      <c r="AD245" s="5">
        <v>-88.968780920000142</v>
      </c>
      <c r="AE245" s="5">
        <v>-803.26853454000002</v>
      </c>
    </row>
    <row r="246" spans="1:31">
      <c r="A246" s="56" t="s">
        <v>73</v>
      </c>
      <c r="B246" s="56" t="s">
        <v>197</v>
      </c>
      <c r="C246" s="56" t="s">
        <v>155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-2.8600000000000099E-6</v>
      </c>
      <c r="Y246" s="5">
        <v>-2.8600000000000099E-6</v>
      </c>
      <c r="Z246" s="5">
        <v>-2.8600000000000099E-6</v>
      </c>
      <c r="AA246" s="5">
        <v>-5.2500000000000192E-6</v>
      </c>
      <c r="AB246" s="5">
        <v>-8.8499999999999983E-6</v>
      </c>
      <c r="AC246" s="5">
        <v>-8.8499999999999983E-6</v>
      </c>
      <c r="AD246" s="5">
        <v>-8.8499999999999983E-6</v>
      </c>
      <c r="AE246" s="5">
        <v>-8.8499999999999983E-6</v>
      </c>
    </row>
    <row r="247" spans="1:3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1:31">
      <c r="A248" s="56" t="s">
        <v>73</v>
      </c>
      <c r="B248" s="56" t="s">
        <v>198</v>
      </c>
      <c r="C248" s="56" t="s">
        <v>131</v>
      </c>
      <c r="D248" s="5">
        <v>0</v>
      </c>
      <c r="E248" s="5">
        <v>0</v>
      </c>
      <c r="F248" s="5">
        <v>-700</v>
      </c>
      <c r="G248" s="5">
        <v>-1450</v>
      </c>
      <c r="H248" s="5">
        <v>-1450</v>
      </c>
      <c r="I248" s="5">
        <v>-2010</v>
      </c>
      <c r="J248" s="5">
        <v>-3115</v>
      </c>
      <c r="K248" s="5">
        <v>-3675</v>
      </c>
      <c r="L248" s="5">
        <v>-3675</v>
      </c>
      <c r="M248" s="5">
        <v>-4835</v>
      </c>
      <c r="N248" s="5">
        <v>-4835</v>
      </c>
      <c r="O248" s="5">
        <v>-4835</v>
      </c>
      <c r="P248" s="5">
        <v>-4835</v>
      </c>
      <c r="Q248" s="5">
        <v>-4835</v>
      </c>
      <c r="R248" s="5">
        <v>-4835</v>
      </c>
      <c r="S248" s="5">
        <v>-4835</v>
      </c>
      <c r="T248" s="5">
        <v>-4835</v>
      </c>
      <c r="U248" s="5">
        <v>-4835</v>
      </c>
      <c r="V248" s="5">
        <v>-4835</v>
      </c>
      <c r="W248" s="5">
        <v>-4835</v>
      </c>
      <c r="X248" s="5">
        <v>-4835</v>
      </c>
      <c r="Y248" s="5">
        <v>-4835</v>
      </c>
      <c r="Z248" s="5">
        <v>-4835</v>
      </c>
      <c r="AA248" s="5">
        <v>-4835</v>
      </c>
      <c r="AB248" s="5">
        <v>-4835</v>
      </c>
      <c r="AC248" s="5">
        <v>-4835</v>
      </c>
      <c r="AD248" s="5">
        <v>-4835</v>
      </c>
      <c r="AE248" s="5">
        <v>-4835</v>
      </c>
    </row>
    <row r="249" spans="1:31">
      <c r="A249" s="56" t="s">
        <v>73</v>
      </c>
      <c r="B249" s="56" t="s">
        <v>198</v>
      </c>
      <c r="C249" s="56" t="s">
        <v>132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-500</v>
      </c>
      <c r="L249" s="5">
        <v>-500</v>
      </c>
      <c r="M249" s="5">
        <v>-500</v>
      </c>
      <c r="N249" s="5">
        <v>-500</v>
      </c>
      <c r="O249" s="5">
        <v>-500</v>
      </c>
      <c r="P249" s="5">
        <v>-500</v>
      </c>
      <c r="Q249" s="5">
        <v>-500</v>
      </c>
      <c r="R249" s="5">
        <v>-500</v>
      </c>
      <c r="S249" s="5">
        <v>-500</v>
      </c>
      <c r="T249" s="5">
        <v>-500</v>
      </c>
      <c r="U249" s="5">
        <v>-500</v>
      </c>
      <c r="V249" s="5">
        <v>-500</v>
      </c>
      <c r="W249" s="5">
        <v>-500</v>
      </c>
      <c r="X249" s="5">
        <v>-500</v>
      </c>
      <c r="Y249" s="5">
        <v>-500</v>
      </c>
      <c r="Z249" s="5">
        <v>-500</v>
      </c>
      <c r="AA249" s="5">
        <v>-500</v>
      </c>
      <c r="AB249" s="5">
        <v>-500</v>
      </c>
      <c r="AC249" s="5">
        <v>-500</v>
      </c>
      <c r="AD249" s="5">
        <v>-500</v>
      </c>
      <c r="AE249" s="5">
        <v>-500</v>
      </c>
    </row>
    <row r="250" spans="1:31">
      <c r="A250" s="56" t="s">
        <v>73</v>
      </c>
      <c r="B250" s="56" t="s">
        <v>198</v>
      </c>
      <c r="C250" s="56" t="s">
        <v>134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-1.1579999999999999E-5</v>
      </c>
      <c r="L250" s="5">
        <v>-1.1579999999999999E-5</v>
      </c>
      <c r="M250" s="5">
        <v>-1.1579999999999999E-5</v>
      </c>
      <c r="N250" s="5">
        <v>-170.00001158000001</v>
      </c>
      <c r="O250" s="5">
        <v>-170.00001158000001</v>
      </c>
      <c r="P250" s="5">
        <v>-170.00001158000001</v>
      </c>
      <c r="Q250" s="5">
        <v>-170.00001158000001</v>
      </c>
      <c r="R250" s="5">
        <v>-170.00001599000001</v>
      </c>
      <c r="S250" s="5">
        <v>-170.00001599000001</v>
      </c>
      <c r="T250" s="5">
        <v>-610.00001599000007</v>
      </c>
      <c r="U250" s="5">
        <v>-610.00001599000007</v>
      </c>
      <c r="V250" s="5">
        <v>-610.00001599000007</v>
      </c>
      <c r="W250" s="5">
        <v>-704.00001599000007</v>
      </c>
      <c r="X250" s="5">
        <v>-704.00001599000007</v>
      </c>
      <c r="Y250" s="5">
        <v>-704.00001599000007</v>
      </c>
      <c r="Z250" s="5">
        <v>-704.00001599000007</v>
      </c>
      <c r="AA250" s="5">
        <v>-704.00001599000007</v>
      </c>
      <c r="AB250" s="5">
        <v>-1288.0000159900001</v>
      </c>
      <c r="AC250" s="5">
        <v>-1288.0000159900001</v>
      </c>
      <c r="AD250" s="5">
        <v>-1288.0000159900001</v>
      </c>
      <c r="AE250" s="5">
        <v>-1288.0000159900001</v>
      </c>
    </row>
    <row r="251" spans="1:31">
      <c r="A251" s="56" t="s">
        <v>73</v>
      </c>
      <c r="B251" s="56" t="s">
        <v>198</v>
      </c>
      <c r="C251" s="56" t="s">
        <v>136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</row>
    <row r="252" spans="1:31">
      <c r="A252" s="56" t="s">
        <v>73</v>
      </c>
      <c r="B252" s="56" t="s">
        <v>198</v>
      </c>
      <c r="C252" s="56" t="s">
        <v>153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</row>
    <row r="253" spans="1:31">
      <c r="A253" s="56" t="s">
        <v>73</v>
      </c>
      <c r="B253" s="56" t="s">
        <v>198</v>
      </c>
      <c r="C253" s="56" t="s">
        <v>154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-4.2300000586692477E-6</v>
      </c>
      <c r="Y253" s="5">
        <v>-5.6000000085987267E-6</v>
      </c>
      <c r="Z253" s="5">
        <v>-6.9600000642822124E-6</v>
      </c>
      <c r="AA253" s="5">
        <v>-9.560000080455211E-6</v>
      </c>
      <c r="AB253" s="5">
        <v>-1.5230000030896921E-5</v>
      </c>
      <c r="AC253" s="5">
        <v>-3.025000000889122E-5</v>
      </c>
      <c r="AD253" s="5">
        <v>-8.3910000057585421E-5</v>
      </c>
      <c r="AE253" s="5">
        <v>-586.44962778000001</v>
      </c>
    </row>
    <row r="254" spans="1:31">
      <c r="A254" s="56" t="s">
        <v>73</v>
      </c>
      <c r="B254" s="56" t="s">
        <v>198</v>
      </c>
      <c r="C254" s="56" t="s">
        <v>155</v>
      </c>
      <c r="D254" s="5">
        <v>0</v>
      </c>
      <c r="E254" s="5">
        <v>-1.0999999999999981</v>
      </c>
      <c r="F254" s="5">
        <v>-1.0999999999999981</v>
      </c>
      <c r="G254" s="5">
        <v>-1.0999999999999981</v>
      </c>
      <c r="H254" s="5">
        <v>-1.0999999999999981</v>
      </c>
      <c r="I254" s="5">
        <v>-2.1999999999999962</v>
      </c>
      <c r="J254" s="5">
        <v>-2.1999999999999962</v>
      </c>
      <c r="K254" s="5">
        <v>-2.1999999999999962</v>
      </c>
      <c r="L254" s="5">
        <v>-2.1999999999999962</v>
      </c>
      <c r="M254" s="5">
        <v>-2.1999999999999962</v>
      </c>
      <c r="N254" s="5">
        <v>-3.299999999999994</v>
      </c>
      <c r="O254" s="5">
        <v>-3.299999999999994</v>
      </c>
      <c r="P254" s="5">
        <v>-4.3999999999999906</v>
      </c>
      <c r="Q254" s="5">
        <v>-4.3999999999999906</v>
      </c>
      <c r="R254" s="5">
        <v>-4.3999999999999906</v>
      </c>
      <c r="S254" s="5">
        <v>-4.3999999999999906</v>
      </c>
      <c r="T254" s="5">
        <v>-4.3999999999999906</v>
      </c>
      <c r="U254" s="5">
        <v>-4.3999999999999906</v>
      </c>
      <c r="V254" s="5">
        <v>-4.3999999999999906</v>
      </c>
      <c r="W254" s="5">
        <v>-4.3999999999999906</v>
      </c>
      <c r="X254" s="5">
        <v>-4.3999999999999906</v>
      </c>
      <c r="Y254" s="5">
        <v>-4.3999999999999906</v>
      </c>
      <c r="Z254" s="5">
        <v>-4.3999999999999906</v>
      </c>
      <c r="AA254" s="5">
        <v>-4.3999999999999906</v>
      </c>
      <c r="AB254" s="5">
        <v>-4.3999999999999906</v>
      </c>
      <c r="AC254" s="5">
        <v>-4.3999999999999906</v>
      </c>
      <c r="AD254" s="5">
        <v>-4.3999999999999906</v>
      </c>
      <c r="AE254" s="5">
        <v>-4.3999999999999906</v>
      </c>
    </row>
    <row r="255" spans="1:3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</row>
    <row r="256" spans="1:31">
      <c r="A256" s="56" t="s">
        <v>73</v>
      </c>
      <c r="B256" s="56" t="s">
        <v>199</v>
      </c>
      <c r="C256" s="56" t="s">
        <v>132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-800</v>
      </c>
      <c r="Q256" s="5">
        <v>-800</v>
      </c>
      <c r="R256" s="5">
        <v>-1328.9999999900001</v>
      </c>
      <c r="S256" s="5">
        <v>-1328.9999999900001</v>
      </c>
      <c r="T256" s="5">
        <v>-1328.9999999900001</v>
      </c>
      <c r="U256" s="5">
        <v>-1328.9999999900001</v>
      </c>
      <c r="V256" s="5">
        <v>-1328.9999999900001</v>
      </c>
      <c r="W256" s="5">
        <v>-1328.9999999900001</v>
      </c>
      <c r="X256" s="5">
        <v>-1328.9999999900001</v>
      </c>
      <c r="Y256" s="5">
        <v>-1328.9999999900001</v>
      </c>
      <c r="Z256" s="5">
        <v>-1328.9999999900001</v>
      </c>
      <c r="AA256" s="5">
        <v>-1328.9999999900001</v>
      </c>
      <c r="AB256" s="5">
        <v>-1328.9999999900001</v>
      </c>
      <c r="AC256" s="5">
        <v>-1328.9999999900001</v>
      </c>
      <c r="AD256" s="5">
        <v>-1328.9999999900001</v>
      </c>
      <c r="AE256" s="5">
        <v>-1328.9999999900001</v>
      </c>
    </row>
    <row r="257" spans="1:31">
      <c r="A257" s="56" t="s">
        <v>73</v>
      </c>
      <c r="B257" s="56" t="s">
        <v>199</v>
      </c>
      <c r="C257" s="56" t="s">
        <v>134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-382.5000106</v>
      </c>
      <c r="L257" s="5">
        <v>-382.5000106</v>
      </c>
      <c r="M257" s="5">
        <v>-622.16001064</v>
      </c>
      <c r="N257" s="5">
        <v>-622.16001064</v>
      </c>
      <c r="O257" s="5">
        <v>-622.16001064</v>
      </c>
      <c r="P257" s="5">
        <v>-702.16001064</v>
      </c>
      <c r="Q257" s="5">
        <v>-702.16001064</v>
      </c>
      <c r="R257" s="5">
        <v>-702.16001593999999</v>
      </c>
      <c r="S257" s="5">
        <v>-702.16001593999999</v>
      </c>
      <c r="T257" s="5">
        <v>-702.16001593999999</v>
      </c>
      <c r="U257" s="5">
        <v>-702.16001593999999</v>
      </c>
      <c r="V257" s="5">
        <v>-702.16001593999999</v>
      </c>
      <c r="W257" s="5">
        <v>-702.16001593999999</v>
      </c>
      <c r="X257" s="5">
        <v>-702.16001593999999</v>
      </c>
      <c r="Y257" s="5">
        <v>-1040.16001594</v>
      </c>
      <c r="Z257" s="5">
        <v>-1163.36001594</v>
      </c>
      <c r="AA257" s="5">
        <v>-1317.36001594</v>
      </c>
      <c r="AB257" s="5">
        <v>-1317.36001594</v>
      </c>
      <c r="AC257" s="5">
        <v>-1317.36001594</v>
      </c>
      <c r="AD257" s="5">
        <v>-1317.36001594</v>
      </c>
      <c r="AE257" s="5">
        <v>-1354.5600159400001</v>
      </c>
    </row>
    <row r="258" spans="1:31">
      <c r="A258" s="56" t="s">
        <v>73</v>
      </c>
      <c r="B258" s="56" t="s">
        <v>199</v>
      </c>
      <c r="C258" s="56" t="s">
        <v>136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</row>
    <row r="259" spans="1:31">
      <c r="A259" s="56" t="s">
        <v>73</v>
      </c>
      <c r="B259" s="56" t="s">
        <v>199</v>
      </c>
      <c r="C259" s="56" t="s">
        <v>153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</row>
    <row r="260" spans="1:31">
      <c r="A260" s="56" t="s">
        <v>73</v>
      </c>
      <c r="B260" s="56" t="s">
        <v>199</v>
      </c>
      <c r="C260" s="56" t="s">
        <v>154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-4.7600000243619434E-6</v>
      </c>
      <c r="Y260" s="5">
        <v>-6.2500000126419764E-6</v>
      </c>
      <c r="Z260" s="5">
        <v>-6.429999984902679E-6</v>
      </c>
      <c r="AA260" s="5">
        <v>-9.2399999971348734E-6</v>
      </c>
      <c r="AB260" s="5">
        <v>-1.493999997137507E-5</v>
      </c>
      <c r="AC260" s="5">
        <v>-2.5289999996402909E-5</v>
      </c>
      <c r="AD260" s="5">
        <v>-2.5289999996402909E-5</v>
      </c>
      <c r="AE260" s="5">
        <v>-2.3132000006853559E-4</v>
      </c>
    </row>
    <row r="261" spans="1:31">
      <c r="A261" s="56" t="s">
        <v>73</v>
      </c>
      <c r="B261" s="56" t="s">
        <v>199</v>
      </c>
      <c r="C261" s="56" t="s">
        <v>155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-2.1</v>
      </c>
      <c r="AA261" s="5">
        <v>-2.1</v>
      </c>
      <c r="AB261" s="5">
        <v>-2.1</v>
      </c>
      <c r="AC261" s="5">
        <v>-2.1</v>
      </c>
      <c r="AD261" s="5">
        <v>-2.1</v>
      </c>
      <c r="AE261" s="5">
        <v>-2.1</v>
      </c>
    </row>
    <row r="262" spans="1:3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</row>
    <row r="263" spans="1:31">
      <c r="A263" s="56" t="s">
        <v>73</v>
      </c>
      <c r="B263" s="56" t="s">
        <v>200</v>
      </c>
      <c r="C263" s="56" t="s">
        <v>132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-208</v>
      </c>
      <c r="L263" s="5">
        <v>-208</v>
      </c>
      <c r="M263" s="5">
        <v>-208</v>
      </c>
      <c r="N263" s="5">
        <v>-208</v>
      </c>
      <c r="O263" s="5">
        <v>-208</v>
      </c>
      <c r="P263" s="5">
        <v>-208</v>
      </c>
      <c r="Q263" s="5">
        <v>-208</v>
      </c>
      <c r="R263" s="5">
        <v>-208</v>
      </c>
      <c r="S263" s="5">
        <v>-208</v>
      </c>
      <c r="T263" s="5">
        <v>-208</v>
      </c>
      <c r="U263" s="5">
        <v>-208</v>
      </c>
      <c r="V263" s="5">
        <v>-208</v>
      </c>
      <c r="W263" s="5">
        <v>-208</v>
      </c>
      <c r="X263" s="5">
        <v>-208</v>
      </c>
      <c r="Y263" s="5">
        <v>-208</v>
      </c>
      <c r="Z263" s="5">
        <v>-208</v>
      </c>
      <c r="AA263" s="5">
        <v>-208</v>
      </c>
      <c r="AB263" s="5">
        <v>-208</v>
      </c>
      <c r="AC263" s="5">
        <v>-208</v>
      </c>
      <c r="AD263" s="5">
        <v>-208</v>
      </c>
      <c r="AE263" s="5">
        <v>-208</v>
      </c>
    </row>
    <row r="264" spans="1:31">
      <c r="A264" s="56" t="s">
        <v>73</v>
      </c>
      <c r="B264" s="56" t="s">
        <v>200</v>
      </c>
      <c r="C264" s="56" t="s">
        <v>134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-1.325E-5</v>
      </c>
      <c r="L264" s="5">
        <v>-1.325E-5</v>
      </c>
      <c r="M264" s="5">
        <v>-1.325E-5</v>
      </c>
      <c r="N264" s="5">
        <v>-1.325E-5</v>
      </c>
      <c r="O264" s="5">
        <v>-1.325E-5</v>
      </c>
      <c r="P264" s="5">
        <v>-1.325E-5</v>
      </c>
      <c r="Q264" s="5">
        <v>-1.325E-5</v>
      </c>
      <c r="R264" s="5">
        <v>-1.855E-5</v>
      </c>
      <c r="S264" s="5">
        <v>-1.855E-5</v>
      </c>
      <c r="T264" s="5">
        <v>-1.855E-5</v>
      </c>
      <c r="U264" s="5">
        <v>-120.00001854999999</v>
      </c>
      <c r="V264" s="5">
        <v>-120.00001854999999</v>
      </c>
      <c r="W264" s="5">
        <v>-120.00001854999999</v>
      </c>
      <c r="X264" s="5">
        <v>-120.00001854999999</v>
      </c>
      <c r="Y264" s="5">
        <v>-120.00002915</v>
      </c>
      <c r="Z264" s="5">
        <v>-120.00002915</v>
      </c>
      <c r="AA264" s="5">
        <v>-120.00002915</v>
      </c>
      <c r="AB264" s="5">
        <v>-120.00002915</v>
      </c>
      <c r="AC264" s="5">
        <v>-120.00002915</v>
      </c>
      <c r="AD264" s="5">
        <v>-120.00002915</v>
      </c>
      <c r="AE264" s="5">
        <v>-178.00002914999999</v>
      </c>
    </row>
    <row r="265" spans="1:31">
      <c r="A265" s="56" t="s">
        <v>73</v>
      </c>
      <c r="B265" s="56" t="s">
        <v>200</v>
      </c>
      <c r="C265" s="56" t="s">
        <v>136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</row>
    <row r="266" spans="1:31">
      <c r="A266" s="56" t="s">
        <v>73</v>
      </c>
      <c r="B266" s="56" t="s">
        <v>200</v>
      </c>
      <c r="C266" s="56" t="s">
        <v>153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</row>
    <row r="267" spans="1:31">
      <c r="A267" s="56" t="s">
        <v>73</v>
      </c>
      <c r="B267" s="56" t="s">
        <v>200</v>
      </c>
      <c r="C267" s="56" t="s">
        <v>154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-5.9600000000000039E-6</v>
      </c>
      <c r="Y267" s="5">
        <v>-5.9600000000000039E-6</v>
      </c>
      <c r="Z267" s="5">
        <v>-5.9600000000000039E-6</v>
      </c>
      <c r="AA267" s="5">
        <v>-6.5800000000000082E-6</v>
      </c>
      <c r="AB267" s="5">
        <v>-6.5800000000000082E-6</v>
      </c>
      <c r="AC267" s="5">
        <v>-6.5800000000000082E-6</v>
      </c>
      <c r="AD267" s="5">
        <v>-6.5800000000000082E-6</v>
      </c>
      <c r="AE267" s="5">
        <v>-6.5800000000000082E-6</v>
      </c>
    </row>
    <row r="268" spans="1:31">
      <c r="A268" s="56" t="s">
        <v>73</v>
      </c>
      <c r="B268" s="56" t="s">
        <v>200</v>
      </c>
      <c r="C268" s="56" t="s">
        <v>155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</row>
    <row r="270" spans="1:31">
      <c r="A270" s="56" t="s">
        <v>75</v>
      </c>
      <c r="B270" s="56" t="s">
        <v>163</v>
      </c>
      <c r="C270" s="56" t="s">
        <v>130</v>
      </c>
      <c r="D270" s="5">
        <v>0</v>
      </c>
      <c r="E270" s="5">
        <v>0</v>
      </c>
      <c r="F270" s="5">
        <v>-2880</v>
      </c>
      <c r="G270" s="5">
        <v>-2880</v>
      </c>
      <c r="H270" s="5">
        <v>-4200</v>
      </c>
      <c r="I270" s="5">
        <v>-4885</v>
      </c>
      <c r="J270" s="5">
        <v>-5570</v>
      </c>
      <c r="K270" s="5">
        <v>-5570</v>
      </c>
      <c r="L270" s="5">
        <v>-5570</v>
      </c>
      <c r="M270" s="5">
        <v>-5570</v>
      </c>
      <c r="N270" s="5">
        <v>-6940</v>
      </c>
      <c r="O270" s="5">
        <v>-6940</v>
      </c>
      <c r="P270" s="5">
        <v>-6940</v>
      </c>
      <c r="Q270" s="5">
        <v>-6940</v>
      </c>
      <c r="R270" s="5">
        <v>-6940</v>
      </c>
      <c r="S270" s="5">
        <v>-6940</v>
      </c>
      <c r="T270" s="5">
        <v>-8330</v>
      </c>
      <c r="U270" s="5">
        <v>-8330</v>
      </c>
      <c r="V270" s="5">
        <v>-8330</v>
      </c>
      <c r="W270" s="5">
        <v>-8330</v>
      </c>
      <c r="X270" s="5">
        <v>-8330</v>
      </c>
      <c r="Y270" s="5">
        <v>-8330</v>
      </c>
      <c r="Z270" s="5">
        <v>-8330</v>
      </c>
      <c r="AA270" s="5">
        <v>-8330</v>
      </c>
      <c r="AB270" s="5">
        <v>-8330</v>
      </c>
      <c r="AC270" s="5">
        <v>-8330</v>
      </c>
      <c r="AD270" s="5">
        <v>-8330</v>
      </c>
      <c r="AE270" s="5">
        <v>-8330</v>
      </c>
    </row>
    <row r="271" spans="1:31">
      <c r="A271" s="56" t="s">
        <v>75</v>
      </c>
      <c r="B271" s="56" t="s">
        <v>163</v>
      </c>
      <c r="C271" s="56" t="s">
        <v>132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-440</v>
      </c>
      <c r="Y271" s="5">
        <v>-440</v>
      </c>
      <c r="Z271" s="5">
        <v>-440</v>
      </c>
      <c r="AA271" s="5">
        <v>-440</v>
      </c>
      <c r="AB271" s="5">
        <v>-440</v>
      </c>
      <c r="AC271" s="5">
        <v>-440</v>
      </c>
      <c r="AD271" s="5">
        <v>-440</v>
      </c>
      <c r="AE271" s="5">
        <v>-440</v>
      </c>
    </row>
    <row r="272" spans="1:31">
      <c r="A272" s="56" t="s">
        <v>75</v>
      </c>
      <c r="B272" s="56" t="s">
        <v>163</v>
      </c>
      <c r="C272" s="56" t="s">
        <v>134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-6.7700000000000004E-6</v>
      </c>
      <c r="S272" s="5">
        <v>-6.7700000000000004E-6</v>
      </c>
      <c r="T272" s="5">
        <v>-6.7700000000000004E-6</v>
      </c>
      <c r="U272" s="5">
        <v>-6.7700000000000004E-6</v>
      </c>
      <c r="V272" s="5">
        <v>-6.7700000000000004E-6</v>
      </c>
      <c r="W272" s="5">
        <v>-6.7700000000000004E-6</v>
      </c>
      <c r="X272" s="5">
        <v>-6.7700000000000004E-6</v>
      </c>
      <c r="Y272" s="5">
        <v>-848.99903126999993</v>
      </c>
      <c r="Z272" s="5">
        <v>-848.99903126999993</v>
      </c>
      <c r="AA272" s="5">
        <v>-848.99903126999993</v>
      </c>
      <c r="AB272" s="5">
        <v>-848.99903126999993</v>
      </c>
      <c r="AC272" s="5">
        <v>-848.99903126999993</v>
      </c>
      <c r="AD272" s="5">
        <v>-848.99903126999993</v>
      </c>
      <c r="AE272" s="5">
        <v>-848.99903126999993</v>
      </c>
    </row>
    <row r="273" spans="1:31">
      <c r="A273" s="56" t="s">
        <v>75</v>
      </c>
      <c r="B273" s="56" t="s">
        <v>163</v>
      </c>
      <c r="C273" s="56" t="s">
        <v>136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</row>
    <row r="274" spans="1:31">
      <c r="A274" s="56" t="s">
        <v>75</v>
      </c>
      <c r="B274" s="56" t="s">
        <v>163</v>
      </c>
      <c r="C274" s="56" t="s">
        <v>153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</row>
    <row r="275" spans="1:31">
      <c r="A275" s="56" t="s">
        <v>75</v>
      </c>
      <c r="B275" s="56" t="s">
        <v>163</v>
      </c>
      <c r="C275" s="56" t="s">
        <v>154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-9.6299999554944234E-6</v>
      </c>
      <c r="Y275" s="5">
        <v>-1.167999987642223E-5</v>
      </c>
      <c r="Z275" s="5">
        <v>-600.00325133999991</v>
      </c>
      <c r="AA275" s="5">
        <v>-600.00325133999991</v>
      </c>
      <c r="AB275" s="5">
        <v>-1525.0010070200001</v>
      </c>
      <c r="AC275" s="5">
        <v>-1901.80313062</v>
      </c>
      <c r="AD275" s="5">
        <v>-1973.3545170899999</v>
      </c>
      <c r="AE275" s="5">
        <v>-1973.35451747</v>
      </c>
    </row>
    <row r="276" spans="1:31">
      <c r="A276" s="56" t="s">
        <v>75</v>
      </c>
      <c r="B276" s="56" t="s">
        <v>163</v>
      </c>
      <c r="C276" s="56" t="s">
        <v>155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</row>
    <row r="277" spans="1:3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20"/>
      <c r="W277" s="7"/>
      <c r="X277" s="7"/>
      <c r="Y277" s="7"/>
      <c r="Z277" s="7"/>
      <c r="AA277" s="7"/>
      <c r="AB277" s="7"/>
      <c r="AC277" s="7"/>
      <c r="AD277" s="7"/>
      <c r="AE277" s="7"/>
    </row>
    <row r="278" spans="1:31">
      <c r="A278" s="56" t="s">
        <v>75</v>
      </c>
      <c r="B278" s="56" t="s">
        <v>197</v>
      </c>
      <c r="C278" s="56" t="s">
        <v>130</v>
      </c>
      <c r="D278" s="5">
        <v>0</v>
      </c>
      <c r="E278" s="5">
        <v>0</v>
      </c>
      <c r="F278" s="5">
        <v>-700</v>
      </c>
      <c r="G278" s="5">
        <v>-1400</v>
      </c>
      <c r="H278" s="5">
        <v>-2100</v>
      </c>
      <c r="I278" s="5">
        <v>-3294</v>
      </c>
      <c r="J278" s="5">
        <v>-3574</v>
      </c>
      <c r="K278" s="5">
        <v>-4974</v>
      </c>
      <c r="L278" s="5">
        <v>-4974</v>
      </c>
      <c r="M278" s="5">
        <v>-5704</v>
      </c>
      <c r="N278" s="5">
        <v>-6434</v>
      </c>
      <c r="O278" s="5">
        <v>-6434</v>
      </c>
      <c r="P278" s="5">
        <v>-6434</v>
      </c>
      <c r="Q278" s="5">
        <v>-6434</v>
      </c>
      <c r="R278" s="5">
        <v>-6434</v>
      </c>
      <c r="S278" s="5">
        <v>-6434</v>
      </c>
      <c r="T278" s="5">
        <v>-7274</v>
      </c>
      <c r="U278" s="5">
        <v>-7700</v>
      </c>
      <c r="V278" s="5">
        <v>-7700</v>
      </c>
      <c r="W278" s="5">
        <v>-8126</v>
      </c>
      <c r="X278" s="5">
        <v>-8126</v>
      </c>
      <c r="Y278" s="5">
        <v>-8126</v>
      </c>
      <c r="Z278" s="5">
        <v>-8126</v>
      </c>
      <c r="AA278" s="5">
        <v>-8126</v>
      </c>
      <c r="AB278" s="5">
        <v>-8126</v>
      </c>
      <c r="AC278" s="5">
        <v>-8126</v>
      </c>
      <c r="AD278" s="5">
        <v>-8126</v>
      </c>
      <c r="AE278" s="5">
        <v>-8126</v>
      </c>
    </row>
    <row r="279" spans="1:31">
      <c r="A279" s="56" t="s">
        <v>75</v>
      </c>
      <c r="B279" s="56" t="s">
        <v>197</v>
      </c>
      <c r="C279" s="56" t="s">
        <v>132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-385</v>
      </c>
      <c r="R279" s="5">
        <v>-385</v>
      </c>
      <c r="S279" s="5">
        <v>-385</v>
      </c>
      <c r="T279" s="5">
        <v>-529.39999998999997</v>
      </c>
      <c r="U279" s="5">
        <v>-529.39999998999997</v>
      </c>
      <c r="V279" s="5">
        <v>-529.39999998999997</v>
      </c>
      <c r="W279" s="5">
        <v>-529.39999998999997</v>
      </c>
      <c r="X279" s="5">
        <v>-529.39999998999997</v>
      </c>
      <c r="Y279" s="5">
        <v>-529.39999998999997</v>
      </c>
      <c r="Z279" s="5">
        <v>-1353.89999999</v>
      </c>
      <c r="AA279" s="5">
        <v>-1597.89999999</v>
      </c>
      <c r="AB279" s="5">
        <v>-1597.89999999</v>
      </c>
      <c r="AC279" s="5">
        <v>-1597.89999999</v>
      </c>
      <c r="AD279" s="5">
        <v>-1597.89999999</v>
      </c>
      <c r="AE279" s="5">
        <v>-1597.89999999</v>
      </c>
    </row>
    <row r="280" spans="1:31">
      <c r="A280" s="56" t="s">
        <v>75</v>
      </c>
      <c r="B280" s="56" t="s">
        <v>197</v>
      </c>
      <c r="C280" s="56" t="s">
        <v>134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-292.00000001000001</v>
      </c>
      <c r="O280" s="5">
        <v>-409.00000001000001</v>
      </c>
      <c r="P280" s="5">
        <v>-409.00000001000001</v>
      </c>
      <c r="Q280" s="5">
        <v>-409.00000001000001</v>
      </c>
      <c r="R280" s="5">
        <v>-409.00001472999998</v>
      </c>
      <c r="S280" s="5">
        <v>-409.00001472999998</v>
      </c>
      <c r="T280" s="5">
        <v>-409.00001472999998</v>
      </c>
      <c r="U280" s="5">
        <v>-409.00001472999998</v>
      </c>
      <c r="V280" s="5">
        <v>-409.00001472999998</v>
      </c>
      <c r="W280" s="5">
        <v>-409.00001472999998</v>
      </c>
      <c r="X280" s="5">
        <v>-409.00001472999998</v>
      </c>
      <c r="Y280" s="5">
        <v>-540.50004711000008</v>
      </c>
      <c r="Z280" s="5">
        <v>-540.50004711000008</v>
      </c>
      <c r="AA280" s="5">
        <v>-1089.50004711</v>
      </c>
      <c r="AB280" s="5">
        <v>-1089.50004711</v>
      </c>
      <c r="AC280" s="5">
        <v>-1089.50004711</v>
      </c>
      <c r="AD280" s="5">
        <v>-1608.50004711</v>
      </c>
      <c r="AE280" s="5">
        <v>-1954.50004711</v>
      </c>
    </row>
    <row r="281" spans="1:31">
      <c r="A281" s="56" t="s">
        <v>75</v>
      </c>
      <c r="B281" s="56" t="s">
        <v>197</v>
      </c>
      <c r="C281" s="56" t="s">
        <v>136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-86.4</v>
      </c>
      <c r="S281" s="5">
        <v>-86.4</v>
      </c>
      <c r="T281" s="5">
        <v>-86.4</v>
      </c>
      <c r="U281" s="5">
        <v>-86.4</v>
      </c>
      <c r="V281" s="5">
        <v>-86.4</v>
      </c>
      <c r="W281" s="5">
        <v>-152.4</v>
      </c>
      <c r="X281" s="5">
        <v>-152.4</v>
      </c>
      <c r="Y281" s="5">
        <v>-152.4</v>
      </c>
      <c r="Z281" s="5">
        <v>-152.4</v>
      </c>
      <c r="AA281" s="5">
        <v>-152.4</v>
      </c>
      <c r="AB281" s="5">
        <v>-152.4</v>
      </c>
      <c r="AC281" s="5">
        <v>-152.4</v>
      </c>
      <c r="AD281" s="5">
        <v>-152.4</v>
      </c>
      <c r="AE281" s="5">
        <v>-152.4</v>
      </c>
    </row>
    <row r="282" spans="1:31">
      <c r="A282" s="56" t="s">
        <v>75</v>
      </c>
      <c r="B282" s="56" t="s">
        <v>197</v>
      </c>
      <c r="C282" s="56" t="s">
        <v>153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</row>
    <row r="283" spans="1:31">
      <c r="A283" s="56" t="s">
        <v>75</v>
      </c>
      <c r="B283" s="56" t="s">
        <v>197</v>
      </c>
      <c r="C283" s="56" t="s">
        <v>154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-1.169999984540482E-5</v>
      </c>
      <c r="Y283" s="5">
        <v>-1.392999993754529E-5</v>
      </c>
      <c r="Z283" s="5">
        <v>-1.5010000112170021E-5</v>
      </c>
      <c r="AA283" s="5">
        <v>-2.0849999870620192E-5</v>
      </c>
      <c r="AB283" s="5">
        <v>-2.867999980082914E-5</v>
      </c>
      <c r="AC283" s="5">
        <v>-86.288947319999977</v>
      </c>
      <c r="AD283" s="5">
        <v>-86.288964280000016</v>
      </c>
      <c r="AE283" s="5">
        <v>-802.45997794999994</v>
      </c>
    </row>
    <row r="284" spans="1:31">
      <c r="A284" s="56" t="s">
        <v>75</v>
      </c>
      <c r="B284" s="56" t="s">
        <v>197</v>
      </c>
      <c r="C284" s="56" t="s">
        <v>155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-1.9100000000000139E-6</v>
      </c>
      <c r="Y284" s="5">
        <v>-1.9100000000000139E-6</v>
      </c>
      <c r="Z284" s="5">
        <v>-1.9100000000000139E-6</v>
      </c>
      <c r="AA284" s="5">
        <v>-3.580000000000017E-6</v>
      </c>
      <c r="AB284" s="5">
        <v>-5.7900000000000106E-6</v>
      </c>
      <c r="AC284" s="5">
        <v>-5.7900000000000106E-6</v>
      </c>
      <c r="AD284" s="5">
        <v>-5.7900000000000106E-6</v>
      </c>
      <c r="AE284" s="5">
        <v>-5.7900000000000106E-6</v>
      </c>
    </row>
    <row r="285" spans="1:3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</row>
    <row r="286" spans="1:31">
      <c r="A286" s="56" t="s">
        <v>75</v>
      </c>
      <c r="B286" s="56" t="s">
        <v>198</v>
      </c>
      <c r="C286" s="56" t="s">
        <v>131</v>
      </c>
      <c r="D286" s="5">
        <v>0</v>
      </c>
      <c r="E286" s="5">
        <v>0</v>
      </c>
      <c r="F286" s="5">
        <v>-700</v>
      </c>
      <c r="G286" s="5">
        <v>-1450</v>
      </c>
      <c r="H286" s="5">
        <v>-1450</v>
      </c>
      <c r="I286" s="5">
        <v>-2010</v>
      </c>
      <c r="J286" s="5">
        <v>-3115</v>
      </c>
      <c r="K286" s="5">
        <v>-3675</v>
      </c>
      <c r="L286" s="5">
        <v>-3675</v>
      </c>
      <c r="M286" s="5">
        <v>-4835</v>
      </c>
      <c r="N286" s="5">
        <v>-4835</v>
      </c>
      <c r="O286" s="5">
        <v>-4835</v>
      </c>
      <c r="P286" s="5">
        <v>-4835</v>
      </c>
      <c r="Q286" s="5">
        <v>-4835</v>
      </c>
      <c r="R286" s="5">
        <v>-4835</v>
      </c>
      <c r="S286" s="5">
        <v>-4835</v>
      </c>
      <c r="T286" s="5">
        <v>-4835</v>
      </c>
      <c r="U286" s="5">
        <v>-4835</v>
      </c>
      <c r="V286" s="5">
        <v>-4835</v>
      </c>
      <c r="W286" s="5">
        <v>-4835</v>
      </c>
      <c r="X286" s="5">
        <v>-4835</v>
      </c>
      <c r="Y286" s="5">
        <v>-4835</v>
      </c>
      <c r="Z286" s="5">
        <v>-4835</v>
      </c>
      <c r="AA286" s="5">
        <v>-4835</v>
      </c>
      <c r="AB286" s="5">
        <v>-4835</v>
      </c>
      <c r="AC286" s="5">
        <v>-4835</v>
      </c>
      <c r="AD286" s="5">
        <v>-4835</v>
      </c>
      <c r="AE286" s="5">
        <v>-4835</v>
      </c>
    </row>
    <row r="287" spans="1:31">
      <c r="A287" s="56" t="s">
        <v>75</v>
      </c>
      <c r="B287" s="56" t="s">
        <v>198</v>
      </c>
      <c r="C287" s="56" t="s">
        <v>132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-500</v>
      </c>
      <c r="L287" s="5">
        <v>-500</v>
      </c>
      <c r="M287" s="5">
        <v>-500</v>
      </c>
      <c r="N287" s="5">
        <v>-500</v>
      </c>
      <c r="O287" s="5">
        <v>-500</v>
      </c>
      <c r="P287" s="5">
        <v>-500</v>
      </c>
      <c r="Q287" s="5">
        <v>-500</v>
      </c>
      <c r="R287" s="5">
        <v>-500</v>
      </c>
      <c r="S287" s="5">
        <v>-500</v>
      </c>
      <c r="T287" s="5">
        <v>-500</v>
      </c>
      <c r="U287" s="5">
        <v>-500</v>
      </c>
      <c r="V287" s="5">
        <v>-500</v>
      </c>
      <c r="W287" s="5">
        <v>-500</v>
      </c>
      <c r="X287" s="5">
        <v>-500</v>
      </c>
      <c r="Y287" s="5">
        <v>-500</v>
      </c>
      <c r="Z287" s="5">
        <v>-500</v>
      </c>
      <c r="AA287" s="5">
        <v>-500</v>
      </c>
      <c r="AB287" s="5">
        <v>-500</v>
      </c>
      <c r="AC287" s="5">
        <v>-500</v>
      </c>
      <c r="AD287" s="5">
        <v>-500</v>
      </c>
      <c r="AE287" s="5">
        <v>-500</v>
      </c>
    </row>
    <row r="288" spans="1:31">
      <c r="A288" s="56" t="s">
        <v>75</v>
      </c>
      <c r="B288" s="56" t="s">
        <v>198</v>
      </c>
      <c r="C288" s="56" t="s">
        <v>134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-170</v>
      </c>
      <c r="O288" s="5">
        <v>-170</v>
      </c>
      <c r="P288" s="5">
        <v>-170</v>
      </c>
      <c r="Q288" s="5">
        <v>-170</v>
      </c>
      <c r="R288" s="5">
        <v>-170.00000539000001</v>
      </c>
      <c r="S288" s="5">
        <v>-170.00000539000001</v>
      </c>
      <c r="T288" s="5">
        <v>-610.00000538999996</v>
      </c>
      <c r="U288" s="5">
        <v>-610.00000538999996</v>
      </c>
      <c r="V288" s="5">
        <v>-610.00000538999996</v>
      </c>
      <c r="W288" s="5">
        <v>-704.00000538999996</v>
      </c>
      <c r="X288" s="5">
        <v>-704.00000538999996</v>
      </c>
      <c r="Y288" s="5">
        <v>-704.00000538999996</v>
      </c>
      <c r="Z288" s="5">
        <v>-704.00000538999996</v>
      </c>
      <c r="AA288" s="5">
        <v>-704.00000538999996</v>
      </c>
      <c r="AB288" s="5">
        <v>-1288.0000053900001</v>
      </c>
      <c r="AC288" s="5">
        <v>-1288.0000053900001</v>
      </c>
      <c r="AD288" s="5">
        <v>-1288.0000053900001</v>
      </c>
      <c r="AE288" s="5">
        <v>-1288.0000053900001</v>
      </c>
    </row>
    <row r="289" spans="1:31">
      <c r="A289" s="56" t="s">
        <v>75</v>
      </c>
      <c r="B289" s="56" t="s">
        <v>198</v>
      </c>
      <c r="C289" s="56" t="s">
        <v>136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</row>
    <row r="290" spans="1:31">
      <c r="A290" s="56" t="s">
        <v>75</v>
      </c>
      <c r="B290" s="56" t="s">
        <v>198</v>
      </c>
      <c r="C290" s="56" t="s">
        <v>153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</row>
    <row r="291" spans="1:31">
      <c r="A291" s="56" t="s">
        <v>75</v>
      </c>
      <c r="B291" s="56" t="s">
        <v>198</v>
      </c>
      <c r="C291" s="56" t="s">
        <v>154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-2.4299999950017082E-6</v>
      </c>
      <c r="Y291" s="5">
        <v>-3.18000002152985E-6</v>
      </c>
      <c r="Z291" s="5">
        <v>-3.9399999423039836E-6</v>
      </c>
      <c r="AA291" s="5">
        <v>-5.8699999954114901E-6</v>
      </c>
      <c r="AB291" s="5">
        <v>-9.6999999641411705E-6</v>
      </c>
      <c r="AC291" s="5">
        <v>-1.8469999986336919E-5</v>
      </c>
      <c r="AD291" s="5">
        <v>-5.4959999943093862E-5</v>
      </c>
      <c r="AE291" s="5">
        <v>-586.19204307999996</v>
      </c>
    </row>
    <row r="292" spans="1:31">
      <c r="A292" s="56" t="s">
        <v>75</v>
      </c>
      <c r="B292" s="56" t="s">
        <v>198</v>
      </c>
      <c r="C292" s="56" t="s">
        <v>155</v>
      </c>
      <c r="D292" s="5">
        <v>0</v>
      </c>
      <c r="E292" s="5">
        <v>-1.0999999999999981</v>
      </c>
      <c r="F292" s="5">
        <v>-1.0999999999999981</v>
      </c>
      <c r="G292" s="5">
        <v>-1.0999999999999981</v>
      </c>
      <c r="H292" s="5">
        <v>-1.0999999999999981</v>
      </c>
      <c r="I292" s="5">
        <v>-2.1999999999999962</v>
      </c>
      <c r="J292" s="5">
        <v>-2.1999999999999962</v>
      </c>
      <c r="K292" s="5">
        <v>-2.1999999999999962</v>
      </c>
      <c r="L292" s="5">
        <v>-2.1999999999999962</v>
      </c>
      <c r="M292" s="5">
        <v>-2.1999999999999962</v>
      </c>
      <c r="N292" s="5">
        <v>-3.299999999999994</v>
      </c>
      <c r="O292" s="5">
        <v>-3.299999999999994</v>
      </c>
      <c r="P292" s="5">
        <v>-4.3999999999999906</v>
      </c>
      <c r="Q292" s="5">
        <v>-4.3999999999999906</v>
      </c>
      <c r="R292" s="5">
        <v>-4.3999999999999906</v>
      </c>
      <c r="S292" s="5">
        <v>-4.3999999999999906</v>
      </c>
      <c r="T292" s="5">
        <v>-4.3999999999999906</v>
      </c>
      <c r="U292" s="5">
        <v>-4.3999999999999906</v>
      </c>
      <c r="V292" s="5">
        <v>-4.3999999999999906</v>
      </c>
      <c r="W292" s="5">
        <v>-4.3999999999999906</v>
      </c>
      <c r="X292" s="5">
        <v>-4.3999999999999906</v>
      </c>
      <c r="Y292" s="5">
        <v>-4.3999999999999906</v>
      </c>
      <c r="Z292" s="5">
        <v>-4.3999999999999906</v>
      </c>
      <c r="AA292" s="5">
        <v>-4.3999999999999906</v>
      </c>
      <c r="AB292" s="5">
        <v>-4.3999999999999906</v>
      </c>
      <c r="AC292" s="5">
        <v>-4.3999999999999906</v>
      </c>
      <c r="AD292" s="5">
        <v>-4.3999999999999906</v>
      </c>
      <c r="AE292" s="5">
        <v>-4.3999999999999906</v>
      </c>
    </row>
    <row r="293" spans="1:3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</row>
    <row r="294" spans="1:31">
      <c r="A294" s="56" t="s">
        <v>75</v>
      </c>
      <c r="B294" s="56" t="s">
        <v>199</v>
      </c>
      <c r="C294" s="56" t="s">
        <v>132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-800</v>
      </c>
      <c r="Q294" s="5">
        <v>-800</v>
      </c>
      <c r="R294" s="5">
        <v>-1328.9999999900001</v>
      </c>
      <c r="S294" s="5">
        <v>-1328.9999999900001</v>
      </c>
      <c r="T294" s="5">
        <v>-1328.9999999900001</v>
      </c>
      <c r="U294" s="5">
        <v>-1328.9999999900001</v>
      </c>
      <c r="V294" s="5">
        <v>-1328.9999999900001</v>
      </c>
      <c r="W294" s="5">
        <v>-1328.9999999900001</v>
      </c>
      <c r="X294" s="5">
        <v>-1328.9999999900001</v>
      </c>
      <c r="Y294" s="5">
        <v>-1328.9999999900001</v>
      </c>
      <c r="Z294" s="5">
        <v>-1328.9999999900001</v>
      </c>
      <c r="AA294" s="5">
        <v>-1328.9999999900001</v>
      </c>
      <c r="AB294" s="5">
        <v>-1328.9999999900001</v>
      </c>
      <c r="AC294" s="5">
        <v>-1328.9999999900001</v>
      </c>
      <c r="AD294" s="5">
        <v>-1328.9999999900001</v>
      </c>
      <c r="AE294" s="5">
        <v>-1328.9999999900001</v>
      </c>
    </row>
    <row r="295" spans="1:31">
      <c r="A295" s="56" t="s">
        <v>75</v>
      </c>
      <c r="B295" s="56" t="s">
        <v>199</v>
      </c>
      <c r="C295" s="56" t="s">
        <v>134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-382.5</v>
      </c>
      <c r="L295" s="5">
        <v>-382.5</v>
      </c>
      <c r="M295" s="5">
        <v>-622.16000004</v>
      </c>
      <c r="N295" s="5">
        <v>-622.16000004</v>
      </c>
      <c r="O295" s="5">
        <v>-622.16000004</v>
      </c>
      <c r="P295" s="5">
        <v>-702.16000004</v>
      </c>
      <c r="Q295" s="5">
        <v>-702.16000004</v>
      </c>
      <c r="R295" s="5">
        <v>-702.16000534</v>
      </c>
      <c r="S295" s="5">
        <v>-702.16000534</v>
      </c>
      <c r="T295" s="5">
        <v>-702.16000534</v>
      </c>
      <c r="U295" s="5">
        <v>-702.16000534</v>
      </c>
      <c r="V295" s="5">
        <v>-702.16000534</v>
      </c>
      <c r="W295" s="5">
        <v>-702.16000534</v>
      </c>
      <c r="X295" s="5">
        <v>-702.16000534</v>
      </c>
      <c r="Y295" s="5">
        <v>-1040.16000534</v>
      </c>
      <c r="Z295" s="5">
        <v>-1163.36000534</v>
      </c>
      <c r="AA295" s="5">
        <v>-1317.36000534</v>
      </c>
      <c r="AB295" s="5">
        <v>-1317.36000534</v>
      </c>
      <c r="AC295" s="5">
        <v>-1317.36000534</v>
      </c>
      <c r="AD295" s="5">
        <v>-1317.36000534</v>
      </c>
      <c r="AE295" s="5">
        <v>-1354.5600053400001</v>
      </c>
    </row>
    <row r="296" spans="1:31">
      <c r="A296" s="56" t="s">
        <v>75</v>
      </c>
      <c r="B296" s="56" t="s">
        <v>199</v>
      </c>
      <c r="C296" s="56" t="s">
        <v>136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</row>
    <row r="297" spans="1:31">
      <c r="A297" s="56" t="s">
        <v>75</v>
      </c>
      <c r="B297" s="56" t="s">
        <v>199</v>
      </c>
      <c r="C297" s="56" t="s">
        <v>153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</row>
    <row r="298" spans="1:31">
      <c r="A298" s="56" t="s">
        <v>75</v>
      </c>
      <c r="B298" s="56" t="s">
        <v>199</v>
      </c>
      <c r="C298" s="56" t="s">
        <v>154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-2.7199999976801341E-6</v>
      </c>
      <c r="Y298" s="5">
        <v>-3.5300000149618431E-6</v>
      </c>
      <c r="Z298" s="5">
        <v>-3.5400000228946742E-6</v>
      </c>
      <c r="AA298" s="5">
        <v>-5.7400000059715239E-6</v>
      </c>
      <c r="AB298" s="5">
        <v>-9.6600000460966839E-6</v>
      </c>
      <c r="AC298" s="5">
        <v>-1.4829999997800771E-5</v>
      </c>
      <c r="AD298" s="5">
        <v>-1.4829999997800771E-5</v>
      </c>
      <c r="AE298" s="5">
        <v>-2.5311999996802109E-4</v>
      </c>
    </row>
    <row r="299" spans="1:31">
      <c r="A299" s="56" t="s">
        <v>75</v>
      </c>
      <c r="B299" s="56" t="s">
        <v>199</v>
      </c>
      <c r="C299" s="56" t="s">
        <v>155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-2.1</v>
      </c>
      <c r="AA299" s="5">
        <v>-2.1</v>
      </c>
      <c r="AB299" s="5">
        <v>-2.1</v>
      </c>
      <c r="AC299" s="5">
        <v>-2.1</v>
      </c>
      <c r="AD299" s="5">
        <v>-2.1</v>
      </c>
      <c r="AE299" s="5">
        <v>-2.1</v>
      </c>
    </row>
    <row r="300" spans="1:3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</row>
    <row r="301" spans="1:31">
      <c r="A301" s="56" t="s">
        <v>75</v>
      </c>
      <c r="B301" s="56" t="s">
        <v>200</v>
      </c>
      <c r="C301" s="56" t="s">
        <v>132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-208</v>
      </c>
      <c r="L301" s="5">
        <v>-208</v>
      </c>
      <c r="M301" s="5">
        <v>-208</v>
      </c>
      <c r="N301" s="5">
        <v>-208</v>
      </c>
      <c r="O301" s="5">
        <v>-208</v>
      </c>
      <c r="P301" s="5">
        <v>-208</v>
      </c>
      <c r="Q301" s="5">
        <v>-208</v>
      </c>
      <c r="R301" s="5">
        <v>-208</v>
      </c>
      <c r="S301" s="5">
        <v>-208</v>
      </c>
      <c r="T301" s="5">
        <v>-208</v>
      </c>
      <c r="U301" s="5">
        <v>-208</v>
      </c>
      <c r="V301" s="5">
        <v>-208</v>
      </c>
      <c r="W301" s="5">
        <v>-208</v>
      </c>
      <c r="X301" s="5">
        <v>-208</v>
      </c>
      <c r="Y301" s="5">
        <v>-208</v>
      </c>
      <c r="Z301" s="5">
        <v>-208</v>
      </c>
      <c r="AA301" s="5">
        <v>-208</v>
      </c>
      <c r="AB301" s="5">
        <v>-208</v>
      </c>
      <c r="AC301" s="5">
        <v>-208</v>
      </c>
      <c r="AD301" s="5">
        <v>-208</v>
      </c>
      <c r="AE301" s="5">
        <v>-208</v>
      </c>
    </row>
    <row r="302" spans="1:31">
      <c r="A302" s="56" t="s">
        <v>75</v>
      </c>
      <c r="B302" s="56" t="s">
        <v>200</v>
      </c>
      <c r="C302" s="56" t="s">
        <v>134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-5.3000000000000001E-6</v>
      </c>
      <c r="S302" s="5">
        <v>-5.3000000000000001E-6</v>
      </c>
      <c r="T302" s="5">
        <v>-5.3000000000000001E-6</v>
      </c>
      <c r="U302" s="5">
        <v>-120.0000053</v>
      </c>
      <c r="V302" s="5">
        <v>-120.0000053</v>
      </c>
      <c r="W302" s="5">
        <v>-120.0000053</v>
      </c>
      <c r="X302" s="5">
        <v>-120.0000053</v>
      </c>
      <c r="Y302" s="5">
        <v>-120.00001854999999</v>
      </c>
      <c r="Z302" s="5">
        <v>-120.00001854999999</v>
      </c>
      <c r="AA302" s="5">
        <v>-120.00001854999999</v>
      </c>
      <c r="AB302" s="5">
        <v>-120.00001854999999</v>
      </c>
      <c r="AC302" s="5">
        <v>-120.00001854999999</v>
      </c>
      <c r="AD302" s="5">
        <v>-120.00001854999999</v>
      </c>
      <c r="AE302" s="5">
        <v>-178.00001854999999</v>
      </c>
    </row>
    <row r="303" spans="1:31">
      <c r="A303" s="56" t="s">
        <v>75</v>
      </c>
      <c r="B303" s="56" t="s">
        <v>200</v>
      </c>
      <c r="C303" s="56" t="s">
        <v>136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</row>
    <row r="304" spans="1:31">
      <c r="A304" s="56" t="s">
        <v>75</v>
      </c>
      <c r="B304" s="56" t="s">
        <v>200</v>
      </c>
      <c r="C304" s="56" t="s">
        <v>153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</row>
    <row r="305" spans="1:31">
      <c r="A305" s="56" t="s">
        <v>75</v>
      </c>
      <c r="B305" s="56" t="s">
        <v>200</v>
      </c>
      <c r="C305" s="56" t="s">
        <v>154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-2.680000000000001E-6</v>
      </c>
      <c r="Y305" s="5">
        <v>-2.680000000000001E-6</v>
      </c>
      <c r="Z305" s="5">
        <v>-2.680000000000001E-6</v>
      </c>
      <c r="AA305" s="5">
        <v>-3.089999999999992E-6</v>
      </c>
      <c r="AB305" s="5">
        <v>-3.089999999999992E-6</v>
      </c>
      <c r="AC305" s="5">
        <v>-3.089999999999992E-6</v>
      </c>
      <c r="AD305" s="5">
        <v>-3.089999999999992E-6</v>
      </c>
      <c r="AE305" s="5">
        <v>-3.089999999999992E-6</v>
      </c>
    </row>
    <row r="306" spans="1:31">
      <c r="A306" s="56" t="s">
        <v>75</v>
      </c>
      <c r="B306" s="56" t="s">
        <v>200</v>
      </c>
      <c r="C306" s="56" t="s">
        <v>155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</row>
    <row r="308" spans="1:31">
      <c r="A308" s="56" t="s">
        <v>77</v>
      </c>
      <c r="B308" s="56" t="s">
        <v>163</v>
      </c>
      <c r="C308" s="56" t="s">
        <v>130</v>
      </c>
      <c r="D308" s="5">
        <v>0</v>
      </c>
      <c r="E308" s="5">
        <v>0</v>
      </c>
      <c r="F308" s="5">
        <v>-2880</v>
      </c>
      <c r="G308" s="5">
        <v>-2880</v>
      </c>
      <c r="H308" s="5">
        <v>-4200</v>
      </c>
      <c r="I308" s="5">
        <v>-4885</v>
      </c>
      <c r="J308" s="5">
        <v>-5570</v>
      </c>
      <c r="K308" s="5">
        <v>-5570</v>
      </c>
      <c r="L308" s="5">
        <v>-5570</v>
      </c>
      <c r="M308" s="5">
        <v>-5570</v>
      </c>
      <c r="N308" s="5">
        <v>-6940</v>
      </c>
      <c r="O308" s="5">
        <v>-6940</v>
      </c>
      <c r="P308" s="5">
        <v>-6940</v>
      </c>
      <c r="Q308" s="5">
        <v>-6940</v>
      </c>
      <c r="R308" s="5">
        <v>-6940</v>
      </c>
      <c r="S308" s="5">
        <v>-6940</v>
      </c>
      <c r="T308" s="5">
        <v>-8330</v>
      </c>
      <c r="U308" s="5">
        <v>-8330</v>
      </c>
      <c r="V308" s="5">
        <v>-8330</v>
      </c>
      <c r="W308" s="5">
        <v>-8330</v>
      </c>
      <c r="X308" s="5">
        <v>-8330</v>
      </c>
      <c r="Y308" s="5">
        <v>-8330</v>
      </c>
      <c r="Z308" s="5">
        <v>-8330</v>
      </c>
      <c r="AA308" s="5">
        <v>-8330</v>
      </c>
      <c r="AB308" s="5">
        <v>-8330</v>
      </c>
      <c r="AC308" s="5">
        <v>-8330</v>
      </c>
      <c r="AD308" s="5">
        <v>-8330</v>
      </c>
      <c r="AE308" s="5">
        <v>-8330</v>
      </c>
    </row>
    <row r="309" spans="1:31">
      <c r="A309" s="56" t="s">
        <v>77</v>
      </c>
      <c r="B309" s="56" t="s">
        <v>163</v>
      </c>
      <c r="C309" s="56" t="s">
        <v>132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-440</v>
      </c>
      <c r="Y309" s="5">
        <v>-440</v>
      </c>
      <c r="Z309" s="5">
        <v>-440</v>
      </c>
      <c r="AA309" s="5">
        <v>-440</v>
      </c>
      <c r="AB309" s="5">
        <v>-440</v>
      </c>
      <c r="AC309" s="5">
        <v>-440</v>
      </c>
      <c r="AD309" s="5">
        <v>-440</v>
      </c>
      <c r="AE309" s="5">
        <v>-440</v>
      </c>
    </row>
    <row r="310" spans="1:31">
      <c r="A310" s="56" t="s">
        <v>77</v>
      </c>
      <c r="B310" s="56" t="s">
        <v>163</v>
      </c>
      <c r="C310" s="56" t="s">
        <v>134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-2.247E-5</v>
      </c>
      <c r="S310" s="5">
        <v>-2.247E-5</v>
      </c>
      <c r="T310" s="5">
        <v>-2.247E-5</v>
      </c>
      <c r="U310" s="5">
        <v>-2.247E-5</v>
      </c>
      <c r="V310" s="5">
        <v>-2.247E-5</v>
      </c>
      <c r="W310" s="5">
        <v>-2.247E-5</v>
      </c>
      <c r="X310" s="5">
        <v>-2.247E-5</v>
      </c>
      <c r="Y310" s="5">
        <v>-848.99904256000002</v>
      </c>
      <c r="Z310" s="5">
        <v>-848.99904256000002</v>
      </c>
      <c r="AA310" s="5">
        <v>-848.99904256000002</v>
      </c>
      <c r="AB310" s="5">
        <v>-848.99904256000002</v>
      </c>
      <c r="AC310" s="5">
        <v>-848.99904256000002</v>
      </c>
      <c r="AD310" s="5">
        <v>-848.99904256000002</v>
      </c>
      <c r="AE310" s="5">
        <v>-848.99904256000002</v>
      </c>
    </row>
    <row r="311" spans="1:31">
      <c r="A311" s="56" t="s">
        <v>77</v>
      </c>
      <c r="B311" s="56" t="s">
        <v>163</v>
      </c>
      <c r="C311" s="56" t="s">
        <v>136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</row>
    <row r="312" spans="1:31">
      <c r="A312" s="56" t="s">
        <v>77</v>
      </c>
      <c r="B312" s="56" t="s">
        <v>163</v>
      </c>
      <c r="C312" s="56" t="s">
        <v>153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</row>
    <row r="313" spans="1:31">
      <c r="A313" s="56" t="s">
        <v>77</v>
      </c>
      <c r="B313" s="56" t="s">
        <v>163</v>
      </c>
      <c r="C313" s="56" t="s">
        <v>154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-9.7999999368880708E-6</v>
      </c>
      <c r="Y313" s="5">
        <v>-1.453000006534921E-5</v>
      </c>
      <c r="Z313" s="5">
        <v>-599.99677188999999</v>
      </c>
      <c r="AA313" s="5">
        <v>-599.99677188999999</v>
      </c>
      <c r="AB313" s="5">
        <v>-1524.9608461600001</v>
      </c>
      <c r="AC313" s="5">
        <v>-1879.95732262</v>
      </c>
      <c r="AD313" s="5">
        <v>-1954.9737575500001</v>
      </c>
      <c r="AE313" s="5">
        <v>-1954.97375833</v>
      </c>
    </row>
    <row r="314" spans="1:31">
      <c r="A314" s="56" t="s">
        <v>77</v>
      </c>
      <c r="B314" s="56" t="s">
        <v>163</v>
      </c>
      <c r="C314" s="56" t="s">
        <v>155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</row>
    <row r="315" spans="1:3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20"/>
      <c r="W315" s="7"/>
      <c r="X315" s="7"/>
      <c r="Y315" s="7"/>
      <c r="Z315" s="7"/>
      <c r="AA315" s="7"/>
      <c r="AB315" s="7"/>
      <c r="AC315" s="7"/>
      <c r="AD315" s="7"/>
      <c r="AE315" s="7"/>
    </row>
    <row r="316" spans="1:31">
      <c r="A316" s="56" t="s">
        <v>77</v>
      </c>
      <c r="B316" s="56" t="s">
        <v>197</v>
      </c>
      <c r="C316" s="56" t="s">
        <v>130</v>
      </c>
      <c r="D316" s="5">
        <v>0</v>
      </c>
      <c r="E316" s="5">
        <v>0</v>
      </c>
      <c r="F316" s="5">
        <v>-700</v>
      </c>
      <c r="G316" s="5">
        <v>-1400</v>
      </c>
      <c r="H316" s="5">
        <v>-2100</v>
      </c>
      <c r="I316" s="5">
        <v>-3294</v>
      </c>
      <c r="J316" s="5">
        <v>-3574</v>
      </c>
      <c r="K316" s="5">
        <v>-4974</v>
      </c>
      <c r="L316" s="5">
        <v>-4974</v>
      </c>
      <c r="M316" s="5">
        <v>-5704</v>
      </c>
      <c r="N316" s="5">
        <v>-6434</v>
      </c>
      <c r="O316" s="5">
        <v>-6434</v>
      </c>
      <c r="P316" s="5">
        <v>-6434</v>
      </c>
      <c r="Q316" s="5">
        <v>-6434</v>
      </c>
      <c r="R316" s="5">
        <v>-6434</v>
      </c>
      <c r="S316" s="5">
        <v>-6434</v>
      </c>
      <c r="T316" s="5">
        <v>-7274</v>
      </c>
      <c r="U316" s="5">
        <v>-7700</v>
      </c>
      <c r="V316" s="5">
        <v>-7700</v>
      </c>
      <c r="W316" s="5">
        <v>-8126</v>
      </c>
      <c r="X316" s="5">
        <v>-8126</v>
      </c>
      <c r="Y316" s="5">
        <v>-8126</v>
      </c>
      <c r="Z316" s="5">
        <v>-8126</v>
      </c>
      <c r="AA316" s="5">
        <v>-8126</v>
      </c>
      <c r="AB316" s="5">
        <v>-8126</v>
      </c>
      <c r="AC316" s="5">
        <v>-8126</v>
      </c>
      <c r="AD316" s="5">
        <v>-8126</v>
      </c>
      <c r="AE316" s="5">
        <v>-8126</v>
      </c>
    </row>
    <row r="317" spans="1:31">
      <c r="A317" s="56" t="s">
        <v>77</v>
      </c>
      <c r="B317" s="56" t="s">
        <v>197</v>
      </c>
      <c r="C317" s="56" t="s">
        <v>132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-385</v>
      </c>
      <c r="R317" s="5">
        <v>-385</v>
      </c>
      <c r="S317" s="5">
        <v>-385</v>
      </c>
      <c r="T317" s="5">
        <v>-529.39999998999997</v>
      </c>
      <c r="U317" s="5">
        <v>-529.39999998999997</v>
      </c>
      <c r="V317" s="5">
        <v>-529.39999998999997</v>
      </c>
      <c r="W317" s="5">
        <v>-529.39999998999997</v>
      </c>
      <c r="X317" s="5">
        <v>-529.39999998999997</v>
      </c>
      <c r="Y317" s="5">
        <v>-529.39999998999997</v>
      </c>
      <c r="Z317" s="5">
        <v>-1353.89999999</v>
      </c>
      <c r="AA317" s="5">
        <v>-1597.89999999</v>
      </c>
      <c r="AB317" s="5">
        <v>-1597.89999999</v>
      </c>
      <c r="AC317" s="5">
        <v>-1597.89999999</v>
      </c>
      <c r="AD317" s="5">
        <v>-1597.89999999</v>
      </c>
      <c r="AE317" s="5">
        <v>-1597.89999999</v>
      </c>
    </row>
    <row r="318" spans="1:31">
      <c r="A318" s="56" t="s">
        <v>77</v>
      </c>
      <c r="B318" s="56" t="s">
        <v>197</v>
      </c>
      <c r="C318" s="56" t="s">
        <v>134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-292.00000001000001</v>
      </c>
      <c r="O318" s="5">
        <v>-409.00000001000001</v>
      </c>
      <c r="P318" s="5">
        <v>-409.00000001000001</v>
      </c>
      <c r="Q318" s="5">
        <v>-409.00000001000001</v>
      </c>
      <c r="R318" s="5">
        <v>-409.00001856</v>
      </c>
      <c r="S318" s="5">
        <v>-409.00001856</v>
      </c>
      <c r="T318" s="5">
        <v>-409.00001856</v>
      </c>
      <c r="U318" s="5">
        <v>-409.00001856</v>
      </c>
      <c r="V318" s="5">
        <v>-409.00001856</v>
      </c>
      <c r="W318" s="5">
        <v>-409.00001856</v>
      </c>
      <c r="X318" s="5">
        <v>-409.00001856</v>
      </c>
      <c r="Y318" s="5">
        <v>-540.50002121000011</v>
      </c>
      <c r="Z318" s="5">
        <v>-540.50002121000011</v>
      </c>
      <c r="AA318" s="5">
        <v>-1089.5000212100001</v>
      </c>
      <c r="AB318" s="5">
        <v>-1089.5000212100001</v>
      </c>
      <c r="AC318" s="5">
        <v>-1089.5000212100001</v>
      </c>
      <c r="AD318" s="5">
        <v>-1608.5000212100001</v>
      </c>
      <c r="AE318" s="5">
        <v>-1954.5000212100001</v>
      </c>
    </row>
    <row r="319" spans="1:31">
      <c r="A319" s="56" t="s">
        <v>77</v>
      </c>
      <c r="B319" s="56" t="s">
        <v>197</v>
      </c>
      <c r="C319" s="56" t="s">
        <v>136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-86.4</v>
      </c>
      <c r="S319" s="5">
        <v>-86.4</v>
      </c>
      <c r="T319" s="5">
        <v>-86.4</v>
      </c>
      <c r="U319" s="5">
        <v>-86.4</v>
      </c>
      <c r="V319" s="5">
        <v>-86.4</v>
      </c>
      <c r="W319" s="5">
        <v>-152.4</v>
      </c>
      <c r="X319" s="5">
        <v>-152.4</v>
      </c>
      <c r="Y319" s="5">
        <v>-152.4</v>
      </c>
      <c r="Z319" s="5">
        <v>-152.4</v>
      </c>
      <c r="AA319" s="5">
        <v>-152.4</v>
      </c>
      <c r="AB319" s="5">
        <v>-152.4</v>
      </c>
      <c r="AC319" s="5">
        <v>-152.4</v>
      </c>
      <c r="AD319" s="5">
        <v>-152.4</v>
      </c>
      <c r="AE319" s="5">
        <v>-152.4</v>
      </c>
    </row>
    <row r="320" spans="1:31">
      <c r="A320" s="56" t="s">
        <v>77</v>
      </c>
      <c r="B320" s="56" t="s">
        <v>197</v>
      </c>
      <c r="C320" s="56" t="s">
        <v>153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</row>
    <row r="321" spans="1:31">
      <c r="A321" s="56" t="s">
        <v>77</v>
      </c>
      <c r="B321" s="56" t="s">
        <v>197</v>
      </c>
      <c r="C321" s="56" t="s">
        <v>154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-1.5729999716995738E-5</v>
      </c>
      <c r="Y321" s="5">
        <v>-2.28199998701939E-5</v>
      </c>
      <c r="Z321" s="5">
        <v>-2.634999985673403E-5</v>
      </c>
      <c r="AA321" s="5">
        <v>-3.4359999858679657E-5</v>
      </c>
      <c r="AB321" s="5">
        <v>-4.5159999899624381E-5</v>
      </c>
      <c r="AC321" s="5">
        <v>-88.060747599999715</v>
      </c>
      <c r="AD321" s="5">
        <v>-94.827565239999714</v>
      </c>
      <c r="AE321" s="5">
        <v>-532.85445052999978</v>
      </c>
    </row>
    <row r="322" spans="1:31">
      <c r="A322" s="56" t="s">
        <v>77</v>
      </c>
      <c r="B322" s="56" t="s">
        <v>197</v>
      </c>
      <c r="C322" s="56" t="s">
        <v>155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-2.2299999999999969E-6</v>
      </c>
      <c r="Y322" s="5">
        <v>-2.2299999999999969E-6</v>
      </c>
      <c r="Z322" s="5">
        <v>-2.2299999999999969E-6</v>
      </c>
      <c r="AA322" s="5">
        <v>-4.6300000000000014E-6</v>
      </c>
      <c r="AB322" s="5">
        <v>-7.760000000000007E-6</v>
      </c>
      <c r="AC322" s="5">
        <v>-7.760000000000007E-6</v>
      </c>
      <c r="AD322" s="5">
        <v>-7.760000000000007E-6</v>
      </c>
      <c r="AE322" s="5">
        <v>-7.760000000000007E-6</v>
      </c>
    </row>
    <row r="323" spans="1:3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</row>
    <row r="324" spans="1:31">
      <c r="A324" s="56" t="s">
        <v>77</v>
      </c>
      <c r="B324" s="56" t="s">
        <v>198</v>
      </c>
      <c r="C324" s="56" t="s">
        <v>131</v>
      </c>
      <c r="D324" s="5">
        <v>0</v>
      </c>
      <c r="E324" s="5">
        <v>0</v>
      </c>
      <c r="F324" s="5">
        <v>-700</v>
      </c>
      <c r="G324" s="5">
        <v>-1450</v>
      </c>
      <c r="H324" s="5">
        <v>-1450</v>
      </c>
      <c r="I324" s="5">
        <v>-2010</v>
      </c>
      <c r="J324" s="5">
        <v>-3115</v>
      </c>
      <c r="K324" s="5">
        <v>-3675</v>
      </c>
      <c r="L324" s="5">
        <v>-3675</v>
      </c>
      <c r="M324" s="5">
        <v>-4835</v>
      </c>
      <c r="N324" s="5">
        <v>-4835</v>
      </c>
      <c r="O324" s="5">
        <v>-4835</v>
      </c>
      <c r="P324" s="5">
        <v>-4835</v>
      </c>
      <c r="Q324" s="5">
        <v>-4835</v>
      </c>
      <c r="R324" s="5">
        <v>-4835</v>
      </c>
      <c r="S324" s="5">
        <v>-4835</v>
      </c>
      <c r="T324" s="5">
        <v>-4835</v>
      </c>
      <c r="U324" s="5">
        <v>-4835</v>
      </c>
      <c r="V324" s="5">
        <v>-4835</v>
      </c>
      <c r="W324" s="5">
        <v>-4835</v>
      </c>
      <c r="X324" s="5">
        <v>-4835</v>
      </c>
      <c r="Y324" s="5">
        <v>-4835</v>
      </c>
      <c r="Z324" s="5">
        <v>-4835</v>
      </c>
      <c r="AA324" s="5">
        <v>-4835</v>
      </c>
      <c r="AB324" s="5">
        <v>-4835</v>
      </c>
      <c r="AC324" s="5">
        <v>-4835</v>
      </c>
      <c r="AD324" s="5">
        <v>-4835</v>
      </c>
      <c r="AE324" s="5">
        <v>-4835</v>
      </c>
    </row>
    <row r="325" spans="1:31">
      <c r="A325" s="56" t="s">
        <v>77</v>
      </c>
      <c r="B325" s="56" t="s">
        <v>198</v>
      </c>
      <c r="C325" s="56" t="s">
        <v>132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-500</v>
      </c>
      <c r="L325" s="5">
        <v>-500</v>
      </c>
      <c r="M325" s="5">
        <v>-500</v>
      </c>
      <c r="N325" s="5">
        <v>-500</v>
      </c>
      <c r="O325" s="5">
        <v>-500</v>
      </c>
      <c r="P325" s="5">
        <v>-500</v>
      </c>
      <c r="Q325" s="5">
        <v>-500</v>
      </c>
      <c r="R325" s="5">
        <v>-500</v>
      </c>
      <c r="S325" s="5">
        <v>-500</v>
      </c>
      <c r="T325" s="5">
        <v>-500</v>
      </c>
      <c r="U325" s="5">
        <v>-500</v>
      </c>
      <c r="V325" s="5">
        <v>-500</v>
      </c>
      <c r="W325" s="5">
        <v>-500</v>
      </c>
      <c r="X325" s="5">
        <v>-500</v>
      </c>
      <c r="Y325" s="5">
        <v>-500</v>
      </c>
      <c r="Z325" s="5">
        <v>-500</v>
      </c>
      <c r="AA325" s="5">
        <v>-500</v>
      </c>
      <c r="AB325" s="5">
        <v>-500</v>
      </c>
      <c r="AC325" s="5">
        <v>-500</v>
      </c>
      <c r="AD325" s="5">
        <v>-500</v>
      </c>
      <c r="AE325" s="5">
        <v>-500</v>
      </c>
    </row>
    <row r="326" spans="1:31">
      <c r="A326" s="56" t="s">
        <v>77</v>
      </c>
      <c r="B326" s="56" t="s">
        <v>198</v>
      </c>
      <c r="C326" s="56" t="s">
        <v>134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-170</v>
      </c>
      <c r="O326" s="5">
        <v>-170</v>
      </c>
      <c r="P326" s="5">
        <v>-170</v>
      </c>
      <c r="Q326" s="5">
        <v>-170</v>
      </c>
      <c r="R326" s="5">
        <v>-170.00002645999999</v>
      </c>
      <c r="S326" s="5">
        <v>-170.00002645999999</v>
      </c>
      <c r="T326" s="5">
        <v>-610.00002645999996</v>
      </c>
      <c r="U326" s="5">
        <v>-610.00002645999996</v>
      </c>
      <c r="V326" s="5">
        <v>-610.00002645999996</v>
      </c>
      <c r="W326" s="5">
        <v>-704.00002645999996</v>
      </c>
      <c r="X326" s="5">
        <v>-704.00002645999996</v>
      </c>
      <c r="Y326" s="5">
        <v>-704.00006614999995</v>
      </c>
      <c r="Z326" s="5">
        <v>-704.00006614999995</v>
      </c>
      <c r="AA326" s="5">
        <v>-704.00006614999995</v>
      </c>
      <c r="AB326" s="5">
        <v>-1288.0000661500001</v>
      </c>
      <c r="AC326" s="5">
        <v>-1288.0000661500001</v>
      </c>
      <c r="AD326" s="5">
        <v>-1288.0000661500001</v>
      </c>
      <c r="AE326" s="5">
        <v>-1288.0000661500001</v>
      </c>
    </row>
    <row r="327" spans="1:31">
      <c r="A327" s="56" t="s">
        <v>77</v>
      </c>
      <c r="B327" s="56" t="s">
        <v>198</v>
      </c>
      <c r="C327" s="56" t="s">
        <v>136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</row>
    <row r="328" spans="1:31">
      <c r="A328" s="56" t="s">
        <v>77</v>
      </c>
      <c r="B328" s="56" t="s">
        <v>198</v>
      </c>
      <c r="C328" s="56" t="s">
        <v>153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</row>
    <row r="329" spans="1:31">
      <c r="A329" s="56" t="s">
        <v>77</v>
      </c>
      <c r="B329" s="56" t="s">
        <v>198</v>
      </c>
      <c r="C329" s="56" t="s">
        <v>154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-3.2699999792384919E-6</v>
      </c>
      <c r="Y329" s="5">
        <v>-4.6099999053694773E-6</v>
      </c>
      <c r="Z329" s="5">
        <v>-5.6999999742401997E-6</v>
      </c>
      <c r="AA329" s="5">
        <v>-8.3899999481218401E-6</v>
      </c>
      <c r="AB329" s="5">
        <v>-1.485000007050985E-5</v>
      </c>
      <c r="AC329" s="5">
        <v>-3.2780000083221239E-5</v>
      </c>
      <c r="AD329" s="5">
        <v>-373.07413370000012</v>
      </c>
      <c r="AE329" s="5">
        <v>-986.65931777000003</v>
      </c>
    </row>
    <row r="330" spans="1:31">
      <c r="A330" s="56" t="s">
        <v>77</v>
      </c>
      <c r="B330" s="56" t="s">
        <v>198</v>
      </c>
      <c r="C330" s="56" t="s">
        <v>155</v>
      </c>
      <c r="D330" s="5">
        <v>0</v>
      </c>
      <c r="E330" s="5">
        <v>-1.0999999999999981</v>
      </c>
      <c r="F330" s="5">
        <v>-1.0999999999999981</v>
      </c>
      <c r="G330" s="5">
        <v>-1.0999999999999981</v>
      </c>
      <c r="H330" s="5">
        <v>-1.0999999999999981</v>
      </c>
      <c r="I330" s="5">
        <v>-2.1999999999999962</v>
      </c>
      <c r="J330" s="5">
        <v>-2.1999999999999962</v>
      </c>
      <c r="K330" s="5">
        <v>-2.1999999999999962</v>
      </c>
      <c r="L330" s="5">
        <v>-2.1999999999999962</v>
      </c>
      <c r="M330" s="5">
        <v>-2.1999999999999962</v>
      </c>
      <c r="N330" s="5">
        <v>-3.299999999999994</v>
      </c>
      <c r="O330" s="5">
        <v>-3.299999999999994</v>
      </c>
      <c r="P330" s="5">
        <v>-4.3999999999999906</v>
      </c>
      <c r="Q330" s="5">
        <v>-4.3999999999999906</v>
      </c>
      <c r="R330" s="5">
        <v>-4.3999999999999906</v>
      </c>
      <c r="S330" s="5">
        <v>-4.3999999999999906</v>
      </c>
      <c r="T330" s="5">
        <v>-4.3999999999999906</v>
      </c>
      <c r="U330" s="5">
        <v>-4.3999999999999906</v>
      </c>
      <c r="V330" s="5">
        <v>-4.3999999999999906</v>
      </c>
      <c r="W330" s="5">
        <v>-4.3999999999999906</v>
      </c>
      <c r="X330" s="5">
        <v>-4.3999999999999906</v>
      </c>
      <c r="Y330" s="5">
        <v>-4.3999999999999906</v>
      </c>
      <c r="Z330" s="5">
        <v>-4.3999999999999906</v>
      </c>
      <c r="AA330" s="5">
        <v>-4.3999999999999906</v>
      </c>
      <c r="AB330" s="5">
        <v>-4.3999999999999906</v>
      </c>
      <c r="AC330" s="5">
        <v>-4.3999999999999906</v>
      </c>
      <c r="AD330" s="5">
        <v>-4.3999999999999906</v>
      </c>
      <c r="AE330" s="5">
        <v>-4.3999999999999906</v>
      </c>
    </row>
    <row r="331" spans="1: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</row>
    <row r="332" spans="1:31">
      <c r="A332" s="56" t="s">
        <v>77</v>
      </c>
      <c r="B332" s="56" t="s">
        <v>199</v>
      </c>
      <c r="C332" s="56" t="s">
        <v>132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-800</v>
      </c>
      <c r="Q332" s="5">
        <v>-800</v>
      </c>
      <c r="R332" s="5">
        <v>-1328.9999999900001</v>
      </c>
      <c r="S332" s="5">
        <v>-1328.9999999900001</v>
      </c>
      <c r="T332" s="5">
        <v>-1328.9999999900001</v>
      </c>
      <c r="U332" s="5">
        <v>-1328.9999999900001</v>
      </c>
      <c r="V332" s="5">
        <v>-1328.9999999900001</v>
      </c>
      <c r="W332" s="5">
        <v>-1328.9999999900001</v>
      </c>
      <c r="X332" s="5">
        <v>-1328.9999999900001</v>
      </c>
      <c r="Y332" s="5">
        <v>-1328.9999999900001</v>
      </c>
      <c r="Z332" s="5">
        <v>-1328.9999999900001</v>
      </c>
      <c r="AA332" s="5">
        <v>-1328.9999999900001</v>
      </c>
      <c r="AB332" s="5">
        <v>-1328.9999999900001</v>
      </c>
      <c r="AC332" s="5">
        <v>-1328.9999999900001</v>
      </c>
      <c r="AD332" s="5">
        <v>-1328.9999999900001</v>
      </c>
      <c r="AE332" s="5">
        <v>-1328.9999999900001</v>
      </c>
    </row>
    <row r="333" spans="1:31">
      <c r="A333" s="56" t="s">
        <v>77</v>
      </c>
      <c r="B333" s="56" t="s">
        <v>199</v>
      </c>
      <c r="C333" s="56" t="s">
        <v>134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-382.5</v>
      </c>
      <c r="L333" s="5">
        <v>-382.5</v>
      </c>
      <c r="M333" s="5">
        <v>-622.16000004</v>
      </c>
      <c r="N333" s="5">
        <v>-622.16000004</v>
      </c>
      <c r="O333" s="5">
        <v>-622.16000004</v>
      </c>
      <c r="P333" s="5">
        <v>-702.16000004</v>
      </c>
      <c r="Q333" s="5">
        <v>-702.16000004</v>
      </c>
      <c r="R333" s="5">
        <v>-702.16001593999999</v>
      </c>
      <c r="S333" s="5">
        <v>-702.16001593999999</v>
      </c>
      <c r="T333" s="5">
        <v>-702.16001593999999</v>
      </c>
      <c r="U333" s="5">
        <v>-702.16001593999999</v>
      </c>
      <c r="V333" s="5">
        <v>-702.16001593999999</v>
      </c>
      <c r="W333" s="5">
        <v>-702.16001593999999</v>
      </c>
      <c r="X333" s="5">
        <v>-702.16001593999999</v>
      </c>
      <c r="Y333" s="5">
        <v>-1040.16001594</v>
      </c>
      <c r="Z333" s="5">
        <v>-1163.36001594</v>
      </c>
      <c r="AA333" s="5">
        <v>-1317.36001594</v>
      </c>
      <c r="AB333" s="5">
        <v>-1317.36001594</v>
      </c>
      <c r="AC333" s="5">
        <v>-1317.36001594</v>
      </c>
      <c r="AD333" s="5">
        <v>-1317.36001594</v>
      </c>
      <c r="AE333" s="5">
        <v>-1354.5600159400001</v>
      </c>
    </row>
    <row r="334" spans="1:31">
      <c r="A334" s="56" t="s">
        <v>77</v>
      </c>
      <c r="B334" s="56" t="s">
        <v>199</v>
      </c>
      <c r="C334" s="56" t="s">
        <v>136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</row>
    <row r="335" spans="1:31">
      <c r="A335" s="56" t="s">
        <v>77</v>
      </c>
      <c r="B335" s="56" t="s">
        <v>199</v>
      </c>
      <c r="C335" s="56" t="s">
        <v>153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</row>
    <row r="336" spans="1:31">
      <c r="A336" s="56" t="s">
        <v>77</v>
      </c>
      <c r="B336" s="56" t="s">
        <v>199</v>
      </c>
      <c r="C336" s="56" t="s">
        <v>154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-3.65999994755839E-6</v>
      </c>
      <c r="Y336" s="5">
        <v>-5.7700000297700171E-6</v>
      </c>
      <c r="Z336" s="5">
        <v>-6.0200000007171184E-6</v>
      </c>
      <c r="AA336" s="5">
        <v>-8.9999999772771844E-6</v>
      </c>
      <c r="AB336" s="5">
        <v>-1.509999992777011E-5</v>
      </c>
      <c r="AC336" s="5">
        <v>-2.4699999926269811E-5</v>
      </c>
      <c r="AD336" s="5">
        <v>-2.4699999926269811E-5</v>
      </c>
      <c r="AE336" s="5">
        <v>-8.773000001838227E-5</v>
      </c>
    </row>
    <row r="337" spans="1:31">
      <c r="A337" s="56" t="s">
        <v>77</v>
      </c>
      <c r="B337" s="56" t="s">
        <v>199</v>
      </c>
      <c r="C337" s="56" t="s">
        <v>155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-2.1</v>
      </c>
      <c r="AA337" s="5">
        <v>-2.1</v>
      </c>
      <c r="AB337" s="5">
        <v>-2.1</v>
      </c>
      <c r="AC337" s="5">
        <v>-2.1</v>
      </c>
      <c r="AD337" s="5">
        <v>-2.1</v>
      </c>
      <c r="AE337" s="5">
        <v>-2.1</v>
      </c>
    </row>
    <row r="338" spans="1:3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</row>
    <row r="339" spans="1:31">
      <c r="A339" s="56" t="s">
        <v>77</v>
      </c>
      <c r="B339" s="56" t="s">
        <v>200</v>
      </c>
      <c r="C339" s="56" t="s">
        <v>132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-208</v>
      </c>
      <c r="L339" s="5">
        <v>-208</v>
      </c>
      <c r="M339" s="5">
        <v>-208</v>
      </c>
      <c r="N339" s="5">
        <v>-208</v>
      </c>
      <c r="O339" s="5">
        <v>-208</v>
      </c>
      <c r="P339" s="5">
        <v>-208</v>
      </c>
      <c r="Q339" s="5">
        <v>-208</v>
      </c>
      <c r="R339" s="5">
        <v>-208</v>
      </c>
      <c r="S339" s="5">
        <v>-208</v>
      </c>
      <c r="T339" s="5">
        <v>-208</v>
      </c>
      <c r="U339" s="5">
        <v>-208</v>
      </c>
      <c r="V339" s="5">
        <v>-208</v>
      </c>
      <c r="W339" s="5">
        <v>-208</v>
      </c>
      <c r="X339" s="5">
        <v>-208</v>
      </c>
      <c r="Y339" s="5">
        <v>-208</v>
      </c>
      <c r="Z339" s="5">
        <v>-208</v>
      </c>
      <c r="AA339" s="5">
        <v>-208</v>
      </c>
      <c r="AB339" s="5">
        <v>-208</v>
      </c>
      <c r="AC339" s="5">
        <v>-208</v>
      </c>
      <c r="AD339" s="5">
        <v>-208</v>
      </c>
      <c r="AE339" s="5">
        <v>-208</v>
      </c>
    </row>
    <row r="340" spans="1:31">
      <c r="A340" s="56" t="s">
        <v>77</v>
      </c>
      <c r="B340" s="56" t="s">
        <v>200</v>
      </c>
      <c r="C340" s="56" t="s">
        <v>134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-1.59E-5</v>
      </c>
      <c r="S340" s="5">
        <v>-1.59E-5</v>
      </c>
      <c r="T340" s="5">
        <v>-1.59E-5</v>
      </c>
      <c r="U340" s="5">
        <v>-120.00001589999999</v>
      </c>
      <c r="V340" s="5">
        <v>-120.00001589999999</v>
      </c>
      <c r="W340" s="5">
        <v>-120.00001589999999</v>
      </c>
      <c r="X340" s="5">
        <v>-120.00001589999999</v>
      </c>
      <c r="Y340" s="5">
        <v>-120.00001589999999</v>
      </c>
      <c r="Z340" s="5">
        <v>-120.00001589999999</v>
      </c>
      <c r="AA340" s="5">
        <v>-120.00001589999999</v>
      </c>
      <c r="AB340" s="5">
        <v>-120.00001589999999</v>
      </c>
      <c r="AC340" s="5">
        <v>-120.00001589999999</v>
      </c>
      <c r="AD340" s="5">
        <v>-120.00001589999999</v>
      </c>
      <c r="AE340" s="5">
        <v>-178.00001589999999</v>
      </c>
    </row>
    <row r="341" spans="1:31">
      <c r="A341" s="56" t="s">
        <v>77</v>
      </c>
      <c r="B341" s="56" t="s">
        <v>200</v>
      </c>
      <c r="C341" s="56" t="s">
        <v>136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</row>
    <row r="342" spans="1:31">
      <c r="A342" s="56" t="s">
        <v>77</v>
      </c>
      <c r="B342" s="56" t="s">
        <v>200</v>
      </c>
      <c r="C342" s="56" t="s">
        <v>153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</row>
    <row r="343" spans="1:31">
      <c r="A343" s="56" t="s">
        <v>77</v>
      </c>
      <c r="B343" s="56" t="s">
        <v>200</v>
      </c>
      <c r="C343" s="56" t="s">
        <v>154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-9.4999999999999599E-7</v>
      </c>
      <c r="Z343" s="5">
        <v>-9.4999999999999599E-7</v>
      </c>
      <c r="AA343" s="5">
        <v>-9.4999999999999599E-7</v>
      </c>
      <c r="AB343" s="5">
        <v>-9.4999999999999599E-7</v>
      </c>
      <c r="AC343" s="5">
        <v>-9.4999999999999599E-7</v>
      </c>
      <c r="AD343" s="5">
        <v>-9.4999999999999599E-7</v>
      </c>
      <c r="AE343" s="5">
        <v>-9.4999999999999599E-7</v>
      </c>
    </row>
    <row r="344" spans="1:31">
      <c r="A344" s="56" t="s">
        <v>77</v>
      </c>
      <c r="B344" s="56" t="s">
        <v>200</v>
      </c>
      <c r="C344" s="56" t="s">
        <v>155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</row>
    <row r="346" spans="1:31">
      <c r="A346" s="56" t="s">
        <v>80</v>
      </c>
      <c r="B346" s="56" t="s">
        <v>163</v>
      </c>
      <c r="C346" s="56" t="s">
        <v>130</v>
      </c>
      <c r="D346" s="5">
        <v>0</v>
      </c>
      <c r="E346" s="5">
        <v>0</v>
      </c>
      <c r="F346" s="5">
        <v>-2880</v>
      </c>
      <c r="G346" s="5">
        <v>-4200</v>
      </c>
      <c r="H346" s="5">
        <v>-4200</v>
      </c>
      <c r="I346" s="5">
        <v>-5570</v>
      </c>
      <c r="J346" s="5">
        <v>-5570</v>
      </c>
      <c r="K346" s="5">
        <v>-5570</v>
      </c>
      <c r="L346" s="5">
        <v>-5570</v>
      </c>
      <c r="M346" s="5">
        <v>-5570</v>
      </c>
      <c r="N346" s="5">
        <v>-6940</v>
      </c>
      <c r="O346" s="5">
        <v>-6940</v>
      </c>
      <c r="P346" s="5">
        <v>-6940</v>
      </c>
      <c r="Q346" s="5">
        <v>-6940</v>
      </c>
      <c r="R346" s="5">
        <v>-6940</v>
      </c>
      <c r="S346" s="5">
        <v>-6940</v>
      </c>
      <c r="T346" s="5">
        <v>-8330</v>
      </c>
      <c r="U346" s="5">
        <v>-8330</v>
      </c>
      <c r="V346" s="5">
        <v>-8330</v>
      </c>
      <c r="W346" s="5">
        <v>-8330</v>
      </c>
      <c r="X346" s="5">
        <v>-8330</v>
      </c>
      <c r="Y346" s="5">
        <v>-8330</v>
      </c>
      <c r="Z346" s="5">
        <v>-8330</v>
      </c>
      <c r="AA346" s="5">
        <v>-8330</v>
      </c>
      <c r="AB346" s="5">
        <v>-8330</v>
      </c>
      <c r="AC346" s="5">
        <v>-8330</v>
      </c>
      <c r="AD346" s="5">
        <v>-8330</v>
      </c>
      <c r="AE346" s="5">
        <v>-8330</v>
      </c>
    </row>
    <row r="347" spans="1:31">
      <c r="A347" s="56" t="s">
        <v>80</v>
      </c>
      <c r="B347" s="56" t="s">
        <v>163</v>
      </c>
      <c r="C347" s="56" t="s">
        <v>132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-440</v>
      </c>
      <c r="Y347" s="5">
        <v>-440</v>
      </c>
      <c r="Z347" s="5">
        <v>-440</v>
      </c>
      <c r="AA347" s="5">
        <v>-440</v>
      </c>
      <c r="AB347" s="5">
        <v>-440</v>
      </c>
      <c r="AC347" s="5">
        <v>-440</v>
      </c>
      <c r="AD347" s="5">
        <v>-440</v>
      </c>
      <c r="AE347" s="5">
        <v>-440</v>
      </c>
    </row>
    <row r="348" spans="1:31">
      <c r="A348" s="56" t="s">
        <v>80</v>
      </c>
      <c r="B348" s="56" t="s">
        <v>163</v>
      </c>
      <c r="C348" s="56" t="s">
        <v>134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-848.99900000000002</v>
      </c>
      <c r="Z348" s="5">
        <v>-848.99900000000002</v>
      </c>
      <c r="AA348" s="5">
        <v>-848.99900000000002</v>
      </c>
      <c r="AB348" s="5">
        <v>-848.99900000000002</v>
      </c>
      <c r="AC348" s="5">
        <v>-848.99900000000002</v>
      </c>
      <c r="AD348" s="5">
        <v>-848.99900000000002</v>
      </c>
      <c r="AE348" s="5">
        <v>-848.99900000000002</v>
      </c>
    </row>
    <row r="349" spans="1:31">
      <c r="A349" s="56" t="s">
        <v>80</v>
      </c>
      <c r="B349" s="56" t="s">
        <v>163</v>
      </c>
      <c r="C349" s="56" t="s">
        <v>136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</row>
    <row r="350" spans="1:31">
      <c r="A350" s="56" t="s">
        <v>80</v>
      </c>
      <c r="B350" s="56" t="s">
        <v>163</v>
      </c>
      <c r="C350" s="56" t="s">
        <v>153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</row>
    <row r="351" spans="1:31">
      <c r="A351" s="56" t="s">
        <v>80</v>
      </c>
      <c r="B351" s="56" t="s">
        <v>163</v>
      </c>
      <c r="C351" s="56" t="s">
        <v>154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-9.1599999677746387E-6</v>
      </c>
      <c r="Y351" s="5">
        <v>-1.4289999830903981E-5</v>
      </c>
      <c r="Z351" s="5">
        <v>-599.99837803999992</v>
      </c>
      <c r="AA351" s="5">
        <v>-1198.91931632</v>
      </c>
      <c r="AB351" s="5">
        <v>-1981.8884230000001</v>
      </c>
      <c r="AC351" s="5">
        <v>-2703.6727622799999</v>
      </c>
      <c r="AD351" s="5">
        <v>-2703.6727716700002</v>
      </c>
      <c r="AE351" s="5">
        <v>-2703.6727716700002</v>
      </c>
    </row>
    <row r="352" spans="1:31">
      <c r="A352" s="56" t="s">
        <v>80</v>
      </c>
      <c r="B352" s="56" t="s">
        <v>163</v>
      </c>
      <c r="C352" s="56" t="s">
        <v>155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</row>
    <row r="353" spans="1:3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20"/>
      <c r="W353" s="7"/>
      <c r="X353" s="7"/>
      <c r="Y353" s="7"/>
      <c r="Z353" s="7"/>
      <c r="AA353" s="7"/>
      <c r="AB353" s="7"/>
      <c r="AC353" s="7"/>
      <c r="AD353" s="7"/>
      <c r="AE353" s="7"/>
    </row>
    <row r="354" spans="1:31">
      <c r="A354" s="56" t="s">
        <v>80</v>
      </c>
      <c r="B354" s="56" t="s">
        <v>197</v>
      </c>
      <c r="C354" s="56" t="s">
        <v>130</v>
      </c>
      <c r="D354" s="5">
        <v>0</v>
      </c>
      <c r="E354" s="5">
        <v>0</v>
      </c>
      <c r="F354" s="5">
        <v>-1050</v>
      </c>
      <c r="G354" s="5">
        <v>-4134</v>
      </c>
      <c r="H354" s="5">
        <v>-5144</v>
      </c>
      <c r="I354" s="5">
        <v>-5874</v>
      </c>
      <c r="J354" s="5">
        <v>-5874</v>
      </c>
      <c r="K354" s="5">
        <v>-6714</v>
      </c>
      <c r="L354" s="5">
        <v>-6714</v>
      </c>
      <c r="M354" s="5">
        <v>-6714</v>
      </c>
      <c r="N354" s="5">
        <v>-7140</v>
      </c>
      <c r="O354" s="5">
        <v>-8126</v>
      </c>
      <c r="P354" s="5">
        <v>-8126</v>
      </c>
      <c r="Q354" s="5">
        <v>-8126</v>
      </c>
      <c r="R354" s="5">
        <v>-8126</v>
      </c>
      <c r="S354" s="5">
        <v>-8126</v>
      </c>
      <c r="T354" s="5">
        <v>-8126</v>
      </c>
      <c r="U354" s="5">
        <v>-8126</v>
      </c>
      <c r="V354" s="5">
        <v>-8126</v>
      </c>
      <c r="W354" s="5">
        <v>-8126</v>
      </c>
      <c r="X354" s="5">
        <v>-8126</v>
      </c>
      <c r="Y354" s="5">
        <v>-8126</v>
      </c>
      <c r="Z354" s="5">
        <v>-8126</v>
      </c>
      <c r="AA354" s="5">
        <v>-8126</v>
      </c>
      <c r="AB354" s="5">
        <v>-8126</v>
      </c>
      <c r="AC354" s="5">
        <v>-8126</v>
      </c>
      <c r="AD354" s="5">
        <v>-8126</v>
      </c>
      <c r="AE354" s="5">
        <v>-8126</v>
      </c>
    </row>
    <row r="355" spans="1:31">
      <c r="A355" s="56" t="s">
        <v>80</v>
      </c>
      <c r="B355" s="56" t="s">
        <v>197</v>
      </c>
      <c r="C355" s="56" t="s">
        <v>132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-180</v>
      </c>
      <c r="K355" s="5">
        <v>-180</v>
      </c>
      <c r="L355" s="5">
        <v>-180</v>
      </c>
      <c r="M355" s="5">
        <v>-180</v>
      </c>
      <c r="N355" s="5">
        <v>-180</v>
      </c>
      <c r="O355" s="5">
        <v>-180</v>
      </c>
      <c r="P355" s="5">
        <v>-180</v>
      </c>
      <c r="Q355" s="5">
        <v>-565</v>
      </c>
      <c r="R355" s="5">
        <v>-565</v>
      </c>
      <c r="S355" s="5">
        <v>-565</v>
      </c>
      <c r="T355" s="5">
        <v>-709.39999998999997</v>
      </c>
      <c r="U355" s="5">
        <v>-709.39999998999997</v>
      </c>
      <c r="V355" s="5">
        <v>-709.39999998999997</v>
      </c>
      <c r="W355" s="5">
        <v>-709.39999998999997</v>
      </c>
      <c r="X355" s="5">
        <v>-709.39999998999997</v>
      </c>
      <c r="Y355" s="5">
        <v>-709.39999998999997</v>
      </c>
      <c r="Z355" s="5">
        <v>-1353.89999999</v>
      </c>
      <c r="AA355" s="5">
        <v>-1597.89999999</v>
      </c>
      <c r="AB355" s="5">
        <v>-1597.89999999</v>
      </c>
      <c r="AC355" s="5">
        <v>-1597.89999999</v>
      </c>
      <c r="AD355" s="5">
        <v>-1597.89999999</v>
      </c>
      <c r="AE355" s="5">
        <v>-1597.89999999</v>
      </c>
    </row>
    <row r="356" spans="1:31">
      <c r="A356" s="56" t="s">
        <v>80</v>
      </c>
      <c r="B356" s="56" t="s">
        <v>197</v>
      </c>
      <c r="C356" s="56" t="s">
        <v>134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-292.00000001000001</v>
      </c>
      <c r="O356" s="5">
        <v>-409.00000001000001</v>
      </c>
      <c r="P356" s="5">
        <v>-409.00000001000001</v>
      </c>
      <c r="Q356" s="5">
        <v>-409.00000001000001</v>
      </c>
      <c r="R356" s="5">
        <v>-409.00000001000001</v>
      </c>
      <c r="S356" s="5">
        <v>-409.00000001000001</v>
      </c>
      <c r="T356" s="5">
        <v>-409.00000001000001</v>
      </c>
      <c r="U356" s="5">
        <v>-409.00000001000001</v>
      </c>
      <c r="V356" s="5">
        <v>-409.00000001000001</v>
      </c>
      <c r="W356" s="5">
        <v>-409.00000001000001</v>
      </c>
      <c r="X356" s="5">
        <v>-409.00000001000001</v>
      </c>
      <c r="Y356" s="5">
        <v>-540.50000001000001</v>
      </c>
      <c r="Z356" s="5">
        <v>-540.50000001000001</v>
      </c>
      <c r="AA356" s="5">
        <v>-1089.5000000099999</v>
      </c>
      <c r="AB356" s="5">
        <v>-1089.5000000099999</v>
      </c>
      <c r="AC356" s="5">
        <v>-1089.5000000099999</v>
      </c>
      <c r="AD356" s="5">
        <v>-1608.5000000099999</v>
      </c>
      <c r="AE356" s="5">
        <v>-1954.5000000099999</v>
      </c>
    </row>
    <row r="357" spans="1:31">
      <c r="A357" s="56" t="s">
        <v>80</v>
      </c>
      <c r="B357" s="56" t="s">
        <v>197</v>
      </c>
      <c r="C357" s="56" t="s">
        <v>136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-86.4</v>
      </c>
      <c r="S357" s="5">
        <v>-86.4</v>
      </c>
      <c r="T357" s="5">
        <v>-86.4</v>
      </c>
      <c r="U357" s="5">
        <v>-86.4</v>
      </c>
      <c r="V357" s="5">
        <v>-86.4</v>
      </c>
      <c r="W357" s="5">
        <v>-152.4</v>
      </c>
      <c r="X357" s="5">
        <v>-152.4</v>
      </c>
      <c r="Y357" s="5">
        <v>-152.4</v>
      </c>
      <c r="Z357" s="5">
        <v>-152.4</v>
      </c>
      <c r="AA357" s="5">
        <v>-152.4</v>
      </c>
      <c r="AB357" s="5">
        <v>-152.4</v>
      </c>
      <c r="AC357" s="5">
        <v>-152.4</v>
      </c>
      <c r="AD357" s="5">
        <v>-152.4</v>
      </c>
      <c r="AE357" s="5">
        <v>-152.4</v>
      </c>
    </row>
    <row r="358" spans="1:31">
      <c r="A358" s="56" t="s">
        <v>80</v>
      </c>
      <c r="B358" s="56" t="s">
        <v>197</v>
      </c>
      <c r="C358" s="56" t="s">
        <v>153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</row>
    <row r="359" spans="1:31">
      <c r="A359" s="56" t="s">
        <v>80</v>
      </c>
      <c r="B359" s="56" t="s">
        <v>197</v>
      </c>
      <c r="C359" s="56" t="s">
        <v>154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-1.6459999898188471E-5</v>
      </c>
      <c r="Y359" s="5">
        <v>-2.57499999349875E-5</v>
      </c>
      <c r="Z359" s="5">
        <v>-3.020000005449219E-5</v>
      </c>
      <c r="AA359" s="5">
        <v>-1202.50863222</v>
      </c>
      <c r="AB359" s="5">
        <v>-2039.7331564000001</v>
      </c>
      <c r="AC359" s="5">
        <v>-2467.05608059</v>
      </c>
      <c r="AD359" s="5">
        <v>-2467.0560805999999</v>
      </c>
      <c r="AE359" s="5">
        <v>-2467.0560936000002</v>
      </c>
    </row>
    <row r="360" spans="1:31">
      <c r="A360" s="56" t="s">
        <v>80</v>
      </c>
      <c r="B360" s="56" t="s">
        <v>197</v>
      </c>
      <c r="C360" s="56" t="s">
        <v>155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-6.079999999999996E-6</v>
      </c>
      <c r="AB360" s="5">
        <v>-6.079999999999996E-6</v>
      </c>
      <c r="AC360" s="5">
        <v>-6.079999999999996E-6</v>
      </c>
      <c r="AD360" s="5">
        <v>-6.079999999999996E-6</v>
      </c>
      <c r="AE360" s="5">
        <v>-6.079999999999996E-6</v>
      </c>
    </row>
    <row r="361" spans="1:3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</row>
    <row r="362" spans="1:31">
      <c r="A362" s="56" t="s">
        <v>80</v>
      </c>
      <c r="B362" s="56" t="s">
        <v>198</v>
      </c>
      <c r="C362" s="56" t="s">
        <v>131</v>
      </c>
      <c r="D362" s="5">
        <v>0</v>
      </c>
      <c r="E362" s="5">
        <v>0</v>
      </c>
      <c r="F362" s="5">
        <v>-700</v>
      </c>
      <c r="G362" s="5">
        <v>-1450</v>
      </c>
      <c r="H362" s="5">
        <v>-1450</v>
      </c>
      <c r="I362" s="5">
        <v>-2010</v>
      </c>
      <c r="J362" s="5">
        <v>-4835</v>
      </c>
      <c r="K362" s="5">
        <v>-4835</v>
      </c>
      <c r="L362" s="5">
        <v>-4835</v>
      </c>
      <c r="M362" s="5">
        <v>-4835</v>
      </c>
      <c r="N362" s="5">
        <v>-4835</v>
      </c>
      <c r="O362" s="5">
        <v>-4835</v>
      </c>
      <c r="P362" s="5">
        <v>-4835</v>
      </c>
      <c r="Q362" s="5">
        <v>-4835</v>
      </c>
      <c r="R362" s="5">
        <v>-4835</v>
      </c>
      <c r="S362" s="5">
        <v>-4835</v>
      </c>
      <c r="T362" s="5">
        <v>-4835</v>
      </c>
      <c r="U362" s="5">
        <v>-4835</v>
      </c>
      <c r="V362" s="5">
        <v>-4835</v>
      </c>
      <c r="W362" s="5">
        <v>-4835</v>
      </c>
      <c r="X362" s="5">
        <v>-4835</v>
      </c>
      <c r="Y362" s="5">
        <v>-4835</v>
      </c>
      <c r="Z362" s="5">
        <v>-4835</v>
      </c>
      <c r="AA362" s="5">
        <v>-4835</v>
      </c>
      <c r="AB362" s="5">
        <v>-4835</v>
      </c>
      <c r="AC362" s="5">
        <v>-4835</v>
      </c>
      <c r="AD362" s="5">
        <v>-4835</v>
      </c>
      <c r="AE362" s="5">
        <v>-4835</v>
      </c>
    </row>
    <row r="363" spans="1:31">
      <c r="A363" s="56" t="s">
        <v>80</v>
      </c>
      <c r="B363" s="56" t="s">
        <v>198</v>
      </c>
      <c r="C363" s="56" t="s">
        <v>132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-500</v>
      </c>
      <c r="K363" s="5">
        <v>-500</v>
      </c>
      <c r="L363" s="5">
        <v>-500</v>
      </c>
      <c r="M363" s="5">
        <v>-500</v>
      </c>
      <c r="N363" s="5">
        <v>-500</v>
      </c>
      <c r="O363" s="5">
        <v>-500</v>
      </c>
      <c r="P363" s="5">
        <v>-500</v>
      </c>
      <c r="Q363" s="5">
        <v>-500</v>
      </c>
      <c r="R363" s="5">
        <v>-500</v>
      </c>
      <c r="S363" s="5">
        <v>-500</v>
      </c>
      <c r="T363" s="5">
        <v>-500</v>
      </c>
      <c r="U363" s="5">
        <v>-500</v>
      </c>
      <c r="V363" s="5">
        <v>-500</v>
      </c>
      <c r="W363" s="5">
        <v>-500</v>
      </c>
      <c r="X363" s="5">
        <v>-500</v>
      </c>
      <c r="Y363" s="5">
        <v>-500</v>
      </c>
      <c r="Z363" s="5">
        <v>-500</v>
      </c>
      <c r="AA363" s="5">
        <v>-500</v>
      </c>
      <c r="AB363" s="5">
        <v>-500</v>
      </c>
      <c r="AC363" s="5">
        <v>-500</v>
      </c>
      <c r="AD363" s="5">
        <v>-500</v>
      </c>
      <c r="AE363" s="5">
        <v>-500</v>
      </c>
    </row>
    <row r="364" spans="1:31">
      <c r="A364" s="56" t="s">
        <v>80</v>
      </c>
      <c r="B364" s="56" t="s">
        <v>198</v>
      </c>
      <c r="C364" s="56" t="s">
        <v>134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-170</v>
      </c>
      <c r="O364" s="5">
        <v>-170</v>
      </c>
      <c r="P364" s="5">
        <v>-170</v>
      </c>
      <c r="Q364" s="5">
        <v>-170</v>
      </c>
      <c r="R364" s="5">
        <v>-170.00003444999999</v>
      </c>
      <c r="S364" s="5">
        <v>-170.00003444999999</v>
      </c>
      <c r="T364" s="5">
        <v>-610.00003445000004</v>
      </c>
      <c r="U364" s="5">
        <v>-610.00003445000004</v>
      </c>
      <c r="V364" s="5">
        <v>-610.00003445000004</v>
      </c>
      <c r="W364" s="5">
        <v>-704.00003445000004</v>
      </c>
      <c r="X364" s="5">
        <v>-704.00003445000004</v>
      </c>
      <c r="Y364" s="5">
        <v>-704.00003445000004</v>
      </c>
      <c r="Z364" s="5">
        <v>-704.00003445000004</v>
      </c>
      <c r="AA364" s="5">
        <v>-704.00003445000004</v>
      </c>
      <c r="AB364" s="5">
        <v>-1288.0000344499999</v>
      </c>
      <c r="AC364" s="5">
        <v>-1288.0000344499999</v>
      </c>
      <c r="AD364" s="5">
        <v>-1288.0000344499999</v>
      </c>
      <c r="AE364" s="5">
        <v>-1288.0000344499999</v>
      </c>
    </row>
    <row r="365" spans="1:31">
      <c r="A365" s="56" t="s">
        <v>80</v>
      </c>
      <c r="B365" s="56" t="s">
        <v>198</v>
      </c>
      <c r="C365" s="56" t="s">
        <v>136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</row>
    <row r="366" spans="1:31">
      <c r="A366" s="56" t="s">
        <v>80</v>
      </c>
      <c r="B366" s="56" t="s">
        <v>198</v>
      </c>
      <c r="C366" s="56" t="s">
        <v>153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</row>
    <row r="367" spans="1:31">
      <c r="A367" s="56" t="s">
        <v>80</v>
      </c>
      <c r="B367" s="56" t="s">
        <v>198</v>
      </c>
      <c r="C367" s="56" t="s">
        <v>154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-2.2100000478531001E-6</v>
      </c>
      <c r="Y367" s="5">
        <v>-3.599999899961404E-6</v>
      </c>
      <c r="Z367" s="5">
        <v>-4.4099999740865306E-6</v>
      </c>
      <c r="AA367" s="5">
        <v>-6.9299999267968806E-6</v>
      </c>
      <c r="AB367" s="5">
        <v>-1.249000001735112E-5</v>
      </c>
      <c r="AC367" s="5">
        <v>-4.5770000042466563E-5</v>
      </c>
      <c r="AD367" s="5">
        <v>-1342.8911275999999</v>
      </c>
      <c r="AE367" s="5">
        <v>-1670.67652421</v>
      </c>
    </row>
    <row r="368" spans="1:31">
      <c r="A368" s="56" t="s">
        <v>80</v>
      </c>
      <c r="B368" s="56" t="s">
        <v>198</v>
      </c>
      <c r="C368" s="56" t="s">
        <v>155</v>
      </c>
      <c r="D368" s="5">
        <v>0</v>
      </c>
      <c r="E368" s="5">
        <v>-1.0999999999999981</v>
      </c>
      <c r="F368" s="5">
        <v>-1.0999999999999981</v>
      </c>
      <c r="G368" s="5">
        <v>-1.0999999999999981</v>
      </c>
      <c r="H368" s="5">
        <v>-1.0999999999999981</v>
      </c>
      <c r="I368" s="5">
        <v>-2.1999999999999962</v>
      </c>
      <c r="J368" s="5">
        <v>-2.1999999999999962</v>
      </c>
      <c r="K368" s="5">
        <v>-2.1999999999999962</v>
      </c>
      <c r="L368" s="5">
        <v>-2.1999999999999962</v>
      </c>
      <c r="M368" s="5">
        <v>-2.1999999999999962</v>
      </c>
      <c r="N368" s="5">
        <v>-3.299999999999994</v>
      </c>
      <c r="O368" s="5">
        <v>-3.299999999999994</v>
      </c>
      <c r="P368" s="5">
        <v>-4.3999999999999906</v>
      </c>
      <c r="Q368" s="5">
        <v>-4.3999999999999906</v>
      </c>
      <c r="R368" s="5">
        <v>-4.3999999999999906</v>
      </c>
      <c r="S368" s="5">
        <v>-4.3999999999999906</v>
      </c>
      <c r="T368" s="5">
        <v>-4.3999999999999906</v>
      </c>
      <c r="U368" s="5">
        <v>-4.3999999999999906</v>
      </c>
      <c r="V368" s="5">
        <v>-4.3999999999999906</v>
      </c>
      <c r="W368" s="5">
        <v>-4.3999999999999906</v>
      </c>
      <c r="X368" s="5">
        <v>-4.3999999999999906</v>
      </c>
      <c r="Y368" s="5">
        <v>-4.3999999999999906</v>
      </c>
      <c r="Z368" s="5">
        <v>-4.3999999999999906</v>
      </c>
      <c r="AA368" s="5">
        <v>-4.3999999999999906</v>
      </c>
      <c r="AB368" s="5">
        <v>-4.3999999999999906</v>
      </c>
      <c r="AC368" s="5">
        <v>-4.3999999999999906</v>
      </c>
      <c r="AD368" s="5">
        <v>-4.3999999999999906</v>
      </c>
      <c r="AE368" s="5">
        <v>-4.3999999999999906</v>
      </c>
    </row>
    <row r="369" spans="1:3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</row>
    <row r="370" spans="1:31">
      <c r="A370" s="56" t="s">
        <v>80</v>
      </c>
      <c r="B370" s="56" t="s">
        <v>199</v>
      </c>
      <c r="C370" s="56" t="s">
        <v>132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-800</v>
      </c>
      <c r="K370" s="5">
        <v>-800</v>
      </c>
      <c r="L370" s="5">
        <v>-800</v>
      </c>
      <c r="M370" s="5">
        <v>-800</v>
      </c>
      <c r="N370" s="5">
        <v>-800</v>
      </c>
      <c r="O370" s="5">
        <v>-800</v>
      </c>
      <c r="P370" s="5">
        <v>-800</v>
      </c>
      <c r="Q370" s="5">
        <v>-800</v>
      </c>
      <c r="R370" s="5">
        <v>-1328.9999999900001</v>
      </c>
      <c r="S370" s="5">
        <v>-1328.9999999900001</v>
      </c>
      <c r="T370" s="5">
        <v>-1328.9999999900001</v>
      </c>
      <c r="U370" s="5">
        <v>-1328.9999999900001</v>
      </c>
      <c r="V370" s="5">
        <v>-1328.9999999900001</v>
      </c>
      <c r="W370" s="5">
        <v>-1328.9999999900001</v>
      </c>
      <c r="X370" s="5">
        <v>-1328.9999999900001</v>
      </c>
      <c r="Y370" s="5">
        <v>-1328.9999999900001</v>
      </c>
      <c r="Z370" s="5">
        <v>-1328.9999999900001</v>
      </c>
      <c r="AA370" s="5">
        <v>-1328.9999999900001</v>
      </c>
      <c r="AB370" s="5">
        <v>-1328.9999999900001</v>
      </c>
      <c r="AC370" s="5">
        <v>-1328.9999999900001</v>
      </c>
      <c r="AD370" s="5">
        <v>-1328.9999999900001</v>
      </c>
      <c r="AE370" s="5">
        <v>-1328.9999999900001</v>
      </c>
    </row>
    <row r="371" spans="1:31">
      <c r="A371" s="56" t="s">
        <v>80</v>
      </c>
      <c r="B371" s="56" t="s">
        <v>199</v>
      </c>
      <c r="C371" s="56" t="s">
        <v>134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-382.5</v>
      </c>
      <c r="L371" s="5">
        <v>-382.5</v>
      </c>
      <c r="M371" s="5">
        <v>-622.16000004</v>
      </c>
      <c r="N371" s="5">
        <v>-622.16000004</v>
      </c>
      <c r="O371" s="5">
        <v>-622.16000004</v>
      </c>
      <c r="P371" s="5">
        <v>-702.16000004</v>
      </c>
      <c r="Q371" s="5">
        <v>-702.16000004</v>
      </c>
      <c r="R371" s="5">
        <v>-702.16000004</v>
      </c>
      <c r="S371" s="5">
        <v>-702.16000004</v>
      </c>
      <c r="T371" s="5">
        <v>-702.16000004</v>
      </c>
      <c r="U371" s="5">
        <v>-702.16000004</v>
      </c>
      <c r="V371" s="5">
        <v>-702.16000004</v>
      </c>
      <c r="W371" s="5">
        <v>-702.16000004</v>
      </c>
      <c r="X371" s="5">
        <v>-702.16000004</v>
      </c>
      <c r="Y371" s="5">
        <v>-1040.1600000400001</v>
      </c>
      <c r="Z371" s="5">
        <v>-1163.3600000399999</v>
      </c>
      <c r="AA371" s="5">
        <v>-1317.3600000399999</v>
      </c>
      <c r="AB371" s="5">
        <v>-1317.3600000399999</v>
      </c>
      <c r="AC371" s="5">
        <v>-1317.3600000399999</v>
      </c>
      <c r="AD371" s="5">
        <v>-1317.3600000399999</v>
      </c>
      <c r="AE371" s="5">
        <v>-1354.56000004</v>
      </c>
    </row>
    <row r="372" spans="1:31">
      <c r="A372" s="56" t="s">
        <v>80</v>
      </c>
      <c r="B372" s="56" t="s">
        <v>199</v>
      </c>
      <c r="C372" s="56" t="s">
        <v>136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</row>
    <row r="373" spans="1:31">
      <c r="A373" s="56" t="s">
        <v>80</v>
      </c>
      <c r="B373" s="56" t="s">
        <v>199</v>
      </c>
      <c r="C373" s="56" t="s">
        <v>153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</row>
    <row r="374" spans="1:31">
      <c r="A374" s="56" t="s">
        <v>80</v>
      </c>
      <c r="B374" s="56" t="s">
        <v>199</v>
      </c>
      <c r="C374" s="56" t="s">
        <v>154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-2.4500000108673699E-6</v>
      </c>
      <c r="Y374" s="5">
        <v>-4.3400000322435517E-6</v>
      </c>
      <c r="Z374" s="5">
        <v>-4.7300000005634502E-6</v>
      </c>
      <c r="AA374" s="5">
        <v>-7.3500000326021109E-6</v>
      </c>
      <c r="AB374" s="5">
        <v>-1.309000003857363E-5</v>
      </c>
      <c r="AC374" s="5">
        <v>-2.666000000317581E-5</v>
      </c>
      <c r="AD374" s="5">
        <v>-130.11885373000001</v>
      </c>
      <c r="AE374" s="5">
        <v>-184.90804856</v>
      </c>
    </row>
    <row r="375" spans="1:31">
      <c r="A375" s="56" t="s">
        <v>80</v>
      </c>
      <c r="B375" s="56" t="s">
        <v>199</v>
      </c>
      <c r="C375" s="56" t="s">
        <v>155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-2.1</v>
      </c>
      <c r="AA375" s="5">
        <v>-2.1</v>
      </c>
      <c r="AB375" s="5">
        <v>-2.1</v>
      </c>
      <c r="AC375" s="5">
        <v>-2.1</v>
      </c>
      <c r="AD375" s="5">
        <v>-2.1</v>
      </c>
      <c r="AE375" s="5">
        <v>-2.1</v>
      </c>
    </row>
    <row r="376" spans="1:3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</row>
    <row r="377" spans="1:31">
      <c r="A377" s="56" t="s">
        <v>80</v>
      </c>
      <c r="B377" s="56" t="s">
        <v>200</v>
      </c>
      <c r="C377" s="56" t="s">
        <v>132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-208</v>
      </c>
      <c r="K377" s="5">
        <v>-208</v>
      </c>
      <c r="L377" s="5">
        <v>-208</v>
      </c>
      <c r="M377" s="5">
        <v>-208</v>
      </c>
      <c r="N377" s="5">
        <v>-208</v>
      </c>
      <c r="O377" s="5">
        <v>-208</v>
      </c>
      <c r="P377" s="5">
        <v>-208</v>
      </c>
      <c r="Q377" s="5">
        <v>-208</v>
      </c>
      <c r="R377" s="5">
        <v>-208</v>
      </c>
      <c r="S377" s="5">
        <v>-208</v>
      </c>
      <c r="T377" s="5">
        <v>-208</v>
      </c>
      <c r="U377" s="5">
        <v>-208</v>
      </c>
      <c r="V377" s="5">
        <v>-208</v>
      </c>
      <c r="W377" s="5">
        <v>-208</v>
      </c>
      <c r="X377" s="5">
        <v>-208</v>
      </c>
      <c r="Y377" s="5">
        <v>-208</v>
      </c>
      <c r="Z377" s="5">
        <v>-208</v>
      </c>
      <c r="AA377" s="5">
        <v>-208</v>
      </c>
      <c r="AB377" s="5">
        <v>-208</v>
      </c>
      <c r="AC377" s="5">
        <v>-208</v>
      </c>
      <c r="AD377" s="5">
        <v>-208</v>
      </c>
      <c r="AE377" s="5">
        <v>-208</v>
      </c>
    </row>
    <row r="378" spans="1:31">
      <c r="A378" s="56" t="s">
        <v>80</v>
      </c>
      <c r="B378" s="56" t="s">
        <v>200</v>
      </c>
      <c r="C378" s="56" t="s">
        <v>134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-120</v>
      </c>
      <c r="V378" s="5">
        <v>-120</v>
      </c>
      <c r="W378" s="5">
        <v>-120</v>
      </c>
      <c r="X378" s="5">
        <v>-120</v>
      </c>
      <c r="Y378" s="5">
        <v>-120</v>
      </c>
      <c r="Z378" s="5">
        <v>-120</v>
      </c>
      <c r="AA378" s="5">
        <v>-120</v>
      </c>
      <c r="AB378" s="5">
        <v>-120</v>
      </c>
      <c r="AC378" s="5">
        <v>-120</v>
      </c>
      <c r="AD378" s="5">
        <v>-120</v>
      </c>
      <c r="AE378" s="5">
        <v>-178</v>
      </c>
    </row>
    <row r="379" spans="1:31">
      <c r="A379" s="56" t="s">
        <v>80</v>
      </c>
      <c r="B379" s="56" t="s">
        <v>200</v>
      </c>
      <c r="C379" s="56" t="s">
        <v>136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</row>
    <row r="380" spans="1:31">
      <c r="A380" s="56" t="s">
        <v>80</v>
      </c>
      <c r="B380" s="56" t="s">
        <v>200</v>
      </c>
      <c r="C380" s="56" t="s">
        <v>153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</row>
    <row r="381" spans="1:31">
      <c r="A381" s="56" t="s">
        <v>80</v>
      </c>
      <c r="B381" s="56" t="s">
        <v>200</v>
      </c>
      <c r="C381" s="56" t="s">
        <v>154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</row>
    <row r="382" spans="1:31">
      <c r="A382" s="56" t="s">
        <v>80</v>
      </c>
      <c r="B382" s="56" t="s">
        <v>200</v>
      </c>
      <c r="C382" s="56" t="s">
        <v>155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</row>
  </sheetData>
  <autoFilter ref="A3:C382" xr:uid="{00000000-0009-0000-0000-00000B000000}"/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81">
    <tabColor theme="7"/>
  </sheetPr>
  <dimension ref="A1:AG832"/>
  <sheetViews>
    <sheetView zoomScaleNormal="100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.5" style="6" customWidth="1"/>
    <col min="3" max="3" width="7.5" style="6" customWidth="1"/>
    <col min="4" max="4" width="24.33203125" style="6" customWidth="1"/>
    <col min="5" max="5" width="14.6640625" style="6" customWidth="1"/>
    <col min="6" max="7" width="9" style="6" customWidth="1"/>
    <col min="8" max="16384" width="9" style="6"/>
  </cols>
  <sheetData>
    <row r="1" spans="1:33" s="53" customFormat="1" ht="23.25" customHeight="1" thickBot="1">
      <c r="A1" s="4" t="s">
        <v>211</v>
      </c>
      <c r="B1" s="4"/>
      <c r="C1" s="3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33" ht="15" customHeight="1" thickTop="1">
      <c r="A2" s="55" t="s">
        <v>212</v>
      </c>
      <c r="D2" s="55"/>
      <c r="E2" s="55"/>
    </row>
    <row r="3" spans="1:33">
      <c r="A3" s="57" t="s">
        <v>191</v>
      </c>
      <c r="B3" s="57" t="s">
        <v>194</v>
      </c>
      <c r="C3" s="57" t="s">
        <v>213</v>
      </c>
      <c r="D3" s="57" t="s">
        <v>214</v>
      </c>
      <c r="E3" s="57" t="s">
        <v>195</v>
      </c>
      <c r="F3" s="57">
        <v>2024</v>
      </c>
      <c r="G3" s="57">
        <v>2025</v>
      </c>
      <c r="H3" s="57">
        <v>2026</v>
      </c>
      <c r="I3" s="57">
        <v>2027</v>
      </c>
      <c r="J3" s="57">
        <v>2028</v>
      </c>
      <c r="K3" s="57">
        <v>2029</v>
      </c>
      <c r="L3" s="57">
        <v>2030</v>
      </c>
      <c r="M3" s="57">
        <v>2031</v>
      </c>
      <c r="N3" s="57">
        <v>2032</v>
      </c>
      <c r="O3" s="57">
        <v>2033</v>
      </c>
      <c r="P3" s="57">
        <v>2034</v>
      </c>
      <c r="Q3" s="57">
        <v>2035</v>
      </c>
      <c r="R3" s="57">
        <v>2036</v>
      </c>
      <c r="S3" s="57">
        <v>2037</v>
      </c>
      <c r="T3" s="57">
        <v>2038</v>
      </c>
      <c r="U3" s="57">
        <v>2039</v>
      </c>
      <c r="V3" s="57">
        <v>2040</v>
      </c>
      <c r="W3" s="57">
        <v>2041</v>
      </c>
      <c r="X3" s="57">
        <v>2042</v>
      </c>
      <c r="Y3" s="57">
        <v>2043</v>
      </c>
      <c r="Z3" s="57">
        <v>2044</v>
      </c>
      <c r="AA3" s="57">
        <v>2045</v>
      </c>
      <c r="AB3" s="57">
        <v>2046</v>
      </c>
      <c r="AC3" s="57">
        <v>2047</v>
      </c>
      <c r="AD3" s="57">
        <v>2048</v>
      </c>
      <c r="AE3" s="57">
        <v>2049</v>
      </c>
      <c r="AF3" s="57">
        <v>2050</v>
      </c>
      <c r="AG3" s="57">
        <v>2051</v>
      </c>
    </row>
    <row r="4" spans="1:33">
      <c r="A4" s="56" t="s">
        <v>54</v>
      </c>
      <c r="B4" s="56" t="s">
        <v>197</v>
      </c>
      <c r="C4" s="56" t="s">
        <v>215</v>
      </c>
      <c r="D4" s="56" t="s">
        <v>216</v>
      </c>
      <c r="E4" s="56" t="s">
        <v>217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</row>
    <row r="5" spans="1:33">
      <c r="A5" s="56" t="s">
        <v>54</v>
      </c>
      <c r="B5" s="56" t="s">
        <v>197</v>
      </c>
      <c r="C5" s="56" t="s">
        <v>218</v>
      </c>
      <c r="D5" s="56" t="s">
        <v>219</v>
      </c>
      <c r="E5" s="56" t="s">
        <v>217</v>
      </c>
      <c r="F5" s="5">
        <v>81.5</v>
      </c>
      <c r="G5" s="5">
        <v>81.5</v>
      </c>
      <c r="H5" s="5">
        <v>81.5</v>
      </c>
      <c r="I5" s="5">
        <v>81.5</v>
      </c>
      <c r="J5" s="5">
        <v>81.5</v>
      </c>
      <c r="K5" s="5">
        <v>81.5</v>
      </c>
      <c r="L5" s="5">
        <v>81.5</v>
      </c>
      <c r="M5" s="5">
        <v>81.5</v>
      </c>
      <c r="N5" s="5">
        <v>81.5</v>
      </c>
      <c r="O5" s="5">
        <v>81.5</v>
      </c>
      <c r="P5" s="5">
        <v>81.5</v>
      </c>
      <c r="Q5" s="5">
        <v>81.5</v>
      </c>
      <c r="R5" s="5">
        <v>81.5</v>
      </c>
      <c r="S5" s="5">
        <v>81.5</v>
      </c>
      <c r="T5" s="5">
        <v>33</v>
      </c>
      <c r="U5" s="5">
        <v>33</v>
      </c>
      <c r="V5" s="5">
        <v>15</v>
      </c>
      <c r="W5" s="5">
        <v>15</v>
      </c>
      <c r="X5" s="5">
        <v>15</v>
      </c>
      <c r="Y5" s="5">
        <v>15</v>
      </c>
      <c r="Z5" s="5">
        <v>15</v>
      </c>
      <c r="AA5" s="5">
        <v>15</v>
      </c>
      <c r="AB5" s="5">
        <v>15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</row>
    <row r="6" spans="1:33">
      <c r="A6" s="56" t="s">
        <v>54</v>
      </c>
      <c r="B6" s="56" t="s">
        <v>197</v>
      </c>
      <c r="C6" s="56" t="s">
        <v>220</v>
      </c>
      <c r="D6" s="56" t="s">
        <v>221</v>
      </c>
      <c r="E6" s="56" t="s">
        <v>217</v>
      </c>
      <c r="F6" s="5">
        <v>435.58399999999989</v>
      </c>
      <c r="G6" s="5">
        <v>435.58400193</v>
      </c>
      <c r="H6" s="5">
        <v>435.58400424000001</v>
      </c>
      <c r="I6" s="5">
        <v>435.58400924</v>
      </c>
      <c r="J6" s="5">
        <v>435.58401507000002</v>
      </c>
      <c r="K6" s="5">
        <v>435.58401509999999</v>
      </c>
      <c r="L6" s="5">
        <v>435.58401511</v>
      </c>
      <c r="M6" s="5">
        <v>435.58405097000002</v>
      </c>
      <c r="N6" s="5">
        <v>435.58405097999997</v>
      </c>
      <c r="O6" s="5">
        <v>435.58405104000002</v>
      </c>
      <c r="P6" s="5">
        <v>435.58417717999998</v>
      </c>
      <c r="Q6" s="5">
        <v>435.58417723000002</v>
      </c>
      <c r="R6" s="5">
        <v>435.58417723999997</v>
      </c>
      <c r="S6" s="5">
        <v>435.58447119999988</v>
      </c>
      <c r="T6" s="5">
        <v>637.47669712999993</v>
      </c>
      <c r="U6" s="5">
        <v>637.47669729999996</v>
      </c>
      <c r="V6" s="5">
        <v>637.47669732999998</v>
      </c>
      <c r="W6" s="5">
        <v>637.47669734999999</v>
      </c>
      <c r="X6" s="5">
        <v>1048.5669789999999</v>
      </c>
      <c r="Y6" s="5">
        <v>928.96697901999994</v>
      </c>
      <c r="Z6" s="5">
        <v>1490.5036058600001</v>
      </c>
      <c r="AA6" s="5">
        <v>1490.5036059399999</v>
      </c>
      <c r="AB6" s="5">
        <v>1490.50360596</v>
      </c>
      <c r="AC6" s="5">
        <v>1490.5036059700001</v>
      </c>
      <c r="AD6" s="5">
        <v>1390.5226059900001</v>
      </c>
      <c r="AE6" s="5">
        <v>1390.5226060699999</v>
      </c>
      <c r="AF6" s="5">
        <v>1290.48760612</v>
      </c>
      <c r="AG6" s="5">
        <v>1290.48760614</v>
      </c>
    </row>
    <row r="7" spans="1:33">
      <c r="A7" s="56" t="s">
        <v>54</v>
      </c>
      <c r="B7" s="56" t="s">
        <v>197</v>
      </c>
      <c r="C7" s="56" t="s">
        <v>222</v>
      </c>
      <c r="D7" s="56" t="s">
        <v>223</v>
      </c>
      <c r="E7" s="56" t="s">
        <v>217</v>
      </c>
      <c r="F7" s="5">
        <v>620.48299999999995</v>
      </c>
      <c r="G7" s="5">
        <v>620.48300198999993</v>
      </c>
      <c r="H7" s="5">
        <v>620.48300422</v>
      </c>
      <c r="I7" s="5">
        <v>620.4830083999999</v>
      </c>
      <c r="J7" s="5">
        <v>620.48301480999987</v>
      </c>
      <c r="K7" s="5">
        <v>620.48301731999993</v>
      </c>
      <c r="L7" s="5">
        <v>620.48301732999994</v>
      </c>
      <c r="M7" s="5">
        <v>620.48303897999995</v>
      </c>
      <c r="N7" s="5">
        <v>620.48303898999995</v>
      </c>
      <c r="O7" s="5">
        <v>620.48303902999999</v>
      </c>
      <c r="P7" s="5">
        <v>620.48303910999994</v>
      </c>
      <c r="Q7" s="5">
        <v>620.48303911999994</v>
      </c>
      <c r="R7" s="5">
        <v>620.48303912999995</v>
      </c>
      <c r="S7" s="5">
        <v>620.48311252999997</v>
      </c>
      <c r="T7" s="5">
        <v>620.48312574999989</v>
      </c>
      <c r="U7" s="5">
        <v>620.48312580999993</v>
      </c>
      <c r="V7" s="5">
        <v>620.48312584999996</v>
      </c>
      <c r="W7" s="5">
        <v>620.48312587999987</v>
      </c>
      <c r="X7" s="5">
        <v>620.4832887199999</v>
      </c>
      <c r="Y7" s="5">
        <v>620.48328873999992</v>
      </c>
      <c r="Z7" s="5">
        <v>620.48379126999987</v>
      </c>
      <c r="AA7" s="5">
        <v>577.98380586999997</v>
      </c>
      <c r="AB7" s="5">
        <v>577.98382069000002</v>
      </c>
      <c r="AC7" s="5">
        <v>577.98382390999996</v>
      </c>
      <c r="AD7" s="5">
        <v>577.98382443999992</v>
      </c>
      <c r="AE7" s="5">
        <v>1274.3973668399999</v>
      </c>
      <c r="AF7" s="5">
        <v>1299.20365773</v>
      </c>
      <c r="AG7" s="5">
        <v>1273.2036577599999</v>
      </c>
    </row>
    <row r="8" spans="1:33">
      <c r="A8" s="56" t="s">
        <v>54</v>
      </c>
      <c r="B8" s="56" t="s">
        <v>197</v>
      </c>
      <c r="C8" s="56" t="s">
        <v>224</v>
      </c>
      <c r="D8" s="56" t="s">
        <v>225</v>
      </c>
      <c r="E8" s="56" t="s">
        <v>217</v>
      </c>
      <c r="F8" s="5">
        <v>14</v>
      </c>
      <c r="G8" s="5">
        <v>14.000002240000001</v>
      </c>
      <c r="H8" s="5">
        <v>14.00000747</v>
      </c>
      <c r="I8" s="5">
        <v>14.00001722</v>
      </c>
      <c r="J8" s="5">
        <v>35.333808509999997</v>
      </c>
      <c r="K8" s="5">
        <v>53.759933230000001</v>
      </c>
      <c r="L8" s="5">
        <v>53.759933269999998</v>
      </c>
      <c r="M8" s="5">
        <v>66.941524819999998</v>
      </c>
      <c r="N8" s="5">
        <v>66.941524829999992</v>
      </c>
      <c r="O8" s="5">
        <v>70.029398280000009</v>
      </c>
      <c r="P8" s="5">
        <v>70.029398530000009</v>
      </c>
      <c r="Q8" s="5">
        <v>70.029398540000003</v>
      </c>
      <c r="R8" s="5">
        <v>70.029398549999996</v>
      </c>
      <c r="S8" s="5">
        <v>74.461279640000001</v>
      </c>
      <c r="T8" s="5">
        <v>74.461279689999998</v>
      </c>
      <c r="U8" s="5">
        <v>74.461281299999996</v>
      </c>
      <c r="V8" s="5">
        <v>76.498621740000004</v>
      </c>
      <c r="W8" s="5">
        <v>76.549704910000003</v>
      </c>
      <c r="X8" s="5">
        <v>82.466177430000002</v>
      </c>
      <c r="Y8" s="5">
        <v>82.466177470000005</v>
      </c>
      <c r="Z8" s="5">
        <v>83.219031740000005</v>
      </c>
      <c r="AA8" s="5">
        <v>83.219032029999994</v>
      </c>
      <c r="AB8" s="5">
        <v>83.219032209999995</v>
      </c>
      <c r="AC8" s="5">
        <v>83.219032260000006</v>
      </c>
      <c r="AD8" s="5">
        <v>83.219032319999997</v>
      </c>
      <c r="AE8" s="5">
        <v>83.219032530000007</v>
      </c>
      <c r="AF8" s="5">
        <v>83.219032970000001</v>
      </c>
      <c r="AG8" s="5">
        <v>83.219032999999996</v>
      </c>
    </row>
    <row r="9" spans="1:33">
      <c r="A9" s="56" t="s">
        <v>54</v>
      </c>
      <c r="B9" s="56" t="s">
        <v>197</v>
      </c>
      <c r="C9" s="56" t="s">
        <v>226</v>
      </c>
      <c r="D9" s="56" t="s">
        <v>227</v>
      </c>
      <c r="E9" s="56" t="s">
        <v>217</v>
      </c>
      <c r="F9" s="5">
        <v>81.72</v>
      </c>
      <c r="G9" s="5">
        <v>81.720002260000001</v>
      </c>
      <c r="H9" s="5">
        <v>81.720005200000003</v>
      </c>
      <c r="I9" s="5">
        <v>81.720017889999994</v>
      </c>
      <c r="J9" s="5">
        <v>81.720067659999998</v>
      </c>
      <c r="K9" s="5">
        <v>357.84206334999999</v>
      </c>
      <c r="L9" s="5">
        <v>357.84206337000001</v>
      </c>
      <c r="M9" s="5">
        <v>1566.3632153999999</v>
      </c>
      <c r="N9" s="5">
        <v>1566.3632154100001</v>
      </c>
      <c r="O9" s="5">
        <v>1566.3632155400001</v>
      </c>
      <c r="P9" s="5">
        <v>2092.14767007</v>
      </c>
      <c r="Q9" s="5">
        <v>2092.1476700799999</v>
      </c>
      <c r="R9" s="5">
        <v>2092.1476701000001</v>
      </c>
      <c r="S9" s="5">
        <v>3286.9848077800002</v>
      </c>
      <c r="T9" s="5">
        <v>3976.4331820100001</v>
      </c>
      <c r="U9" s="5">
        <v>4990.7679214399996</v>
      </c>
      <c r="V9" s="5">
        <v>7305.2000102400007</v>
      </c>
      <c r="W9" s="5">
        <v>7305.20001142</v>
      </c>
      <c r="X9" s="5">
        <v>7614.7199662700004</v>
      </c>
      <c r="Y9" s="5">
        <v>7614.7199662900002</v>
      </c>
      <c r="Z9" s="5">
        <v>7614.7199663700003</v>
      </c>
      <c r="AA9" s="5">
        <v>7614.7199663900001</v>
      </c>
      <c r="AB9" s="5">
        <v>7614.7199664399996</v>
      </c>
      <c r="AC9" s="5">
        <v>7614.7199665600001</v>
      </c>
      <c r="AD9" s="5">
        <v>7614.7199666400002</v>
      </c>
      <c r="AE9" s="5">
        <v>7614.7200001700003</v>
      </c>
      <c r="AF9" s="5">
        <v>7614.7200002200007</v>
      </c>
      <c r="AG9" s="5">
        <v>7614.7200002400004</v>
      </c>
    </row>
    <row r="10" spans="1:33">
      <c r="A10" s="56" t="s">
        <v>54</v>
      </c>
      <c r="B10" s="56" t="s">
        <v>197</v>
      </c>
      <c r="C10" s="56" t="s">
        <v>228</v>
      </c>
      <c r="D10" s="56" t="s">
        <v>229</v>
      </c>
      <c r="E10" s="56" t="s">
        <v>217</v>
      </c>
      <c r="F10" s="5">
        <v>306.84199999999998</v>
      </c>
      <c r="G10" s="5">
        <v>528.08200204000002</v>
      </c>
      <c r="H10" s="5">
        <v>528.08200348000003</v>
      </c>
      <c r="I10" s="5">
        <v>528.08200627999997</v>
      </c>
      <c r="J10" s="5">
        <v>562.24200836</v>
      </c>
      <c r="K10" s="5">
        <v>528.0820172</v>
      </c>
      <c r="L10" s="5">
        <v>528.08201725000004</v>
      </c>
      <c r="M10" s="5">
        <v>528.08202108</v>
      </c>
      <c r="N10" s="5">
        <v>528.08202109000001</v>
      </c>
      <c r="O10" s="5">
        <v>528.08202167000002</v>
      </c>
      <c r="P10" s="5">
        <v>528.08202168000003</v>
      </c>
      <c r="Q10" s="5">
        <v>528.08202171000005</v>
      </c>
      <c r="R10" s="5">
        <v>528.08202219999998</v>
      </c>
      <c r="S10" s="5">
        <v>528.08203048999997</v>
      </c>
      <c r="T10" s="5">
        <v>528.08208263000006</v>
      </c>
      <c r="U10" s="5">
        <v>528.08216275000007</v>
      </c>
      <c r="V10" s="5">
        <v>528.08216286000004</v>
      </c>
      <c r="W10" s="5">
        <v>557.82816858000001</v>
      </c>
      <c r="X10" s="5">
        <v>636.33850737</v>
      </c>
      <c r="Y10" s="5">
        <v>880.70018563000008</v>
      </c>
      <c r="Z10" s="5">
        <v>1109.1552705300001</v>
      </c>
      <c r="AA10" s="5">
        <v>1109.15527075</v>
      </c>
      <c r="AB10" s="5">
        <v>1109.15527084</v>
      </c>
      <c r="AC10" s="5">
        <v>1301.5221304700001</v>
      </c>
      <c r="AD10" s="5">
        <v>1247.40354013</v>
      </c>
      <c r="AE10" s="5">
        <v>2475.4205938599998</v>
      </c>
      <c r="AF10" s="5">
        <v>2421.23994511</v>
      </c>
      <c r="AG10" s="5">
        <v>2421.2399451299998</v>
      </c>
    </row>
    <row r="11" spans="1:33">
      <c r="A11" s="56" t="s">
        <v>54</v>
      </c>
      <c r="B11" s="56" t="s">
        <v>197</v>
      </c>
      <c r="C11" s="56" t="s">
        <v>230</v>
      </c>
      <c r="D11" s="56" t="s">
        <v>231</v>
      </c>
      <c r="E11" s="56" t="s">
        <v>217</v>
      </c>
      <c r="F11" s="5">
        <v>1214.288</v>
      </c>
      <c r="G11" s="5">
        <v>1360.2880021200001</v>
      </c>
      <c r="H11" s="5">
        <v>1360.28800381</v>
      </c>
      <c r="I11" s="5">
        <v>1360.28800759</v>
      </c>
      <c r="J11" s="5">
        <v>1360.2880337199999</v>
      </c>
      <c r="K11" s="5">
        <v>1360.2880659</v>
      </c>
      <c r="L11" s="5">
        <v>1360.2880659299999</v>
      </c>
      <c r="M11" s="5">
        <v>1360.2880764700001</v>
      </c>
      <c r="N11" s="5">
        <v>1360.28807648</v>
      </c>
      <c r="O11" s="5">
        <v>2364.7215721900002</v>
      </c>
      <c r="P11" s="5">
        <v>2399.71327784</v>
      </c>
      <c r="Q11" s="5">
        <v>2748.8134086999999</v>
      </c>
      <c r="R11" s="5">
        <v>2748.8134088100001</v>
      </c>
      <c r="S11" s="5">
        <v>2935.3537314</v>
      </c>
      <c r="T11" s="5">
        <v>3540.212814479999</v>
      </c>
      <c r="U11" s="5">
        <v>3728.5774118099989</v>
      </c>
      <c r="V11" s="5">
        <v>5175.3121293499999</v>
      </c>
      <c r="W11" s="5">
        <v>5369.9611485700007</v>
      </c>
      <c r="X11" s="5">
        <v>5980.7962267900002</v>
      </c>
      <c r="Y11" s="5">
        <v>5980.7962270400003</v>
      </c>
      <c r="Z11" s="5">
        <v>6705.4154595000009</v>
      </c>
      <c r="AA11" s="5">
        <v>6602.4554597099996</v>
      </c>
      <c r="AB11" s="5">
        <v>7915.8325752199999</v>
      </c>
      <c r="AC11" s="5">
        <v>7742.1699534700001</v>
      </c>
      <c r="AD11" s="5">
        <v>7342.1699535500002</v>
      </c>
      <c r="AE11" s="5">
        <v>7314.8699545400004</v>
      </c>
      <c r="AF11" s="5">
        <v>9054.8699385599994</v>
      </c>
      <c r="AG11" s="5">
        <v>9054.8699385899999</v>
      </c>
    </row>
    <row r="12" spans="1:33">
      <c r="A12" s="56" t="s">
        <v>54</v>
      </c>
      <c r="B12" s="56" t="s">
        <v>197</v>
      </c>
      <c r="C12" s="56" t="s">
        <v>232</v>
      </c>
      <c r="D12" s="56" t="s">
        <v>233</v>
      </c>
      <c r="E12" s="56" t="s">
        <v>217</v>
      </c>
      <c r="F12" s="5">
        <v>0</v>
      </c>
      <c r="G12" s="5">
        <v>2.03E-6</v>
      </c>
      <c r="H12" s="5">
        <v>4.1099999999999996E-6</v>
      </c>
      <c r="I12" s="5">
        <v>8.3999999999999992E-6</v>
      </c>
      <c r="J12" s="5">
        <v>3.1189999999999998E-5</v>
      </c>
      <c r="K12" s="5">
        <v>6.9319999999999994E-5</v>
      </c>
      <c r="L12" s="5">
        <v>6.9339999999999997E-5</v>
      </c>
      <c r="M12" s="5">
        <v>133.15831286</v>
      </c>
      <c r="N12" s="5">
        <v>133.15831287</v>
      </c>
      <c r="O12" s="5">
        <v>133.1583129</v>
      </c>
      <c r="P12" s="5">
        <v>133.15831292999999</v>
      </c>
      <c r="Q12" s="5">
        <v>133.15831295000001</v>
      </c>
      <c r="R12" s="5">
        <v>137.23952297</v>
      </c>
      <c r="S12" s="5">
        <v>143.85973157000001</v>
      </c>
      <c r="T12" s="5">
        <v>152.31110914000001</v>
      </c>
      <c r="U12" s="5">
        <v>163.97848260999999</v>
      </c>
      <c r="V12" s="5">
        <v>168.15152437</v>
      </c>
      <c r="W12" s="5">
        <v>376.05897506000002</v>
      </c>
      <c r="X12" s="5">
        <v>1189.1678183900001</v>
      </c>
      <c r="Y12" s="5">
        <v>2980.06499033</v>
      </c>
      <c r="Z12" s="5">
        <v>2980.06499046</v>
      </c>
      <c r="AA12" s="5">
        <v>2980.06499063</v>
      </c>
      <c r="AB12" s="5">
        <v>2980.0649910699999</v>
      </c>
      <c r="AC12" s="5">
        <v>3874.8522941800002</v>
      </c>
      <c r="AD12" s="5">
        <v>3874.85229441</v>
      </c>
      <c r="AE12" s="5">
        <v>6099.9998939699999</v>
      </c>
      <c r="AF12" s="5">
        <v>6099.9998940799996</v>
      </c>
      <c r="AG12" s="5">
        <v>6099.9998941000003</v>
      </c>
    </row>
    <row r="13" spans="1:33">
      <c r="A13" s="56" t="s">
        <v>54</v>
      </c>
      <c r="B13" s="56" t="s">
        <v>163</v>
      </c>
      <c r="C13" s="56" t="s">
        <v>234</v>
      </c>
      <c r="D13" s="56" t="s">
        <v>235</v>
      </c>
      <c r="E13" s="56" t="s">
        <v>217</v>
      </c>
      <c r="F13" s="5">
        <v>2.7300000000000001E-6</v>
      </c>
      <c r="G13" s="5">
        <v>2.74E-6</v>
      </c>
      <c r="H13" s="5">
        <v>5.1900000000000003E-6</v>
      </c>
      <c r="I13" s="5">
        <v>1.169E-5</v>
      </c>
      <c r="J13" s="5">
        <v>1.17E-5</v>
      </c>
      <c r="K13" s="5">
        <v>1.198E-5</v>
      </c>
      <c r="L13" s="5">
        <v>1.2969999999999999E-5</v>
      </c>
      <c r="M13" s="5">
        <v>1.484E-5</v>
      </c>
      <c r="N13" s="5">
        <v>1.7730000000000001E-5</v>
      </c>
      <c r="O13" s="5">
        <v>2.0420000000000001E-5</v>
      </c>
      <c r="P13" s="5">
        <v>2.0440000000000001E-5</v>
      </c>
      <c r="Q13" s="5">
        <v>3.9270000000000002E-5</v>
      </c>
      <c r="R13" s="5">
        <v>3.9270000000000002E-5</v>
      </c>
      <c r="S13" s="5">
        <v>3.9280000000000003E-5</v>
      </c>
      <c r="T13" s="5">
        <v>1.2884999999999999E-4</v>
      </c>
      <c r="U13" s="5">
        <v>9.9672999999999993E-4</v>
      </c>
      <c r="V13" s="5">
        <v>9.9835000000000006E-4</v>
      </c>
      <c r="W13" s="5">
        <v>1.0033900000000001E-3</v>
      </c>
      <c r="X13" s="5">
        <v>1.0110099999999999E-3</v>
      </c>
      <c r="Y13" s="5">
        <v>1.01154E-3</v>
      </c>
      <c r="Z13" s="5">
        <v>1.0242000000000001E-3</v>
      </c>
      <c r="AA13" s="5">
        <v>1.0662499999999999E-3</v>
      </c>
      <c r="AB13" s="5">
        <v>1.08927E-3</v>
      </c>
      <c r="AC13" s="5">
        <v>1.1430100000000001E-3</v>
      </c>
      <c r="AD13" s="5">
        <v>484.00249540999999</v>
      </c>
      <c r="AE13" s="5">
        <v>1630.8940206</v>
      </c>
      <c r="AF13" s="5">
        <v>1630.89402075</v>
      </c>
      <c r="AG13" s="5">
        <v>1630.8940207600001</v>
      </c>
    </row>
    <row r="14" spans="1:33">
      <c r="A14" s="56" t="s">
        <v>54</v>
      </c>
      <c r="B14" s="56" t="s">
        <v>163</v>
      </c>
      <c r="C14" s="56" t="s">
        <v>236</v>
      </c>
      <c r="D14" s="56" t="s">
        <v>237</v>
      </c>
      <c r="E14" s="56" t="s">
        <v>217</v>
      </c>
      <c r="F14" s="5">
        <v>166.00000256999999</v>
      </c>
      <c r="G14" s="5">
        <v>166.00000256999999</v>
      </c>
      <c r="H14" s="5">
        <v>166.00000521000001</v>
      </c>
      <c r="I14" s="5">
        <v>166.00001173999999</v>
      </c>
      <c r="J14" s="5">
        <v>172.78668386000001</v>
      </c>
      <c r="K14" s="5">
        <v>172.78668517</v>
      </c>
      <c r="L14" s="5">
        <v>174.66711296</v>
      </c>
      <c r="M14" s="5">
        <v>174.667113</v>
      </c>
      <c r="N14" s="5">
        <v>175.38336742000001</v>
      </c>
      <c r="O14" s="5">
        <v>175.38336745000001</v>
      </c>
      <c r="P14" s="5">
        <v>175.38336749000001</v>
      </c>
      <c r="Q14" s="5">
        <v>183.49412504</v>
      </c>
      <c r="R14" s="5">
        <v>183.49412507</v>
      </c>
      <c r="S14" s="5">
        <v>188.40456085</v>
      </c>
      <c r="T14" s="5">
        <v>198.58023514999999</v>
      </c>
      <c r="U14" s="5">
        <v>220.98448438</v>
      </c>
      <c r="V14" s="5">
        <v>220.98448447000001</v>
      </c>
      <c r="W14" s="5">
        <v>222.01360170000001</v>
      </c>
      <c r="X14" s="5">
        <v>223.41557233</v>
      </c>
      <c r="Y14" s="5">
        <v>232.64282365</v>
      </c>
      <c r="Z14" s="5">
        <v>232.64282377999999</v>
      </c>
      <c r="AA14" s="5">
        <v>232.64282417999999</v>
      </c>
      <c r="AB14" s="5">
        <v>234.76340378</v>
      </c>
      <c r="AC14" s="5">
        <v>242.63251593999999</v>
      </c>
      <c r="AD14" s="5">
        <v>242.63251611999999</v>
      </c>
      <c r="AE14" s="5">
        <v>242.63251629999999</v>
      </c>
      <c r="AF14" s="5">
        <v>251.49818035999999</v>
      </c>
      <c r="AG14" s="5">
        <v>251.49818060000001</v>
      </c>
    </row>
    <row r="15" spans="1:33">
      <c r="A15" s="56" t="s">
        <v>54</v>
      </c>
      <c r="B15" s="56" t="s">
        <v>163</v>
      </c>
      <c r="C15" s="56" t="s">
        <v>238</v>
      </c>
      <c r="D15" s="56" t="s">
        <v>239</v>
      </c>
      <c r="E15" s="56" t="s">
        <v>217</v>
      </c>
      <c r="F15" s="5">
        <v>535.02000189</v>
      </c>
      <c r="G15" s="5">
        <v>535.02000192000003</v>
      </c>
      <c r="H15" s="5">
        <v>535.02000272999999</v>
      </c>
      <c r="I15" s="5">
        <v>535.02000430999999</v>
      </c>
      <c r="J15" s="5">
        <v>661.94398725999997</v>
      </c>
      <c r="K15" s="5">
        <v>1871.42188971</v>
      </c>
      <c r="L15" s="5">
        <v>1871.42188979</v>
      </c>
      <c r="M15" s="5">
        <v>1871.4218897999999</v>
      </c>
      <c r="N15" s="5">
        <v>1871.42188981</v>
      </c>
      <c r="O15" s="5">
        <v>1871.4218898300001</v>
      </c>
      <c r="P15" s="5">
        <v>1871.4218898500001</v>
      </c>
      <c r="Q15" s="5">
        <v>2034.97287237</v>
      </c>
      <c r="R15" s="5">
        <v>2034.9728725299999</v>
      </c>
      <c r="S15" s="5">
        <v>3306.18809332</v>
      </c>
      <c r="T15" s="5">
        <v>3520.0199983399998</v>
      </c>
      <c r="U15" s="5">
        <v>3520.01999836</v>
      </c>
      <c r="V15" s="5">
        <v>3520.0199983799998</v>
      </c>
      <c r="W15" s="5">
        <v>3520.0199984000001</v>
      </c>
      <c r="X15" s="5">
        <v>3520.0199998500002</v>
      </c>
      <c r="Y15" s="5">
        <v>3520.0199999299998</v>
      </c>
      <c r="Z15" s="5">
        <v>4024.5131390800002</v>
      </c>
      <c r="AA15" s="5">
        <v>4024.5131394199998</v>
      </c>
      <c r="AB15" s="5">
        <v>5008.0303146300002</v>
      </c>
      <c r="AC15" s="5">
        <v>6042.3163649900007</v>
      </c>
      <c r="AD15" s="5">
        <v>6042.3163652900002</v>
      </c>
      <c r="AE15" s="5">
        <v>6467.2555284100008</v>
      </c>
      <c r="AF15" s="5">
        <v>7196.6979695500004</v>
      </c>
      <c r="AG15" s="5">
        <v>7196.6979697100014</v>
      </c>
    </row>
    <row r="16" spans="1:33">
      <c r="A16" s="56" t="s">
        <v>54</v>
      </c>
      <c r="B16" s="56" t="s">
        <v>163</v>
      </c>
      <c r="C16" s="56" t="s">
        <v>240</v>
      </c>
      <c r="D16" s="56" t="s">
        <v>241</v>
      </c>
      <c r="E16" s="56" t="s">
        <v>217</v>
      </c>
      <c r="F16" s="5">
        <v>762.40500362</v>
      </c>
      <c r="G16" s="5">
        <v>762.40500363000001</v>
      </c>
      <c r="H16" s="5">
        <v>762.40501339000002</v>
      </c>
      <c r="I16" s="5">
        <v>1234.0849649199999</v>
      </c>
      <c r="J16" s="5">
        <v>1234.0849649300001</v>
      </c>
      <c r="K16" s="5">
        <v>1832.04042783</v>
      </c>
      <c r="L16" s="5">
        <v>2381.1800921200002</v>
      </c>
      <c r="M16" s="5">
        <v>2381.1800921399999</v>
      </c>
      <c r="N16" s="5">
        <v>2978.1122773500001</v>
      </c>
      <c r="O16" s="5">
        <v>3282.1859186900001</v>
      </c>
      <c r="P16" s="5">
        <v>3282.18591874</v>
      </c>
      <c r="Q16" s="5">
        <v>3712.4777211800001</v>
      </c>
      <c r="R16" s="5">
        <v>3712.4777211800001</v>
      </c>
      <c r="S16" s="5">
        <v>3712.4777211999999</v>
      </c>
      <c r="T16" s="5">
        <v>3848.20013509</v>
      </c>
      <c r="U16" s="5">
        <v>4827.8013324100002</v>
      </c>
      <c r="V16" s="5">
        <v>4827.8013325100001</v>
      </c>
      <c r="W16" s="5">
        <v>4896.3676797999997</v>
      </c>
      <c r="X16" s="5">
        <v>6652.3714556000004</v>
      </c>
      <c r="Y16" s="5">
        <v>6643.1215554099999</v>
      </c>
      <c r="Z16" s="5">
        <v>6643.12155609</v>
      </c>
      <c r="AA16" s="5">
        <v>6643.1215604299996</v>
      </c>
      <c r="AB16" s="5">
        <v>7002.9109075699998</v>
      </c>
      <c r="AC16" s="5">
        <v>7069.0665914199999</v>
      </c>
      <c r="AD16" s="5">
        <v>7104.3736157599997</v>
      </c>
      <c r="AE16" s="5">
        <v>7342.4505490900001</v>
      </c>
      <c r="AF16" s="5">
        <v>7272.0399707200004</v>
      </c>
      <c r="AG16" s="5">
        <v>7202.2899707400002</v>
      </c>
    </row>
    <row r="17" spans="1:33">
      <c r="A17" s="56" t="s">
        <v>54</v>
      </c>
      <c r="B17" s="56" t="s">
        <v>163</v>
      </c>
      <c r="C17" s="56" t="s">
        <v>242</v>
      </c>
      <c r="D17" s="56" t="s">
        <v>243</v>
      </c>
      <c r="E17" s="56" t="s">
        <v>217</v>
      </c>
      <c r="F17" s="5">
        <v>53.000004089999997</v>
      </c>
      <c r="G17" s="5">
        <v>53.000004089999997</v>
      </c>
      <c r="H17" s="5">
        <v>53.000018869999998</v>
      </c>
      <c r="I17" s="5">
        <v>53.000019090000002</v>
      </c>
      <c r="J17" s="5">
        <v>53.000062569999997</v>
      </c>
      <c r="K17" s="5">
        <v>53.000073610000001</v>
      </c>
      <c r="L17" s="5">
        <v>173.16860363000001</v>
      </c>
      <c r="M17" s="5">
        <v>187.07787196999999</v>
      </c>
      <c r="N17" s="5">
        <v>187.07787198</v>
      </c>
      <c r="O17" s="5">
        <v>187.07787199000001</v>
      </c>
      <c r="P17" s="5">
        <v>187.07787199000001</v>
      </c>
      <c r="Q17" s="5">
        <v>187.07787200000001</v>
      </c>
      <c r="R17" s="5">
        <v>187.07787200000001</v>
      </c>
      <c r="S17" s="5">
        <v>187.07787200999999</v>
      </c>
      <c r="T17" s="5">
        <v>187.07787203000001</v>
      </c>
      <c r="U17" s="5">
        <v>239.98856211</v>
      </c>
      <c r="V17" s="5">
        <v>239.98856212000001</v>
      </c>
      <c r="W17" s="5">
        <v>239.98856214</v>
      </c>
      <c r="X17" s="5">
        <v>239.98856215999999</v>
      </c>
      <c r="Y17" s="5">
        <v>239.98856218</v>
      </c>
      <c r="Z17" s="5">
        <v>272.25201522999998</v>
      </c>
      <c r="AA17" s="5">
        <v>272.87273226999997</v>
      </c>
      <c r="AB17" s="5">
        <v>272.87273246000001</v>
      </c>
      <c r="AC17" s="5">
        <v>272.87273255000002</v>
      </c>
      <c r="AD17" s="5">
        <v>272.87273268000001</v>
      </c>
      <c r="AE17" s="5">
        <v>272.87273292999998</v>
      </c>
      <c r="AF17" s="5">
        <v>320.8830044</v>
      </c>
      <c r="AG17" s="5">
        <v>320.88300457000003</v>
      </c>
    </row>
    <row r="18" spans="1:33">
      <c r="A18" s="56" t="s">
        <v>54</v>
      </c>
      <c r="B18" s="56" t="s">
        <v>163</v>
      </c>
      <c r="C18" s="56" t="s">
        <v>244</v>
      </c>
      <c r="D18" s="56" t="s">
        <v>245</v>
      </c>
      <c r="E18" s="56" t="s">
        <v>217</v>
      </c>
      <c r="F18" s="5">
        <v>1121.3400011000001</v>
      </c>
      <c r="G18" s="5">
        <v>1121.34000133</v>
      </c>
      <c r="H18" s="5">
        <v>1121.3400077399999</v>
      </c>
      <c r="I18" s="5">
        <v>1121.3400085799999</v>
      </c>
      <c r="J18" s="5">
        <v>1121.3400087</v>
      </c>
      <c r="K18" s="5">
        <v>1121.3400114000001</v>
      </c>
      <c r="L18" s="5">
        <v>1122.2400276599999</v>
      </c>
      <c r="M18" s="5">
        <v>1121.34004248</v>
      </c>
      <c r="N18" s="5">
        <v>1121.3400696900001</v>
      </c>
      <c r="O18" s="5">
        <v>1267.26357216</v>
      </c>
      <c r="P18" s="5">
        <v>1267.2635721700001</v>
      </c>
      <c r="Q18" s="5">
        <v>1267.26357218</v>
      </c>
      <c r="R18" s="5">
        <v>1267.26357218</v>
      </c>
      <c r="S18" s="5">
        <v>1267.2635721900001</v>
      </c>
      <c r="T18" s="5">
        <v>1267.26357222</v>
      </c>
      <c r="U18" s="5">
        <v>1547.38321541</v>
      </c>
      <c r="V18" s="5">
        <v>1547.38321546</v>
      </c>
      <c r="W18" s="5">
        <v>3438.56711331</v>
      </c>
      <c r="X18" s="5">
        <v>3438.5671137099998</v>
      </c>
      <c r="Y18" s="5">
        <v>4376.0358805800006</v>
      </c>
      <c r="Z18" s="5">
        <v>4376.03588098</v>
      </c>
      <c r="AA18" s="5">
        <v>4376.0358811000006</v>
      </c>
      <c r="AB18" s="5">
        <v>4376.0358811900014</v>
      </c>
      <c r="AC18" s="5">
        <v>4376.0358812300001</v>
      </c>
      <c r="AD18" s="5">
        <v>4376.0358813000003</v>
      </c>
      <c r="AE18" s="5">
        <v>4376.0358813800003</v>
      </c>
      <c r="AF18" s="5">
        <v>4602.9699811399996</v>
      </c>
      <c r="AG18" s="5">
        <v>4353.9759811800004</v>
      </c>
    </row>
    <row r="19" spans="1:33">
      <c r="A19" s="56" t="s">
        <v>54</v>
      </c>
      <c r="B19" s="56" t="s">
        <v>163</v>
      </c>
      <c r="C19" s="56" t="s">
        <v>246</v>
      </c>
      <c r="D19" s="56" t="s">
        <v>247</v>
      </c>
      <c r="E19" s="56" t="s">
        <v>217</v>
      </c>
      <c r="F19" s="5">
        <v>456.24400315000003</v>
      </c>
      <c r="G19" s="5">
        <v>456.24400315000003</v>
      </c>
      <c r="H19" s="5">
        <v>456.24400820999989</v>
      </c>
      <c r="I19" s="5">
        <v>456.24400899</v>
      </c>
      <c r="J19" s="5">
        <v>456.24400906</v>
      </c>
      <c r="K19" s="5">
        <v>456.24401221999989</v>
      </c>
      <c r="L19" s="5">
        <v>456.24402429000003</v>
      </c>
      <c r="M19" s="5">
        <v>456.24403015000001</v>
      </c>
      <c r="N19" s="5">
        <v>456.24407563</v>
      </c>
      <c r="O19" s="5">
        <v>456.24440800999997</v>
      </c>
      <c r="P19" s="5">
        <v>456.24440802999999</v>
      </c>
      <c r="Q19" s="5">
        <v>456.24440804</v>
      </c>
      <c r="R19" s="5">
        <v>456.24440804</v>
      </c>
      <c r="S19" s="5">
        <v>456.24440806000001</v>
      </c>
      <c r="T19" s="5">
        <v>456.24441605999999</v>
      </c>
      <c r="U19" s="5">
        <v>456.24448187000002</v>
      </c>
      <c r="V19" s="5">
        <v>456.24448192999989</v>
      </c>
      <c r="W19" s="5">
        <v>456.24454629000002</v>
      </c>
      <c r="X19" s="5">
        <v>456.24454637000002</v>
      </c>
      <c r="Y19" s="5">
        <v>1484.24399204</v>
      </c>
      <c r="Z19" s="5">
        <v>1484.2439920700001</v>
      </c>
      <c r="AA19" s="5">
        <v>1484.24400008</v>
      </c>
      <c r="AB19" s="5">
        <v>1484.2440002000001</v>
      </c>
      <c r="AC19" s="5">
        <v>1484.2440002200001</v>
      </c>
      <c r="AD19" s="5">
        <v>1484.2440002400001</v>
      </c>
      <c r="AE19" s="5">
        <v>1484.24400025</v>
      </c>
      <c r="AF19" s="5">
        <v>1484.2440002599999</v>
      </c>
      <c r="AG19" s="5">
        <v>1307.9800002699999</v>
      </c>
    </row>
    <row r="20" spans="1:33">
      <c r="A20" s="56" t="s">
        <v>54</v>
      </c>
      <c r="B20" s="56" t="s">
        <v>163</v>
      </c>
      <c r="C20" s="56" t="s">
        <v>248</v>
      </c>
      <c r="D20" s="56" t="s">
        <v>249</v>
      </c>
      <c r="E20" s="56" t="s">
        <v>217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</row>
    <row r="21" spans="1:33">
      <c r="A21" s="56" t="s">
        <v>54</v>
      </c>
      <c r="B21" s="56" t="s">
        <v>163</v>
      </c>
      <c r="C21" s="56" t="s">
        <v>250</v>
      </c>
      <c r="D21" s="56" t="s">
        <v>251</v>
      </c>
      <c r="E21" s="56" t="s">
        <v>217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</row>
    <row r="22" spans="1:33">
      <c r="A22" s="56" t="s">
        <v>54</v>
      </c>
      <c r="B22" s="56" t="s">
        <v>198</v>
      </c>
      <c r="C22" s="56" t="s">
        <v>252</v>
      </c>
      <c r="D22" s="56" t="s">
        <v>253</v>
      </c>
      <c r="E22" s="56" t="s">
        <v>217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</row>
    <row r="23" spans="1:33">
      <c r="A23" s="56" t="s">
        <v>54</v>
      </c>
      <c r="B23" s="56" t="s">
        <v>198</v>
      </c>
      <c r="C23" s="56" t="s">
        <v>254</v>
      </c>
      <c r="D23" s="56" t="s">
        <v>255</v>
      </c>
      <c r="E23" s="56" t="s">
        <v>217</v>
      </c>
      <c r="F23" s="5">
        <v>0</v>
      </c>
      <c r="G23" s="5">
        <v>2.04E-6</v>
      </c>
      <c r="H23" s="5">
        <v>3.5700000000000001E-6</v>
      </c>
      <c r="I23" s="5">
        <v>3.6200000000000001E-6</v>
      </c>
      <c r="J23" s="5">
        <v>3.63E-6</v>
      </c>
      <c r="K23" s="5">
        <v>4.5800000000000002E-6</v>
      </c>
      <c r="L23" s="5">
        <v>6.6800000000000004E-6</v>
      </c>
      <c r="M23" s="5">
        <v>1.27E-5</v>
      </c>
      <c r="N23" s="5">
        <v>1.273E-5</v>
      </c>
      <c r="O23" s="5">
        <v>1.305E-5</v>
      </c>
      <c r="P23" s="5">
        <v>1.306E-5</v>
      </c>
      <c r="Q23" s="5">
        <v>1.308E-5</v>
      </c>
      <c r="R23" s="5">
        <v>1.308E-5</v>
      </c>
      <c r="S23" s="5">
        <v>2.9390000000000002E-5</v>
      </c>
      <c r="T23" s="5">
        <v>3.3420000000000002E-5</v>
      </c>
      <c r="U23" s="5">
        <v>3.9759999999999999E-5</v>
      </c>
      <c r="V23" s="5">
        <v>7.0779999999999997E-5</v>
      </c>
      <c r="W23" s="5">
        <v>7.0920000000000005E-5</v>
      </c>
      <c r="X23" s="5">
        <v>1.0014999999999999E-4</v>
      </c>
      <c r="Y23" s="5">
        <v>501.80218260999999</v>
      </c>
      <c r="Z23" s="5">
        <v>531.13428128999999</v>
      </c>
      <c r="AA23" s="5">
        <v>531.13428134000003</v>
      </c>
      <c r="AB23" s="5">
        <v>531.13428167999996</v>
      </c>
      <c r="AC23" s="5">
        <v>531.13428171999999</v>
      </c>
      <c r="AD23" s="5">
        <v>531.13428196999996</v>
      </c>
      <c r="AE23" s="5">
        <v>531.13428208000005</v>
      </c>
      <c r="AF23" s="5">
        <v>586.43278525000005</v>
      </c>
      <c r="AG23" s="5">
        <v>586.43278527999996</v>
      </c>
    </row>
    <row r="24" spans="1:33">
      <c r="A24" s="56" t="s">
        <v>54</v>
      </c>
      <c r="B24" s="56" t="s">
        <v>198</v>
      </c>
      <c r="C24" s="56" t="s">
        <v>256</v>
      </c>
      <c r="D24" s="56" t="s">
        <v>257</v>
      </c>
      <c r="E24" s="56" t="s">
        <v>217</v>
      </c>
      <c r="F24" s="5">
        <v>624.26499999999999</v>
      </c>
      <c r="G24" s="5">
        <v>624.26500175000001</v>
      </c>
      <c r="H24" s="5">
        <v>624.26500222000004</v>
      </c>
      <c r="I24" s="5">
        <v>624.26500245</v>
      </c>
      <c r="J24" s="5">
        <v>624.26500290000001</v>
      </c>
      <c r="K24" s="5">
        <v>624.26500333000001</v>
      </c>
      <c r="L24" s="5">
        <v>624.26500364000003</v>
      </c>
      <c r="M24" s="5">
        <v>624.26500568000006</v>
      </c>
      <c r="N24" s="5">
        <v>970.97982128000001</v>
      </c>
      <c r="O24" s="5">
        <v>2061.0173177000001</v>
      </c>
      <c r="P24" s="5">
        <v>2061.01731771</v>
      </c>
      <c r="Q24" s="5">
        <v>2061.0173177299998</v>
      </c>
      <c r="R24" s="5">
        <v>2061.0173177299998</v>
      </c>
      <c r="S24" s="5">
        <v>2234.2656363900001</v>
      </c>
      <c r="T24" s="5">
        <v>2234.2656364099998</v>
      </c>
      <c r="U24" s="5">
        <v>2841.3966146900002</v>
      </c>
      <c r="V24" s="5">
        <v>2841.3966147199999</v>
      </c>
      <c r="W24" s="5">
        <v>2841.3966147400001</v>
      </c>
      <c r="X24" s="5">
        <v>2841.3966148700001</v>
      </c>
      <c r="Y24" s="5">
        <v>3284.0269060700002</v>
      </c>
      <c r="Z24" s="5">
        <v>3560.5490419799999</v>
      </c>
      <c r="AA24" s="5">
        <v>3560.5490420900001</v>
      </c>
      <c r="AB24" s="5">
        <v>3546.8368258099999</v>
      </c>
      <c r="AC24" s="5">
        <v>3546.83682585</v>
      </c>
      <c r="AD24" s="5">
        <v>3563.5010015900002</v>
      </c>
      <c r="AE24" s="5">
        <v>3512.5519535899998</v>
      </c>
      <c r="AF24" s="5">
        <v>4780.9999400799998</v>
      </c>
      <c r="AG24" s="5">
        <v>4699.9999401100004</v>
      </c>
    </row>
    <row r="25" spans="1:33">
      <c r="A25" s="56" t="s">
        <v>54</v>
      </c>
      <c r="B25" s="56" t="s">
        <v>198</v>
      </c>
      <c r="C25" s="56" t="s">
        <v>258</v>
      </c>
      <c r="D25" s="56" t="s">
        <v>259</v>
      </c>
      <c r="E25" s="56" t="s">
        <v>217</v>
      </c>
      <c r="F25" s="5">
        <v>0</v>
      </c>
      <c r="G25" s="5">
        <v>2.21E-6</v>
      </c>
      <c r="H25" s="5">
        <v>3.76E-6</v>
      </c>
      <c r="I25" s="5">
        <v>4.0799999999999999E-6</v>
      </c>
      <c r="J25" s="5">
        <v>4.1999999999999996E-6</v>
      </c>
      <c r="K25" s="5">
        <v>5.4099999999999999E-6</v>
      </c>
      <c r="L25" s="5">
        <v>1.006E-5</v>
      </c>
      <c r="M25" s="5">
        <v>1.3699999999999999E-5</v>
      </c>
      <c r="N25" s="5">
        <v>1.3709999999999999E-5</v>
      </c>
      <c r="O25" s="5">
        <v>1.4209999999999999E-5</v>
      </c>
      <c r="P25" s="5">
        <v>1.471E-5</v>
      </c>
      <c r="Q25" s="5">
        <v>1.519E-5</v>
      </c>
      <c r="R25" s="5">
        <v>1.519E-5</v>
      </c>
      <c r="S25" s="5">
        <v>1.908E-5</v>
      </c>
      <c r="T25" s="5">
        <v>2.2459999999999998E-5</v>
      </c>
      <c r="U25" s="5">
        <v>8.1970000000000003E-5</v>
      </c>
      <c r="V25" s="5">
        <v>399.99999690999999</v>
      </c>
      <c r="W25" s="5">
        <v>399.99999692</v>
      </c>
      <c r="X25" s="5">
        <v>399.99999693000001</v>
      </c>
      <c r="Y25" s="5">
        <v>399.99999695000002</v>
      </c>
      <c r="Z25" s="5">
        <v>399.99999696999998</v>
      </c>
      <c r="AA25" s="5">
        <v>399.99999758000001</v>
      </c>
      <c r="AB25" s="5">
        <v>400.00000051000001</v>
      </c>
      <c r="AC25" s="5">
        <v>400.00000053000002</v>
      </c>
      <c r="AD25" s="5">
        <v>400.00004001000002</v>
      </c>
      <c r="AE25" s="5">
        <v>1310.1946263899999</v>
      </c>
      <c r="AF25" s="5">
        <v>3745.8362605299999</v>
      </c>
      <c r="AG25" s="5">
        <v>3745.83626056</v>
      </c>
    </row>
    <row r="26" spans="1:33">
      <c r="A26" s="56" t="s">
        <v>54</v>
      </c>
      <c r="B26" s="56" t="s">
        <v>198</v>
      </c>
      <c r="C26" s="56" t="s">
        <v>260</v>
      </c>
      <c r="D26" s="56" t="s">
        <v>261</v>
      </c>
      <c r="E26" s="56" t="s">
        <v>217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</row>
    <row r="27" spans="1:33">
      <c r="A27" s="56" t="s">
        <v>54</v>
      </c>
      <c r="B27" s="56" t="s">
        <v>198</v>
      </c>
      <c r="C27" s="56" t="s">
        <v>262</v>
      </c>
      <c r="D27" s="56" t="s">
        <v>263</v>
      </c>
      <c r="E27" s="56" t="s">
        <v>217</v>
      </c>
      <c r="F27" s="5">
        <v>0</v>
      </c>
      <c r="G27" s="5">
        <v>2.0200000000000001E-6</v>
      </c>
      <c r="H27" s="5">
        <v>2.7199999999999998E-6</v>
      </c>
      <c r="I27" s="5">
        <v>3.0699999999999998E-6</v>
      </c>
      <c r="J27" s="5">
        <v>3.2600000000000001E-6</v>
      </c>
      <c r="K27" s="5">
        <v>4.1699999999999999E-6</v>
      </c>
      <c r="L27" s="5">
        <v>5.3299999999999998E-6</v>
      </c>
      <c r="M27" s="5">
        <v>7.8199999999999997E-6</v>
      </c>
      <c r="N27" s="5">
        <v>7.8499999999999994E-6</v>
      </c>
      <c r="O27" s="5">
        <v>8.1100000000000003E-6</v>
      </c>
      <c r="P27" s="5">
        <v>8.1499999999999999E-6</v>
      </c>
      <c r="Q27" s="5">
        <v>9.9699999999999994E-6</v>
      </c>
      <c r="R27" s="5">
        <v>9.9799999999999993E-6</v>
      </c>
      <c r="S27" s="5">
        <v>1.419E-5</v>
      </c>
      <c r="T27" s="5">
        <v>1.5849999999999999E-5</v>
      </c>
      <c r="U27" s="5">
        <v>2.9130000000000001E-5</v>
      </c>
      <c r="V27" s="5">
        <v>7.3759999999999999E-5</v>
      </c>
      <c r="W27" s="5">
        <v>7.3769999999999993E-5</v>
      </c>
      <c r="X27" s="5">
        <v>7.3800000000000005E-5</v>
      </c>
      <c r="Y27" s="5">
        <v>499.99999611999999</v>
      </c>
      <c r="Z27" s="5">
        <v>499.99999616000002</v>
      </c>
      <c r="AA27" s="5">
        <v>499.99999616999997</v>
      </c>
      <c r="AB27" s="5">
        <v>500.00000005999999</v>
      </c>
      <c r="AC27" s="5">
        <v>500.00000009000001</v>
      </c>
      <c r="AD27" s="5">
        <v>500.00000015000001</v>
      </c>
      <c r="AE27" s="5">
        <v>500.00000017999997</v>
      </c>
      <c r="AF27" s="5">
        <v>500.00000022</v>
      </c>
      <c r="AG27" s="5">
        <v>500.00000025000003</v>
      </c>
    </row>
    <row r="28" spans="1:33">
      <c r="A28" s="56" t="s">
        <v>54</v>
      </c>
      <c r="B28" s="56" t="s">
        <v>198</v>
      </c>
      <c r="C28" s="56" t="s">
        <v>264</v>
      </c>
      <c r="D28" s="56" t="s">
        <v>265</v>
      </c>
      <c r="E28" s="56" t="s">
        <v>217</v>
      </c>
      <c r="F28" s="5">
        <v>377.536</v>
      </c>
      <c r="G28" s="5">
        <v>377.53600207</v>
      </c>
      <c r="H28" s="5">
        <v>377.53600375000002</v>
      </c>
      <c r="I28" s="5">
        <v>377.53600377999999</v>
      </c>
      <c r="J28" s="5">
        <v>377.53600379</v>
      </c>
      <c r="K28" s="5">
        <v>377.53600463999999</v>
      </c>
      <c r="L28" s="5">
        <v>377.53600707999999</v>
      </c>
      <c r="M28" s="5">
        <v>377.53601510999999</v>
      </c>
      <c r="N28" s="5">
        <v>377.53601514000002</v>
      </c>
      <c r="O28" s="5">
        <v>377.53601731999998</v>
      </c>
      <c r="P28" s="5">
        <v>377.53601732999999</v>
      </c>
      <c r="Q28" s="5">
        <v>377.53601734</v>
      </c>
      <c r="R28" s="5">
        <v>377.53601734</v>
      </c>
      <c r="S28" s="5">
        <v>377.53603757000002</v>
      </c>
      <c r="T28" s="5">
        <v>377.53604259000002</v>
      </c>
      <c r="U28" s="5">
        <v>377.53610284000001</v>
      </c>
      <c r="V28" s="5">
        <v>377.53610956</v>
      </c>
      <c r="W28" s="5">
        <v>377.53611031000003</v>
      </c>
      <c r="X28" s="5">
        <v>377.53660473000002</v>
      </c>
      <c r="Y28" s="5">
        <v>935.01424956000005</v>
      </c>
      <c r="Z28" s="5">
        <v>935.01424963999989</v>
      </c>
      <c r="AA28" s="5">
        <v>827.49425021999991</v>
      </c>
      <c r="AB28" s="5">
        <v>1028.5183224499999</v>
      </c>
      <c r="AC28" s="5">
        <v>1028.5183224800001</v>
      </c>
      <c r="AD28" s="5">
        <v>1893.1137752</v>
      </c>
      <c r="AE28" s="5">
        <v>1893.1137752499999</v>
      </c>
      <c r="AF28" s="5">
        <v>1970.01596135</v>
      </c>
      <c r="AG28" s="5">
        <v>1970.01596137</v>
      </c>
    </row>
    <row r="29" spans="1:33">
      <c r="A29" s="56" t="s">
        <v>54</v>
      </c>
      <c r="B29" s="56" t="s">
        <v>199</v>
      </c>
      <c r="C29" s="56" t="s">
        <v>266</v>
      </c>
      <c r="D29" s="56" t="s">
        <v>267</v>
      </c>
      <c r="E29" s="56" t="s">
        <v>217</v>
      </c>
      <c r="F29" s="5">
        <v>142.1628</v>
      </c>
      <c r="G29" s="5">
        <v>142.1628</v>
      </c>
      <c r="H29" s="5">
        <v>142.1628</v>
      </c>
      <c r="I29" s="5">
        <v>142.1628</v>
      </c>
      <c r="J29" s="5">
        <v>142.1628</v>
      </c>
      <c r="K29" s="5">
        <v>142.1628</v>
      </c>
      <c r="L29" s="5">
        <v>142.1628</v>
      </c>
      <c r="M29" s="5">
        <v>142.1628</v>
      </c>
      <c r="N29" s="5">
        <v>142.1628</v>
      </c>
      <c r="O29" s="5">
        <v>142.1628</v>
      </c>
      <c r="P29" s="5">
        <v>142.1628</v>
      </c>
      <c r="Q29" s="5">
        <v>142.1628</v>
      </c>
      <c r="R29" s="5">
        <v>142.1628</v>
      </c>
      <c r="S29" s="5">
        <v>142.1628</v>
      </c>
      <c r="T29" s="5">
        <v>142.1628</v>
      </c>
      <c r="U29" s="5">
        <v>142.1628</v>
      </c>
      <c r="V29" s="5">
        <v>142.1628</v>
      </c>
      <c r="W29" s="5">
        <v>142.1628</v>
      </c>
      <c r="X29" s="5">
        <v>94.996799999999993</v>
      </c>
      <c r="Y29" s="5">
        <v>94.996799999999993</v>
      </c>
      <c r="Z29" s="5">
        <v>94.996799999999993</v>
      </c>
      <c r="AA29" s="5">
        <v>94.996799999999993</v>
      </c>
      <c r="AB29" s="5">
        <v>94.996799999999993</v>
      </c>
      <c r="AC29" s="5">
        <v>94.996799999999993</v>
      </c>
      <c r="AD29" s="5">
        <v>94.996799999999993</v>
      </c>
      <c r="AE29" s="5">
        <v>94.996799999999993</v>
      </c>
      <c r="AF29" s="5">
        <v>0</v>
      </c>
      <c r="AG29" s="5">
        <v>0</v>
      </c>
    </row>
    <row r="30" spans="1:33">
      <c r="A30" s="56" t="s">
        <v>54</v>
      </c>
      <c r="B30" s="56" t="s">
        <v>199</v>
      </c>
      <c r="C30" s="56" t="s">
        <v>268</v>
      </c>
      <c r="D30" s="56" t="s">
        <v>269</v>
      </c>
      <c r="E30" s="56" t="s">
        <v>217</v>
      </c>
      <c r="F30" s="5">
        <v>25.219000000000001</v>
      </c>
      <c r="G30" s="5">
        <v>25.219003130000001</v>
      </c>
      <c r="H30" s="5">
        <v>25.219006749999998</v>
      </c>
      <c r="I30" s="5">
        <v>25.219008030000001</v>
      </c>
      <c r="J30" s="5">
        <v>25.21900806</v>
      </c>
      <c r="K30" s="5">
        <v>25.219008070000001</v>
      </c>
      <c r="L30" s="5">
        <v>25.219011810000001</v>
      </c>
      <c r="M30" s="5">
        <v>25.219023279999998</v>
      </c>
      <c r="N30" s="5">
        <v>19.091023700000001</v>
      </c>
      <c r="O30" s="5">
        <v>19.091039030000001</v>
      </c>
      <c r="P30" s="5">
        <v>19.091039049999999</v>
      </c>
      <c r="Q30" s="5">
        <v>19.091040069999998</v>
      </c>
      <c r="R30" s="5">
        <v>19.091040069999998</v>
      </c>
      <c r="S30" s="5">
        <v>19.091082289999999</v>
      </c>
      <c r="T30" s="5">
        <v>19.09109432</v>
      </c>
      <c r="U30" s="5">
        <v>1133.4767725300001</v>
      </c>
      <c r="V30" s="5">
        <v>1133.47677256</v>
      </c>
      <c r="W30" s="5">
        <v>1133.4767726299999</v>
      </c>
      <c r="X30" s="5">
        <v>1121.75677266</v>
      </c>
      <c r="Y30" s="5">
        <v>1121.7567727600001</v>
      </c>
      <c r="Z30" s="5">
        <v>1121.7567728199999</v>
      </c>
      <c r="AA30" s="5">
        <v>1157.6246131299999</v>
      </c>
      <c r="AB30" s="5">
        <v>1150.25361524</v>
      </c>
      <c r="AC30" s="5">
        <v>1150.2536153200001</v>
      </c>
      <c r="AD30" s="5">
        <v>1246.0238588300001</v>
      </c>
      <c r="AE30" s="5">
        <v>1246.02385923</v>
      </c>
      <c r="AF30" s="5">
        <v>2062.6180321900001</v>
      </c>
      <c r="AG30" s="5">
        <v>2062.6180322099999</v>
      </c>
    </row>
    <row r="31" spans="1:33">
      <c r="A31" s="56" t="s">
        <v>54</v>
      </c>
      <c r="B31" s="56" t="s">
        <v>199</v>
      </c>
      <c r="C31" s="56" t="s">
        <v>270</v>
      </c>
      <c r="D31" s="56" t="s">
        <v>271</v>
      </c>
      <c r="E31" s="56" t="s">
        <v>217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</row>
    <row r="32" spans="1:33">
      <c r="A32" s="56" t="s">
        <v>54</v>
      </c>
      <c r="B32" s="56" t="s">
        <v>199</v>
      </c>
      <c r="C32" s="56" t="s">
        <v>272</v>
      </c>
      <c r="D32" s="56" t="s">
        <v>273</v>
      </c>
      <c r="E32" s="56" t="s">
        <v>217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</row>
    <row r="33" spans="1:33">
      <c r="A33" s="56" t="s">
        <v>54</v>
      </c>
      <c r="B33" s="56" t="s">
        <v>199</v>
      </c>
      <c r="C33" s="56" t="s">
        <v>274</v>
      </c>
      <c r="D33" s="56" t="s">
        <v>275</v>
      </c>
      <c r="E33" s="56" t="s">
        <v>217</v>
      </c>
      <c r="F33" s="5">
        <v>295.2</v>
      </c>
      <c r="G33" s="5">
        <v>295.20000248000002</v>
      </c>
      <c r="H33" s="5">
        <v>295.20000447000001</v>
      </c>
      <c r="I33" s="5">
        <v>295.20000561000001</v>
      </c>
      <c r="J33" s="5">
        <v>295.20000578000003</v>
      </c>
      <c r="K33" s="5">
        <v>295.20000579999999</v>
      </c>
      <c r="L33" s="5">
        <v>295.20000691000001</v>
      </c>
      <c r="M33" s="5">
        <v>295.20001271000001</v>
      </c>
      <c r="N33" s="5">
        <v>295.20001273000003</v>
      </c>
      <c r="O33" s="5">
        <v>295.20002218000002</v>
      </c>
      <c r="P33" s="5">
        <v>295.20002219000003</v>
      </c>
      <c r="Q33" s="5">
        <v>295.20002220999999</v>
      </c>
      <c r="R33" s="5">
        <v>295.20002220999999</v>
      </c>
      <c r="S33" s="5">
        <v>295.20002295</v>
      </c>
      <c r="T33" s="5">
        <v>295.20003958000001</v>
      </c>
      <c r="U33" s="5">
        <v>307.09738284000002</v>
      </c>
      <c r="V33" s="5">
        <v>307.09738285999998</v>
      </c>
      <c r="W33" s="5">
        <v>307.09738288</v>
      </c>
      <c r="X33" s="5">
        <v>307.09738297000001</v>
      </c>
      <c r="Y33" s="5">
        <v>307.09738300999999</v>
      </c>
      <c r="Z33" s="5">
        <v>789.54570295999997</v>
      </c>
      <c r="AA33" s="5">
        <v>573.54570343</v>
      </c>
      <c r="AB33" s="5">
        <v>573.54570361000003</v>
      </c>
      <c r="AC33" s="5">
        <v>573.54570365000006</v>
      </c>
      <c r="AD33" s="5">
        <v>695.32822037000005</v>
      </c>
      <c r="AE33" s="5">
        <v>1370.36794102</v>
      </c>
      <c r="AF33" s="5">
        <v>2469.60150716</v>
      </c>
      <c r="AG33" s="5">
        <v>2469.6015071800002</v>
      </c>
    </row>
    <row r="34" spans="1:33">
      <c r="A34" s="56" t="s">
        <v>54</v>
      </c>
      <c r="B34" s="56" t="s">
        <v>199</v>
      </c>
      <c r="C34" s="56" t="s">
        <v>276</v>
      </c>
      <c r="D34" s="56" t="s">
        <v>277</v>
      </c>
      <c r="E34" s="56" t="s">
        <v>217</v>
      </c>
      <c r="F34" s="5">
        <v>0</v>
      </c>
      <c r="G34" s="5">
        <v>0</v>
      </c>
      <c r="H34" s="5">
        <v>5.3700000000000003E-6</v>
      </c>
      <c r="I34" s="5">
        <v>6.1299999999999998E-6</v>
      </c>
      <c r="J34" s="5">
        <v>6.8700000000000003E-6</v>
      </c>
      <c r="K34" s="5">
        <v>7.0199999999999997E-6</v>
      </c>
      <c r="L34" s="5">
        <v>8.4500000000000004E-6</v>
      </c>
      <c r="M34" s="5">
        <v>2.156E-5</v>
      </c>
      <c r="N34" s="5">
        <v>2.1610000000000001E-5</v>
      </c>
      <c r="O34" s="5">
        <v>3.8399999999999998E-5</v>
      </c>
      <c r="P34" s="5">
        <v>3.8430000000000003E-5</v>
      </c>
      <c r="Q34" s="5">
        <v>4.1019999999999997E-5</v>
      </c>
      <c r="R34" s="5">
        <v>4.1029999999999998E-5</v>
      </c>
      <c r="S34" s="5">
        <v>4.8090000000000002E-5</v>
      </c>
      <c r="T34" s="5">
        <v>9.0140000000000001E-5</v>
      </c>
      <c r="U34" s="5">
        <v>2.8595000000000001E-3</v>
      </c>
      <c r="V34" s="5">
        <v>2.8595500000000002E-3</v>
      </c>
      <c r="W34" s="5">
        <v>2.8596300000000002E-3</v>
      </c>
      <c r="X34" s="5">
        <v>207.78415801</v>
      </c>
      <c r="Y34" s="5">
        <v>456.14421676000001</v>
      </c>
      <c r="Z34" s="5">
        <v>1555.25662732</v>
      </c>
      <c r="AA34" s="5">
        <v>1607.76866971</v>
      </c>
      <c r="AB34" s="5">
        <v>1689.2929118100001</v>
      </c>
      <c r="AC34" s="5">
        <v>1689.2929119400001</v>
      </c>
      <c r="AD34" s="5">
        <v>1689.29291248</v>
      </c>
      <c r="AE34" s="5">
        <v>1912.0112993099999</v>
      </c>
      <c r="AF34" s="5">
        <v>1938.55390255</v>
      </c>
      <c r="AG34" s="5">
        <v>1938.55390257</v>
      </c>
    </row>
    <row r="35" spans="1:33">
      <c r="A35" s="56" t="s">
        <v>54</v>
      </c>
      <c r="B35" s="56" t="s">
        <v>199</v>
      </c>
      <c r="C35" s="56" t="s">
        <v>278</v>
      </c>
      <c r="D35" s="56" t="s">
        <v>279</v>
      </c>
      <c r="E35" s="56" t="s">
        <v>217</v>
      </c>
      <c r="F35" s="5">
        <v>0</v>
      </c>
      <c r="G35" s="5">
        <v>3.2600000000000001E-6</v>
      </c>
      <c r="H35" s="5">
        <v>6.0499999999999997E-6</v>
      </c>
      <c r="I35" s="5">
        <v>8.1599999999999998E-6</v>
      </c>
      <c r="J35" s="5">
        <v>9.0000000000000002E-6</v>
      </c>
      <c r="K35" s="5">
        <v>9.02E-6</v>
      </c>
      <c r="L35" s="5">
        <v>1.154E-5</v>
      </c>
      <c r="M35" s="5">
        <v>2.995E-5</v>
      </c>
      <c r="N35" s="5">
        <v>2.9960000000000001E-5</v>
      </c>
      <c r="O35" s="5">
        <v>135.18042722999999</v>
      </c>
      <c r="P35" s="5">
        <v>135.18042724</v>
      </c>
      <c r="Q35" s="5">
        <v>135.18042725999999</v>
      </c>
      <c r="R35" s="5">
        <v>135.18042725999999</v>
      </c>
      <c r="S35" s="5">
        <v>135.18042728</v>
      </c>
      <c r="T35" s="5">
        <v>524.47159952000004</v>
      </c>
      <c r="U35" s="5">
        <v>627.74855511999999</v>
      </c>
      <c r="V35" s="5">
        <v>627.74855514000001</v>
      </c>
      <c r="W35" s="5">
        <v>627.74855515000002</v>
      </c>
      <c r="X35" s="5">
        <v>627.74855517000003</v>
      </c>
      <c r="Y35" s="5">
        <v>627.74855518000004</v>
      </c>
      <c r="Z35" s="5">
        <v>627.74855520999995</v>
      </c>
      <c r="AA35" s="5">
        <v>656.55388554000001</v>
      </c>
      <c r="AB35" s="5">
        <v>656.55388570000002</v>
      </c>
      <c r="AC35" s="5">
        <v>656.55388576999997</v>
      </c>
      <c r="AD35" s="5">
        <v>656.55388588999995</v>
      </c>
      <c r="AE35" s="5">
        <v>678.66857441000002</v>
      </c>
      <c r="AF35" s="5">
        <v>690.33721102000004</v>
      </c>
      <c r="AG35" s="5">
        <v>690.33721104000006</v>
      </c>
    </row>
    <row r="36" spans="1:33">
      <c r="A36" s="56" t="s">
        <v>54</v>
      </c>
      <c r="B36" s="56" t="s">
        <v>199</v>
      </c>
      <c r="C36" s="56" t="s">
        <v>280</v>
      </c>
      <c r="D36" s="56" t="s">
        <v>281</v>
      </c>
      <c r="E36" s="56" t="s">
        <v>217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</row>
    <row r="37" spans="1:33">
      <c r="A37" s="56" t="s">
        <v>54</v>
      </c>
      <c r="B37" s="56" t="s">
        <v>199</v>
      </c>
      <c r="C37" s="56" t="s">
        <v>282</v>
      </c>
      <c r="D37" s="56" t="s">
        <v>283</v>
      </c>
      <c r="E37" s="56" t="s">
        <v>217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</row>
    <row r="38" spans="1:33">
      <c r="A38" s="56" t="s">
        <v>54</v>
      </c>
      <c r="B38" s="56" t="s">
        <v>200</v>
      </c>
      <c r="C38" s="56" t="s">
        <v>284</v>
      </c>
      <c r="D38" s="56" t="s">
        <v>285</v>
      </c>
      <c r="E38" s="56" t="s">
        <v>217</v>
      </c>
      <c r="F38" s="5">
        <v>0</v>
      </c>
      <c r="G38" s="5">
        <v>2.2699999999999999E-6</v>
      </c>
      <c r="H38" s="5">
        <v>6.0599999999999996E-6</v>
      </c>
      <c r="I38" s="5">
        <v>6.0800000000000002E-6</v>
      </c>
      <c r="J38" s="5">
        <v>6.0800000000000002E-6</v>
      </c>
      <c r="K38" s="5">
        <v>7.2799999999999998E-6</v>
      </c>
      <c r="L38" s="5">
        <v>7.2799999999999998E-6</v>
      </c>
      <c r="M38" s="5">
        <v>8.1999999999999994E-6</v>
      </c>
      <c r="N38" s="5">
        <v>9.2299999999999997E-6</v>
      </c>
      <c r="O38" s="5">
        <v>9.3100000000000006E-6</v>
      </c>
      <c r="P38" s="5">
        <v>9.3300000000000005E-6</v>
      </c>
      <c r="Q38" s="5">
        <v>9.3500000000000003E-6</v>
      </c>
      <c r="R38" s="5">
        <v>9.3500000000000003E-6</v>
      </c>
      <c r="S38" s="5">
        <v>1.006E-5</v>
      </c>
      <c r="T38" s="5">
        <v>1.1209999999999999E-5</v>
      </c>
      <c r="U38" s="5">
        <v>1.207E-5</v>
      </c>
      <c r="V38" s="5">
        <v>1.208E-5</v>
      </c>
      <c r="W38" s="5">
        <v>1.2089999999999999E-5</v>
      </c>
      <c r="X38" s="5">
        <v>1.2109999999999999E-5</v>
      </c>
      <c r="Y38" s="5">
        <v>2.2160000000000001E-5</v>
      </c>
      <c r="Z38" s="5">
        <v>2.2169999999999999E-5</v>
      </c>
      <c r="AA38" s="5">
        <v>2.5210000000000001E-5</v>
      </c>
      <c r="AB38" s="5">
        <v>3.6959999999999998E-5</v>
      </c>
      <c r="AC38" s="5">
        <v>3.697E-5</v>
      </c>
      <c r="AD38" s="5">
        <v>3.6999999999999998E-5</v>
      </c>
      <c r="AE38" s="5">
        <v>3.7020000000000001E-5</v>
      </c>
      <c r="AF38" s="5">
        <v>4.1879999999999999E-5</v>
      </c>
      <c r="AG38" s="5">
        <v>4.1909999999999997E-5</v>
      </c>
    </row>
    <row r="39" spans="1:33">
      <c r="A39" s="56" t="s">
        <v>54</v>
      </c>
      <c r="B39" s="56" t="s">
        <v>200</v>
      </c>
      <c r="C39" s="56" t="s">
        <v>286</v>
      </c>
      <c r="D39" s="56" t="s">
        <v>287</v>
      </c>
      <c r="E39" s="56" t="s">
        <v>217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</row>
    <row r="40" spans="1:33">
      <c r="A40" s="56" t="s">
        <v>54</v>
      </c>
      <c r="B40" s="56" t="s">
        <v>200</v>
      </c>
      <c r="C40" s="56" t="s">
        <v>288</v>
      </c>
      <c r="D40" s="56" t="s">
        <v>289</v>
      </c>
      <c r="E40" s="56" t="s">
        <v>217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</row>
    <row r="41" spans="1:33" ht="16.5" customHeight="1"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33">
      <c r="A42" s="56" t="s">
        <v>54</v>
      </c>
      <c r="B42" s="56" t="s">
        <v>197</v>
      </c>
      <c r="C42" s="56" t="s">
        <v>215</v>
      </c>
      <c r="D42" s="56" t="s">
        <v>216</v>
      </c>
      <c r="E42" s="56" t="s">
        <v>142</v>
      </c>
      <c r="F42" s="5">
        <v>330.26499999999999</v>
      </c>
      <c r="G42" s="5">
        <v>829.99999306999996</v>
      </c>
      <c r="H42" s="5">
        <v>829.99999306999996</v>
      </c>
      <c r="I42" s="5">
        <v>829.99999306999996</v>
      </c>
      <c r="J42" s="5">
        <v>829.99999306999996</v>
      </c>
      <c r="K42" s="5">
        <v>838.23008494999988</v>
      </c>
      <c r="L42" s="5">
        <v>842.89850518999992</v>
      </c>
      <c r="M42" s="5">
        <v>849.60787624</v>
      </c>
      <c r="N42" s="5">
        <v>856.13019992</v>
      </c>
      <c r="O42" s="5">
        <v>856.13020473999995</v>
      </c>
      <c r="P42" s="5">
        <v>856.41652850000003</v>
      </c>
      <c r="Q42" s="5">
        <v>863.39311184000007</v>
      </c>
      <c r="R42" s="5">
        <v>863.39311185000008</v>
      </c>
      <c r="S42" s="5">
        <v>879.05417900999998</v>
      </c>
      <c r="T42" s="5">
        <v>900.26502751999999</v>
      </c>
      <c r="U42" s="5">
        <v>1114.7332027</v>
      </c>
      <c r="V42" s="5">
        <v>1431.29466419</v>
      </c>
      <c r="W42" s="5">
        <v>1431.29466422</v>
      </c>
      <c r="X42" s="5">
        <v>1431.2946642700001</v>
      </c>
      <c r="Y42" s="5">
        <v>1431.2946643</v>
      </c>
      <c r="Z42" s="5">
        <v>1489.39871369</v>
      </c>
      <c r="AA42" s="5">
        <v>1489.3987137399999</v>
      </c>
      <c r="AB42" s="5">
        <v>1782.4057360500001</v>
      </c>
      <c r="AC42" s="5">
        <v>1782.4057360700001</v>
      </c>
      <c r="AD42" s="5">
        <v>1782.4057360899999</v>
      </c>
      <c r="AE42" s="5">
        <v>1822.6111999499999</v>
      </c>
      <c r="AF42" s="5">
        <v>1822.61120074</v>
      </c>
      <c r="AG42" s="5">
        <v>1837.7128656499999</v>
      </c>
    </row>
    <row r="43" spans="1:33">
      <c r="A43" s="56" t="s">
        <v>54</v>
      </c>
      <c r="B43" s="56" t="s">
        <v>197</v>
      </c>
      <c r="C43" s="56" t="s">
        <v>218</v>
      </c>
      <c r="D43" s="56" t="s">
        <v>219</v>
      </c>
      <c r="E43" s="56" t="s">
        <v>142</v>
      </c>
      <c r="F43" s="5">
        <v>43.2</v>
      </c>
      <c r="G43" s="5">
        <v>43.200006780000002</v>
      </c>
      <c r="H43" s="5">
        <v>43.200006780000002</v>
      </c>
      <c r="I43" s="5">
        <v>43.200006780000002</v>
      </c>
      <c r="J43" s="5">
        <v>43.200006780000002</v>
      </c>
      <c r="K43" s="5">
        <v>43.200010319999997</v>
      </c>
      <c r="L43" s="5">
        <v>43.20002461</v>
      </c>
      <c r="M43" s="5">
        <v>43.200029639999997</v>
      </c>
      <c r="N43" s="5">
        <v>43.200029649999998</v>
      </c>
      <c r="O43" s="5">
        <v>374.75278894000002</v>
      </c>
      <c r="P43" s="5">
        <v>737.98150258999999</v>
      </c>
      <c r="Q43" s="5">
        <v>737.9815026</v>
      </c>
      <c r="R43" s="5">
        <v>737.98150261000001</v>
      </c>
      <c r="S43" s="5">
        <v>737.98150262000001</v>
      </c>
      <c r="T43" s="5">
        <v>737.98150264000003</v>
      </c>
      <c r="U43" s="5">
        <v>779.63135424000006</v>
      </c>
      <c r="V43" s="5">
        <v>779.63135425000007</v>
      </c>
      <c r="W43" s="5">
        <v>779.63135426000008</v>
      </c>
      <c r="X43" s="5">
        <v>779.63135426000008</v>
      </c>
      <c r="Y43" s="5">
        <v>779.63135427000009</v>
      </c>
      <c r="Z43" s="5">
        <v>787.91264722000005</v>
      </c>
      <c r="AA43" s="5">
        <v>787.9126472800001</v>
      </c>
      <c r="AB43" s="5">
        <v>787.91264734000004</v>
      </c>
      <c r="AC43" s="5">
        <v>755.05399775000001</v>
      </c>
      <c r="AD43" s="5">
        <v>755.05399776000002</v>
      </c>
      <c r="AE43" s="5">
        <v>755.05399780000005</v>
      </c>
      <c r="AF43" s="5">
        <v>763.69069466999997</v>
      </c>
      <c r="AG43" s="5">
        <v>763.69069471</v>
      </c>
    </row>
    <row r="44" spans="1:33">
      <c r="A44" s="56" t="s">
        <v>54</v>
      </c>
      <c r="B44" s="56" t="s">
        <v>197</v>
      </c>
      <c r="C44" s="56" t="s">
        <v>220</v>
      </c>
      <c r="D44" s="56" t="s">
        <v>221</v>
      </c>
      <c r="E44" s="56" t="s">
        <v>142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</row>
    <row r="45" spans="1:33">
      <c r="A45" s="56" t="s">
        <v>54</v>
      </c>
      <c r="B45" s="56" t="s">
        <v>197</v>
      </c>
      <c r="C45" s="56" t="s">
        <v>222</v>
      </c>
      <c r="D45" s="56" t="s">
        <v>223</v>
      </c>
      <c r="E45" s="56" t="s">
        <v>142</v>
      </c>
      <c r="F45" s="5">
        <v>0</v>
      </c>
      <c r="G45" s="5">
        <v>1.048E-5</v>
      </c>
      <c r="H45" s="5">
        <v>1.4780000000000001E-5</v>
      </c>
      <c r="I45" s="5">
        <v>1.997E-5</v>
      </c>
      <c r="J45" s="5">
        <v>1000.00000688</v>
      </c>
      <c r="K45" s="5">
        <v>1000.00001361</v>
      </c>
      <c r="L45" s="5">
        <v>1643.74341617</v>
      </c>
      <c r="M45" s="5">
        <v>1643.7434164599999</v>
      </c>
      <c r="N45" s="5">
        <v>1643.7434164599999</v>
      </c>
      <c r="O45" s="5">
        <v>1643.7434164599999</v>
      </c>
      <c r="P45" s="5">
        <v>1643.7434164599999</v>
      </c>
      <c r="Q45" s="5">
        <v>1643.7434164599999</v>
      </c>
      <c r="R45" s="5">
        <v>1643.7434164599999</v>
      </c>
      <c r="S45" s="5">
        <v>1643.7434164599999</v>
      </c>
      <c r="T45" s="5">
        <v>1643.7434165</v>
      </c>
      <c r="U45" s="5">
        <v>1643.74341652</v>
      </c>
      <c r="V45" s="5">
        <v>1643.74341652</v>
      </c>
      <c r="W45" s="5">
        <v>1643.74341654</v>
      </c>
      <c r="X45" s="5">
        <v>1643.74341656</v>
      </c>
      <c r="Y45" s="5">
        <v>1643.74341658</v>
      </c>
      <c r="Z45" s="5">
        <v>1643.7434167199999</v>
      </c>
      <c r="AA45" s="5">
        <v>1643.7434168100001</v>
      </c>
      <c r="AB45" s="5">
        <v>1643.7434168299999</v>
      </c>
      <c r="AC45" s="5">
        <v>1643.74341695</v>
      </c>
      <c r="AD45" s="5">
        <v>1643.7434169600001</v>
      </c>
      <c r="AE45" s="5">
        <v>1691.21552836</v>
      </c>
      <c r="AF45" s="5">
        <v>1862.2436204799999</v>
      </c>
      <c r="AG45" s="5">
        <v>1862.24362049</v>
      </c>
    </row>
    <row r="46" spans="1:33">
      <c r="A46" s="56" t="s">
        <v>54</v>
      </c>
      <c r="B46" s="56" t="s">
        <v>197</v>
      </c>
      <c r="C46" s="56" t="s">
        <v>224</v>
      </c>
      <c r="D46" s="56" t="s">
        <v>225</v>
      </c>
      <c r="E46" s="56" t="s">
        <v>142</v>
      </c>
      <c r="F46" s="5">
        <v>0</v>
      </c>
      <c r="G46" s="5">
        <v>3.7500000000000001E-6</v>
      </c>
      <c r="H46" s="5">
        <v>7.6000000000000001E-6</v>
      </c>
      <c r="I46" s="5">
        <v>7.7300000000000005E-6</v>
      </c>
      <c r="J46" s="5">
        <v>1.594E-5</v>
      </c>
      <c r="K46" s="5">
        <v>94.576592910000002</v>
      </c>
      <c r="L46" s="5">
        <v>94.576592959999999</v>
      </c>
      <c r="M46" s="5">
        <v>94.576592969999993</v>
      </c>
      <c r="N46" s="5">
        <v>94.576592980000001</v>
      </c>
      <c r="O46" s="5">
        <v>94.576592980000001</v>
      </c>
      <c r="P46" s="5">
        <v>94.576592989999995</v>
      </c>
      <c r="Q46" s="5">
        <v>94.576592989999995</v>
      </c>
      <c r="R46" s="5">
        <v>94.576592989999995</v>
      </c>
      <c r="S46" s="5">
        <v>94.576593009999996</v>
      </c>
      <c r="T46" s="5">
        <v>105.15157551</v>
      </c>
      <c r="U46" s="5">
        <v>105.15157553</v>
      </c>
      <c r="V46" s="5">
        <v>105.15157554</v>
      </c>
      <c r="W46" s="5">
        <v>105.15157554</v>
      </c>
      <c r="X46" s="5">
        <v>105.15157554</v>
      </c>
      <c r="Y46" s="5">
        <v>105.15157555</v>
      </c>
      <c r="Z46" s="5">
        <v>105.15157556</v>
      </c>
      <c r="AA46" s="5">
        <v>105.15157578</v>
      </c>
      <c r="AB46" s="5">
        <v>105.1515758</v>
      </c>
      <c r="AC46" s="5">
        <v>105.15157598</v>
      </c>
      <c r="AD46" s="5">
        <v>105.15157609000001</v>
      </c>
      <c r="AE46" s="5">
        <v>116.82563158000001</v>
      </c>
      <c r="AF46" s="5">
        <v>116.82563195</v>
      </c>
      <c r="AG46" s="5">
        <v>116.82563197</v>
      </c>
    </row>
    <row r="47" spans="1:33">
      <c r="A47" s="56" t="s">
        <v>54</v>
      </c>
      <c r="B47" s="56" t="s">
        <v>197</v>
      </c>
      <c r="C47" s="56" t="s">
        <v>226</v>
      </c>
      <c r="D47" s="56" t="s">
        <v>227</v>
      </c>
      <c r="E47" s="56" t="s">
        <v>142</v>
      </c>
      <c r="F47" s="5">
        <v>0</v>
      </c>
      <c r="G47" s="5">
        <v>355.01126011000002</v>
      </c>
      <c r="H47" s="5">
        <v>900.00000643999999</v>
      </c>
      <c r="I47" s="5">
        <v>900.00000694000005</v>
      </c>
      <c r="J47" s="5">
        <v>900.00001141999996</v>
      </c>
      <c r="K47" s="5">
        <v>900.00001895000003</v>
      </c>
      <c r="L47" s="5">
        <v>1011.27135801</v>
      </c>
      <c r="M47" s="5">
        <v>1969.2681682299999</v>
      </c>
      <c r="N47" s="5">
        <v>1969.26816824</v>
      </c>
      <c r="O47" s="5">
        <v>2329.6148705800001</v>
      </c>
      <c r="P47" s="5">
        <v>2665.49570851</v>
      </c>
      <c r="Q47" s="5">
        <v>2665.49570851</v>
      </c>
      <c r="R47" s="5">
        <v>2665.49570851</v>
      </c>
      <c r="S47" s="5">
        <v>2665.4957085299998</v>
      </c>
      <c r="T47" s="5">
        <v>2665.4957098499999</v>
      </c>
      <c r="U47" s="5">
        <v>2858.7816418500001</v>
      </c>
      <c r="V47" s="5">
        <v>2858.78164186</v>
      </c>
      <c r="W47" s="5">
        <v>2858.7816420499998</v>
      </c>
      <c r="X47" s="5">
        <v>2858.7816421000002</v>
      </c>
      <c r="Y47" s="5">
        <v>3487.4640255999998</v>
      </c>
      <c r="Z47" s="5">
        <v>3499.9999935699998</v>
      </c>
      <c r="AA47" s="5">
        <v>3499.9999935999999</v>
      </c>
      <c r="AB47" s="5">
        <v>3499.9999936499999</v>
      </c>
      <c r="AC47" s="5">
        <v>3499.9999936700001</v>
      </c>
      <c r="AD47" s="5">
        <v>3499.9999937299999</v>
      </c>
      <c r="AE47" s="5">
        <v>3499.9999937900002</v>
      </c>
      <c r="AF47" s="5">
        <v>3499.9999938199999</v>
      </c>
      <c r="AG47" s="5">
        <v>3499.9999938300002</v>
      </c>
    </row>
    <row r="48" spans="1:33">
      <c r="A48" s="56" t="s">
        <v>54</v>
      </c>
      <c r="B48" s="56" t="s">
        <v>197</v>
      </c>
      <c r="C48" s="56" t="s">
        <v>228</v>
      </c>
      <c r="D48" s="56" t="s">
        <v>229</v>
      </c>
      <c r="E48" s="56" t="s">
        <v>142</v>
      </c>
      <c r="F48" s="5">
        <v>0</v>
      </c>
      <c r="G48" s="5">
        <v>5.5999999999999997E-6</v>
      </c>
      <c r="H48" s="5">
        <v>1.043E-5</v>
      </c>
      <c r="I48" s="5">
        <v>1.345E-5</v>
      </c>
      <c r="J48" s="5">
        <v>2.459E-5</v>
      </c>
      <c r="K48" s="5">
        <v>8.5489999999999996E-5</v>
      </c>
      <c r="L48" s="5">
        <v>1.0187E-4</v>
      </c>
      <c r="M48" s="5">
        <v>197.44964227</v>
      </c>
      <c r="N48" s="5">
        <v>197.44964231</v>
      </c>
      <c r="O48" s="5">
        <v>300.00009942000003</v>
      </c>
      <c r="P48" s="5">
        <v>557.21609622999995</v>
      </c>
      <c r="Q48" s="5">
        <v>557.21609623999996</v>
      </c>
      <c r="R48" s="5">
        <v>557.21609623999996</v>
      </c>
      <c r="S48" s="5">
        <v>557.21609631000001</v>
      </c>
      <c r="T48" s="5">
        <v>557.21609654000008</v>
      </c>
      <c r="U48" s="5">
        <v>557.21609655999998</v>
      </c>
      <c r="V48" s="5">
        <v>557.21609658</v>
      </c>
      <c r="W48" s="5">
        <v>576.15080951999994</v>
      </c>
      <c r="X48" s="5">
        <v>576.15081001999999</v>
      </c>
      <c r="Y48" s="5">
        <v>1099.9999958999999</v>
      </c>
      <c r="Z48" s="5">
        <v>1262.91129634</v>
      </c>
      <c r="AA48" s="5">
        <v>1262.91129641</v>
      </c>
      <c r="AB48" s="5">
        <v>1346.7069085600001</v>
      </c>
      <c r="AC48" s="5">
        <v>1346.70690857</v>
      </c>
      <c r="AD48" s="5">
        <v>1346.70691844</v>
      </c>
      <c r="AE48" s="5">
        <v>1745.47847275</v>
      </c>
      <c r="AF48" s="5">
        <v>1835.6272489</v>
      </c>
      <c r="AG48" s="5">
        <v>1835.6272489099999</v>
      </c>
    </row>
    <row r="49" spans="1:33">
      <c r="A49" s="56" t="s">
        <v>54</v>
      </c>
      <c r="B49" s="56" t="s">
        <v>197</v>
      </c>
      <c r="C49" s="56" t="s">
        <v>230</v>
      </c>
      <c r="D49" s="56" t="s">
        <v>231</v>
      </c>
      <c r="E49" s="56" t="s">
        <v>142</v>
      </c>
      <c r="F49" s="5">
        <v>912.96400000000006</v>
      </c>
      <c r="G49" s="5">
        <v>2312.9640038100001</v>
      </c>
      <c r="H49" s="5">
        <v>2312.9640117700001</v>
      </c>
      <c r="I49" s="5">
        <v>3144.75398778</v>
      </c>
      <c r="J49" s="5">
        <v>3183.9790765600001</v>
      </c>
      <c r="K49" s="5">
        <v>4446.0599255899997</v>
      </c>
      <c r="L49" s="5">
        <v>4540.0057886600007</v>
      </c>
      <c r="M49" s="5">
        <v>4692.1324955599994</v>
      </c>
      <c r="N49" s="5">
        <v>4692.1324955700002</v>
      </c>
      <c r="O49" s="5">
        <v>4692.1324955800001</v>
      </c>
      <c r="P49" s="5">
        <v>4861.4222662499997</v>
      </c>
      <c r="Q49" s="5">
        <v>4861.4222662800003</v>
      </c>
      <c r="R49" s="5">
        <v>4861.4222662800003</v>
      </c>
      <c r="S49" s="5">
        <v>5147.0674406399994</v>
      </c>
      <c r="T49" s="5">
        <v>6212.9639894600004</v>
      </c>
      <c r="U49" s="5">
        <v>6212.9639894800002</v>
      </c>
      <c r="V49" s="5">
        <v>6212.9639894900001</v>
      </c>
      <c r="W49" s="5">
        <v>6212.9639916800006</v>
      </c>
      <c r="X49" s="5">
        <v>6212.9639918700004</v>
      </c>
      <c r="Y49" s="5">
        <v>7069.0687918200001</v>
      </c>
      <c r="Z49" s="5">
        <v>7958.4162883299996</v>
      </c>
      <c r="AA49" s="5">
        <v>7518.4412883700006</v>
      </c>
      <c r="AB49" s="5">
        <v>7518.44128843</v>
      </c>
      <c r="AC49" s="5">
        <v>7518.4412884499998</v>
      </c>
      <c r="AD49" s="5">
        <v>7976.6417768499996</v>
      </c>
      <c r="AE49" s="5">
        <v>9980.5659842099994</v>
      </c>
      <c r="AF49" s="5">
        <v>9980.5659842700006</v>
      </c>
      <c r="AG49" s="5">
        <v>9980.5659842799996</v>
      </c>
    </row>
    <row r="50" spans="1:33">
      <c r="A50" s="56" t="s">
        <v>54</v>
      </c>
      <c r="B50" s="56" t="s">
        <v>197</v>
      </c>
      <c r="C50" s="56" t="s">
        <v>232</v>
      </c>
      <c r="D50" s="56" t="s">
        <v>233</v>
      </c>
      <c r="E50" s="56" t="s">
        <v>142</v>
      </c>
      <c r="F50" s="5">
        <v>0</v>
      </c>
      <c r="G50" s="5">
        <v>4.8599999999999992E-6</v>
      </c>
      <c r="H50" s="5">
        <v>7.1899999999999998E-6</v>
      </c>
      <c r="I50" s="5">
        <v>8.1699999999999997E-6</v>
      </c>
      <c r="J50" s="5">
        <v>1.1759999999999999E-5</v>
      </c>
      <c r="K50" s="5">
        <v>1.8689999999999999E-5</v>
      </c>
      <c r="L50" s="5">
        <v>3.7920000000000003E-5</v>
      </c>
      <c r="M50" s="5">
        <v>5.2080000000000003E-5</v>
      </c>
      <c r="N50" s="5">
        <v>5.2139999999999999E-5</v>
      </c>
      <c r="O50" s="5">
        <v>5.6610000000000002E-5</v>
      </c>
      <c r="P50" s="5">
        <v>173.71567607</v>
      </c>
      <c r="Q50" s="5">
        <v>173.71567607</v>
      </c>
      <c r="R50" s="5">
        <v>173.71567607</v>
      </c>
      <c r="S50" s="5">
        <v>173.71567608999999</v>
      </c>
      <c r="T50" s="5">
        <v>173.71572891</v>
      </c>
      <c r="U50" s="5">
        <v>173.71572896999999</v>
      </c>
      <c r="V50" s="5">
        <v>173.71572899</v>
      </c>
      <c r="W50" s="5">
        <v>403.61164687000002</v>
      </c>
      <c r="X50" s="5">
        <v>983.22893577000002</v>
      </c>
      <c r="Y50" s="5">
        <v>3366.37820104</v>
      </c>
      <c r="Z50" s="5">
        <v>3399.9999750900001</v>
      </c>
      <c r="AA50" s="5">
        <v>3399.9999751099999</v>
      </c>
      <c r="AB50" s="5">
        <v>3399.9999808799998</v>
      </c>
      <c r="AC50" s="5">
        <v>3399.99998095</v>
      </c>
      <c r="AD50" s="5">
        <v>3400.0000003099999</v>
      </c>
      <c r="AE50" s="5">
        <v>3400.0000003800001</v>
      </c>
      <c r="AF50" s="5">
        <v>3400.0000004600001</v>
      </c>
      <c r="AG50" s="5">
        <v>3400.0000004799999</v>
      </c>
    </row>
    <row r="51" spans="1:33">
      <c r="A51" s="56" t="s">
        <v>54</v>
      </c>
      <c r="B51" s="56" t="s">
        <v>163</v>
      </c>
      <c r="C51" s="56" t="s">
        <v>234</v>
      </c>
      <c r="D51" s="56" t="s">
        <v>235</v>
      </c>
      <c r="E51" s="56" t="s">
        <v>142</v>
      </c>
      <c r="F51" s="5">
        <v>6.7650000000000005E-5</v>
      </c>
      <c r="G51" s="5">
        <v>6.7650000000000005E-5</v>
      </c>
      <c r="H51" s="5">
        <v>400.0010049</v>
      </c>
      <c r="I51" s="5">
        <v>734.4638856900001</v>
      </c>
      <c r="J51" s="5">
        <v>734.4638856900001</v>
      </c>
      <c r="K51" s="5">
        <v>734.46388569999999</v>
      </c>
      <c r="L51" s="5">
        <v>734.46388573000002</v>
      </c>
      <c r="M51" s="5">
        <v>1541.72233947</v>
      </c>
      <c r="N51" s="5">
        <v>1630.8940754099999</v>
      </c>
      <c r="O51" s="5">
        <v>1630.8940754099999</v>
      </c>
      <c r="P51" s="5">
        <v>1630.8940754099999</v>
      </c>
      <c r="Q51" s="5">
        <v>1630.8940754099999</v>
      </c>
      <c r="R51" s="5">
        <v>1630.8940754099999</v>
      </c>
      <c r="S51" s="5">
        <v>1630.8940754099999</v>
      </c>
      <c r="T51" s="5">
        <v>1630.8940760600001</v>
      </c>
      <c r="U51" s="5">
        <v>1630.8940760600001</v>
      </c>
      <c r="V51" s="5">
        <v>1630.8940760600001</v>
      </c>
      <c r="W51" s="5">
        <v>1630.8940760600001</v>
      </c>
      <c r="X51" s="5">
        <v>1630.8940760600001</v>
      </c>
      <c r="Y51" s="5">
        <v>1630.8940760600001</v>
      </c>
      <c r="Z51" s="5">
        <v>1630.8940760600001</v>
      </c>
      <c r="AA51" s="5">
        <v>1630.8940760600001</v>
      </c>
      <c r="AB51" s="5">
        <v>1630.8940760600001</v>
      </c>
      <c r="AC51" s="5">
        <v>1630.8940760600001</v>
      </c>
      <c r="AD51" s="5">
        <v>1630.8940760600001</v>
      </c>
      <c r="AE51" s="5">
        <v>1630.8940760600001</v>
      </c>
      <c r="AF51" s="5">
        <v>1630.8940760600001</v>
      </c>
      <c r="AG51" s="5">
        <v>1630.8940760600001</v>
      </c>
    </row>
    <row r="52" spans="1:33">
      <c r="A52" s="56" t="s">
        <v>54</v>
      </c>
      <c r="B52" s="56" t="s">
        <v>163</v>
      </c>
      <c r="C52" s="56" t="s">
        <v>236</v>
      </c>
      <c r="D52" s="56" t="s">
        <v>237</v>
      </c>
      <c r="E52" s="56" t="s">
        <v>142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</row>
    <row r="53" spans="1:33">
      <c r="A53" s="56" t="s">
        <v>54</v>
      </c>
      <c r="B53" s="56" t="s">
        <v>163</v>
      </c>
      <c r="C53" s="56" t="s">
        <v>238</v>
      </c>
      <c r="D53" s="56" t="s">
        <v>239</v>
      </c>
      <c r="E53" s="56" t="s">
        <v>142</v>
      </c>
      <c r="F53" s="5">
        <v>599.63490542</v>
      </c>
      <c r="G53" s="5">
        <v>599.63490542</v>
      </c>
      <c r="H53" s="5">
        <v>634.6898923</v>
      </c>
      <c r="I53" s="5">
        <v>645.31896655000003</v>
      </c>
      <c r="J53" s="5">
        <v>4052.2874056000001</v>
      </c>
      <c r="K53" s="5">
        <v>4161.4726781400004</v>
      </c>
      <c r="L53" s="5">
        <v>4161.4726781499994</v>
      </c>
      <c r="M53" s="5">
        <v>4161.4726786800002</v>
      </c>
      <c r="N53" s="5">
        <v>4400.9668193299995</v>
      </c>
      <c r="O53" s="5">
        <v>4400.9668193399993</v>
      </c>
      <c r="P53" s="5">
        <v>4439.5709195099989</v>
      </c>
      <c r="Q53" s="5">
        <v>4886.7274086599991</v>
      </c>
      <c r="R53" s="5">
        <v>5273.5297091799994</v>
      </c>
      <c r="S53" s="5">
        <v>7466.5239915299999</v>
      </c>
      <c r="T53" s="5">
        <v>7546.2694846999993</v>
      </c>
      <c r="U53" s="5">
        <v>7669.9999971300003</v>
      </c>
      <c r="V53" s="5">
        <v>7669.9999971300003</v>
      </c>
      <c r="W53" s="5">
        <v>7669.9999971300003</v>
      </c>
      <c r="X53" s="5">
        <v>7669.9999971300003</v>
      </c>
      <c r="Y53" s="5">
        <v>7669.9999971300003</v>
      </c>
      <c r="Z53" s="5">
        <v>7399.9999971300003</v>
      </c>
      <c r="AA53" s="5">
        <v>7400.0000002300003</v>
      </c>
      <c r="AB53" s="5">
        <v>7400.00000026</v>
      </c>
      <c r="AC53" s="5">
        <v>7400.00000026</v>
      </c>
      <c r="AD53" s="5">
        <v>7400.00000026</v>
      </c>
      <c r="AE53" s="5">
        <v>7400.00000026</v>
      </c>
      <c r="AF53" s="5">
        <v>7400.00000026</v>
      </c>
      <c r="AG53" s="5">
        <v>7400.00000026</v>
      </c>
    </row>
    <row r="54" spans="1:33">
      <c r="A54" s="56" t="s">
        <v>54</v>
      </c>
      <c r="B54" s="56" t="s">
        <v>163</v>
      </c>
      <c r="C54" s="56" t="s">
        <v>240</v>
      </c>
      <c r="D54" s="56" t="s">
        <v>241</v>
      </c>
      <c r="E54" s="56" t="s">
        <v>142</v>
      </c>
      <c r="F54" s="5">
        <v>658.76832755000009</v>
      </c>
      <c r="G54" s="5">
        <v>658.76832755000009</v>
      </c>
      <c r="H54" s="5">
        <v>1720.2847783100001</v>
      </c>
      <c r="I54" s="5">
        <v>1723.62536768</v>
      </c>
      <c r="J54" s="5">
        <v>1723.62536768</v>
      </c>
      <c r="K54" s="5">
        <v>2527.84320338</v>
      </c>
      <c r="L54" s="5">
        <v>3113.1899991300002</v>
      </c>
      <c r="M54" s="5">
        <v>3113.1899999299999</v>
      </c>
      <c r="N54" s="5">
        <v>3113.1900000099999</v>
      </c>
      <c r="O54" s="5">
        <v>3263.3248218099998</v>
      </c>
      <c r="P54" s="5">
        <v>3701.0333709199999</v>
      </c>
      <c r="Q54" s="5">
        <v>3701.0333709199999</v>
      </c>
      <c r="R54" s="5">
        <v>3701.0333709199999</v>
      </c>
      <c r="S54" s="5">
        <v>3701.0333709199999</v>
      </c>
      <c r="T54" s="5">
        <v>3701.0333709299998</v>
      </c>
      <c r="U54" s="5">
        <v>3701.03337096</v>
      </c>
      <c r="V54" s="5">
        <v>3701.0333709800002</v>
      </c>
      <c r="W54" s="5">
        <v>4841.63595377</v>
      </c>
      <c r="X54" s="5">
        <v>5171.3183330100001</v>
      </c>
      <c r="Y54" s="5">
        <v>5791.1558802899999</v>
      </c>
      <c r="Z54" s="5">
        <v>6219.0000867299996</v>
      </c>
      <c r="AA54" s="5">
        <v>6219.0000868000006</v>
      </c>
      <c r="AB54" s="5">
        <v>6219.0000868700008</v>
      </c>
      <c r="AC54" s="5">
        <v>6219.0000869199994</v>
      </c>
      <c r="AD54" s="5">
        <v>6219.0000870900003</v>
      </c>
      <c r="AE54" s="5">
        <v>7000.3767749899998</v>
      </c>
      <c r="AF54" s="5">
        <v>8308.9114289200006</v>
      </c>
      <c r="AG54" s="5">
        <v>8308.9114292300001</v>
      </c>
    </row>
    <row r="55" spans="1:33">
      <c r="A55" s="56" t="s">
        <v>54</v>
      </c>
      <c r="B55" s="56" t="s">
        <v>163</v>
      </c>
      <c r="C55" s="56" t="s">
        <v>242</v>
      </c>
      <c r="D55" s="56" t="s">
        <v>243</v>
      </c>
      <c r="E55" s="56" t="s">
        <v>142</v>
      </c>
      <c r="F55" s="5">
        <v>198.01200369</v>
      </c>
      <c r="G55" s="5">
        <v>198.01200376</v>
      </c>
      <c r="H55" s="5">
        <v>198.01200612</v>
      </c>
      <c r="I55" s="5">
        <v>198.01200782000001</v>
      </c>
      <c r="J55" s="5">
        <v>198.01200782000001</v>
      </c>
      <c r="K55" s="5">
        <v>198.01201338999999</v>
      </c>
      <c r="L55" s="5">
        <v>198.01201345000001</v>
      </c>
      <c r="M55" s="5">
        <v>198.01203713999999</v>
      </c>
      <c r="N55" s="5">
        <v>198.01209929999999</v>
      </c>
      <c r="O55" s="5">
        <v>242.88040208000001</v>
      </c>
      <c r="P55" s="5">
        <v>277.23511705999999</v>
      </c>
      <c r="Q55" s="5">
        <v>277.23511707</v>
      </c>
      <c r="R55" s="5">
        <v>277.23511707</v>
      </c>
      <c r="S55" s="5">
        <v>277.23511707</v>
      </c>
      <c r="T55" s="5">
        <v>277.23511722000001</v>
      </c>
      <c r="U55" s="5">
        <v>277.23511723000001</v>
      </c>
      <c r="V55" s="5">
        <v>277.23511724000002</v>
      </c>
      <c r="W55" s="5">
        <v>277.23511725999998</v>
      </c>
      <c r="X55" s="5">
        <v>300.75279157</v>
      </c>
      <c r="Y55" s="5">
        <v>300.75279160000002</v>
      </c>
      <c r="Z55" s="5">
        <v>331.55942448000002</v>
      </c>
      <c r="AA55" s="5">
        <v>331.55942456000002</v>
      </c>
      <c r="AB55" s="5">
        <v>331.5594246</v>
      </c>
      <c r="AC55" s="5">
        <v>331.55942464999998</v>
      </c>
      <c r="AD55" s="5">
        <v>331.55942476000001</v>
      </c>
      <c r="AE55" s="5">
        <v>331.55942499000002</v>
      </c>
      <c r="AF55" s="5">
        <v>331.55942530999999</v>
      </c>
      <c r="AG55" s="5">
        <v>331.55942542999998</v>
      </c>
    </row>
    <row r="56" spans="1:33">
      <c r="A56" s="56" t="s">
        <v>54</v>
      </c>
      <c r="B56" s="56" t="s">
        <v>163</v>
      </c>
      <c r="C56" s="56" t="s">
        <v>244</v>
      </c>
      <c r="D56" s="56" t="s">
        <v>245</v>
      </c>
      <c r="E56" s="56" t="s">
        <v>142</v>
      </c>
      <c r="F56" s="5">
        <v>4.5900000000000001E-6</v>
      </c>
      <c r="G56" s="5">
        <v>5.3799999999999993E-6</v>
      </c>
      <c r="H56" s="5">
        <v>7.3799999999999996E-6</v>
      </c>
      <c r="I56" s="5">
        <v>8.599999999999999E-6</v>
      </c>
      <c r="J56" s="5">
        <v>8.599999999999999E-6</v>
      </c>
      <c r="K56" s="5">
        <v>1.132E-5</v>
      </c>
      <c r="L56" s="5">
        <v>1.6059999999999999E-5</v>
      </c>
      <c r="M56" s="5">
        <v>1.9190000000000001E-5</v>
      </c>
      <c r="N56" s="5">
        <v>2.1670000000000001E-5</v>
      </c>
      <c r="O56" s="5">
        <v>2.1690000000000001E-5</v>
      </c>
      <c r="P56" s="5">
        <v>3.9440000000000002E-5</v>
      </c>
      <c r="Q56" s="5">
        <v>4.8680000000000001E-5</v>
      </c>
      <c r="R56" s="5">
        <v>4.8680000000000001E-5</v>
      </c>
      <c r="S56" s="5">
        <v>4.8680000000000001E-5</v>
      </c>
      <c r="T56" s="5">
        <v>7.347E-5</v>
      </c>
      <c r="U56" s="5">
        <v>7.3490000000000003E-5</v>
      </c>
      <c r="V56" s="5">
        <v>7.3609999999999995E-5</v>
      </c>
      <c r="W56" s="5">
        <v>8.1509999999999997E-5</v>
      </c>
      <c r="X56" s="5">
        <v>2.8336000000000002E-4</v>
      </c>
      <c r="Y56" s="5">
        <v>60.097376760000003</v>
      </c>
      <c r="Z56" s="5">
        <v>60.097376830000002</v>
      </c>
      <c r="AA56" s="5">
        <v>60.09741666</v>
      </c>
      <c r="AB56" s="5">
        <v>742.84204831</v>
      </c>
      <c r="AC56" s="5">
        <v>3376.5631635999998</v>
      </c>
      <c r="AD56" s="5">
        <v>3376.5631640800002</v>
      </c>
      <c r="AE56" s="5">
        <v>3645.35849388</v>
      </c>
      <c r="AF56" s="5">
        <v>3645.3584943800001</v>
      </c>
      <c r="AG56" s="5">
        <v>3645.3584946599999</v>
      </c>
    </row>
    <row r="57" spans="1:33">
      <c r="A57" s="56" t="s">
        <v>54</v>
      </c>
      <c r="B57" s="56" t="s">
        <v>163</v>
      </c>
      <c r="C57" s="56" t="s">
        <v>246</v>
      </c>
      <c r="D57" s="56" t="s">
        <v>247</v>
      </c>
      <c r="E57" s="56" t="s">
        <v>142</v>
      </c>
      <c r="F57" s="5">
        <v>5.6799999999999998E-6</v>
      </c>
      <c r="G57" s="5">
        <v>5.7800000000000014E-6</v>
      </c>
      <c r="H57" s="5">
        <v>6.5200000000000003E-6</v>
      </c>
      <c r="I57" s="5">
        <v>8.3399999999999998E-6</v>
      </c>
      <c r="J57" s="5">
        <v>8.3399999999999998E-6</v>
      </c>
      <c r="K57" s="5">
        <v>9.6399999999999992E-6</v>
      </c>
      <c r="L57" s="5">
        <v>1.367E-5</v>
      </c>
      <c r="M57" s="5">
        <v>1.626E-5</v>
      </c>
      <c r="N57" s="5">
        <v>1.7200000000000001E-5</v>
      </c>
      <c r="O57" s="5">
        <v>1.7329999999999998E-5</v>
      </c>
      <c r="P57" s="5">
        <v>2.6979999999999999E-5</v>
      </c>
      <c r="Q57" s="5">
        <v>2.7039999999999999E-5</v>
      </c>
      <c r="R57" s="5">
        <v>2.7039999999999999E-5</v>
      </c>
      <c r="S57" s="5">
        <v>2.7039999999999999E-5</v>
      </c>
      <c r="T57" s="5">
        <v>3.96E-5</v>
      </c>
      <c r="U57" s="5">
        <v>3.9619999999999997E-5</v>
      </c>
      <c r="V57" s="5">
        <v>4.1699999999999997E-5</v>
      </c>
      <c r="W57" s="5">
        <v>4.5160000000000001E-5</v>
      </c>
      <c r="X57" s="5">
        <v>4.5340000000000003E-5</v>
      </c>
      <c r="Y57" s="5">
        <v>6.936E-5</v>
      </c>
      <c r="Z57" s="5">
        <v>7.2050000000000003E-5</v>
      </c>
      <c r="AA57" s="5">
        <v>8.4019999999999999E-5</v>
      </c>
      <c r="AB57" s="5">
        <v>2.4418999999999998E-4</v>
      </c>
      <c r="AC57" s="5">
        <v>2.7538999999999998E-4</v>
      </c>
      <c r="AD57" s="5">
        <v>2.7567999999999999E-4</v>
      </c>
      <c r="AE57" s="5">
        <v>300.00104680999999</v>
      </c>
      <c r="AF57" s="5">
        <v>300.00104689</v>
      </c>
      <c r="AG57" s="5">
        <v>300.00104698000001</v>
      </c>
    </row>
    <row r="58" spans="1:33">
      <c r="A58" s="56" t="s">
        <v>54</v>
      </c>
      <c r="B58" s="56" t="s">
        <v>163</v>
      </c>
      <c r="C58" s="56" t="s">
        <v>248</v>
      </c>
      <c r="D58" s="56" t="s">
        <v>249</v>
      </c>
      <c r="E58" s="56" t="s">
        <v>142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</row>
    <row r="59" spans="1:33">
      <c r="A59" s="56" t="s">
        <v>54</v>
      </c>
      <c r="B59" s="56" t="s">
        <v>163</v>
      </c>
      <c r="C59" s="56" t="s">
        <v>250</v>
      </c>
      <c r="D59" s="56" t="s">
        <v>251</v>
      </c>
      <c r="E59" s="56" t="s">
        <v>142</v>
      </c>
      <c r="F59" s="5">
        <v>382.75962765000003</v>
      </c>
      <c r="G59" s="5">
        <v>382.75962765999998</v>
      </c>
      <c r="H59" s="5">
        <v>395.82203529999998</v>
      </c>
      <c r="I59" s="5">
        <v>413.17999988999998</v>
      </c>
      <c r="J59" s="5">
        <v>413.17999989999998</v>
      </c>
      <c r="K59" s="5">
        <v>413.17999990999999</v>
      </c>
      <c r="L59" s="5">
        <v>413.17999992</v>
      </c>
      <c r="M59" s="5">
        <v>413.18000001000001</v>
      </c>
      <c r="N59" s="5">
        <v>417.81555032</v>
      </c>
      <c r="O59" s="5">
        <v>910.21128464999993</v>
      </c>
      <c r="P59" s="5">
        <v>931.92177315999993</v>
      </c>
      <c r="Q59" s="5">
        <v>931.92177315999993</v>
      </c>
      <c r="R59" s="5">
        <v>931.92177315999993</v>
      </c>
      <c r="S59" s="5">
        <v>931.92177315999993</v>
      </c>
      <c r="T59" s="5">
        <v>931.92177356000002</v>
      </c>
      <c r="U59" s="5">
        <v>931.92177356000002</v>
      </c>
      <c r="V59" s="5">
        <v>931.92177356000002</v>
      </c>
      <c r="W59" s="5">
        <v>818.74177355999996</v>
      </c>
      <c r="X59" s="5">
        <v>818.74177355999996</v>
      </c>
      <c r="Y59" s="5">
        <v>818.74177355999996</v>
      </c>
      <c r="Z59" s="5">
        <v>818.74177355999996</v>
      </c>
      <c r="AA59" s="5">
        <v>818.74177355999996</v>
      </c>
      <c r="AB59" s="5">
        <v>818.74177355999996</v>
      </c>
      <c r="AC59" s="5">
        <v>818.74177355999996</v>
      </c>
      <c r="AD59" s="5">
        <v>818.74177355999996</v>
      </c>
      <c r="AE59" s="5">
        <v>818.74177355999996</v>
      </c>
      <c r="AF59" s="5">
        <v>818.74177355999996</v>
      </c>
      <c r="AG59" s="5">
        <v>818.74177355999996</v>
      </c>
    </row>
    <row r="60" spans="1:33">
      <c r="A60" s="56" t="s">
        <v>54</v>
      </c>
      <c r="B60" s="56" t="s">
        <v>198</v>
      </c>
      <c r="C60" s="56" t="s">
        <v>252</v>
      </c>
      <c r="D60" s="56" t="s">
        <v>253</v>
      </c>
      <c r="E60" s="56" t="s">
        <v>142</v>
      </c>
      <c r="F60" s="5">
        <v>0</v>
      </c>
      <c r="G60" s="5">
        <v>1.3540000000000001E-5</v>
      </c>
      <c r="H60" s="5">
        <v>1.36E-5</v>
      </c>
      <c r="I60" s="5">
        <v>9.9211999999999998E-4</v>
      </c>
      <c r="J60" s="5">
        <v>9.9215000000000002E-4</v>
      </c>
      <c r="K60" s="5">
        <v>1.0293699999999999E-3</v>
      </c>
      <c r="L60" s="5">
        <v>80.68253833</v>
      </c>
      <c r="M60" s="5">
        <v>100.00147638</v>
      </c>
      <c r="N60" s="5">
        <v>100.0014764</v>
      </c>
      <c r="O60" s="5">
        <v>100.00147643</v>
      </c>
      <c r="P60" s="5">
        <v>402.98733647</v>
      </c>
      <c r="Q60" s="5">
        <v>402.98733648000001</v>
      </c>
      <c r="R60" s="5">
        <v>402.98733648000001</v>
      </c>
      <c r="S60" s="5">
        <v>402.98733648000001</v>
      </c>
      <c r="T60" s="5">
        <v>402.98733671999997</v>
      </c>
      <c r="U60" s="5">
        <v>402.98733673999999</v>
      </c>
      <c r="V60" s="5">
        <v>402.98733675999989</v>
      </c>
      <c r="W60" s="5">
        <v>402.98733678000002</v>
      </c>
      <c r="X60" s="5">
        <v>402.98733679999998</v>
      </c>
      <c r="Y60" s="5">
        <v>402.98733682</v>
      </c>
      <c r="Z60" s="5">
        <v>402.98733684000001</v>
      </c>
      <c r="AA60" s="5">
        <v>402.98733684000001</v>
      </c>
      <c r="AB60" s="5">
        <v>402.98733684000001</v>
      </c>
      <c r="AC60" s="5">
        <v>402.98733684000001</v>
      </c>
      <c r="AD60" s="5">
        <v>402.98733684000001</v>
      </c>
      <c r="AE60" s="5">
        <v>402.98733684000001</v>
      </c>
      <c r="AF60" s="5">
        <v>402.98733684000001</v>
      </c>
      <c r="AG60" s="5">
        <v>402.98733684000001</v>
      </c>
    </row>
    <row r="61" spans="1:33">
      <c r="A61" s="56" t="s">
        <v>54</v>
      </c>
      <c r="B61" s="56" t="s">
        <v>198</v>
      </c>
      <c r="C61" s="56" t="s">
        <v>254</v>
      </c>
      <c r="D61" s="56" t="s">
        <v>255</v>
      </c>
      <c r="E61" s="56" t="s">
        <v>142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</row>
    <row r="62" spans="1:33">
      <c r="A62" s="56" t="s">
        <v>54</v>
      </c>
      <c r="B62" s="56" t="s">
        <v>198</v>
      </c>
      <c r="C62" s="56" t="s">
        <v>256</v>
      </c>
      <c r="D62" s="56" t="s">
        <v>257</v>
      </c>
      <c r="E62" s="56" t="s">
        <v>142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</row>
    <row r="63" spans="1:33">
      <c r="A63" s="56" t="s">
        <v>54</v>
      </c>
      <c r="B63" s="56" t="s">
        <v>198</v>
      </c>
      <c r="C63" s="56" t="s">
        <v>258</v>
      </c>
      <c r="D63" s="56" t="s">
        <v>259</v>
      </c>
      <c r="E63" s="56" t="s">
        <v>142</v>
      </c>
      <c r="F63" s="5">
        <v>1923.1</v>
      </c>
      <c r="G63" s="5">
        <v>1923.1000051799999</v>
      </c>
      <c r="H63" s="5">
        <v>1923.1000076299999</v>
      </c>
      <c r="I63" s="5">
        <v>1923.1000094599999</v>
      </c>
      <c r="J63" s="5">
        <v>1923.1000095300001</v>
      </c>
      <c r="K63" s="5">
        <v>1923.1000136099999</v>
      </c>
      <c r="L63" s="5">
        <v>1923.1000264700001</v>
      </c>
      <c r="M63" s="5">
        <v>2057.9572398700002</v>
      </c>
      <c r="N63" s="5">
        <v>2566.8756990799998</v>
      </c>
      <c r="O63" s="5">
        <v>2566.8757012999999</v>
      </c>
      <c r="P63" s="5">
        <v>2570.6000164500001</v>
      </c>
      <c r="Q63" s="5">
        <v>2570.6000165300002</v>
      </c>
      <c r="R63" s="5">
        <v>2570.6000165300002</v>
      </c>
      <c r="S63" s="5">
        <v>2570.6000165700002</v>
      </c>
      <c r="T63" s="5">
        <v>2576.7647850899998</v>
      </c>
      <c r="U63" s="5">
        <v>2640.0378273299998</v>
      </c>
      <c r="V63" s="5">
        <v>2448.0378276000001</v>
      </c>
      <c r="W63" s="5">
        <v>2462.2216772900001</v>
      </c>
      <c r="X63" s="5">
        <v>2970.0169118099998</v>
      </c>
      <c r="Y63" s="5">
        <v>4247.5499853799993</v>
      </c>
      <c r="Z63" s="5">
        <v>4270.6483978199994</v>
      </c>
      <c r="AA63" s="5">
        <v>3958.64839807</v>
      </c>
      <c r="AB63" s="5">
        <v>5673.8645757699996</v>
      </c>
      <c r="AC63" s="5">
        <v>5673.8645767400003</v>
      </c>
      <c r="AD63" s="5">
        <v>5433.8645778399996</v>
      </c>
      <c r="AE63" s="5">
        <v>5405.1645779500004</v>
      </c>
      <c r="AF63" s="5">
        <v>4667.11457797</v>
      </c>
      <c r="AG63" s="5">
        <v>4667.1145779799999</v>
      </c>
    </row>
    <row r="64" spans="1:33">
      <c r="A64" s="56" t="s">
        <v>54</v>
      </c>
      <c r="B64" s="56" t="s">
        <v>198</v>
      </c>
      <c r="C64" s="56" t="s">
        <v>260</v>
      </c>
      <c r="D64" s="56" t="s">
        <v>261</v>
      </c>
      <c r="E64" s="56" t="s">
        <v>142</v>
      </c>
      <c r="F64" s="5">
        <v>2067.1637999999998</v>
      </c>
      <c r="G64" s="5">
        <v>2067.1638425599999</v>
      </c>
      <c r="H64" s="5">
        <v>2109.9914319200002</v>
      </c>
      <c r="I64" s="5">
        <v>2911.0579112199998</v>
      </c>
      <c r="J64" s="5">
        <v>2911.0579112400001</v>
      </c>
      <c r="K64" s="5">
        <v>2911.05791297</v>
      </c>
      <c r="L64" s="5">
        <v>2979.0048221299999</v>
      </c>
      <c r="M64" s="5">
        <v>3051.1533290900002</v>
      </c>
      <c r="N64" s="5">
        <v>3051.1533291000001</v>
      </c>
      <c r="O64" s="5">
        <v>3150.2546538199999</v>
      </c>
      <c r="P64" s="5">
        <v>4515.5488661299996</v>
      </c>
      <c r="Q64" s="5">
        <v>4515.5488661500003</v>
      </c>
      <c r="R64" s="5">
        <v>4515.5488661500003</v>
      </c>
      <c r="S64" s="5">
        <v>4515.5488661600002</v>
      </c>
      <c r="T64" s="5">
        <v>5290.3336342099992</v>
      </c>
      <c r="U64" s="5">
        <v>5026.1557922700003</v>
      </c>
      <c r="V64" s="5">
        <v>5026.1557922900001</v>
      </c>
      <c r="W64" s="5">
        <v>4844.4557923299999</v>
      </c>
      <c r="X64" s="5">
        <v>4844.4557923599996</v>
      </c>
      <c r="Y64" s="5">
        <v>4824.9557923900002</v>
      </c>
      <c r="Z64" s="5">
        <v>4638.9557924299997</v>
      </c>
      <c r="AA64" s="5">
        <v>4638.9558001299993</v>
      </c>
      <c r="AB64" s="5">
        <v>3775.3958001699998</v>
      </c>
      <c r="AC64" s="5">
        <v>3775.3958001999999</v>
      </c>
      <c r="AD64" s="5">
        <v>3775.3958002300001</v>
      </c>
      <c r="AE64" s="5">
        <v>3775.3958002700001</v>
      </c>
      <c r="AF64" s="5">
        <v>3775.3958002999998</v>
      </c>
      <c r="AG64" s="5">
        <v>3599.5000003300001</v>
      </c>
    </row>
    <row r="65" spans="1:33">
      <c r="A65" s="56" t="s">
        <v>54</v>
      </c>
      <c r="B65" s="56" t="s">
        <v>198</v>
      </c>
      <c r="C65" s="56" t="s">
        <v>262</v>
      </c>
      <c r="D65" s="56" t="s">
        <v>263</v>
      </c>
      <c r="E65" s="56" t="s">
        <v>142</v>
      </c>
      <c r="F65" s="5">
        <v>0</v>
      </c>
      <c r="G65" s="5">
        <v>480.46114808999999</v>
      </c>
      <c r="H65" s="5">
        <v>500.00000788</v>
      </c>
      <c r="I65" s="5">
        <v>500.00002883000002</v>
      </c>
      <c r="J65" s="5">
        <v>500.00002884000003</v>
      </c>
      <c r="K65" s="5">
        <v>851.87205356000004</v>
      </c>
      <c r="L65" s="5">
        <v>1538.60090382</v>
      </c>
      <c r="M65" s="5">
        <v>1999.9999996900001</v>
      </c>
      <c r="N65" s="5">
        <v>1999.9999996900001</v>
      </c>
      <c r="O65" s="5">
        <v>1999.9999996900001</v>
      </c>
      <c r="P65" s="5">
        <v>1999.9999996900001</v>
      </c>
      <c r="Q65" s="5">
        <v>1999.9999996900001</v>
      </c>
      <c r="R65" s="5">
        <v>1999.9999996900001</v>
      </c>
      <c r="S65" s="5">
        <v>1999.9999996900001</v>
      </c>
      <c r="T65" s="5">
        <v>2000.0000000099999</v>
      </c>
      <c r="U65" s="5">
        <v>2000.00000002</v>
      </c>
      <c r="V65" s="5">
        <v>2000.0000000299999</v>
      </c>
      <c r="W65" s="5">
        <v>2000.00000004</v>
      </c>
      <c r="X65" s="5">
        <v>2000.0000000499999</v>
      </c>
      <c r="Y65" s="5">
        <v>2000.00000006</v>
      </c>
      <c r="Z65" s="5">
        <v>2000.0000000699999</v>
      </c>
      <c r="AA65" s="5">
        <v>2000.0000000699999</v>
      </c>
      <c r="AB65" s="5">
        <v>2000.0000000699999</v>
      </c>
      <c r="AC65" s="5">
        <v>2000.0000000699999</v>
      </c>
      <c r="AD65" s="5">
        <v>2000.0000000699999</v>
      </c>
      <c r="AE65" s="5">
        <v>2000.0000000699999</v>
      </c>
      <c r="AF65" s="5">
        <v>2000.0000000699999</v>
      </c>
      <c r="AG65" s="5">
        <v>2000.0000000699999</v>
      </c>
    </row>
    <row r="66" spans="1:33">
      <c r="A66" s="56" t="s">
        <v>54</v>
      </c>
      <c r="B66" s="56" t="s">
        <v>198</v>
      </c>
      <c r="C66" s="56" t="s">
        <v>264</v>
      </c>
      <c r="D66" s="56" t="s">
        <v>265</v>
      </c>
      <c r="E66" s="56" t="s">
        <v>142</v>
      </c>
      <c r="F66" s="5">
        <v>0</v>
      </c>
      <c r="G66" s="5">
        <v>5.3699999999999994E-6</v>
      </c>
      <c r="H66" s="5">
        <v>9.6399999999999992E-6</v>
      </c>
      <c r="I66" s="5">
        <v>9.7100000000000002E-6</v>
      </c>
      <c r="J66" s="5">
        <v>9.7200000000000001E-6</v>
      </c>
      <c r="K66" s="5">
        <v>1.897E-5</v>
      </c>
      <c r="L66" s="5">
        <v>4.871E-5</v>
      </c>
      <c r="M66" s="5">
        <v>5.7429999999999997E-5</v>
      </c>
      <c r="N66" s="5">
        <v>263.23802540999998</v>
      </c>
      <c r="O66" s="5">
        <v>263.23802547000003</v>
      </c>
      <c r="P66" s="5">
        <v>263.23802549999999</v>
      </c>
      <c r="Q66" s="5">
        <v>400.00005124</v>
      </c>
      <c r="R66" s="5">
        <v>400.00005124</v>
      </c>
      <c r="S66" s="5">
        <v>400.00005135999999</v>
      </c>
      <c r="T66" s="5">
        <v>400.00009564999999</v>
      </c>
      <c r="U66" s="5">
        <v>400.00009567000001</v>
      </c>
      <c r="V66" s="5">
        <v>400.00009569999997</v>
      </c>
      <c r="W66" s="5">
        <v>400.00009573</v>
      </c>
      <c r="X66" s="5">
        <v>400.00010186999998</v>
      </c>
      <c r="Y66" s="5">
        <v>832.4847146699999</v>
      </c>
      <c r="Z66" s="5">
        <v>832.48471472999995</v>
      </c>
      <c r="AA66" s="5">
        <v>832.48471485000005</v>
      </c>
      <c r="AB66" s="5">
        <v>862.49667288000001</v>
      </c>
      <c r="AC66" s="5">
        <v>862.49667290000002</v>
      </c>
      <c r="AD66" s="5">
        <v>1599.99997405</v>
      </c>
      <c r="AE66" s="5">
        <v>1599.99997416</v>
      </c>
      <c r="AF66" s="5">
        <v>1599.99997418</v>
      </c>
      <c r="AG66" s="5">
        <v>1599.9999742</v>
      </c>
    </row>
    <row r="67" spans="1:33">
      <c r="A67" s="56" t="s">
        <v>54</v>
      </c>
      <c r="B67" s="56" t="s">
        <v>199</v>
      </c>
      <c r="C67" s="56" t="s">
        <v>266</v>
      </c>
      <c r="D67" s="56" t="s">
        <v>267</v>
      </c>
      <c r="E67" s="56" t="s">
        <v>142</v>
      </c>
      <c r="F67" s="5">
        <v>324.5</v>
      </c>
      <c r="G67" s="5">
        <v>437.47970992</v>
      </c>
      <c r="H67" s="5">
        <v>437.47970994000002</v>
      </c>
      <c r="I67" s="5">
        <v>481.66833487999997</v>
      </c>
      <c r="J67" s="5">
        <v>481.66833487999997</v>
      </c>
      <c r="K67" s="5">
        <v>1081.5053177699999</v>
      </c>
      <c r="L67" s="5">
        <v>1086.7402242000001</v>
      </c>
      <c r="M67" s="5">
        <v>1078.5017651000001</v>
      </c>
      <c r="N67" s="5">
        <v>1078.5017651799999</v>
      </c>
      <c r="O67" s="5">
        <v>1078.5017652399999</v>
      </c>
      <c r="P67" s="5">
        <v>1211.95376962</v>
      </c>
      <c r="Q67" s="5">
        <v>1247.4084735399999</v>
      </c>
      <c r="R67" s="5">
        <v>1166.9084735399999</v>
      </c>
      <c r="S67" s="5">
        <v>1166.9084735500001</v>
      </c>
      <c r="T67" s="5">
        <v>1391.0237532399999</v>
      </c>
      <c r="U67" s="5">
        <v>1244.1660267899999</v>
      </c>
      <c r="V67" s="5">
        <v>1244.1660268099999</v>
      </c>
      <c r="W67" s="5">
        <v>1245.0915809799999</v>
      </c>
      <c r="X67" s="5">
        <v>1259.5461321800001</v>
      </c>
      <c r="Y67" s="5">
        <v>1259.5461322399999</v>
      </c>
      <c r="Z67" s="5">
        <v>1259.5461323</v>
      </c>
      <c r="AA67" s="5">
        <v>1467.97413136</v>
      </c>
      <c r="AB67" s="5">
        <v>1467.9741314099999</v>
      </c>
      <c r="AC67" s="5">
        <v>1467.9741314299999</v>
      </c>
      <c r="AD67" s="5">
        <v>1467.9741314800001</v>
      </c>
      <c r="AE67" s="5">
        <v>2426.1859176200001</v>
      </c>
      <c r="AF67" s="5">
        <v>2427.0363176699998</v>
      </c>
      <c r="AG67" s="5">
        <v>2427.0363176800001</v>
      </c>
    </row>
    <row r="68" spans="1:33">
      <c r="A68" s="56" t="s">
        <v>54</v>
      </c>
      <c r="B68" s="56" t="s">
        <v>199</v>
      </c>
      <c r="C68" s="56" t="s">
        <v>268</v>
      </c>
      <c r="D68" s="56" t="s">
        <v>269</v>
      </c>
      <c r="E68" s="56" t="s">
        <v>142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</row>
    <row r="69" spans="1:33">
      <c r="A69" s="56" t="s">
        <v>54</v>
      </c>
      <c r="B69" s="56" t="s">
        <v>199</v>
      </c>
      <c r="C69" s="56" t="s">
        <v>270</v>
      </c>
      <c r="D69" s="56" t="s">
        <v>271</v>
      </c>
      <c r="E69" s="56" t="s">
        <v>142</v>
      </c>
      <c r="F69" s="5">
        <v>1334.9349999999999</v>
      </c>
      <c r="G69" s="5">
        <v>1478.2172726599999</v>
      </c>
      <c r="H69" s="5">
        <v>2347.4469549700011</v>
      </c>
      <c r="I69" s="5">
        <v>2347.4469549999999</v>
      </c>
      <c r="J69" s="5">
        <v>2347.4469549999999</v>
      </c>
      <c r="K69" s="5">
        <v>2489.1454276700001</v>
      </c>
      <c r="L69" s="5">
        <v>2489.1454276899999</v>
      </c>
      <c r="M69" s="5">
        <v>2534.9350381099998</v>
      </c>
      <c r="N69" s="5">
        <v>2534.9350381499999</v>
      </c>
      <c r="O69" s="5">
        <v>2534.9350750499998</v>
      </c>
      <c r="P69" s="5">
        <v>2714.5101375099998</v>
      </c>
      <c r="Q69" s="5">
        <v>2715.2826385200001</v>
      </c>
      <c r="R69" s="5">
        <v>2643.88263852</v>
      </c>
      <c r="S69" s="5">
        <v>2710.5165723599998</v>
      </c>
      <c r="T69" s="5">
        <v>2943.0802513499998</v>
      </c>
      <c r="U69" s="5">
        <v>2943.08025137</v>
      </c>
      <c r="V69" s="5">
        <v>3545.3814801899998</v>
      </c>
      <c r="W69" s="5">
        <v>3545.38148022</v>
      </c>
      <c r="X69" s="5">
        <v>3911.22383906</v>
      </c>
      <c r="Y69" s="5">
        <v>3911.22383911</v>
      </c>
      <c r="Z69" s="5">
        <v>3697.3638391300001</v>
      </c>
      <c r="AA69" s="5">
        <v>3697.3638391700001</v>
      </c>
      <c r="AB69" s="5">
        <v>3566.5638393099998</v>
      </c>
      <c r="AC69" s="5">
        <v>3713.2676231800001</v>
      </c>
      <c r="AD69" s="5">
        <v>3822.7569538100001</v>
      </c>
      <c r="AE69" s="5">
        <v>3822.75695387</v>
      </c>
      <c r="AF69" s="5">
        <v>3822.7569538900002</v>
      </c>
      <c r="AG69" s="5">
        <v>3822.75695391</v>
      </c>
    </row>
    <row r="70" spans="1:33">
      <c r="A70" s="56" t="s">
        <v>54</v>
      </c>
      <c r="B70" s="56" t="s">
        <v>199</v>
      </c>
      <c r="C70" s="56" t="s">
        <v>272</v>
      </c>
      <c r="D70" s="56" t="s">
        <v>273</v>
      </c>
      <c r="E70" s="56" t="s">
        <v>142</v>
      </c>
      <c r="F70" s="5">
        <v>90.75</v>
      </c>
      <c r="G70" s="5">
        <v>90.750024699999997</v>
      </c>
      <c r="H70" s="5">
        <v>90.750024719999999</v>
      </c>
      <c r="I70" s="5">
        <v>90.750039029999996</v>
      </c>
      <c r="J70" s="5">
        <v>90.750039029999996</v>
      </c>
      <c r="K70" s="5">
        <v>90.750039079999993</v>
      </c>
      <c r="L70" s="5">
        <v>108.00434647</v>
      </c>
      <c r="M70" s="5">
        <v>108.00438564</v>
      </c>
      <c r="N70" s="5">
        <v>108.00438566</v>
      </c>
      <c r="O70" s="5">
        <v>108.00445959</v>
      </c>
      <c r="P70" s="5">
        <v>112.54576471</v>
      </c>
      <c r="Q70" s="5">
        <v>112.54576480999999</v>
      </c>
      <c r="R70" s="5">
        <v>112.54576480999999</v>
      </c>
      <c r="S70" s="5">
        <v>112.54576483</v>
      </c>
      <c r="T70" s="5">
        <v>112.545765</v>
      </c>
      <c r="U70" s="5">
        <v>112.54576503</v>
      </c>
      <c r="V70" s="5">
        <v>112.54576505</v>
      </c>
      <c r="W70" s="5">
        <v>112.54576528</v>
      </c>
      <c r="X70" s="5">
        <v>112.5457653</v>
      </c>
      <c r="Y70" s="5">
        <v>112.54576539</v>
      </c>
      <c r="Z70" s="5">
        <v>112.54576541</v>
      </c>
      <c r="AA70" s="5">
        <v>122.73520624</v>
      </c>
      <c r="AB70" s="5">
        <v>122.7352065</v>
      </c>
      <c r="AC70" s="5">
        <v>122.73520653</v>
      </c>
      <c r="AD70" s="5">
        <v>122.73520662</v>
      </c>
      <c r="AE70" s="5">
        <v>122.73520667</v>
      </c>
      <c r="AF70" s="5">
        <v>122.73520670000001</v>
      </c>
      <c r="AG70" s="5">
        <v>122.73520671999999</v>
      </c>
    </row>
    <row r="71" spans="1:33">
      <c r="A71" s="56" t="s">
        <v>54</v>
      </c>
      <c r="B71" s="56" t="s">
        <v>199</v>
      </c>
      <c r="C71" s="56" t="s">
        <v>274</v>
      </c>
      <c r="D71" s="56" t="s">
        <v>275</v>
      </c>
      <c r="E71" s="56" t="s">
        <v>142</v>
      </c>
      <c r="F71" s="5">
        <v>422.4</v>
      </c>
      <c r="G71" s="5">
        <v>422.4</v>
      </c>
      <c r="H71" s="5">
        <v>422.4</v>
      </c>
      <c r="I71" s="5">
        <v>422.4</v>
      </c>
      <c r="J71" s="5">
        <v>422.4</v>
      </c>
      <c r="K71" s="5">
        <v>422.4</v>
      </c>
      <c r="L71" s="5">
        <v>422.4</v>
      </c>
      <c r="M71" s="5">
        <v>422.4</v>
      </c>
      <c r="N71" s="5">
        <v>422.4</v>
      </c>
      <c r="O71" s="5">
        <v>422.4</v>
      </c>
      <c r="P71" s="5">
        <v>422.4</v>
      </c>
      <c r="Q71" s="5">
        <v>422.4</v>
      </c>
      <c r="R71" s="5">
        <v>422.4</v>
      </c>
      <c r="S71" s="5">
        <v>422.4</v>
      </c>
      <c r="T71" s="5">
        <v>422.4</v>
      </c>
      <c r="U71" s="5">
        <v>422.4</v>
      </c>
      <c r="V71" s="5">
        <v>422.4</v>
      </c>
      <c r="W71" s="5">
        <v>422.4</v>
      </c>
      <c r="X71" s="5">
        <v>422.4</v>
      </c>
      <c r="Y71" s="5">
        <v>422.4</v>
      </c>
      <c r="Z71" s="5">
        <v>422.4</v>
      </c>
      <c r="AA71" s="5">
        <v>422.4</v>
      </c>
      <c r="AB71" s="5">
        <v>210</v>
      </c>
      <c r="AC71" s="5">
        <v>210</v>
      </c>
      <c r="AD71" s="5">
        <v>210</v>
      </c>
      <c r="AE71" s="5">
        <v>210</v>
      </c>
      <c r="AF71" s="5">
        <v>210</v>
      </c>
      <c r="AG71" s="5">
        <v>210</v>
      </c>
    </row>
    <row r="72" spans="1:33">
      <c r="A72" s="56" t="s">
        <v>54</v>
      </c>
      <c r="B72" s="56" t="s">
        <v>199</v>
      </c>
      <c r="C72" s="56" t="s">
        <v>276</v>
      </c>
      <c r="D72" s="56" t="s">
        <v>277</v>
      </c>
      <c r="E72" s="56" t="s">
        <v>142</v>
      </c>
      <c r="F72" s="5">
        <v>0</v>
      </c>
      <c r="G72" s="5">
        <v>0</v>
      </c>
      <c r="H72" s="5">
        <v>1.078E-5</v>
      </c>
      <c r="I72" s="5">
        <v>1.099E-5</v>
      </c>
      <c r="J72" s="5">
        <v>1.1029999999999999E-5</v>
      </c>
      <c r="K72" s="5">
        <v>1.296E-5</v>
      </c>
      <c r="L72" s="5">
        <v>1.3499999999999999E-5</v>
      </c>
      <c r="M72" s="5">
        <v>3.7929999999999998E-5</v>
      </c>
      <c r="N72" s="5">
        <v>3.8380000000000002E-5</v>
      </c>
      <c r="O72" s="5">
        <v>6.1939999999999993E-5</v>
      </c>
      <c r="P72" s="5">
        <v>6.1990000000000008E-5</v>
      </c>
      <c r="Q72" s="5">
        <v>6.2070000000000007E-5</v>
      </c>
      <c r="R72" s="5">
        <v>6.2070000000000007E-5</v>
      </c>
      <c r="S72" s="5">
        <v>7.201000000000001E-5</v>
      </c>
      <c r="T72" s="5">
        <v>1.2221000000000001E-4</v>
      </c>
      <c r="U72" s="5">
        <v>3.0510099999999998E-3</v>
      </c>
      <c r="V72" s="5">
        <v>3.0510300000000001E-3</v>
      </c>
      <c r="W72" s="5">
        <v>3.05106E-3</v>
      </c>
      <c r="X72" s="5">
        <v>218.6599008</v>
      </c>
      <c r="Y72" s="5">
        <v>589.97418292999998</v>
      </c>
      <c r="Z72" s="5">
        <v>1748.9981526500001</v>
      </c>
      <c r="AA72" s="5">
        <v>1748.99815294</v>
      </c>
      <c r="AB72" s="5">
        <v>1748.9981534399999</v>
      </c>
      <c r="AC72" s="5">
        <v>1748.9981534999999</v>
      </c>
      <c r="AD72" s="5">
        <v>1962.2564634800001</v>
      </c>
      <c r="AE72" s="5">
        <v>1962.2564636100001</v>
      </c>
      <c r="AF72" s="5">
        <v>1970.1449782899999</v>
      </c>
      <c r="AG72" s="5">
        <v>1970.1449783099999</v>
      </c>
    </row>
    <row r="73" spans="1:33">
      <c r="A73" s="56" t="s">
        <v>54</v>
      </c>
      <c r="B73" s="56" t="s">
        <v>199</v>
      </c>
      <c r="C73" s="56" t="s">
        <v>278</v>
      </c>
      <c r="D73" s="56" t="s">
        <v>279</v>
      </c>
      <c r="E73" s="56" t="s">
        <v>142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</row>
    <row r="74" spans="1:33">
      <c r="A74" s="56" t="s">
        <v>54</v>
      </c>
      <c r="B74" s="56" t="s">
        <v>199</v>
      </c>
      <c r="C74" s="56" t="s">
        <v>280</v>
      </c>
      <c r="D74" s="56" t="s">
        <v>281</v>
      </c>
      <c r="E74" s="56" t="s">
        <v>142</v>
      </c>
      <c r="F74" s="5">
        <v>136</v>
      </c>
      <c r="G74" s="5">
        <v>136.00001075</v>
      </c>
      <c r="H74" s="5">
        <v>136.00001076000001</v>
      </c>
      <c r="I74" s="5">
        <v>136.00001079</v>
      </c>
      <c r="J74" s="5">
        <v>136.00001079</v>
      </c>
      <c r="K74" s="5">
        <v>136.00004999000001</v>
      </c>
      <c r="L74" s="5">
        <v>153.10477974</v>
      </c>
      <c r="M74" s="5">
        <v>197.95755506</v>
      </c>
      <c r="N74" s="5">
        <v>197.95755506</v>
      </c>
      <c r="O74" s="5">
        <v>197.95755507000001</v>
      </c>
      <c r="P74" s="5">
        <v>333.82126958999999</v>
      </c>
      <c r="Q74" s="5">
        <v>333.82126977000001</v>
      </c>
      <c r="R74" s="5">
        <v>333.82126977000001</v>
      </c>
      <c r="S74" s="5">
        <v>263.82126978000002</v>
      </c>
      <c r="T74" s="5">
        <v>263.82126978999997</v>
      </c>
      <c r="U74" s="5">
        <v>263.82126979999998</v>
      </c>
      <c r="V74" s="5">
        <v>263.82126983000001</v>
      </c>
      <c r="W74" s="5">
        <v>263.82126984000001</v>
      </c>
      <c r="X74" s="5">
        <v>263.82126984000001</v>
      </c>
      <c r="Y74" s="5">
        <v>263.82126984000001</v>
      </c>
      <c r="Z74" s="5">
        <v>263.82126985000002</v>
      </c>
      <c r="AA74" s="5">
        <v>263.82126992000002</v>
      </c>
      <c r="AB74" s="5">
        <v>263.82127005000001</v>
      </c>
      <c r="AC74" s="5">
        <v>263.82127006000002</v>
      </c>
      <c r="AD74" s="5">
        <v>263.82127007999998</v>
      </c>
      <c r="AE74" s="5">
        <v>263.82127012000001</v>
      </c>
      <c r="AF74" s="5">
        <v>263.82127013000002</v>
      </c>
      <c r="AG74" s="5">
        <v>263.82127014999998</v>
      </c>
    </row>
    <row r="75" spans="1:33">
      <c r="A75" s="56" t="s">
        <v>54</v>
      </c>
      <c r="B75" s="56" t="s">
        <v>199</v>
      </c>
      <c r="C75" s="56" t="s">
        <v>282</v>
      </c>
      <c r="D75" s="56" t="s">
        <v>283</v>
      </c>
      <c r="E75" s="56" t="s">
        <v>142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</row>
    <row r="76" spans="1:33">
      <c r="A76" s="56" t="s">
        <v>54</v>
      </c>
      <c r="B76" s="56" t="s">
        <v>200</v>
      </c>
      <c r="C76" s="56" t="s">
        <v>284</v>
      </c>
      <c r="D76" s="56" t="s">
        <v>285</v>
      </c>
      <c r="E76" s="56" t="s">
        <v>142</v>
      </c>
      <c r="F76" s="5">
        <v>168</v>
      </c>
      <c r="G76" s="5">
        <v>168.00000596000001</v>
      </c>
      <c r="H76" s="5">
        <v>168.00002939000001</v>
      </c>
      <c r="I76" s="5">
        <v>168.00002939000001</v>
      </c>
      <c r="J76" s="5">
        <v>168.00002939000001</v>
      </c>
      <c r="K76" s="5">
        <v>187.90062130000001</v>
      </c>
      <c r="L76" s="5">
        <v>284.86455812000003</v>
      </c>
      <c r="M76" s="5">
        <v>284.86457234</v>
      </c>
      <c r="N76" s="5">
        <v>284.86457590999999</v>
      </c>
      <c r="O76" s="5">
        <v>284.86457590999999</v>
      </c>
      <c r="P76" s="5">
        <v>284.86457590999999</v>
      </c>
      <c r="Q76" s="5">
        <v>284.86457590999999</v>
      </c>
      <c r="R76" s="5">
        <v>284.86457590999999</v>
      </c>
      <c r="S76" s="5">
        <v>284.86457590999999</v>
      </c>
      <c r="T76" s="5">
        <v>284.86457661999998</v>
      </c>
      <c r="U76" s="5">
        <v>284.86457707000011</v>
      </c>
      <c r="V76" s="5">
        <v>284.86457708</v>
      </c>
      <c r="W76" s="5">
        <v>284.86457709000001</v>
      </c>
      <c r="X76" s="5">
        <v>284.86457710000002</v>
      </c>
      <c r="Y76" s="5">
        <v>284.86458210000001</v>
      </c>
      <c r="Z76" s="5">
        <v>284.86458210000001</v>
      </c>
      <c r="AA76" s="5">
        <v>284.86458268000001</v>
      </c>
      <c r="AB76" s="5">
        <v>284.86459475999999</v>
      </c>
      <c r="AC76" s="5">
        <v>284.86459475999999</v>
      </c>
      <c r="AD76" s="5">
        <v>284.86459475999999</v>
      </c>
      <c r="AE76" s="5">
        <v>284.86459475999999</v>
      </c>
      <c r="AF76" s="5">
        <v>284.86459593000001</v>
      </c>
      <c r="AG76" s="5">
        <v>116.86459594</v>
      </c>
    </row>
    <row r="77" spans="1:33">
      <c r="A77" s="56" t="s">
        <v>54</v>
      </c>
      <c r="B77" s="56" t="s">
        <v>200</v>
      </c>
      <c r="C77" s="56" t="s">
        <v>286</v>
      </c>
      <c r="D77" s="56" t="s">
        <v>287</v>
      </c>
      <c r="E77" s="56" t="s">
        <v>142</v>
      </c>
      <c r="F77" s="5">
        <v>251.35</v>
      </c>
      <c r="G77" s="5">
        <v>251.35000657000001</v>
      </c>
      <c r="H77" s="5">
        <v>251.35002227999999</v>
      </c>
      <c r="I77" s="5">
        <v>251.35002227999999</v>
      </c>
      <c r="J77" s="5">
        <v>251.35002227999999</v>
      </c>
      <c r="K77" s="5">
        <v>312.37426299999998</v>
      </c>
      <c r="L77" s="5">
        <v>600.97308369999996</v>
      </c>
      <c r="M77" s="5">
        <v>600.97308475</v>
      </c>
      <c r="N77" s="5">
        <v>1551.3500197200001</v>
      </c>
      <c r="O77" s="5">
        <v>1551.3500197200001</v>
      </c>
      <c r="P77" s="5">
        <v>1551.3500197200001</v>
      </c>
      <c r="Q77" s="5">
        <v>1551.3500197200001</v>
      </c>
      <c r="R77" s="5">
        <v>1551.3500197200001</v>
      </c>
      <c r="S77" s="5">
        <v>1551.3500197200001</v>
      </c>
      <c r="T77" s="5">
        <v>1551.3500204100001</v>
      </c>
      <c r="U77" s="5">
        <v>1551.3500206599999</v>
      </c>
      <c r="V77" s="5">
        <v>1551.35002067</v>
      </c>
      <c r="W77" s="5">
        <v>1551.3500206900001</v>
      </c>
      <c r="X77" s="5">
        <v>1551.3500207100001</v>
      </c>
      <c r="Y77" s="5">
        <v>1551.3500224500001</v>
      </c>
      <c r="Z77" s="5">
        <v>1551.3500224500001</v>
      </c>
      <c r="AA77" s="5">
        <v>1551.3500250500001</v>
      </c>
      <c r="AB77" s="5">
        <v>1551.3500255500001</v>
      </c>
      <c r="AC77" s="5">
        <v>1551.3500255500001</v>
      </c>
      <c r="AD77" s="5">
        <v>1551.3500255900001</v>
      </c>
      <c r="AE77" s="5">
        <v>1551.3500256299999</v>
      </c>
      <c r="AF77" s="5">
        <v>1551.3500297800001</v>
      </c>
      <c r="AG77" s="5">
        <v>1411.6000298500001</v>
      </c>
    </row>
    <row r="78" spans="1:33">
      <c r="A78" s="56" t="s">
        <v>54</v>
      </c>
      <c r="B78" s="56" t="s">
        <v>200</v>
      </c>
      <c r="C78" s="56" t="s">
        <v>288</v>
      </c>
      <c r="D78" s="56" t="s">
        <v>289</v>
      </c>
      <c r="E78" s="56" t="s">
        <v>142</v>
      </c>
      <c r="F78" s="5">
        <v>144</v>
      </c>
      <c r="G78" s="5">
        <v>405.39697401000001</v>
      </c>
      <c r="H78" s="5">
        <v>673.89289738999992</v>
      </c>
      <c r="I78" s="5">
        <v>673.89289738999992</v>
      </c>
      <c r="J78" s="5">
        <v>673.89289738999992</v>
      </c>
      <c r="K78" s="5">
        <v>681.40504194000005</v>
      </c>
      <c r="L78" s="5">
        <v>1170.5012413300001</v>
      </c>
      <c r="M78" s="5">
        <v>1170.5012413300001</v>
      </c>
      <c r="N78" s="5">
        <v>1224.10492245</v>
      </c>
      <c r="O78" s="5">
        <v>1224.10492245</v>
      </c>
      <c r="P78" s="5">
        <v>1224.10492245</v>
      </c>
      <c r="Q78" s="5">
        <v>1224.10492245</v>
      </c>
      <c r="R78" s="5">
        <v>1224.10492245</v>
      </c>
      <c r="S78" s="5">
        <v>1224.10492245</v>
      </c>
      <c r="T78" s="5">
        <v>1224.1049224599999</v>
      </c>
      <c r="U78" s="5">
        <v>1224.1049224799999</v>
      </c>
      <c r="V78" s="5">
        <v>1224.1049224999999</v>
      </c>
      <c r="W78" s="5">
        <v>1224.1049225199999</v>
      </c>
      <c r="X78" s="5">
        <v>1224.10492254</v>
      </c>
      <c r="Y78" s="5">
        <v>1224.1049225700001</v>
      </c>
      <c r="Z78" s="5">
        <v>1224.1049225700001</v>
      </c>
      <c r="AA78" s="5">
        <v>1080.1049226800001</v>
      </c>
      <c r="AB78" s="5">
        <v>1080.10492307</v>
      </c>
      <c r="AC78" s="5">
        <v>1080.10492307</v>
      </c>
      <c r="AD78" s="5">
        <v>1080.1049230799999</v>
      </c>
      <c r="AE78" s="5">
        <v>1080.1049230799999</v>
      </c>
      <c r="AF78" s="5">
        <v>1080.1049231100001</v>
      </c>
      <c r="AG78" s="5">
        <v>1080.10492312</v>
      </c>
    </row>
    <row r="80" spans="1:33">
      <c r="A80" s="56" t="s">
        <v>54</v>
      </c>
      <c r="B80" s="56" t="s">
        <v>163</v>
      </c>
      <c r="C80" s="56" t="s">
        <v>290</v>
      </c>
      <c r="D80" s="56" t="s">
        <v>291</v>
      </c>
      <c r="E80" s="56" t="s">
        <v>141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</row>
    <row r="81" spans="1:33">
      <c r="A81" s="56" t="s">
        <v>54</v>
      </c>
      <c r="B81" s="56" t="s">
        <v>163</v>
      </c>
      <c r="C81" s="56" t="s">
        <v>292</v>
      </c>
      <c r="D81" s="56" t="s">
        <v>293</v>
      </c>
      <c r="E81" s="56" t="s">
        <v>141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</row>
    <row r="82" spans="1:33">
      <c r="A82" s="56" t="s">
        <v>54</v>
      </c>
      <c r="B82" s="56" t="s">
        <v>198</v>
      </c>
      <c r="C82" s="56" t="s">
        <v>294</v>
      </c>
      <c r="D82" s="56" t="s">
        <v>295</v>
      </c>
      <c r="E82" s="56" t="s">
        <v>141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</row>
    <row r="83" spans="1:33">
      <c r="A83" s="56" t="s">
        <v>54</v>
      </c>
      <c r="B83" s="56" t="s">
        <v>200</v>
      </c>
      <c r="C83" s="56" t="s">
        <v>296</v>
      </c>
      <c r="D83" s="56" t="s">
        <v>297</v>
      </c>
      <c r="E83" s="56" t="s">
        <v>141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</row>
    <row r="84" spans="1:33">
      <c r="A84" s="56" t="s">
        <v>54</v>
      </c>
      <c r="B84" s="56" t="s">
        <v>198</v>
      </c>
      <c r="C84" s="56" t="s">
        <v>298</v>
      </c>
      <c r="D84" s="56" t="s">
        <v>299</v>
      </c>
      <c r="E84" s="56" t="s">
        <v>141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</row>
    <row r="85" spans="1:33">
      <c r="A85" s="56" t="s">
        <v>54</v>
      </c>
      <c r="B85" s="56" t="s">
        <v>199</v>
      </c>
      <c r="C85" s="56" t="s">
        <v>300</v>
      </c>
      <c r="D85" s="56" t="s">
        <v>301</v>
      </c>
      <c r="E85" s="56" t="s">
        <v>141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</row>
    <row r="87" spans="1:33">
      <c r="A87" s="56" t="s">
        <v>60</v>
      </c>
      <c r="B87" s="56" t="s">
        <v>197</v>
      </c>
      <c r="C87" s="56" t="s">
        <v>215</v>
      </c>
      <c r="D87" s="56" t="s">
        <v>216</v>
      </c>
      <c r="E87" s="56" t="s">
        <v>217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</row>
    <row r="88" spans="1:33">
      <c r="A88" s="56" t="s">
        <v>60</v>
      </c>
      <c r="B88" s="56" t="s">
        <v>197</v>
      </c>
      <c r="C88" s="56" t="s">
        <v>218</v>
      </c>
      <c r="D88" s="56" t="s">
        <v>219</v>
      </c>
      <c r="E88" s="56" t="s">
        <v>217</v>
      </c>
      <c r="F88" s="5">
        <v>81.5</v>
      </c>
      <c r="G88" s="5">
        <v>81.5</v>
      </c>
      <c r="H88" s="5">
        <v>81.5</v>
      </c>
      <c r="I88" s="5">
        <v>81.5</v>
      </c>
      <c r="J88" s="5">
        <v>81.5</v>
      </c>
      <c r="K88" s="5">
        <v>81.5</v>
      </c>
      <c r="L88" s="5">
        <v>81.5</v>
      </c>
      <c r="M88" s="5">
        <v>81.5</v>
      </c>
      <c r="N88" s="5">
        <v>81.5</v>
      </c>
      <c r="O88" s="5">
        <v>81.5</v>
      </c>
      <c r="P88" s="5">
        <v>81.5</v>
      </c>
      <c r="Q88" s="5">
        <v>81.5</v>
      </c>
      <c r="R88" s="5">
        <v>81.5</v>
      </c>
      <c r="S88" s="5">
        <v>81.5</v>
      </c>
      <c r="T88" s="5">
        <v>33</v>
      </c>
      <c r="U88" s="5">
        <v>33</v>
      </c>
      <c r="V88" s="5">
        <v>15</v>
      </c>
      <c r="W88" s="5">
        <v>15</v>
      </c>
      <c r="X88" s="5">
        <v>15</v>
      </c>
      <c r="Y88" s="5">
        <v>15</v>
      </c>
      <c r="Z88" s="5">
        <v>15</v>
      </c>
      <c r="AA88" s="5">
        <v>15</v>
      </c>
      <c r="AB88" s="5">
        <v>15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</row>
    <row r="89" spans="1:33">
      <c r="A89" s="56" t="s">
        <v>60</v>
      </c>
      <c r="B89" s="56" t="s">
        <v>197</v>
      </c>
      <c r="C89" s="56" t="s">
        <v>220</v>
      </c>
      <c r="D89" s="56" t="s">
        <v>221</v>
      </c>
      <c r="E89" s="56" t="s">
        <v>217</v>
      </c>
      <c r="F89" s="5">
        <v>435.58399999999989</v>
      </c>
      <c r="G89" s="5">
        <v>435.58400193</v>
      </c>
      <c r="H89" s="5">
        <v>435.58400424000001</v>
      </c>
      <c r="I89" s="5">
        <v>435.58400924</v>
      </c>
      <c r="J89" s="5">
        <v>435.58401507000002</v>
      </c>
      <c r="K89" s="5">
        <v>435.58401509999999</v>
      </c>
      <c r="L89" s="5">
        <v>435.58401511</v>
      </c>
      <c r="M89" s="5">
        <v>435.58405335999998</v>
      </c>
      <c r="N89" s="5">
        <v>435.58405336999999</v>
      </c>
      <c r="O89" s="5">
        <v>435.58405344999989</v>
      </c>
      <c r="P89" s="5">
        <v>435.58427338000001</v>
      </c>
      <c r="Q89" s="5">
        <v>435.58427345000001</v>
      </c>
      <c r="R89" s="5">
        <v>435.58427346000002</v>
      </c>
      <c r="S89" s="5">
        <v>435.58450791000001</v>
      </c>
      <c r="T89" s="5">
        <v>652.90557091999995</v>
      </c>
      <c r="U89" s="5">
        <v>652.90557107999996</v>
      </c>
      <c r="V89" s="5">
        <v>652.90557111999999</v>
      </c>
      <c r="W89" s="5">
        <v>652.90557114000001</v>
      </c>
      <c r="X89" s="5">
        <v>1050.2413487700001</v>
      </c>
      <c r="Y89" s="5">
        <v>930.64134878999994</v>
      </c>
      <c r="Z89" s="5">
        <v>1492.8588860899999</v>
      </c>
      <c r="AA89" s="5">
        <v>1492.8588861200001</v>
      </c>
      <c r="AB89" s="5">
        <v>1492.85888613</v>
      </c>
      <c r="AC89" s="5">
        <v>1492.8588861400001</v>
      </c>
      <c r="AD89" s="5">
        <v>1392.87788615</v>
      </c>
      <c r="AE89" s="5">
        <v>1392.87788619</v>
      </c>
      <c r="AF89" s="5">
        <v>1292.8428862200001</v>
      </c>
      <c r="AG89" s="5">
        <v>1292.84288623</v>
      </c>
    </row>
    <row r="90" spans="1:33">
      <c r="A90" s="56" t="s">
        <v>60</v>
      </c>
      <c r="B90" s="56" t="s">
        <v>197</v>
      </c>
      <c r="C90" s="56" t="s">
        <v>222</v>
      </c>
      <c r="D90" s="56" t="s">
        <v>223</v>
      </c>
      <c r="E90" s="56" t="s">
        <v>217</v>
      </c>
      <c r="F90" s="5">
        <v>620.48299999999995</v>
      </c>
      <c r="G90" s="5">
        <v>620.48300198999993</v>
      </c>
      <c r="H90" s="5">
        <v>620.48300422</v>
      </c>
      <c r="I90" s="5">
        <v>620.4830083999999</v>
      </c>
      <c r="J90" s="5">
        <v>620.48301480999987</v>
      </c>
      <c r="K90" s="5">
        <v>620.48301731999993</v>
      </c>
      <c r="L90" s="5">
        <v>620.48301732999994</v>
      </c>
      <c r="M90" s="5">
        <v>620.48304138999993</v>
      </c>
      <c r="N90" s="5">
        <v>620.48304140999994</v>
      </c>
      <c r="O90" s="5">
        <v>620.48304145999998</v>
      </c>
      <c r="P90" s="5">
        <v>620.48304156999995</v>
      </c>
      <c r="Q90" s="5">
        <v>620.48304157999996</v>
      </c>
      <c r="R90" s="5">
        <v>620.48304158999997</v>
      </c>
      <c r="S90" s="5">
        <v>620.48312094999994</v>
      </c>
      <c r="T90" s="5">
        <v>620.48312830999987</v>
      </c>
      <c r="U90" s="5">
        <v>620.48312836999992</v>
      </c>
      <c r="V90" s="5">
        <v>620.48312841999996</v>
      </c>
      <c r="W90" s="5">
        <v>620.48312844999998</v>
      </c>
      <c r="X90" s="5">
        <v>620.48327340000003</v>
      </c>
      <c r="Y90" s="5">
        <v>620.48327342999994</v>
      </c>
      <c r="Z90" s="5">
        <v>620.48400117999995</v>
      </c>
      <c r="AA90" s="5">
        <v>577.98401704999992</v>
      </c>
      <c r="AB90" s="5">
        <v>577.98402335000003</v>
      </c>
      <c r="AC90" s="5">
        <v>577.98402617999989</v>
      </c>
      <c r="AD90" s="5">
        <v>577.98402669999996</v>
      </c>
      <c r="AE90" s="5">
        <v>1277.97135785</v>
      </c>
      <c r="AF90" s="5">
        <v>1301.9567076799999</v>
      </c>
      <c r="AG90" s="5">
        <v>1275.9567076999999</v>
      </c>
    </row>
    <row r="91" spans="1:33">
      <c r="A91" s="56" t="s">
        <v>60</v>
      </c>
      <c r="B91" s="56" t="s">
        <v>197</v>
      </c>
      <c r="C91" s="56" t="s">
        <v>224</v>
      </c>
      <c r="D91" s="56" t="s">
        <v>225</v>
      </c>
      <c r="E91" s="56" t="s">
        <v>217</v>
      </c>
      <c r="F91" s="5">
        <v>14</v>
      </c>
      <c r="G91" s="5">
        <v>14.000002240000001</v>
      </c>
      <c r="H91" s="5">
        <v>14.00000747</v>
      </c>
      <c r="I91" s="5">
        <v>14.00001722</v>
      </c>
      <c r="J91" s="5">
        <v>35.333808509999997</v>
      </c>
      <c r="K91" s="5">
        <v>53.759933230000001</v>
      </c>
      <c r="L91" s="5">
        <v>53.759933269999998</v>
      </c>
      <c r="M91" s="5">
        <v>66.941519229999997</v>
      </c>
      <c r="N91" s="5">
        <v>66.941519249999999</v>
      </c>
      <c r="O91" s="5">
        <v>70.086626080000002</v>
      </c>
      <c r="P91" s="5">
        <v>70.086626209999991</v>
      </c>
      <c r="Q91" s="5">
        <v>70.086626219999999</v>
      </c>
      <c r="R91" s="5">
        <v>70.086626230000007</v>
      </c>
      <c r="S91" s="5">
        <v>74.419574580000003</v>
      </c>
      <c r="T91" s="5">
        <v>74.41957463</v>
      </c>
      <c r="U91" s="5">
        <v>74.419576339999992</v>
      </c>
      <c r="V91" s="5">
        <v>76.488928659999999</v>
      </c>
      <c r="W91" s="5">
        <v>76.488929400000004</v>
      </c>
      <c r="X91" s="5">
        <v>82.461587820000005</v>
      </c>
      <c r="Y91" s="5">
        <v>82.461587859999995</v>
      </c>
      <c r="Z91" s="5">
        <v>83.208917850000006</v>
      </c>
      <c r="AA91" s="5">
        <v>83.20891795</v>
      </c>
      <c r="AB91" s="5">
        <v>83.208918030000007</v>
      </c>
      <c r="AC91" s="5">
        <v>83.208918049999994</v>
      </c>
      <c r="AD91" s="5">
        <v>83.208918080000004</v>
      </c>
      <c r="AE91" s="5">
        <v>83.208918179999998</v>
      </c>
      <c r="AF91" s="5">
        <v>83.208918400000002</v>
      </c>
      <c r="AG91" s="5">
        <v>83.208918420000003</v>
      </c>
    </row>
    <row r="92" spans="1:33">
      <c r="A92" s="56" t="s">
        <v>60</v>
      </c>
      <c r="B92" s="56" t="s">
        <v>197</v>
      </c>
      <c r="C92" s="56" t="s">
        <v>226</v>
      </c>
      <c r="D92" s="56" t="s">
        <v>227</v>
      </c>
      <c r="E92" s="56" t="s">
        <v>217</v>
      </c>
      <c r="F92" s="5">
        <v>81.72</v>
      </c>
      <c r="G92" s="5">
        <v>81.720002260000001</v>
      </c>
      <c r="H92" s="5">
        <v>81.720005200000003</v>
      </c>
      <c r="I92" s="5">
        <v>81.720017889999994</v>
      </c>
      <c r="J92" s="5">
        <v>81.720067659999998</v>
      </c>
      <c r="K92" s="5">
        <v>357.84206334999999</v>
      </c>
      <c r="L92" s="5">
        <v>357.84206337000001</v>
      </c>
      <c r="M92" s="5">
        <v>1622.4874477799999</v>
      </c>
      <c r="N92" s="5">
        <v>1622.48744779</v>
      </c>
      <c r="O92" s="5">
        <v>1622.4874480200001</v>
      </c>
      <c r="P92" s="5">
        <v>2131.8158509800001</v>
      </c>
      <c r="Q92" s="5">
        <v>2131.8158509899999</v>
      </c>
      <c r="R92" s="5">
        <v>2131.8158510100002</v>
      </c>
      <c r="S92" s="5">
        <v>3285.83456062</v>
      </c>
      <c r="T92" s="5">
        <v>4035.8645570799999</v>
      </c>
      <c r="U92" s="5">
        <v>5022.9566134500001</v>
      </c>
      <c r="V92" s="5">
        <v>7322.83062883</v>
      </c>
      <c r="W92" s="5">
        <v>7322.8306293200003</v>
      </c>
      <c r="X92" s="5">
        <v>7614.7199700199999</v>
      </c>
      <c r="Y92" s="5">
        <v>7614.7199700400006</v>
      </c>
      <c r="Z92" s="5">
        <v>7614.7199701200007</v>
      </c>
      <c r="AA92" s="5">
        <v>7614.7199701300005</v>
      </c>
      <c r="AB92" s="5">
        <v>7614.7199701600002</v>
      </c>
      <c r="AC92" s="5">
        <v>7614.7199702400003</v>
      </c>
      <c r="AD92" s="5">
        <v>7614.7199703000006</v>
      </c>
      <c r="AE92" s="5">
        <v>7614.7200000600014</v>
      </c>
      <c r="AF92" s="5">
        <v>7614.7200000900002</v>
      </c>
      <c r="AG92" s="5">
        <v>7614.7200001000001</v>
      </c>
    </row>
    <row r="93" spans="1:33">
      <c r="A93" s="56" t="s">
        <v>60</v>
      </c>
      <c r="B93" s="56" t="s">
        <v>197</v>
      </c>
      <c r="C93" s="56" t="s">
        <v>228</v>
      </c>
      <c r="D93" s="56" t="s">
        <v>229</v>
      </c>
      <c r="E93" s="56" t="s">
        <v>217</v>
      </c>
      <c r="F93" s="5">
        <v>306.84199999999998</v>
      </c>
      <c r="G93" s="5">
        <v>528.08200204000002</v>
      </c>
      <c r="H93" s="5">
        <v>528.08200348000003</v>
      </c>
      <c r="I93" s="5">
        <v>528.08200627999997</v>
      </c>
      <c r="J93" s="5">
        <v>562.24200836</v>
      </c>
      <c r="K93" s="5">
        <v>528.0820172</v>
      </c>
      <c r="L93" s="5">
        <v>528.08201725000004</v>
      </c>
      <c r="M93" s="5">
        <v>528.08202137000001</v>
      </c>
      <c r="N93" s="5">
        <v>528.08202138000001</v>
      </c>
      <c r="O93" s="5">
        <v>528.08202204999998</v>
      </c>
      <c r="P93" s="5">
        <v>528.08202205999999</v>
      </c>
      <c r="Q93" s="5">
        <v>528.08202209000001</v>
      </c>
      <c r="R93" s="5">
        <v>528.08202300000005</v>
      </c>
      <c r="S93" s="5">
        <v>528.08203266999999</v>
      </c>
      <c r="T93" s="5">
        <v>528.08209698000007</v>
      </c>
      <c r="U93" s="5">
        <v>528.08218976000001</v>
      </c>
      <c r="V93" s="5">
        <v>528.08218987999999</v>
      </c>
      <c r="W93" s="5">
        <v>566.52767285000004</v>
      </c>
      <c r="X93" s="5">
        <v>636.33854072999998</v>
      </c>
      <c r="Y93" s="5">
        <v>880.69960115000003</v>
      </c>
      <c r="Z93" s="5">
        <v>1110.3478441699999</v>
      </c>
      <c r="AA93" s="5">
        <v>1110.3478442400001</v>
      </c>
      <c r="AB93" s="5">
        <v>1110.34784429</v>
      </c>
      <c r="AC93" s="5">
        <v>1297.26743031</v>
      </c>
      <c r="AD93" s="5">
        <v>1247.0412859800001</v>
      </c>
      <c r="AE93" s="5">
        <v>2475.7187647300002</v>
      </c>
      <c r="AF93" s="5">
        <v>2421.2399761000001</v>
      </c>
      <c r="AG93" s="5">
        <v>2421.2399761199999</v>
      </c>
    </row>
    <row r="94" spans="1:33">
      <c r="A94" s="56" t="s">
        <v>60</v>
      </c>
      <c r="B94" s="56" t="s">
        <v>197</v>
      </c>
      <c r="C94" s="56" t="s">
        <v>230</v>
      </c>
      <c r="D94" s="56" t="s">
        <v>231</v>
      </c>
      <c r="E94" s="56" t="s">
        <v>217</v>
      </c>
      <c r="F94" s="5">
        <v>1214.288</v>
      </c>
      <c r="G94" s="5">
        <v>1360.2880021200001</v>
      </c>
      <c r="H94" s="5">
        <v>1360.28800381</v>
      </c>
      <c r="I94" s="5">
        <v>1360.28800759</v>
      </c>
      <c r="J94" s="5">
        <v>1360.2880337199999</v>
      </c>
      <c r="K94" s="5">
        <v>1360.2880659</v>
      </c>
      <c r="L94" s="5">
        <v>1360.2880659299999</v>
      </c>
      <c r="M94" s="5">
        <v>1360.28807809</v>
      </c>
      <c r="N94" s="5">
        <v>1360.2880780999999</v>
      </c>
      <c r="O94" s="5">
        <v>2349.49435042</v>
      </c>
      <c r="P94" s="5">
        <v>2349.4943508900001</v>
      </c>
      <c r="Q94" s="5">
        <v>2756.93031956</v>
      </c>
      <c r="R94" s="5">
        <v>2756.9303196800001</v>
      </c>
      <c r="S94" s="5">
        <v>2928.9323726799989</v>
      </c>
      <c r="T94" s="5">
        <v>3503.8320155900001</v>
      </c>
      <c r="U94" s="5">
        <v>3731.9655913000001</v>
      </c>
      <c r="V94" s="5">
        <v>5185.5594979100006</v>
      </c>
      <c r="W94" s="5">
        <v>5369.6539166500006</v>
      </c>
      <c r="X94" s="5">
        <v>5979.6530040500002</v>
      </c>
      <c r="Y94" s="5">
        <v>5979.6530043300008</v>
      </c>
      <c r="Z94" s="5">
        <v>6702.7366793700003</v>
      </c>
      <c r="AA94" s="5">
        <v>6599.7766794500003</v>
      </c>
      <c r="AB94" s="5">
        <v>7897.2223074000003</v>
      </c>
      <c r="AC94" s="5">
        <v>7742.16997962</v>
      </c>
      <c r="AD94" s="5">
        <v>7342.1699796800003</v>
      </c>
      <c r="AE94" s="5">
        <v>7314.8699800899994</v>
      </c>
      <c r="AF94" s="5">
        <v>9038.2837709199994</v>
      </c>
      <c r="AG94" s="5">
        <v>9038.2837709399992</v>
      </c>
    </row>
    <row r="95" spans="1:33">
      <c r="A95" s="56" t="s">
        <v>60</v>
      </c>
      <c r="B95" s="56" t="s">
        <v>197</v>
      </c>
      <c r="C95" s="56" t="s">
        <v>232</v>
      </c>
      <c r="D95" s="56" t="s">
        <v>233</v>
      </c>
      <c r="E95" s="56" t="s">
        <v>217</v>
      </c>
      <c r="F95" s="5">
        <v>0</v>
      </c>
      <c r="G95" s="5">
        <v>2.03E-6</v>
      </c>
      <c r="H95" s="5">
        <v>4.1099999999999996E-6</v>
      </c>
      <c r="I95" s="5">
        <v>8.3999999999999992E-6</v>
      </c>
      <c r="J95" s="5">
        <v>3.1189999999999998E-5</v>
      </c>
      <c r="K95" s="5">
        <v>6.9319999999999994E-5</v>
      </c>
      <c r="L95" s="5">
        <v>6.9339999999999997E-5</v>
      </c>
      <c r="M95" s="5">
        <v>133.18588521000001</v>
      </c>
      <c r="N95" s="5">
        <v>133.18588521999999</v>
      </c>
      <c r="O95" s="5">
        <v>133.18588525999999</v>
      </c>
      <c r="P95" s="5">
        <v>133.18588528999999</v>
      </c>
      <c r="Q95" s="5">
        <v>133.18588531</v>
      </c>
      <c r="R95" s="5">
        <v>137.27435581</v>
      </c>
      <c r="S95" s="5">
        <v>142.29431647999999</v>
      </c>
      <c r="T95" s="5">
        <v>152.40067762000001</v>
      </c>
      <c r="U95" s="5">
        <v>165.64037157999999</v>
      </c>
      <c r="V95" s="5">
        <v>168.21090298999999</v>
      </c>
      <c r="W95" s="5">
        <v>362.16226829999999</v>
      </c>
      <c r="X95" s="5">
        <v>1188.7812280000001</v>
      </c>
      <c r="Y95" s="5">
        <v>2985.2964367700001</v>
      </c>
      <c r="Z95" s="5">
        <v>2985.29643691</v>
      </c>
      <c r="AA95" s="5">
        <v>2985.2964369800002</v>
      </c>
      <c r="AB95" s="5">
        <v>2985.2964372500001</v>
      </c>
      <c r="AC95" s="5">
        <v>3874.3143617599999</v>
      </c>
      <c r="AD95" s="5">
        <v>3874.3143619299999</v>
      </c>
      <c r="AE95" s="5">
        <v>6099.9999538700004</v>
      </c>
      <c r="AF95" s="5">
        <v>6099.9999539399996</v>
      </c>
      <c r="AG95" s="5">
        <v>6099.9999539500004</v>
      </c>
    </row>
    <row r="96" spans="1:33">
      <c r="A96" s="56" t="s">
        <v>60</v>
      </c>
      <c r="B96" s="56" t="s">
        <v>163</v>
      </c>
      <c r="C96" s="56" t="s">
        <v>234</v>
      </c>
      <c r="D96" s="56" t="s">
        <v>235</v>
      </c>
      <c r="E96" s="56" t="s">
        <v>217</v>
      </c>
      <c r="F96" s="5">
        <v>2.7300000000000001E-6</v>
      </c>
      <c r="G96" s="5">
        <v>2.74E-6</v>
      </c>
      <c r="H96" s="5">
        <v>5.1900000000000003E-6</v>
      </c>
      <c r="I96" s="5">
        <v>1.169E-5</v>
      </c>
      <c r="J96" s="5">
        <v>1.17E-5</v>
      </c>
      <c r="K96" s="5">
        <v>1.198E-5</v>
      </c>
      <c r="L96" s="5">
        <v>1.2969999999999999E-5</v>
      </c>
      <c r="M96" s="5">
        <v>1.504E-5</v>
      </c>
      <c r="N96" s="5">
        <v>1.713E-5</v>
      </c>
      <c r="O96" s="5">
        <v>2.0290000000000001E-5</v>
      </c>
      <c r="P96" s="5">
        <v>2.033E-5</v>
      </c>
      <c r="Q96" s="5">
        <v>3.6560000000000002E-5</v>
      </c>
      <c r="R96" s="5">
        <v>3.6569999999999997E-5</v>
      </c>
      <c r="S96" s="5">
        <v>3.6579999999999999E-5</v>
      </c>
      <c r="T96" s="5">
        <v>1.0302999999999999E-4</v>
      </c>
      <c r="U96" s="5">
        <v>9.8741999999999992E-4</v>
      </c>
      <c r="V96" s="5">
        <v>9.9361999999999996E-4</v>
      </c>
      <c r="W96" s="5">
        <v>9.9365999999999994E-4</v>
      </c>
      <c r="X96" s="5">
        <v>1.0033900000000001E-3</v>
      </c>
      <c r="Y96" s="5">
        <v>1.0035300000000001E-3</v>
      </c>
      <c r="Z96" s="5">
        <v>1.0187600000000001E-3</v>
      </c>
      <c r="AA96" s="5">
        <v>1.0233900000000001E-3</v>
      </c>
      <c r="AB96" s="5">
        <v>1.09909E-3</v>
      </c>
      <c r="AC96" s="5">
        <v>1.1171600000000001E-3</v>
      </c>
      <c r="AD96" s="5">
        <v>480.80625687000003</v>
      </c>
      <c r="AE96" s="5">
        <v>1630.8940518300001</v>
      </c>
      <c r="AF96" s="5">
        <v>1630.8940519299999</v>
      </c>
      <c r="AG96" s="5">
        <v>1630.8940519400001</v>
      </c>
    </row>
    <row r="97" spans="1:33">
      <c r="A97" s="56" t="s">
        <v>60</v>
      </c>
      <c r="B97" s="56" t="s">
        <v>163</v>
      </c>
      <c r="C97" s="56" t="s">
        <v>236</v>
      </c>
      <c r="D97" s="56" t="s">
        <v>237</v>
      </c>
      <c r="E97" s="56" t="s">
        <v>217</v>
      </c>
      <c r="F97" s="5">
        <v>166.00000256999999</v>
      </c>
      <c r="G97" s="5">
        <v>166.00000256999999</v>
      </c>
      <c r="H97" s="5">
        <v>166.00000521000001</v>
      </c>
      <c r="I97" s="5">
        <v>166.00001173999999</v>
      </c>
      <c r="J97" s="5">
        <v>172.78668386000001</v>
      </c>
      <c r="K97" s="5">
        <v>172.78668517</v>
      </c>
      <c r="L97" s="5">
        <v>174.66711296</v>
      </c>
      <c r="M97" s="5">
        <v>174.66711301000001</v>
      </c>
      <c r="N97" s="5">
        <v>175.49772546</v>
      </c>
      <c r="O97" s="5">
        <v>175.49772548000001</v>
      </c>
      <c r="P97" s="5">
        <v>175.49772551000001</v>
      </c>
      <c r="Q97" s="5">
        <v>183.49412637</v>
      </c>
      <c r="R97" s="5">
        <v>183.4941264</v>
      </c>
      <c r="S97" s="5">
        <v>188.40456030999999</v>
      </c>
      <c r="T97" s="5">
        <v>198.77936217000001</v>
      </c>
      <c r="U97" s="5">
        <v>220.98447422999999</v>
      </c>
      <c r="V97" s="5">
        <v>220.98447432</v>
      </c>
      <c r="W97" s="5">
        <v>222.01362474999999</v>
      </c>
      <c r="X97" s="5">
        <v>223.41557935</v>
      </c>
      <c r="Y97" s="5">
        <v>232.64282435999999</v>
      </c>
      <c r="Z97" s="5">
        <v>232.64282449000001</v>
      </c>
      <c r="AA97" s="5">
        <v>232.64282464999999</v>
      </c>
      <c r="AB97" s="5">
        <v>234.76339904</v>
      </c>
      <c r="AC97" s="5">
        <v>242.63335670999999</v>
      </c>
      <c r="AD97" s="5">
        <v>242.6333568</v>
      </c>
      <c r="AE97" s="5">
        <v>242.63335687</v>
      </c>
      <c r="AF97" s="5">
        <v>251.49814999</v>
      </c>
      <c r="AG97" s="5">
        <v>251.49815007999999</v>
      </c>
    </row>
    <row r="98" spans="1:33">
      <c r="A98" s="56" t="s">
        <v>60</v>
      </c>
      <c r="B98" s="56" t="s">
        <v>163</v>
      </c>
      <c r="C98" s="56" t="s">
        <v>238</v>
      </c>
      <c r="D98" s="56" t="s">
        <v>239</v>
      </c>
      <c r="E98" s="56" t="s">
        <v>217</v>
      </c>
      <c r="F98" s="5">
        <v>535.02000189</v>
      </c>
      <c r="G98" s="5">
        <v>535.02000192000003</v>
      </c>
      <c r="H98" s="5">
        <v>535.02000272999999</v>
      </c>
      <c r="I98" s="5">
        <v>535.02000430999999</v>
      </c>
      <c r="J98" s="5">
        <v>661.94398725999997</v>
      </c>
      <c r="K98" s="5">
        <v>1871.42188971</v>
      </c>
      <c r="L98" s="5">
        <v>1871.42188979</v>
      </c>
      <c r="M98" s="5">
        <v>1871.4218897999999</v>
      </c>
      <c r="N98" s="5">
        <v>1871.4218898199999</v>
      </c>
      <c r="O98" s="5">
        <v>1871.4218898399999</v>
      </c>
      <c r="P98" s="5">
        <v>1871.42188986</v>
      </c>
      <c r="Q98" s="5">
        <v>2040.8575757399999</v>
      </c>
      <c r="R98" s="5">
        <v>2040.85757597</v>
      </c>
      <c r="S98" s="5">
        <v>3290.0923600699998</v>
      </c>
      <c r="T98" s="5">
        <v>3520.01999841</v>
      </c>
      <c r="U98" s="5">
        <v>3520.0199984300002</v>
      </c>
      <c r="V98" s="5">
        <v>3520.01999845</v>
      </c>
      <c r="W98" s="5">
        <v>3520.0199984699998</v>
      </c>
      <c r="X98" s="5">
        <v>3520.0199997700001</v>
      </c>
      <c r="Y98" s="5">
        <v>3520.0199998500002</v>
      </c>
      <c r="Z98" s="5">
        <v>4010.2593471099999</v>
      </c>
      <c r="AA98" s="5">
        <v>4010.2593472499998</v>
      </c>
      <c r="AB98" s="5">
        <v>5043.9397718100008</v>
      </c>
      <c r="AC98" s="5">
        <v>6042.2183984000003</v>
      </c>
      <c r="AD98" s="5">
        <v>6042.2183985400006</v>
      </c>
      <c r="AE98" s="5">
        <v>6465.3141317200007</v>
      </c>
      <c r="AF98" s="5">
        <v>7194.7194851400009</v>
      </c>
      <c r="AG98" s="5">
        <v>7194.7194852000002</v>
      </c>
    </row>
    <row r="99" spans="1:33">
      <c r="A99" s="56" t="s">
        <v>60</v>
      </c>
      <c r="B99" s="56" t="s">
        <v>163</v>
      </c>
      <c r="C99" s="56" t="s">
        <v>240</v>
      </c>
      <c r="D99" s="56" t="s">
        <v>241</v>
      </c>
      <c r="E99" s="56" t="s">
        <v>217</v>
      </c>
      <c r="F99" s="5">
        <v>762.40500362</v>
      </c>
      <c r="G99" s="5">
        <v>762.40500363000001</v>
      </c>
      <c r="H99" s="5">
        <v>762.40501339000002</v>
      </c>
      <c r="I99" s="5">
        <v>1234.0849649199999</v>
      </c>
      <c r="J99" s="5">
        <v>1234.0849649300001</v>
      </c>
      <c r="K99" s="5">
        <v>1832.04042783</v>
      </c>
      <c r="L99" s="5">
        <v>2381.1800921200002</v>
      </c>
      <c r="M99" s="5">
        <v>2381.1800921399999</v>
      </c>
      <c r="N99" s="5">
        <v>2580.15078636</v>
      </c>
      <c r="O99" s="5">
        <v>3329.5875093599998</v>
      </c>
      <c r="P99" s="5">
        <v>3329.5875094100002</v>
      </c>
      <c r="Q99" s="5">
        <v>3757.13939368</v>
      </c>
      <c r="R99" s="5">
        <v>3757.1393936899999</v>
      </c>
      <c r="S99" s="5">
        <v>3757.1393937100001</v>
      </c>
      <c r="T99" s="5">
        <v>3813.7604588300001</v>
      </c>
      <c r="U99" s="5">
        <v>4855.2165897200002</v>
      </c>
      <c r="V99" s="5">
        <v>4855.2165898100002</v>
      </c>
      <c r="W99" s="5">
        <v>4926.16765596</v>
      </c>
      <c r="X99" s="5">
        <v>6652.4893468700002</v>
      </c>
      <c r="Y99" s="5">
        <v>6643.1021355600014</v>
      </c>
      <c r="Z99" s="5">
        <v>6643.1021362199999</v>
      </c>
      <c r="AA99" s="5">
        <v>6643.1021385000004</v>
      </c>
      <c r="AB99" s="5">
        <v>7002.8852426699996</v>
      </c>
      <c r="AC99" s="5">
        <v>7068.9355223100001</v>
      </c>
      <c r="AD99" s="5">
        <v>7104.4015702400002</v>
      </c>
      <c r="AE99" s="5">
        <v>7342.4881623900001</v>
      </c>
      <c r="AF99" s="5">
        <v>7272.0399872400003</v>
      </c>
      <c r="AG99" s="5">
        <v>7202.2899872500002</v>
      </c>
    </row>
    <row r="100" spans="1:33">
      <c r="A100" s="56" t="s">
        <v>60</v>
      </c>
      <c r="B100" s="56" t="s">
        <v>163</v>
      </c>
      <c r="C100" s="56" t="s">
        <v>242</v>
      </c>
      <c r="D100" s="56" t="s">
        <v>243</v>
      </c>
      <c r="E100" s="56" t="s">
        <v>217</v>
      </c>
      <c r="F100" s="5">
        <v>53.000004089999997</v>
      </c>
      <c r="G100" s="5">
        <v>53.000004089999997</v>
      </c>
      <c r="H100" s="5">
        <v>53.000018869999998</v>
      </c>
      <c r="I100" s="5">
        <v>53.000019090000002</v>
      </c>
      <c r="J100" s="5">
        <v>53.000062569999997</v>
      </c>
      <c r="K100" s="5">
        <v>53.000073610000001</v>
      </c>
      <c r="L100" s="5">
        <v>173.16860363000001</v>
      </c>
      <c r="M100" s="5">
        <v>189.21309937999999</v>
      </c>
      <c r="N100" s="5">
        <v>189.21309939</v>
      </c>
      <c r="O100" s="5">
        <v>189.21309941000001</v>
      </c>
      <c r="P100" s="5">
        <v>189.21309941999999</v>
      </c>
      <c r="Q100" s="5">
        <v>189.21309943</v>
      </c>
      <c r="R100" s="5">
        <v>189.21309943</v>
      </c>
      <c r="S100" s="5">
        <v>189.21309944000001</v>
      </c>
      <c r="T100" s="5">
        <v>189.21309946</v>
      </c>
      <c r="U100" s="5">
        <v>239.98817750000001</v>
      </c>
      <c r="V100" s="5">
        <v>239.98817751999999</v>
      </c>
      <c r="W100" s="5">
        <v>239.98817754000001</v>
      </c>
      <c r="X100" s="5">
        <v>239.98817757</v>
      </c>
      <c r="Y100" s="5">
        <v>239.98817758999999</v>
      </c>
      <c r="Z100" s="5">
        <v>274.76080726999999</v>
      </c>
      <c r="AA100" s="5">
        <v>274.76080775000003</v>
      </c>
      <c r="AB100" s="5">
        <v>274.76080783999998</v>
      </c>
      <c r="AC100" s="5">
        <v>274.76080788000002</v>
      </c>
      <c r="AD100" s="5">
        <v>274.76080793</v>
      </c>
      <c r="AE100" s="5">
        <v>274.76080803000002</v>
      </c>
      <c r="AF100" s="5">
        <v>320.88295359</v>
      </c>
      <c r="AG100" s="5">
        <v>320.88295364999999</v>
      </c>
    </row>
    <row r="101" spans="1:33">
      <c r="A101" s="56" t="s">
        <v>60</v>
      </c>
      <c r="B101" s="56" t="s">
        <v>163</v>
      </c>
      <c r="C101" s="56" t="s">
        <v>244</v>
      </c>
      <c r="D101" s="56" t="s">
        <v>245</v>
      </c>
      <c r="E101" s="56" t="s">
        <v>217</v>
      </c>
      <c r="F101" s="5">
        <v>1121.3400011000001</v>
      </c>
      <c r="G101" s="5">
        <v>1121.34000133</v>
      </c>
      <c r="H101" s="5">
        <v>1121.3400077399999</v>
      </c>
      <c r="I101" s="5">
        <v>1121.3400085799999</v>
      </c>
      <c r="J101" s="5">
        <v>1121.3400087</v>
      </c>
      <c r="K101" s="5">
        <v>1121.3400114000001</v>
      </c>
      <c r="L101" s="5">
        <v>1122.2400276599999</v>
      </c>
      <c r="M101" s="5">
        <v>1121.3400430900001</v>
      </c>
      <c r="N101" s="5">
        <v>1121.34007995</v>
      </c>
      <c r="O101" s="5">
        <v>1360.69932576</v>
      </c>
      <c r="P101" s="5">
        <v>1360.69932578</v>
      </c>
      <c r="Q101" s="5">
        <v>1360.6993257900001</v>
      </c>
      <c r="R101" s="5">
        <v>1360.6993257900001</v>
      </c>
      <c r="S101" s="5">
        <v>1360.6993258099999</v>
      </c>
      <c r="T101" s="5">
        <v>1360.69932584</v>
      </c>
      <c r="U101" s="5">
        <v>1686.8191966500001</v>
      </c>
      <c r="V101" s="5">
        <v>1686.8191967</v>
      </c>
      <c r="W101" s="5">
        <v>3436.9382589699999</v>
      </c>
      <c r="X101" s="5">
        <v>3436.9382593999999</v>
      </c>
      <c r="Y101" s="5">
        <v>4376.0007142700006</v>
      </c>
      <c r="Z101" s="5">
        <v>4376.0007147599999</v>
      </c>
      <c r="AA101" s="5">
        <v>4376.0007148300001</v>
      </c>
      <c r="AB101" s="5">
        <v>4376.0007148900004</v>
      </c>
      <c r="AC101" s="5">
        <v>4376.0007149100002</v>
      </c>
      <c r="AD101" s="5">
        <v>4376.0007149499997</v>
      </c>
      <c r="AE101" s="5">
        <v>4376.0007149900002</v>
      </c>
      <c r="AF101" s="5">
        <v>4602.96999177</v>
      </c>
      <c r="AG101" s="5">
        <v>4353.9759917900001</v>
      </c>
    </row>
    <row r="102" spans="1:33">
      <c r="A102" s="56" t="s">
        <v>60</v>
      </c>
      <c r="B102" s="56" t="s">
        <v>163</v>
      </c>
      <c r="C102" s="56" t="s">
        <v>246</v>
      </c>
      <c r="D102" s="56" t="s">
        <v>247</v>
      </c>
      <c r="E102" s="56" t="s">
        <v>217</v>
      </c>
      <c r="F102" s="5">
        <v>456.24400315000003</v>
      </c>
      <c r="G102" s="5">
        <v>456.24400315000003</v>
      </c>
      <c r="H102" s="5">
        <v>456.24400820999989</v>
      </c>
      <c r="I102" s="5">
        <v>456.24400899</v>
      </c>
      <c r="J102" s="5">
        <v>456.24400906</v>
      </c>
      <c r="K102" s="5">
        <v>456.24401221999989</v>
      </c>
      <c r="L102" s="5">
        <v>456.24402429000003</v>
      </c>
      <c r="M102" s="5">
        <v>456.24403046999998</v>
      </c>
      <c r="N102" s="5">
        <v>456.24408158</v>
      </c>
      <c r="O102" s="5">
        <v>456.24459073999998</v>
      </c>
      <c r="P102" s="5">
        <v>456.24459075999999</v>
      </c>
      <c r="Q102" s="5">
        <v>456.24459076999989</v>
      </c>
      <c r="R102" s="5">
        <v>456.24459076999989</v>
      </c>
      <c r="S102" s="5">
        <v>456.24459079000002</v>
      </c>
      <c r="T102" s="5">
        <v>456.24460878000002</v>
      </c>
      <c r="U102" s="5">
        <v>456.24465438999999</v>
      </c>
      <c r="V102" s="5">
        <v>456.24465444999998</v>
      </c>
      <c r="W102" s="5">
        <v>456.24473639000001</v>
      </c>
      <c r="X102" s="5">
        <v>456.24473682000001</v>
      </c>
      <c r="Y102" s="5">
        <v>1484.24399294</v>
      </c>
      <c r="Z102" s="5">
        <v>1484.2439929699999</v>
      </c>
      <c r="AA102" s="5">
        <v>1484.2439999799999</v>
      </c>
      <c r="AB102" s="5">
        <v>1484.24400006</v>
      </c>
      <c r="AC102" s="5">
        <v>1484.24400008</v>
      </c>
      <c r="AD102" s="5">
        <v>1484.2440001</v>
      </c>
      <c r="AE102" s="5">
        <v>1484.2440001099999</v>
      </c>
      <c r="AF102" s="5">
        <v>1484.24400012</v>
      </c>
      <c r="AG102" s="5">
        <v>1307.9800001200001</v>
      </c>
    </row>
    <row r="103" spans="1:33">
      <c r="A103" s="56" t="s">
        <v>60</v>
      </c>
      <c r="B103" s="56" t="s">
        <v>163</v>
      </c>
      <c r="C103" s="56" t="s">
        <v>248</v>
      </c>
      <c r="D103" s="56" t="s">
        <v>249</v>
      </c>
      <c r="E103" s="56" t="s">
        <v>217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</row>
    <row r="104" spans="1:33">
      <c r="A104" s="56" t="s">
        <v>60</v>
      </c>
      <c r="B104" s="56" t="s">
        <v>163</v>
      </c>
      <c r="C104" s="56" t="s">
        <v>250</v>
      </c>
      <c r="D104" s="56" t="s">
        <v>251</v>
      </c>
      <c r="E104" s="56" t="s">
        <v>217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</row>
    <row r="105" spans="1:33">
      <c r="A105" s="56" t="s">
        <v>60</v>
      </c>
      <c r="B105" s="56" t="s">
        <v>198</v>
      </c>
      <c r="C105" s="56" t="s">
        <v>252</v>
      </c>
      <c r="D105" s="56" t="s">
        <v>253</v>
      </c>
      <c r="E105" s="56" t="s">
        <v>217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</row>
    <row r="106" spans="1:33">
      <c r="A106" s="56" t="s">
        <v>60</v>
      </c>
      <c r="B106" s="56" t="s">
        <v>198</v>
      </c>
      <c r="C106" s="56" t="s">
        <v>254</v>
      </c>
      <c r="D106" s="56" t="s">
        <v>255</v>
      </c>
      <c r="E106" s="56" t="s">
        <v>217</v>
      </c>
      <c r="F106" s="5">
        <v>0</v>
      </c>
      <c r="G106" s="5">
        <v>2.04E-6</v>
      </c>
      <c r="H106" s="5">
        <v>3.5700000000000001E-6</v>
      </c>
      <c r="I106" s="5">
        <v>3.6200000000000001E-6</v>
      </c>
      <c r="J106" s="5">
        <v>3.63E-6</v>
      </c>
      <c r="K106" s="5">
        <v>4.5800000000000002E-6</v>
      </c>
      <c r="L106" s="5">
        <v>6.6800000000000004E-6</v>
      </c>
      <c r="M106" s="5">
        <v>1.6699999999999999E-5</v>
      </c>
      <c r="N106" s="5">
        <v>2.137E-5</v>
      </c>
      <c r="O106" s="5">
        <v>2.137E-5</v>
      </c>
      <c r="P106" s="5">
        <v>2.137E-5</v>
      </c>
      <c r="Q106" s="5">
        <v>2.1379999999999999E-5</v>
      </c>
      <c r="R106" s="5">
        <v>2.1379999999999999E-5</v>
      </c>
      <c r="S106" s="5">
        <v>3.1430000000000002E-5</v>
      </c>
      <c r="T106" s="5">
        <v>3.4350000000000001E-5</v>
      </c>
      <c r="U106" s="5">
        <v>4.1879999999999999E-5</v>
      </c>
      <c r="V106" s="5">
        <v>7.5320000000000004E-5</v>
      </c>
      <c r="W106" s="5">
        <v>7.5459999999999999E-5</v>
      </c>
      <c r="X106" s="5">
        <v>1.0397E-4</v>
      </c>
      <c r="Y106" s="5">
        <v>501.80218430999997</v>
      </c>
      <c r="Z106" s="5">
        <v>531.13428176000002</v>
      </c>
      <c r="AA106" s="5">
        <v>531.13428178000004</v>
      </c>
      <c r="AB106" s="5">
        <v>531.13428205000002</v>
      </c>
      <c r="AC106" s="5">
        <v>531.13428208000005</v>
      </c>
      <c r="AD106" s="5">
        <v>531.13428231</v>
      </c>
      <c r="AE106" s="5">
        <v>531.13428238999995</v>
      </c>
      <c r="AF106" s="5">
        <v>586.43278932999999</v>
      </c>
      <c r="AG106" s="5">
        <v>586.43278935000001</v>
      </c>
    </row>
    <row r="107" spans="1:33">
      <c r="A107" s="56" t="s">
        <v>60</v>
      </c>
      <c r="B107" s="56" t="s">
        <v>198</v>
      </c>
      <c r="C107" s="56" t="s">
        <v>256</v>
      </c>
      <c r="D107" s="56" t="s">
        <v>257</v>
      </c>
      <c r="E107" s="56" t="s">
        <v>217</v>
      </c>
      <c r="F107" s="5">
        <v>624.26499999999999</v>
      </c>
      <c r="G107" s="5">
        <v>624.26500175000001</v>
      </c>
      <c r="H107" s="5">
        <v>624.26500222000004</v>
      </c>
      <c r="I107" s="5">
        <v>624.26500245</v>
      </c>
      <c r="J107" s="5">
        <v>624.26500290000001</v>
      </c>
      <c r="K107" s="5">
        <v>624.26500333000001</v>
      </c>
      <c r="L107" s="5">
        <v>624.26500364000003</v>
      </c>
      <c r="M107" s="5">
        <v>624.26500591000001</v>
      </c>
      <c r="N107" s="5">
        <v>624.26501183000005</v>
      </c>
      <c r="O107" s="5">
        <v>2063.5715417199999</v>
      </c>
      <c r="P107" s="5">
        <v>2063.5715417299998</v>
      </c>
      <c r="Q107" s="5">
        <v>2063.5715417500001</v>
      </c>
      <c r="R107" s="5">
        <v>2063.5715417500001</v>
      </c>
      <c r="S107" s="5">
        <v>2234.2281929999999</v>
      </c>
      <c r="T107" s="5">
        <v>2234.2281930200002</v>
      </c>
      <c r="U107" s="5">
        <v>2848.20723043</v>
      </c>
      <c r="V107" s="5">
        <v>2848.2072304600001</v>
      </c>
      <c r="W107" s="5">
        <v>2848.2072304799999</v>
      </c>
      <c r="X107" s="5">
        <v>2848.2072306199998</v>
      </c>
      <c r="Y107" s="5">
        <v>3298.5858365700001</v>
      </c>
      <c r="Z107" s="5">
        <v>3560.5190818299998</v>
      </c>
      <c r="AA107" s="5">
        <v>3560.5190818800002</v>
      </c>
      <c r="AB107" s="5">
        <v>3546.4131141500002</v>
      </c>
      <c r="AC107" s="5">
        <v>3546.4131141799999</v>
      </c>
      <c r="AD107" s="5">
        <v>3563.4728494599999</v>
      </c>
      <c r="AE107" s="5">
        <v>3512.5828315200001</v>
      </c>
      <c r="AF107" s="5">
        <v>4780.9999738699998</v>
      </c>
      <c r="AG107" s="5">
        <v>4699.9999738899996</v>
      </c>
    </row>
    <row r="108" spans="1:33">
      <c r="A108" s="56" t="s">
        <v>60</v>
      </c>
      <c r="B108" s="56" t="s">
        <v>198</v>
      </c>
      <c r="C108" s="56" t="s">
        <v>258</v>
      </c>
      <c r="D108" s="56" t="s">
        <v>259</v>
      </c>
      <c r="E108" s="56" t="s">
        <v>217</v>
      </c>
      <c r="F108" s="5">
        <v>0</v>
      </c>
      <c r="G108" s="5">
        <v>2.21E-6</v>
      </c>
      <c r="H108" s="5">
        <v>3.76E-6</v>
      </c>
      <c r="I108" s="5">
        <v>4.0799999999999999E-6</v>
      </c>
      <c r="J108" s="5">
        <v>4.1999999999999996E-6</v>
      </c>
      <c r="K108" s="5">
        <v>5.4099999999999999E-6</v>
      </c>
      <c r="L108" s="5">
        <v>1.006E-5</v>
      </c>
      <c r="M108" s="5">
        <v>1.914E-5</v>
      </c>
      <c r="N108" s="5">
        <v>2.052E-5</v>
      </c>
      <c r="O108" s="5">
        <v>2.0530000000000002E-5</v>
      </c>
      <c r="P108" s="5">
        <v>2.054E-5</v>
      </c>
      <c r="Q108" s="5">
        <v>2.0550000000000001E-5</v>
      </c>
      <c r="R108" s="5">
        <v>2.0550000000000001E-5</v>
      </c>
      <c r="S108" s="5">
        <v>2.069E-5</v>
      </c>
      <c r="T108" s="5">
        <v>2.3159999999999998E-5</v>
      </c>
      <c r="U108" s="5">
        <v>8.7949999999999996E-5</v>
      </c>
      <c r="V108" s="5">
        <v>399.99999725999999</v>
      </c>
      <c r="W108" s="5">
        <v>399.99999728</v>
      </c>
      <c r="X108" s="5">
        <v>399.99999730000002</v>
      </c>
      <c r="Y108" s="5">
        <v>399.99999732999999</v>
      </c>
      <c r="Z108" s="5">
        <v>399.99999736000001</v>
      </c>
      <c r="AA108" s="5">
        <v>399.99999754999999</v>
      </c>
      <c r="AB108" s="5">
        <v>400.00000017999997</v>
      </c>
      <c r="AC108" s="5">
        <v>400.00000019999999</v>
      </c>
      <c r="AD108" s="5">
        <v>400.00003508999998</v>
      </c>
      <c r="AE108" s="5">
        <v>1304.1700306299999</v>
      </c>
      <c r="AF108" s="5">
        <v>3749.1044305700002</v>
      </c>
      <c r="AG108" s="5">
        <v>3749.10443059</v>
      </c>
    </row>
    <row r="109" spans="1:33">
      <c r="A109" s="56" t="s">
        <v>60</v>
      </c>
      <c r="B109" s="56" t="s">
        <v>198</v>
      </c>
      <c r="C109" s="56" t="s">
        <v>260</v>
      </c>
      <c r="D109" s="56" t="s">
        <v>261</v>
      </c>
      <c r="E109" s="56" t="s">
        <v>217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</row>
    <row r="110" spans="1:33">
      <c r="A110" s="56" t="s">
        <v>60</v>
      </c>
      <c r="B110" s="56" t="s">
        <v>198</v>
      </c>
      <c r="C110" s="56" t="s">
        <v>262</v>
      </c>
      <c r="D110" s="56" t="s">
        <v>263</v>
      </c>
      <c r="E110" s="56" t="s">
        <v>217</v>
      </c>
      <c r="F110" s="5">
        <v>0</v>
      </c>
      <c r="G110" s="5">
        <v>2.0200000000000001E-6</v>
      </c>
      <c r="H110" s="5">
        <v>2.7199999999999998E-6</v>
      </c>
      <c r="I110" s="5">
        <v>3.0699999999999998E-6</v>
      </c>
      <c r="J110" s="5">
        <v>3.2600000000000001E-6</v>
      </c>
      <c r="K110" s="5">
        <v>4.1699999999999999E-6</v>
      </c>
      <c r="L110" s="5">
        <v>5.3299999999999998E-6</v>
      </c>
      <c r="M110" s="5">
        <v>8.0199999999999994E-6</v>
      </c>
      <c r="N110" s="5">
        <v>9.4099999999999997E-6</v>
      </c>
      <c r="O110" s="5">
        <v>9.4199999999999996E-6</v>
      </c>
      <c r="P110" s="5">
        <v>9.4299999999999995E-6</v>
      </c>
      <c r="Q110" s="5">
        <v>1.0210000000000001E-5</v>
      </c>
      <c r="R110" s="5">
        <v>1.022E-5</v>
      </c>
      <c r="S110" s="5">
        <v>1.455E-5</v>
      </c>
      <c r="T110" s="5">
        <v>1.5500000000000001E-5</v>
      </c>
      <c r="U110" s="5">
        <v>3.0870000000000001E-5</v>
      </c>
      <c r="V110" s="5">
        <v>7.7899999999999996E-5</v>
      </c>
      <c r="W110" s="5">
        <v>7.7910000000000005E-5</v>
      </c>
      <c r="X110" s="5">
        <v>7.7940000000000003E-5</v>
      </c>
      <c r="Y110" s="5">
        <v>499.99999656</v>
      </c>
      <c r="Z110" s="5">
        <v>499.99999659000002</v>
      </c>
      <c r="AA110" s="5">
        <v>499.99999659999997</v>
      </c>
      <c r="AB110" s="5">
        <v>500.00000002000002</v>
      </c>
      <c r="AC110" s="5">
        <v>500.00000003999997</v>
      </c>
      <c r="AD110" s="5">
        <v>500.00000007</v>
      </c>
      <c r="AE110" s="5">
        <v>500.00000009000001</v>
      </c>
      <c r="AF110" s="5">
        <v>500.00000010999997</v>
      </c>
      <c r="AG110" s="5">
        <v>500.00000011999998</v>
      </c>
    </row>
    <row r="111" spans="1:33">
      <c r="A111" s="56" t="s">
        <v>60</v>
      </c>
      <c r="B111" s="56" t="s">
        <v>198</v>
      </c>
      <c r="C111" s="56" t="s">
        <v>264</v>
      </c>
      <c r="D111" s="56" t="s">
        <v>265</v>
      </c>
      <c r="E111" s="56" t="s">
        <v>217</v>
      </c>
      <c r="F111" s="5">
        <v>377.536</v>
      </c>
      <c r="G111" s="5">
        <v>377.53600207</v>
      </c>
      <c r="H111" s="5">
        <v>377.53600375000002</v>
      </c>
      <c r="I111" s="5">
        <v>377.53600377999999</v>
      </c>
      <c r="J111" s="5">
        <v>377.53600379</v>
      </c>
      <c r="K111" s="5">
        <v>377.53600463999999</v>
      </c>
      <c r="L111" s="5">
        <v>377.53600707999999</v>
      </c>
      <c r="M111" s="5">
        <v>377.53602081999998</v>
      </c>
      <c r="N111" s="5">
        <v>377.53603837000003</v>
      </c>
      <c r="O111" s="5">
        <v>377.53603837000003</v>
      </c>
      <c r="P111" s="5">
        <v>377.53603837000003</v>
      </c>
      <c r="Q111" s="5">
        <v>377.53603837000003</v>
      </c>
      <c r="R111" s="5">
        <v>377.53603837000003</v>
      </c>
      <c r="S111" s="5">
        <v>377.53604065000002</v>
      </c>
      <c r="T111" s="5">
        <v>377.53604861000002</v>
      </c>
      <c r="U111" s="5">
        <v>377.53611122000001</v>
      </c>
      <c r="V111" s="5">
        <v>377.53611789000001</v>
      </c>
      <c r="W111" s="5">
        <v>377.53611845</v>
      </c>
      <c r="X111" s="5">
        <v>377.53659168000002</v>
      </c>
      <c r="Y111" s="5">
        <v>950.07821781000007</v>
      </c>
      <c r="Z111" s="5">
        <v>950.07821788999991</v>
      </c>
      <c r="AA111" s="5">
        <v>842.55821807999996</v>
      </c>
      <c r="AB111" s="5">
        <v>1044.8989545500001</v>
      </c>
      <c r="AC111" s="5">
        <v>1044.8989545699999</v>
      </c>
      <c r="AD111" s="5">
        <v>1901.9291343</v>
      </c>
      <c r="AE111" s="5">
        <v>1901.9291343299999</v>
      </c>
      <c r="AF111" s="5">
        <v>1970.0159833800001</v>
      </c>
      <c r="AG111" s="5">
        <v>1970.0159834000001</v>
      </c>
    </row>
    <row r="112" spans="1:33">
      <c r="A112" s="56" t="s">
        <v>60</v>
      </c>
      <c r="B112" s="56" t="s">
        <v>199</v>
      </c>
      <c r="C112" s="56" t="s">
        <v>266</v>
      </c>
      <c r="D112" s="56" t="s">
        <v>267</v>
      </c>
      <c r="E112" s="56" t="s">
        <v>217</v>
      </c>
      <c r="F112" s="5">
        <v>142.1628</v>
      </c>
      <c r="G112" s="5">
        <v>142.1628</v>
      </c>
      <c r="H112" s="5">
        <v>142.1628</v>
      </c>
      <c r="I112" s="5">
        <v>142.1628</v>
      </c>
      <c r="J112" s="5">
        <v>142.1628</v>
      </c>
      <c r="K112" s="5">
        <v>142.1628</v>
      </c>
      <c r="L112" s="5">
        <v>142.1628</v>
      </c>
      <c r="M112" s="5">
        <v>142.1628</v>
      </c>
      <c r="N112" s="5">
        <v>142.1628</v>
      </c>
      <c r="O112" s="5">
        <v>142.1628</v>
      </c>
      <c r="P112" s="5">
        <v>142.1628</v>
      </c>
      <c r="Q112" s="5">
        <v>142.1628</v>
      </c>
      <c r="R112" s="5">
        <v>142.1628</v>
      </c>
      <c r="S112" s="5">
        <v>142.1628</v>
      </c>
      <c r="T112" s="5">
        <v>142.1628</v>
      </c>
      <c r="U112" s="5">
        <v>142.1628</v>
      </c>
      <c r="V112" s="5">
        <v>142.1628</v>
      </c>
      <c r="W112" s="5">
        <v>142.1628</v>
      </c>
      <c r="X112" s="5">
        <v>94.996799999999993</v>
      </c>
      <c r="Y112" s="5">
        <v>94.996799999999993</v>
      </c>
      <c r="Z112" s="5">
        <v>94.996799999999993</v>
      </c>
      <c r="AA112" s="5">
        <v>94.996799999999993</v>
      </c>
      <c r="AB112" s="5">
        <v>94.996799999999993</v>
      </c>
      <c r="AC112" s="5">
        <v>94.996799999999993</v>
      </c>
      <c r="AD112" s="5">
        <v>94.996799999999993</v>
      </c>
      <c r="AE112" s="5">
        <v>94.996799999999993</v>
      </c>
      <c r="AF112" s="5">
        <v>0</v>
      </c>
      <c r="AG112" s="5">
        <v>0</v>
      </c>
    </row>
    <row r="113" spans="1:33">
      <c r="A113" s="56" t="s">
        <v>60</v>
      </c>
      <c r="B113" s="56" t="s">
        <v>199</v>
      </c>
      <c r="C113" s="56" t="s">
        <v>268</v>
      </c>
      <c r="D113" s="56" t="s">
        <v>269</v>
      </c>
      <c r="E113" s="56" t="s">
        <v>217</v>
      </c>
      <c r="F113" s="5">
        <v>25.219000000000001</v>
      </c>
      <c r="G113" s="5">
        <v>25.219003130000001</v>
      </c>
      <c r="H113" s="5">
        <v>25.219006749999998</v>
      </c>
      <c r="I113" s="5">
        <v>25.219008030000001</v>
      </c>
      <c r="J113" s="5">
        <v>25.21900806</v>
      </c>
      <c r="K113" s="5">
        <v>25.219008070000001</v>
      </c>
      <c r="L113" s="5">
        <v>25.219011810000001</v>
      </c>
      <c r="M113" s="5">
        <v>25.219025500000001</v>
      </c>
      <c r="N113" s="5">
        <v>19.091054339999999</v>
      </c>
      <c r="O113" s="5">
        <v>19.091054360000001</v>
      </c>
      <c r="P113" s="5">
        <v>19.091054369999998</v>
      </c>
      <c r="Q113" s="5">
        <v>19.091054410000002</v>
      </c>
      <c r="R113" s="5">
        <v>19.091054410000002</v>
      </c>
      <c r="S113" s="5">
        <v>19.091081620000001</v>
      </c>
      <c r="T113" s="5">
        <v>19.091096310000001</v>
      </c>
      <c r="U113" s="5">
        <v>1133.4881863400001</v>
      </c>
      <c r="V113" s="5">
        <v>1133.48818637</v>
      </c>
      <c r="W113" s="5">
        <v>1133.48818646</v>
      </c>
      <c r="X113" s="5">
        <v>1121.7681864900001</v>
      </c>
      <c r="Y113" s="5">
        <v>1121.76818656</v>
      </c>
      <c r="Z113" s="5">
        <v>1121.7681866200001</v>
      </c>
      <c r="AA113" s="5">
        <v>1157.6216695400001</v>
      </c>
      <c r="AB113" s="5">
        <v>1150.2506712100001</v>
      </c>
      <c r="AC113" s="5">
        <v>1150.2506712700001</v>
      </c>
      <c r="AD113" s="5">
        <v>1246.04305909</v>
      </c>
      <c r="AE113" s="5">
        <v>1246.04305929</v>
      </c>
      <c r="AF113" s="5">
        <v>2046.03988048</v>
      </c>
      <c r="AG113" s="5">
        <v>2046.0398804900001</v>
      </c>
    </row>
    <row r="114" spans="1:33">
      <c r="A114" s="56" t="s">
        <v>60</v>
      </c>
      <c r="B114" s="56" t="s">
        <v>199</v>
      </c>
      <c r="C114" s="56" t="s">
        <v>270</v>
      </c>
      <c r="D114" s="56" t="s">
        <v>271</v>
      </c>
      <c r="E114" s="56" t="s">
        <v>217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</row>
    <row r="115" spans="1:33">
      <c r="A115" s="56" t="s">
        <v>60</v>
      </c>
      <c r="B115" s="56" t="s">
        <v>199</v>
      </c>
      <c r="C115" s="56" t="s">
        <v>272</v>
      </c>
      <c r="D115" s="56" t="s">
        <v>273</v>
      </c>
      <c r="E115" s="56" t="s">
        <v>217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</row>
    <row r="116" spans="1:33">
      <c r="A116" s="56" t="s">
        <v>60</v>
      </c>
      <c r="B116" s="56" t="s">
        <v>199</v>
      </c>
      <c r="C116" s="56" t="s">
        <v>274</v>
      </c>
      <c r="D116" s="56" t="s">
        <v>275</v>
      </c>
      <c r="E116" s="56" t="s">
        <v>217</v>
      </c>
      <c r="F116" s="5">
        <v>295.2</v>
      </c>
      <c r="G116" s="5">
        <v>295.20000248000002</v>
      </c>
      <c r="H116" s="5">
        <v>295.20000447000001</v>
      </c>
      <c r="I116" s="5">
        <v>295.20000561000001</v>
      </c>
      <c r="J116" s="5">
        <v>295.20000578000003</v>
      </c>
      <c r="K116" s="5">
        <v>295.20000579999999</v>
      </c>
      <c r="L116" s="5">
        <v>295.20000691000001</v>
      </c>
      <c r="M116" s="5">
        <v>295.20001563</v>
      </c>
      <c r="N116" s="5">
        <v>295.20001881000002</v>
      </c>
      <c r="O116" s="5">
        <v>295.20002346000001</v>
      </c>
      <c r="P116" s="5">
        <v>295.20002347000002</v>
      </c>
      <c r="Q116" s="5">
        <v>295.20002348999998</v>
      </c>
      <c r="R116" s="5">
        <v>295.20002348999998</v>
      </c>
      <c r="S116" s="5">
        <v>295.20002385999999</v>
      </c>
      <c r="T116" s="5">
        <v>295.20004079</v>
      </c>
      <c r="U116" s="5">
        <v>298.93576823000001</v>
      </c>
      <c r="V116" s="5">
        <v>298.93576825000002</v>
      </c>
      <c r="W116" s="5">
        <v>298.93576826999998</v>
      </c>
      <c r="X116" s="5">
        <v>298.93576845000001</v>
      </c>
      <c r="Y116" s="5">
        <v>298.93576848999999</v>
      </c>
      <c r="Z116" s="5">
        <v>773.95751966</v>
      </c>
      <c r="AA116" s="5">
        <v>557.95751984000003</v>
      </c>
      <c r="AB116" s="5">
        <v>557.95751995000001</v>
      </c>
      <c r="AC116" s="5">
        <v>557.95751998000003</v>
      </c>
      <c r="AD116" s="5">
        <v>697.09504592999997</v>
      </c>
      <c r="AE116" s="5">
        <v>1350.1509492299999</v>
      </c>
      <c r="AF116" s="5">
        <v>2469.7910591499999</v>
      </c>
      <c r="AG116" s="5">
        <v>2469.7910591599998</v>
      </c>
    </row>
    <row r="117" spans="1:33">
      <c r="A117" s="56" t="s">
        <v>60</v>
      </c>
      <c r="B117" s="56" t="s">
        <v>199</v>
      </c>
      <c r="C117" s="56" t="s">
        <v>276</v>
      </c>
      <c r="D117" s="56" t="s">
        <v>277</v>
      </c>
      <c r="E117" s="56" t="s">
        <v>217</v>
      </c>
      <c r="F117" s="5">
        <v>0</v>
      </c>
      <c r="G117" s="5">
        <v>0</v>
      </c>
      <c r="H117" s="5">
        <v>5.3700000000000003E-6</v>
      </c>
      <c r="I117" s="5">
        <v>6.1299999999999998E-6</v>
      </c>
      <c r="J117" s="5">
        <v>6.8700000000000003E-6</v>
      </c>
      <c r="K117" s="5">
        <v>7.0199999999999997E-6</v>
      </c>
      <c r="L117" s="5">
        <v>8.4500000000000004E-6</v>
      </c>
      <c r="M117" s="5">
        <v>2.8609999999999999E-5</v>
      </c>
      <c r="N117" s="5">
        <v>4.4169999999999999E-5</v>
      </c>
      <c r="O117" s="5">
        <v>4.4209999999999999E-5</v>
      </c>
      <c r="P117" s="5">
        <v>4.4230000000000002E-5</v>
      </c>
      <c r="Q117" s="5">
        <v>4.6430000000000001E-5</v>
      </c>
      <c r="R117" s="5">
        <v>4.6440000000000003E-5</v>
      </c>
      <c r="S117" s="5">
        <v>5.236E-5</v>
      </c>
      <c r="T117" s="5">
        <v>9.6559999999999997E-5</v>
      </c>
      <c r="U117" s="5">
        <v>5.3846800000000002E-3</v>
      </c>
      <c r="V117" s="5">
        <v>5.3847299999999999E-3</v>
      </c>
      <c r="W117" s="5">
        <v>5.38486E-3</v>
      </c>
      <c r="X117" s="5">
        <v>216.40200736</v>
      </c>
      <c r="Y117" s="5">
        <v>467.11183192999999</v>
      </c>
      <c r="Z117" s="5">
        <v>1567.7917957899999</v>
      </c>
      <c r="AA117" s="5">
        <v>1636.7450686300001</v>
      </c>
      <c r="AB117" s="5">
        <v>1702.1703524100001</v>
      </c>
      <c r="AC117" s="5">
        <v>1702.1703525</v>
      </c>
      <c r="AD117" s="5">
        <v>1702.1703527300001</v>
      </c>
      <c r="AE117" s="5">
        <v>1926.6924160000001</v>
      </c>
      <c r="AF117" s="5">
        <v>1950.8451309500001</v>
      </c>
      <c r="AG117" s="5">
        <v>1950.84513096</v>
      </c>
    </row>
    <row r="118" spans="1:33">
      <c r="A118" s="56" t="s">
        <v>60</v>
      </c>
      <c r="B118" s="56" t="s">
        <v>199</v>
      </c>
      <c r="C118" s="56" t="s">
        <v>278</v>
      </c>
      <c r="D118" s="56" t="s">
        <v>279</v>
      </c>
      <c r="E118" s="56" t="s">
        <v>217</v>
      </c>
      <c r="F118" s="5">
        <v>0</v>
      </c>
      <c r="G118" s="5">
        <v>3.2600000000000001E-6</v>
      </c>
      <c r="H118" s="5">
        <v>6.0499999999999997E-6</v>
      </c>
      <c r="I118" s="5">
        <v>8.1599999999999998E-6</v>
      </c>
      <c r="J118" s="5">
        <v>9.0000000000000002E-6</v>
      </c>
      <c r="K118" s="5">
        <v>9.02E-6</v>
      </c>
      <c r="L118" s="5">
        <v>1.154E-5</v>
      </c>
      <c r="M118" s="5">
        <v>1.7326E-4</v>
      </c>
      <c r="N118" s="5">
        <v>1.7385999999999999E-4</v>
      </c>
      <c r="O118" s="5">
        <v>160.52047371</v>
      </c>
      <c r="P118" s="5">
        <v>160.52047372000001</v>
      </c>
      <c r="Q118" s="5">
        <v>160.52047374</v>
      </c>
      <c r="R118" s="5">
        <v>160.52047374</v>
      </c>
      <c r="S118" s="5">
        <v>160.52047375999999</v>
      </c>
      <c r="T118" s="5">
        <v>524.47244550999994</v>
      </c>
      <c r="U118" s="5">
        <v>627.74615543000004</v>
      </c>
      <c r="V118" s="5">
        <v>627.74615544999995</v>
      </c>
      <c r="W118" s="5">
        <v>627.74615545999995</v>
      </c>
      <c r="X118" s="5">
        <v>627.74615547999997</v>
      </c>
      <c r="Y118" s="5">
        <v>627.74615549999999</v>
      </c>
      <c r="Z118" s="5">
        <v>627.74615554000002</v>
      </c>
      <c r="AA118" s="5">
        <v>656.55201407000004</v>
      </c>
      <c r="AB118" s="5">
        <v>656.55201417000001</v>
      </c>
      <c r="AC118" s="5">
        <v>656.55201422000005</v>
      </c>
      <c r="AD118" s="5">
        <v>656.5520143</v>
      </c>
      <c r="AE118" s="5">
        <v>678.67509770000004</v>
      </c>
      <c r="AF118" s="5">
        <v>690.33815829000002</v>
      </c>
      <c r="AG118" s="5">
        <v>690.33815830000003</v>
      </c>
    </row>
    <row r="119" spans="1:33">
      <c r="A119" s="56" t="s">
        <v>60</v>
      </c>
      <c r="B119" s="56" t="s">
        <v>199</v>
      </c>
      <c r="C119" s="56" t="s">
        <v>280</v>
      </c>
      <c r="D119" s="56" t="s">
        <v>281</v>
      </c>
      <c r="E119" s="56" t="s">
        <v>217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</row>
    <row r="120" spans="1:33">
      <c r="A120" s="56" t="s">
        <v>60</v>
      </c>
      <c r="B120" s="56" t="s">
        <v>199</v>
      </c>
      <c r="C120" s="56" t="s">
        <v>282</v>
      </c>
      <c r="D120" s="56" t="s">
        <v>283</v>
      </c>
      <c r="E120" s="56" t="s">
        <v>217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</row>
    <row r="121" spans="1:33">
      <c r="A121" s="56" t="s">
        <v>60</v>
      </c>
      <c r="B121" s="56" t="s">
        <v>200</v>
      </c>
      <c r="C121" s="56" t="s">
        <v>284</v>
      </c>
      <c r="D121" s="56" t="s">
        <v>285</v>
      </c>
      <c r="E121" s="56" t="s">
        <v>217</v>
      </c>
      <c r="F121" s="5">
        <v>0</v>
      </c>
      <c r="G121" s="5">
        <v>2.2699999999999999E-6</v>
      </c>
      <c r="H121" s="5">
        <v>6.0599999999999996E-6</v>
      </c>
      <c r="I121" s="5">
        <v>6.0800000000000002E-6</v>
      </c>
      <c r="J121" s="5">
        <v>6.0800000000000002E-6</v>
      </c>
      <c r="K121" s="5">
        <v>7.2799999999999998E-6</v>
      </c>
      <c r="L121" s="5">
        <v>7.2799999999999998E-6</v>
      </c>
      <c r="M121" s="5">
        <v>8.0900000000000005E-6</v>
      </c>
      <c r="N121" s="5">
        <v>9.2499999999999995E-6</v>
      </c>
      <c r="O121" s="5">
        <v>9.2499999999999995E-6</v>
      </c>
      <c r="P121" s="5">
        <v>9.2499999999999995E-6</v>
      </c>
      <c r="Q121" s="5">
        <v>9.2499999999999995E-6</v>
      </c>
      <c r="R121" s="5">
        <v>9.2499999999999995E-6</v>
      </c>
      <c r="S121" s="5">
        <v>9.3000000000000007E-6</v>
      </c>
      <c r="T121" s="5">
        <v>1.029E-5</v>
      </c>
      <c r="U121" s="5">
        <v>1.146E-5</v>
      </c>
      <c r="V121" s="5">
        <v>1.147E-5</v>
      </c>
      <c r="W121" s="5">
        <v>1.148E-5</v>
      </c>
      <c r="X121" s="5">
        <v>1.149E-5</v>
      </c>
      <c r="Y121" s="5">
        <v>2.4130000000000001E-5</v>
      </c>
      <c r="Z121" s="5">
        <v>2.4139999999999999E-5</v>
      </c>
      <c r="AA121" s="5">
        <v>2.8410000000000001E-5</v>
      </c>
      <c r="AB121" s="5">
        <v>3.2270000000000001E-5</v>
      </c>
      <c r="AC121" s="5">
        <v>3.2280000000000003E-5</v>
      </c>
      <c r="AD121" s="5">
        <v>3.2289999999999997E-5</v>
      </c>
      <c r="AE121" s="5">
        <v>3.2299999999999999E-5</v>
      </c>
      <c r="AF121" s="5">
        <v>3.2419999999999998E-5</v>
      </c>
      <c r="AG121" s="5">
        <v>3.2440000000000001E-5</v>
      </c>
    </row>
    <row r="122" spans="1:33">
      <c r="A122" s="56" t="s">
        <v>60</v>
      </c>
      <c r="B122" s="56" t="s">
        <v>200</v>
      </c>
      <c r="C122" s="56" t="s">
        <v>286</v>
      </c>
      <c r="D122" s="56" t="s">
        <v>287</v>
      </c>
      <c r="E122" s="56" t="s">
        <v>217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</row>
    <row r="123" spans="1:33">
      <c r="A123" s="56" t="s">
        <v>60</v>
      </c>
      <c r="B123" s="56" t="s">
        <v>200</v>
      </c>
      <c r="C123" s="56" t="s">
        <v>288</v>
      </c>
      <c r="D123" s="56" t="s">
        <v>289</v>
      </c>
      <c r="E123" s="56" t="s">
        <v>217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</row>
    <row r="124" spans="1:33" ht="16.5" customHeight="1"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33">
      <c r="A125" s="56" t="s">
        <v>60</v>
      </c>
      <c r="B125" s="56" t="s">
        <v>197</v>
      </c>
      <c r="C125" s="56" t="s">
        <v>215</v>
      </c>
      <c r="D125" s="56" t="s">
        <v>216</v>
      </c>
      <c r="E125" s="56" t="s">
        <v>142</v>
      </c>
      <c r="F125" s="5">
        <v>330.26499999999999</v>
      </c>
      <c r="G125" s="5">
        <v>829.99999306999996</v>
      </c>
      <c r="H125" s="5">
        <v>829.99999306999996</v>
      </c>
      <c r="I125" s="5">
        <v>829.99999306999996</v>
      </c>
      <c r="J125" s="5">
        <v>829.99999306999996</v>
      </c>
      <c r="K125" s="5">
        <v>838.23008494999988</v>
      </c>
      <c r="L125" s="5">
        <v>842.89850518999992</v>
      </c>
      <c r="M125" s="5">
        <v>850.80845146000001</v>
      </c>
      <c r="N125" s="5">
        <v>854.95518332999995</v>
      </c>
      <c r="O125" s="5">
        <v>854.9551892799999</v>
      </c>
      <c r="P125" s="5">
        <v>856.37085233000005</v>
      </c>
      <c r="Q125" s="5">
        <v>864.05687173999991</v>
      </c>
      <c r="R125" s="5">
        <v>864.05687174999991</v>
      </c>
      <c r="S125" s="5">
        <v>879.10199153999997</v>
      </c>
      <c r="T125" s="5">
        <v>900.26503022999998</v>
      </c>
      <c r="U125" s="5">
        <v>1114.6344797700001</v>
      </c>
      <c r="V125" s="5">
        <v>1429.56034884</v>
      </c>
      <c r="W125" s="5">
        <v>1429.56034886</v>
      </c>
      <c r="X125" s="5">
        <v>1429.5603489099999</v>
      </c>
      <c r="Y125" s="5">
        <v>1429.56034894</v>
      </c>
      <c r="Z125" s="5">
        <v>1487.6799421400001</v>
      </c>
      <c r="AA125" s="5">
        <v>1487.6799421600001</v>
      </c>
      <c r="AB125" s="5">
        <v>1781.75828615</v>
      </c>
      <c r="AC125" s="5">
        <v>1781.7582861599999</v>
      </c>
      <c r="AD125" s="5">
        <v>1781.7582861799999</v>
      </c>
      <c r="AE125" s="5">
        <v>1822.5257670399999</v>
      </c>
      <c r="AF125" s="5">
        <v>1822.52576742</v>
      </c>
      <c r="AG125" s="5">
        <v>1837.71647902</v>
      </c>
    </row>
    <row r="126" spans="1:33">
      <c r="A126" s="56" t="s">
        <v>60</v>
      </c>
      <c r="B126" s="56" t="s">
        <v>197</v>
      </c>
      <c r="C126" s="56" t="s">
        <v>218</v>
      </c>
      <c r="D126" s="56" t="s">
        <v>219</v>
      </c>
      <c r="E126" s="56" t="s">
        <v>142</v>
      </c>
      <c r="F126" s="5">
        <v>43.2</v>
      </c>
      <c r="G126" s="5">
        <v>43.200006780000002</v>
      </c>
      <c r="H126" s="5">
        <v>43.200006780000002</v>
      </c>
      <c r="I126" s="5">
        <v>43.200006780000002</v>
      </c>
      <c r="J126" s="5">
        <v>43.200006780000002</v>
      </c>
      <c r="K126" s="5">
        <v>43.200010319999997</v>
      </c>
      <c r="L126" s="5">
        <v>43.20002461</v>
      </c>
      <c r="M126" s="5">
        <v>43.20003225</v>
      </c>
      <c r="N126" s="5">
        <v>43.200032270000001</v>
      </c>
      <c r="O126" s="5">
        <v>371.73438298999997</v>
      </c>
      <c r="P126" s="5">
        <v>740.46539992999999</v>
      </c>
      <c r="Q126" s="5">
        <v>740.46539994</v>
      </c>
      <c r="R126" s="5">
        <v>740.46539995000001</v>
      </c>
      <c r="S126" s="5">
        <v>740.46539996000001</v>
      </c>
      <c r="T126" s="5">
        <v>740.46539998000003</v>
      </c>
      <c r="U126" s="5">
        <v>779.64264746000003</v>
      </c>
      <c r="V126" s="5">
        <v>779.64264747000004</v>
      </c>
      <c r="W126" s="5">
        <v>779.64264748000005</v>
      </c>
      <c r="X126" s="5">
        <v>779.64264748000005</v>
      </c>
      <c r="Y126" s="5">
        <v>779.64264749000006</v>
      </c>
      <c r="Z126" s="5">
        <v>787.91365951</v>
      </c>
      <c r="AA126" s="5">
        <v>787.91365953000002</v>
      </c>
      <c r="AB126" s="5">
        <v>787.91365956000004</v>
      </c>
      <c r="AC126" s="5">
        <v>755.22557775999996</v>
      </c>
      <c r="AD126" s="5">
        <v>755.22557776999997</v>
      </c>
      <c r="AE126" s="5">
        <v>755.22557778999999</v>
      </c>
      <c r="AF126" s="5">
        <v>763.62477942999999</v>
      </c>
      <c r="AG126" s="5">
        <v>763.62477946000001</v>
      </c>
    </row>
    <row r="127" spans="1:33">
      <c r="A127" s="56" t="s">
        <v>60</v>
      </c>
      <c r="B127" s="56" t="s">
        <v>197</v>
      </c>
      <c r="C127" s="56" t="s">
        <v>220</v>
      </c>
      <c r="D127" s="56" t="s">
        <v>221</v>
      </c>
      <c r="E127" s="56" t="s">
        <v>142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</row>
    <row r="128" spans="1:33">
      <c r="A128" s="56" t="s">
        <v>60</v>
      </c>
      <c r="B128" s="56" t="s">
        <v>197</v>
      </c>
      <c r="C128" s="56" t="s">
        <v>222</v>
      </c>
      <c r="D128" s="56" t="s">
        <v>223</v>
      </c>
      <c r="E128" s="56" t="s">
        <v>142</v>
      </c>
      <c r="F128" s="5">
        <v>0</v>
      </c>
      <c r="G128" s="5">
        <v>1.048E-5</v>
      </c>
      <c r="H128" s="5">
        <v>1.4780000000000001E-5</v>
      </c>
      <c r="I128" s="5">
        <v>1.997E-5</v>
      </c>
      <c r="J128" s="5">
        <v>1000.00000688</v>
      </c>
      <c r="K128" s="5">
        <v>1000.00001361</v>
      </c>
      <c r="L128" s="5">
        <v>1643.74341617</v>
      </c>
      <c r="M128" s="5">
        <v>1643.74341648</v>
      </c>
      <c r="N128" s="5">
        <v>1643.7434164900001</v>
      </c>
      <c r="O128" s="5">
        <v>1643.7434164900001</v>
      </c>
      <c r="P128" s="5">
        <v>1643.7434165100001</v>
      </c>
      <c r="Q128" s="5">
        <v>1643.7434165100001</v>
      </c>
      <c r="R128" s="5">
        <v>1643.7434165100001</v>
      </c>
      <c r="S128" s="5">
        <v>1643.7434165300001</v>
      </c>
      <c r="T128" s="5">
        <v>1643.7434165499999</v>
      </c>
      <c r="U128" s="5">
        <v>1643.74341656</v>
      </c>
      <c r="V128" s="5">
        <v>1643.74341656</v>
      </c>
      <c r="W128" s="5">
        <v>1643.7434165699999</v>
      </c>
      <c r="X128" s="5">
        <v>1643.74341658</v>
      </c>
      <c r="Y128" s="5">
        <v>1643.7434165899999</v>
      </c>
      <c r="Z128" s="5">
        <v>1643.7434167399999</v>
      </c>
      <c r="AA128" s="5">
        <v>1643.7434167700001</v>
      </c>
      <c r="AB128" s="5">
        <v>1643.74341678</v>
      </c>
      <c r="AC128" s="5">
        <v>1643.74341682</v>
      </c>
      <c r="AD128" s="5">
        <v>1643.7434168299999</v>
      </c>
      <c r="AE128" s="5">
        <v>1694.42099388</v>
      </c>
      <c r="AF128" s="5">
        <v>1885.1450321</v>
      </c>
      <c r="AG128" s="5">
        <v>1885.1450321100001</v>
      </c>
    </row>
    <row r="129" spans="1:33">
      <c r="A129" s="56" t="s">
        <v>60</v>
      </c>
      <c r="B129" s="56" t="s">
        <v>197</v>
      </c>
      <c r="C129" s="56" t="s">
        <v>224</v>
      </c>
      <c r="D129" s="56" t="s">
        <v>225</v>
      </c>
      <c r="E129" s="56" t="s">
        <v>142</v>
      </c>
      <c r="F129" s="5">
        <v>0</v>
      </c>
      <c r="G129" s="5">
        <v>3.7500000000000001E-6</v>
      </c>
      <c r="H129" s="5">
        <v>7.6000000000000001E-6</v>
      </c>
      <c r="I129" s="5">
        <v>7.7300000000000005E-6</v>
      </c>
      <c r="J129" s="5">
        <v>1.594E-5</v>
      </c>
      <c r="K129" s="5">
        <v>94.576592910000002</v>
      </c>
      <c r="L129" s="5">
        <v>94.576592959999999</v>
      </c>
      <c r="M129" s="5">
        <v>94.576592969999993</v>
      </c>
      <c r="N129" s="5">
        <v>94.576592980000001</v>
      </c>
      <c r="O129" s="5">
        <v>94.576592980000001</v>
      </c>
      <c r="P129" s="5">
        <v>94.576593000000003</v>
      </c>
      <c r="Q129" s="5">
        <v>94.576593000000003</v>
      </c>
      <c r="R129" s="5">
        <v>94.576593000000003</v>
      </c>
      <c r="S129" s="5">
        <v>94.576593029999998</v>
      </c>
      <c r="T129" s="5">
        <v>105.17702232000001</v>
      </c>
      <c r="U129" s="5">
        <v>105.17702233999999</v>
      </c>
      <c r="V129" s="5">
        <v>105.17702235</v>
      </c>
      <c r="W129" s="5">
        <v>105.17702235</v>
      </c>
      <c r="X129" s="5">
        <v>105.17702235</v>
      </c>
      <c r="Y129" s="5">
        <v>105.17702236</v>
      </c>
      <c r="Z129" s="5">
        <v>105.17702237</v>
      </c>
      <c r="AA129" s="5">
        <v>105.17702244</v>
      </c>
      <c r="AB129" s="5">
        <v>105.17702245</v>
      </c>
      <c r="AC129" s="5">
        <v>105.17702251</v>
      </c>
      <c r="AD129" s="5">
        <v>105.17702255</v>
      </c>
      <c r="AE129" s="5">
        <v>117.11847113</v>
      </c>
      <c r="AF129" s="5">
        <v>117.11847127</v>
      </c>
      <c r="AG129" s="5">
        <v>117.11847127999999</v>
      </c>
    </row>
    <row r="130" spans="1:33">
      <c r="A130" s="56" t="s">
        <v>60</v>
      </c>
      <c r="B130" s="56" t="s">
        <v>197</v>
      </c>
      <c r="C130" s="56" t="s">
        <v>226</v>
      </c>
      <c r="D130" s="56" t="s">
        <v>227</v>
      </c>
      <c r="E130" s="56" t="s">
        <v>142</v>
      </c>
      <c r="F130" s="5">
        <v>0</v>
      </c>
      <c r="G130" s="5">
        <v>355.01126011000002</v>
      </c>
      <c r="H130" s="5">
        <v>900.00000643999999</v>
      </c>
      <c r="I130" s="5">
        <v>900.00000694000005</v>
      </c>
      <c r="J130" s="5">
        <v>900.00001141999996</v>
      </c>
      <c r="K130" s="5">
        <v>900.00001895000003</v>
      </c>
      <c r="L130" s="5">
        <v>1011.27135801</v>
      </c>
      <c r="M130" s="5">
        <v>1959.84238989</v>
      </c>
      <c r="N130" s="5">
        <v>1959.84238992</v>
      </c>
      <c r="O130" s="5">
        <v>2347.7671419500002</v>
      </c>
      <c r="P130" s="5">
        <v>2640.9119409199998</v>
      </c>
      <c r="Q130" s="5">
        <v>2640.9119409199998</v>
      </c>
      <c r="R130" s="5">
        <v>2640.9119409199998</v>
      </c>
      <c r="S130" s="5">
        <v>2640.9119409499999</v>
      </c>
      <c r="T130" s="5">
        <v>2662.4743549599998</v>
      </c>
      <c r="U130" s="5">
        <v>2859.1133721699998</v>
      </c>
      <c r="V130" s="5">
        <v>2859.1133721800002</v>
      </c>
      <c r="W130" s="5">
        <v>2859.1133724900001</v>
      </c>
      <c r="X130" s="5">
        <v>2859.1133725499999</v>
      </c>
      <c r="Y130" s="5">
        <v>3483.1956769899998</v>
      </c>
      <c r="Z130" s="5">
        <v>3499.9999941699998</v>
      </c>
      <c r="AA130" s="5">
        <v>3499.9999941800002</v>
      </c>
      <c r="AB130" s="5">
        <v>3499.9999941999999</v>
      </c>
      <c r="AC130" s="5">
        <v>3499.9999942099998</v>
      </c>
      <c r="AD130" s="5">
        <v>3499.99999424</v>
      </c>
      <c r="AE130" s="5">
        <v>3499.9999942700001</v>
      </c>
      <c r="AF130" s="5">
        <v>3499.9999942899999</v>
      </c>
      <c r="AG130" s="5">
        <v>3499.9999942999998</v>
      </c>
    </row>
    <row r="131" spans="1:33">
      <c r="A131" s="56" t="s">
        <v>60</v>
      </c>
      <c r="B131" s="56" t="s">
        <v>197</v>
      </c>
      <c r="C131" s="56" t="s">
        <v>228</v>
      </c>
      <c r="D131" s="56" t="s">
        <v>229</v>
      </c>
      <c r="E131" s="56" t="s">
        <v>142</v>
      </c>
      <c r="F131" s="5">
        <v>0</v>
      </c>
      <c r="G131" s="5">
        <v>5.5999999999999997E-6</v>
      </c>
      <c r="H131" s="5">
        <v>1.043E-5</v>
      </c>
      <c r="I131" s="5">
        <v>1.345E-5</v>
      </c>
      <c r="J131" s="5">
        <v>2.459E-5</v>
      </c>
      <c r="K131" s="5">
        <v>8.5489999999999996E-5</v>
      </c>
      <c r="L131" s="5">
        <v>1.0187E-4</v>
      </c>
      <c r="M131" s="5">
        <v>186.96857588</v>
      </c>
      <c r="N131" s="5">
        <v>186.96857592000001</v>
      </c>
      <c r="O131" s="5">
        <v>300.00007651999999</v>
      </c>
      <c r="P131" s="5">
        <v>555.06803381000009</v>
      </c>
      <c r="Q131" s="5">
        <v>555.06803382999999</v>
      </c>
      <c r="R131" s="5">
        <v>555.06803382999999</v>
      </c>
      <c r="S131" s="5">
        <v>555.06803394000008</v>
      </c>
      <c r="T131" s="5">
        <v>555.06803530000002</v>
      </c>
      <c r="U131" s="5">
        <v>555.06803532999993</v>
      </c>
      <c r="V131" s="5">
        <v>555.06803534999995</v>
      </c>
      <c r="W131" s="5">
        <v>576.15056497</v>
      </c>
      <c r="X131" s="5">
        <v>576.15056535000008</v>
      </c>
      <c r="Y131" s="5">
        <v>1099.9999963600001</v>
      </c>
      <c r="Z131" s="5">
        <v>1271.09298337</v>
      </c>
      <c r="AA131" s="5">
        <v>1271.0929834000001</v>
      </c>
      <c r="AB131" s="5">
        <v>1340.7874871700001</v>
      </c>
      <c r="AC131" s="5">
        <v>1340.78748718</v>
      </c>
      <c r="AD131" s="5">
        <v>1342.9421828500001</v>
      </c>
      <c r="AE131" s="5">
        <v>1742.49588733</v>
      </c>
      <c r="AF131" s="5">
        <v>1832.9129273799999</v>
      </c>
      <c r="AG131" s="5">
        <v>1832.91292739</v>
      </c>
    </row>
    <row r="132" spans="1:33">
      <c r="A132" s="56" t="s">
        <v>60</v>
      </c>
      <c r="B132" s="56" t="s">
        <v>197</v>
      </c>
      <c r="C132" s="56" t="s">
        <v>230</v>
      </c>
      <c r="D132" s="56" t="s">
        <v>231</v>
      </c>
      <c r="E132" s="56" t="s">
        <v>142</v>
      </c>
      <c r="F132" s="5">
        <v>912.96400000000006</v>
      </c>
      <c r="G132" s="5">
        <v>2312.9640038100001</v>
      </c>
      <c r="H132" s="5">
        <v>2312.9640117700001</v>
      </c>
      <c r="I132" s="5">
        <v>3144.75398778</v>
      </c>
      <c r="J132" s="5">
        <v>3183.9790765600001</v>
      </c>
      <c r="K132" s="5">
        <v>4446.0599255899997</v>
      </c>
      <c r="L132" s="5">
        <v>4540.0057886600007</v>
      </c>
      <c r="M132" s="5">
        <v>4691.3843474900004</v>
      </c>
      <c r="N132" s="5">
        <v>4691.3843474999994</v>
      </c>
      <c r="O132" s="5">
        <v>4691.3843475100002</v>
      </c>
      <c r="P132" s="5">
        <v>4857.3597444200004</v>
      </c>
      <c r="Q132" s="5">
        <v>4857.3597444900006</v>
      </c>
      <c r="R132" s="5">
        <v>4857.3597444900006</v>
      </c>
      <c r="S132" s="5">
        <v>5195.72696137</v>
      </c>
      <c r="T132" s="5">
        <v>6212.9639925600004</v>
      </c>
      <c r="U132" s="5">
        <v>6212.9639925800002</v>
      </c>
      <c r="V132" s="5">
        <v>6212.9639925900001</v>
      </c>
      <c r="W132" s="5">
        <v>6212.9639929700006</v>
      </c>
      <c r="X132" s="5">
        <v>6212.9639931800002</v>
      </c>
      <c r="Y132" s="5">
        <v>7059.2171824999996</v>
      </c>
      <c r="Z132" s="5">
        <v>7955.7417603899994</v>
      </c>
      <c r="AA132" s="5">
        <v>7515.7667603999998</v>
      </c>
      <c r="AB132" s="5">
        <v>7515.7667604500002</v>
      </c>
      <c r="AC132" s="5">
        <v>7515.7667604600001</v>
      </c>
      <c r="AD132" s="5">
        <v>7974.0930133000002</v>
      </c>
      <c r="AE132" s="5">
        <v>9980.5660314899997</v>
      </c>
      <c r="AF132" s="5">
        <v>9980.56603154</v>
      </c>
      <c r="AG132" s="5">
        <v>9980.566031549999</v>
      </c>
    </row>
    <row r="133" spans="1:33">
      <c r="A133" s="56" t="s">
        <v>60</v>
      </c>
      <c r="B133" s="56" t="s">
        <v>197</v>
      </c>
      <c r="C133" s="56" t="s">
        <v>232</v>
      </c>
      <c r="D133" s="56" t="s">
        <v>233</v>
      </c>
      <c r="E133" s="56" t="s">
        <v>142</v>
      </c>
      <c r="F133" s="5">
        <v>0</v>
      </c>
      <c r="G133" s="5">
        <v>4.8599999999999992E-6</v>
      </c>
      <c r="H133" s="5">
        <v>7.1899999999999998E-6</v>
      </c>
      <c r="I133" s="5">
        <v>8.1699999999999997E-6</v>
      </c>
      <c r="J133" s="5">
        <v>1.1759999999999999E-5</v>
      </c>
      <c r="K133" s="5">
        <v>1.8689999999999999E-5</v>
      </c>
      <c r="L133" s="5">
        <v>3.7920000000000003E-5</v>
      </c>
      <c r="M133" s="5">
        <v>5.4490000000000002E-5</v>
      </c>
      <c r="N133" s="5">
        <v>5.4530000000000001E-5</v>
      </c>
      <c r="O133" s="5">
        <v>5.6579999999999997E-5</v>
      </c>
      <c r="P133" s="5">
        <v>173.63069403</v>
      </c>
      <c r="Q133" s="5">
        <v>173.63069403</v>
      </c>
      <c r="R133" s="5">
        <v>173.63069403</v>
      </c>
      <c r="S133" s="5">
        <v>173.63069406</v>
      </c>
      <c r="T133" s="5">
        <v>173.63075151000001</v>
      </c>
      <c r="U133" s="5">
        <v>173.63075157</v>
      </c>
      <c r="V133" s="5">
        <v>173.63075158999999</v>
      </c>
      <c r="W133" s="5">
        <v>388.69732512000002</v>
      </c>
      <c r="X133" s="5">
        <v>1003.59140252</v>
      </c>
      <c r="Y133" s="5">
        <v>3392.5978128299998</v>
      </c>
      <c r="Z133" s="5">
        <v>3399.9999779200002</v>
      </c>
      <c r="AA133" s="5">
        <v>3399.9999779300001</v>
      </c>
      <c r="AB133" s="5">
        <v>3399.9999829799999</v>
      </c>
      <c r="AC133" s="5">
        <v>3399.9999830199999</v>
      </c>
      <c r="AD133" s="5">
        <v>3400.0000001100002</v>
      </c>
      <c r="AE133" s="5">
        <v>3400.0000001499998</v>
      </c>
      <c r="AF133" s="5">
        <v>3400.0000001899998</v>
      </c>
      <c r="AG133" s="5">
        <v>3400.0000002100001</v>
      </c>
    </row>
    <row r="134" spans="1:33">
      <c r="A134" s="56" t="s">
        <v>60</v>
      </c>
      <c r="B134" s="56" t="s">
        <v>163</v>
      </c>
      <c r="C134" s="56" t="s">
        <v>234</v>
      </c>
      <c r="D134" s="56" t="s">
        <v>235</v>
      </c>
      <c r="E134" s="56" t="s">
        <v>142</v>
      </c>
      <c r="F134" s="5">
        <v>6.7650000000000005E-5</v>
      </c>
      <c r="G134" s="5">
        <v>6.7650000000000005E-5</v>
      </c>
      <c r="H134" s="5">
        <v>400.0010049</v>
      </c>
      <c r="I134" s="5">
        <v>734.4638856900001</v>
      </c>
      <c r="J134" s="5">
        <v>734.4638856900001</v>
      </c>
      <c r="K134" s="5">
        <v>734.46388569999999</v>
      </c>
      <c r="L134" s="5">
        <v>734.46388573000002</v>
      </c>
      <c r="M134" s="5">
        <v>1515.2954544700001</v>
      </c>
      <c r="N134" s="5">
        <v>1630.8940720200001</v>
      </c>
      <c r="O134" s="5">
        <v>1630.89407205</v>
      </c>
      <c r="P134" s="5">
        <v>1630.89407205</v>
      </c>
      <c r="Q134" s="5">
        <v>1630.89407205</v>
      </c>
      <c r="R134" s="5">
        <v>1630.89407205</v>
      </c>
      <c r="S134" s="5">
        <v>1630.89407205</v>
      </c>
      <c r="T134" s="5">
        <v>1630.89407609</v>
      </c>
      <c r="U134" s="5">
        <v>1630.89407609</v>
      </c>
      <c r="V134" s="5">
        <v>1630.89407609</v>
      </c>
      <c r="W134" s="5">
        <v>1630.89407609</v>
      </c>
      <c r="X134" s="5">
        <v>1630.89407609</v>
      </c>
      <c r="Y134" s="5">
        <v>1630.89407609</v>
      </c>
      <c r="Z134" s="5">
        <v>1630.89407609</v>
      </c>
      <c r="AA134" s="5">
        <v>1630.89407609</v>
      </c>
      <c r="AB134" s="5">
        <v>1630.89407609</v>
      </c>
      <c r="AC134" s="5">
        <v>1630.89407609</v>
      </c>
      <c r="AD134" s="5">
        <v>1630.89407609</v>
      </c>
      <c r="AE134" s="5">
        <v>1630.89407609</v>
      </c>
      <c r="AF134" s="5">
        <v>1630.89407609</v>
      </c>
      <c r="AG134" s="5">
        <v>1630.89407609</v>
      </c>
    </row>
    <row r="135" spans="1:33">
      <c r="A135" s="56" t="s">
        <v>60</v>
      </c>
      <c r="B135" s="56" t="s">
        <v>163</v>
      </c>
      <c r="C135" s="56" t="s">
        <v>236</v>
      </c>
      <c r="D135" s="56" t="s">
        <v>237</v>
      </c>
      <c r="E135" s="56" t="s">
        <v>142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</row>
    <row r="136" spans="1:33">
      <c r="A136" s="56" t="s">
        <v>60</v>
      </c>
      <c r="B136" s="56" t="s">
        <v>163</v>
      </c>
      <c r="C136" s="56" t="s">
        <v>238</v>
      </c>
      <c r="D136" s="56" t="s">
        <v>239</v>
      </c>
      <c r="E136" s="56" t="s">
        <v>142</v>
      </c>
      <c r="F136" s="5">
        <v>599.63490542</v>
      </c>
      <c r="G136" s="5">
        <v>599.63490542</v>
      </c>
      <c r="H136" s="5">
        <v>634.6898923</v>
      </c>
      <c r="I136" s="5">
        <v>645.31896655000003</v>
      </c>
      <c r="J136" s="5">
        <v>4052.2874056000001</v>
      </c>
      <c r="K136" s="5">
        <v>4161.4726781400004</v>
      </c>
      <c r="L136" s="5">
        <v>4161.4726781499994</v>
      </c>
      <c r="M136" s="5">
        <v>4161.4726787099999</v>
      </c>
      <c r="N136" s="5">
        <v>4361.9723152199986</v>
      </c>
      <c r="O136" s="5">
        <v>4361.9723152299994</v>
      </c>
      <c r="P136" s="5">
        <v>4408.6537677399992</v>
      </c>
      <c r="Q136" s="5">
        <v>4880.5287931299999</v>
      </c>
      <c r="R136" s="5">
        <v>5230.0722371600004</v>
      </c>
      <c r="S136" s="5">
        <v>7484.7485125299991</v>
      </c>
      <c r="T136" s="5">
        <v>7562.0467655899993</v>
      </c>
      <c r="U136" s="5">
        <v>7669.9999975999999</v>
      </c>
      <c r="V136" s="5">
        <v>7669.9999975999999</v>
      </c>
      <c r="W136" s="5">
        <v>7669.9999975999999</v>
      </c>
      <c r="X136" s="5">
        <v>7669.9999975999999</v>
      </c>
      <c r="Y136" s="5">
        <v>7669.9999975999999</v>
      </c>
      <c r="Z136" s="5">
        <v>7399.9999975999999</v>
      </c>
      <c r="AA136" s="5">
        <v>7400.0000001099997</v>
      </c>
      <c r="AB136" s="5">
        <v>7400.0000001300004</v>
      </c>
      <c r="AC136" s="5">
        <v>7400.0000001300004</v>
      </c>
      <c r="AD136" s="5">
        <v>7400.0000001300004</v>
      </c>
      <c r="AE136" s="5">
        <v>7400.0000001300004</v>
      </c>
      <c r="AF136" s="5">
        <v>7400.0000001300004</v>
      </c>
      <c r="AG136" s="5">
        <v>7400.0000001300004</v>
      </c>
    </row>
    <row r="137" spans="1:33">
      <c r="A137" s="56" t="s">
        <v>60</v>
      </c>
      <c r="B137" s="56" t="s">
        <v>163</v>
      </c>
      <c r="C137" s="56" t="s">
        <v>240</v>
      </c>
      <c r="D137" s="56" t="s">
        <v>241</v>
      </c>
      <c r="E137" s="56" t="s">
        <v>142</v>
      </c>
      <c r="F137" s="5">
        <v>658.76832755000009</v>
      </c>
      <c r="G137" s="5">
        <v>658.76832755000009</v>
      </c>
      <c r="H137" s="5">
        <v>1720.2847783100001</v>
      </c>
      <c r="I137" s="5">
        <v>1723.62536768</v>
      </c>
      <c r="J137" s="5">
        <v>1723.62536768</v>
      </c>
      <c r="K137" s="5">
        <v>2527.84320338</v>
      </c>
      <c r="L137" s="5">
        <v>3113.1899991300002</v>
      </c>
      <c r="M137" s="5">
        <v>3113.1899999000002</v>
      </c>
      <c r="N137" s="5">
        <v>3113.19000005</v>
      </c>
      <c r="O137" s="5">
        <v>3238.6846805599998</v>
      </c>
      <c r="P137" s="5">
        <v>3534.1085680699998</v>
      </c>
      <c r="Q137" s="5">
        <v>3534.1085680800002</v>
      </c>
      <c r="R137" s="5">
        <v>3534.1085680800002</v>
      </c>
      <c r="S137" s="5">
        <v>3534.1085680800002</v>
      </c>
      <c r="T137" s="5">
        <v>3534.1085681</v>
      </c>
      <c r="U137" s="5">
        <v>3534.1085681499999</v>
      </c>
      <c r="V137" s="5">
        <v>3534.10856818</v>
      </c>
      <c r="W137" s="5">
        <v>4850.2669973000002</v>
      </c>
      <c r="X137" s="5">
        <v>5170.6426368100001</v>
      </c>
      <c r="Y137" s="5">
        <v>5770.4558949000002</v>
      </c>
      <c r="Z137" s="5">
        <v>6218.9944742099997</v>
      </c>
      <c r="AA137" s="5">
        <v>6218.9944742400003</v>
      </c>
      <c r="AB137" s="5">
        <v>6218.9944742899997</v>
      </c>
      <c r="AC137" s="5">
        <v>6218.9944743200003</v>
      </c>
      <c r="AD137" s="5">
        <v>6218.9944744200002</v>
      </c>
      <c r="AE137" s="5">
        <v>6999.8522434500001</v>
      </c>
      <c r="AF137" s="5">
        <v>8295.8829100099993</v>
      </c>
      <c r="AG137" s="5">
        <v>8295.88291011</v>
      </c>
    </row>
    <row r="138" spans="1:33">
      <c r="A138" s="56" t="s">
        <v>60</v>
      </c>
      <c r="B138" s="56" t="s">
        <v>163</v>
      </c>
      <c r="C138" s="56" t="s">
        <v>242</v>
      </c>
      <c r="D138" s="56" t="s">
        <v>243</v>
      </c>
      <c r="E138" s="56" t="s">
        <v>142</v>
      </c>
      <c r="F138" s="5">
        <v>198.01200369</v>
      </c>
      <c r="G138" s="5">
        <v>198.01200376</v>
      </c>
      <c r="H138" s="5">
        <v>198.01200612</v>
      </c>
      <c r="I138" s="5">
        <v>198.01200782000001</v>
      </c>
      <c r="J138" s="5">
        <v>198.01200782000001</v>
      </c>
      <c r="K138" s="5">
        <v>198.01201338999999</v>
      </c>
      <c r="L138" s="5">
        <v>198.01201345000001</v>
      </c>
      <c r="M138" s="5">
        <v>198.01203870000001</v>
      </c>
      <c r="N138" s="5">
        <v>198.01204339</v>
      </c>
      <c r="O138" s="5">
        <v>201.92039511999999</v>
      </c>
      <c r="P138" s="5">
        <v>273.90445130000001</v>
      </c>
      <c r="Q138" s="5">
        <v>273.90445133999998</v>
      </c>
      <c r="R138" s="5">
        <v>273.90445133999998</v>
      </c>
      <c r="S138" s="5">
        <v>273.90445134999999</v>
      </c>
      <c r="T138" s="5">
        <v>276.50213531999998</v>
      </c>
      <c r="U138" s="5">
        <v>276.50213532999999</v>
      </c>
      <c r="V138" s="5">
        <v>276.50213534</v>
      </c>
      <c r="W138" s="5">
        <v>276.50213536000001</v>
      </c>
      <c r="X138" s="5">
        <v>300.75282207999999</v>
      </c>
      <c r="Y138" s="5">
        <v>300.75282211000001</v>
      </c>
      <c r="Z138" s="5">
        <v>331.55984254999998</v>
      </c>
      <c r="AA138" s="5">
        <v>331.55984258000001</v>
      </c>
      <c r="AB138" s="5">
        <v>331.55984259000002</v>
      </c>
      <c r="AC138" s="5">
        <v>331.55984260999998</v>
      </c>
      <c r="AD138" s="5">
        <v>331.55984265000001</v>
      </c>
      <c r="AE138" s="5">
        <v>331.55984274999997</v>
      </c>
      <c r="AF138" s="5">
        <v>331.55984288000002</v>
      </c>
      <c r="AG138" s="5">
        <v>331.55984293</v>
      </c>
    </row>
    <row r="139" spans="1:33">
      <c r="A139" s="56" t="s">
        <v>60</v>
      </c>
      <c r="B139" s="56" t="s">
        <v>163</v>
      </c>
      <c r="C139" s="56" t="s">
        <v>244</v>
      </c>
      <c r="D139" s="56" t="s">
        <v>245</v>
      </c>
      <c r="E139" s="56" t="s">
        <v>142</v>
      </c>
      <c r="F139" s="5">
        <v>4.5900000000000001E-6</v>
      </c>
      <c r="G139" s="5">
        <v>5.3799999999999993E-6</v>
      </c>
      <c r="H139" s="5">
        <v>7.3799999999999996E-6</v>
      </c>
      <c r="I139" s="5">
        <v>8.599999999999999E-6</v>
      </c>
      <c r="J139" s="5">
        <v>8.599999999999999E-6</v>
      </c>
      <c r="K139" s="5">
        <v>1.132E-5</v>
      </c>
      <c r="L139" s="5">
        <v>1.6059999999999999E-5</v>
      </c>
      <c r="M139" s="5">
        <v>1.908E-5</v>
      </c>
      <c r="N139" s="5">
        <v>2.0659999999999999E-5</v>
      </c>
      <c r="O139" s="5">
        <v>2.0679999999999999E-5</v>
      </c>
      <c r="P139" s="5">
        <v>3.4429999999999987E-5</v>
      </c>
      <c r="Q139" s="5">
        <v>5.3260000000000002E-5</v>
      </c>
      <c r="R139" s="5">
        <v>5.3260000000000002E-5</v>
      </c>
      <c r="S139" s="5">
        <v>5.3279999999999998E-5</v>
      </c>
      <c r="T139" s="5">
        <v>8.1139999999999999E-5</v>
      </c>
      <c r="U139" s="5">
        <v>8.1160000000000002E-5</v>
      </c>
      <c r="V139" s="5">
        <v>8.1290000000000003E-5</v>
      </c>
      <c r="W139" s="5">
        <v>8.6730000000000005E-5</v>
      </c>
      <c r="X139" s="5">
        <v>2.9966999999999998E-4</v>
      </c>
      <c r="Y139" s="5">
        <v>59.81376496</v>
      </c>
      <c r="Z139" s="5">
        <v>59.81376504</v>
      </c>
      <c r="AA139" s="5">
        <v>59.81384242</v>
      </c>
      <c r="AB139" s="5">
        <v>743.98755814000003</v>
      </c>
      <c r="AC139" s="5">
        <v>3397.5069447699998</v>
      </c>
      <c r="AD139" s="5">
        <v>3397.5069450400001</v>
      </c>
      <c r="AE139" s="5">
        <v>3645.34198801</v>
      </c>
      <c r="AF139" s="5">
        <v>3645.3419881899999</v>
      </c>
      <c r="AG139" s="5">
        <v>3645.3419883000001</v>
      </c>
    </row>
    <row r="140" spans="1:33">
      <c r="A140" s="56" t="s">
        <v>60</v>
      </c>
      <c r="B140" s="56" t="s">
        <v>163</v>
      </c>
      <c r="C140" s="56" t="s">
        <v>246</v>
      </c>
      <c r="D140" s="56" t="s">
        <v>247</v>
      </c>
      <c r="E140" s="56" t="s">
        <v>142</v>
      </c>
      <c r="F140" s="5">
        <v>5.6799999999999998E-6</v>
      </c>
      <c r="G140" s="5">
        <v>5.7800000000000014E-6</v>
      </c>
      <c r="H140" s="5">
        <v>6.5200000000000003E-6</v>
      </c>
      <c r="I140" s="5">
        <v>8.3399999999999998E-6</v>
      </c>
      <c r="J140" s="5">
        <v>8.3399999999999998E-6</v>
      </c>
      <c r="K140" s="5">
        <v>9.6399999999999992E-6</v>
      </c>
      <c r="L140" s="5">
        <v>1.367E-5</v>
      </c>
      <c r="M140" s="5">
        <v>1.579E-5</v>
      </c>
      <c r="N140" s="5">
        <v>1.649E-5</v>
      </c>
      <c r="O140" s="5">
        <v>1.6719999999999999E-5</v>
      </c>
      <c r="P140" s="5">
        <v>2.741E-5</v>
      </c>
      <c r="Q140" s="5">
        <v>2.7670000000000001E-5</v>
      </c>
      <c r="R140" s="5">
        <v>2.7670000000000001E-5</v>
      </c>
      <c r="S140" s="5">
        <v>2.7670000000000001E-5</v>
      </c>
      <c r="T140" s="5">
        <v>4.3120000000000001E-5</v>
      </c>
      <c r="U140" s="5">
        <v>4.3139999999999997E-5</v>
      </c>
      <c r="V140" s="5">
        <v>4.4960000000000003E-5</v>
      </c>
      <c r="W140" s="5">
        <v>4.7559999999999999E-5</v>
      </c>
      <c r="X140" s="5">
        <v>4.7730000000000012E-5</v>
      </c>
      <c r="Y140" s="5">
        <v>7.2750000000000007E-5</v>
      </c>
      <c r="Z140" s="5">
        <v>7.5599999999999994E-5</v>
      </c>
      <c r="AA140" s="5">
        <v>8.6279999999999994E-5</v>
      </c>
      <c r="AB140" s="5">
        <v>1.8387000000000001E-4</v>
      </c>
      <c r="AC140" s="5">
        <v>2.0722000000000001E-4</v>
      </c>
      <c r="AD140" s="5">
        <v>2.0738000000000001E-4</v>
      </c>
      <c r="AE140" s="5">
        <v>300.00079548000002</v>
      </c>
      <c r="AF140" s="5">
        <v>300.00079552</v>
      </c>
      <c r="AG140" s="5">
        <v>300.00079555999997</v>
      </c>
    </row>
    <row r="141" spans="1:33">
      <c r="A141" s="56" t="s">
        <v>60</v>
      </c>
      <c r="B141" s="56" t="s">
        <v>163</v>
      </c>
      <c r="C141" s="56" t="s">
        <v>248</v>
      </c>
      <c r="D141" s="56" t="s">
        <v>249</v>
      </c>
      <c r="E141" s="56" t="s">
        <v>142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</row>
    <row r="142" spans="1:33">
      <c r="A142" s="56" t="s">
        <v>60</v>
      </c>
      <c r="B142" s="56" t="s">
        <v>163</v>
      </c>
      <c r="C142" s="56" t="s">
        <v>250</v>
      </c>
      <c r="D142" s="56" t="s">
        <v>251</v>
      </c>
      <c r="E142" s="56" t="s">
        <v>142</v>
      </c>
      <c r="F142" s="5">
        <v>382.75962765000003</v>
      </c>
      <c r="G142" s="5">
        <v>382.75962765999998</v>
      </c>
      <c r="H142" s="5">
        <v>395.82203529999998</v>
      </c>
      <c r="I142" s="5">
        <v>413.17999988999998</v>
      </c>
      <c r="J142" s="5">
        <v>413.17999989999998</v>
      </c>
      <c r="K142" s="5">
        <v>413.17999990999999</v>
      </c>
      <c r="L142" s="5">
        <v>413.17999992</v>
      </c>
      <c r="M142" s="5">
        <v>413.18000003999998</v>
      </c>
      <c r="N142" s="5">
        <v>415.78690327999999</v>
      </c>
      <c r="O142" s="5">
        <v>767.86847648999992</v>
      </c>
      <c r="P142" s="5">
        <v>931.92177122999999</v>
      </c>
      <c r="Q142" s="5">
        <v>931.92177124</v>
      </c>
      <c r="R142" s="5">
        <v>931.92177124</v>
      </c>
      <c r="S142" s="5">
        <v>931.92177124</v>
      </c>
      <c r="T142" s="5">
        <v>931.92177357999992</v>
      </c>
      <c r="U142" s="5">
        <v>931.92177357999992</v>
      </c>
      <c r="V142" s="5">
        <v>931.92177357999992</v>
      </c>
      <c r="W142" s="5">
        <v>818.74177357999997</v>
      </c>
      <c r="X142" s="5">
        <v>818.74177357999997</v>
      </c>
      <c r="Y142" s="5">
        <v>818.74177357999997</v>
      </c>
      <c r="Z142" s="5">
        <v>818.74177357999997</v>
      </c>
      <c r="AA142" s="5">
        <v>818.74177357999997</v>
      </c>
      <c r="AB142" s="5">
        <v>818.74177357999997</v>
      </c>
      <c r="AC142" s="5">
        <v>818.74177357999997</v>
      </c>
      <c r="AD142" s="5">
        <v>818.74177357999997</v>
      </c>
      <c r="AE142" s="5">
        <v>818.74177357999997</v>
      </c>
      <c r="AF142" s="5">
        <v>818.74177357999997</v>
      </c>
      <c r="AG142" s="5">
        <v>818.74177357999997</v>
      </c>
    </row>
    <row r="143" spans="1:33">
      <c r="A143" s="56" t="s">
        <v>60</v>
      </c>
      <c r="B143" s="56" t="s">
        <v>198</v>
      </c>
      <c r="C143" s="56" t="s">
        <v>252</v>
      </c>
      <c r="D143" s="56" t="s">
        <v>253</v>
      </c>
      <c r="E143" s="56" t="s">
        <v>142</v>
      </c>
      <c r="F143" s="5">
        <v>0</v>
      </c>
      <c r="G143" s="5">
        <v>1.3540000000000001E-5</v>
      </c>
      <c r="H143" s="5">
        <v>1.36E-5</v>
      </c>
      <c r="I143" s="5">
        <v>9.9211999999999998E-4</v>
      </c>
      <c r="J143" s="5">
        <v>9.9215000000000002E-4</v>
      </c>
      <c r="K143" s="5">
        <v>1.0293699999999999E-3</v>
      </c>
      <c r="L143" s="5">
        <v>80.68253833</v>
      </c>
      <c r="M143" s="5">
        <v>185.47800261</v>
      </c>
      <c r="N143" s="5">
        <v>185.47800262999999</v>
      </c>
      <c r="O143" s="5">
        <v>185.47800265000001</v>
      </c>
      <c r="P143" s="5">
        <v>402.98733527000002</v>
      </c>
      <c r="Q143" s="5">
        <v>402.98733528999998</v>
      </c>
      <c r="R143" s="5">
        <v>402.98733529999998</v>
      </c>
      <c r="S143" s="5">
        <v>402.98733530999999</v>
      </c>
      <c r="T143" s="5">
        <v>402.98733671999997</v>
      </c>
      <c r="U143" s="5">
        <v>402.98733673999999</v>
      </c>
      <c r="V143" s="5">
        <v>402.98733675999989</v>
      </c>
      <c r="W143" s="5">
        <v>402.98733678000002</v>
      </c>
      <c r="X143" s="5">
        <v>402.98733679999998</v>
      </c>
      <c r="Y143" s="5">
        <v>402.98733682</v>
      </c>
      <c r="Z143" s="5">
        <v>402.98733684000001</v>
      </c>
      <c r="AA143" s="5">
        <v>402.98733684000001</v>
      </c>
      <c r="AB143" s="5">
        <v>402.98733684000001</v>
      </c>
      <c r="AC143" s="5">
        <v>402.98733684000001</v>
      </c>
      <c r="AD143" s="5">
        <v>402.98733684000001</v>
      </c>
      <c r="AE143" s="5">
        <v>402.98733684000001</v>
      </c>
      <c r="AF143" s="5">
        <v>402.98733684000001</v>
      </c>
      <c r="AG143" s="5">
        <v>402.98733684000001</v>
      </c>
    </row>
    <row r="144" spans="1:33">
      <c r="A144" s="56" t="s">
        <v>60</v>
      </c>
      <c r="B144" s="56" t="s">
        <v>198</v>
      </c>
      <c r="C144" s="56" t="s">
        <v>254</v>
      </c>
      <c r="D144" s="56" t="s">
        <v>255</v>
      </c>
      <c r="E144" s="56" t="s">
        <v>142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</row>
    <row r="145" spans="1:33">
      <c r="A145" s="56" t="s">
        <v>60</v>
      </c>
      <c r="B145" s="56" t="s">
        <v>198</v>
      </c>
      <c r="C145" s="56" t="s">
        <v>256</v>
      </c>
      <c r="D145" s="56" t="s">
        <v>257</v>
      </c>
      <c r="E145" s="56" t="s">
        <v>142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</row>
    <row r="146" spans="1:33">
      <c r="A146" s="56" t="s">
        <v>60</v>
      </c>
      <c r="B146" s="56" t="s">
        <v>198</v>
      </c>
      <c r="C146" s="56" t="s">
        <v>258</v>
      </c>
      <c r="D146" s="56" t="s">
        <v>259</v>
      </c>
      <c r="E146" s="56" t="s">
        <v>142</v>
      </c>
      <c r="F146" s="5">
        <v>1923.1</v>
      </c>
      <c r="G146" s="5">
        <v>1923.1000051799999</v>
      </c>
      <c r="H146" s="5">
        <v>1923.1000076299999</v>
      </c>
      <c r="I146" s="5">
        <v>1923.1000094599999</v>
      </c>
      <c r="J146" s="5">
        <v>1923.1000095300001</v>
      </c>
      <c r="K146" s="5">
        <v>1923.1000136099999</v>
      </c>
      <c r="L146" s="5">
        <v>1923.1000264700001</v>
      </c>
      <c r="M146" s="5">
        <v>2084.21902095</v>
      </c>
      <c r="N146" s="5">
        <v>2574.3494368699999</v>
      </c>
      <c r="O146" s="5">
        <v>2574.3494384599999</v>
      </c>
      <c r="P146" s="5">
        <v>2570.6000128599999</v>
      </c>
      <c r="Q146" s="5">
        <v>2570.6000148600001</v>
      </c>
      <c r="R146" s="5">
        <v>2570.6000148600001</v>
      </c>
      <c r="S146" s="5">
        <v>2570.6000149199999</v>
      </c>
      <c r="T146" s="5">
        <v>2596.8634364899999</v>
      </c>
      <c r="U146" s="5">
        <v>2640.6104540000001</v>
      </c>
      <c r="V146" s="5">
        <v>2448.61045483</v>
      </c>
      <c r="W146" s="5">
        <v>2462.77175386</v>
      </c>
      <c r="X146" s="5">
        <v>2985.0191404299999</v>
      </c>
      <c r="Y146" s="5">
        <v>4247.5499870599997</v>
      </c>
      <c r="Z146" s="5">
        <v>4269.0961898200003</v>
      </c>
      <c r="AA146" s="5">
        <v>3957.0961899099998</v>
      </c>
      <c r="AB146" s="5">
        <v>5673.8646096999992</v>
      </c>
      <c r="AC146" s="5">
        <v>5673.86461014</v>
      </c>
      <c r="AD146" s="5">
        <v>5433.8646106400001</v>
      </c>
      <c r="AE146" s="5">
        <v>5405.1646106999997</v>
      </c>
      <c r="AF146" s="5">
        <v>4667.1146107099994</v>
      </c>
      <c r="AG146" s="5">
        <v>4667.1146107200002</v>
      </c>
    </row>
    <row r="147" spans="1:33">
      <c r="A147" s="56" t="s">
        <v>60</v>
      </c>
      <c r="B147" s="56" t="s">
        <v>198</v>
      </c>
      <c r="C147" s="56" t="s">
        <v>260</v>
      </c>
      <c r="D147" s="56" t="s">
        <v>261</v>
      </c>
      <c r="E147" s="56" t="s">
        <v>142</v>
      </c>
      <c r="F147" s="5">
        <v>2067.1637999999998</v>
      </c>
      <c r="G147" s="5">
        <v>2067.1638425599999</v>
      </c>
      <c r="H147" s="5">
        <v>2109.9914319200002</v>
      </c>
      <c r="I147" s="5">
        <v>2911.0579112199998</v>
      </c>
      <c r="J147" s="5">
        <v>2911.0579112400001</v>
      </c>
      <c r="K147" s="5">
        <v>2911.05791297</v>
      </c>
      <c r="L147" s="5">
        <v>2979.0048221299999</v>
      </c>
      <c r="M147" s="5">
        <v>3112.76951809</v>
      </c>
      <c r="N147" s="5">
        <v>3112.7695181399999</v>
      </c>
      <c r="O147" s="5">
        <v>3134.7230366399999</v>
      </c>
      <c r="P147" s="5">
        <v>4491.7784067900002</v>
      </c>
      <c r="Q147" s="5">
        <v>4491.7784068600004</v>
      </c>
      <c r="R147" s="5">
        <v>4491.7784068600004</v>
      </c>
      <c r="S147" s="5">
        <v>4491.7784068800001</v>
      </c>
      <c r="T147" s="5">
        <v>5311.0125489100001</v>
      </c>
      <c r="U147" s="5">
        <v>5026.1557930100007</v>
      </c>
      <c r="V147" s="5">
        <v>5026.1557930199997</v>
      </c>
      <c r="W147" s="5">
        <v>4844.4557930399997</v>
      </c>
      <c r="X147" s="5">
        <v>4844.4557930600004</v>
      </c>
      <c r="Y147" s="5">
        <v>4824.9557930699993</v>
      </c>
      <c r="Z147" s="5">
        <v>4638.95579309</v>
      </c>
      <c r="AA147" s="5">
        <v>4638.9558000500001</v>
      </c>
      <c r="AB147" s="5">
        <v>3775.39580007</v>
      </c>
      <c r="AC147" s="5">
        <v>3775.3958000799998</v>
      </c>
      <c r="AD147" s="5">
        <v>3775.3958000900002</v>
      </c>
      <c r="AE147" s="5">
        <v>3775.39580011</v>
      </c>
      <c r="AF147" s="5">
        <v>3775.3958001300002</v>
      </c>
      <c r="AG147" s="5">
        <v>3599.5000001399999</v>
      </c>
    </row>
    <row r="148" spans="1:33">
      <c r="A148" s="56" t="s">
        <v>60</v>
      </c>
      <c r="B148" s="56" t="s">
        <v>198</v>
      </c>
      <c r="C148" s="56" t="s">
        <v>262</v>
      </c>
      <c r="D148" s="56" t="s">
        <v>263</v>
      </c>
      <c r="E148" s="56" t="s">
        <v>142</v>
      </c>
      <c r="F148" s="5">
        <v>0</v>
      </c>
      <c r="G148" s="5">
        <v>480.46114808999999</v>
      </c>
      <c r="H148" s="5">
        <v>500.00000788</v>
      </c>
      <c r="I148" s="5">
        <v>500.00002883000002</v>
      </c>
      <c r="J148" s="5">
        <v>500.00002884000003</v>
      </c>
      <c r="K148" s="5">
        <v>851.87205356000004</v>
      </c>
      <c r="L148" s="5">
        <v>1538.60090382</v>
      </c>
      <c r="M148" s="5">
        <v>1999.9999979300001</v>
      </c>
      <c r="N148" s="5">
        <v>1999.99999794</v>
      </c>
      <c r="O148" s="5">
        <v>1999.9999979500001</v>
      </c>
      <c r="P148" s="5">
        <v>1999.99999796</v>
      </c>
      <c r="Q148" s="5">
        <v>1999.9999979700001</v>
      </c>
      <c r="R148" s="5">
        <v>1999.9999979700001</v>
      </c>
      <c r="S148" s="5">
        <v>1999.99999798</v>
      </c>
      <c r="T148" s="5">
        <v>2000.00000002</v>
      </c>
      <c r="U148" s="5">
        <v>2000.0000000299999</v>
      </c>
      <c r="V148" s="5">
        <v>2000.00000004</v>
      </c>
      <c r="W148" s="5">
        <v>2000.0000000499999</v>
      </c>
      <c r="X148" s="5">
        <v>2000.00000006</v>
      </c>
      <c r="Y148" s="5">
        <v>2000.0000000699999</v>
      </c>
      <c r="Z148" s="5">
        <v>2000.0000000800001</v>
      </c>
      <c r="AA148" s="5">
        <v>2000.0000000800001</v>
      </c>
      <c r="AB148" s="5">
        <v>2000.0000000800001</v>
      </c>
      <c r="AC148" s="5">
        <v>2000.0000000800001</v>
      </c>
      <c r="AD148" s="5">
        <v>2000.0000000800001</v>
      </c>
      <c r="AE148" s="5">
        <v>2000.0000000800001</v>
      </c>
      <c r="AF148" s="5">
        <v>2000.0000000800001</v>
      </c>
      <c r="AG148" s="5">
        <v>2000.0000000800001</v>
      </c>
    </row>
    <row r="149" spans="1:33">
      <c r="A149" s="56" t="s">
        <v>60</v>
      </c>
      <c r="B149" s="56" t="s">
        <v>198</v>
      </c>
      <c r="C149" s="56" t="s">
        <v>264</v>
      </c>
      <c r="D149" s="56" t="s">
        <v>265</v>
      </c>
      <c r="E149" s="56" t="s">
        <v>142</v>
      </c>
      <c r="F149" s="5">
        <v>0</v>
      </c>
      <c r="G149" s="5">
        <v>5.3699999999999994E-6</v>
      </c>
      <c r="H149" s="5">
        <v>9.6399999999999992E-6</v>
      </c>
      <c r="I149" s="5">
        <v>9.7100000000000002E-6</v>
      </c>
      <c r="J149" s="5">
        <v>9.7200000000000001E-6</v>
      </c>
      <c r="K149" s="5">
        <v>1.897E-5</v>
      </c>
      <c r="L149" s="5">
        <v>4.871E-5</v>
      </c>
      <c r="M149" s="5">
        <v>9.3370000000000009E-5</v>
      </c>
      <c r="N149" s="5">
        <v>400.00002473000001</v>
      </c>
      <c r="O149" s="5">
        <v>400.00002474000001</v>
      </c>
      <c r="P149" s="5">
        <v>400.00002475000002</v>
      </c>
      <c r="Q149" s="5">
        <v>400.00004891999998</v>
      </c>
      <c r="R149" s="5">
        <v>400.00004891999998</v>
      </c>
      <c r="S149" s="5">
        <v>400.00004917000001</v>
      </c>
      <c r="T149" s="5">
        <v>400.00010880000002</v>
      </c>
      <c r="U149" s="5">
        <v>400.00010881999998</v>
      </c>
      <c r="V149" s="5">
        <v>400.00010885</v>
      </c>
      <c r="W149" s="5">
        <v>400.00010888000003</v>
      </c>
      <c r="X149" s="5">
        <v>400.00010959000002</v>
      </c>
      <c r="Y149" s="5">
        <v>843.92817536999996</v>
      </c>
      <c r="Z149" s="5">
        <v>843.9281754399999</v>
      </c>
      <c r="AA149" s="5">
        <v>843.92817547999994</v>
      </c>
      <c r="AB149" s="5">
        <v>877.09595421999995</v>
      </c>
      <c r="AC149" s="5">
        <v>877.09595423999997</v>
      </c>
      <c r="AD149" s="5">
        <v>1599.99998888</v>
      </c>
      <c r="AE149" s="5">
        <v>1599.9999889400001</v>
      </c>
      <c r="AF149" s="5">
        <v>1599.99998895</v>
      </c>
      <c r="AG149" s="5">
        <v>1599.9999889600001</v>
      </c>
    </row>
    <row r="150" spans="1:33">
      <c r="A150" s="56" t="s">
        <v>60</v>
      </c>
      <c r="B150" s="56" t="s">
        <v>199</v>
      </c>
      <c r="C150" s="56" t="s">
        <v>266</v>
      </c>
      <c r="D150" s="56" t="s">
        <v>267</v>
      </c>
      <c r="E150" s="56" t="s">
        <v>142</v>
      </c>
      <c r="F150" s="5">
        <v>324.5</v>
      </c>
      <c r="G150" s="5">
        <v>437.47970992</v>
      </c>
      <c r="H150" s="5">
        <v>437.47970994000002</v>
      </c>
      <c r="I150" s="5">
        <v>481.66833487999997</v>
      </c>
      <c r="J150" s="5">
        <v>481.66833487999997</v>
      </c>
      <c r="K150" s="5">
        <v>1081.5053177699999</v>
      </c>
      <c r="L150" s="5">
        <v>1086.7402242000001</v>
      </c>
      <c r="M150" s="5">
        <v>1078.50009116</v>
      </c>
      <c r="N150" s="5">
        <v>1078.5000912</v>
      </c>
      <c r="O150" s="5">
        <v>1078.5001988399999</v>
      </c>
      <c r="P150" s="5">
        <v>1207.4064479199999</v>
      </c>
      <c r="Q150" s="5">
        <v>1249.80606023</v>
      </c>
      <c r="R150" s="5">
        <v>1169.3060602400001</v>
      </c>
      <c r="S150" s="5">
        <v>1169.3060602600001</v>
      </c>
      <c r="T150" s="5">
        <v>1391.0039564799999</v>
      </c>
      <c r="U150" s="5">
        <v>1244.7906986600001</v>
      </c>
      <c r="V150" s="5">
        <v>1244.7906986800001</v>
      </c>
      <c r="W150" s="5">
        <v>1245.71165984</v>
      </c>
      <c r="X150" s="5">
        <v>1259.5434220499999</v>
      </c>
      <c r="Y150" s="5">
        <v>1259.5434222199999</v>
      </c>
      <c r="Z150" s="5">
        <v>1259.54342228</v>
      </c>
      <c r="AA150" s="5">
        <v>1471.1684578300001</v>
      </c>
      <c r="AB150" s="5">
        <v>1471.16845786</v>
      </c>
      <c r="AC150" s="5">
        <v>1471.1684578700001</v>
      </c>
      <c r="AD150" s="5">
        <v>1471.1684579</v>
      </c>
      <c r="AE150" s="5">
        <v>2425.6429066400001</v>
      </c>
      <c r="AF150" s="5">
        <v>2429.5825542900002</v>
      </c>
      <c r="AG150" s="5">
        <v>2429.5825543000001</v>
      </c>
    </row>
    <row r="151" spans="1:33">
      <c r="A151" s="56" t="s">
        <v>60</v>
      </c>
      <c r="B151" s="56" t="s">
        <v>199</v>
      </c>
      <c r="C151" s="56" t="s">
        <v>268</v>
      </c>
      <c r="D151" s="56" t="s">
        <v>269</v>
      </c>
      <c r="E151" s="56" t="s">
        <v>142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</row>
    <row r="152" spans="1:33">
      <c r="A152" s="56" t="s">
        <v>60</v>
      </c>
      <c r="B152" s="56" t="s">
        <v>199</v>
      </c>
      <c r="C152" s="56" t="s">
        <v>270</v>
      </c>
      <c r="D152" s="56" t="s">
        <v>271</v>
      </c>
      <c r="E152" s="56" t="s">
        <v>142</v>
      </c>
      <c r="F152" s="5">
        <v>1334.9349999999999</v>
      </c>
      <c r="G152" s="5">
        <v>1478.2172726599999</v>
      </c>
      <c r="H152" s="5">
        <v>2347.4469549700011</v>
      </c>
      <c r="I152" s="5">
        <v>2347.4469549999999</v>
      </c>
      <c r="J152" s="5">
        <v>2347.4469549999999</v>
      </c>
      <c r="K152" s="5">
        <v>2489.1454276700001</v>
      </c>
      <c r="L152" s="5">
        <v>2489.1454276899999</v>
      </c>
      <c r="M152" s="5">
        <v>2534.9350640900002</v>
      </c>
      <c r="N152" s="5">
        <v>2534.9350641299998</v>
      </c>
      <c r="O152" s="5">
        <v>2534.9350853699998</v>
      </c>
      <c r="P152" s="5">
        <v>2647.85163758</v>
      </c>
      <c r="Q152" s="5">
        <v>2683.3858615099998</v>
      </c>
      <c r="R152" s="5">
        <v>2611.9858615200001</v>
      </c>
      <c r="S152" s="5">
        <v>2736.6138709400011</v>
      </c>
      <c r="T152" s="5">
        <v>2979.2868086799999</v>
      </c>
      <c r="U152" s="5">
        <v>2979.2868087000002</v>
      </c>
      <c r="V152" s="5">
        <v>3551.9033826599998</v>
      </c>
      <c r="W152" s="5">
        <v>3551.9033826899999</v>
      </c>
      <c r="X152" s="5">
        <v>3892.6084384599999</v>
      </c>
      <c r="Y152" s="5">
        <v>3892.6084385099998</v>
      </c>
      <c r="Z152" s="5">
        <v>3678.7484385299999</v>
      </c>
      <c r="AA152" s="5">
        <v>3678.7484385500002</v>
      </c>
      <c r="AB152" s="5">
        <v>3547.9484386300001</v>
      </c>
      <c r="AC152" s="5">
        <v>3698.8889107999998</v>
      </c>
      <c r="AD152" s="5">
        <v>3811.1135770199999</v>
      </c>
      <c r="AE152" s="5">
        <v>3811.1135770599999</v>
      </c>
      <c r="AF152" s="5">
        <v>3811.1135770699998</v>
      </c>
      <c r="AG152" s="5">
        <v>3811.11357709</v>
      </c>
    </row>
    <row r="153" spans="1:33">
      <c r="A153" s="56" t="s">
        <v>60</v>
      </c>
      <c r="B153" s="56" t="s">
        <v>199</v>
      </c>
      <c r="C153" s="56" t="s">
        <v>272</v>
      </c>
      <c r="D153" s="56" t="s">
        <v>273</v>
      </c>
      <c r="E153" s="56" t="s">
        <v>142</v>
      </c>
      <c r="F153" s="5">
        <v>90.75</v>
      </c>
      <c r="G153" s="5">
        <v>90.750024699999997</v>
      </c>
      <c r="H153" s="5">
        <v>90.750024719999999</v>
      </c>
      <c r="I153" s="5">
        <v>90.750039029999996</v>
      </c>
      <c r="J153" s="5">
        <v>90.750039029999996</v>
      </c>
      <c r="K153" s="5">
        <v>90.750039079999993</v>
      </c>
      <c r="L153" s="5">
        <v>108.00434647</v>
      </c>
      <c r="M153" s="5">
        <v>108.00443084</v>
      </c>
      <c r="N153" s="5">
        <v>108.00443086999999</v>
      </c>
      <c r="O153" s="5">
        <v>108.0044611</v>
      </c>
      <c r="P153" s="5">
        <v>112.16621487</v>
      </c>
      <c r="Q153" s="5">
        <v>112.30520548</v>
      </c>
      <c r="R153" s="5">
        <v>112.30520548</v>
      </c>
      <c r="S153" s="5">
        <v>112.3052055</v>
      </c>
      <c r="T153" s="5">
        <v>112.30520618</v>
      </c>
      <c r="U153" s="5">
        <v>112.30520620999999</v>
      </c>
      <c r="V153" s="5">
        <v>112.30520623</v>
      </c>
      <c r="W153" s="5">
        <v>112.30520686</v>
      </c>
      <c r="X153" s="5">
        <v>112.30520688</v>
      </c>
      <c r="Y153" s="5">
        <v>112.30520693</v>
      </c>
      <c r="Z153" s="5">
        <v>112.30520695</v>
      </c>
      <c r="AA153" s="5">
        <v>122.77048133</v>
      </c>
      <c r="AB153" s="5">
        <v>122.77048144</v>
      </c>
      <c r="AC153" s="5">
        <v>122.77048146</v>
      </c>
      <c r="AD153" s="5">
        <v>122.77048151</v>
      </c>
      <c r="AE153" s="5">
        <v>122.77048153</v>
      </c>
      <c r="AF153" s="5">
        <v>122.77048155</v>
      </c>
      <c r="AG153" s="5">
        <v>122.77048157</v>
      </c>
    </row>
    <row r="154" spans="1:33">
      <c r="A154" s="56" t="s">
        <v>60</v>
      </c>
      <c r="B154" s="56" t="s">
        <v>199</v>
      </c>
      <c r="C154" s="56" t="s">
        <v>274</v>
      </c>
      <c r="D154" s="56" t="s">
        <v>275</v>
      </c>
      <c r="E154" s="56" t="s">
        <v>142</v>
      </c>
      <c r="F154" s="5">
        <v>422.4</v>
      </c>
      <c r="G154" s="5">
        <v>422.4</v>
      </c>
      <c r="H154" s="5">
        <v>422.4</v>
      </c>
      <c r="I154" s="5">
        <v>422.4</v>
      </c>
      <c r="J154" s="5">
        <v>422.4</v>
      </c>
      <c r="K154" s="5">
        <v>422.4</v>
      </c>
      <c r="L154" s="5">
        <v>422.4</v>
      </c>
      <c r="M154" s="5">
        <v>422.4</v>
      </c>
      <c r="N154" s="5">
        <v>422.4</v>
      </c>
      <c r="O154" s="5">
        <v>422.4</v>
      </c>
      <c r="P154" s="5">
        <v>422.4</v>
      </c>
      <c r="Q154" s="5">
        <v>422.4</v>
      </c>
      <c r="R154" s="5">
        <v>422.4</v>
      </c>
      <c r="S154" s="5">
        <v>422.4</v>
      </c>
      <c r="T154" s="5">
        <v>422.4</v>
      </c>
      <c r="U154" s="5">
        <v>422.4</v>
      </c>
      <c r="V154" s="5">
        <v>422.4</v>
      </c>
      <c r="W154" s="5">
        <v>422.4</v>
      </c>
      <c r="X154" s="5">
        <v>422.4</v>
      </c>
      <c r="Y154" s="5">
        <v>422.4</v>
      </c>
      <c r="Z154" s="5">
        <v>422.4</v>
      </c>
      <c r="AA154" s="5">
        <v>422.4</v>
      </c>
      <c r="AB154" s="5">
        <v>210</v>
      </c>
      <c r="AC154" s="5">
        <v>210</v>
      </c>
      <c r="AD154" s="5">
        <v>210</v>
      </c>
      <c r="AE154" s="5">
        <v>210</v>
      </c>
      <c r="AF154" s="5">
        <v>210</v>
      </c>
      <c r="AG154" s="5">
        <v>210</v>
      </c>
    </row>
    <row r="155" spans="1:33">
      <c r="A155" s="56" t="s">
        <v>60</v>
      </c>
      <c r="B155" s="56" t="s">
        <v>199</v>
      </c>
      <c r="C155" s="56" t="s">
        <v>276</v>
      </c>
      <c r="D155" s="56" t="s">
        <v>277</v>
      </c>
      <c r="E155" s="56" t="s">
        <v>142</v>
      </c>
      <c r="F155" s="5">
        <v>0</v>
      </c>
      <c r="G155" s="5">
        <v>0</v>
      </c>
      <c r="H155" s="5">
        <v>1.078E-5</v>
      </c>
      <c r="I155" s="5">
        <v>1.099E-5</v>
      </c>
      <c r="J155" s="5">
        <v>1.1029999999999999E-5</v>
      </c>
      <c r="K155" s="5">
        <v>1.296E-5</v>
      </c>
      <c r="L155" s="5">
        <v>1.3499999999999999E-5</v>
      </c>
      <c r="M155" s="5">
        <v>4.9870000000000002E-5</v>
      </c>
      <c r="N155" s="5">
        <v>7.0350000000000002E-5</v>
      </c>
      <c r="O155" s="5">
        <v>7.0400000000000004E-5</v>
      </c>
      <c r="P155" s="5">
        <v>7.0430000000000002E-5</v>
      </c>
      <c r="Q155" s="5">
        <v>7.0500000000000006E-5</v>
      </c>
      <c r="R155" s="5">
        <v>7.0500000000000006E-5</v>
      </c>
      <c r="S155" s="5">
        <v>7.892000000000001E-5</v>
      </c>
      <c r="T155" s="5">
        <v>1.3165E-4</v>
      </c>
      <c r="U155" s="5">
        <v>5.7241799999999997E-3</v>
      </c>
      <c r="V155" s="5">
        <v>5.7241999999999996E-3</v>
      </c>
      <c r="W155" s="5">
        <v>5.7242300000000003E-3</v>
      </c>
      <c r="X155" s="5">
        <v>227.70352276</v>
      </c>
      <c r="Y155" s="5">
        <v>602.96226380999997</v>
      </c>
      <c r="Z155" s="5">
        <v>1766.25941977</v>
      </c>
      <c r="AA155" s="5">
        <v>1766.2594198700001</v>
      </c>
      <c r="AB155" s="5">
        <v>1766.25942007</v>
      </c>
      <c r="AC155" s="5">
        <v>1766.2594200999999</v>
      </c>
      <c r="AD155" s="5">
        <v>1977.2899663400001</v>
      </c>
      <c r="AE155" s="5">
        <v>1977.28996643</v>
      </c>
      <c r="AF155" s="5">
        <v>1980.80618615</v>
      </c>
      <c r="AG155" s="5">
        <v>1980.80618617</v>
      </c>
    </row>
    <row r="156" spans="1:33">
      <c r="A156" s="56" t="s">
        <v>60</v>
      </c>
      <c r="B156" s="56" t="s">
        <v>199</v>
      </c>
      <c r="C156" s="56" t="s">
        <v>278</v>
      </c>
      <c r="D156" s="56" t="s">
        <v>279</v>
      </c>
      <c r="E156" s="56" t="s">
        <v>142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</row>
    <row r="157" spans="1:33">
      <c r="A157" s="56" t="s">
        <v>60</v>
      </c>
      <c r="B157" s="56" t="s">
        <v>199</v>
      </c>
      <c r="C157" s="56" t="s">
        <v>280</v>
      </c>
      <c r="D157" s="56" t="s">
        <v>281</v>
      </c>
      <c r="E157" s="56" t="s">
        <v>142</v>
      </c>
      <c r="F157" s="5">
        <v>136</v>
      </c>
      <c r="G157" s="5">
        <v>136.00001075</v>
      </c>
      <c r="H157" s="5">
        <v>136.00001076000001</v>
      </c>
      <c r="I157" s="5">
        <v>136.00001079</v>
      </c>
      <c r="J157" s="5">
        <v>136.00001079</v>
      </c>
      <c r="K157" s="5">
        <v>136.00004999000001</v>
      </c>
      <c r="L157" s="5">
        <v>153.10477974</v>
      </c>
      <c r="M157" s="5">
        <v>133.16183081</v>
      </c>
      <c r="N157" s="5">
        <v>133.16183082000001</v>
      </c>
      <c r="O157" s="5">
        <v>133.16183083999999</v>
      </c>
      <c r="P157" s="5">
        <v>329.11920566999999</v>
      </c>
      <c r="Q157" s="5">
        <v>331.17290843000001</v>
      </c>
      <c r="R157" s="5">
        <v>331.17290843000001</v>
      </c>
      <c r="S157" s="5">
        <v>261.17290844000001</v>
      </c>
      <c r="T157" s="5">
        <v>261.17290845000002</v>
      </c>
      <c r="U157" s="5">
        <v>261.17290845999997</v>
      </c>
      <c r="V157" s="5">
        <v>261.17290849</v>
      </c>
      <c r="W157" s="5">
        <v>261.17290850000001</v>
      </c>
      <c r="X157" s="5">
        <v>261.17290851000001</v>
      </c>
      <c r="Y157" s="5">
        <v>261.17290851000001</v>
      </c>
      <c r="Z157" s="5">
        <v>261.17290852000002</v>
      </c>
      <c r="AA157" s="5">
        <v>261.17290854999999</v>
      </c>
      <c r="AB157" s="5">
        <v>261.17290860999998</v>
      </c>
      <c r="AC157" s="5">
        <v>261.17290861999999</v>
      </c>
      <c r="AD157" s="5">
        <v>261.17290862999999</v>
      </c>
      <c r="AE157" s="5">
        <v>261.17290865000001</v>
      </c>
      <c r="AF157" s="5">
        <v>261.17290866000002</v>
      </c>
      <c r="AG157" s="5">
        <v>261.17290867000003</v>
      </c>
    </row>
    <row r="158" spans="1:33">
      <c r="A158" s="56" t="s">
        <v>60</v>
      </c>
      <c r="B158" s="56" t="s">
        <v>199</v>
      </c>
      <c r="C158" s="56" t="s">
        <v>282</v>
      </c>
      <c r="D158" s="56" t="s">
        <v>283</v>
      </c>
      <c r="E158" s="56" t="s">
        <v>142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</row>
    <row r="159" spans="1:33">
      <c r="A159" s="56" t="s">
        <v>60</v>
      </c>
      <c r="B159" s="56" t="s">
        <v>200</v>
      </c>
      <c r="C159" s="56" t="s">
        <v>284</v>
      </c>
      <c r="D159" s="56" t="s">
        <v>285</v>
      </c>
      <c r="E159" s="56" t="s">
        <v>142</v>
      </c>
      <c r="F159" s="5">
        <v>168</v>
      </c>
      <c r="G159" s="5">
        <v>168.00000596000001</v>
      </c>
      <c r="H159" s="5">
        <v>168.00002939000001</v>
      </c>
      <c r="I159" s="5">
        <v>168.00002939000001</v>
      </c>
      <c r="J159" s="5">
        <v>168.00002939000001</v>
      </c>
      <c r="K159" s="5">
        <v>187.90062130000001</v>
      </c>
      <c r="L159" s="5">
        <v>284.86455812000003</v>
      </c>
      <c r="M159" s="5">
        <v>284.86456686999998</v>
      </c>
      <c r="N159" s="5">
        <v>284.86457045999998</v>
      </c>
      <c r="O159" s="5">
        <v>284.86457045999998</v>
      </c>
      <c r="P159" s="5">
        <v>284.86457045999998</v>
      </c>
      <c r="Q159" s="5">
        <v>284.86457045999998</v>
      </c>
      <c r="R159" s="5">
        <v>284.86457045999998</v>
      </c>
      <c r="S159" s="5">
        <v>284.86457046999999</v>
      </c>
      <c r="T159" s="5">
        <v>284.86457049000001</v>
      </c>
      <c r="U159" s="5">
        <v>284.86457171000001</v>
      </c>
      <c r="V159" s="5">
        <v>284.86457171000001</v>
      </c>
      <c r="W159" s="5">
        <v>284.86457172000001</v>
      </c>
      <c r="X159" s="5">
        <v>284.86457173000002</v>
      </c>
      <c r="Y159" s="5">
        <v>284.86457926999998</v>
      </c>
      <c r="Z159" s="5">
        <v>284.86457926999998</v>
      </c>
      <c r="AA159" s="5">
        <v>284.86457976000003</v>
      </c>
      <c r="AB159" s="5">
        <v>284.86458865999998</v>
      </c>
      <c r="AC159" s="5">
        <v>284.86458865999998</v>
      </c>
      <c r="AD159" s="5">
        <v>284.86458865999998</v>
      </c>
      <c r="AE159" s="5">
        <v>284.86458865999998</v>
      </c>
      <c r="AF159" s="5">
        <v>284.86458914000002</v>
      </c>
      <c r="AG159" s="5">
        <v>116.86458914000001</v>
      </c>
    </row>
    <row r="160" spans="1:33">
      <c r="A160" s="56" t="s">
        <v>60</v>
      </c>
      <c r="B160" s="56" t="s">
        <v>200</v>
      </c>
      <c r="C160" s="56" t="s">
        <v>286</v>
      </c>
      <c r="D160" s="56" t="s">
        <v>287</v>
      </c>
      <c r="E160" s="56" t="s">
        <v>142</v>
      </c>
      <c r="F160" s="5">
        <v>251.35</v>
      </c>
      <c r="G160" s="5">
        <v>251.35000657000001</v>
      </c>
      <c r="H160" s="5">
        <v>251.35002227999999</v>
      </c>
      <c r="I160" s="5">
        <v>251.35002227999999</v>
      </c>
      <c r="J160" s="5">
        <v>251.35002227999999</v>
      </c>
      <c r="K160" s="5">
        <v>312.37426299999998</v>
      </c>
      <c r="L160" s="5">
        <v>600.97308369999996</v>
      </c>
      <c r="M160" s="5">
        <v>600.97308469999996</v>
      </c>
      <c r="N160" s="5">
        <v>1551.35001403</v>
      </c>
      <c r="O160" s="5">
        <v>1551.35001403</v>
      </c>
      <c r="P160" s="5">
        <v>1551.35001403</v>
      </c>
      <c r="Q160" s="5">
        <v>1551.35001403</v>
      </c>
      <c r="R160" s="5">
        <v>1551.35001403</v>
      </c>
      <c r="S160" s="5">
        <v>1551.3500140399999</v>
      </c>
      <c r="T160" s="5">
        <v>1551.3500146199999</v>
      </c>
      <c r="U160" s="5">
        <v>1551.3500148799999</v>
      </c>
      <c r="V160" s="5">
        <v>1551.35001489</v>
      </c>
      <c r="W160" s="5">
        <v>1551.35001491</v>
      </c>
      <c r="X160" s="5">
        <v>1551.3500149399999</v>
      </c>
      <c r="Y160" s="5">
        <v>1551.3500178500001</v>
      </c>
      <c r="Z160" s="5">
        <v>1551.3500178500001</v>
      </c>
      <c r="AA160" s="5">
        <v>1551.35001887</v>
      </c>
      <c r="AB160" s="5">
        <v>1551.3500208800001</v>
      </c>
      <c r="AC160" s="5">
        <v>1551.3500208800001</v>
      </c>
      <c r="AD160" s="5">
        <v>1551.35002089</v>
      </c>
      <c r="AE160" s="5">
        <v>1551.3500208999999</v>
      </c>
      <c r="AF160" s="5">
        <v>1551.3500288299999</v>
      </c>
      <c r="AG160" s="5">
        <v>1411.60002884</v>
      </c>
    </row>
    <row r="161" spans="1:33">
      <c r="A161" s="56" t="s">
        <v>60</v>
      </c>
      <c r="B161" s="56" t="s">
        <v>200</v>
      </c>
      <c r="C161" s="56" t="s">
        <v>288</v>
      </c>
      <c r="D161" s="56" t="s">
        <v>289</v>
      </c>
      <c r="E161" s="56" t="s">
        <v>142</v>
      </c>
      <c r="F161" s="5">
        <v>144</v>
      </c>
      <c r="G161" s="5">
        <v>405.39697401000001</v>
      </c>
      <c r="H161" s="5">
        <v>673.89289738999992</v>
      </c>
      <c r="I161" s="5">
        <v>673.89289738999992</v>
      </c>
      <c r="J161" s="5">
        <v>673.89289738999992</v>
      </c>
      <c r="K161" s="5">
        <v>681.40504194000005</v>
      </c>
      <c r="L161" s="5">
        <v>1170.5012413300001</v>
      </c>
      <c r="M161" s="5">
        <v>1170.5012413300001</v>
      </c>
      <c r="N161" s="5">
        <v>1218.1444140599999</v>
      </c>
      <c r="O161" s="5">
        <v>1218.1444140599999</v>
      </c>
      <c r="P161" s="5">
        <v>1218.1444140599999</v>
      </c>
      <c r="Q161" s="5">
        <v>1218.1444140599999</v>
      </c>
      <c r="R161" s="5">
        <v>1218.1444140599999</v>
      </c>
      <c r="S161" s="5">
        <v>1218.1444140599999</v>
      </c>
      <c r="T161" s="5">
        <v>1218.14441407</v>
      </c>
      <c r="U161" s="5">
        <v>1218.1444140900001</v>
      </c>
      <c r="V161" s="5">
        <v>1218.1444140999999</v>
      </c>
      <c r="W161" s="5">
        <v>1218.14441412</v>
      </c>
      <c r="X161" s="5">
        <v>1218.14441414</v>
      </c>
      <c r="Y161" s="5">
        <v>1218.14441418</v>
      </c>
      <c r="Z161" s="5">
        <v>1218.14441418</v>
      </c>
      <c r="AA161" s="5">
        <v>1074.1444142099999</v>
      </c>
      <c r="AB161" s="5">
        <v>1074.14441435</v>
      </c>
      <c r="AC161" s="5">
        <v>1074.14441435</v>
      </c>
      <c r="AD161" s="5">
        <v>1074.14441435</v>
      </c>
      <c r="AE161" s="5">
        <v>1074.14441435</v>
      </c>
      <c r="AF161" s="5">
        <v>1074.1444143599999</v>
      </c>
      <c r="AG161" s="5">
        <v>1074.14441437</v>
      </c>
    </row>
    <row r="163" spans="1:33">
      <c r="A163" s="56" t="s">
        <v>60</v>
      </c>
      <c r="B163" s="56" t="s">
        <v>163</v>
      </c>
      <c r="C163" s="56" t="s">
        <v>290</v>
      </c>
      <c r="D163" s="56" t="s">
        <v>291</v>
      </c>
      <c r="E163" s="56" t="s">
        <v>141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</row>
    <row r="164" spans="1:33">
      <c r="A164" s="56" t="s">
        <v>60</v>
      </c>
      <c r="B164" s="56" t="s">
        <v>163</v>
      </c>
      <c r="C164" s="56" t="s">
        <v>292</v>
      </c>
      <c r="D164" s="56" t="s">
        <v>293</v>
      </c>
      <c r="E164" s="56" t="s">
        <v>141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</row>
    <row r="165" spans="1:33">
      <c r="A165" s="56" t="s">
        <v>60</v>
      </c>
      <c r="B165" s="56" t="s">
        <v>198</v>
      </c>
      <c r="C165" s="56" t="s">
        <v>294</v>
      </c>
      <c r="D165" s="56" t="s">
        <v>295</v>
      </c>
      <c r="E165" s="56" t="s">
        <v>141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</row>
    <row r="166" spans="1:33">
      <c r="A166" s="56" t="s">
        <v>60</v>
      </c>
      <c r="B166" s="56" t="s">
        <v>200</v>
      </c>
      <c r="C166" s="56" t="s">
        <v>296</v>
      </c>
      <c r="D166" s="56" t="s">
        <v>297</v>
      </c>
      <c r="E166" s="56" t="s">
        <v>141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</row>
    <row r="167" spans="1:33">
      <c r="A167" s="56" t="s">
        <v>60</v>
      </c>
      <c r="B167" s="56" t="s">
        <v>198</v>
      </c>
      <c r="C167" s="56" t="s">
        <v>298</v>
      </c>
      <c r="D167" s="56" t="s">
        <v>299</v>
      </c>
      <c r="E167" s="56" t="s">
        <v>141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</row>
    <row r="168" spans="1:33">
      <c r="A168" s="56" t="s">
        <v>60</v>
      </c>
      <c r="B168" s="56" t="s">
        <v>199</v>
      </c>
      <c r="C168" s="56" t="s">
        <v>300</v>
      </c>
      <c r="D168" s="56" t="s">
        <v>301</v>
      </c>
      <c r="E168" s="56" t="s">
        <v>141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</row>
    <row r="170" spans="1:33">
      <c r="A170" s="56" t="s">
        <v>62</v>
      </c>
      <c r="B170" s="56" t="s">
        <v>197</v>
      </c>
      <c r="C170" s="56" t="s">
        <v>215</v>
      </c>
      <c r="D170" s="56" t="s">
        <v>216</v>
      </c>
      <c r="E170" s="56" t="s">
        <v>217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</row>
    <row r="171" spans="1:33">
      <c r="A171" s="56" t="s">
        <v>62</v>
      </c>
      <c r="B171" s="56" t="s">
        <v>197</v>
      </c>
      <c r="C171" s="56" t="s">
        <v>218</v>
      </c>
      <c r="D171" s="56" t="s">
        <v>219</v>
      </c>
      <c r="E171" s="56" t="s">
        <v>217</v>
      </c>
      <c r="F171" s="5">
        <v>81.5</v>
      </c>
      <c r="G171" s="5">
        <v>81.5</v>
      </c>
      <c r="H171" s="5">
        <v>81.5</v>
      </c>
      <c r="I171" s="5">
        <v>81.5</v>
      </c>
      <c r="J171" s="5">
        <v>81.5</v>
      </c>
      <c r="K171" s="5">
        <v>81.5</v>
      </c>
      <c r="L171" s="5">
        <v>81.5</v>
      </c>
      <c r="M171" s="5">
        <v>81.5</v>
      </c>
      <c r="N171" s="5">
        <v>81.5</v>
      </c>
      <c r="O171" s="5">
        <v>81.5</v>
      </c>
      <c r="P171" s="5">
        <v>81.5</v>
      </c>
      <c r="Q171" s="5">
        <v>81.5</v>
      </c>
      <c r="R171" s="5">
        <v>81.5</v>
      </c>
      <c r="S171" s="5">
        <v>81.5</v>
      </c>
      <c r="T171" s="5">
        <v>33</v>
      </c>
      <c r="U171" s="5">
        <v>33</v>
      </c>
      <c r="V171" s="5">
        <v>15</v>
      </c>
      <c r="W171" s="5">
        <v>15</v>
      </c>
      <c r="X171" s="5">
        <v>15</v>
      </c>
      <c r="Y171" s="5">
        <v>15</v>
      </c>
      <c r="Z171" s="5">
        <v>15</v>
      </c>
      <c r="AA171" s="5">
        <v>15</v>
      </c>
      <c r="AB171" s="5">
        <v>15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</row>
    <row r="172" spans="1:33">
      <c r="A172" s="56" t="s">
        <v>62</v>
      </c>
      <c r="B172" s="56" t="s">
        <v>197</v>
      </c>
      <c r="C172" s="56" t="s">
        <v>220</v>
      </c>
      <c r="D172" s="56" t="s">
        <v>221</v>
      </c>
      <c r="E172" s="56" t="s">
        <v>217</v>
      </c>
      <c r="F172" s="5">
        <v>435.58399999999989</v>
      </c>
      <c r="G172" s="5">
        <v>435.58400212999999</v>
      </c>
      <c r="H172" s="5">
        <v>435.58400476999998</v>
      </c>
      <c r="I172" s="5">
        <v>435.58401041000002</v>
      </c>
      <c r="J172" s="5">
        <v>435.58401658000002</v>
      </c>
      <c r="K172" s="5">
        <v>435.58401660999988</v>
      </c>
      <c r="L172" s="5">
        <v>435.58401661999989</v>
      </c>
      <c r="M172" s="5">
        <v>435.58406702000002</v>
      </c>
      <c r="N172" s="5">
        <v>435.58406703000003</v>
      </c>
      <c r="O172" s="5">
        <v>435.58406708000001</v>
      </c>
      <c r="P172" s="5">
        <v>435.58414228999999</v>
      </c>
      <c r="Q172" s="5">
        <v>435.58414233000002</v>
      </c>
      <c r="R172" s="5">
        <v>435.58414234000003</v>
      </c>
      <c r="S172" s="5">
        <v>435.67828137999999</v>
      </c>
      <c r="T172" s="5">
        <v>680.48213441999997</v>
      </c>
      <c r="U172" s="5">
        <v>680.48213458999999</v>
      </c>
      <c r="V172" s="5">
        <v>680.48213464000003</v>
      </c>
      <c r="W172" s="5">
        <v>680.48213466999994</v>
      </c>
      <c r="X172" s="5">
        <v>1045.7204509400001</v>
      </c>
      <c r="Y172" s="5">
        <v>926.12045096999998</v>
      </c>
      <c r="Z172" s="5">
        <v>1486.82916673</v>
      </c>
      <c r="AA172" s="5">
        <v>1486.8291667599999</v>
      </c>
      <c r="AB172" s="5">
        <v>1486.82916677</v>
      </c>
      <c r="AC172" s="5">
        <v>1486.8291667799999</v>
      </c>
      <c r="AD172" s="5">
        <v>1386.8481667900001</v>
      </c>
      <c r="AE172" s="5">
        <v>1386.8481668300001</v>
      </c>
      <c r="AF172" s="5">
        <v>1286.8131668599999</v>
      </c>
      <c r="AG172" s="5">
        <v>1286.81316687</v>
      </c>
    </row>
    <row r="173" spans="1:33">
      <c r="A173" s="56" t="s">
        <v>62</v>
      </c>
      <c r="B173" s="56" t="s">
        <v>197</v>
      </c>
      <c r="C173" s="56" t="s">
        <v>222</v>
      </c>
      <c r="D173" s="56" t="s">
        <v>223</v>
      </c>
      <c r="E173" s="56" t="s">
        <v>217</v>
      </c>
      <c r="F173" s="5">
        <v>620.48299999999995</v>
      </c>
      <c r="G173" s="5">
        <v>620.48300219999999</v>
      </c>
      <c r="H173" s="5">
        <v>620.48300474999996</v>
      </c>
      <c r="I173" s="5">
        <v>620.48300944999994</v>
      </c>
      <c r="J173" s="5">
        <v>620.48301643000002</v>
      </c>
      <c r="K173" s="5">
        <v>620.48301901999992</v>
      </c>
      <c r="L173" s="5">
        <v>620.48301902999992</v>
      </c>
      <c r="M173" s="5">
        <v>620.48304666999991</v>
      </c>
      <c r="N173" s="5">
        <v>620.48304668999992</v>
      </c>
      <c r="O173" s="5">
        <v>620.48304672999996</v>
      </c>
      <c r="P173" s="5">
        <v>620.48304681000002</v>
      </c>
      <c r="Q173" s="5">
        <v>620.48304681999991</v>
      </c>
      <c r="R173" s="5">
        <v>620.48304682999992</v>
      </c>
      <c r="S173" s="5">
        <v>620.48315289999994</v>
      </c>
      <c r="T173" s="5">
        <v>620.48318863999987</v>
      </c>
      <c r="U173" s="5">
        <v>620.48318871999993</v>
      </c>
      <c r="V173" s="5">
        <v>620.48318877999998</v>
      </c>
      <c r="W173" s="5">
        <v>620.48318882000001</v>
      </c>
      <c r="X173" s="5">
        <v>620.48336098999994</v>
      </c>
      <c r="Y173" s="5">
        <v>620.48336102999997</v>
      </c>
      <c r="Z173" s="5">
        <v>620.48408584999993</v>
      </c>
      <c r="AA173" s="5">
        <v>577.98409299999992</v>
      </c>
      <c r="AB173" s="5">
        <v>577.98409699000001</v>
      </c>
      <c r="AC173" s="5">
        <v>577.98409746999994</v>
      </c>
      <c r="AD173" s="5">
        <v>577.98415105999993</v>
      </c>
      <c r="AE173" s="5">
        <v>1276.6714129100001</v>
      </c>
      <c r="AF173" s="5">
        <v>1305.67918396</v>
      </c>
      <c r="AG173" s="5">
        <v>1279.6791839800001</v>
      </c>
    </row>
    <row r="174" spans="1:33">
      <c r="A174" s="56" t="s">
        <v>62</v>
      </c>
      <c r="B174" s="56" t="s">
        <v>197</v>
      </c>
      <c r="C174" s="56" t="s">
        <v>224</v>
      </c>
      <c r="D174" s="56" t="s">
        <v>225</v>
      </c>
      <c r="E174" s="56" t="s">
        <v>217</v>
      </c>
      <c r="F174" s="5">
        <v>14</v>
      </c>
      <c r="G174" s="5">
        <v>14.000002479999999</v>
      </c>
      <c r="H174" s="5">
        <v>14.00000855</v>
      </c>
      <c r="I174" s="5">
        <v>14.00001969</v>
      </c>
      <c r="J174" s="5">
        <v>16.269221170000002</v>
      </c>
      <c r="K174" s="5">
        <v>54.324413200000002</v>
      </c>
      <c r="L174" s="5">
        <v>54.324413239999998</v>
      </c>
      <c r="M174" s="5">
        <v>67.080356420000001</v>
      </c>
      <c r="N174" s="5">
        <v>67.080356440000003</v>
      </c>
      <c r="O174" s="5">
        <v>70.022694349999995</v>
      </c>
      <c r="P174" s="5">
        <v>70.022694979999997</v>
      </c>
      <c r="Q174" s="5">
        <v>70.022694989999991</v>
      </c>
      <c r="R174" s="5">
        <v>70.022695010000007</v>
      </c>
      <c r="S174" s="5">
        <v>74.453145680000006</v>
      </c>
      <c r="T174" s="5">
        <v>74.453145790000008</v>
      </c>
      <c r="U174" s="5">
        <v>74.453147739999991</v>
      </c>
      <c r="V174" s="5">
        <v>76.499214649999999</v>
      </c>
      <c r="W174" s="5">
        <v>76.499216279999999</v>
      </c>
      <c r="X174" s="5">
        <v>82.388603720000006</v>
      </c>
      <c r="Y174" s="5">
        <v>82.388603779999997</v>
      </c>
      <c r="Z174" s="5">
        <v>83.219650329999993</v>
      </c>
      <c r="AA174" s="5">
        <v>83.219650430000002</v>
      </c>
      <c r="AB174" s="5">
        <v>83.219650509999994</v>
      </c>
      <c r="AC174" s="5">
        <v>83.219650529999996</v>
      </c>
      <c r="AD174" s="5">
        <v>83.219650560000005</v>
      </c>
      <c r="AE174" s="5">
        <v>83.219650659999999</v>
      </c>
      <c r="AF174" s="5">
        <v>83.219650849999994</v>
      </c>
      <c r="AG174" s="5">
        <v>83.219650869999995</v>
      </c>
    </row>
    <row r="175" spans="1:33">
      <c r="A175" s="56" t="s">
        <v>62</v>
      </c>
      <c r="B175" s="56" t="s">
        <v>197</v>
      </c>
      <c r="C175" s="56" t="s">
        <v>226</v>
      </c>
      <c r="D175" s="56" t="s">
        <v>227</v>
      </c>
      <c r="E175" s="56" t="s">
        <v>217</v>
      </c>
      <c r="F175" s="5">
        <v>81.72</v>
      </c>
      <c r="G175" s="5">
        <v>81.720002499999993</v>
      </c>
      <c r="H175" s="5">
        <v>81.720005869999994</v>
      </c>
      <c r="I175" s="5">
        <v>81.720020500000004</v>
      </c>
      <c r="J175" s="5">
        <v>81.720074159999996</v>
      </c>
      <c r="K175" s="5">
        <v>369.61164962999999</v>
      </c>
      <c r="L175" s="5">
        <v>369.61164965</v>
      </c>
      <c r="M175" s="5">
        <v>1514.7388616999999</v>
      </c>
      <c r="N175" s="5">
        <v>1514.7388617199999</v>
      </c>
      <c r="O175" s="5">
        <v>1514.7388618299999</v>
      </c>
      <c r="P175" s="5">
        <v>2066.8551545599998</v>
      </c>
      <c r="Q175" s="5">
        <v>2066.8551545700002</v>
      </c>
      <c r="R175" s="5">
        <v>2066.85515459</v>
      </c>
      <c r="S175" s="5">
        <v>3193.0280579199998</v>
      </c>
      <c r="T175" s="5">
        <v>3852.2277261600002</v>
      </c>
      <c r="U175" s="5">
        <v>4952.9733237099999</v>
      </c>
      <c r="V175" s="5">
        <v>7238.2166293099999</v>
      </c>
      <c r="W175" s="5">
        <v>7238.2166305800001</v>
      </c>
      <c r="X175" s="5">
        <v>7614.7198615900006</v>
      </c>
      <c r="Y175" s="5">
        <v>7614.7198616200003</v>
      </c>
      <c r="Z175" s="5">
        <v>7614.71986173</v>
      </c>
      <c r="AA175" s="5">
        <v>7614.7198617399999</v>
      </c>
      <c r="AB175" s="5">
        <v>7614.7198617700014</v>
      </c>
      <c r="AC175" s="5">
        <v>7614.7198618900002</v>
      </c>
      <c r="AD175" s="5">
        <v>7614.7198619800001</v>
      </c>
      <c r="AE175" s="5">
        <v>7614.7200000399998</v>
      </c>
      <c r="AF175" s="5">
        <v>7614.7200000700004</v>
      </c>
      <c r="AG175" s="5">
        <v>7614.7200000800003</v>
      </c>
    </row>
    <row r="176" spans="1:33">
      <c r="A176" s="56" t="s">
        <v>62</v>
      </c>
      <c r="B176" s="56" t="s">
        <v>197</v>
      </c>
      <c r="C176" s="56" t="s">
        <v>228</v>
      </c>
      <c r="D176" s="56" t="s">
        <v>229</v>
      </c>
      <c r="E176" s="56" t="s">
        <v>217</v>
      </c>
      <c r="F176" s="5">
        <v>306.84199999999998</v>
      </c>
      <c r="G176" s="5">
        <v>528.08200225999997</v>
      </c>
      <c r="H176" s="5">
        <v>528.08200390000002</v>
      </c>
      <c r="I176" s="5">
        <v>528.08200704000001</v>
      </c>
      <c r="J176" s="5">
        <v>562.24200927000004</v>
      </c>
      <c r="K176" s="5">
        <v>528.08201931999997</v>
      </c>
      <c r="L176" s="5">
        <v>528.08201937000001</v>
      </c>
      <c r="M176" s="5">
        <v>528.08202490999997</v>
      </c>
      <c r="N176" s="5">
        <v>528.08202491999998</v>
      </c>
      <c r="O176" s="5">
        <v>528.08202510000001</v>
      </c>
      <c r="P176" s="5">
        <v>528.08202511000002</v>
      </c>
      <c r="Q176" s="5">
        <v>528.08202514000004</v>
      </c>
      <c r="R176" s="5">
        <v>528.08202591999998</v>
      </c>
      <c r="S176" s="5">
        <v>528.08203494999998</v>
      </c>
      <c r="T176" s="5">
        <v>528.08210557000007</v>
      </c>
      <c r="U176" s="5">
        <v>528.08218005000003</v>
      </c>
      <c r="V176" s="5">
        <v>528.0821803</v>
      </c>
      <c r="W176" s="5">
        <v>557.82839695999996</v>
      </c>
      <c r="X176" s="5">
        <v>636.33851606999997</v>
      </c>
      <c r="Y176" s="5">
        <v>880.69949443999997</v>
      </c>
      <c r="Z176" s="5">
        <v>1125.1126674300001</v>
      </c>
      <c r="AA176" s="5">
        <v>1125.1126675</v>
      </c>
      <c r="AB176" s="5">
        <v>1125.11266755</v>
      </c>
      <c r="AC176" s="5">
        <v>1327.8819190300001</v>
      </c>
      <c r="AD176" s="5">
        <v>1287.6493442200001</v>
      </c>
      <c r="AE176" s="5">
        <v>2475.196686660001</v>
      </c>
      <c r="AF176" s="5">
        <v>2421.2399789400001</v>
      </c>
      <c r="AG176" s="5">
        <v>2421.2399789599999</v>
      </c>
    </row>
    <row r="177" spans="1:33">
      <c r="A177" s="56" t="s">
        <v>62</v>
      </c>
      <c r="B177" s="56" t="s">
        <v>197</v>
      </c>
      <c r="C177" s="56" t="s">
        <v>230</v>
      </c>
      <c r="D177" s="56" t="s">
        <v>231</v>
      </c>
      <c r="E177" s="56" t="s">
        <v>217</v>
      </c>
      <c r="F177" s="5">
        <v>1214.288</v>
      </c>
      <c r="G177" s="5">
        <v>1360.28800234</v>
      </c>
      <c r="H177" s="5">
        <v>1360.28800428</v>
      </c>
      <c r="I177" s="5">
        <v>1360.2880085300001</v>
      </c>
      <c r="J177" s="5">
        <v>1360.2880374700001</v>
      </c>
      <c r="K177" s="5">
        <v>1360.28807807</v>
      </c>
      <c r="L177" s="5">
        <v>1360.2880780999999</v>
      </c>
      <c r="M177" s="5">
        <v>1360.2880916399999</v>
      </c>
      <c r="N177" s="5">
        <v>1360.2880916500001</v>
      </c>
      <c r="O177" s="5">
        <v>2267.1629864400002</v>
      </c>
      <c r="P177" s="5">
        <v>2391.0677344599999</v>
      </c>
      <c r="Q177" s="5">
        <v>2740.442532</v>
      </c>
      <c r="R177" s="5">
        <v>2740.44253222</v>
      </c>
      <c r="S177" s="5">
        <v>2973.43928267</v>
      </c>
      <c r="T177" s="5">
        <v>3554.4671988800001</v>
      </c>
      <c r="U177" s="5">
        <v>3713.88982734</v>
      </c>
      <c r="V177" s="5">
        <v>5181.2088691800009</v>
      </c>
      <c r="W177" s="5">
        <v>5381.0618284900002</v>
      </c>
      <c r="X177" s="5">
        <v>5974.1447755700001</v>
      </c>
      <c r="Y177" s="5">
        <v>5974.1447760100009</v>
      </c>
      <c r="Z177" s="5">
        <v>6679.7503514700002</v>
      </c>
      <c r="AA177" s="5">
        <v>6576.7903515500002</v>
      </c>
      <c r="AB177" s="5">
        <v>7887.7825935400006</v>
      </c>
      <c r="AC177" s="5">
        <v>7742.1699814100002</v>
      </c>
      <c r="AD177" s="5">
        <v>7342.1699814499998</v>
      </c>
      <c r="AE177" s="5">
        <v>7314.8699818300001</v>
      </c>
      <c r="AF177" s="5">
        <v>9027.1400347199997</v>
      </c>
      <c r="AG177" s="5">
        <v>9027.1400347399995</v>
      </c>
    </row>
    <row r="178" spans="1:33">
      <c r="A178" s="56" t="s">
        <v>62</v>
      </c>
      <c r="B178" s="56" t="s">
        <v>197</v>
      </c>
      <c r="C178" s="56" t="s">
        <v>232</v>
      </c>
      <c r="D178" s="56" t="s">
        <v>233</v>
      </c>
      <c r="E178" s="56" t="s">
        <v>217</v>
      </c>
      <c r="F178" s="5">
        <v>0</v>
      </c>
      <c r="G178" s="5">
        <v>2.2400000000000002E-6</v>
      </c>
      <c r="H178" s="5">
        <v>4.6199999999999998E-6</v>
      </c>
      <c r="I178" s="5">
        <v>9.4399999999999994E-6</v>
      </c>
      <c r="J178" s="5">
        <v>3.5330000000000002E-5</v>
      </c>
      <c r="K178" s="5">
        <v>8.2940000000000002E-5</v>
      </c>
      <c r="L178" s="5">
        <v>8.297E-5</v>
      </c>
      <c r="M178" s="5">
        <v>132.59553661999999</v>
      </c>
      <c r="N178" s="5">
        <v>132.59553664000001</v>
      </c>
      <c r="O178" s="5">
        <v>132.59553668999999</v>
      </c>
      <c r="P178" s="5">
        <v>132.59553672999999</v>
      </c>
      <c r="Q178" s="5">
        <v>132.59553675000001</v>
      </c>
      <c r="R178" s="5">
        <v>135.21530304000001</v>
      </c>
      <c r="S178" s="5">
        <v>142.15700745999999</v>
      </c>
      <c r="T178" s="5">
        <v>152.11106527000001</v>
      </c>
      <c r="U178" s="5">
        <v>163.94479096000001</v>
      </c>
      <c r="V178" s="5">
        <v>167.68085235000001</v>
      </c>
      <c r="W178" s="5">
        <v>368.28238511000001</v>
      </c>
      <c r="X178" s="5">
        <v>1175.16341876</v>
      </c>
      <c r="Y178" s="5">
        <v>2985.3984896500001</v>
      </c>
      <c r="Z178" s="5">
        <v>2985.3984898499998</v>
      </c>
      <c r="AA178" s="5">
        <v>2985.39848992</v>
      </c>
      <c r="AB178" s="5">
        <v>2985.39849018</v>
      </c>
      <c r="AC178" s="5">
        <v>3863.12639825</v>
      </c>
      <c r="AD178" s="5">
        <v>3863.1263983700001</v>
      </c>
      <c r="AE178" s="5">
        <v>6099.9999589700001</v>
      </c>
      <c r="AF178" s="5">
        <v>6099.9999590400002</v>
      </c>
      <c r="AG178" s="5">
        <v>6099.9999590500001</v>
      </c>
    </row>
    <row r="179" spans="1:33">
      <c r="A179" s="56" t="s">
        <v>62</v>
      </c>
      <c r="B179" s="56" t="s">
        <v>163</v>
      </c>
      <c r="C179" s="56" t="s">
        <v>234</v>
      </c>
      <c r="D179" s="56" t="s">
        <v>235</v>
      </c>
      <c r="E179" s="56" t="s">
        <v>217</v>
      </c>
      <c r="F179" s="5">
        <v>3.0199999999999999E-6</v>
      </c>
      <c r="G179" s="5">
        <v>3.0299999999999998E-6</v>
      </c>
      <c r="H179" s="5">
        <v>5.8599999999999998E-6</v>
      </c>
      <c r="I179" s="5">
        <v>1.3200000000000001E-5</v>
      </c>
      <c r="J179" s="5">
        <v>1.3210000000000001E-5</v>
      </c>
      <c r="K179" s="5">
        <v>1.3679999999999999E-5</v>
      </c>
      <c r="L179" s="5">
        <v>1.4229999999999999E-5</v>
      </c>
      <c r="M179" s="5">
        <v>1.7070000000000001E-5</v>
      </c>
      <c r="N179" s="5">
        <v>1.925E-5</v>
      </c>
      <c r="O179" s="5">
        <v>2.2580000000000001E-5</v>
      </c>
      <c r="P179" s="5">
        <v>2.2969999999999999E-5</v>
      </c>
      <c r="Q179" s="5">
        <v>4.8029999999999999E-5</v>
      </c>
      <c r="R179" s="5">
        <v>4.8040000000000001E-5</v>
      </c>
      <c r="S179" s="5">
        <v>4.8050000000000002E-5</v>
      </c>
      <c r="T179" s="5">
        <v>1.5093999999999999E-4</v>
      </c>
      <c r="U179" s="5">
        <v>9.993999999999999E-4</v>
      </c>
      <c r="V179" s="5">
        <v>9.9956999999999997E-4</v>
      </c>
      <c r="W179" s="5">
        <v>1.0000499999999999E-3</v>
      </c>
      <c r="X179" s="5">
        <v>1.00763E-3</v>
      </c>
      <c r="Y179" s="5">
        <v>1.00785E-3</v>
      </c>
      <c r="Z179" s="5">
        <v>1.02852E-3</v>
      </c>
      <c r="AA179" s="5">
        <v>1.03045E-3</v>
      </c>
      <c r="AB179" s="5">
        <v>1.04929E-3</v>
      </c>
      <c r="AC179" s="5">
        <v>1.09771E-3</v>
      </c>
      <c r="AD179" s="5">
        <v>460.38162950999998</v>
      </c>
      <c r="AE179" s="5">
        <v>1630.89405448</v>
      </c>
      <c r="AF179" s="5">
        <v>1630.8940545800001</v>
      </c>
      <c r="AG179" s="5">
        <v>1630.89405459</v>
      </c>
    </row>
    <row r="180" spans="1:33">
      <c r="A180" s="56" t="s">
        <v>62</v>
      </c>
      <c r="B180" s="56" t="s">
        <v>163</v>
      </c>
      <c r="C180" s="56" t="s">
        <v>236</v>
      </c>
      <c r="D180" s="56" t="s">
        <v>237</v>
      </c>
      <c r="E180" s="56" t="s">
        <v>217</v>
      </c>
      <c r="F180" s="5">
        <v>166.00000284000001</v>
      </c>
      <c r="G180" s="5">
        <v>166.00000284000001</v>
      </c>
      <c r="H180" s="5">
        <v>166.00000589999999</v>
      </c>
      <c r="I180" s="5">
        <v>166.00001384999999</v>
      </c>
      <c r="J180" s="5">
        <v>172.72169105</v>
      </c>
      <c r="K180" s="5">
        <v>172.72169129</v>
      </c>
      <c r="L180" s="5">
        <v>174.66711305999999</v>
      </c>
      <c r="M180" s="5">
        <v>174.66711315000001</v>
      </c>
      <c r="N180" s="5">
        <v>175.02850888</v>
      </c>
      <c r="O180" s="5">
        <v>175.02850891</v>
      </c>
      <c r="P180" s="5">
        <v>175.02850895</v>
      </c>
      <c r="Q180" s="5">
        <v>183.49412676</v>
      </c>
      <c r="R180" s="5">
        <v>183.49412679</v>
      </c>
      <c r="S180" s="5">
        <v>187.94135666</v>
      </c>
      <c r="T180" s="5">
        <v>198.58023355</v>
      </c>
      <c r="U180" s="5">
        <v>220.98447763999999</v>
      </c>
      <c r="V180" s="5">
        <v>220.98447776</v>
      </c>
      <c r="W180" s="5">
        <v>220.98449167999999</v>
      </c>
      <c r="X180" s="5">
        <v>223.41557574999999</v>
      </c>
      <c r="Y180" s="5">
        <v>233.13717918</v>
      </c>
      <c r="Z180" s="5">
        <v>233.13717937000001</v>
      </c>
      <c r="AA180" s="5">
        <v>233.13717953</v>
      </c>
      <c r="AB180" s="5">
        <v>234.76340066</v>
      </c>
      <c r="AC180" s="5">
        <v>243.13318519000001</v>
      </c>
      <c r="AD180" s="5">
        <v>243.13318527000001</v>
      </c>
      <c r="AE180" s="5">
        <v>243.13318534000001</v>
      </c>
      <c r="AF180" s="5">
        <v>251.49797859</v>
      </c>
      <c r="AG180" s="5">
        <v>251.49797867999999</v>
      </c>
    </row>
    <row r="181" spans="1:33">
      <c r="A181" s="56" t="s">
        <v>62</v>
      </c>
      <c r="B181" s="56" t="s">
        <v>163</v>
      </c>
      <c r="C181" s="56" t="s">
        <v>238</v>
      </c>
      <c r="D181" s="56" t="s">
        <v>239</v>
      </c>
      <c r="E181" s="56" t="s">
        <v>217</v>
      </c>
      <c r="F181" s="5">
        <v>535.02000210000006</v>
      </c>
      <c r="G181" s="5">
        <v>535.02000212999997</v>
      </c>
      <c r="H181" s="5">
        <v>535.02000306000002</v>
      </c>
      <c r="I181" s="5">
        <v>535.02000485999997</v>
      </c>
      <c r="J181" s="5">
        <v>588.03344211000001</v>
      </c>
      <c r="K181" s="5">
        <v>1876.15103279</v>
      </c>
      <c r="L181" s="5">
        <v>1876.1510329</v>
      </c>
      <c r="M181" s="5">
        <v>1876.1510329099999</v>
      </c>
      <c r="N181" s="5">
        <v>1876.15103292</v>
      </c>
      <c r="O181" s="5">
        <v>1876.1510329400001</v>
      </c>
      <c r="P181" s="5">
        <v>1876.1510329600001</v>
      </c>
      <c r="Q181" s="5">
        <v>2051.7499025400002</v>
      </c>
      <c r="R181" s="5">
        <v>2051.7499026599999</v>
      </c>
      <c r="S181" s="5">
        <v>3306.2172621099999</v>
      </c>
      <c r="T181" s="5">
        <v>3520.0199933399999</v>
      </c>
      <c r="U181" s="5">
        <v>3520.01999338</v>
      </c>
      <c r="V181" s="5">
        <v>3520.0199934299999</v>
      </c>
      <c r="W181" s="5">
        <v>3520.0199934699999</v>
      </c>
      <c r="X181" s="5">
        <v>3520.0199984800001</v>
      </c>
      <c r="Y181" s="5">
        <v>3520.0199986699999</v>
      </c>
      <c r="Z181" s="5">
        <v>3942.8029955799998</v>
      </c>
      <c r="AA181" s="5">
        <v>3942.80299573</v>
      </c>
      <c r="AB181" s="5">
        <v>5040.6597315800009</v>
      </c>
      <c r="AC181" s="5">
        <v>6042.2540004500006</v>
      </c>
      <c r="AD181" s="5">
        <v>6042.2540005800001</v>
      </c>
      <c r="AE181" s="5">
        <v>6462.15797518</v>
      </c>
      <c r="AF181" s="5">
        <v>7177.0931781300014</v>
      </c>
      <c r="AG181" s="5">
        <v>7177.0931781900008</v>
      </c>
    </row>
    <row r="182" spans="1:33">
      <c r="A182" s="56" t="s">
        <v>62</v>
      </c>
      <c r="B182" s="56" t="s">
        <v>163</v>
      </c>
      <c r="C182" s="56" t="s">
        <v>240</v>
      </c>
      <c r="D182" s="56" t="s">
        <v>241</v>
      </c>
      <c r="E182" s="56" t="s">
        <v>217</v>
      </c>
      <c r="F182" s="5">
        <v>762.40500399000007</v>
      </c>
      <c r="G182" s="5">
        <v>762.40500399999996</v>
      </c>
      <c r="H182" s="5">
        <v>762.40501488999996</v>
      </c>
      <c r="I182" s="5">
        <v>1229.1899957200001</v>
      </c>
      <c r="J182" s="5">
        <v>1229.18999573</v>
      </c>
      <c r="K182" s="5">
        <v>1698.29078018</v>
      </c>
      <c r="L182" s="5">
        <v>2369.9008268600001</v>
      </c>
      <c r="M182" s="5">
        <v>2369.9008268799998</v>
      </c>
      <c r="N182" s="5">
        <v>2976.5879655099998</v>
      </c>
      <c r="O182" s="5">
        <v>3171.8980893299999</v>
      </c>
      <c r="P182" s="5">
        <v>3171.8980894199999</v>
      </c>
      <c r="Q182" s="5">
        <v>3695.8088692699998</v>
      </c>
      <c r="R182" s="5">
        <v>3695.8088692800002</v>
      </c>
      <c r="S182" s="5">
        <v>3695.8088693</v>
      </c>
      <c r="T182" s="5">
        <v>3773.36224249</v>
      </c>
      <c r="U182" s="5">
        <v>4756.1926987200004</v>
      </c>
      <c r="V182" s="5">
        <v>4756.1926990399998</v>
      </c>
      <c r="W182" s="5">
        <v>4893.9448674699997</v>
      </c>
      <c r="X182" s="5">
        <v>6651.8595530699986</v>
      </c>
      <c r="Y182" s="5">
        <v>6645.6709857100004</v>
      </c>
      <c r="Z182" s="5">
        <v>6645.6709864799996</v>
      </c>
      <c r="AA182" s="5">
        <v>6645.6709892500003</v>
      </c>
      <c r="AB182" s="5">
        <v>7008.1905406100004</v>
      </c>
      <c r="AC182" s="5">
        <v>7070.7387816400014</v>
      </c>
      <c r="AD182" s="5">
        <v>7105.0246725699999</v>
      </c>
      <c r="AE182" s="5">
        <v>7347.9397212700014</v>
      </c>
      <c r="AF182" s="5">
        <v>7272.0399886900004</v>
      </c>
      <c r="AG182" s="5">
        <v>7202.2899887000003</v>
      </c>
    </row>
    <row r="183" spans="1:33">
      <c r="A183" s="56" t="s">
        <v>62</v>
      </c>
      <c r="B183" s="56" t="s">
        <v>163</v>
      </c>
      <c r="C183" s="56" t="s">
        <v>242</v>
      </c>
      <c r="D183" s="56" t="s">
        <v>243</v>
      </c>
      <c r="E183" s="56" t="s">
        <v>217</v>
      </c>
      <c r="F183" s="5">
        <v>53.000004519999997</v>
      </c>
      <c r="G183" s="5">
        <v>53.000004529999998</v>
      </c>
      <c r="H183" s="5">
        <v>53.000022440000002</v>
      </c>
      <c r="I183" s="5">
        <v>53.000022639999997</v>
      </c>
      <c r="J183" s="5">
        <v>53.000060650000002</v>
      </c>
      <c r="K183" s="5">
        <v>53.00009215</v>
      </c>
      <c r="L183" s="5">
        <v>173.16890201999999</v>
      </c>
      <c r="M183" s="5">
        <v>181.47165292</v>
      </c>
      <c r="N183" s="5">
        <v>181.47165293</v>
      </c>
      <c r="O183" s="5">
        <v>181.47165294999999</v>
      </c>
      <c r="P183" s="5">
        <v>181.47165296</v>
      </c>
      <c r="Q183" s="5">
        <v>181.47165297000001</v>
      </c>
      <c r="R183" s="5">
        <v>181.47165297000001</v>
      </c>
      <c r="S183" s="5">
        <v>181.47165297999999</v>
      </c>
      <c r="T183" s="5">
        <v>181.47165301999999</v>
      </c>
      <c r="U183" s="5">
        <v>239.64365950000001</v>
      </c>
      <c r="V183" s="5">
        <v>239.64365952</v>
      </c>
      <c r="W183" s="5">
        <v>239.64365955</v>
      </c>
      <c r="X183" s="5">
        <v>239.64365960000001</v>
      </c>
      <c r="Y183" s="5">
        <v>239.64365964999999</v>
      </c>
      <c r="Z183" s="5">
        <v>275.65675217</v>
      </c>
      <c r="AA183" s="5">
        <v>275.65675252</v>
      </c>
      <c r="AB183" s="5">
        <v>275.6567526</v>
      </c>
      <c r="AC183" s="5">
        <v>275.65675263000003</v>
      </c>
      <c r="AD183" s="5">
        <v>275.65675268000001</v>
      </c>
      <c r="AE183" s="5">
        <v>275.65675277000003</v>
      </c>
      <c r="AF183" s="5">
        <v>321.54500468999998</v>
      </c>
      <c r="AG183" s="5">
        <v>321.54500474999998</v>
      </c>
    </row>
    <row r="184" spans="1:33">
      <c r="A184" s="56" t="s">
        <v>62</v>
      </c>
      <c r="B184" s="56" t="s">
        <v>163</v>
      </c>
      <c r="C184" s="56" t="s">
        <v>244</v>
      </c>
      <c r="D184" s="56" t="s">
        <v>245</v>
      </c>
      <c r="E184" s="56" t="s">
        <v>217</v>
      </c>
      <c r="F184" s="5">
        <v>1121.34000122</v>
      </c>
      <c r="G184" s="5">
        <v>1121.34000148</v>
      </c>
      <c r="H184" s="5">
        <v>1121.34000881</v>
      </c>
      <c r="I184" s="5">
        <v>1121.34000958</v>
      </c>
      <c r="J184" s="5">
        <v>1121.3400096600001</v>
      </c>
      <c r="K184" s="5">
        <v>1121.34001263</v>
      </c>
      <c r="L184" s="5">
        <v>1122.2400309699999</v>
      </c>
      <c r="M184" s="5">
        <v>1121.34003734</v>
      </c>
      <c r="N184" s="5">
        <v>1121.3400773599999</v>
      </c>
      <c r="O184" s="5">
        <v>1300.87491028</v>
      </c>
      <c r="P184" s="5">
        <v>1300.8749103</v>
      </c>
      <c r="Q184" s="5">
        <v>1300.8749103099999</v>
      </c>
      <c r="R184" s="5">
        <v>1300.8749103099999</v>
      </c>
      <c r="S184" s="5">
        <v>1300.8749103299999</v>
      </c>
      <c r="T184" s="5">
        <v>1300.87491041</v>
      </c>
      <c r="U184" s="5">
        <v>1542.1935424599999</v>
      </c>
      <c r="V184" s="5">
        <v>1542.1935426099999</v>
      </c>
      <c r="W184" s="5">
        <v>3457.2759232399999</v>
      </c>
      <c r="X184" s="5">
        <v>3457.2759238799999</v>
      </c>
      <c r="Y184" s="5">
        <v>4382.0524256099998</v>
      </c>
      <c r="Z184" s="5">
        <v>4382.0524265200002</v>
      </c>
      <c r="AA184" s="5">
        <v>4382.0524265800004</v>
      </c>
      <c r="AB184" s="5">
        <v>4382.0524266299999</v>
      </c>
      <c r="AC184" s="5">
        <v>4382.0524266500006</v>
      </c>
      <c r="AD184" s="5">
        <v>4382.0524266900002</v>
      </c>
      <c r="AE184" s="5">
        <v>4382.0524267299998</v>
      </c>
      <c r="AF184" s="5">
        <v>4602.9699927800002</v>
      </c>
      <c r="AG184" s="5">
        <v>4353.9759928000003</v>
      </c>
    </row>
    <row r="185" spans="1:33">
      <c r="A185" s="56" t="s">
        <v>62</v>
      </c>
      <c r="B185" s="56" t="s">
        <v>163</v>
      </c>
      <c r="C185" s="56" t="s">
        <v>246</v>
      </c>
      <c r="D185" s="56" t="s">
        <v>247</v>
      </c>
      <c r="E185" s="56" t="s">
        <v>217</v>
      </c>
      <c r="F185" s="5">
        <v>456.24400347999989</v>
      </c>
      <c r="G185" s="5">
        <v>456.24400347999989</v>
      </c>
      <c r="H185" s="5">
        <v>456.24400933999999</v>
      </c>
      <c r="I185" s="5">
        <v>456.24401002000002</v>
      </c>
      <c r="J185" s="5">
        <v>456.24401006999989</v>
      </c>
      <c r="K185" s="5">
        <v>456.24401341999999</v>
      </c>
      <c r="L185" s="5">
        <v>456.24402609999999</v>
      </c>
      <c r="M185" s="5">
        <v>456.24403129000001</v>
      </c>
      <c r="N185" s="5">
        <v>456.24409057999998</v>
      </c>
      <c r="O185" s="5">
        <v>456.24450637000001</v>
      </c>
      <c r="P185" s="5">
        <v>456.24450639999998</v>
      </c>
      <c r="Q185" s="5">
        <v>456.24450640999999</v>
      </c>
      <c r="R185" s="5">
        <v>456.24450640999999</v>
      </c>
      <c r="S185" s="5">
        <v>456.24450644000001</v>
      </c>
      <c r="T185" s="5">
        <v>456.24452847999999</v>
      </c>
      <c r="U185" s="5">
        <v>456.24467283000001</v>
      </c>
      <c r="V185" s="5">
        <v>456.24467299999998</v>
      </c>
      <c r="W185" s="5">
        <v>456.24473278999989</v>
      </c>
      <c r="X185" s="5">
        <v>456.24473302000001</v>
      </c>
      <c r="Y185" s="5">
        <v>1484.2439680299999</v>
      </c>
      <c r="Z185" s="5">
        <v>1484.2439680699999</v>
      </c>
      <c r="AA185" s="5">
        <v>1484.2439999600001</v>
      </c>
      <c r="AB185" s="5">
        <v>1484.2440000500001</v>
      </c>
      <c r="AC185" s="5">
        <v>1484.2440000700001</v>
      </c>
      <c r="AD185" s="5">
        <v>1484.2440000900001</v>
      </c>
      <c r="AE185" s="5">
        <v>1484.2440001</v>
      </c>
      <c r="AF185" s="5">
        <v>1484.2440001099999</v>
      </c>
      <c r="AG185" s="5">
        <v>1307.98000011</v>
      </c>
    </row>
    <row r="186" spans="1:33">
      <c r="A186" s="56" t="s">
        <v>62</v>
      </c>
      <c r="B186" s="56" t="s">
        <v>163</v>
      </c>
      <c r="C186" s="56" t="s">
        <v>248</v>
      </c>
      <c r="D186" s="56" t="s">
        <v>249</v>
      </c>
      <c r="E186" s="56" t="s">
        <v>217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</row>
    <row r="187" spans="1:33">
      <c r="A187" s="56" t="s">
        <v>62</v>
      </c>
      <c r="B187" s="56" t="s">
        <v>163</v>
      </c>
      <c r="C187" s="56" t="s">
        <v>250</v>
      </c>
      <c r="D187" s="56" t="s">
        <v>251</v>
      </c>
      <c r="E187" s="56" t="s">
        <v>217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</row>
    <row r="188" spans="1:33">
      <c r="A188" s="56" t="s">
        <v>62</v>
      </c>
      <c r="B188" s="56" t="s">
        <v>198</v>
      </c>
      <c r="C188" s="56" t="s">
        <v>252</v>
      </c>
      <c r="D188" s="56" t="s">
        <v>253</v>
      </c>
      <c r="E188" s="56" t="s">
        <v>217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</row>
    <row r="189" spans="1:33">
      <c r="A189" s="56" t="s">
        <v>62</v>
      </c>
      <c r="B189" s="56" t="s">
        <v>198</v>
      </c>
      <c r="C189" s="56" t="s">
        <v>254</v>
      </c>
      <c r="D189" s="56" t="s">
        <v>255</v>
      </c>
      <c r="E189" s="56" t="s">
        <v>217</v>
      </c>
      <c r="F189" s="5">
        <v>0</v>
      </c>
      <c r="G189" s="5">
        <v>2.26E-6</v>
      </c>
      <c r="H189" s="5">
        <v>3.9199999999999997E-6</v>
      </c>
      <c r="I189" s="5">
        <v>3.9600000000000002E-6</v>
      </c>
      <c r="J189" s="5">
        <v>3.9700000000000001E-6</v>
      </c>
      <c r="K189" s="5">
        <v>4.8199999999999996E-6</v>
      </c>
      <c r="L189" s="5">
        <v>8.7299999999999994E-6</v>
      </c>
      <c r="M189" s="5">
        <v>1.043E-5</v>
      </c>
      <c r="N189" s="5">
        <v>1.327E-5</v>
      </c>
      <c r="O189" s="5">
        <v>1.519E-5</v>
      </c>
      <c r="P189" s="5">
        <v>1.52E-5</v>
      </c>
      <c r="Q189" s="5">
        <v>1.523E-5</v>
      </c>
      <c r="R189" s="5">
        <v>1.523E-5</v>
      </c>
      <c r="S189" s="5">
        <v>3.9879999999999998E-5</v>
      </c>
      <c r="T189" s="5">
        <v>5.147E-5</v>
      </c>
      <c r="U189" s="5">
        <v>5.6060000000000002E-5</v>
      </c>
      <c r="V189" s="5">
        <v>8.9850000000000002E-5</v>
      </c>
      <c r="W189" s="5">
        <v>9.0019999999999995E-5</v>
      </c>
      <c r="X189" s="5">
        <v>1.2275E-4</v>
      </c>
      <c r="Y189" s="5">
        <v>501.80217087</v>
      </c>
      <c r="Z189" s="5">
        <v>531.09454335999999</v>
      </c>
      <c r="AA189" s="5">
        <v>531.09454338</v>
      </c>
      <c r="AB189" s="5">
        <v>531.09454359999995</v>
      </c>
      <c r="AC189" s="5">
        <v>531.09454361999997</v>
      </c>
      <c r="AD189" s="5">
        <v>531.09454382000001</v>
      </c>
      <c r="AE189" s="5">
        <v>531.09454388999995</v>
      </c>
      <c r="AF189" s="5">
        <v>582.84686790000001</v>
      </c>
      <c r="AG189" s="5">
        <v>582.84686792000002</v>
      </c>
    </row>
    <row r="190" spans="1:33">
      <c r="A190" s="56" t="s">
        <v>62</v>
      </c>
      <c r="B190" s="56" t="s">
        <v>198</v>
      </c>
      <c r="C190" s="56" t="s">
        <v>256</v>
      </c>
      <c r="D190" s="56" t="s">
        <v>257</v>
      </c>
      <c r="E190" s="56" t="s">
        <v>217</v>
      </c>
      <c r="F190" s="5">
        <v>624.26499999999999</v>
      </c>
      <c r="G190" s="5">
        <v>624.26500194000005</v>
      </c>
      <c r="H190" s="5">
        <v>624.26500246000001</v>
      </c>
      <c r="I190" s="5">
        <v>624.26500272999999</v>
      </c>
      <c r="J190" s="5">
        <v>624.26500324000006</v>
      </c>
      <c r="K190" s="5">
        <v>624.26500371999998</v>
      </c>
      <c r="L190" s="5">
        <v>624.26500465000004</v>
      </c>
      <c r="M190" s="5">
        <v>624.26502154000002</v>
      </c>
      <c r="N190" s="5">
        <v>1118.88342167</v>
      </c>
      <c r="O190" s="5">
        <v>2061.8595026600001</v>
      </c>
      <c r="P190" s="5">
        <v>2061.85950267</v>
      </c>
      <c r="Q190" s="5">
        <v>2061.8595027000001</v>
      </c>
      <c r="R190" s="5">
        <v>2061.8595027000001</v>
      </c>
      <c r="S190" s="5">
        <v>2279.0941435200002</v>
      </c>
      <c r="T190" s="5">
        <v>2279.0941435499999</v>
      </c>
      <c r="U190" s="5">
        <v>2840.5353523200001</v>
      </c>
      <c r="V190" s="5">
        <v>2840.5353523700001</v>
      </c>
      <c r="W190" s="5">
        <v>2840.5353524000002</v>
      </c>
      <c r="X190" s="5">
        <v>2840.5353525599999</v>
      </c>
      <c r="Y190" s="5">
        <v>3283.9075279399999</v>
      </c>
      <c r="Z190" s="5">
        <v>3560.5551622100002</v>
      </c>
      <c r="AA190" s="5">
        <v>3560.5551622600001</v>
      </c>
      <c r="AB190" s="5">
        <v>3541.5883228500002</v>
      </c>
      <c r="AC190" s="5">
        <v>3541.5883228799999</v>
      </c>
      <c r="AD190" s="5">
        <v>3736.0817739700001</v>
      </c>
      <c r="AE190" s="5">
        <v>3681.9771374299999</v>
      </c>
      <c r="AF190" s="5">
        <v>4780.9999766700003</v>
      </c>
      <c r="AG190" s="5">
        <v>4699.99997669</v>
      </c>
    </row>
    <row r="191" spans="1:33">
      <c r="A191" s="56" t="s">
        <v>62</v>
      </c>
      <c r="B191" s="56" t="s">
        <v>198</v>
      </c>
      <c r="C191" s="56" t="s">
        <v>258</v>
      </c>
      <c r="D191" s="56" t="s">
        <v>259</v>
      </c>
      <c r="E191" s="56" t="s">
        <v>217</v>
      </c>
      <c r="F191" s="5">
        <v>0</v>
      </c>
      <c r="G191" s="5">
        <v>2.4499999999999998E-6</v>
      </c>
      <c r="H191" s="5">
        <v>4.16E-6</v>
      </c>
      <c r="I191" s="5">
        <v>4.4900000000000002E-6</v>
      </c>
      <c r="J191" s="5">
        <v>4.5399999999999997E-6</v>
      </c>
      <c r="K191" s="5">
        <v>5.6999999999999996E-6</v>
      </c>
      <c r="L191" s="5">
        <v>1.3339999999999999E-5</v>
      </c>
      <c r="M191" s="5">
        <v>1.556E-5</v>
      </c>
      <c r="N191" s="5">
        <v>1.6099999999999998E-5</v>
      </c>
      <c r="O191" s="5">
        <v>1.7229999999999999E-5</v>
      </c>
      <c r="P191" s="5">
        <v>1.7269999999999999E-5</v>
      </c>
      <c r="Q191" s="5">
        <v>1.789E-5</v>
      </c>
      <c r="R191" s="5">
        <v>1.789E-5</v>
      </c>
      <c r="S191" s="5">
        <v>2.3649999999999999E-5</v>
      </c>
      <c r="T191" s="5">
        <v>2.535E-5</v>
      </c>
      <c r="U191" s="5">
        <v>1.0118E-4</v>
      </c>
      <c r="V191" s="5">
        <v>399.99998763999997</v>
      </c>
      <c r="W191" s="5">
        <v>399.99998767</v>
      </c>
      <c r="X191" s="5">
        <v>399.99998769000001</v>
      </c>
      <c r="Y191" s="5">
        <v>399.99998777000002</v>
      </c>
      <c r="Z191" s="5">
        <v>399.99998782</v>
      </c>
      <c r="AA191" s="5">
        <v>399.99998803</v>
      </c>
      <c r="AB191" s="5">
        <v>400.00000017999997</v>
      </c>
      <c r="AC191" s="5">
        <v>400.00000019999999</v>
      </c>
      <c r="AD191" s="5">
        <v>1079.2621713999999</v>
      </c>
      <c r="AE191" s="5">
        <v>1141.1995744999999</v>
      </c>
      <c r="AF191" s="5">
        <v>3620.9437457499998</v>
      </c>
      <c r="AG191" s="5">
        <v>3620.9437457700001</v>
      </c>
    </row>
    <row r="192" spans="1:33">
      <c r="A192" s="56" t="s">
        <v>62</v>
      </c>
      <c r="B192" s="56" t="s">
        <v>198</v>
      </c>
      <c r="C192" s="56" t="s">
        <v>260</v>
      </c>
      <c r="D192" s="56" t="s">
        <v>261</v>
      </c>
      <c r="E192" s="56" t="s">
        <v>217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</row>
    <row r="193" spans="1:33">
      <c r="A193" s="56" t="s">
        <v>62</v>
      </c>
      <c r="B193" s="56" t="s">
        <v>198</v>
      </c>
      <c r="C193" s="56" t="s">
        <v>262</v>
      </c>
      <c r="D193" s="56" t="s">
        <v>263</v>
      </c>
      <c r="E193" s="56" t="s">
        <v>217</v>
      </c>
      <c r="F193" s="5">
        <v>0</v>
      </c>
      <c r="G193" s="5">
        <v>2.2500000000000001E-6</v>
      </c>
      <c r="H193" s="5">
        <v>3.0299999999999998E-6</v>
      </c>
      <c r="I193" s="5">
        <v>3.4199999999999999E-6</v>
      </c>
      <c r="J193" s="5">
        <v>3.5099999999999999E-6</v>
      </c>
      <c r="K193" s="5">
        <v>4.4399999999999998E-6</v>
      </c>
      <c r="L193" s="5">
        <v>6.4999999999999996E-6</v>
      </c>
      <c r="M193" s="5">
        <v>7.7700000000000001E-6</v>
      </c>
      <c r="N193" s="5">
        <v>8.2400000000000007E-6</v>
      </c>
      <c r="O193" s="5">
        <v>8.6000000000000007E-6</v>
      </c>
      <c r="P193" s="5">
        <v>8.6300000000000004E-6</v>
      </c>
      <c r="Q193" s="5">
        <v>1.13E-5</v>
      </c>
      <c r="R193" s="5">
        <v>1.131E-5</v>
      </c>
      <c r="S193" s="5">
        <v>1.7050000000000001E-5</v>
      </c>
      <c r="T193" s="5">
        <v>2.128E-5</v>
      </c>
      <c r="U193" s="5">
        <v>3.4350000000000001E-5</v>
      </c>
      <c r="V193" s="5">
        <v>9.2139999999999995E-5</v>
      </c>
      <c r="W193" s="5">
        <v>9.2159999999999999E-5</v>
      </c>
      <c r="X193" s="5">
        <v>9.2200000000000005E-5</v>
      </c>
      <c r="Y193" s="5">
        <v>499.99998454000001</v>
      </c>
      <c r="Z193" s="5">
        <v>499.99998459</v>
      </c>
      <c r="AA193" s="5">
        <v>499.9999846</v>
      </c>
      <c r="AB193" s="5">
        <v>500</v>
      </c>
      <c r="AC193" s="5">
        <v>500.00000002000002</v>
      </c>
      <c r="AD193" s="5">
        <v>500.00000004999998</v>
      </c>
      <c r="AE193" s="5">
        <v>500.00000005999999</v>
      </c>
      <c r="AF193" s="5">
        <v>500.00000008000001</v>
      </c>
      <c r="AG193" s="5">
        <v>500.00000009000001</v>
      </c>
    </row>
    <row r="194" spans="1:33">
      <c r="A194" s="56" t="s">
        <v>62</v>
      </c>
      <c r="B194" s="56" t="s">
        <v>198</v>
      </c>
      <c r="C194" s="56" t="s">
        <v>264</v>
      </c>
      <c r="D194" s="56" t="s">
        <v>265</v>
      </c>
      <c r="E194" s="56" t="s">
        <v>217</v>
      </c>
      <c r="F194" s="5">
        <v>377.536</v>
      </c>
      <c r="G194" s="5">
        <v>377.53600230000001</v>
      </c>
      <c r="H194" s="5">
        <v>377.53600411999997</v>
      </c>
      <c r="I194" s="5">
        <v>377.53600415</v>
      </c>
      <c r="J194" s="5">
        <v>377.53600416</v>
      </c>
      <c r="K194" s="5">
        <v>377.53600488000001</v>
      </c>
      <c r="L194" s="5">
        <v>377.53600941000002</v>
      </c>
      <c r="M194" s="5">
        <v>377.53601125</v>
      </c>
      <c r="N194" s="5">
        <v>377.53601622000002</v>
      </c>
      <c r="O194" s="5">
        <v>377.53602060999998</v>
      </c>
      <c r="P194" s="5">
        <v>377.53602061999999</v>
      </c>
      <c r="Q194" s="5">
        <v>377.53602064</v>
      </c>
      <c r="R194" s="5">
        <v>377.53602064</v>
      </c>
      <c r="S194" s="5">
        <v>377.53605377999997</v>
      </c>
      <c r="T194" s="5">
        <v>377.53606294999997</v>
      </c>
      <c r="U194" s="5">
        <v>377.53611586</v>
      </c>
      <c r="V194" s="5">
        <v>377.53614084999998</v>
      </c>
      <c r="W194" s="5">
        <v>377.53614152</v>
      </c>
      <c r="X194" s="5">
        <v>377.53666815999998</v>
      </c>
      <c r="Y194" s="5">
        <v>1038.43738179</v>
      </c>
      <c r="Z194" s="5">
        <v>1038.4373818900001</v>
      </c>
      <c r="AA194" s="5">
        <v>930.91738207999992</v>
      </c>
      <c r="AB194" s="5">
        <v>1133.89002914</v>
      </c>
      <c r="AC194" s="5">
        <v>1133.89002916</v>
      </c>
      <c r="AD194" s="5">
        <v>1894.3351785699999</v>
      </c>
      <c r="AE194" s="5">
        <v>1894.3351786000001</v>
      </c>
      <c r="AF194" s="5">
        <v>1970.01598638</v>
      </c>
      <c r="AG194" s="5">
        <v>1970.0159864</v>
      </c>
    </row>
    <row r="195" spans="1:33">
      <c r="A195" s="56" t="s">
        <v>62</v>
      </c>
      <c r="B195" s="56" t="s">
        <v>199</v>
      </c>
      <c r="C195" s="56" t="s">
        <v>266</v>
      </c>
      <c r="D195" s="56" t="s">
        <v>267</v>
      </c>
      <c r="E195" s="56" t="s">
        <v>217</v>
      </c>
      <c r="F195" s="5">
        <v>142.1628</v>
      </c>
      <c r="G195" s="5">
        <v>142.1628</v>
      </c>
      <c r="H195" s="5">
        <v>142.1628</v>
      </c>
      <c r="I195" s="5">
        <v>142.1628</v>
      </c>
      <c r="J195" s="5">
        <v>142.1628</v>
      </c>
      <c r="K195" s="5">
        <v>142.1628</v>
      </c>
      <c r="L195" s="5">
        <v>142.1628</v>
      </c>
      <c r="M195" s="5">
        <v>142.1628</v>
      </c>
      <c r="N195" s="5">
        <v>142.1628</v>
      </c>
      <c r="O195" s="5">
        <v>142.1628</v>
      </c>
      <c r="P195" s="5">
        <v>142.1628</v>
      </c>
      <c r="Q195" s="5">
        <v>142.1628</v>
      </c>
      <c r="R195" s="5">
        <v>142.1628</v>
      </c>
      <c r="S195" s="5">
        <v>142.1628</v>
      </c>
      <c r="T195" s="5">
        <v>142.1628</v>
      </c>
      <c r="U195" s="5">
        <v>142.1628</v>
      </c>
      <c r="V195" s="5">
        <v>142.1628</v>
      </c>
      <c r="W195" s="5">
        <v>142.1628</v>
      </c>
      <c r="X195" s="5">
        <v>94.996799999999993</v>
      </c>
      <c r="Y195" s="5">
        <v>94.996799999999993</v>
      </c>
      <c r="Z195" s="5">
        <v>94.996799999999993</v>
      </c>
      <c r="AA195" s="5">
        <v>94.996799999999993</v>
      </c>
      <c r="AB195" s="5">
        <v>94.996799999999993</v>
      </c>
      <c r="AC195" s="5">
        <v>94.996799999999993</v>
      </c>
      <c r="AD195" s="5">
        <v>94.996799999999993</v>
      </c>
      <c r="AE195" s="5">
        <v>94.996799999999993</v>
      </c>
      <c r="AF195" s="5">
        <v>0</v>
      </c>
      <c r="AG195" s="5">
        <v>0</v>
      </c>
    </row>
    <row r="196" spans="1:33">
      <c r="A196" s="56" t="s">
        <v>62</v>
      </c>
      <c r="B196" s="56" t="s">
        <v>199</v>
      </c>
      <c r="C196" s="56" t="s">
        <v>268</v>
      </c>
      <c r="D196" s="56" t="s">
        <v>269</v>
      </c>
      <c r="E196" s="56" t="s">
        <v>217</v>
      </c>
      <c r="F196" s="5">
        <v>25.219000000000001</v>
      </c>
      <c r="G196" s="5">
        <v>25.219003470000001</v>
      </c>
      <c r="H196" s="5">
        <v>25.219007609999998</v>
      </c>
      <c r="I196" s="5">
        <v>25.219008519999999</v>
      </c>
      <c r="J196" s="5">
        <v>25.219008540000001</v>
      </c>
      <c r="K196" s="5">
        <v>25.219008550000002</v>
      </c>
      <c r="L196" s="5">
        <v>25.219014900000001</v>
      </c>
      <c r="M196" s="5">
        <v>25.21902249</v>
      </c>
      <c r="N196" s="5">
        <v>19.091028829999999</v>
      </c>
      <c r="O196" s="5">
        <v>19.091042359999999</v>
      </c>
      <c r="P196" s="5">
        <v>19.091042380000001</v>
      </c>
      <c r="Q196" s="5">
        <v>19.09104799</v>
      </c>
      <c r="R196" s="5">
        <v>19.091048000000001</v>
      </c>
      <c r="S196" s="5">
        <v>19.0911331</v>
      </c>
      <c r="T196" s="5">
        <v>19.09119462</v>
      </c>
      <c r="U196" s="5">
        <v>1135.47962721</v>
      </c>
      <c r="V196" s="5">
        <v>1135.47962725</v>
      </c>
      <c r="W196" s="5">
        <v>1135.47962753</v>
      </c>
      <c r="X196" s="5">
        <v>1123.75962757</v>
      </c>
      <c r="Y196" s="5">
        <v>1123.75962781</v>
      </c>
      <c r="Z196" s="5">
        <v>1123.7596279100001</v>
      </c>
      <c r="AA196" s="5">
        <v>1155.57134597</v>
      </c>
      <c r="AB196" s="5">
        <v>1148.20034642</v>
      </c>
      <c r="AC196" s="5">
        <v>1148.2003464700001</v>
      </c>
      <c r="AD196" s="5">
        <v>1246.03251542</v>
      </c>
      <c r="AE196" s="5">
        <v>1246.03251561</v>
      </c>
      <c r="AF196" s="5">
        <v>2016.2486573599999</v>
      </c>
      <c r="AG196" s="5">
        <v>2016.24865737</v>
      </c>
    </row>
    <row r="197" spans="1:33">
      <c r="A197" s="56" t="s">
        <v>62</v>
      </c>
      <c r="B197" s="56" t="s">
        <v>199</v>
      </c>
      <c r="C197" s="56" t="s">
        <v>270</v>
      </c>
      <c r="D197" s="56" t="s">
        <v>271</v>
      </c>
      <c r="E197" s="56" t="s">
        <v>217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</row>
    <row r="198" spans="1:33">
      <c r="A198" s="56" t="s">
        <v>62</v>
      </c>
      <c r="B198" s="56" t="s">
        <v>199</v>
      </c>
      <c r="C198" s="56" t="s">
        <v>272</v>
      </c>
      <c r="D198" s="56" t="s">
        <v>273</v>
      </c>
      <c r="E198" s="56" t="s">
        <v>217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</row>
    <row r="199" spans="1:33">
      <c r="A199" s="56" t="s">
        <v>62</v>
      </c>
      <c r="B199" s="56" t="s">
        <v>199</v>
      </c>
      <c r="C199" s="56" t="s">
        <v>274</v>
      </c>
      <c r="D199" s="56" t="s">
        <v>275</v>
      </c>
      <c r="E199" s="56" t="s">
        <v>217</v>
      </c>
      <c r="F199" s="5">
        <v>295.2</v>
      </c>
      <c r="G199" s="5">
        <v>295.20000276000002</v>
      </c>
      <c r="H199" s="5">
        <v>295.20000503</v>
      </c>
      <c r="I199" s="5">
        <v>295.20000614999998</v>
      </c>
      <c r="J199" s="5">
        <v>295.20000620000002</v>
      </c>
      <c r="K199" s="5">
        <v>295.20000621999998</v>
      </c>
      <c r="L199" s="5">
        <v>295.20000830999999</v>
      </c>
      <c r="M199" s="5">
        <v>295.2000137</v>
      </c>
      <c r="N199" s="5">
        <v>295.20001375999999</v>
      </c>
      <c r="O199" s="5">
        <v>295.20002611000001</v>
      </c>
      <c r="P199" s="5">
        <v>295.20002612000002</v>
      </c>
      <c r="Q199" s="5">
        <v>295.20002614999999</v>
      </c>
      <c r="R199" s="5">
        <v>295.20002614999999</v>
      </c>
      <c r="S199" s="5">
        <v>295.20002900999998</v>
      </c>
      <c r="T199" s="5">
        <v>295.20004762000002</v>
      </c>
      <c r="U199" s="5">
        <v>305.57125990999998</v>
      </c>
      <c r="V199" s="5">
        <v>305.57125993</v>
      </c>
      <c r="W199" s="5">
        <v>305.57125996000002</v>
      </c>
      <c r="X199" s="5">
        <v>305.57126030000001</v>
      </c>
      <c r="Y199" s="5">
        <v>305.57126036</v>
      </c>
      <c r="Z199" s="5">
        <v>817.09122972</v>
      </c>
      <c r="AA199" s="5">
        <v>601.09122988000001</v>
      </c>
      <c r="AB199" s="5">
        <v>601.09122997000009</v>
      </c>
      <c r="AC199" s="5">
        <v>601.09123</v>
      </c>
      <c r="AD199" s="5">
        <v>647.18346271999997</v>
      </c>
      <c r="AE199" s="5">
        <v>1357.8466560700001</v>
      </c>
      <c r="AF199" s="5">
        <v>2469.4196599699999</v>
      </c>
      <c r="AG199" s="5">
        <v>2469.4196599799998</v>
      </c>
    </row>
    <row r="200" spans="1:33">
      <c r="A200" s="56" t="s">
        <v>62</v>
      </c>
      <c r="B200" s="56" t="s">
        <v>199</v>
      </c>
      <c r="C200" s="56" t="s">
        <v>276</v>
      </c>
      <c r="D200" s="56" t="s">
        <v>277</v>
      </c>
      <c r="E200" s="56" t="s">
        <v>217</v>
      </c>
      <c r="F200" s="5">
        <v>0</v>
      </c>
      <c r="G200" s="5">
        <v>0</v>
      </c>
      <c r="H200" s="5">
        <v>6.0299999999999999E-6</v>
      </c>
      <c r="I200" s="5">
        <v>6.8700000000000003E-6</v>
      </c>
      <c r="J200" s="5">
        <v>7.4499999999999998E-6</v>
      </c>
      <c r="K200" s="5">
        <v>7.7700000000000001E-6</v>
      </c>
      <c r="L200" s="5">
        <v>1.029E-5</v>
      </c>
      <c r="M200" s="5">
        <v>1.8130000000000001E-5</v>
      </c>
      <c r="N200" s="5">
        <v>3.0499999999999999E-5</v>
      </c>
      <c r="O200" s="5">
        <v>5.3189999999999997E-5</v>
      </c>
      <c r="P200" s="5">
        <v>5.321E-5</v>
      </c>
      <c r="Q200" s="5">
        <v>5.6669999999999998E-5</v>
      </c>
      <c r="R200" s="5">
        <v>5.6679999999999999E-5</v>
      </c>
      <c r="S200" s="5">
        <v>6.7990000000000005E-5</v>
      </c>
      <c r="T200" s="5">
        <v>1.1166E-4</v>
      </c>
      <c r="U200" s="5">
        <v>4.3057800000000004E-3</v>
      </c>
      <c r="V200" s="5">
        <v>4.30584E-3</v>
      </c>
      <c r="W200" s="5">
        <v>4.3060399999999997E-3</v>
      </c>
      <c r="X200" s="5">
        <v>210.1119085</v>
      </c>
      <c r="Y200" s="5">
        <v>461.58847386999997</v>
      </c>
      <c r="Z200" s="5">
        <v>1536.0720116499999</v>
      </c>
      <c r="AA200" s="5">
        <v>1597.87532966</v>
      </c>
      <c r="AB200" s="5">
        <v>1694.16303109</v>
      </c>
      <c r="AC200" s="5">
        <v>1694.1630312</v>
      </c>
      <c r="AD200" s="5">
        <v>1694.4895124699999</v>
      </c>
      <c r="AE200" s="5">
        <v>1935.68636612</v>
      </c>
      <c r="AF200" s="5">
        <v>1957.4173610400001</v>
      </c>
      <c r="AG200" s="5">
        <v>1957.41736105</v>
      </c>
    </row>
    <row r="201" spans="1:33">
      <c r="A201" s="56" t="s">
        <v>62</v>
      </c>
      <c r="B201" s="56" t="s">
        <v>199</v>
      </c>
      <c r="C201" s="56" t="s">
        <v>278</v>
      </c>
      <c r="D201" s="56" t="s">
        <v>279</v>
      </c>
      <c r="E201" s="56" t="s">
        <v>217</v>
      </c>
      <c r="F201" s="5">
        <v>0</v>
      </c>
      <c r="G201" s="5">
        <v>3.6200000000000001E-6</v>
      </c>
      <c r="H201" s="5">
        <v>6.8299999999999998E-6</v>
      </c>
      <c r="I201" s="5">
        <v>9.0899999999999994E-6</v>
      </c>
      <c r="J201" s="5">
        <v>9.3000000000000007E-6</v>
      </c>
      <c r="K201" s="5">
        <v>9.3200000000000006E-6</v>
      </c>
      <c r="L201" s="5">
        <v>1.5529999999999999E-5</v>
      </c>
      <c r="M201" s="5">
        <v>3.1319999999999998E-5</v>
      </c>
      <c r="N201" s="5">
        <v>3.1350000000000003E-5</v>
      </c>
      <c r="O201" s="5">
        <v>156.02762466999999</v>
      </c>
      <c r="P201" s="5">
        <v>156.02762468</v>
      </c>
      <c r="Q201" s="5">
        <v>156.02762471</v>
      </c>
      <c r="R201" s="5">
        <v>156.02762471</v>
      </c>
      <c r="S201" s="5">
        <v>156.02762473999999</v>
      </c>
      <c r="T201" s="5">
        <v>514.11318487000005</v>
      </c>
      <c r="U201" s="5">
        <v>627.72465314999999</v>
      </c>
      <c r="V201" s="5">
        <v>627.72465318000002</v>
      </c>
      <c r="W201" s="5">
        <v>627.72465320000003</v>
      </c>
      <c r="X201" s="5">
        <v>627.72465322999994</v>
      </c>
      <c r="Y201" s="5">
        <v>627.72465324999996</v>
      </c>
      <c r="Z201" s="5">
        <v>627.72465331000001</v>
      </c>
      <c r="AA201" s="5">
        <v>656.55481836000001</v>
      </c>
      <c r="AB201" s="5">
        <v>656.55481844999997</v>
      </c>
      <c r="AC201" s="5">
        <v>656.55481850000001</v>
      </c>
      <c r="AD201" s="5">
        <v>656.55481858999997</v>
      </c>
      <c r="AE201" s="5">
        <v>678.68127469000001</v>
      </c>
      <c r="AF201" s="5">
        <v>690.33518303999995</v>
      </c>
      <c r="AG201" s="5">
        <v>690.33518304999996</v>
      </c>
    </row>
    <row r="202" spans="1:33">
      <c r="A202" s="56" t="s">
        <v>62</v>
      </c>
      <c r="B202" s="56" t="s">
        <v>199</v>
      </c>
      <c r="C202" s="56" t="s">
        <v>280</v>
      </c>
      <c r="D202" s="56" t="s">
        <v>281</v>
      </c>
      <c r="E202" s="56" t="s">
        <v>217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</row>
    <row r="203" spans="1:33">
      <c r="A203" s="56" t="s">
        <v>62</v>
      </c>
      <c r="B203" s="56" t="s">
        <v>199</v>
      </c>
      <c r="C203" s="56" t="s">
        <v>282</v>
      </c>
      <c r="D203" s="56" t="s">
        <v>283</v>
      </c>
      <c r="E203" s="56" t="s">
        <v>217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</row>
    <row r="204" spans="1:33">
      <c r="A204" s="56" t="s">
        <v>62</v>
      </c>
      <c r="B204" s="56" t="s">
        <v>200</v>
      </c>
      <c r="C204" s="56" t="s">
        <v>284</v>
      </c>
      <c r="D204" s="56" t="s">
        <v>285</v>
      </c>
      <c r="E204" s="56" t="s">
        <v>217</v>
      </c>
      <c r="F204" s="5">
        <v>0</v>
      </c>
      <c r="G204" s="5">
        <v>2.52E-6</v>
      </c>
      <c r="H204" s="5">
        <v>5.2100000000000001E-6</v>
      </c>
      <c r="I204" s="5">
        <v>5.22E-6</v>
      </c>
      <c r="J204" s="5">
        <v>5.22E-6</v>
      </c>
      <c r="K204" s="5">
        <v>1.307E-5</v>
      </c>
      <c r="L204" s="5">
        <v>2.26E-5</v>
      </c>
      <c r="M204" s="5">
        <v>2.3750000000000001E-5</v>
      </c>
      <c r="N204" s="5">
        <v>2.3750000000000001E-5</v>
      </c>
      <c r="O204" s="5">
        <v>2.3750000000000001E-5</v>
      </c>
      <c r="P204" s="5">
        <v>2.3859999999999999E-5</v>
      </c>
      <c r="Q204" s="5">
        <v>2.3879999999999998E-5</v>
      </c>
      <c r="R204" s="5">
        <v>2.3879999999999998E-5</v>
      </c>
      <c r="S204" s="5">
        <v>2.5919999999999999E-5</v>
      </c>
      <c r="T204" s="5">
        <v>2.7189999999999999E-5</v>
      </c>
      <c r="U204" s="5">
        <v>2.834E-5</v>
      </c>
      <c r="V204" s="5">
        <v>2.8350000000000001E-5</v>
      </c>
      <c r="W204" s="5">
        <v>2.8370000000000001E-5</v>
      </c>
      <c r="X204" s="5">
        <v>2.8410000000000001E-5</v>
      </c>
      <c r="Y204" s="5">
        <v>2.9139999999999999E-5</v>
      </c>
      <c r="Z204" s="5">
        <v>2.915E-5</v>
      </c>
      <c r="AA204" s="5">
        <v>3.0599999999999998E-5</v>
      </c>
      <c r="AB204" s="5">
        <v>3.434E-5</v>
      </c>
      <c r="AC204" s="5">
        <v>3.4350000000000001E-5</v>
      </c>
      <c r="AD204" s="5">
        <v>3.4369999999999998E-5</v>
      </c>
      <c r="AE204" s="5">
        <v>3.4379999999999999E-5</v>
      </c>
      <c r="AF204" s="5">
        <v>3.447E-5</v>
      </c>
      <c r="AG204" s="5">
        <v>3.4489999999999997E-5</v>
      </c>
    </row>
    <row r="205" spans="1:33">
      <c r="A205" s="56" t="s">
        <v>62</v>
      </c>
      <c r="B205" s="56" t="s">
        <v>200</v>
      </c>
      <c r="C205" s="56" t="s">
        <v>286</v>
      </c>
      <c r="D205" s="56" t="s">
        <v>287</v>
      </c>
      <c r="E205" s="56" t="s">
        <v>217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</row>
    <row r="206" spans="1:33">
      <c r="A206" s="56" t="s">
        <v>62</v>
      </c>
      <c r="B206" s="56" t="s">
        <v>200</v>
      </c>
      <c r="C206" s="56" t="s">
        <v>288</v>
      </c>
      <c r="D206" s="56" t="s">
        <v>289</v>
      </c>
      <c r="E206" s="56" t="s">
        <v>217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</row>
    <row r="207" spans="1:33" ht="16.5" customHeight="1"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33">
      <c r="A208" s="56" t="s">
        <v>62</v>
      </c>
      <c r="B208" s="56" t="s">
        <v>197</v>
      </c>
      <c r="C208" s="56" t="s">
        <v>215</v>
      </c>
      <c r="D208" s="56" t="s">
        <v>216</v>
      </c>
      <c r="E208" s="56" t="s">
        <v>142</v>
      </c>
      <c r="F208" s="5">
        <v>330.26499999999999</v>
      </c>
      <c r="G208" s="5">
        <v>829.99999234000006</v>
      </c>
      <c r="H208" s="5">
        <v>829.99999234000006</v>
      </c>
      <c r="I208" s="5">
        <v>829.99999234000006</v>
      </c>
      <c r="J208" s="5">
        <v>829.99999234000006</v>
      </c>
      <c r="K208" s="5">
        <v>837.80283158999987</v>
      </c>
      <c r="L208" s="5">
        <v>843.29731589000005</v>
      </c>
      <c r="M208" s="5">
        <v>852.95417525999994</v>
      </c>
      <c r="N208" s="5">
        <v>858.14116234999995</v>
      </c>
      <c r="O208" s="5">
        <v>858.14116744</v>
      </c>
      <c r="P208" s="5">
        <v>858.14116752000007</v>
      </c>
      <c r="Q208" s="5">
        <v>864.75080650000007</v>
      </c>
      <c r="R208" s="5">
        <v>864.75080651999997</v>
      </c>
      <c r="S208" s="5">
        <v>879.05920182</v>
      </c>
      <c r="T208" s="5">
        <v>900.26503414999991</v>
      </c>
      <c r="U208" s="5">
        <v>1108.8532055200001</v>
      </c>
      <c r="V208" s="5">
        <v>1434.2732981500001</v>
      </c>
      <c r="W208" s="5">
        <v>1434.2732982</v>
      </c>
      <c r="X208" s="5">
        <v>1434.2732982800001</v>
      </c>
      <c r="Y208" s="5">
        <v>1434.2732983599999</v>
      </c>
      <c r="Z208" s="5">
        <v>1492.03699998</v>
      </c>
      <c r="AA208" s="5">
        <v>1492.037</v>
      </c>
      <c r="AB208" s="5">
        <v>1785.3564496399999</v>
      </c>
      <c r="AC208" s="5">
        <v>1785.3564496500001</v>
      </c>
      <c r="AD208" s="5">
        <v>1785.35644966</v>
      </c>
      <c r="AE208" s="5">
        <v>1825.35123329</v>
      </c>
      <c r="AF208" s="5">
        <v>1825.3512335299999</v>
      </c>
      <c r="AG208" s="5">
        <v>1837.22525307</v>
      </c>
    </row>
    <row r="209" spans="1:33">
      <c r="A209" s="56" t="s">
        <v>62</v>
      </c>
      <c r="B209" s="56" t="s">
        <v>197</v>
      </c>
      <c r="C209" s="56" t="s">
        <v>218</v>
      </c>
      <c r="D209" s="56" t="s">
        <v>219</v>
      </c>
      <c r="E209" s="56" t="s">
        <v>142</v>
      </c>
      <c r="F209" s="5">
        <v>43.2</v>
      </c>
      <c r="G209" s="5">
        <v>43.200007510000013</v>
      </c>
      <c r="H209" s="5">
        <v>43.200007510000013</v>
      </c>
      <c r="I209" s="5">
        <v>43.200007510000013</v>
      </c>
      <c r="J209" s="5">
        <v>43.200007510000013</v>
      </c>
      <c r="K209" s="5">
        <v>43.200011359999998</v>
      </c>
      <c r="L209" s="5">
        <v>43.200032330000013</v>
      </c>
      <c r="M209" s="5">
        <v>43.200074230000013</v>
      </c>
      <c r="N209" s="5">
        <v>43.20007425</v>
      </c>
      <c r="O209" s="5">
        <v>428.67879156999999</v>
      </c>
      <c r="P209" s="5">
        <v>744.70740192000005</v>
      </c>
      <c r="Q209" s="5">
        <v>744.70740193000006</v>
      </c>
      <c r="R209" s="5">
        <v>744.70740194000007</v>
      </c>
      <c r="S209" s="5">
        <v>744.70740195000008</v>
      </c>
      <c r="T209" s="5">
        <v>744.7074019800001</v>
      </c>
      <c r="U209" s="5">
        <v>779.58753369999999</v>
      </c>
      <c r="V209" s="5">
        <v>779.58753372000001</v>
      </c>
      <c r="W209" s="5">
        <v>779.58753373000002</v>
      </c>
      <c r="X209" s="5">
        <v>779.58753374000003</v>
      </c>
      <c r="Y209" s="5">
        <v>779.58753375000003</v>
      </c>
      <c r="Z209" s="5">
        <v>787.90744620999999</v>
      </c>
      <c r="AA209" s="5">
        <v>787.90744623000001</v>
      </c>
      <c r="AB209" s="5">
        <v>787.90744626000003</v>
      </c>
      <c r="AC209" s="5">
        <v>755.28805193999995</v>
      </c>
      <c r="AD209" s="5">
        <v>755.28805194999995</v>
      </c>
      <c r="AE209" s="5">
        <v>755.28805196999997</v>
      </c>
      <c r="AF209" s="5">
        <v>763.55922945999998</v>
      </c>
      <c r="AG209" s="5">
        <v>763.55922948</v>
      </c>
    </row>
    <row r="210" spans="1:33">
      <c r="A210" s="56" t="s">
        <v>62</v>
      </c>
      <c r="B210" s="56" t="s">
        <v>197</v>
      </c>
      <c r="C210" s="56" t="s">
        <v>220</v>
      </c>
      <c r="D210" s="56" t="s">
        <v>221</v>
      </c>
      <c r="E210" s="56" t="s">
        <v>142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</row>
    <row r="211" spans="1:33">
      <c r="A211" s="56" t="s">
        <v>62</v>
      </c>
      <c r="B211" s="56" t="s">
        <v>197</v>
      </c>
      <c r="C211" s="56" t="s">
        <v>222</v>
      </c>
      <c r="D211" s="56" t="s">
        <v>223</v>
      </c>
      <c r="E211" s="56" t="s">
        <v>142</v>
      </c>
      <c r="F211" s="5">
        <v>0</v>
      </c>
      <c r="G211" s="5">
        <v>1.166E-5</v>
      </c>
      <c r="H211" s="5">
        <v>1.694E-5</v>
      </c>
      <c r="I211" s="5">
        <v>2.27E-5</v>
      </c>
      <c r="J211" s="5">
        <v>1000.00000768</v>
      </c>
      <c r="K211" s="5">
        <v>1000.00001457</v>
      </c>
      <c r="L211" s="5">
        <v>1647.1213901900001</v>
      </c>
      <c r="M211" s="5">
        <v>1647.1213905</v>
      </c>
      <c r="N211" s="5">
        <v>1647.1213905100001</v>
      </c>
      <c r="O211" s="5">
        <v>1647.1213905100001</v>
      </c>
      <c r="P211" s="5">
        <v>1647.12139052</v>
      </c>
      <c r="Q211" s="5">
        <v>1647.12139052</v>
      </c>
      <c r="R211" s="5">
        <v>1647.12139052</v>
      </c>
      <c r="S211" s="5">
        <v>1647.12139054</v>
      </c>
      <c r="T211" s="5">
        <v>1647.1213905899999</v>
      </c>
      <c r="U211" s="5">
        <v>1647.12139063</v>
      </c>
      <c r="V211" s="5">
        <v>1647.1213906400001</v>
      </c>
      <c r="W211" s="5">
        <v>1647.12139067</v>
      </c>
      <c r="X211" s="5">
        <v>1647.12139069</v>
      </c>
      <c r="Y211" s="5">
        <v>1647.1213907199999</v>
      </c>
      <c r="Z211" s="5">
        <v>1647.1213910399999</v>
      </c>
      <c r="AA211" s="5">
        <v>1647.1213910700001</v>
      </c>
      <c r="AB211" s="5">
        <v>1647.12139108</v>
      </c>
      <c r="AC211" s="5">
        <v>1647.12139112</v>
      </c>
      <c r="AD211" s="5">
        <v>1647.1213911299999</v>
      </c>
      <c r="AE211" s="5">
        <v>1690.1248622799999</v>
      </c>
      <c r="AF211" s="5">
        <v>1832.4050509599999</v>
      </c>
      <c r="AG211" s="5">
        <v>1832.40505097</v>
      </c>
    </row>
    <row r="212" spans="1:33">
      <c r="A212" s="56" t="s">
        <v>62</v>
      </c>
      <c r="B212" s="56" t="s">
        <v>197</v>
      </c>
      <c r="C212" s="56" t="s">
        <v>224</v>
      </c>
      <c r="D212" s="56" t="s">
        <v>225</v>
      </c>
      <c r="E212" s="56" t="s">
        <v>142</v>
      </c>
      <c r="F212" s="5">
        <v>0</v>
      </c>
      <c r="G212" s="5">
        <v>4.1799999999999998E-6</v>
      </c>
      <c r="H212" s="5">
        <v>8.6300000000000004E-6</v>
      </c>
      <c r="I212" s="5">
        <v>8.7299999999999994E-6</v>
      </c>
      <c r="J212" s="5">
        <v>1.804E-5</v>
      </c>
      <c r="K212" s="5">
        <v>94.610328249999995</v>
      </c>
      <c r="L212" s="5">
        <v>94.610328370000005</v>
      </c>
      <c r="M212" s="5">
        <v>94.610328390000006</v>
      </c>
      <c r="N212" s="5">
        <v>94.6103284</v>
      </c>
      <c r="O212" s="5">
        <v>94.6103284</v>
      </c>
      <c r="P212" s="5">
        <v>94.610328420000002</v>
      </c>
      <c r="Q212" s="5">
        <v>94.610328429999996</v>
      </c>
      <c r="R212" s="5">
        <v>94.610328429999996</v>
      </c>
      <c r="S212" s="5">
        <v>94.610328480000007</v>
      </c>
      <c r="T212" s="5">
        <v>105.15003747999999</v>
      </c>
      <c r="U212" s="5">
        <v>105.15003751</v>
      </c>
      <c r="V212" s="5">
        <v>105.15003752</v>
      </c>
      <c r="W212" s="5">
        <v>105.15003753000001</v>
      </c>
      <c r="X212" s="5">
        <v>105.15003753000001</v>
      </c>
      <c r="Y212" s="5">
        <v>105.15003756999999</v>
      </c>
      <c r="Z212" s="5">
        <v>105.15003759</v>
      </c>
      <c r="AA212" s="5">
        <v>105.15003766</v>
      </c>
      <c r="AB212" s="5">
        <v>105.15003767</v>
      </c>
      <c r="AC212" s="5">
        <v>105.15003774</v>
      </c>
      <c r="AD212" s="5">
        <v>105.15003778000001</v>
      </c>
      <c r="AE212" s="5">
        <v>116.82561066</v>
      </c>
      <c r="AF212" s="5">
        <v>116.82561081</v>
      </c>
      <c r="AG212" s="5">
        <v>116.82561081999999</v>
      </c>
    </row>
    <row r="213" spans="1:33">
      <c r="A213" s="56" t="s">
        <v>62</v>
      </c>
      <c r="B213" s="56" t="s">
        <v>197</v>
      </c>
      <c r="C213" s="56" t="s">
        <v>226</v>
      </c>
      <c r="D213" s="56" t="s">
        <v>227</v>
      </c>
      <c r="E213" s="56" t="s">
        <v>142</v>
      </c>
      <c r="F213" s="5">
        <v>0</v>
      </c>
      <c r="G213" s="5">
        <v>375.06255351999999</v>
      </c>
      <c r="H213" s="5">
        <v>900.00000732000001</v>
      </c>
      <c r="I213" s="5">
        <v>900.00000779000004</v>
      </c>
      <c r="J213" s="5">
        <v>900.00001270999996</v>
      </c>
      <c r="K213" s="5">
        <v>900.00001957999996</v>
      </c>
      <c r="L213" s="5">
        <v>965.92416802000002</v>
      </c>
      <c r="M213" s="5">
        <v>2046.09261496</v>
      </c>
      <c r="N213" s="5">
        <v>2046.0926150099999</v>
      </c>
      <c r="O213" s="5">
        <v>2404.27192457</v>
      </c>
      <c r="P213" s="5">
        <v>2685.0321404000001</v>
      </c>
      <c r="Q213" s="5">
        <v>2685.0321404000001</v>
      </c>
      <c r="R213" s="5">
        <v>2685.0321404000001</v>
      </c>
      <c r="S213" s="5">
        <v>2685.0321404299998</v>
      </c>
      <c r="T213" s="5">
        <v>2685.03214127</v>
      </c>
      <c r="U213" s="5">
        <v>2857.8492293200002</v>
      </c>
      <c r="V213" s="5">
        <v>2857.84922934</v>
      </c>
      <c r="W213" s="5">
        <v>2857.8492298800002</v>
      </c>
      <c r="X213" s="5">
        <v>2857.8492299700001</v>
      </c>
      <c r="Y213" s="5">
        <v>3494.41896748</v>
      </c>
      <c r="Z213" s="5">
        <v>3499.9999747500001</v>
      </c>
      <c r="AA213" s="5">
        <v>3499.9999747699999</v>
      </c>
      <c r="AB213" s="5">
        <v>3499.9999747900001</v>
      </c>
      <c r="AC213" s="5">
        <v>3499.9999748</v>
      </c>
      <c r="AD213" s="5">
        <v>3499.9999748300002</v>
      </c>
      <c r="AE213" s="5">
        <v>3499.9999748599998</v>
      </c>
      <c r="AF213" s="5">
        <v>3499.9999748800001</v>
      </c>
      <c r="AG213" s="5">
        <v>3499.99997489</v>
      </c>
    </row>
    <row r="214" spans="1:33">
      <c r="A214" s="56" t="s">
        <v>62</v>
      </c>
      <c r="B214" s="56" t="s">
        <v>197</v>
      </c>
      <c r="C214" s="56" t="s">
        <v>228</v>
      </c>
      <c r="D214" s="56" t="s">
        <v>229</v>
      </c>
      <c r="E214" s="56" t="s">
        <v>142</v>
      </c>
      <c r="F214" s="5">
        <v>0</v>
      </c>
      <c r="G214" s="5">
        <v>6.2299999999999996E-6</v>
      </c>
      <c r="H214" s="5">
        <v>1.1770000000000001E-5</v>
      </c>
      <c r="I214" s="5">
        <v>1.504E-5</v>
      </c>
      <c r="J214" s="5">
        <v>2.722E-5</v>
      </c>
      <c r="K214" s="5">
        <v>8.5379999999999999E-5</v>
      </c>
      <c r="L214" s="5">
        <v>1.5123E-4</v>
      </c>
      <c r="M214" s="5">
        <v>163.68898331</v>
      </c>
      <c r="N214" s="5">
        <v>163.68898342</v>
      </c>
      <c r="O214" s="5">
        <v>336.75896774</v>
      </c>
      <c r="P214" s="5">
        <v>559.24432967000007</v>
      </c>
      <c r="Q214" s="5">
        <v>559.24432969000009</v>
      </c>
      <c r="R214" s="5">
        <v>559.24432969000009</v>
      </c>
      <c r="S214" s="5">
        <v>559.24432976999992</v>
      </c>
      <c r="T214" s="5">
        <v>559.24433103999991</v>
      </c>
      <c r="U214" s="5">
        <v>559.24433111000008</v>
      </c>
      <c r="V214" s="5">
        <v>559.24433115000011</v>
      </c>
      <c r="W214" s="5">
        <v>576.15038122999999</v>
      </c>
      <c r="X214" s="5">
        <v>576.15038189999996</v>
      </c>
      <c r="Y214" s="5">
        <v>1099.99998355</v>
      </c>
      <c r="Z214" s="5">
        <v>1287.7090463</v>
      </c>
      <c r="AA214" s="5">
        <v>1287.7090463300001</v>
      </c>
      <c r="AB214" s="5">
        <v>1351.6292370599999</v>
      </c>
      <c r="AC214" s="5">
        <v>1351.62923707</v>
      </c>
      <c r="AD214" s="5">
        <v>1431.47783607</v>
      </c>
      <c r="AE214" s="5">
        <v>1745.75691693</v>
      </c>
      <c r="AF214" s="5">
        <v>1796.51831206</v>
      </c>
      <c r="AG214" s="5">
        <v>1796.5183120700001</v>
      </c>
    </row>
    <row r="215" spans="1:33">
      <c r="A215" s="56" t="s">
        <v>62</v>
      </c>
      <c r="B215" s="56" t="s">
        <v>197</v>
      </c>
      <c r="C215" s="56" t="s">
        <v>230</v>
      </c>
      <c r="D215" s="56" t="s">
        <v>231</v>
      </c>
      <c r="E215" s="56" t="s">
        <v>142</v>
      </c>
      <c r="F215" s="5">
        <v>912.96400000000006</v>
      </c>
      <c r="G215" s="5">
        <v>2312.9640042800002</v>
      </c>
      <c r="H215" s="5">
        <v>2312.9640137299998</v>
      </c>
      <c r="I215" s="5">
        <v>3179.0037683300002</v>
      </c>
      <c r="J215" s="5">
        <v>3205.6369936400001</v>
      </c>
      <c r="K215" s="5">
        <v>4437.1410284699996</v>
      </c>
      <c r="L215" s="5">
        <v>4541.4032700999996</v>
      </c>
      <c r="M215" s="5">
        <v>4780.8059179399997</v>
      </c>
      <c r="N215" s="5">
        <v>4780.8059179499996</v>
      </c>
      <c r="O215" s="5">
        <v>4780.8059179600004</v>
      </c>
      <c r="P215" s="5">
        <v>4868.9544152199996</v>
      </c>
      <c r="Q215" s="5">
        <v>4868.9544152799999</v>
      </c>
      <c r="R215" s="5">
        <v>4868.9544152799999</v>
      </c>
      <c r="S215" s="5">
        <v>5303.70103767</v>
      </c>
      <c r="T215" s="5">
        <v>6199.28405011</v>
      </c>
      <c r="U215" s="5">
        <v>6199.2840501399996</v>
      </c>
      <c r="V215" s="5">
        <v>6199.2840501600003</v>
      </c>
      <c r="W215" s="5">
        <v>6212.9639714200002</v>
      </c>
      <c r="X215" s="5">
        <v>6212.9639718500002</v>
      </c>
      <c r="Y215" s="5">
        <v>7061.7041471499997</v>
      </c>
      <c r="Z215" s="5">
        <v>7931.6497387499994</v>
      </c>
      <c r="AA215" s="5">
        <v>7491.6747387600008</v>
      </c>
      <c r="AB215" s="5">
        <v>7491.6747388099993</v>
      </c>
      <c r="AC215" s="5">
        <v>7491.6747388200001</v>
      </c>
      <c r="AD215" s="5">
        <v>7965.8403933400004</v>
      </c>
      <c r="AE215" s="5">
        <v>9980.5660351400002</v>
      </c>
      <c r="AF215" s="5">
        <v>9980.5660351900005</v>
      </c>
      <c r="AG215" s="5">
        <v>9980.5660351999995</v>
      </c>
    </row>
    <row r="216" spans="1:33">
      <c r="A216" s="56" t="s">
        <v>62</v>
      </c>
      <c r="B216" s="56" t="s">
        <v>197</v>
      </c>
      <c r="C216" s="56" t="s">
        <v>232</v>
      </c>
      <c r="D216" s="56" t="s">
        <v>233</v>
      </c>
      <c r="E216" s="56" t="s">
        <v>142</v>
      </c>
      <c r="F216" s="5">
        <v>0</v>
      </c>
      <c r="G216" s="5">
        <v>5.4099999999999999E-6</v>
      </c>
      <c r="H216" s="5">
        <v>8.0600000000000008E-6</v>
      </c>
      <c r="I216" s="5">
        <v>9.1099999999999992E-6</v>
      </c>
      <c r="J216" s="5">
        <v>1.31E-5</v>
      </c>
      <c r="K216" s="5">
        <v>2.0190000000000002E-5</v>
      </c>
      <c r="L216" s="5">
        <v>4.7849999999999998E-5</v>
      </c>
      <c r="M216" s="5">
        <v>6.7009999999999997E-5</v>
      </c>
      <c r="N216" s="5">
        <v>6.9839999999999995E-5</v>
      </c>
      <c r="O216" s="5">
        <v>9.857E-5</v>
      </c>
      <c r="P216" s="5">
        <v>174.39194703000001</v>
      </c>
      <c r="Q216" s="5">
        <v>174.39194703000001</v>
      </c>
      <c r="R216" s="5">
        <v>174.39194703000001</v>
      </c>
      <c r="S216" s="5">
        <v>174.39194706000001</v>
      </c>
      <c r="T216" s="5">
        <v>174.39201152999999</v>
      </c>
      <c r="U216" s="5">
        <v>174.39201163000001</v>
      </c>
      <c r="V216" s="5">
        <v>174.39201165</v>
      </c>
      <c r="W216" s="5">
        <v>395.26685176000001</v>
      </c>
      <c r="X216" s="5">
        <v>960.02493286999993</v>
      </c>
      <c r="Y216" s="5">
        <v>3372.3257268500001</v>
      </c>
      <c r="Z216" s="5">
        <v>3399.9998995699998</v>
      </c>
      <c r="AA216" s="5">
        <v>3399.9998995800001</v>
      </c>
      <c r="AB216" s="5">
        <v>3399.9999221899998</v>
      </c>
      <c r="AC216" s="5">
        <v>3399.9999222400002</v>
      </c>
      <c r="AD216" s="5">
        <v>3400.0000000999999</v>
      </c>
      <c r="AE216" s="5">
        <v>3400.00000013</v>
      </c>
      <c r="AF216" s="5">
        <v>3400.00000017</v>
      </c>
      <c r="AG216" s="5">
        <v>3400.0000001899998</v>
      </c>
    </row>
    <row r="217" spans="1:33">
      <c r="A217" s="56" t="s">
        <v>62</v>
      </c>
      <c r="B217" s="56" t="s">
        <v>163</v>
      </c>
      <c r="C217" s="56" t="s">
        <v>234</v>
      </c>
      <c r="D217" s="56" t="s">
        <v>235</v>
      </c>
      <c r="E217" s="56" t="s">
        <v>142</v>
      </c>
      <c r="F217" s="5">
        <v>7.517E-5</v>
      </c>
      <c r="G217" s="5">
        <v>7.5179999999999995E-5</v>
      </c>
      <c r="H217" s="5">
        <v>400.00101145000002</v>
      </c>
      <c r="I217" s="5">
        <v>741.16919869000003</v>
      </c>
      <c r="J217" s="5">
        <v>741.16919869000003</v>
      </c>
      <c r="K217" s="5">
        <v>741.16919870000004</v>
      </c>
      <c r="L217" s="5">
        <v>741.16919872000005</v>
      </c>
      <c r="M217" s="5">
        <v>1630.8940725699999</v>
      </c>
      <c r="N217" s="5">
        <v>1630.89407259</v>
      </c>
      <c r="O217" s="5">
        <v>1630.8940726000001</v>
      </c>
      <c r="P217" s="5">
        <v>1630.8940726000001</v>
      </c>
      <c r="Q217" s="5">
        <v>1630.8940726000001</v>
      </c>
      <c r="R217" s="5">
        <v>1630.8940726000001</v>
      </c>
      <c r="S217" s="5">
        <v>1630.8940726000001</v>
      </c>
      <c r="T217" s="5">
        <v>1630.89407626</v>
      </c>
      <c r="U217" s="5">
        <v>1630.89407626</v>
      </c>
      <c r="V217" s="5">
        <v>1630.89407626</v>
      </c>
      <c r="W217" s="5">
        <v>1630.89407626</v>
      </c>
      <c r="X217" s="5">
        <v>1630.89407626</v>
      </c>
      <c r="Y217" s="5">
        <v>1630.89407626</v>
      </c>
      <c r="Z217" s="5">
        <v>1630.89407626</v>
      </c>
      <c r="AA217" s="5">
        <v>1630.89407626</v>
      </c>
      <c r="AB217" s="5">
        <v>1630.89407626</v>
      </c>
      <c r="AC217" s="5">
        <v>1630.89407626</v>
      </c>
      <c r="AD217" s="5">
        <v>1630.89407626</v>
      </c>
      <c r="AE217" s="5">
        <v>1630.89407626</v>
      </c>
      <c r="AF217" s="5">
        <v>1630.89407626</v>
      </c>
      <c r="AG217" s="5">
        <v>1630.89407626</v>
      </c>
    </row>
    <row r="218" spans="1:33">
      <c r="A218" s="56" t="s">
        <v>62</v>
      </c>
      <c r="B218" s="56" t="s">
        <v>163</v>
      </c>
      <c r="C218" s="56" t="s">
        <v>236</v>
      </c>
      <c r="D218" s="56" t="s">
        <v>237</v>
      </c>
      <c r="E218" s="56" t="s">
        <v>142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</row>
    <row r="219" spans="1:33">
      <c r="A219" s="56" t="s">
        <v>62</v>
      </c>
      <c r="B219" s="56" t="s">
        <v>163</v>
      </c>
      <c r="C219" s="56" t="s">
        <v>238</v>
      </c>
      <c r="D219" s="56" t="s">
        <v>239</v>
      </c>
      <c r="E219" s="56" t="s">
        <v>142</v>
      </c>
      <c r="F219" s="5">
        <v>602.51468063000004</v>
      </c>
      <c r="G219" s="5">
        <v>602.51468063000004</v>
      </c>
      <c r="H219" s="5">
        <v>635.01871660000006</v>
      </c>
      <c r="I219" s="5">
        <v>645.84668629999999</v>
      </c>
      <c r="J219" s="5">
        <v>4052.2536463800002</v>
      </c>
      <c r="K219" s="5">
        <v>4161.5077885599994</v>
      </c>
      <c r="L219" s="5">
        <v>4161.5077885799992</v>
      </c>
      <c r="M219" s="5">
        <v>4161.5077891599994</v>
      </c>
      <c r="N219" s="5">
        <v>4434.5176482999996</v>
      </c>
      <c r="O219" s="5">
        <v>4434.5176483099985</v>
      </c>
      <c r="P219" s="5">
        <v>4441.7392036199999</v>
      </c>
      <c r="Q219" s="5">
        <v>5031.37853335</v>
      </c>
      <c r="R219" s="5">
        <v>5389.4683481299999</v>
      </c>
      <c r="S219" s="5">
        <v>7477.0811424099993</v>
      </c>
      <c r="T219" s="5">
        <v>7505.9364424599989</v>
      </c>
      <c r="U219" s="5">
        <v>7669.9999887800004</v>
      </c>
      <c r="V219" s="5">
        <v>7669.9999887899994</v>
      </c>
      <c r="W219" s="5">
        <v>7669.9999887899994</v>
      </c>
      <c r="X219" s="5">
        <v>7669.9999888000002</v>
      </c>
      <c r="Y219" s="5">
        <v>7669.9999888100001</v>
      </c>
      <c r="Z219" s="5">
        <v>7399.99998882</v>
      </c>
      <c r="AA219" s="5">
        <v>7400.0000000999999</v>
      </c>
      <c r="AB219" s="5">
        <v>7400.0000001199996</v>
      </c>
      <c r="AC219" s="5">
        <v>7400.0000001199996</v>
      </c>
      <c r="AD219" s="5">
        <v>7400.0000001199996</v>
      </c>
      <c r="AE219" s="5">
        <v>7400.0000001199996</v>
      </c>
      <c r="AF219" s="5">
        <v>7400.0000001199996</v>
      </c>
      <c r="AG219" s="5">
        <v>7400.0000001199996</v>
      </c>
    </row>
    <row r="220" spans="1:33">
      <c r="A220" s="56" t="s">
        <v>62</v>
      </c>
      <c r="B220" s="56" t="s">
        <v>163</v>
      </c>
      <c r="C220" s="56" t="s">
        <v>240</v>
      </c>
      <c r="D220" s="56" t="s">
        <v>241</v>
      </c>
      <c r="E220" s="56" t="s">
        <v>142</v>
      </c>
      <c r="F220" s="5">
        <v>731.74457283000004</v>
      </c>
      <c r="G220" s="5">
        <v>731.74457283000004</v>
      </c>
      <c r="H220" s="5">
        <v>1746.83922717</v>
      </c>
      <c r="I220" s="5">
        <v>1753.3739719</v>
      </c>
      <c r="J220" s="5">
        <v>1753.3739719</v>
      </c>
      <c r="K220" s="5">
        <v>2512.33598962</v>
      </c>
      <c r="L220" s="5">
        <v>3113.1899990900001</v>
      </c>
      <c r="M220" s="5">
        <v>3113.1900000199998</v>
      </c>
      <c r="N220" s="5">
        <v>3113.1900000999999</v>
      </c>
      <c r="O220" s="5">
        <v>3478.8491417599998</v>
      </c>
      <c r="P220" s="5">
        <v>3818.6203256399999</v>
      </c>
      <c r="Q220" s="5">
        <v>3818.6203256499998</v>
      </c>
      <c r="R220" s="5">
        <v>3818.6203256499998</v>
      </c>
      <c r="S220" s="5">
        <v>3818.6203256499998</v>
      </c>
      <c r="T220" s="5">
        <v>3818.62032568</v>
      </c>
      <c r="U220" s="5">
        <v>3818.62032572</v>
      </c>
      <c r="V220" s="5">
        <v>3818.6203257500001</v>
      </c>
      <c r="W220" s="5">
        <v>4854.9108361500003</v>
      </c>
      <c r="X220" s="5">
        <v>5172.8546270999996</v>
      </c>
      <c r="Y220" s="5">
        <v>5798.1942149800007</v>
      </c>
      <c r="Z220" s="5">
        <v>6206.8187817100006</v>
      </c>
      <c r="AA220" s="5">
        <v>6206.8187817400003</v>
      </c>
      <c r="AB220" s="5">
        <v>6206.8187818099996</v>
      </c>
      <c r="AC220" s="5">
        <v>6206.8187818500001</v>
      </c>
      <c r="AD220" s="5">
        <v>6206.8187821300007</v>
      </c>
      <c r="AE220" s="5">
        <v>7005.7878675800002</v>
      </c>
      <c r="AF220" s="5">
        <v>8308.2355650499994</v>
      </c>
      <c r="AG220" s="5">
        <v>8308.235565160001</v>
      </c>
    </row>
    <row r="221" spans="1:33">
      <c r="A221" s="56" t="s">
        <v>62</v>
      </c>
      <c r="B221" s="56" t="s">
        <v>163</v>
      </c>
      <c r="C221" s="56" t="s">
        <v>242</v>
      </c>
      <c r="D221" s="56" t="s">
        <v>243</v>
      </c>
      <c r="E221" s="56" t="s">
        <v>142</v>
      </c>
      <c r="F221" s="5">
        <v>198.01200412</v>
      </c>
      <c r="G221" s="5">
        <v>198.01200420000001</v>
      </c>
      <c r="H221" s="5">
        <v>198.01200696000001</v>
      </c>
      <c r="I221" s="5">
        <v>198.01200868999999</v>
      </c>
      <c r="J221" s="5">
        <v>198.01200868999999</v>
      </c>
      <c r="K221" s="5">
        <v>198.01201476</v>
      </c>
      <c r="L221" s="5">
        <v>198.0120148</v>
      </c>
      <c r="M221" s="5">
        <v>198.01219673</v>
      </c>
      <c r="N221" s="5">
        <v>246.45468593999999</v>
      </c>
      <c r="O221" s="5">
        <v>262.96555052999997</v>
      </c>
      <c r="P221" s="5">
        <v>279.14081909999999</v>
      </c>
      <c r="Q221" s="5">
        <v>279.14081912</v>
      </c>
      <c r="R221" s="5">
        <v>279.14081912</v>
      </c>
      <c r="S221" s="5">
        <v>279.14081913000001</v>
      </c>
      <c r="T221" s="5">
        <v>279.14081928000002</v>
      </c>
      <c r="U221" s="5">
        <v>279.14081929999998</v>
      </c>
      <c r="V221" s="5">
        <v>279.14081931999999</v>
      </c>
      <c r="W221" s="5">
        <v>279.14081935000002</v>
      </c>
      <c r="X221" s="5">
        <v>300.77865458999997</v>
      </c>
      <c r="Y221" s="5">
        <v>300.77865465000002</v>
      </c>
      <c r="Z221" s="5">
        <v>328.63181809999998</v>
      </c>
      <c r="AA221" s="5">
        <v>328.63181813</v>
      </c>
      <c r="AB221" s="5">
        <v>328.63181815000002</v>
      </c>
      <c r="AC221" s="5">
        <v>328.63181816999997</v>
      </c>
      <c r="AD221" s="5">
        <v>328.63181822000001</v>
      </c>
      <c r="AE221" s="5">
        <v>328.63181831000003</v>
      </c>
      <c r="AF221" s="5">
        <v>328.63181843000001</v>
      </c>
      <c r="AG221" s="5">
        <v>328.63181846999998</v>
      </c>
    </row>
    <row r="222" spans="1:33">
      <c r="A222" s="56" t="s">
        <v>62</v>
      </c>
      <c r="B222" s="56" t="s">
        <v>163</v>
      </c>
      <c r="C222" s="56" t="s">
        <v>244</v>
      </c>
      <c r="D222" s="56" t="s">
        <v>245</v>
      </c>
      <c r="E222" s="56" t="s">
        <v>142</v>
      </c>
      <c r="F222" s="5">
        <v>5.1100000000000002E-6</v>
      </c>
      <c r="G222" s="5">
        <v>5.9900000000000002E-6</v>
      </c>
      <c r="H222" s="5">
        <v>8.2900000000000002E-6</v>
      </c>
      <c r="I222" s="5">
        <v>9.5400000000000001E-6</v>
      </c>
      <c r="J222" s="5">
        <v>9.5400000000000001E-6</v>
      </c>
      <c r="K222" s="5">
        <v>1.2639999999999999E-5</v>
      </c>
      <c r="L222" s="5">
        <v>1.7410000000000001E-5</v>
      </c>
      <c r="M222" s="5">
        <v>2.067E-5</v>
      </c>
      <c r="N222" s="5">
        <v>2.5219999999999999E-5</v>
      </c>
      <c r="O222" s="5">
        <v>2.5239999999999999E-5</v>
      </c>
      <c r="P222" s="5">
        <v>4.5349999999999998E-5</v>
      </c>
      <c r="Q222" s="5">
        <v>6.3600000000000001E-5</v>
      </c>
      <c r="R222" s="5">
        <v>6.3600000000000001E-5</v>
      </c>
      <c r="S222" s="5">
        <v>6.3619999999999991E-5</v>
      </c>
      <c r="T222" s="5">
        <v>8.7919999999999998E-5</v>
      </c>
      <c r="U222" s="5">
        <v>8.7959999999999991E-5</v>
      </c>
      <c r="V222" s="5">
        <v>8.8240000000000009E-5</v>
      </c>
      <c r="W222" s="5">
        <v>1.0151E-4</v>
      </c>
      <c r="X222" s="5">
        <v>3.6331999999999998E-4</v>
      </c>
      <c r="Y222" s="5">
        <v>66.412011679999992</v>
      </c>
      <c r="Z222" s="5">
        <v>66.412011890000002</v>
      </c>
      <c r="AA222" s="5">
        <v>66.412016390000005</v>
      </c>
      <c r="AB222" s="5">
        <v>779.62306697999998</v>
      </c>
      <c r="AC222" s="5">
        <v>3438.2496112700001</v>
      </c>
      <c r="AD222" s="5">
        <v>3438.24961158</v>
      </c>
      <c r="AE222" s="5">
        <v>3643.21467016</v>
      </c>
      <c r="AF222" s="5">
        <v>3643.21467033</v>
      </c>
      <c r="AG222" s="5">
        <v>3643.2146704400002</v>
      </c>
    </row>
    <row r="223" spans="1:33">
      <c r="A223" s="56" t="s">
        <v>62</v>
      </c>
      <c r="B223" s="56" t="s">
        <v>163</v>
      </c>
      <c r="C223" s="56" t="s">
        <v>246</v>
      </c>
      <c r="D223" s="56" t="s">
        <v>247</v>
      </c>
      <c r="E223" s="56" t="s">
        <v>142</v>
      </c>
      <c r="F223" s="5">
        <v>6.3300000000000004E-6</v>
      </c>
      <c r="G223" s="5">
        <v>6.4500000000000001E-6</v>
      </c>
      <c r="H223" s="5">
        <v>7.3100000000000003E-6</v>
      </c>
      <c r="I223" s="5">
        <v>9.2599999999999994E-6</v>
      </c>
      <c r="J223" s="5">
        <v>9.2599999999999994E-6</v>
      </c>
      <c r="K223" s="5">
        <v>1.08E-5</v>
      </c>
      <c r="L223" s="5">
        <v>1.465E-5</v>
      </c>
      <c r="M223" s="5">
        <v>1.7229999999999999E-5</v>
      </c>
      <c r="N223" s="5">
        <v>1.853E-5</v>
      </c>
      <c r="O223" s="5">
        <v>1.8580000000000002E-5</v>
      </c>
      <c r="P223" s="5">
        <v>3.188E-5</v>
      </c>
      <c r="Q223" s="5">
        <v>3.2030000000000003E-5</v>
      </c>
      <c r="R223" s="5">
        <v>3.2030000000000003E-5</v>
      </c>
      <c r="S223" s="5">
        <v>3.2039999999999998E-5</v>
      </c>
      <c r="T223" s="5">
        <v>4.7429999999999998E-5</v>
      </c>
      <c r="U223" s="5">
        <v>4.7469999999999998E-5</v>
      </c>
      <c r="V223" s="5">
        <v>5.0359999999999999E-5</v>
      </c>
      <c r="W223" s="5">
        <v>5.6140000000000001E-5</v>
      </c>
      <c r="X223" s="5">
        <v>5.647E-5</v>
      </c>
      <c r="Y223" s="5">
        <v>8.7520000000000002E-5</v>
      </c>
      <c r="Z223" s="5">
        <v>9.1070000000000007E-5</v>
      </c>
      <c r="AA223" s="5">
        <v>1.1958E-4</v>
      </c>
      <c r="AB223" s="5">
        <v>1.7556000000000001E-4</v>
      </c>
      <c r="AC223" s="5">
        <v>2.0249999999999999E-4</v>
      </c>
      <c r="AD223" s="5">
        <v>2.0264999999999999E-4</v>
      </c>
      <c r="AE223" s="5">
        <v>300.00071223999998</v>
      </c>
      <c r="AF223" s="5">
        <v>300.00071227000001</v>
      </c>
      <c r="AG223" s="5">
        <v>300.00071230999998</v>
      </c>
    </row>
    <row r="224" spans="1:33">
      <c r="A224" s="56" t="s">
        <v>62</v>
      </c>
      <c r="B224" s="56" t="s">
        <v>163</v>
      </c>
      <c r="C224" s="56" t="s">
        <v>248</v>
      </c>
      <c r="D224" s="56" t="s">
        <v>249</v>
      </c>
      <c r="E224" s="56" t="s">
        <v>142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</row>
    <row r="225" spans="1:33">
      <c r="A225" s="56" t="s">
        <v>62</v>
      </c>
      <c r="B225" s="56" t="s">
        <v>163</v>
      </c>
      <c r="C225" s="56" t="s">
        <v>250</v>
      </c>
      <c r="D225" s="56" t="s">
        <v>251</v>
      </c>
      <c r="E225" s="56" t="s">
        <v>142</v>
      </c>
      <c r="F225" s="5">
        <v>383.05403108000002</v>
      </c>
      <c r="G225" s="5">
        <v>383.05403109000002</v>
      </c>
      <c r="H225" s="5">
        <v>396.33679157</v>
      </c>
      <c r="I225" s="5">
        <v>413.17999988000003</v>
      </c>
      <c r="J225" s="5">
        <v>413.17999988999998</v>
      </c>
      <c r="K225" s="5">
        <v>413.17999989999998</v>
      </c>
      <c r="L225" s="5">
        <v>413.17999990999999</v>
      </c>
      <c r="M225" s="5">
        <v>413.18000008000001</v>
      </c>
      <c r="N225" s="5">
        <v>768.74833970999998</v>
      </c>
      <c r="O225" s="5">
        <v>931.90766934999999</v>
      </c>
      <c r="P225" s="5">
        <v>931.92177154000001</v>
      </c>
      <c r="Q225" s="5">
        <v>931.92177154000001</v>
      </c>
      <c r="R225" s="5">
        <v>931.92177154000001</v>
      </c>
      <c r="S225" s="5">
        <v>931.92177154000001</v>
      </c>
      <c r="T225" s="5">
        <v>931.92177376999996</v>
      </c>
      <c r="U225" s="5">
        <v>931.92177376999996</v>
      </c>
      <c r="V225" s="5">
        <v>931.92177376999996</v>
      </c>
      <c r="W225" s="5">
        <v>818.74177377000001</v>
      </c>
      <c r="X225" s="5">
        <v>818.74177377000001</v>
      </c>
      <c r="Y225" s="5">
        <v>818.74177377000001</v>
      </c>
      <c r="Z225" s="5">
        <v>818.74177377000001</v>
      </c>
      <c r="AA225" s="5">
        <v>818.74177377000001</v>
      </c>
      <c r="AB225" s="5">
        <v>818.74177377000001</v>
      </c>
      <c r="AC225" s="5">
        <v>818.74177377000001</v>
      </c>
      <c r="AD225" s="5">
        <v>818.74177377000001</v>
      </c>
      <c r="AE225" s="5">
        <v>818.74177377000001</v>
      </c>
      <c r="AF225" s="5">
        <v>818.74177377000001</v>
      </c>
      <c r="AG225" s="5">
        <v>818.74177377000001</v>
      </c>
    </row>
    <row r="226" spans="1:33">
      <c r="A226" s="56" t="s">
        <v>62</v>
      </c>
      <c r="B226" s="56" t="s">
        <v>198</v>
      </c>
      <c r="C226" s="56" t="s">
        <v>252</v>
      </c>
      <c r="D226" s="56" t="s">
        <v>253</v>
      </c>
      <c r="E226" s="56" t="s">
        <v>142</v>
      </c>
      <c r="F226" s="5">
        <v>0</v>
      </c>
      <c r="G226" s="5">
        <v>1.5290000000000001E-5</v>
      </c>
      <c r="H226" s="5">
        <v>1.5339999999999999E-5</v>
      </c>
      <c r="I226" s="5">
        <v>1.00518E-3</v>
      </c>
      <c r="J226" s="5">
        <v>1.0052100000000001E-3</v>
      </c>
      <c r="K226" s="5">
        <v>1.03119E-3</v>
      </c>
      <c r="L226" s="5">
        <v>184.50821680999999</v>
      </c>
      <c r="M226" s="5">
        <v>402.98733569000001</v>
      </c>
      <c r="N226" s="5">
        <v>402.98733573999999</v>
      </c>
      <c r="O226" s="5">
        <v>402.98733584000001</v>
      </c>
      <c r="P226" s="5">
        <v>402.98733588999988</v>
      </c>
      <c r="Q226" s="5">
        <v>402.98733589999989</v>
      </c>
      <c r="R226" s="5">
        <v>402.98733589999989</v>
      </c>
      <c r="S226" s="5">
        <v>402.98733589999989</v>
      </c>
      <c r="T226" s="5">
        <v>402.98733678999997</v>
      </c>
      <c r="U226" s="5">
        <v>402.98733682</v>
      </c>
      <c r="V226" s="5">
        <v>402.98733685000002</v>
      </c>
      <c r="W226" s="5">
        <v>402.98733687999999</v>
      </c>
      <c r="X226" s="5">
        <v>402.98733691000001</v>
      </c>
      <c r="Y226" s="5">
        <v>402.98733693999998</v>
      </c>
      <c r="Z226" s="5">
        <v>402.98733697</v>
      </c>
      <c r="AA226" s="5">
        <v>402.98733697</v>
      </c>
      <c r="AB226" s="5">
        <v>402.98733697</v>
      </c>
      <c r="AC226" s="5">
        <v>402.98733697</v>
      </c>
      <c r="AD226" s="5">
        <v>402.98733697</v>
      </c>
      <c r="AE226" s="5">
        <v>402.98733697</v>
      </c>
      <c r="AF226" s="5">
        <v>402.98733697</v>
      </c>
      <c r="AG226" s="5">
        <v>402.98733697</v>
      </c>
    </row>
    <row r="227" spans="1:33">
      <c r="A227" s="56" t="s">
        <v>62</v>
      </c>
      <c r="B227" s="56" t="s">
        <v>198</v>
      </c>
      <c r="C227" s="56" t="s">
        <v>254</v>
      </c>
      <c r="D227" s="56" t="s">
        <v>255</v>
      </c>
      <c r="E227" s="56" t="s">
        <v>142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</row>
    <row r="228" spans="1:33">
      <c r="A228" s="56" t="s">
        <v>62</v>
      </c>
      <c r="B228" s="56" t="s">
        <v>198</v>
      </c>
      <c r="C228" s="56" t="s">
        <v>256</v>
      </c>
      <c r="D228" s="56" t="s">
        <v>257</v>
      </c>
      <c r="E228" s="56" t="s">
        <v>142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</row>
    <row r="229" spans="1:33">
      <c r="A229" s="56" t="s">
        <v>62</v>
      </c>
      <c r="B229" s="56" t="s">
        <v>198</v>
      </c>
      <c r="C229" s="56" t="s">
        <v>258</v>
      </c>
      <c r="D229" s="56" t="s">
        <v>259</v>
      </c>
      <c r="E229" s="56" t="s">
        <v>142</v>
      </c>
      <c r="F229" s="5">
        <v>1923.1</v>
      </c>
      <c r="G229" s="5">
        <v>1923.1000057700001</v>
      </c>
      <c r="H229" s="5">
        <v>1923.1000084899999</v>
      </c>
      <c r="I229" s="5">
        <v>1923.1000107899999</v>
      </c>
      <c r="J229" s="5">
        <v>1923.1000108999999</v>
      </c>
      <c r="K229" s="5">
        <v>1923.1000153299999</v>
      </c>
      <c r="L229" s="5">
        <v>1923.1000799599999</v>
      </c>
      <c r="M229" s="5">
        <v>2501.315634569999</v>
      </c>
      <c r="N229" s="5">
        <v>2623.10000747</v>
      </c>
      <c r="O229" s="5">
        <v>2623.1000135099998</v>
      </c>
      <c r="P229" s="5">
        <v>2570.6000177599999</v>
      </c>
      <c r="Q229" s="5">
        <v>2570.6000188500002</v>
      </c>
      <c r="R229" s="5">
        <v>2570.6000188500002</v>
      </c>
      <c r="S229" s="5">
        <v>2570.6000189000001</v>
      </c>
      <c r="T229" s="5">
        <v>2570.6014110000001</v>
      </c>
      <c r="U229" s="5">
        <v>2635.4711659700001</v>
      </c>
      <c r="V229" s="5">
        <v>2443.47116736</v>
      </c>
      <c r="W229" s="5">
        <v>2457.76150293</v>
      </c>
      <c r="X229" s="5">
        <v>2987.6364212200001</v>
      </c>
      <c r="Y229" s="5">
        <v>4247.5499409900003</v>
      </c>
      <c r="Z229" s="5">
        <v>4230.7075072199996</v>
      </c>
      <c r="AA229" s="5">
        <v>3918.7075073400001</v>
      </c>
      <c r="AB229" s="5">
        <v>5673.8646121099991</v>
      </c>
      <c r="AC229" s="5">
        <v>5673.8646123999997</v>
      </c>
      <c r="AD229" s="5">
        <v>5433.8646130899997</v>
      </c>
      <c r="AE229" s="5">
        <v>5405.1646131399993</v>
      </c>
      <c r="AF229" s="5">
        <v>4667.11461315</v>
      </c>
      <c r="AG229" s="5">
        <v>4667.1146131599999</v>
      </c>
    </row>
    <row r="230" spans="1:33">
      <c r="A230" s="56" t="s">
        <v>62</v>
      </c>
      <c r="B230" s="56" t="s">
        <v>198</v>
      </c>
      <c r="C230" s="56" t="s">
        <v>260</v>
      </c>
      <c r="D230" s="56" t="s">
        <v>261</v>
      </c>
      <c r="E230" s="56" t="s">
        <v>142</v>
      </c>
      <c r="F230" s="5">
        <v>2067.1637999999998</v>
      </c>
      <c r="G230" s="5">
        <v>2067.16384702</v>
      </c>
      <c r="H230" s="5">
        <v>2109.9914278000001</v>
      </c>
      <c r="I230" s="5">
        <v>2915.8877659</v>
      </c>
      <c r="J230" s="5">
        <v>2915.8877659200002</v>
      </c>
      <c r="K230" s="5">
        <v>2915.88776607</v>
      </c>
      <c r="L230" s="5">
        <v>3058.9799550600001</v>
      </c>
      <c r="M230" s="5">
        <v>3058.9799553399998</v>
      </c>
      <c r="N230" s="5">
        <v>3058.9799554299998</v>
      </c>
      <c r="O230" s="5">
        <v>3227.9485357499998</v>
      </c>
      <c r="P230" s="5">
        <v>4662.1622074099996</v>
      </c>
      <c r="Q230" s="5">
        <v>4662.1622074999996</v>
      </c>
      <c r="R230" s="5">
        <v>4662.1622074999996</v>
      </c>
      <c r="S230" s="5">
        <v>4662.1622075100004</v>
      </c>
      <c r="T230" s="5">
        <v>5288.6557786699996</v>
      </c>
      <c r="U230" s="5">
        <v>5026.1557735599999</v>
      </c>
      <c r="V230" s="5">
        <v>5026.1557735700007</v>
      </c>
      <c r="W230" s="5">
        <v>4844.4557736400002</v>
      </c>
      <c r="X230" s="5">
        <v>4844.4557736799998</v>
      </c>
      <c r="Y230" s="5">
        <v>4824.9557737100004</v>
      </c>
      <c r="Z230" s="5">
        <v>4638.9557737599998</v>
      </c>
      <c r="AA230" s="5">
        <v>4638.9558000399993</v>
      </c>
      <c r="AB230" s="5">
        <v>3775.3958000600001</v>
      </c>
      <c r="AC230" s="5">
        <v>3775.39580007</v>
      </c>
      <c r="AD230" s="5">
        <v>3775.3958000799998</v>
      </c>
      <c r="AE230" s="5">
        <v>3775.3958000900002</v>
      </c>
      <c r="AF230" s="5">
        <v>3775.3958001000001</v>
      </c>
      <c r="AG230" s="5">
        <v>3599.5000001100002</v>
      </c>
    </row>
    <row r="231" spans="1:33">
      <c r="A231" s="56" t="s">
        <v>62</v>
      </c>
      <c r="B231" s="56" t="s">
        <v>198</v>
      </c>
      <c r="C231" s="56" t="s">
        <v>262</v>
      </c>
      <c r="D231" s="56" t="s">
        <v>263</v>
      </c>
      <c r="E231" s="56" t="s">
        <v>142</v>
      </c>
      <c r="F231" s="5">
        <v>0</v>
      </c>
      <c r="G231" s="5">
        <v>480.46114107</v>
      </c>
      <c r="H231" s="5">
        <v>500.00000878999998</v>
      </c>
      <c r="I231" s="5">
        <v>500.00003723999998</v>
      </c>
      <c r="J231" s="5">
        <v>500.00003724999999</v>
      </c>
      <c r="K231" s="5">
        <v>962.15181860000007</v>
      </c>
      <c r="L231" s="5">
        <v>1999.9999993399999</v>
      </c>
      <c r="M231" s="5">
        <v>2000</v>
      </c>
      <c r="N231" s="5">
        <v>2000.0000000099999</v>
      </c>
      <c r="O231" s="5">
        <v>2000.00000002</v>
      </c>
      <c r="P231" s="5">
        <v>2000.00000002</v>
      </c>
      <c r="Q231" s="5">
        <v>2000.00000002</v>
      </c>
      <c r="R231" s="5">
        <v>2000.00000002</v>
      </c>
      <c r="S231" s="5">
        <v>2000.00000002</v>
      </c>
      <c r="T231" s="5">
        <v>2000.00000002</v>
      </c>
      <c r="U231" s="5">
        <v>2000.00000002</v>
      </c>
      <c r="V231" s="5">
        <v>2000.00000002</v>
      </c>
      <c r="W231" s="5">
        <v>2000.00000002</v>
      </c>
      <c r="X231" s="5">
        <v>2000.00000002</v>
      </c>
      <c r="Y231" s="5">
        <v>2000.00000002</v>
      </c>
      <c r="Z231" s="5">
        <v>2000.00000002</v>
      </c>
      <c r="AA231" s="5">
        <v>2000.00000002</v>
      </c>
      <c r="AB231" s="5">
        <v>2000.00000002</v>
      </c>
      <c r="AC231" s="5">
        <v>2000.00000002</v>
      </c>
      <c r="AD231" s="5">
        <v>2000.00000002</v>
      </c>
      <c r="AE231" s="5">
        <v>2000.00000002</v>
      </c>
      <c r="AF231" s="5">
        <v>2000.00000002</v>
      </c>
      <c r="AG231" s="5">
        <v>2000.00000002</v>
      </c>
    </row>
    <row r="232" spans="1:33">
      <c r="A232" s="56" t="s">
        <v>62</v>
      </c>
      <c r="B232" s="56" t="s">
        <v>198</v>
      </c>
      <c r="C232" s="56" t="s">
        <v>264</v>
      </c>
      <c r="D232" s="56" t="s">
        <v>265</v>
      </c>
      <c r="E232" s="56" t="s">
        <v>142</v>
      </c>
      <c r="F232" s="5">
        <v>0</v>
      </c>
      <c r="G232" s="5">
        <v>5.9800000000000003E-6</v>
      </c>
      <c r="H232" s="5">
        <v>1.083E-5</v>
      </c>
      <c r="I232" s="5">
        <v>1.093E-5</v>
      </c>
      <c r="J232" s="5">
        <v>1.094E-5</v>
      </c>
      <c r="K232" s="5">
        <v>2.1849999999999999E-5</v>
      </c>
      <c r="L232" s="5">
        <v>253.42151242</v>
      </c>
      <c r="M232" s="5">
        <v>253.42151493</v>
      </c>
      <c r="N232" s="5">
        <v>400.00003583</v>
      </c>
      <c r="O232" s="5">
        <v>400.00003586000003</v>
      </c>
      <c r="P232" s="5">
        <v>400.00003587999998</v>
      </c>
      <c r="Q232" s="5">
        <v>400.00008638000003</v>
      </c>
      <c r="R232" s="5">
        <v>400.00008638000003</v>
      </c>
      <c r="S232" s="5">
        <v>400.00008653999998</v>
      </c>
      <c r="T232" s="5">
        <v>400.00012127999997</v>
      </c>
      <c r="U232" s="5">
        <v>400.00012132000001</v>
      </c>
      <c r="V232" s="5">
        <v>400.00012140000001</v>
      </c>
      <c r="W232" s="5">
        <v>400.00012144999999</v>
      </c>
      <c r="X232" s="5">
        <v>400.00012938999998</v>
      </c>
      <c r="Y232" s="5">
        <v>923.66517105000003</v>
      </c>
      <c r="Z232" s="5">
        <v>923.66517113999998</v>
      </c>
      <c r="AA232" s="5">
        <v>923.66517118000002</v>
      </c>
      <c r="AB232" s="5">
        <v>958.86136183000008</v>
      </c>
      <c r="AC232" s="5">
        <v>958.86136183999997</v>
      </c>
      <c r="AD232" s="5">
        <v>1599.9999913700001</v>
      </c>
      <c r="AE232" s="5">
        <v>1599.9999914</v>
      </c>
      <c r="AF232" s="5">
        <v>1599.9999914099999</v>
      </c>
      <c r="AG232" s="5">
        <v>1599.99999142</v>
      </c>
    </row>
    <row r="233" spans="1:33">
      <c r="A233" s="56" t="s">
        <v>62</v>
      </c>
      <c r="B233" s="56" t="s">
        <v>199</v>
      </c>
      <c r="C233" s="56" t="s">
        <v>266</v>
      </c>
      <c r="D233" s="56" t="s">
        <v>267</v>
      </c>
      <c r="E233" s="56" t="s">
        <v>142</v>
      </c>
      <c r="F233" s="5">
        <v>324.5</v>
      </c>
      <c r="G233" s="5">
        <v>439.18239390000002</v>
      </c>
      <c r="H233" s="5">
        <v>439.18239391999998</v>
      </c>
      <c r="I233" s="5">
        <v>465.89759929000002</v>
      </c>
      <c r="J233" s="5">
        <v>465.89759929000002</v>
      </c>
      <c r="K233" s="5">
        <v>1034.3583231499999</v>
      </c>
      <c r="L233" s="5">
        <v>1034.4449165000001</v>
      </c>
      <c r="M233" s="5">
        <v>1115.70953018</v>
      </c>
      <c r="N233" s="5">
        <v>1124.0258097000001</v>
      </c>
      <c r="O233" s="5">
        <v>1124.0258097400001</v>
      </c>
      <c r="P233" s="5">
        <v>1207.4034479100001</v>
      </c>
      <c r="Q233" s="5">
        <v>1250.31544966</v>
      </c>
      <c r="R233" s="5">
        <v>1169.8154496699999</v>
      </c>
      <c r="S233" s="5">
        <v>1169.8154497</v>
      </c>
      <c r="T233" s="5">
        <v>1391.0057874199999</v>
      </c>
      <c r="U233" s="5">
        <v>1242.4434745000001</v>
      </c>
      <c r="V233" s="5">
        <v>1242.4434745200001</v>
      </c>
      <c r="W233" s="5">
        <v>1245.7177554299999</v>
      </c>
      <c r="X233" s="5">
        <v>1258.88283009</v>
      </c>
      <c r="Y233" s="5">
        <v>1258.8828304900001</v>
      </c>
      <c r="Z233" s="5">
        <v>1258.8828305699999</v>
      </c>
      <c r="AA233" s="5">
        <v>1471.1809738699999</v>
      </c>
      <c r="AB233" s="5">
        <v>1471.1809738899999</v>
      </c>
      <c r="AC233" s="5">
        <v>1471.1809739</v>
      </c>
      <c r="AD233" s="5">
        <v>1471.1809739299999</v>
      </c>
      <c r="AE233" s="5">
        <v>2395.4599643800002</v>
      </c>
      <c r="AF233" s="5">
        <v>2401.2444639599998</v>
      </c>
      <c r="AG233" s="5">
        <v>2401.2444639700002</v>
      </c>
    </row>
    <row r="234" spans="1:33">
      <c r="A234" s="56" t="s">
        <v>62</v>
      </c>
      <c r="B234" s="56" t="s">
        <v>199</v>
      </c>
      <c r="C234" s="56" t="s">
        <v>268</v>
      </c>
      <c r="D234" s="56" t="s">
        <v>269</v>
      </c>
      <c r="E234" s="56" t="s">
        <v>142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</row>
    <row r="235" spans="1:33">
      <c r="A235" s="56" t="s">
        <v>62</v>
      </c>
      <c r="B235" s="56" t="s">
        <v>199</v>
      </c>
      <c r="C235" s="56" t="s">
        <v>270</v>
      </c>
      <c r="D235" s="56" t="s">
        <v>271</v>
      </c>
      <c r="E235" s="56" t="s">
        <v>142</v>
      </c>
      <c r="F235" s="5">
        <v>1334.9349999999999</v>
      </c>
      <c r="G235" s="5">
        <v>1482.20597761</v>
      </c>
      <c r="H235" s="5">
        <v>2351.1010379099998</v>
      </c>
      <c r="I235" s="5">
        <v>2351.101037930001</v>
      </c>
      <c r="J235" s="5">
        <v>2351.101037930001</v>
      </c>
      <c r="K235" s="5">
        <v>2481.48735253</v>
      </c>
      <c r="L235" s="5">
        <v>2481.4873525500002</v>
      </c>
      <c r="M235" s="5">
        <v>2534.9350396099999</v>
      </c>
      <c r="N235" s="5">
        <v>2534.9351093999999</v>
      </c>
      <c r="O235" s="5">
        <v>2614.1433728699999</v>
      </c>
      <c r="P235" s="5">
        <v>2706.06991225</v>
      </c>
      <c r="Q235" s="5">
        <v>2741.7573973399999</v>
      </c>
      <c r="R235" s="5">
        <v>2670.3573973500002</v>
      </c>
      <c r="S235" s="5">
        <v>2738.043201290001</v>
      </c>
      <c r="T235" s="5">
        <v>2914.8838952999999</v>
      </c>
      <c r="U235" s="5">
        <v>2914.8838953499999</v>
      </c>
      <c r="V235" s="5">
        <v>3542.1822368600001</v>
      </c>
      <c r="W235" s="5">
        <v>3542.182236900001</v>
      </c>
      <c r="X235" s="5">
        <v>3913.0120569400001</v>
      </c>
      <c r="Y235" s="5">
        <v>3913.0120570399999</v>
      </c>
      <c r="Z235" s="5">
        <v>3699.1520570799998</v>
      </c>
      <c r="AA235" s="5">
        <v>3699.1520571000001</v>
      </c>
      <c r="AB235" s="5">
        <v>3568.35205718</v>
      </c>
      <c r="AC235" s="5">
        <v>3764.0027013899999</v>
      </c>
      <c r="AD235" s="5">
        <v>3828.2717184600001</v>
      </c>
      <c r="AE235" s="5">
        <v>3828.2717184899998</v>
      </c>
      <c r="AF235" s="5">
        <v>3828.2717185000001</v>
      </c>
      <c r="AG235" s="5">
        <v>3828.27171851</v>
      </c>
    </row>
    <row r="236" spans="1:33">
      <c r="A236" s="56" t="s">
        <v>62</v>
      </c>
      <c r="B236" s="56" t="s">
        <v>199</v>
      </c>
      <c r="C236" s="56" t="s">
        <v>272</v>
      </c>
      <c r="D236" s="56" t="s">
        <v>273</v>
      </c>
      <c r="E236" s="56" t="s">
        <v>142</v>
      </c>
      <c r="F236" s="5">
        <v>90.75</v>
      </c>
      <c r="G236" s="5">
        <v>90.750028</v>
      </c>
      <c r="H236" s="5">
        <v>90.750028020000002</v>
      </c>
      <c r="I236" s="5">
        <v>90.750043989999995</v>
      </c>
      <c r="J236" s="5">
        <v>90.750044000000003</v>
      </c>
      <c r="K236" s="5">
        <v>90.750044079999995</v>
      </c>
      <c r="L236" s="5">
        <v>108.27936363000001</v>
      </c>
      <c r="M236" s="5">
        <v>108.27938684999999</v>
      </c>
      <c r="N236" s="5">
        <v>108.27941680000001</v>
      </c>
      <c r="O236" s="5">
        <v>108.79878485</v>
      </c>
      <c r="P236" s="5">
        <v>112.57190525</v>
      </c>
      <c r="Q236" s="5">
        <v>112.57190534999999</v>
      </c>
      <c r="R236" s="5">
        <v>112.57190534999999</v>
      </c>
      <c r="S236" s="5">
        <v>112.57190538</v>
      </c>
      <c r="T236" s="5">
        <v>112.57190613</v>
      </c>
      <c r="U236" s="5">
        <v>112.57190617000001</v>
      </c>
      <c r="V236" s="5">
        <v>112.57190620999999</v>
      </c>
      <c r="W236" s="5">
        <v>112.57190715</v>
      </c>
      <c r="X236" s="5">
        <v>112.57190718</v>
      </c>
      <c r="Y236" s="5">
        <v>112.57190743</v>
      </c>
      <c r="Z236" s="5">
        <v>112.57190745</v>
      </c>
      <c r="AA236" s="5">
        <v>122.76377886</v>
      </c>
      <c r="AB236" s="5">
        <v>122.76377896</v>
      </c>
      <c r="AC236" s="5">
        <v>122.76377898</v>
      </c>
      <c r="AD236" s="5">
        <v>122.76377902</v>
      </c>
      <c r="AE236" s="5">
        <v>122.76377904</v>
      </c>
      <c r="AF236" s="5">
        <v>122.76377906</v>
      </c>
      <c r="AG236" s="5">
        <v>122.76377908000001</v>
      </c>
    </row>
    <row r="237" spans="1:33">
      <c r="A237" s="56" t="s">
        <v>62</v>
      </c>
      <c r="B237" s="56" t="s">
        <v>199</v>
      </c>
      <c r="C237" s="56" t="s">
        <v>274</v>
      </c>
      <c r="D237" s="56" t="s">
        <v>275</v>
      </c>
      <c r="E237" s="56" t="s">
        <v>142</v>
      </c>
      <c r="F237" s="5">
        <v>422.4</v>
      </c>
      <c r="G237" s="5">
        <v>422.4</v>
      </c>
      <c r="H237" s="5">
        <v>422.4</v>
      </c>
      <c r="I237" s="5">
        <v>422.4</v>
      </c>
      <c r="J237" s="5">
        <v>422.4</v>
      </c>
      <c r="K237" s="5">
        <v>422.4</v>
      </c>
      <c r="L237" s="5">
        <v>422.4</v>
      </c>
      <c r="M237" s="5">
        <v>422.4</v>
      </c>
      <c r="N237" s="5">
        <v>422.4</v>
      </c>
      <c r="O237" s="5">
        <v>422.4</v>
      </c>
      <c r="P237" s="5">
        <v>422.4</v>
      </c>
      <c r="Q237" s="5">
        <v>422.4</v>
      </c>
      <c r="R237" s="5">
        <v>422.4</v>
      </c>
      <c r="S237" s="5">
        <v>422.4</v>
      </c>
      <c r="T237" s="5">
        <v>422.4</v>
      </c>
      <c r="U237" s="5">
        <v>422.4</v>
      </c>
      <c r="V237" s="5">
        <v>422.4</v>
      </c>
      <c r="W237" s="5">
        <v>422.4</v>
      </c>
      <c r="X237" s="5">
        <v>422.4</v>
      </c>
      <c r="Y237" s="5">
        <v>422.4</v>
      </c>
      <c r="Z237" s="5">
        <v>422.4</v>
      </c>
      <c r="AA237" s="5">
        <v>422.4</v>
      </c>
      <c r="AB237" s="5">
        <v>210</v>
      </c>
      <c r="AC237" s="5">
        <v>210</v>
      </c>
      <c r="AD237" s="5">
        <v>210</v>
      </c>
      <c r="AE237" s="5">
        <v>210</v>
      </c>
      <c r="AF237" s="5">
        <v>210</v>
      </c>
      <c r="AG237" s="5">
        <v>210</v>
      </c>
    </row>
    <row r="238" spans="1:33">
      <c r="A238" s="56" t="s">
        <v>62</v>
      </c>
      <c r="B238" s="56" t="s">
        <v>199</v>
      </c>
      <c r="C238" s="56" t="s">
        <v>276</v>
      </c>
      <c r="D238" s="56" t="s">
        <v>277</v>
      </c>
      <c r="E238" s="56" t="s">
        <v>142</v>
      </c>
      <c r="F238" s="5">
        <v>0</v>
      </c>
      <c r="G238" s="5">
        <v>0</v>
      </c>
      <c r="H238" s="5">
        <v>1.207E-5</v>
      </c>
      <c r="I238" s="5">
        <v>1.224E-5</v>
      </c>
      <c r="J238" s="5">
        <v>1.2279999999999999E-5</v>
      </c>
      <c r="K238" s="5">
        <v>1.5E-5</v>
      </c>
      <c r="L238" s="5">
        <v>1.5699999999999999E-5</v>
      </c>
      <c r="M238" s="5">
        <v>3.0389999999999999E-5</v>
      </c>
      <c r="N238" s="5">
        <v>5.893E-5</v>
      </c>
      <c r="O238" s="5">
        <v>8.666E-5</v>
      </c>
      <c r="P238" s="5">
        <v>8.6689999999999998E-5</v>
      </c>
      <c r="Q238" s="5">
        <v>8.6749999999999994E-5</v>
      </c>
      <c r="R238" s="5">
        <v>8.6749999999999994E-5</v>
      </c>
      <c r="S238" s="5">
        <v>1.0149000000000001E-4</v>
      </c>
      <c r="T238" s="5">
        <v>1.5150999999999999E-4</v>
      </c>
      <c r="U238" s="5">
        <v>4.5932199999999994E-3</v>
      </c>
      <c r="V238" s="5">
        <v>4.59327E-3</v>
      </c>
      <c r="W238" s="5">
        <v>4.5932999999999998E-3</v>
      </c>
      <c r="X238" s="5">
        <v>221.12812647999999</v>
      </c>
      <c r="Y238" s="5">
        <v>585.47173180999994</v>
      </c>
      <c r="Z238" s="5">
        <v>1728.99447801</v>
      </c>
      <c r="AA238" s="5">
        <v>1728.9944781199999</v>
      </c>
      <c r="AB238" s="5">
        <v>1728.9944783200001</v>
      </c>
      <c r="AC238" s="5">
        <v>1728.99447835</v>
      </c>
      <c r="AD238" s="5">
        <v>1991.5360682400001</v>
      </c>
      <c r="AE238" s="5">
        <v>1991.5360682999999</v>
      </c>
      <c r="AF238" s="5">
        <v>1991.53606874</v>
      </c>
      <c r="AG238" s="5">
        <v>1991.53606876</v>
      </c>
    </row>
    <row r="239" spans="1:33">
      <c r="A239" s="56" t="s">
        <v>62</v>
      </c>
      <c r="B239" s="56" t="s">
        <v>199</v>
      </c>
      <c r="C239" s="56" t="s">
        <v>278</v>
      </c>
      <c r="D239" s="56" t="s">
        <v>279</v>
      </c>
      <c r="E239" s="56" t="s">
        <v>142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</row>
    <row r="240" spans="1:33">
      <c r="A240" s="56" t="s">
        <v>62</v>
      </c>
      <c r="B240" s="56" t="s">
        <v>199</v>
      </c>
      <c r="C240" s="56" t="s">
        <v>280</v>
      </c>
      <c r="D240" s="56" t="s">
        <v>281</v>
      </c>
      <c r="E240" s="56" t="s">
        <v>142</v>
      </c>
      <c r="F240" s="5">
        <v>136</v>
      </c>
      <c r="G240" s="5">
        <v>136.00001201000001</v>
      </c>
      <c r="H240" s="5">
        <v>136.00001202000001</v>
      </c>
      <c r="I240" s="5">
        <v>136.00001205000001</v>
      </c>
      <c r="J240" s="5">
        <v>136.00001205000001</v>
      </c>
      <c r="K240" s="5">
        <v>136.00017682999999</v>
      </c>
      <c r="L240" s="5">
        <v>264.24295847000002</v>
      </c>
      <c r="M240" s="5">
        <v>198.24295848</v>
      </c>
      <c r="N240" s="5">
        <v>198.24295852</v>
      </c>
      <c r="O240" s="5">
        <v>198.24295860000001</v>
      </c>
      <c r="P240" s="5">
        <v>336.28373223</v>
      </c>
      <c r="Q240" s="5">
        <v>336.28373235999999</v>
      </c>
      <c r="R240" s="5">
        <v>336.28373235999999</v>
      </c>
      <c r="S240" s="5">
        <v>266.28373237</v>
      </c>
      <c r="T240" s="5">
        <v>266.28373241000003</v>
      </c>
      <c r="U240" s="5">
        <v>266.28373242999999</v>
      </c>
      <c r="V240" s="5">
        <v>266.28373252</v>
      </c>
      <c r="W240" s="5">
        <v>266.28373254000002</v>
      </c>
      <c r="X240" s="5">
        <v>266.28373255000002</v>
      </c>
      <c r="Y240" s="5">
        <v>266.28373255999998</v>
      </c>
      <c r="Z240" s="5">
        <v>266.28373256999998</v>
      </c>
      <c r="AA240" s="5">
        <v>266.28373260000001</v>
      </c>
      <c r="AB240" s="5">
        <v>266.28373266</v>
      </c>
      <c r="AC240" s="5">
        <v>266.28373267000001</v>
      </c>
      <c r="AD240" s="5">
        <v>266.28373268000001</v>
      </c>
      <c r="AE240" s="5">
        <v>266.28373269000002</v>
      </c>
      <c r="AF240" s="5">
        <v>266.28373269999997</v>
      </c>
      <c r="AG240" s="5">
        <v>266.28373270999998</v>
      </c>
    </row>
    <row r="241" spans="1:33">
      <c r="A241" s="56" t="s">
        <v>62</v>
      </c>
      <c r="B241" s="56" t="s">
        <v>199</v>
      </c>
      <c r="C241" s="56" t="s">
        <v>282</v>
      </c>
      <c r="D241" s="56" t="s">
        <v>283</v>
      </c>
      <c r="E241" s="56" t="s">
        <v>142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</row>
    <row r="242" spans="1:33">
      <c r="A242" s="56" t="s">
        <v>62</v>
      </c>
      <c r="B242" s="56" t="s">
        <v>200</v>
      </c>
      <c r="C242" s="56" t="s">
        <v>284</v>
      </c>
      <c r="D242" s="56" t="s">
        <v>285</v>
      </c>
      <c r="E242" s="56" t="s">
        <v>142</v>
      </c>
      <c r="F242" s="5">
        <v>168</v>
      </c>
      <c r="G242" s="5">
        <v>168.00000663</v>
      </c>
      <c r="H242" s="5">
        <v>168.00001467000001</v>
      </c>
      <c r="I242" s="5">
        <v>168.00001467000001</v>
      </c>
      <c r="J242" s="5">
        <v>168.00001467000001</v>
      </c>
      <c r="K242" s="5">
        <v>252.40982475000001</v>
      </c>
      <c r="L242" s="5">
        <v>320.33818629000001</v>
      </c>
      <c r="M242" s="5">
        <v>320.33818724000002</v>
      </c>
      <c r="N242" s="5">
        <v>320.33818724000002</v>
      </c>
      <c r="O242" s="5">
        <v>320.33818724000002</v>
      </c>
      <c r="P242" s="5">
        <v>320.33818725999998</v>
      </c>
      <c r="Q242" s="5">
        <v>320.33818726999999</v>
      </c>
      <c r="R242" s="5">
        <v>320.33818726999999</v>
      </c>
      <c r="S242" s="5">
        <v>320.33818798999999</v>
      </c>
      <c r="T242" s="5">
        <v>320.33818863999988</v>
      </c>
      <c r="U242" s="5">
        <v>320.33818917000002</v>
      </c>
      <c r="V242" s="5">
        <v>320.33818918999998</v>
      </c>
      <c r="W242" s="5">
        <v>320.33818922000012</v>
      </c>
      <c r="X242" s="5">
        <v>320.33818925000003</v>
      </c>
      <c r="Y242" s="5">
        <v>320.33821478999999</v>
      </c>
      <c r="Z242" s="5">
        <v>320.33821478999999</v>
      </c>
      <c r="AA242" s="5">
        <v>320.33821576000003</v>
      </c>
      <c r="AB242" s="5">
        <v>320.33822371000002</v>
      </c>
      <c r="AC242" s="5">
        <v>320.33822371000002</v>
      </c>
      <c r="AD242" s="5">
        <v>320.33822371000002</v>
      </c>
      <c r="AE242" s="5">
        <v>320.33822371000002</v>
      </c>
      <c r="AF242" s="5">
        <v>320.33822578000002</v>
      </c>
      <c r="AG242" s="5">
        <v>152.33822577999999</v>
      </c>
    </row>
    <row r="243" spans="1:33">
      <c r="A243" s="56" t="s">
        <v>62</v>
      </c>
      <c r="B243" s="56" t="s">
        <v>200</v>
      </c>
      <c r="C243" s="56" t="s">
        <v>286</v>
      </c>
      <c r="D243" s="56" t="s">
        <v>287</v>
      </c>
      <c r="E243" s="56" t="s">
        <v>142</v>
      </c>
      <c r="F243" s="5">
        <v>251.35</v>
      </c>
      <c r="G243" s="5">
        <v>251.35000729999999</v>
      </c>
      <c r="H243" s="5">
        <v>251.35001195000001</v>
      </c>
      <c r="I243" s="5">
        <v>251.35001195000001</v>
      </c>
      <c r="J243" s="5">
        <v>251.35001195000001</v>
      </c>
      <c r="K243" s="5">
        <v>251.35003705</v>
      </c>
      <c r="L243" s="5">
        <v>292.82251497999999</v>
      </c>
      <c r="M243" s="5">
        <v>368.35162509000003</v>
      </c>
      <c r="N243" s="5">
        <v>733.77841421999995</v>
      </c>
      <c r="O243" s="5">
        <v>733.77841421999995</v>
      </c>
      <c r="P243" s="5">
        <v>1353.43154781</v>
      </c>
      <c r="Q243" s="5">
        <v>1353.43154781</v>
      </c>
      <c r="R243" s="5">
        <v>1353.43154781</v>
      </c>
      <c r="S243" s="5">
        <v>1464.43372307</v>
      </c>
      <c r="T243" s="5">
        <v>1464.4337234</v>
      </c>
      <c r="U243" s="5">
        <v>1464.43372411</v>
      </c>
      <c r="V243" s="5">
        <v>1464.4337241400001</v>
      </c>
      <c r="W243" s="5">
        <v>1464.4337241799999</v>
      </c>
      <c r="X243" s="5">
        <v>1464.43372426</v>
      </c>
      <c r="Y243" s="5">
        <v>1464.4337256900001</v>
      </c>
      <c r="Z243" s="5">
        <v>1464.4337256900001</v>
      </c>
      <c r="AA243" s="5">
        <v>1464.43372709</v>
      </c>
      <c r="AB243" s="5">
        <v>1464.4337322700001</v>
      </c>
      <c r="AC243" s="5">
        <v>1464.4337322700001</v>
      </c>
      <c r="AD243" s="5">
        <v>1464.43373228</v>
      </c>
      <c r="AE243" s="5">
        <v>1464.43373228</v>
      </c>
      <c r="AF243" s="5">
        <v>1464.4337323499999</v>
      </c>
      <c r="AG243" s="5">
        <v>1324.6837323699999</v>
      </c>
    </row>
    <row r="244" spans="1:33">
      <c r="A244" s="56" t="s">
        <v>62</v>
      </c>
      <c r="B244" s="56" t="s">
        <v>200</v>
      </c>
      <c r="C244" s="56" t="s">
        <v>288</v>
      </c>
      <c r="D244" s="56" t="s">
        <v>289</v>
      </c>
      <c r="E244" s="56" t="s">
        <v>142</v>
      </c>
      <c r="F244" s="5">
        <v>144</v>
      </c>
      <c r="G244" s="5">
        <v>404.42261375999999</v>
      </c>
      <c r="H244" s="5">
        <v>661.61187261999999</v>
      </c>
      <c r="I244" s="5">
        <v>661.61187261999999</v>
      </c>
      <c r="J244" s="5">
        <v>661.61187261999999</v>
      </c>
      <c r="K244" s="5">
        <v>677.92006175000006</v>
      </c>
      <c r="L244" s="5">
        <v>693.22819474999994</v>
      </c>
      <c r="M244" s="5">
        <v>737.13270609999995</v>
      </c>
      <c r="N244" s="5">
        <v>1166.32776519</v>
      </c>
      <c r="O244" s="5">
        <v>1166.32776519</v>
      </c>
      <c r="P244" s="5">
        <v>1177.61016943</v>
      </c>
      <c r="Q244" s="5">
        <v>1177.6101694399999</v>
      </c>
      <c r="R244" s="5">
        <v>1177.6101694399999</v>
      </c>
      <c r="S244" s="5">
        <v>1177.6101694700001</v>
      </c>
      <c r="T244" s="5">
        <v>1177.6101695</v>
      </c>
      <c r="U244" s="5">
        <v>1177.61016956</v>
      </c>
      <c r="V244" s="5">
        <v>1177.61016961</v>
      </c>
      <c r="W244" s="5">
        <v>1177.61016967</v>
      </c>
      <c r="X244" s="5">
        <v>1177.6101697300001</v>
      </c>
      <c r="Y244" s="5">
        <v>1177.6101699400001</v>
      </c>
      <c r="Z244" s="5">
        <v>1177.6101699400001</v>
      </c>
      <c r="AA244" s="5">
        <v>1033.61016999</v>
      </c>
      <c r="AB244" s="5">
        <v>1033.6101719799999</v>
      </c>
      <c r="AC244" s="5">
        <v>1033.6101719799999</v>
      </c>
      <c r="AD244" s="5">
        <v>1033.6101719799999</v>
      </c>
      <c r="AE244" s="5">
        <v>1033.6101719799999</v>
      </c>
      <c r="AF244" s="5">
        <v>1033.6101720900001</v>
      </c>
      <c r="AG244" s="5">
        <v>1033.6101721</v>
      </c>
    </row>
    <row r="246" spans="1:33">
      <c r="A246" s="56" t="s">
        <v>62</v>
      </c>
      <c r="B246" s="56" t="s">
        <v>163</v>
      </c>
      <c r="C246" s="56" t="s">
        <v>290</v>
      </c>
      <c r="D246" s="56" t="s">
        <v>291</v>
      </c>
      <c r="E246" s="56" t="s">
        <v>141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</row>
    <row r="247" spans="1:33">
      <c r="A247" s="56" t="s">
        <v>62</v>
      </c>
      <c r="B247" s="56" t="s">
        <v>163</v>
      </c>
      <c r="C247" s="56" t="s">
        <v>292</v>
      </c>
      <c r="D247" s="56" t="s">
        <v>293</v>
      </c>
      <c r="E247" s="56" t="s">
        <v>141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</row>
    <row r="248" spans="1:33">
      <c r="A248" s="56" t="s">
        <v>62</v>
      </c>
      <c r="B248" s="56" t="s">
        <v>198</v>
      </c>
      <c r="C248" s="56" t="s">
        <v>294</v>
      </c>
      <c r="D248" s="56" t="s">
        <v>295</v>
      </c>
      <c r="E248" s="56" t="s">
        <v>141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</row>
    <row r="249" spans="1:33">
      <c r="A249" s="56" t="s">
        <v>62</v>
      </c>
      <c r="B249" s="56" t="s">
        <v>200</v>
      </c>
      <c r="C249" s="56" t="s">
        <v>296</v>
      </c>
      <c r="D249" s="56" t="s">
        <v>297</v>
      </c>
      <c r="E249" s="56" t="s">
        <v>141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</row>
    <row r="250" spans="1:33">
      <c r="A250" s="56" t="s">
        <v>62</v>
      </c>
      <c r="B250" s="56" t="s">
        <v>198</v>
      </c>
      <c r="C250" s="56" t="s">
        <v>298</v>
      </c>
      <c r="D250" s="56" t="s">
        <v>299</v>
      </c>
      <c r="E250" s="56" t="s">
        <v>141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</row>
    <row r="251" spans="1:33">
      <c r="A251" s="56" t="s">
        <v>62</v>
      </c>
      <c r="B251" s="56" t="s">
        <v>199</v>
      </c>
      <c r="C251" s="56" t="s">
        <v>300</v>
      </c>
      <c r="D251" s="56" t="s">
        <v>301</v>
      </c>
      <c r="E251" s="56" t="s">
        <v>141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</row>
    <row r="253" spans="1:33">
      <c r="A253" s="56" t="s">
        <v>66</v>
      </c>
      <c r="B253" s="56" t="s">
        <v>197</v>
      </c>
      <c r="C253" s="56" t="s">
        <v>215</v>
      </c>
      <c r="D253" s="56" t="s">
        <v>216</v>
      </c>
      <c r="E253" s="56" t="s">
        <v>217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</row>
    <row r="254" spans="1:33">
      <c r="A254" s="56" t="s">
        <v>66</v>
      </c>
      <c r="B254" s="56" t="s">
        <v>197</v>
      </c>
      <c r="C254" s="56" t="s">
        <v>218</v>
      </c>
      <c r="D254" s="56" t="s">
        <v>219</v>
      </c>
      <c r="E254" s="56" t="s">
        <v>217</v>
      </c>
      <c r="F254" s="5">
        <v>81.5</v>
      </c>
      <c r="G254" s="5">
        <v>81.5</v>
      </c>
      <c r="H254" s="5">
        <v>81.5</v>
      </c>
      <c r="I254" s="5">
        <v>81.5</v>
      </c>
      <c r="J254" s="5">
        <v>81.5</v>
      </c>
      <c r="K254" s="5">
        <v>81.5</v>
      </c>
      <c r="L254" s="5">
        <v>81.5</v>
      </c>
      <c r="M254" s="5">
        <v>81.5</v>
      </c>
      <c r="N254" s="5">
        <v>81.5</v>
      </c>
      <c r="O254" s="5">
        <v>81.5</v>
      </c>
      <c r="P254" s="5">
        <v>81.5</v>
      </c>
      <c r="Q254" s="5">
        <v>81.5</v>
      </c>
      <c r="R254" s="5">
        <v>81.5</v>
      </c>
      <c r="S254" s="5">
        <v>81.5</v>
      </c>
      <c r="T254" s="5">
        <v>33</v>
      </c>
      <c r="U254" s="5">
        <v>33</v>
      </c>
      <c r="V254" s="5">
        <v>15</v>
      </c>
      <c r="W254" s="5">
        <v>15</v>
      </c>
      <c r="X254" s="5">
        <v>15</v>
      </c>
      <c r="Y254" s="5">
        <v>15</v>
      </c>
      <c r="Z254" s="5">
        <v>15</v>
      </c>
      <c r="AA254" s="5">
        <v>15</v>
      </c>
      <c r="AB254" s="5">
        <v>15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</row>
    <row r="255" spans="1:33">
      <c r="A255" s="56" t="s">
        <v>66</v>
      </c>
      <c r="B255" s="56" t="s">
        <v>197</v>
      </c>
      <c r="C255" s="56" t="s">
        <v>220</v>
      </c>
      <c r="D255" s="56" t="s">
        <v>221</v>
      </c>
      <c r="E255" s="56" t="s">
        <v>217</v>
      </c>
      <c r="F255" s="5">
        <v>435.58399999999989</v>
      </c>
      <c r="G255" s="5">
        <v>435.58400324000002</v>
      </c>
      <c r="H255" s="5">
        <v>435.58400713999998</v>
      </c>
      <c r="I255" s="5">
        <v>435.58402324999997</v>
      </c>
      <c r="J255" s="5">
        <v>435.58402751999989</v>
      </c>
      <c r="K255" s="5">
        <v>435.58402755999998</v>
      </c>
      <c r="L255" s="5">
        <v>435.58402756999999</v>
      </c>
      <c r="M255" s="5">
        <v>435.58405249999998</v>
      </c>
      <c r="N255" s="5">
        <v>435.58405250999999</v>
      </c>
      <c r="O255" s="5">
        <v>435.58405256999998</v>
      </c>
      <c r="P255" s="5">
        <v>435.58417589999999</v>
      </c>
      <c r="Q255" s="5">
        <v>435.58417594999997</v>
      </c>
      <c r="R255" s="5">
        <v>435.58417595999998</v>
      </c>
      <c r="S255" s="5">
        <v>435.58446202999988</v>
      </c>
      <c r="T255" s="5">
        <v>642.61342580999997</v>
      </c>
      <c r="U255" s="5">
        <v>642.61342601000001</v>
      </c>
      <c r="V255" s="5">
        <v>642.61342605000004</v>
      </c>
      <c r="W255" s="5">
        <v>642.61342606999995</v>
      </c>
      <c r="X255" s="5">
        <v>1048.4425935100001</v>
      </c>
      <c r="Y255" s="5">
        <v>928.84259352999993</v>
      </c>
      <c r="Z255" s="5">
        <v>1490.33470801</v>
      </c>
      <c r="AA255" s="5">
        <v>1490.33470814</v>
      </c>
      <c r="AB255" s="5">
        <v>1490.3347081500001</v>
      </c>
      <c r="AC255" s="5">
        <v>1490.3347081700001</v>
      </c>
      <c r="AD255" s="5">
        <v>1390.3537082</v>
      </c>
      <c r="AE255" s="5">
        <v>1390.35370833</v>
      </c>
      <c r="AF255" s="5">
        <v>1290.31870839</v>
      </c>
      <c r="AG255" s="5">
        <v>1290.31870841</v>
      </c>
    </row>
    <row r="256" spans="1:33">
      <c r="A256" s="56" t="s">
        <v>66</v>
      </c>
      <c r="B256" s="56" t="s">
        <v>197</v>
      </c>
      <c r="C256" s="56" t="s">
        <v>222</v>
      </c>
      <c r="D256" s="56" t="s">
        <v>223</v>
      </c>
      <c r="E256" s="56" t="s">
        <v>217</v>
      </c>
      <c r="F256" s="5">
        <v>620.48299999999995</v>
      </c>
      <c r="G256" s="5">
        <v>620.48300338999991</v>
      </c>
      <c r="H256" s="5">
        <v>620.48300714999993</v>
      </c>
      <c r="I256" s="5">
        <v>620.48302020999995</v>
      </c>
      <c r="J256" s="5">
        <v>620.48302950999994</v>
      </c>
      <c r="K256" s="5">
        <v>620.48303050999994</v>
      </c>
      <c r="L256" s="5">
        <v>620.48303052999995</v>
      </c>
      <c r="M256" s="5">
        <v>620.48304211999994</v>
      </c>
      <c r="N256" s="5">
        <v>620.48304212999994</v>
      </c>
      <c r="O256" s="5">
        <v>620.48304216999998</v>
      </c>
      <c r="P256" s="5">
        <v>620.48304225999993</v>
      </c>
      <c r="Q256" s="5">
        <v>620.48304226999994</v>
      </c>
      <c r="R256" s="5">
        <v>620.48304227999995</v>
      </c>
      <c r="S256" s="5">
        <v>620.48311561999992</v>
      </c>
      <c r="T256" s="5">
        <v>620.48314577999997</v>
      </c>
      <c r="U256" s="5">
        <v>620.48314585999992</v>
      </c>
      <c r="V256" s="5">
        <v>620.48314591999997</v>
      </c>
      <c r="W256" s="5">
        <v>620.48314595999989</v>
      </c>
      <c r="X256" s="5">
        <v>620.48337042999992</v>
      </c>
      <c r="Y256" s="5">
        <v>620.48337045999995</v>
      </c>
      <c r="Z256" s="5">
        <v>620.48401256</v>
      </c>
      <c r="AA256" s="5">
        <v>577.98401746000002</v>
      </c>
      <c r="AB256" s="5">
        <v>577.9840269099999</v>
      </c>
      <c r="AC256" s="5">
        <v>577.98402908999992</v>
      </c>
      <c r="AD256" s="5">
        <v>577.98404829999993</v>
      </c>
      <c r="AE256" s="5">
        <v>1272.1304584300001</v>
      </c>
      <c r="AF256" s="5">
        <v>1299.4322800299999</v>
      </c>
      <c r="AG256" s="5">
        <v>1273.43228006</v>
      </c>
    </row>
    <row r="257" spans="1:33">
      <c r="A257" s="56" t="s">
        <v>66</v>
      </c>
      <c r="B257" s="56" t="s">
        <v>197</v>
      </c>
      <c r="C257" s="56" t="s">
        <v>224</v>
      </c>
      <c r="D257" s="56" t="s">
        <v>225</v>
      </c>
      <c r="E257" s="56" t="s">
        <v>217</v>
      </c>
      <c r="F257" s="5">
        <v>14</v>
      </c>
      <c r="G257" s="5">
        <v>14.000003850000001</v>
      </c>
      <c r="H257" s="5">
        <v>14.000012290000001</v>
      </c>
      <c r="I257" s="5">
        <v>14.00008663</v>
      </c>
      <c r="J257" s="5">
        <v>56.02512797</v>
      </c>
      <c r="K257" s="5">
        <v>56.025128049999999</v>
      </c>
      <c r="L257" s="5">
        <v>56.025128090000003</v>
      </c>
      <c r="M257" s="5">
        <v>67.021582649999999</v>
      </c>
      <c r="N257" s="5">
        <v>67.021582660000007</v>
      </c>
      <c r="O257" s="5">
        <v>69.932325630000008</v>
      </c>
      <c r="P257" s="5">
        <v>69.932325759999998</v>
      </c>
      <c r="Q257" s="5">
        <v>69.932325770000006</v>
      </c>
      <c r="R257" s="5">
        <v>69.932325779999999</v>
      </c>
      <c r="S257" s="5">
        <v>74.520536679999992</v>
      </c>
      <c r="T257" s="5">
        <v>74.520536739999997</v>
      </c>
      <c r="U257" s="5">
        <v>74.520538610000003</v>
      </c>
      <c r="V257" s="5">
        <v>76.49862035999999</v>
      </c>
      <c r="W257" s="5">
        <v>76.498622839999996</v>
      </c>
      <c r="X257" s="5">
        <v>82.466168289999999</v>
      </c>
      <c r="Y257" s="5">
        <v>82.466168339999996</v>
      </c>
      <c r="Z257" s="5">
        <v>83.219035320000003</v>
      </c>
      <c r="AA257" s="5">
        <v>83.219035790000007</v>
      </c>
      <c r="AB257" s="5">
        <v>83.219036059999993</v>
      </c>
      <c r="AC257" s="5">
        <v>83.219036130000006</v>
      </c>
      <c r="AD257" s="5">
        <v>83.219036200000005</v>
      </c>
      <c r="AE257" s="5">
        <v>83.219036489999993</v>
      </c>
      <c r="AF257" s="5">
        <v>83.219037180000001</v>
      </c>
      <c r="AG257" s="5">
        <v>83.219037209999996</v>
      </c>
    </row>
    <row r="258" spans="1:33">
      <c r="A258" s="56" t="s">
        <v>66</v>
      </c>
      <c r="B258" s="56" t="s">
        <v>197</v>
      </c>
      <c r="C258" s="56" t="s">
        <v>226</v>
      </c>
      <c r="D258" s="56" t="s">
        <v>227</v>
      </c>
      <c r="E258" s="56" t="s">
        <v>217</v>
      </c>
      <c r="F258" s="5">
        <v>81.72</v>
      </c>
      <c r="G258" s="5">
        <v>81.720003860000006</v>
      </c>
      <c r="H258" s="5">
        <v>81.720008750000005</v>
      </c>
      <c r="I258" s="5">
        <v>81.72009946</v>
      </c>
      <c r="J258" s="5">
        <v>81.720563830000003</v>
      </c>
      <c r="K258" s="5">
        <v>354.87251265999998</v>
      </c>
      <c r="L258" s="5">
        <v>354.87251269000001</v>
      </c>
      <c r="M258" s="5">
        <v>1565.02924994</v>
      </c>
      <c r="N258" s="5">
        <v>1565.0292499499999</v>
      </c>
      <c r="O258" s="5">
        <v>1565.0292500800001</v>
      </c>
      <c r="P258" s="5">
        <v>2094.2225182900002</v>
      </c>
      <c r="Q258" s="5">
        <v>2094.2225183</v>
      </c>
      <c r="R258" s="5">
        <v>2094.2225183199998</v>
      </c>
      <c r="S258" s="5">
        <v>3285.3777504499999</v>
      </c>
      <c r="T258" s="5">
        <v>3970.8986839099998</v>
      </c>
      <c r="U258" s="5">
        <v>4981.9315934900014</v>
      </c>
      <c r="V258" s="5">
        <v>7307.3876809699996</v>
      </c>
      <c r="W258" s="5">
        <v>7307.3876818299996</v>
      </c>
      <c r="X258" s="5">
        <v>7614.7199599400001</v>
      </c>
      <c r="Y258" s="5">
        <v>7614.7199599700007</v>
      </c>
      <c r="Z258" s="5">
        <v>7614.7199600600006</v>
      </c>
      <c r="AA258" s="5">
        <v>7614.7199600800004</v>
      </c>
      <c r="AB258" s="5">
        <v>7614.7199601500006</v>
      </c>
      <c r="AC258" s="5">
        <v>7614.71996029</v>
      </c>
      <c r="AD258" s="5">
        <v>7614.71996038</v>
      </c>
      <c r="AE258" s="5">
        <v>7614.7200002500003</v>
      </c>
      <c r="AF258" s="5">
        <v>7614.7200003200014</v>
      </c>
      <c r="AG258" s="5">
        <v>7614.7200003500002</v>
      </c>
    </row>
    <row r="259" spans="1:33">
      <c r="A259" s="56" t="s">
        <v>66</v>
      </c>
      <c r="B259" s="56" t="s">
        <v>197</v>
      </c>
      <c r="C259" s="56" t="s">
        <v>228</v>
      </c>
      <c r="D259" s="56" t="s">
        <v>229</v>
      </c>
      <c r="E259" s="56" t="s">
        <v>217</v>
      </c>
      <c r="F259" s="5">
        <v>306.84199999999998</v>
      </c>
      <c r="G259" s="5">
        <v>528.08200346000001</v>
      </c>
      <c r="H259" s="5">
        <v>528.08200584999997</v>
      </c>
      <c r="I259" s="5">
        <v>528.08201291</v>
      </c>
      <c r="J259" s="5">
        <v>562.24201458000005</v>
      </c>
      <c r="K259" s="5">
        <v>528.08202989000006</v>
      </c>
      <c r="L259" s="5">
        <v>528.08202997000001</v>
      </c>
      <c r="M259" s="5">
        <v>528.08203395999999</v>
      </c>
      <c r="N259" s="5">
        <v>528.08203397</v>
      </c>
      <c r="O259" s="5">
        <v>528.08203478999997</v>
      </c>
      <c r="P259" s="5">
        <v>528.08203479999997</v>
      </c>
      <c r="Q259" s="5">
        <v>528.08203481999999</v>
      </c>
      <c r="R259" s="5">
        <v>528.08203527000001</v>
      </c>
      <c r="S259" s="5">
        <v>528.08204029000001</v>
      </c>
      <c r="T259" s="5">
        <v>528.08209956000007</v>
      </c>
      <c r="U259" s="5">
        <v>528.08220055000004</v>
      </c>
      <c r="V259" s="5">
        <v>528.08220070000004</v>
      </c>
      <c r="W259" s="5">
        <v>557.82814881000002</v>
      </c>
      <c r="X259" s="5">
        <v>636.33851858000003</v>
      </c>
      <c r="Y259" s="5">
        <v>888.83414855000001</v>
      </c>
      <c r="Z259" s="5">
        <v>1105.5137592599999</v>
      </c>
      <c r="AA259" s="5">
        <v>1105.51375962</v>
      </c>
      <c r="AB259" s="5">
        <v>1105.5137597400001</v>
      </c>
      <c r="AC259" s="5">
        <v>1299.3757846799999</v>
      </c>
      <c r="AD259" s="5">
        <v>1241.6751990600001</v>
      </c>
      <c r="AE259" s="5">
        <v>2475.2386937900001</v>
      </c>
      <c r="AF259" s="5">
        <v>2421.2399217100001</v>
      </c>
      <c r="AG259" s="5">
        <v>2421.2399217400002</v>
      </c>
    </row>
    <row r="260" spans="1:33">
      <c r="A260" s="56" t="s">
        <v>66</v>
      </c>
      <c r="B260" s="56" t="s">
        <v>197</v>
      </c>
      <c r="C260" s="56" t="s">
        <v>230</v>
      </c>
      <c r="D260" s="56" t="s">
        <v>231</v>
      </c>
      <c r="E260" s="56" t="s">
        <v>217</v>
      </c>
      <c r="F260" s="5">
        <v>1214.288</v>
      </c>
      <c r="G260" s="5">
        <v>1360.28800361</v>
      </c>
      <c r="H260" s="5">
        <v>1360.28800645</v>
      </c>
      <c r="I260" s="5">
        <v>1360.28801703</v>
      </c>
      <c r="J260" s="5">
        <v>1360.2880633</v>
      </c>
      <c r="K260" s="5">
        <v>1360.2881181299999</v>
      </c>
      <c r="L260" s="5">
        <v>1360.2881181800001</v>
      </c>
      <c r="M260" s="5">
        <v>1360.2881283700001</v>
      </c>
      <c r="N260" s="5">
        <v>1360.28812838</v>
      </c>
      <c r="O260" s="5">
        <v>2392.4698619400001</v>
      </c>
      <c r="P260" s="5">
        <v>2398.3048423499999</v>
      </c>
      <c r="Q260" s="5">
        <v>2747.2195376</v>
      </c>
      <c r="R260" s="5">
        <v>2747.2195377100002</v>
      </c>
      <c r="S260" s="5">
        <v>2934.207252749999</v>
      </c>
      <c r="T260" s="5">
        <v>3525.01288647</v>
      </c>
      <c r="U260" s="5">
        <v>3728.570328889999</v>
      </c>
      <c r="V260" s="5">
        <v>5173.1496299700002</v>
      </c>
      <c r="W260" s="5">
        <v>5369.8858703600008</v>
      </c>
      <c r="X260" s="5">
        <v>5981.7321676200008</v>
      </c>
      <c r="Y260" s="5">
        <v>5981.7321679400002</v>
      </c>
      <c r="Z260" s="5">
        <v>6713.2148973699996</v>
      </c>
      <c r="AA260" s="5">
        <v>6610.2548977600009</v>
      </c>
      <c r="AB260" s="5">
        <v>7924.47032476</v>
      </c>
      <c r="AC260" s="5">
        <v>7742.1699342600004</v>
      </c>
      <c r="AD260" s="5">
        <v>7342.1699343500004</v>
      </c>
      <c r="AE260" s="5">
        <v>7314.8699359399998</v>
      </c>
      <c r="AF260" s="5">
        <v>9053.9276940799991</v>
      </c>
      <c r="AG260" s="5">
        <v>9053.9276941099997</v>
      </c>
    </row>
    <row r="261" spans="1:33">
      <c r="A261" s="56" t="s">
        <v>66</v>
      </c>
      <c r="B261" s="56" t="s">
        <v>197</v>
      </c>
      <c r="C261" s="56" t="s">
        <v>232</v>
      </c>
      <c r="D261" s="56" t="s">
        <v>233</v>
      </c>
      <c r="E261" s="56" t="s">
        <v>217</v>
      </c>
      <c r="F261" s="5">
        <v>0</v>
      </c>
      <c r="G261" s="5">
        <v>3.4599999999999999E-6</v>
      </c>
      <c r="H261" s="5">
        <v>6.9299999999999997E-6</v>
      </c>
      <c r="I261" s="5">
        <v>1.9830000000000002E-5</v>
      </c>
      <c r="J261" s="5">
        <v>5.6549999999999999E-5</v>
      </c>
      <c r="K261" s="5">
        <v>1.2199E-4</v>
      </c>
      <c r="L261" s="5">
        <v>1.2203E-4</v>
      </c>
      <c r="M261" s="5">
        <v>132.72767947</v>
      </c>
      <c r="N261" s="5">
        <v>132.72767948000001</v>
      </c>
      <c r="O261" s="5">
        <v>132.72767951</v>
      </c>
      <c r="P261" s="5">
        <v>132.72767954</v>
      </c>
      <c r="Q261" s="5">
        <v>132.72767956000001</v>
      </c>
      <c r="R261" s="5">
        <v>137.2355642</v>
      </c>
      <c r="S261" s="5">
        <v>143.85747984</v>
      </c>
      <c r="T261" s="5">
        <v>152.31028118</v>
      </c>
      <c r="U261" s="5">
        <v>163.97801663999999</v>
      </c>
      <c r="V261" s="5">
        <v>168.14499598</v>
      </c>
      <c r="W261" s="5">
        <v>374.35486565000002</v>
      </c>
      <c r="X261" s="5">
        <v>1190.17365677</v>
      </c>
      <c r="Y261" s="5">
        <v>2976.9266768900002</v>
      </c>
      <c r="Z261" s="5">
        <v>2976.9266770499999</v>
      </c>
      <c r="AA261" s="5">
        <v>2976.9266773200002</v>
      </c>
      <c r="AB261" s="5">
        <v>2976.9266778699998</v>
      </c>
      <c r="AC261" s="5">
        <v>3873.8543645599998</v>
      </c>
      <c r="AD261" s="5">
        <v>3873.8543648199998</v>
      </c>
      <c r="AE261" s="5">
        <v>6099.9998489400004</v>
      </c>
      <c r="AF261" s="5">
        <v>6099.9998490799999</v>
      </c>
      <c r="AG261" s="5">
        <v>6099.9998490999997</v>
      </c>
    </row>
    <row r="262" spans="1:33">
      <c r="A262" s="56" t="s">
        <v>66</v>
      </c>
      <c r="B262" s="56" t="s">
        <v>163</v>
      </c>
      <c r="C262" s="56" t="s">
        <v>234</v>
      </c>
      <c r="D262" s="56" t="s">
        <v>235</v>
      </c>
      <c r="E262" s="56" t="s">
        <v>217</v>
      </c>
      <c r="F262" s="5">
        <v>4.51E-6</v>
      </c>
      <c r="G262" s="5">
        <v>4.5700000000000003E-6</v>
      </c>
      <c r="H262" s="5">
        <v>8.49E-6</v>
      </c>
      <c r="I262" s="5">
        <v>1.6730000000000001E-5</v>
      </c>
      <c r="J262" s="5">
        <v>1.6750000000000001E-5</v>
      </c>
      <c r="K262" s="5">
        <v>1.8E-5</v>
      </c>
      <c r="L262" s="5">
        <v>3.4600000000000001E-5</v>
      </c>
      <c r="M262" s="5">
        <v>3.7020000000000001E-5</v>
      </c>
      <c r="N262" s="5">
        <v>3.9919999999999997E-5</v>
      </c>
      <c r="O262" s="5">
        <v>4.1489999999999997E-5</v>
      </c>
      <c r="P262" s="5">
        <v>4.1510000000000001E-5</v>
      </c>
      <c r="Q262" s="5">
        <v>5.0439999999999998E-5</v>
      </c>
      <c r="R262" s="5">
        <v>5.0439999999999998E-5</v>
      </c>
      <c r="S262" s="5">
        <v>5.045E-5</v>
      </c>
      <c r="T262" s="5">
        <v>1.4381999999999999E-4</v>
      </c>
      <c r="U262" s="5">
        <v>9.8518999999999994E-4</v>
      </c>
      <c r="V262" s="5">
        <v>9.984499999999999E-4</v>
      </c>
      <c r="W262" s="5">
        <v>9.9853000000000008E-4</v>
      </c>
      <c r="X262" s="5">
        <v>1.008E-3</v>
      </c>
      <c r="Y262" s="5">
        <v>1.0094699999999999E-3</v>
      </c>
      <c r="Z262" s="5">
        <v>1.0231699999999999E-3</v>
      </c>
      <c r="AA262" s="5">
        <v>1.0422599999999999E-3</v>
      </c>
      <c r="AB262" s="5">
        <v>1.05985E-3</v>
      </c>
      <c r="AC262" s="5">
        <v>1.14937E-3</v>
      </c>
      <c r="AD262" s="5">
        <v>483.80130286000002</v>
      </c>
      <c r="AE262" s="5">
        <v>1630.89399718</v>
      </c>
      <c r="AF262" s="5">
        <v>1630.89399736</v>
      </c>
      <c r="AG262" s="5">
        <v>1630.89399738</v>
      </c>
    </row>
    <row r="263" spans="1:33">
      <c r="A263" s="56" t="s">
        <v>66</v>
      </c>
      <c r="B263" s="56" t="s">
        <v>163</v>
      </c>
      <c r="C263" s="56" t="s">
        <v>236</v>
      </c>
      <c r="D263" s="56" t="s">
        <v>237</v>
      </c>
      <c r="E263" s="56" t="s">
        <v>217</v>
      </c>
      <c r="F263" s="5">
        <v>166.00000435999999</v>
      </c>
      <c r="G263" s="5">
        <v>166.00000437</v>
      </c>
      <c r="H263" s="5">
        <v>166.00000899</v>
      </c>
      <c r="I263" s="5">
        <v>166.0000445</v>
      </c>
      <c r="J263" s="5">
        <v>173.06058603</v>
      </c>
      <c r="K263" s="5">
        <v>173.06058619999999</v>
      </c>
      <c r="L263" s="5">
        <v>174.66711365</v>
      </c>
      <c r="M263" s="5">
        <v>174.66711369000001</v>
      </c>
      <c r="N263" s="5">
        <v>175.42608945999999</v>
      </c>
      <c r="O263" s="5">
        <v>175.42608949000001</v>
      </c>
      <c r="P263" s="5">
        <v>175.42608953000001</v>
      </c>
      <c r="Q263" s="5">
        <v>183.49412518</v>
      </c>
      <c r="R263" s="5">
        <v>183.49412520999999</v>
      </c>
      <c r="S263" s="5">
        <v>188.40455914</v>
      </c>
      <c r="T263" s="5">
        <v>198.58023302999999</v>
      </c>
      <c r="U263" s="5">
        <v>220.98448124000001</v>
      </c>
      <c r="V263" s="5">
        <v>220.98448134</v>
      </c>
      <c r="W263" s="5">
        <v>222.01360507999999</v>
      </c>
      <c r="X263" s="5">
        <v>223.41557236</v>
      </c>
      <c r="Y263" s="5">
        <v>232.64280367000001</v>
      </c>
      <c r="Z263" s="5">
        <v>232.64280382999999</v>
      </c>
      <c r="AA263" s="5">
        <v>232.64280446000001</v>
      </c>
      <c r="AB263" s="5">
        <v>234.26272474999999</v>
      </c>
      <c r="AC263" s="5">
        <v>242.15567268999999</v>
      </c>
      <c r="AD263" s="5">
        <v>242.15567295</v>
      </c>
      <c r="AE263" s="5">
        <v>242.15567326999999</v>
      </c>
      <c r="AF263" s="5">
        <v>251.49815953999999</v>
      </c>
      <c r="AG263" s="5">
        <v>251.49815998</v>
      </c>
    </row>
    <row r="264" spans="1:33">
      <c r="A264" s="56" t="s">
        <v>66</v>
      </c>
      <c r="B264" s="56" t="s">
        <v>163</v>
      </c>
      <c r="C264" s="56" t="s">
        <v>238</v>
      </c>
      <c r="D264" s="56" t="s">
        <v>239</v>
      </c>
      <c r="E264" s="56" t="s">
        <v>217</v>
      </c>
      <c r="F264" s="5">
        <v>535.02000313999997</v>
      </c>
      <c r="G264" s="5">
        <v>535.02000322000004</v>
      </c>
      <c r="H264" s="5">
        <v>535.02000468999995</v>
      </c>
      <c r="I264" s="5">
        <v>535.02000812999995</v>
      </c>
      <c r="J264" s="5">
        <v>1085.2555019199999</v>
      </c>
      <c r="K264" s="5">
        <v>1820.2046921799999</v>
      </c>
      <c r="L264" s="5">
        <v>1820.2046923400001</v>
      </c>
      <c r="M264" s="5">
        <v>1820.20469235</v>
      </c>
      <c r="N264" s="5">
        <v>1820.2046923600001</v>
      </c>
      <c r="O264" s="5">
        <v>1820.2046923800001</v>
      </c>
      <c r="P264" s="5">
        <v>1820.2046924000001</v>
      </c>
      <c r="Q264" s="5">
        <v>2020.2945348200001</v>
      </c>
      <c r="R264" s="5">
        <v>2020.2945349900001</v>
      </c>
      <c r="S264" s="5">
        <v>3290.6456379199999</v>
      </c>
      <c r="T264" s="5">
        <v>3520.0199978800001</v>
      </c>
      <c r="U264" s="5">
        <v>3520.0199979099998</v>
      </c>
      <c r="V264" s="5">
        <v>3520.01999793</v>
      </c>
      <c r="W264" s="5">
        <v>3520.0199979499998</v>
      </c>
      <c r="X264" s="5">
        <v>3520.0199997099999</v>
      </c>
      <c r="Y264" s="5">
        <v>3520.0199998100002</v>
      </c>
      <c r="Z264" s="5">
        <v>4028.3351862999998</v>
      </c>
      <c r="AA264" s="5">
        <v>4028.3351869100002</v>
      </c>
      <c r="AB264" s="5">
        <v>5013.7216244200008</v>
      </c>
      <c r="AC264" s="5">
        <v>6042.2776354400003</v>
      </c>
      <c r="AD264" s="5">
        <v>6042.2776359000009</v>
      </c>
      <c r="AE264" s="5">
        <v>6467.8582786500001</v>
      </c>
      <c r="AF264" s="5">
        <v>7197.3827250400009</v>
      </c>
      <c r="AG264" s="5">
        <v>7197.3827253200006</v>
      </c>
    </row>
    <row r="265" spans="1:33">
      <c r="A265" s="56" t="s">
        <v>66</v>
      </c>
      <c r="B265" s="56" t="s">
        <v>163</v>
      </c>
      <c r="C265" s="56" t="s">
        <v>240</v>
      </c>
      <c r="D265" s="56" t="s">
        <v>241</v>
      </c>
      <c r="E265" s="56" t="s">
        <v>217</v>
      </c>
      <c r="F265" s="5">
        <v>762.40500617999999</v>
      </c>
      <c r="G265" s="5">
        <v>762.40500618999999</v>
      </c>
      <c r="H265" s="5">
        <v>762.40502344000004</v>
      </c>
      <c r="I265" s="5">
        <v>1721.49931849</v>
      </c>
      <c r="J265" s="5">
        <v>1721.4993185400001</v>
      </c>
      <c r="K265" s="5">
        <v>1893.3649484299999</v>
      </c>
      <c r="L265" s="5">
        <v>2451.0998254199999</v>
      </c>
      <c r="M265" s="5">
        <v>2451.0998254400001</v>
      </c>
      <c r="N265" s="5">
        <v>2985.7930710999999</v>
      </c>
      <c r="O265" s="5">
        <v>3283.2252596399999</v>
      </c>
      <c r="P265" s="5">
        <v>3283.2252596899998</v>
      </c>
      <c r="Q265" s="5">
        <v>3711.1589607300002</v>
      </c>
      <c r="R265" s="5">
        <v>3711.1589607300002</v>
      </c>
      <c r="S265" s="5">
        <v>3711.15896075</v>
      </c>
      <c r="T265" s="5">
        <v>3849.2032721400001</v>
      </c>
      <c r="U265" s="5">
        <v>4828.3036079100002</v>
      </c>
      <c r="V265" s="5">
        <v>4828.3036080499996</v>
      </c>
      <c r="W265" s="5">
        <v>4899.3463357699993</v>
      </c>
      <c r="X265" s="5">
        <v>6652.4588647299997</v>
      </c>
      <c r="Y265" s="5">
        <v>6642.9349963499999</v>
      </c>
      <c r="Z265" s="5">
        <v>6642.9349971399997</v>
      </c>
      <c r="AA265" s="5">
        <v>6656.00243718</v>
      </c>
      <c r="AB265" s="5">
        <v>7002.9593984800003</v>
      </c>
      <c r="AC265" s="5">
        <v>7068.9794741300002</v>
      </c>
      <c r="AD265" s="5">
        <v>7104.4105858800003</v>
      </c>
      <c r="AE265" s="5">
        <v>7345.14099154</v>
      </c>
      <c r="AF265" s="5">
        <v>7272.0399583300004</v>
      </c>
      <c r="AG265" s="5">
        <v>7202.2899583600001</v>
      </c>
    </row>
    <row r="266" spans="1:33">
      <c r="A266" s="56" t="s">
        <v>66</v>
      </c>
      <c r="B266" s="56" t="s">
        <v>163</v>
      </c>
      <c r="C266" s="56" t="s">
        <v>242</v>
      </c>
      <c r="D266" s="56" t="s">
        <v>243</v>
      </c>
      <c r="E266" s="56" t="s">
        <v>217</v>
      </c>
      <c r="F266" s="5">
        <v>53.000007019999998</v>
      </c>
      <c r="G266" s="5">
        <v>53.000007029999999</v>
      </c>
      <c r="H266" s="5">
        <v>53.000022819999998</v>
      </c>
      <c r="I266" s="5">
        <v>118.42142436</v>
      </c>
      <c r="J266" s="5">
        <v>133.84340807999999</v>
      </c>
      <c r="K266" s="5">
        <v>133.84340811000001</v>
      </c>
      <c r="L266" s="5">
        <v>173.16883149</v>
      </c>
      <c r="M266" s="5">
        <v>187.27687409000001</v>
      </c>
      <c r="N266" s="5">
        <v>187.27687409999999</v>
      </c>
      <c r="O266" s="5">
        <v>187.27687410999999</v>
      </c>
      <c r="P266" s="5">
        <v>187.27687412</v>
      </c>
      <c r="Q266" s="5">
        <v>187.27687413000001</v>
      </c>
      <c r="R266" s="5">
        <v>187.27687413000001</v>
      </c>
      <c r="S266" s="5">
        <v>187.27687413999999</v>
      </c>
      <c r="T266" s="5">
        <v>187.27687416000001</v>
      </c>
      <c r="U266" s="5">
        <v>239.98805652999999</v>
      </c>
      <c r="V266" s="5">
        <v>239.98805655000001</v>
      </c>
      <c r="W266" s="5">
        <v>239.98805657</v>
      </c>
      <c r="X266" s="5">
        <v>239.98805659999999</v>
      </c>
      <c r="Y266" s="5">
        <v>239.98805662000001</v>
      </c>
      <c r="Z266" s="5">
        <v>272.48677241000001</v>
      </c>
      <c r="AA266" s="5">
        <v>273.17826058999998</v>
      </c>
      <c r="AB266" s="5">
        <v>273.17826085000002</v>
      </c>
      <c r="AC266" s="5">
        <v>273.17826099000001</v>
      </c>
      <c r="AD266" s="5">
        <v>273.17826120000001</v>
      </c>
      <c r="AE266" s="5">
        <v>273.17826163000001</v>
      </c>
      <c r="AF266" s="5">
        <v>321.29836084999999</v>
      </c>
      <c r="AG266" s="5">
        <v>321.29836117999997</v>
      </c>
    </row>
    <row r="267" spans="1:33">
      <c r="A267" s="56" t="s">
        <v>66</v>
      </c>
      <c r="B267" s="56" t="s">
        <v>163</v>
      </c>
      <c r="C267" s="56" t="s">
        <v>244</v>
      </c>
      <c r="D267" s="56" t="s">
        <v>245</v>
      </c>
      <c r="E267" s="56" t="s">
        <v>217</v>
      </c>
      <c r="F267" s="5">
        <v>1121.3400017900001</v>
      </c>
      <c r="G267" s="5">
        <v>1121.34000219</v>
      </c>
      <c r="H267" s="5">
        <v>1121.34001145</v>
      </c>
      <c r="I267" s="5">
        <v>1121.3400237999999</v>
      </c>
      <c r="J267" s="5">
        <v>1121.34002384</v>
      </c>
      <c r="K267" s="5">
        <v>1121.34002388</v>
      </c>
      <c r="L267" s="5">
        <v>1122.2400491000001</v>
      </c>
      <c r="M267" s="5">
        <v>1121.34006032</v>
      </c>
      <c r="N267" s="5">
        <v>1121.34007729</v>
      </c>
      <c r="O267" s="5">
        <v>1283.56718639</v>
      </c>
      <c r="P267" s="5">
        <v>1283.56718641</v>
      </c>
      <c r="Q267" s="5">
        <v>1283.5671864200001</v>
      </c>
      <c r="R267" s="5">
        <v>1283.5671864200001</v>
      </c>
      <c r="S267" s="5">
        <v>1283.56718643</v>
      </c>
      <c r="T267" s="5">
        <v>1283.56718647</v>
      </c>
      <c r="U267" s="5">
        <v>1553.5140538200001</v>
      </c>
      <c r="V267" s="5">
        <v>1553.51405389</v>
      </c>
      <c r="W267" s="5">
        <v>3436.8465266799999</v>
      </c>
      <c r="X267" s="5">
        <v>3436.8465271999999</v>
      </c>
      <c r="Y267" s="5">
        <v>4375.91213384</v>
      </c>
      <c r="Z267" s="5">
        <v>4375.91213436</v>
      </c>
      <c r="AA267" s="5">
        <v>4375.9121345100002</v>
      </c>
      <c r="AB267" s="5">
        <v>4375.9121346100001</v>
      </c>
      <c r="AC267" s="5">
        <v>4375.9121346600004</v>
      </c>
      <c r="AD267" s="5">
        <v>4375.9121347500004</v>
      </c>
      <c r="AE267" s="5">
        <v>4375.91213487</v>
      </c>
      <c r="AF267" s="5">
        <v>4602.9699731199998</v>
      </c>
      <c r="AG267" s="5">
        <v>4353.9759731800004</v>
      </c>
    </row>
    <row r="268" spans="1:33">
      <c r="A268" s="56" t="s">
        <v>66</v>
      </c>
      <c r="B268" s="56" t="s">
        <v>163</v>
      </c>
      <c r="C268" s="56" t="s">
        <v>246</v>
      </c>
      <c r="D268" s="56" t="s">
        <v>247</v>
      </c>
      <c r="E268" s="56" t="s">
        <v>217</v>
      </c>
      <c r="F268" s="5">
        <v>456.24400533999989</v>
      </c>
      <c r="G268" s="5">
        <v>456.24400535000001</v>
      </c>
      <c r="H268" s="5">
        <v>456.24401203000002</v>
      </c>
      <c r="I268" s="5">
        <v>456.24402504999989</v>
      </c>
      <c r="J268" s="5">
        <v>456.24402508999998</v>
      </c>
      <c r="K268" s="5">
        <v>456.24402515000003</v>
      </c>
      <c r="L268" s="5">
        <v>456.24404242999998</v>
      </c>
      <c r="M268" s="5">
        <v>456.24404865999998</v>
      </c>
      <c r="N268" s="5">
        <v>456.24408248999998</v>
      </c>
      <c r="O268" s="5">
        <v>456.24442810999989</v>
      </c>
      <c r="P268" s="5">
        <v>456.24442813000002</v>
      </c>
      <c r="Q268" s="5">
        <v>456.24442814000002</v>
      </c>
      <c r="R268" s="5">
        <v>456.24442814000002</v>
      </c>
      <c r="S268" s="5">
        <v>456.24442815999998</v>
      </c>
      <c r="T268" s="5">
        <v>456.24443411999999</v>
      </c>
      <c r="U268" s="5">
        <v>456.24450786</v>
      </c>
      <c r="V268" s="5">
        <v>456.24450795000001</v>
      </c>
      <c r="W268" s="5">
        <v>456.24458668</v>
      </c>
      <c r="X268" s="5">
        <v>456.24458788999999</v>
      </c>
      <c r="Y268" s="5">
        <v>1484.24399055</v>
      </c>
      <c r="Z268" s="5">
        <v>1484.2439905799999</v>
      </c>
      <c r="AA268" s="5">
        <v>1484.24400016</v>
      </c>
      <c r="AB268" s="5">
        <v>1484.24400029</v>
      </c>
      <c r="AC268" s="5">
        <v>1484.2440003199999</v>
      </c>
      <c r="AD268" s="5">
        <v>1484.2440003500001</v>
      </c>
      <c r="AE268" s="5">
        <v>1484.24400036</v>
      </c>
      <c r="AF268" s="5">
        <v>1484.2440003700001</v>
      </c>
      <c r="AG268" s="5">
        <v>1307.9800003800001</v>
      </c>
    </row>
    <row r="269" spans="1:33">
      <c r="A269" s="56" t="s">
        <v>66</v>
      </c>
      <c r="B269" s="56" t="s">
        <v>163</v>
      </c>
      <c r="C269" s="56" t="s">
        <v>248</v>
      </c>
      <c r="D269" s="56" t="s">
        <v>249</v>
      </c>
      <c r="E269" s="56" t="s">
        <v>217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</row>
    <row r="270" spans="1:33">
      <c r="A270" s="56" t="s">
        <v>66</v>
      </c>
      <c r="B270" s="56" t="s">
        <v>163</v>
      </c>
      <c r="C270" s="56" t="s">
        <v>250</v>
      </c>
      <c r="D270" s="56" t="s">
        <v>251</v>
      </c>
      <c r="E270" s="56" t="s">
        <v>217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</row>
    <row r="271" spans="1:33">
      <c r="A271" s="56" t="s">
        <v>66</v>
      </c>
      <c r="B271" s="56" t="s">
        <v>198</v>
      </c>
      <c r="C271" s="56" t="s">
        <v>252</v>
      </c>
      <c r="D271" s="56" t="s">
        <v>253</v>
      </c>
      <c r="E271" s="56" t="s">
        <v>217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</row>
    <row r="272" spans="1:33">
      <c r="A272" s="56" t="s">
        <v>66</v>
      </c>
      <c r="B272" s="56" t="s">
        <v>198</v>
      </c>
      <c r="C272" s="56" t="s">
        <v>254</v>
      </c>
      <c r="D272" s="56" t="s">
        <v>255</v>
      </c>
      <c r="E272" s="56" t="s">
        <v>217</v>
      </c>
      <c r="F272" s="5">
        <v>0</v>
      </c>
      <c r="G272" s="5">
        <v>3.3299999999999999E-6</v>
      </c>
      <c r="H272" s="5">
        <v>6.1099999999999999E-6</v>
      </c>
      <c r="I272" s="5">
        <v>6.4200000000000004E-6</v>
      </c>
      <c r="J272" s="5">
        <v>6.4500000000000001E-6</v>
      </c>
      <c r="K272" s="5">
        <v>7.7000000000000008E-6</v>
      </c>
      <c r="L272" s="5">
        <v>1.102E-5</v>
      </c>
      <c r="M272" s="5">
        <v>1.5460000000000001E-5</v>
      </c>
      <c r="N272" s="5">
        <v>1.5489999999999999E-5</v>
      </c>
      <c r="O272" s="5">
        <v>1.5699999999999999E-5</v>
      </c>
      <c r="P272" s="5">
        <v>1.571E-5</v>
      </c>
      <c r="Q272" s="5">
        <v>1.573E-5</v>
      </c>
      <c r="R272" s="5">
        <v>1.573E-5</v>
      </c>
      <c r="S272" s="5">
        <v>3.0679999999999998E-5</v>
      </c>
      <c r="T272" s="5">
        <v>3.5379999999999997E-5</v>
      </c>
      <c r="U272" s="5">
        <v>4.8099999999999997E-5</v>
      </c>
      <c r="V272" s="5">
        <v>8.708E-5</v>
      </c>
      <c r="W272" s="5">
        <v>8.7250000000000007E-5</v>
      </c>
      <c r="X272" s="5">
        <v>1.208E-4</v>
      </c>
      <c r="Y272" s="5">
        <v>501.80218191</v>
      </c>
      <c r="Z272" s="5">
        <v>531.13428047000002</v>
      </c>
      <c r="AA272" s="5">
        <v>531.13428054999997</v>
      </c>
      <c r="AB272" s="5">
        <v>531.13428094000005</v>
      </c>
      <c r="AC272" s="5">
        <v>531.13428098999998</v>
      </c>
      <c r="AD272" s="5">
        <v>531.13428125999997</v>
      </c>
      <c r="AE272" s="5">
        <v>531.13428138999996</v>
      </c>
      <c r="AF272" s="5">
        <v>586.43278391000001</v>
      </c>
      <c r="AG272" s="5">
        <v>586.43278394000004</v>
      </c>
    </row>
    <row r="273" spans="1:33">
      <c r="A273" s="56" t="s">
        <v>66</v>
      </c>
      <c r="B273" s="56" t="s">
        <v>198</v>
      </c>
      <c r="C273" s="56" t="s">
        <v>256</v>
      </c>
      <c r="D273" s="56" t="s">
        <v>257</v>
      </c>
      <c r="E273" s="56" t="s">
        <v>217</v>
      </c>
      <c r="F273" s="5">
        <v>624.26499999999999</v>
      </c>
      <c r="G273" s="5">
        <v>624.26500289000001</v>
      </c>
      <c r="H273" s="5">
        <v>624.26500374</v>
      </c>
      <c r="I273" s="5">
        <v>624.26500407000003</v>
      </c>
      <c r="J273" s="5">
        <v>624.26500489</v>
      </c>
      <c r="K273" s="5">
        <v>624.26500559999999</v>
      </c>
      <c r="L273" s="5">
        <v>624.26500607000003</v>
      </c>
      <c r="M273" s="5">
        <v>624.26500788999999</v>
      </c>
      <c r="N273" s="5">
        <v>977.87553387000003</v>
      </c>
      <c r="O273" s="5">
        <v>2060.9326039799998</v>
      </c>
      <c r="P273" s="5">
        <v>2060.9326039900002</v>
      </c>
      <c r="Q273" s="5">
        <v>2060.93260401</v>
      </c>
      <c r="R273" s="5">
        <v>2060.93260401</v>
      </c>
      <c r="S273" s="5">
        <v>2234.2568053099999</v>
      </c>
      <c r="T273" s="5">
        <v>2234.2568053300001</v>
      </c>
      <c r="U273" s="5">
        <v>2841.4565752399999</v>
      </c>
      <c r="V273" s="5">
        <v>2841.4565752799999</v>
      </c>
      <c r="W273" s="5">
        <v>2841.4565753000002</v>
      </c>
      <c r="X273" s="5">
        <v>2841.4565754599998</v>
      </c>
      <c r="Y273" s="5">
        <v>3284.02741001</v>
      </c>
      <c r="Z273" s="5">
        <v>3560.5479022200002</v>
      </c>
      <c r="AA273" s="5">
        <v>3560.5479024299998</v>
      </c>
      <c r="AB273" s="5">
        <v>3543.7037382200001</v>
      </c>
      <c r="AC273" s="5">
        <v>3543.70373827</v>
      </c>
      <c r="AD273" s="5">
        <v>3563.50639886</v>
      </c>
      <c r="AE273" s="5">
        <v>3512.4933817699998</v>
      </c>
      <c r="AF273" s="5">
        <v>4780.9999147400003</v>
      </c>
      <c r="AG273" s="5">
        <v>4699.99991477</v>
      </c>
    </row>
    <row r="274" spans="1:33">
      <c r="A274" s="56" t="s">
        <v>66</v>
      </c>
      <c r="B274" s="56" t="s">
        <v>198</v>
      </c>
      <c r="C274" s="56" t="s">
        <v>258</v>
      </c>
      <c r="D274" s="56" t="s">
        <v>259</v>
      </c>
      <c r="E274" s="56" t="s">
        <v>217</v>
      </c>
      <c r="F274" s="5">
        <v>0</v>
      </c>
      <c r="G274" s="5">
        <v>3.6200000000000001E-6</v>
      </c>
      <c r="H274" s="5">
        <v>6.3099999999999997E-6</v>
      </c>
      <c r="I274" s="5">
        <v>7.2400000000000001E-6</v>
      </c>
      <c r="J274" s="5">
        <v>7.4699999999999996E-6</v>
      </c>
      <c r="K274" s="5">
        <v>9.0999999999999993E-6</v>
      </c>
      <c r="L274" s="5">
        <v>1.6480000000000001E-5</v>
      </c>
      <c r="M274" s="5">
        <v>2.016E-5</v>
      </c>
      <c r="N274" s="5">
        <v>2.0169999999999998E-5</v>
      </c>
      <c r="O274" s="5">
        <v>2.0610000000000001E-5</v>
      </c>
      <c r="P274" s="5">
        <v>2.0930000000000001E-5</v>
      </c>
      <c r="Q274" s="5">
        <v>2.1339999999999999E-5</v>
      </c>
      <c r="R274" s="5">
        <v>2.1339999999999999E-5</v>
      </c>
      <c r="S274" s="5">
        <v>2.3609999999999999E-5</v>
      </c>
      <c r="T274" s="5">
        <v>2.885E-5</v>
      </c>
      <c r="U274" s="5">
        <v>1.0072E-4</v>
      </c>
      <c r="V274" s="5">
        <v>399.99999627</v>
      </c>
      <c r="W274" s="5">
        <v>399.99999629000001</v>
      </c>
      <c r="X274" s="5">
        <v>399.99999631999998</v>
      </c>
      <c r="Y274" s="5">
        <v>399.99999638999998</v>
      </c>
      <c r="Z274" s="5">
        <v>399.99999643000001</v>
      </c>
      <c r="AA274" s="5">
        <v>399.99999733999999</v>
      </c>
      <c r="AB274" s="5">
        <v>400.00000088000002</v>
      </c>
      <c r="AC274" s="5">
        <v>400.00000090999998</v>
      </c>
      <c r="AD274" s="5">
        <v>400.00005981999999</v>
      </c>
      <c r="AE274" s="5">
        <v>1313.0665127699999</v>
      </c>
      <c r="AF274" s="5">
        <v>3744.2430644699998</v>
      </c>
      <c r="AG274" s="5">
        <v>3744.2430644999999</v>
      </c>
    </row>
    <row r="275" spans="1:33">
      <c r="A275" s="56" t="s">
        <v>66</v>
      </c>
      <c r="B275" s="56" t="s">
        <v>198</v>
      </c>
      <c r="C275" s="56" t="s">
        <v>260</v>
      </c>
      <c r="D275" s="56" t="s">
        <v>261</v>
      </c>
      <c r="E275" s="56" t="s">
        <v>217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</row>
    <row r="276" spans="1:33">
      <c r="A276" s="56" t="s">
        <v>66</v>
      </c>
      <c r="B276" s="56" t="s">
        <v>198</v>
      </c>
      <c r="C276" s="56" t="s">
        <v>262</v>
      </c>
      <c r="D276" s="56" t="s">
        <v>263</v>
      </c>
      <c r="E276" s="56" t="s">
        <v>217</v>
      </c>
      <c r="F276" s="5">
        <v>0</v>
      </c>
      <c r="G276" s="5">
        <v>3.27E-6</v>
      </c>
      <c r="H276" s="5">
        <v>4.4700000000000004E-6</v>
      </c>
      <c r="I276" s="5">
        <v>5.2599999999999996E-6</v>
      </c>
      <c r="J276" s="5">
        <v>5.6899999999999997E-6</v>
      </c>
      <c r="K276" s="5">
        <v>6.9299999999999997E-6</v>
      </c>
      <c r="L276" s="5">
        <v>8.7800000000000006E-6</v>
      </c>
      <c r="M276" s="5">
        <v>1.1080000000000001E-5</v>
      </c>
      <c r="N276" s="5">
        <v>1.112E-5</v>
      </c>
      <c r="O276" s="5">
        <v>1.135E-5</v>
      </c>
      <c r="P276" s="5">
        <v>1.1379999999999999E-5</v>
      </c>
      <c r="Q276" s="5">
        <v>1.2629999999999999E-5</v>
      </c>
      <c r="R276" s="5">
        <v>1.2639999999999999E-5</v>
      </c>
      <c r="S276" s="5">
        <v>1.5739999999999998E-5</v>
      </c>
      <c r="T276" s="5">
        <v>1.895E-5</v>
      </c>
      <c r="U276" s="5">
        <v>3.5790000000000001E-5</v>
      </c>
      <c r="V276" s="5">
        <v>9.0350000000000001E-5</v>
      </c>
      <c r="W276" s="5">
        <v>9.0370000000000004E-5</v>
      </c>
      <c r="X276" s="5">
        <v>9.0409999999999997E-5</v>
      </c>
      <c r="Y276" s="5">
        <v>499.99999541</v>
      </c>
      <c r="Z276" s="5">
        <v>499.99999544999997</v>
      </c>
      <c r="AA276" s="5">
        <v>499.99999545999998</v>
      </c>
      <c r="AB276" s="5">
        <v>500.00000010999997</v>
      </c>
      <c r="AC276" s="5">
        <v>500.00000014</v>
      </c>
      <c r="AD276" s="5">
        <v>500.00000021</v>
      </c>
      <c r="AE276" s="5">
        <v>500.00000025000003</v>
      </c>
      <c r="AF276" s="5">
        <v>500.00000031000002</v>
      </c>
      <c r="AG276" s="5">
        <v>500.00000034999999</v>
      </c>
    </row>
    <row r="277" spans="1:33">
      <c r="A277" s="56" t="s">
        <v>66</v>
      </c>
      <c r="B277" s="56" t="s">
        <v>198</v>
      </c>
      <c r="C277" s="56" t="s">
        <v>264</v>
      </c>
      <c r="D277" s="56" t="s">
        <v>265</v>
      </c>
      <c r="E277" s="56" t="s">
        <v>217</v>
      </c>
      <c r="F277" s="5">
        <v>377.536</v>
      </c>
      <c r="G277" s="5">
        <v>377.53600342999999</v>
      </c>
      <c r="H277" s="5">
        <v>377.53600656999998</v>
      </c>
      <c r="I277" s="5">
        <v>377.5360068</v>
      </c>
      <c r="J277" s="5">
        <v>377.53600683000002</v>
      </c>
      <c r="K277" s="5">
        <v>377.53600786999999</v>
      </c>
      <c r="L277" s="5">
        <v>377.53601171999998</v>
      </c>
      <c r="M277" s="5">
        <v>377.53601708999997</v>
      </c>
      <c r="N277" s="5">
        <v>377.53601712</v>
      </c>
      <c r="O277" s="5">
        <v>377.53601877</v>
      </c>
      <c r="P277" s="5">
        <v>377.53601878000001</v>
      </c>
      <c r="Q277" s="5">
        <v>377.53601879000001</v>
      </c>
      <c r="R277" s="5">
        <v>377.53601879000001</v>
      </c>
      <c r="S277" s="5">
        <v>377.53603917999999</v>
      </c>
      <c r="T277" s="5">
        <v>377.53604511999998</v>
      </c>
      <c r="U277" s="5">
        <v>377.53612631999999</v>
      </c>
      <c r="V277" s="5">
        <v>377.53613489000003</v>
      </c>
      <c r="W277" s="5">
        <v>377.53613573000001</v>
      </c>
      <c r="X277" s="5">
        <v>377.53666217</v>
      </c>
      <c r="Y277" s="5">
        <v>931.97046442999999</v>
      </c>
      <c r="Z277" s="5">
        <v>931.97046453000007</v>
      </c>
      <c r="AA277" s="5">
        <v>824.45046540999999</v>
      </c>
      <c r="AB277" s="5">
        <v>1025.0186824</v>
      </c>
      <c r="AC277" s="5">
        <v>1025.01868244</v>
      </c>
      <c r="AD277" s="5">
        <v>1884.2391595700001</v>
      </c>
      <c r="AE277" s="5">
        <v>1884.23915962</v>
      </c>
      <c r="AF277" s="5">
        <v>1970.01594484</v>
      </c>
      <c r="AG277" s="5">
        <v>1970.0159448700001</v>
      </c>
    </row>
    <row r="278" spans="1:33">
      <c r="A278" s="56" t="s">
        <v>66</v>
      </c>
      <c r="B278" s="56" t="s">
        <v>199</v>
      </c>
      <c r="C278" s="56" t="s">
        <v>266</v>
      </c>
      <c r="D278" s="56" t="s">
        <v>267</v>
      </c>
      <c r="E278" s="56" t="s">
        <v>217</v>
      </c>
      <c r="F278" s="5">
        <v>142.1628</v>
      </c>
      <c r="G278" s="5">
        <v>142.1628</v>
      </c>
      <c r="H278" s="5">
        <v>142.1628</v>
      </c>
      <c r="I278" s="5">
        <v>142.1628</v>
      </c>
      <c r="J278" s="5">
        <v>142.1628</v>
      </c>
      <c r="K278" s="5">
        <v>142.1628</v>
      </c>
      <c r="L278" s="5">
        <v>142.1628</v>
      </c>
      <c r="M278" s="5">
        <v>142.1628</v>
      </c>
      <c r="N278" s="5">
        <v>142.1628</v>
      </c>
      <c r="O278" s="5">
        <v>142.1628</v>
      </c>
      <c r="P278" s="5">
        <v>142.1628</v>
      </c>
      <c r="Q278" s="5">
        <v>142.1628</v>
      </c>
      <c r="R278" s="5">
        <v>142.1628</v>
      </c>
      <c r="S278" s="5">
        <v>142.1628</v>
      </c>
      <c r="T278" s="5">
        <v>142.1628</v>
      </c>
      <c r="U278" s="5">
        <v>142.1628</v>
      </c>
      <c r="V278" s="5">
        <v>142.1628</v>
      </c>
      <c r="W278" s="5">
        <v>142.1628</v>
      </c>
      <c r="X278" s="5">
        <v>94.996799999999993</v>
      </c>
      <c r="Y278" s="5">
        <v>94.996799999999993</v>
      </c>
      <c r="Z278" s="5">
        <v>94.996799999999993</v>
      </c>
      <c r="AA278" s="5">
        <v>94.996799999999993</v>
      </c>
      <c r="AB278" s="5">
        <v>94.996799999999993</v>
      </c>
      <c r="AC278" s="5">
        <v>94.996799999999993</v>
      </c>
      <c r="AD278" s="5">
        <v>94.996799999999993</v>
      </c>
      <c r="AE278" s="5">
        <v>94.996799999999993</v>
      </c>
      <c r="AF278" s="5">
        <v>0</v>
      </c>
      <c r="AG278" s="5">
        <v>0</v>
      </c>
    </row>
    <row r="279" spans="1:33">
      <c r="A279" s="56" t="s">
        <v>66</v>
      </c>
      <c r="B279" s="56" t="s">
        <v>199</v>
      </c>
      <c r="C279" s="56" t="s">
        <v>268</v>
      </c>
      <c r="D279" s="56" t="s">
        <v>269</v>
      </c>
      <c r="E279" s="56" t="s">
        <v>217</v>
      </c>
      <c r="F279" s="5">
        <v>25.219000000000001</v>
      </c>
      <c r="G279" s="5">
        <v>25.219005150000001</v>
      </c>
      <c r="H279" s="5">
        <v>25.219010579999999</v>
      </c>
      <c r="I279" s="5">
        <v>25.219014739999999</v>
      </c>
      <c r="J279" s="5">
        <v>25.219014770000001</v>
      </c>
      <c r="K279" s="5">
        <v>25.219014789999999</v>
      </c>
      <c r="L279" s="5">
        <v>25.219019759999998</v>
      </c>
      <c r="M279" s="5">
        <v>25.21902811</v>
      </c>
      <c r="N279" s="5">
        <v>19.09102858</v>
      </c>
      <c r="O279" s="5">
        <v>19.09104099</v>
      </c>
      <c r="P279" s="5">
        <v>19.091041010000001</v>
      </c>
      <c r="Q279" s="5">
        <v>19.091041789999998</v>
      </c>
      <c r="R279" s="5">
        <v>19.091041789999998</v>
      </c>
      <c r="S279" s="5">
        <v>19.091085530000001</v>
      </c>
      <c r="T279" s="5">
        <v>19.091097220000002</v>
      </c>
      <c r="U279" s="5">
        <v>1133.4546211100001</v>
      </c>
      <c r="V279" s="5">
        <v>1133.45462114</v>
      </c>
      <c r="W279" s="5">
        <v>1133.4546212499999</v>
      </c>
      <c r="X279" s="5">
        <v>1121.7346212800001</v>
      </c>
      <c r="Y279" s="5">
        <v>1121.7346213999999</v>
      </c>
      <c r="Z279" s="5">
        <v>1121.7346214700001</v>
      </c>
      <c r="AA279" s="5">
        <v>1157.6276415499999</v>
      </c>
      <c r="AB279" s="5">
        <v>1150.25664416</v>
      </c>
      <c r="AC279" s="5">
        <v>1150.2566442499999</v>
      </c>
      <c r="AD279" s="5">
        <v>1246.03174573</v>
      </c>
      <c r="AE279" s="5">
        <v>1246.0317463199999</v>
      </c>
      <c r="AF279" s="5">
        <v>2061.7061294999999</v>
      </c>
      <c r="AG279" s="5">
        <v>2061.7061295200001</v>
      </c>
    </row>
    <row r="280" spans="1:33">
      <c r="A280" s="56" t="s">
        <v>66</v>
      </c>
      <c r="B280" s="56" t="s">
        <v>199</v>
      </c>
      <c r="C280" s="56" t="s">
        <v>270</v>
      </c>
      <c r="D280" s="56" t="s">
        <v>271</v>
      </c>
      <c r="E280" s="56" t="s">
        <v>217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</row>
    <row r="281" spans="1:33">
      <c r="A281" s="56" t="s">
        <v>66</v>
      </c>
      <c r="B281" s="56" t="s">
        <v>199</v>
      </c>
      <c r="C281" s="56" t="s">
        <v>272</v>
      </c>
      <c r="D281" s="56" t="s">
        <v>273</v>
      </c>
      <c r="E281" s="56" t="s">
        <v>217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</row>
    <row r="282" spans="1:33">
      <c r="A282" s="56" t="s">
        <v>66</v>
      </c>
      <c r="B282" s="56" t="s">
        <v>199</v>
      </c>
      <c r="C282" s="56" t="s">
        <v>274</v>
      </c>
      <c r="D282" s="56" t="s">
        <v>275</v>
      </c>
      <c r="E282" s="56" t="s">
        <v>217</v>
      </c>
      <c r="F282" s="5">
        <v>295.2</v>
      </c>
      <c r="G282" s="5">
        <v>295.20000401999999</v>
      </c>
      <c r="H282" s="5">
        <v>295.20000712000001</v>
      </c>
      <c r="I282" s="5">
        <v>295.20000984000001</v>
      </c>
      <c r="J282" s="5">
        <v>295.20000998</v>
      </c>
      <c r="K282" s="5">
        <v>295.20001000000002</v>
      </c>
      <c r="L282" s="5">
        <v>295.20001137999998</v>
      </c>
      <c r="M282" s="5">
        <v>295.20001629000001</v>
      </c>
      <c r="N282" s="5">
        <v>295.20001631000002</v>
      </c>
      <c r="O282" s="5">
        <v>295.20002348999998</v>
      </c>
      <c r="P282" s="5">
        <v>295.20002349999999</v>
      </c>
      <c r="Q282" s="5">
        <v>295.20002352</v>
      </c>
      <c r="R282" s="5">
        <v>295.20002352</v>
      </c>
      <c r="S282" s="5">
        <v>295.20002423</v>
      </c>
      <c r="T282" s="5">
        <v>295.20004855000002</v>
      </c>
      <c r="U282" s="5">
        <v>306.68592180000002</v>
      </c>
      <c r="V282" s="5">
        <v>306.68592181999998</v>
      </c>
      <c r="W282" s="5">
        <v>306.68592185</v>
      </c>
      <c r="X282" s="5">
        <v>306.68592200000001</v>
      </c>
      <c r="Y282" s="5">
        <v>306.68592203999998</v>
      </c>
      <c r="Z282" s="5">
        <v>789.46636156</v>
      </c>
      <c r="AA282" s="5">
        <v>573.46636225999998</v>
      </c>
      <c r="AB282" s="5">
        <v>573.46636252999997</v>
      </c>
      <c r="AC282" s="5">
        <v>573.46636258000001</v>
      </c>
      <c r="AD282" s="5">
        <v>703.81023144999995</v>
      </c>
      <c r="AE282" s="5">
        <v>1377.0094836200001</v>
      </c>
      <c r="AF282" s="5">
        <v>2469.5989969900002</v>
      </c>
      <c r="AG282" s="5">
        <v>2469.5989970099999</v>
      </c>
    </row>
    <row r="283" spans="1:33">
      <c r="A283" s="56" t="s">
        <v>66</v>
      </c>
      <c r="B283" s="56" t="s">
        <v>199</v>
      </c>
      <c r="C283" s="56" t="s">
        <v>276</v>
      </c>
      <c r="D283" s="56" t="s">
        <v>277</v>
      </c>
      <c r="E283" s="56" t="s">
        <v>217</v>
      </c>
      <c r="F283" s="5">
        <v>0</v>
      </c>
      <c r="G283" s="5">
        <v>0</v>
      </c>
      <c r="H283" s="5">
        <v>8.6000000000000007E-6</v>
      </c>
      <c r="I283" s="5">
        <v>1.0519999999999999E-5</v>
      </c>
      <c r="J283" s="5">
        <v>1.1950000000000001E-5</v>
      </c>
      <c r="K283" s="5">
        <v>1.204E-5</v>
      </c>
      <c r="L283" s="5">
        <v>1.4209999999999999E-5</v>
      </c>
      <c r="M283" s="5">
        <v>2.3070000000000001E-5</v>
      </c>
      <c r="N283" s="5">
        <v>2.3119999999999999E-5</v>
      </c>
      <c r="O283" s="5">
        <v>3.968E-5</v>
      </c>
      <c r="P283" s="5">
        <v>3.9709999999999998E-5</v>
      </c>
      <c r="Q283" s="5">
        <v>4.2339999999999998E-5</v>
      </c>
      <c r="R283" s="5">
        <v>4.2349999999999999E-5</v>
      </c>
      <c r="S283" s="5">
        <v>4.9759999999999998E-5</v>
      </c>
      <c r="T283" s="5">
        <v>1.1059E-4</v>
      </c>
      <c r="U283" s="5">
        <v>3.4968099999999999E-3</v>
      </c>
      <c r="V283" s="5">
        <v>3.49687E-3</v>
      </c>
      <c r="W283" s="5">
        <v>3.4970000000000001E-3</v>
      </c>
      <c r="X283" s="5">
        <v>208.28870488000001</v>
      </c>
      <c r="Y283" s="5">
        <v>459.11418802999998</v>
      </c>
      <c r="Z283" s="5">
        <v>1555.1345534300001</v>
      </c>
      <c r="AA283" s="5">
        <v>1606.6265132399999</v>
      </c>
      <c r="AB283" s="5">
        <v>1687.56839952</v>
      </c>
      <c r="AC283" s="5">
        <v>1687.56839967</v>
      </c>
      <c r="AD283" s="5">
        <v>1687.5684005400001</v>
      </c>
      <c r="AE283" s="5">
        <v>1910.5424895000001</v>
      </c>
      <c r="AF283" s="5">
        <v>1939.0824933199999</v>
      </c>
      <c r="AG283" s="5">
        <v>1939.0824933399999</v>
      </c>
    </row>
    <row r="284" spans="1:33">
      <c r="A284" s="56" t="s">
        <v>66</v>
      </c>
      <c r="B284" s="56" t="s">
        <v>199</v>
      </c>
      <c r="C284" s="56" t="s">
        <v>278</v>
      </c>
      <c r="D284" s="56" t="s">
        <v>279</v>
      </c>
      <c r="E284" s="56" t="s">
        <v>217</v>
      </c>
      <c r="F284" s="5">
        <v>0</v>
      </c>
      <c r="G284" s="5">
        <v>5.3700000000000003E-6</v>
      </c>
      <c r="H284" s="5">
        <v>9.5200000000000003E-6</v>
      </c>
      <c r="I284" s="5">
        <v>1.504E-5</v>
      </c>
      <c r="J284" s="5">
        <v>1.5999999999999999E-5</v>
      </c>
      <c r="K284" s="5">
        <v>1.6019999999999999E-5</v>
      </c>
      <c r="L284" s="5">
        <v>1.9179999999999999E-5</v>
      </c>
      <c r="M284" s="5">
        <v>3.239E-5</v>
      </c>
      <c r="N284" s="5">
        <v>3.2400000000000001E-5</v>
      </c>
      <c r="O284" s="5">
        <v>135.64522052000001</v>
      </c>
      <c r="P284" s="5">
        <v>135.64522052999999</v>
      </c>
      <c r="Q284" s="5">
        <v>135.64522055</v>
      </c>
      <c r="R284" s="5">
        <v>135.64522055</v>
      </c>
      <c r="S284" s="5">
        <v>135.64522056999999</v>
      </c>
      <c r="T284" s="5">
        <v>524.47260697000002</v>
      </c>
      <c r="U284" s="5">
        <v>627.74812224000004</v>
      </c>
      <c r="V284" s="5">
        <v>627.74812226999995</v>
      </c>
      <c r="W284" s="5">
        <v>627.74812228999997</v>
      </c>
      <c r="X284" s="5">
        <v>627.74812230999999</v>
      </c>
      <c r="Y284" s="5">
        <v>627.74812233</v>
      </c>
      <c r="Z284" s="5">
        <v>627.74812237000003</v>
      </c>
      <c r="AA284" s="5">
        <v>656.55347660999996</v>
      </c>
      <c r="AB284" s="5">
        <v>656.55347684000003</v>
      </c>
      <c r="AC284" s="5">
        <v>656.55347691999998</v>
      </c>
      <c r="AD284" s="5">
        <v>656.55347705999998</v>
      </c>
      <c r="AE284" s="5">
        <v>678.67338703999997</v>
      </c>
      <c r="AF284" s="5">
        <v>690.33743565999998</v>
      </c>
      <c r="AG284" s="5">
        <v>690.33743568</v>
      </c>
    </row>
    <row r="285" spans="1:33">
      <c r="A285" s="56" t="s">
        <v>66</v>
      </c>
      <c r="B285" s="56" t="s">
        <v>199</v>
      </c>
      <c r="C285" s="56" t="s">
        <v>280</v>
      </c>
      <c r="D285" s="56" t="s">
        <v>281</v>
      </c>
      <c r="E285" s="56" t="s">
        <v>217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</row>
    <row r="286" spans="1:33">
      <c r="A286" s="56" t="s">
        <v>66</v>
      </c>
      <c r="B286" s="56" t="s">
        <v>199</v>
      </c>
      <c r="C286" s="56" t="s">
        <v>282</v>
      </c>
      <c r="D286" s="56" t="s">
        <v>283</v>
      </c>
      <c r="E286" s="56" t="s">
        <v>217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</row>
    <row r="287" spans="1:33">
      <c r="A287" s="56" t="s">
        <v>66</v>
      </c>
      <c r="B287" s="56" t="s">
        <v>200</v>
      </c>
      <c r="C287" s="56" t="s">
        <v>284</v>
      </c>
      <c r="D287" s="56" t="s">
        <v>285</v>
      </c>
      <c r="E287" s="56" t="s">
        <v>217</v>
      </c>
      <c r="F287" s="5">
        <v>0</v>
      </c>
      <c r="G287" s="5">
        <v>3.6100000000000002E-6</v>
      </c>
      <c r="H287" s="5">
        <v>1.0550000000000001E-5</v>
      </c>
      <c r="I287" s="5">
        <v>1.151E-5</v>
      </c>
      <c r="J287" s="5">
        <v>1.151E-5</v>
      </c>
      <c r="K287" s="5">
        <v>1.189E-5</v>
      </c>
      <c r="L287" s="5">
        <v>1.19E-5</v>
      </c>
      <c r="M287" s="5">
        <v>1.289E-5</v>
      </c>
      <c r="N287" s="5">
        <v>1.385E-5</v>
      </c>
      <c r="O287" s="5">
        <v>1.3900000000000001E-5</v>
      </c>
      <c r="P287" s="5">
        <v>1.3910000000000001E-5</v>
      </c>
      <c r="Q287" s="5">
        <v>1.393E-5</v>
      </c>
      <c r="R287" s="5">
        <v>1.393E-5</v>
      </c>
      <c r="S287" s="5">
        <v>1.4780000000000001E-5</v>
      </c>
      <c r="T287" s="5">
        <v>1.6820000000000002E-5</v>
      </c>
      <c r="U287" s="5">
        <v>1.6889999999999999E-5</v>
      </c>
      <c r="V287" s="5">
        <v>1.6909999999999999E-5</v>
      </c>
      <c r="W287" s="5">
        <v>1.702E-5</v>
      </c>
      <c r="X287" s="5">
        <v>1.7159999999999998E-5</v>
      </c>
      <c r="Y287" s="5">
        <v>2.7290000000000001E-5</v>
      </c>
      <c r="Z287" s="5">
        <v>2.73E-5</v>
      </c>
      <c r="AA287" s="5">
        <v>2.9410000000000001E-5</v>
      </c>
      <c r="AB287" s="5">
        <v>4.1279999999999998E-5</v>
      </c>
      <c r="AC287" s="5">
        <v>4.1289999999999999E-5</v>
      </c>
      <c r="AD287" s="5">
        <v>4.1319999999999997E-5</v>
      </c>
      <c r="AE287" s="5">
        <v>4.1350000000000002E-5</v>
      </c>
      <c r="AF287" s="5">
        <v>4.7089999999999998E-5</v>
      </c>
      <c r="AG287" s="5">
        <v>4.7120000000000003E-5</v>
      </c>
    </row>
    <row r="288" spans="1:33">
      <c r="A288" s="56" t="s">
        <v>66</v>
      </c>
      <c r="B288" s="56" t="s">
        <v>200</v>
      </c>
      <c r="C288" s="56" t="s">
        <v>286</v>
      </c>
      <c r="D288" s="56" t="s">
        <v>287</v>
      </c>
      <c r="E288" s="56" t="s">
        <v>217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</row>
    <row r="289" spans="1:33">
      <c r="A289" s="56" t="s">
        <v>66</v>
      </c>
      <c r="B289" s="56" t="s">
        <v>200</v>
      </c>
      <c r="C289" s="56" t="s">
        <v>288</v>
      </c>
      <c r="D289" s="56" t="s">
        <v>289</v>
      </c>
      <c r="E289" s="56" t="s">
        <v>217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</row>
    <row r="290" spans="1:33" ht="16.5" customHeight="1"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33">
      <c r="A291" s="56" t="s">
        <v>66</v>
      </c>
      <c r="B291" s="56" t="s">
        <v>197</v>
      </c>
      <c r="C291" s="56" t="s">
        <v>215</v>
      </c>
      <c r="D291" s="56" t="s">
        <v>216</v>
      </c>
      <c r="E291" s="56" t="s">
        <v>142</v>
      </c>
      <c r="F291" s="5">
        <v>330.26499999999999</v>
      </c>
      <c r="G291" s="5">
        <v>829.99998603000006</v>
      </c>
      <c r="H291" s="5">
        <v>829.99998604999996</v>
      </c>
      <c r="I291" s="5">
        <v>829.99998607000009</v>
      </c>
      <c r="J291" s="5">
        <v>829.9999860800001</v>
      </c>
      <c r="K291" s="5">
        <v>837.20640672000002</v>
      </c>
      <c r="L291" s="5">
        <v>842.28065359999994</v>
      </c>
      <c r="M291" s="5">
        <v>849.61162965000005</v>
      </c>
      <c r="N291" s="5">
        <v>856.13954417999992</v>
      </c>
      <c r="O291" s="5">
        <v>856.13954660000002</v>
      </c>
      <c r="P291" s="5">
        <v>856.66823168999997</v>
      </c>
      <c r="Q291" s="5">
        <v>863.38371762999998</v>
      </c>
      <c r="R291" s="5">
        <v>863.38371763999999</v>
      </c>
      <c r="S291" s="5">
        <v>879.05140969999991</v>
      </c>
      <c r="T291" s="5">
        <v>900.26503314999991</v>
      </c>
      <c r="U291" s="5">
        <v>1119.6093577300001</v>
      </c>
      <c r="V291" s="5">
        <v>1431.42242311</v>
      </c>
      <c r="W291" s="5">
        <v>1431.42242315</v>
      </c>
      <c r="X291" s="5">
        <v>1431.42242321</v>
      </c>
      <c r="Y291" s="5">
        <v>1431.4224232500001</v>
      </c>
      <c r="Z291" s="5">
        <v>1489.51836422</v>
      </c>
      <c r="AA291" s="5">
        <v>1489.5183643099999</v>
      </c>
      <c r="AB291" s="5">
        <v>1785.0534245599999</v>
      </c>
      <c r="AC291" s="5">
        <v>1785.05342458</v>
      </c>
      <c r="AD291" s="5">
        <v>1785.0534246100001</v>
      </c>
      <c r="AE291" s="5">
        <v>1822.96358437</v>
      </c>
      <c r="AF291" s="5">
        <v>1822.9635854999999</v>
      </c>
      <c r="AG291" s="5">
        <v>1837.7129455899999</v>
      </c>
    </row>
    <row r="292" spans="1:33">
      <c r="A292" s="56" t="s">
        <v>66</v>
      </c>
      <c r="B292" s="56" t="s">
        <v>197</v>
      </c>
      <c r="C292" s="56" t="s">
        <v>218</v>
      </c>
      <c r="D292" s="56" t="s">
        <v>219</v>
      </c>
      <c r="E292" s="56" t="s">
        <v>142</v>
      </c>
      <c r="F292" s="5">
        <v>43.2</v>
      </c>
      <c r="G292" s="5">
        <v>43.200011379999999</v>
      </c>
      <c r="H292" s="5">
        <v>43.200011379999999</v>
      </c>
      <c r="I292" s="5">
        <v>43.200011379999999</v>
      </c>
      <c r="J292" s="5">
        <v>43.20001139</v>
      </c>
      <c r="K292" s="5">
        <v>43.200016669999997</v>
      </c>
      <c r="L292" s="5">
        <v>43.200040780000002</v>
      </c>
      <c r="M292" s="5">
        <v>43.200047870000013</v>
      </c>
      <c r="N292" s="5">
        <v>43.20004789</v>
      </c>
      <c r="O292" s="5">
        <v>380.96508124000002</v>
      </c>
      <c r="P292" s="5">
        <v>739.40596347000007</v>
      </c>
      <c r="Q292" s="5">
        <v>739.40596348000008</v>
      </c>
      <c r="R292" s="5">
        <v>739.40596349000009</v>
      </c>
      <c r="S292" s="5">
        <v>739.4059635000001</v>
      </c>
      <c r="T292" s="5">
        <v>739.40596352</v>
      </c>
      <c r="U292" s="5">
        <v>779.64213264</v>
      </c>
      <c r="V292" s="5">
        <v>779.64213265000001</v>
      </c>
      <c r="W292" s="5">
        <v>779.64213266000002</v>
      </c>
      <c r="X292" s="5">
        <v>779.64213266000002</v>
      </c>
      <c r="Y292" s="5">
        <v>779.64213267000002</v>
      </c>
      <c r="Z292" s="5">
        <v>787.91190798000002</v>
      </c>
      <c r="AA292" s="5">
        <v>787.91190807999999</v>
      </c>
      <c r="AB292" s="5">
        <v>787.91190816000005</v>
      </c>
      <c r="AC292" s="5">
        <v>755.05410085999995</v>
      </c>
      <c r="AD292" s="5">
        <v>755.05410086999996</v>
      </c>
      <c r="AE292" s="5">
        <v>755.05410092</v>
      </c>
      <c r="AF292" s="5">
        <v>763.69794021999996</v>
      </c>
      <c r="AG292" s="5">
        <v>763.69794026</v>
      </c>
    </row>
    <row r="293" spans="1:33">
      <c r="A293" s="56" t="s">
        <v>66</v>
      </c>
      <c r="B293" s="56" t="s">
        <v>197</v>
      </c>
      <c r="C293" s="56" t="s">
        <v>220</v>
      </c>
      <c r="D293" s="56" t="s">
        <v>221</v>
      </c>
      <c r="E293" s="56" t="s">
        <v>142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</row>
    <row r="294" spans="1:33">
      <c r="A294" s="56" t="s">
        <v>66</v>
      </c>
      <c r="B294" s="56" t="s">
        <v>197</v>
      </c>
      <c r="C294" s="56" t="s">
        <v>222</v>
      </c>
      <c r="D294" s="56" t="s">
        <v>223</v>
      </c>
      <c r="E294" s="56" t="s">
        <v>142</v>
      </c>
      <c r="F294" s="5">
        <v>0</v>
      </c>
      <c r="G294" s="5">
        <v>1.7960000000000001E-5</v>
      </c>
      <c r="H294" s="5">
        <v>2.3090000000000001E-5</v>
      </c>
      <c r="I294" s="5">
        <v>3.1699999999999998E-5</v>
      </c>
      <c r="J294" s="5">
        <v>1000.00000717</v>
      </c>
      <c r="K294" s="5">
        <v>1000.00001705</v>
      </c>
      <c r="L294" s="5">
        <v>1635.6651727999999</v>
      </c>
      <c r="M294" s="5">
        <v>1635.66517798</v>
      </c>
      <c r="N294" s="5">
        <v>1635.66517798</v>
      </c>
      <c r="O294" s="5">
        <v>1635.66517798</v>
      </c>
      <c r="P294" s="5">
        <v>1635.66517798</v>
      </c>
      <c r="Q294" s="5">
        <v>1635.66517798</v>
      </c>
      <c r="R294" s="5">
        <v>1635.66517798</v>
      </c>
      <c r="S294" s="5">
        <v>1635.66517798</v>
      </c>
      <c r="T294" s="5">
        <v>1635.66517802</v>
      </c>
      <c r="U294" s="5">
        <v>1635.6651780499999</v>
      </c>
      <c r="V294" s="5">
        <v>1635.66517806</v>
      </c>
      <c r="W294" s="5">
        <v>1635.66517808</v>
      </c>
      <c r="X294" s="5">
        <v>1635.6651781</v>
      </c>
      <c r="Y294" s="5">
        <v>1635.6651781200001</v>
      </c>
      <c r="Z294" s="5">
        <v>1635.66517832</v>
      </c>
      <c r="AA294" s="5">
        <v>1635.6651784799999</v>
      </c>
      <c r="AB294" s="5">
        <v>1635.6651784999999</v>
      </c>
      <c r="AC294" s="5">
        <v>1635.6651786800001</v>
      </c>
      <c r="AD294" s="5">
        <v>1635.6651786899999</v>
      </c>
      <c r="AE294" s="5">
        <v>1688.4513795299999</v>
      </c>
      <c r="AF294" s="5">
        <v>1862.49487826</v>
      </c>
      <c r="AG294" s="5">
        <v>1862.4948782700001</v>
      </c>
    </row>
    <row r="295" spans="1:33">
      <c r="A295" s="56" t="s">
        <v>66</v>
      </c>
      <c r="B295" s="56" t="s">
        <v>197</v>
      </c>
      <c r="C295" s="56" t="s">
        <v>224</v>
      </c>
      <c r="D295" s="56" t="s">
        <v>225</v>
      </c>
      <c r="E295" s="56" t="s">
        <v>142</v>
      </c>
      <c r="F295" s="5">
        <v>0</v>
      </c>
      <c r="G295" s="5">
        <v>6.3300000000000004E-6</v>
      </c>
      <c r="H295" s="5">
        <v>1.1960000000000001E-5</v>
      </c>
      <c r="I295" s="5">
        <v>1.2310000000000001E-5</v>
      </c>
      <c r="J295" s="5">
        <v>2.832E-5</v>
      </c>
      <c r="K295" s="5">
        <v>94.330807489999998</v>
      </c>
      <c r="L295" s="5">
        <v>94.330807620000002</v>
      </c>
      <c r="M295" s="5">
        <v>94.330807629999995</v>
      </c>
      <c r="N295" s="5">
        <v>94.330807640000003</v>
      </c>
      <c r="O295" s="5">
        <v>94.330807640000003</v>
      </c>
      <c r="P295" s="5">
        <v>94.330807649999997</v>
      </c>
      <c r="Q295" s="5">
        <v>94.330807649999997</v>
      </c>
      <c r="R295" s="5">
        <v>94.330807649999997</v>
      </c>
      <c r="S295" s="5">
        <v>94.330807669999999</v>
      </c>
      <c r="T295" s="5">
        <v>105.15157871</v>
      </c>
      <c r="U295" s="5">
        <v>105.15157873</v>
      </c>
      <c r="V295" s="5">
        <v>105.15157874000001</v>
      </c>
      <c r="W295" s="5">
        <v>105.15157875</v>
      </c>
      <c r="X295" s="5">
        <v>105.15157875</v>
      </c>
      <c r="Y295" s="5">
        <v>105.15157876000001</v>
      </c>
      <c r="Z295" s="5">
        <v>105.15157877999999</v>
      </c>
      <c r="AA295" s="5">
        <v>105.15157911999999</v>
      </c>
      <c r="AB295" s="5">
        <v>105.15157919000001</v>
      </c>
      <c r="AC295" s="5">
        <v>105.15157949</v>
      </c>
      <c r="AD295" s="5">
        <v>105.15157962000001</v>
      </c>
      <c r="AE295" s="5">
        <v>116.82563141999999</v>
      </c>
      <c r="AF295" s="5">
        <v>116.82563188</v>
      </c>
      <c r="AG295" s="5">
        <v>116.8256319</v>
      </c>
    </row>
    <row r="296" spans="1:33">
      <c r="A296" s="56" t="s">
        <v>66</v>
      </c>
      <c r="B296" s="56" t="s">
        <v>197</v>
      </c>
      <c r="C296" s="56" t="s">
        <v>226</v>
      </c>
      <c r="D296" s="56" t="s">
        <v>227</v>
      </c>
      <c r="E296" s="56" t="s">
        <v>142</v>
      </c>
      <c r="F296" s="5">
        <v>0</v>
      </c>
      <c r="G296" s="5">
        <v>247.87392527</v>
      </c>
      <c r="H296" s="5">
        <v>900.00000598000008</v>
      </c>
      <c r="I296" s="5">
        <v>900.00000743999999</v>
      </c>
      <c r="J296" s="5">
        <v>900.00001658999997</v>
      </c>
      <c r="K296" s="5">
        <v>900.00002661000008</v>
      </c>
      <c r="L296" s="5">
        <v>1007.72949896</v>
      </c>
      <c r="M296" s="5">
        <v>1975.0606796300001</v>
      </c>
      <c r="N296" s="5">
        <v>1975.06067964</v>
      </c>
      <c r="O296" s="5">
        <v>2328.0751149600001</v>
      </c>
      <c r="P296" s="5">
        <v>2671.0737995899999</v>
      </c>
      <c r="Q296" s="5">
        <v>2671.0737995899999</v>
      </c>
      <c r="R296" s="5">
        <v>2671.0737995899999</v>
      </c>
      <c r="S296" s="5">
        <v>2671.0737996100002</v>
      </c>
      <c r="T296" s="5">
        <v>2671.0738037199999</v>
      </c>
      <c r="U296" s="5">
        <v>2860.32299689</v>
      </c>
      <c r="V296" s="5">
        <v>2860.3229968999999</v>
      </c>
      <c r="W296" s="5">
        <v>2860.3229974599999</v>
      </c>
      <c r="X296" s="5">
        <v>2860.3229975300001</v>
      </c>
      <c r="Y296" s="5">
        <v>3492.0153765499999</v>
      </c>
      <c r="Z296" s="5">
        <v>3499.9999924200001</v>
      </c>
      <c r="AA296" s="5">
        <v>3499.9999924499998</v>
      </c>
      <c r="AB296" s="5">
        <v>3499.99999252</v>
      </c>
      <c r="AC296" s="5">
        <v>3499.9999925400002</v>
      </c>
      <c r="AD296" s="5">
        <v>3499.9999926199998</v>
      </c>
      <c r="AE296" s="5">
        <v>3499.9999926999999</v>
      </c>
      <c r="AF296" s="5">
        <v>3499.9999927399999</v>
      </c>
      <c r="AG296" s="5">
        <v>3499.9999927600002</v>
      </c>
    </row>
    <row r="297" spans="1:33">
      <c r="A297" s="56" t="s">
        <v>66</v>
      </c>
      <c r="B297" s="56" t="s">
        <v>197</v>
      </c>
      <c r="C297" s="56" t="s">
        <v>228</v>
      </c>
      <c r="D297" s="56" t="s">
        <v>229</v>
      </c>
      <c r="E297" s="56" t="s">
        <v>142</v>
      </c>
      <c r="F297" s="5">
        <v>0</v>
      </c>
      <c r="G297" s="5">
        <v>9.4199999999999996E-6</v>
      </c>
      <c r="H297" s="5">
        <v>1.6889999999999999E-5</v>
      </c>
      <c r="I297" s="5">
        <v>2.2520000000000001E-5</v>
      </c>
      <c r="J297" s="5">
        <v>3.6990000000000003E-5</v>
      </c>
      <c r="K297" s="5">
        <v>1.2883E-4</v>
      </c>
      <c r="L297" s="5">
        <v>1.7746999999999999E-4</v>
      </c>
      <c r="M297" s="5">
        <v>197.44915293</v>
      </c>
      <c r="N297" s="5">
        <v>197.44915295999999</v>
      </c>
      <c r="O297" s="5">
        <v>300.00010040000001</v>
      </c>
      <c r="P297" s="5">
        <v>556.49121695999997</v>
      </c>
      <c r="Q297" s="5">
        <v>556.49121696999998</v>
      </c>
      <c r="R297" s="5">
        <v>556.49121696999998</v>
      </c>
      <c r="S297" s="5">
        <v>556.49121704000004</v>
      </c>
      <c r="T297" s="5">
        <v>556.49121719999994</v>
      </c>
      <c r="U297" s="5">
        <v>556.49121723000007</v>
      </c>
      <c r="V297" s="5">
        <v>556.49121725999998</v>
      </c>
      <c r="W297" s="5">
        <v>576.15119692999997</v>
      </c>
      <c r="X297" s="5">
        <v>576.1511975599999</v>
      </c>
      <c r="Y297" s="5">
        <v>1099.99999512</v>
      </c>
      <c r="Z297" s="5">
        <v>1265.6541955099999</v>
      </c>
      <c r="AA297" s="5">
        <v>1265.65419561</v>
      </c>
      <c r="AB297" s="5">
        <v>1343.72010217</v>
      </c>
      <c r="AC297" s="5">
        <v>1343.72010219</v>
      </c>
      <c r="AD297" s="5">
        <v>1343.7201121400001</v>
      </c>
      <c r="AE297" s="5">
        <v>1747.67538083</v>
      </c>
      <c r="AF297" s="5">
        <v>1836.0892678499999</v>
      </c>
      <c r="AG297" s="5">
        <v>1836.08926787</v>
      </c>
    </row>
    <row r="298" spans="1:33">
      <c r="A298" s="56" t="s">
        <v>66</v>
      </c>
      <c r="B298" s="56" t="s">
        <v>197</v>
      </c>
      <c r="C298" s="56" t="s">
        <v>230</v>
      </c>
      <c r="D298" s="56" t="s">
        <v>231</v>
      </c>
      <c r="E298" s="56" t="s">
        <v>142</v>
      </c>
      <c r="F298" s="5">
        <v>912.96400000000006</v>
      </c>
      <c r="G298" s="5">
        <v>2312.9639996999999</v>
      </c>
      <c r="H298" s="5">
        <v>2312.9640108899998</v>
      </c>
      <c r="I298" s="5">
        <v>2915.5399355599998</v>
      </c>
      <c r="J298" s="5">
        <v>3127.89174882</v>
      </c>
      <c r="K298" s="5">
        <v>4435.21884572</v>
      </c>
      <c r="L298" s="5">
        <v>4540.3899947699992</v>
      </c>
      <c r="M298" s="5">
        <v>4693.0209602000004</v>
      </c>
      <c r="N298" s="5">
        <v>4693.0209602100003</v>
      </c>
      <c r="O298" s="5">
        <v>4693.0209602199993</v>
      </c>
      <c r="P298" s="5">
        <v>4861.4412666400003</v>
      </c>
      <c r="Q298" s="5">
        <v>4861.4412666799999</v>
      </c>
      <c r="R298" s="5">
        <v>4861.4412666799999</v>
      </c>
      <c r="S298" s="5">
        <v>5150.3827350900001</v>
      </c>
      <c r="T298" s="5">
        <v>6212.9639872899997</v>
      </c>
      <c r="U298" s="5">
        <v>6212.9639873100004</v>
      </c>
      <c r="V298" s="5">
        <v>6212.9639873199994</v>
      </c>
      <c r="W298" s="5">
        <v>6212.9639901299997</v>
      </c>
      <c r="X298" s="5">
        <v>6212.9639903799998</v>
      </c>
      <c r="Y298" s="5">
        <v>7071.60992919</v>
      </c>
      <c r="Z298" s="5">
        <v>7966.3944450400004</v>
      </c>
      <c r="AA298" s="5">
        <v>7526.4194451000003</v>
      </c>
      <c r="AB298" s="5">
        <v>7526.4194451699996</v>
      </c>
      <c r="AC298" s="5">
        <v>7526.4194451999992</v>
      </c>
      <c r="AD298" s="5">
        <v>7984.1528750199996</v>
      </c>
      <c r="AE298" s="5">
        <v>9980.5659490899998</v>
      </c>
      <c r="AF298" s="5">
        <v>9980.5659491599999</v>
      </c>
      <c r="AG298" s="5">
        <v>9980.5659491700007</v>
      </c>
    </row>
    <row r="299" spans="1:33">
      <c r="A299" s="56" t="s">
        <v>66</v>
      </c>
      <c r="B299" s="56" t="s">
        <v>197</v>
      </c>
      <c r="C299" s="56" t="s">
        <v>232</v>
      </c>
      <c r="D299" s="56" t="s">
        <v>233</v>
      </c>
      <c r="E299" s="56" t="s">
        <v>142</v>
      </c>
      <c r="F299" s="5">
        <v>0</v>
      </c>
      <c r="G299" s="5">
        <v>8.0800000000000006E-6</v>
      </c>
      <c r="H299" s="5">
        <v>1.1759999999999999E-5</v>
      </c>
      <c r="I299" s="5">
        <v>1.343E-5</v>
      </c>
      <c r="J299" s="5">
        <v>1.8600000000000001E-5</v>
      </c>
      <c r="K299" s="5">
        <v>3.1220000000000003E-5</v>
      </c>
      <c r="L299" s="5">
        <v>6.4880000000000002E-5</v>
      </c>
      <c r="M299" s="5">
        <v>7.6009999999999999E-5</v>
      </c>
      <c r="N299" s="5">
        <v>7.6100000000000007E-5</v>
      </c>
      <c r="O299" s="5">
        <v>8.0950000000000003E-5</v>
      </c>
      <c r="P299" s="5">
        <v>173.72510302000001</v>
      </c>
      <c r="Q299" s="5">
        <v>173.72510302000001</v>
      </c>
      <c r="R299" s="5">
        <v>173.72510302000001</v>
      </c>
      <c r="S299" s="5">
        <v>173.72510303999999</v>
      </c>
      <c r="T299" s="5">
        <v>173.72517335000001</v>
      </c>
      <c r="U299" s="5">
        <v>173.72517342</v>
      </c>
      <c r="V299" s="5">
        <v>173.72517343999999</v>
      </c>
      <c r="W299" s="5">
        <v>401.78488837999998</v>
      </c>
      <c r="X299" s="5">
        <v>993.90324992000001</v>
      </c>
      <c r="Y299" s="5">
        <v>3371.8010011000001</v>
      </c>
      <c r="Z299" s="5">
        <v>3399.9999704100001</v>
      </c>
      <c r="AA299" s="5">
        <v>3399.9999704299998</v>
      </c>
      <c r="AB299" s="5">
        <v>3399.9999773200002</v>
      </c>
      <c r="AC299" s="5">
        <v>3399.9999774100002</v>
      </c>
      <c r="AD299" s="5">
        <v>3400.0000004399999</v>
      </c>
      <c r="AE299" s="5">
        <v>3400.0000005400002</v>
      </c>
      <c r="AF299" s="5">
        <v>3400.0000006599998</v>
      </c>
      <c r="AG299" s="5">
        <v>3400.0000006999999</v>
      </c>
    </row>
    <row r="300" spans="1:33">
      <c r="A300" s="56" t="s">
        <v>66</v>
      </c>
      <c r="B300" s="56" t="s">
        <v>163</v>
      </c>
      <c r="C300" s="56" t="s">
        <v>234</v>
      </c>
      <c r="D300" s="56" t="s">
        <v>235</v>
      </c>
      <c r="E300" s="56" t="s">
        <v>142</v>
      </c>
      <c r="F300" s="5">
        <v>1.0572E-4</v>
      </c>
      <c r="G300" s="5">
        <v>1.0573000000000001E-4</v>
      </c>
      <c r="H300" s="5">
        <v>400.00100572999997</v>
      </c>
      <c r="I300" s="5">
        <v>400.00314723999998</v>
      </c>
      <c r="J300" s="5">
        <v>400.00314724999998</v>
      </c>
      <c r="K300" s="5">
        <v>400.00314727</v>
      </c>
      <c r="L300" s="5">
        <v>549.66639325000006</v>
      </c>
      <c r="M300" s="5">
        <v>1531.4583640799999</v>
      </c>
      <c r="N300" s="5">
        <v>1630.8940756100001</v>
      </c>
      <c r="O300" s="5">
        <v>1630.8940756100001</v>
      </c>
      <c r="P300" s="5">
        <v>1630.8940756100001</v>
      </c>
      <c r="Q300" s="5">
        <v>1630.8940756100001</v>
      </c>
      <c r="R300" s="5">
        <v>1630.8940756100001</v>
      </c>
      <c r="S300" s="5">
        <v>1630.8940756100001</v>
      </c>
      <c r="T300" s="5">
        <v>1630.89407607</v>
      </c>
      <c r="U300" s="5">
        <v>1630.89407607</v>
      </c>
      <c r="V300" s="5">
        <v>1630.89407607</v>
      </c>
      <c r="W300" s="5">
        <v>1630.89407607</v>
      </c>
      <c r="X300" s="5">
        <v>1630.89407607</v>
      </c>
      <c r="Y300" s="5">
        <v>1630.89407607</v>
      </c>
      <c r="Z300" s="5">
        <v>1630.89407607</v>
      </c>
      <c r="AA300" s="5">
        <v>1630.89407607</v>
      </c>
      <c r="AB300" s="5">
        <v>1630.89407607</v>
      </c>
      <c r="AC300" s="5">
        <v>1630.89407607</v>
      </c>
      <c r="AD300" s="5">
        <v>1630.89407607</v>
      </c>
      <c r="AE300" s="5">
        <v>1630.89407607</v>
      </c>
      <c r="AF300" s="5">
        <v>1630.89407607</v>
      </c>
      <c r="AG300" s="5">
        <v>1630.89407607</v>
      </c>
    </row>
    <row r="301" spans="1:33">
      <c r="A301" s="56" t="s">
        <v>66</v>
      </c>
      <c r="B301" s="56" t="s">
        <v>163</v>
      </c>
      <c r="C301" s="56" t="s">
        <v>236</v>
      </c>
      <c r="D301" s="56" t="s">
        <v>237</v>
      </c>
      <c r="E301" s="56" t="s">
        <v>142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</row>
    <row r="302" spans="1:33">
      <c r="A302" s="56" t="s">
        <v>66</v>
      </c>
      <c r="B302" s="56" t="s">
        <v>163</v>
      </c>
      <c r="C302" s="56" t="s">
        <v>238</v>
      </c>
      <c r="D302" s="56" t="s">
        <v>239</v>
      </c>
      <c r="E302" s="56" t="s">
        <v>142</v>
      </c>
      <c r="F302" s="5">
        <v>598.24804982000001</v>
      </c>
      <c r="G302" s="5">
        <v>598.24804983000001</v>
      </c>
      <c r="H302" s="5">
        <v>631.03258980999999</v>
      </c>
      <c r="I302" s="5">
        <v>635.99736829000005</v>
      </c>
      <c r="J302" s="5">
        <v>4065.8725710499998</v>
      </c>
      <c r="K302" s="5">
        <v>4163.5317677700004</v>
      </c>
      <c r="L302" s="5">
        <v>4163.5317677999992</v>
      </c>
      <c r="M302" s="5">
        <v>4163.5317771599994</v>
      </c>
      <c r="N302" s="5">
        <v>4413.5121933600003</v>
      </c>
      <c r="O302" s="5">
        <v>4413.5121933699993</v>
      </c>
      <c r="P302" s="5">
        <v>4442.3272687899998</v>
      </c>
      <c r="Q302" s="5">
        <v>4887.98564979</v>
      </c>
      <c r="R302" s="5">
        <v>5273.3577022600002</v>
      </c>
      <c r="S302" s="5">
        <v>7455.9702047199999</v>
      </c>
      <c r="T302" s="5">
        <v>7546.2694756299989</v>
      </c>
      <c r="U302" s="5">
        <v>7669.9999965400002</v>
      </c>
      <c r="V302" s="5">
        <v>7669.9999965500001</v>
      </c>
      <c r="W302" s="5">
        <v>7669.9999965500001</v>
      </c>
      <c r="X302" s="5">
        <v>7669.9999965500001</v>
      </c>
      <c r="Y302" s="5">
        <v>7669.99999656</v>
      </c>
      <c r="Z302" s="5">
        <v>7399.99999656</v>
      </c>
      <c r="AA302" s="5">
        <v>7400.0000004000003</v>
      </c>
      <c r="AB302" s="5">
        <v>7400.00000043</v>
      </c>
      <c r="AC302" s="5">
        <v>7400.00000043</v>
      </c>
      <c r="AD302" s="5">
        <v>7400.00000043</v>
      </c>
      <c r="AE302" s="5">
        <v>7400.00000043</v>
      </c>
      <c r="AF302" s="5">
        <v>7400.00000043</v>
      </c>
      <c r="AG302" s="5">
        <v>7400.00000043</v>
      </c>
    </row>
    <row r="303" spans="1:33">
      <c r="A303" s="56" t="s">
        <v>66</v>
      </c>
      <c r="B303" s="56" t="s">
        <v>163</v>
      </c>
      <c r="C303" s="56" t="s">
        <v>240</v>
      </c>
      <c r="D303" s="56" t="s">
        <v>241</v>
      </c>
      <c r="E303" s="56" t="s">
        <v>142</v>
      </c>
      <c r="F303" s="5">
        <v>439.77376948</v>
      </c>
      <c r="G303" s="5">
        <v>439.77376950000001</v>
      </c>
      <c r="H303" s="5">
        <v>1912.5333431199999</v>
      </c>
      <c r="I303" s="5">
        <v>1948.39728765</v>
      </c>
      <c r="J303" s="5">
        <v>1948.3972876600001</v>
      </c>
      <c r="K303" s="5">
        <v>2727.8954463199998</v>
      </c>
      <c r="L303" s="5">
        <v>3113.1899844</v>
      </c>
      <c r="M303" s="5">
        <v>3113.1899998700001</v>
      </c>
      <c r="N303" s="5">
        <v>3113.1900000099999</v>
      </c>
      <c r="O303" s="5">
        <v>3263.0101021199998</v>
      </c>
      <c r="P303" s="5">
        <v>3700.4833238400001</v>
      </c>
      <c r="Q303" s="5">
        <v>3700.4833238400001</v>
      </c>
      <c r="R303" s="5">
        <v>3700.4833238400001</v>
      </c>
      <c r="S303" s="5">
        <v>3700.4833238400001</v>
      </c>
      <c r="T303" s="5">
        <v>3700.4833238599999</v>
      </c>
      <c r="U303" s="5">
        <v>3700.4833238900001</v>
      </c>
      <c r="V303" s="5">
        <v>3700.4833239200002</v>
      </c>
      <c r="W303" s="5">
        <v>4844.7906253900001</v>
      </c>
      <c r="X303" s="5">
        <v>5170.1426761799994</v>
      </c>
      <c r="Y303" s="5">
        <v>5782.1019035699992</v>
      </c>
      <c r="Z303" s="5">
        <v>6218.9165681499999</v>
      </c>
      <c r="AA303" s="5">
        <v>6218.9165682799994</v>
      </c>
      <c r="AB303" s="5">
        <v>6218.9165683800002</v>
      </c>
      <c r="AC303" s="5">
        <v>6218.9165684500003</v>
      </c>
      <c r="AD303" s="5">
        <v>6218.9165686899996</v>
      </c>
      <c r="AE303" s="5">
        <v>7002.4132329099994</v>
      </c>
      <c r="AF303" s="5">
        <v>8308.2327103300013</v>
      </c>
      <c r="AG303" s="5">
        <v>8308.232710889999</v>
      </c>
    </row>
    <row r="304" spans="1:33">
      <c r="A304" s="56" t="s">
        <v>66</v>
      </c>
      <c r="B304" s="56" t="s">
        <v>163</v>
      </c>
      <c r="C304" s="56" t="s">
        <v>242</v>
      </c>
      <c r="D304" s="56" t="s">
        <v>243</v>
      </c>
      <c r="E304" s="56" t="s">
        <v>142</v>
      </c>
      <c r="F304" s="5">
        <v>198.01200612</v>
      </c>
      <c r="G304" s="5">
        <v>198.01200628000001</v>
      </c>
      <c r="H304" s="5">
        <v>198.01200918000001</v>
      </c>
      <c r="I304" s="5">
        <v>198.01201259000001</v>
      </c>
      <c r="J304" s="5">
        <v>198.01201259999999</v>
      </c>
      <c r="K304" s="5">
        <v>198.01202280000001</v>
      </c>
      <c r="L304" s="5">
        <v>198.01202301999999</v>
      </c>
      <c r="M304" s="5">
        <v>198.01203844</v>
      </c>
      <c r="N304" s="5">
        <v>198.01210191999999</v>
      </c>
      <c r="O304" s="5">
        <v>242.62743646999999</v>
      </c>
      <c r="P304" s="5">
        <v>277.22979594999998</v>
      </c>
      <c r="Q304" s="5">
        <v>277.22979595999999</v>
      </c>
      <c r="R304" s="5">
        <v>277.22979595999999</v>
      </c>
      <c r="S304" s="5">
        <v>277.22979595999999</v>
      </c>
      <c r="T304" s="5">
        <v>277.22979615000003</v>
      </c>
      <c r="U304" s="5">
        <v>277.22979615999998</v>
      </c>
      <c r="V304" s="5">
        <v>277.22979616999999</v>
      </c>
      <c r="W304" s="5">
        <v>277.22979619</v>
      </c>
      <c r="X304" s="5">
        <v>300.75283371</v>
      </c>
      <c r="Y304" s="5">
        <v>300.75283374999998</v>
      </c>
      <c r="Z304" s="5">
        <v>329.72375178999999</v>
      </c>
      <c r="AA304" s="5">
        <v>329.72375195000001</v>
      </c>
      <c r="AB304" s="5">
        <v>329.72375202000001</v>
      </c>
      <c r="AC304" s="5">
        <v>329.72375210000001</v>
      </c>
      <c r="AD304" s="5">
        <v>329.72375228999999</v>
      </c>
      <c r="AE304" s="5">
        <v>329.72375273</v>
      </c>
      <c r="AF304" s="5">
        <v>329.72375341999998</v>
      </c>
      <c r="AG304" s="5">
        <v>329.72375366</v>
      </c>
    </row>
    <row r="305" spans="1:33">
      <c r="A305" s="56" t="s">
        <v>66</v>
      </c>
      <c r="B305" s="56" t="s">
        <v>163</v>
      </c>
      <c r="C305" s="56" t="s">
        <v>244</v>
      </c>
      <c r="D305" s="56" t="s">
        <v>245</v>
      </c>
      <c r="E305" s="56" t="s">
        <v>142</v>
      </c>
      <c r="F305" s="5">
        <v>7.4599999999999997E-6</v>
      </c>
      <c r="G305" s="5">
        <v>8.9199999999999993E-6</v>
      </c>
      <c r="H305" s="5">
        <v>1.148E-5</v>
      </c>
      <c r="I305" s="5">
        <v>1.437E-5</v>
      </c>
      <c r="J305" s="5">
        <v>1.4389999999999999E-5</v>
      </c>
      <c r="K305" s="5">
        <v>1.9230000000000001E-5</v>
      </c>
      <c r="L305" s="5">
        <v>2.8589999999999999E-5</v>
      </c>
      <c r="M305" s="5">
        <v>3.2070000000000003E-5</v>
      </c>
      <c r="N305" s="5">
        <v>3.3470000000000003E-5</v>
      </c>
      <c r="O305" s="5">
        <v>3.349E-5</v>
      </c>
      <c r="P305" s="5">
        <v>4.2700000000000001E-5</v>
      </c>
      <c r="Q305" s="5">
        <v>5.0710000000000001E-5</v>
      </c>
      <c r="R305" s="5">
        <v>5.0710000000000001E-5</v>
      </c>
      <c r="S305" s="5">
        <v>5.0710000000000001E-5</v>
      </c>
      <c r="T305" s="5">
        <v>9.0340000000000006E-5</v>
      </c>
      <c r="U305" s="5">
        <v>9.0370000000000004E-5</v>
      </c>
      <c r="V305" s="5">
        <v>9.0529999999999989E-5</v>
      </c>
      <c r="W305" s="5">
        <v>1.0018000000000001E-4</v>
      </c>
      <c r="X305" s="5">
        <v>3.4835999999999998E-4</v>
      </c>
      <c r="Y305" s="5">
        <v>60.980685270000002</v>
      </c>
      <c r="Z305" s="5">
        <v>60.980685370000003</v>
      </c>
      <c r="AA305" s="5">
        <v>60.980694009999993</v>
      </c>
      <c r="AB305" s="5">
        <v>748.25649614000008</v>
      </c>
      <c r="AC305" s="5">
        <v>3381.0685343099999</v>
      </c>
      <c r="AD305" s="5">
        <v>3381.0685350499998</v>
      </c>
      <c r="AE305" s="5">
        <v>3645.28570829</v>
      </c>
      <c r="AF305" s="5">
        <v>3645.2857091400001</v>
      </c>
      <c r="AG305" s="5">
        <v>3645.2857096100001</v>
      </c>
    </row>
    <row r="306" spans="1:33">
      <c r="A306" s="56" t="s">
        <v>66</v>
      </c>
      <c r="B306" s="56" t="s">
        <v>163</v>
      </c>
      <c r="C306" s="56" t="s">
        <v>246</v>
      </c>
      <c r="D306" s="56" t="s">
        <v>247</v>
      </c>
      <c r="E306" s="56" t="s">
        <v>142</v>
      </c>
      <c r="F306" s="5">
        <v>9.2E-6</v>
      </c>
      <c r="G306" s="5">
        <v>9.4600000000000009E-6</v>
      </c>
      <c r="H306" s="5">
        <v>1.008E-5</v>
      </c>
      <c r="I306" s="5">
        <v>1.4219999999999999E-5</v>
      </c>
      <c r="J306" s="5">
        <v>1.4239999999999999E-5</v>
      </c>
      <c r="K306" s="5">
        <v>1.6169999999999999E-5</v>
      </c>
      <c r="L306" s="5">
        <v>2.402E-5</v>
      </c>
      <c r="M306" s="5">
        <v>2.614E-5</v>
      </c>
      <c r="N306" s="5">
        <v>2.7889999999999999E-5</v>
      </c>
      <c r="O306" s="5">
        <v>2.796E-5</v>
      </c>
      <c r="P306" s="5">
        <v>3.3219999999999997E-5</v>
      </c>
      <c r="Q306" s="5">
        <v>3.3259999999999997E-5</v>
      </c>
      <c r="R306" s="5">
        <v>3.3259999999999997E-5</v>
      </c>
      <c r="S306" s="5">
        <v>3.3259999999999997E-5</v>
      </c>
      <c r="T306" s="5">
        <v>4.918E-5</v>
      </c>
      <c r="U306" s="5">
        <v>4.9200000000000003E-5</v>
      </c>
      <c r="V306" s="5">
        <v>5.1610000000000002E-5</v>
      </c>
      <c r="W306" s="5">
        <v>5.5649999999999997E-5</v>
      </c>
      <c r="X306" s="5">
        <v>5.588E-5</v>
      </c>
      <c r="Y306" s="5">
        <v>8.5190000000000003E-5</v>
      </c>
      <c r="Z306" s="5">
        <v>8.8460000000000003E-5</v>
      </c>
      <c r="AA306" s="5">
        <v>9.9989999999999996E-5</v>
      </c>
      <c r="AB306" s="5">
        <v>2.7583000000000002E-4</v>
      </c>
      <c r="AC306" s="5">
        <v>3.1165000000000001E-4</v>
      </c>
      <c r="AD306" s="5">
        <v>3.1202999999999998E-4</v>
      </c>
      <c r="AE306" s="5">
        <v>300.00117814999999</v>
      </c>
      <c r="AF306" s="5">
        <v>300.00117827000003</v>
      </c>
      <c r="AG306" s="5">
        <v>300.00117840000001</v>
      </c>
    </row>
    <row r="307" spans="1:33">
      <c r="A307" s="56" t="s">
        <v>66</v>
      </c>
      <c r="B307" s="56" t="s">
        <v>163</v>
      </c>
      <c r="C307" s="56" t="s">
        <v>248</v>
      </c>
      <c r="D307" s="56" t="s">
        <v>249</v>
      </c>
      <c r="E307" s="56" t="s">
        <v>142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</row>
    <row r="308" spans="1:33">
      <c r="A308" s="56" t="s">
        <v>66</v>
      </c>
      <c r="B308" s="56" t="s">
        <v>163</v>
      </c>
      <c r="C308" s="56" t="s">
        <v>250</v>
      </c>
      <c r="D308" s="56" t="s">
        <v>251</v>
      </c>
      <c r="E308" s="56" t="s">
        <v>142</v>
      </c>
      <c r="F308" s="5">
        <v>382.24503900000002</v>
      </c>
      <c r="G308" s="5">
        <v>382.24503901000003</v>
      </c>
      <c r="H308" s="5">
        <v>393.47718901000002</v>
      </c>
      <c r="I308" s="5">
        <v>413.17567914000011</v>
      </c>
      <c r="J308" s="5">
        <v>413.17567917999997</v>
      </c>
      <c r="K308" s="5">
        <v>413.17999845999998</v>
      </c>
      <c r="L308" s="5">
        <v>413.17999851000002</v>
      </c>
      <c r="M308" s="5">
        <v>413.18</v>
      </c>
      <c r="N308" s="5">
        <v>418.25652394999997</v>
      </c>
      <c r="O308" s="5">
        <v>904.82604001999994</v>
      </c>
      <c r="P308" s="5">
        <v>931.92177330000004</v>
      </c>
      <c r="Q308" s="5">
        <v>931.92177330000004</v>
      </c>
      <c r="R308" s="5">
        <v>931.92177330000004</v>
      </c>
      <c r="S308" s="5">
        <v>931.92177330000004</v>
      </c>
      <c r="T308" s="5">
        <v>931.92177356999991</v>
      </c>
      <c r="U308" s="5">
        <v>931.92177356999991</v>
      </c>
      <c r="V308" s="5">
        <v>931.92177356999991</v>
      </c>
      <c r="W308" s="5">
        <v>818.74177356999996</v>
      </c>
      <c r="X308" s="5">
        <v>818.74177356999996</v>
      </c>
      <c r="Y308" s="5">
        <v>818.74177356999996</v>
      </c>
      <c r="Z308" s="5">
        <v>818.74177356999996</v>
      </c>
      <c r="AA308" s="5">
        <v>818.74177356999996</v>
      </c>
      <c r="AB308" s="5">
        <v>818.74177356999996</v>
      </c>
      <c r="AC308" s="5">
        <v>818.74177356999996</v>
      </c>
      <c r="AD308" s="5">
        <v>818.74177356999996</v>
      </c>
      <c r="AE308" s="5">
        <v>818.74177356999996</v>
      </c>
      <c r="AF308" s="5">
        <v>818.74177356999996</v>
      </c>
      <c r="AG308" s="5">
        <v>818.74177356999996</v>
      </c>
    </row>
    <row r="309" spans="1:33">
      <c r="A309" s="56" t="s">
        <v>66</v>
      </c>
      <c r="B309" s="56" t="s">
        <v>198</v>
      </c>
      <c r="C309" s="56" t="s">
        <v>252</v>
      </c>
      <c r="D309" s="56" t="s">
        <v>253</v>
      </c>
      <c r="E309" s="56" t="s">
        <v>142</v>
      </c>
      <c r="F309" s="5">
        <v>0</v>
      </c>
      <c r="G309" s="5">
        <v>2.162E-5</v>
      </c>
      <c r="H309" s="5">
        <v>2.1659999999999999E-5</v>
      </c>
      <c r="I309" s="5">
        <v>1.0206900000000001E-3</v>
      </c>
      <c r="J309" s="5">
        <v>1.02082E-3</v>
      </c>
      <c r="K309" s="5">
        <v>1.04882E-3</v>
      </c>
      <c r="L309" s="5">
        <v>82.803786509999995</v>
      </c>
      <c r="M309" s="5">
        <v>100.00109774000001</v>
      </c>
      <c r="N309" s="5">
        <v>100.00109775999999</v>
      </c>
      <c r="O309" s="5">
        <v>100.0010978</v>
      </c>
      <c r="P309" s="5">
        <v>402.98733657000002</v>
      </c>
      <c r="Q309" s="5">
        <v>402.98733657999998</v>
      </c>
      <c r="R309" s="5">
        <v>402.98733657999998</v>
      </c>
      <c r="S309" s="5">
        <v>402.98733657999998</v>
      </c>
      <c r="T309" s="5">
        <v>402.98733673999999</v>
      </c>
      <c r="U309" s="5">
        <v>402.98733675999989</v>
      </c>
      <c r="V309" s="5">
        <v>402.98733678000002</v>
      </c>
      <c r="W309" s="5">
        <v>402.98733679999998</v>
      </c>
      <c r="X309" s="5">
        <v>402.98733682</v>
      </c>
      <c r="Y309" s="5">
        <v>402.98733684000001</v>
      </c>
      <c r="Z309" s="5">
        <v>402.98733686000003</v>
      </c>
      <c r="AA309" s="5">
        <v>402.98733686000003</v>
      </c>
      <c r="AB309" s="5">
        <v>402.98733686000003</v>
      </c>
      <c r="AC309" s="5">
        <v>402.98733686000003</v>
      </c>
      <c r="AD309" s="5">
        <v>402.98733686000003</v>
      </c>
      <c r="AE309" s="5">
        <v>402.98733686000003</v>
      </c>
      <c r="AF309" s="5">
        <v>402.98733686000003</v>
      </c>
      <c r="AG309" s="5">
        <v>402.98733686000003</v>
      </c>
    </row>
    <row r="310" spans="1:33">
      <c r="A310" s="56" t="s">
        <v>66</v>
      </c>
      <c r="B310" s="56" t="s">
        <v>198</v>
      </c>
      <c r="C310" s="56" t="s">
        <v>254</v>
      </c>
      <c r="D310" s="56" t="s">
        <v>255</v>
      </c>
      <c r="E310" s="56" t="s">
        <v>142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</row>
    <row r="311" spans="1:33">
      <c r="A311" s="56" t="s">
        <v>66</v>
      </c>
      <c r="B311" s="56" t="s">
        <v>198</v>
      </c>
      <c r="C311" s="56" t="s">
        <v>256</v>
      </c>
      <c r="D311" s="56" t="s">
        <v>257</v>
      </c>
      <c r="E311" s="56" t="s">
        <v>142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</row>
    <row r="312" spans="1:33">
      <c r="A312" s="56" t="s">
        <v>66</v>
      </c>
      <c r="B312" s="56" t="s">
        <v>198</v>
      </c>
      <c r="C312" s="56" t="s">
        <v>258</v>
      </c>
      <c r="D312" s="56" t="s">
        <v>259</v>
      </c>
      <c r="E312" s="56" t="s">
        <v>142</v>
      </c>
      <c r="F312" s="5">
        <v>1923.1</v>
      </c>
      <c r="G312" s="5">
        <v>1923.1000088599999</v>
      </c>
      <c r="H312" s="5">
        <v>1923.1000130800001</v>
      </c>
      <c r="I312" s="5">
        <v>1923.10001556</v>
      </c>
      <c r="J312" s="5">
        <v>1923.1000157999999</v>
      </c>
      <c r="K312" s="5">
        <v>1923.10002325</v>
      </c>
      <c r="L312" s="5">
        <v>1923.10004566</v>
      </c>
      <c r="M312" s="5">
        <v>2054.21184597</v>
      </c>
      <c r="N312" s="5">
        <v>2566.8804736699999</v>
      </c>
      <c r="O312" s="5">
        <v>2566.8804742799998</v>
      </c>
      <c r="P312" s="5">
        <v>2570.60001736</v>
      </c>
      <c r="Q312" s="5">
        <v>2570.6000174599999</v>
      </c>
      <c r="R312" s="5">
        <v>2570.6000174599999</v>
      </c>
      <c r="S312" s="5">
        <v>2570.6000175099998</v>
      </c>
      <c r="T312" s="5">
        <v>2576.76641918</v>
      </c>
      <c r="U312" s="5">
        <v>2640.039424009999</v>
      </c>
      <c r="V312" s="5">
        <v>2448.03942456</v>
      </c>
      <c r="W312" s="5">
        <v>2462.22560957</v>
      </c>
      <c r="X312" s="5">
        <v>2968.1879317600001</v>
      </c>
      <c r="Y312" s="5">
        <v>4247.5499826299992</v>
      </c>
      <c r="Z312" s="5">
        <v>4273.71421938</v>
      </c>
      <c r="AA312" s="5">
        <v>3961.7142198500001</v>
      </c>
      <c r="AB312" s="5">
        <v>5673.8645503399994</v>
      </c>
      <c r="AC312" s="5">
        <v>5673.8645519399997</v>
      </c>
      <c r="AD312" s="5">
        <v>5433.8645533099998</v>
      </c>
      <c r="AE312" s="5">
        <v>5405.1645534500003</v>
      </c>
      <c r="AF312" s="5">
        <v>4667.1145534799998</v>
      </c>
      <c r="AG312" s="5">
        <v>4667.1145534999996</v>
      </c>
    </row>
    <row r="313" spans="1:33">
      <c r="A313" s="56" t="s">
        <v>66</v>
      </c>
      <c r="B313" s="56" t="s">
        <v>198</v>
      </c>
      <c r="C313" s="56" t="s">
        <v>260</v>
      </c>
      <c r="D313" s="56" t="s">
        <v>261</v>
      </c>
      <c r="E313" s="56" t="s">
        <v>142</v>
      </c>
      <c r="F313" s="5">
        <v>2067.1637999999998</v>
      </c>
      <c r="G313" s="5">
        <v>2067.1638789499998</v>
      </c>
      <c r="H313" s="5">
        <v>2109.9914077899998</v>
      </c>
      <c r="I313" s="5">
        <v>2915.9141252700001</v>
      </c>
      <c r="J313" s="5">
        <v>2915.9141253100001</v>
      </c>
      <c r="K313" s="5">
        <v>2915.9141255499999</v>
      </c>
      <c r="L313" s="5">
        <v>2977.6300211399998</v>
      </c>
      <c r="M313" s="5">
        <v>3051.1442644099998</v>
      </c>
      <c r="N313" s="5">
        <v>3051.1442644200001</v>
      </c>
      <c r="O313" s="5">
        <v>3150.2567404199999</v>
      </c>
      <c r="P313" s="5">
        <v>4518.7128110499998</v>
      </c>
      <c r="Q313" s="5">
        <v>4518.7128110699996</v>
      </c>
      <c r="R313" s="5">
        <v>4518.7128110699996</v>
      </c>
      <c r="S313" s="5">
        <v>4518.7128110800004</v>
      </c>
      <c r="T313" s="5">
        <v>5290.514983</v>
      </c>
      <c r="U313" s="5">
        <v>5026.1557908799996</v>
      </c>
      <c r="V313" s="5">
        <v>5026.1557909000003</v>
      </c>
      <c r="W313" s="5">
        <v>4844.45579094</v>
      </c>
      <c r="X313" s="5">
        <v>4844.4557909699997</v>
      </c>
      <c r="Y313" s="5">
        <v>4824.9557910000003</v>
      </c>
      <c r="Z313" s="5">
        <v>4638.95579103</v>
      </c>
      <c r="AA313" s="5">
        <v>4638.95580015</v>
      </c>
      <c r="AB313" s="5">
        <v>3775.3958002099998</v>
      </c>
      <c r="AC313" s="5">
        <v>3775.3958002600002</v>
      </c>
      <c r="AD313" s="5">
        <v>3775.3958003100001</v>
      </c>
      <c r="AE313" s="5">
        <v>3775.3958003600001</v>
      </c>
      <c r="AF313" s="5">
        <v>3775.39580041</v>
      </c>
      <c r="AG313" s="5">
        <v>3599.5000004600001</v>
      </c>
    </row>
    <row r="314" spans="1:33">
      <c r="A314" s="56" t="s">
        <v>66</v>
      </c>
      <c r="B314" s="56" t="s">
        <v>198</v>
      </c>
      <c r="C314" s="56" t="s">
        <v>262</v>
      </c>
      <c r="D314" s="56" t="s">
        <v>263</v>
      </c>
      <c r="E314" s="56" t="s">
        <v>142</v>
      </c>
      <c r="F314" s="5">
        <v>0</v>
      </c>
      <c r="G314" s="5">
        <v>480.46109587000001</v>
      </c>
      <c r="H314" s="5">
        <v>500.00001078999998</v>
      </c>
      <c r="I314" s="5">
        <v>500.00005540000001</v>
      </c>
      <c r="J314" s="5">
        <v>500.00005542999997</v>
      </c>
      <c r="K314" s="5">
        <v>832.66536460999998</v>
      </c>
      <c r="L314" s="5">
        <v>1480.90675579</v>
      </c>
      <c r="M314" s="5">
        <v>1999.9999998000001</v>
      </c>
      <c r="N314" s="5">
        <v>1999.9999998000001</v>
      </c>
      <c r="O314" s="5">
        <v>1999.9999998000001</v>
      </c>
      <c r="P314" s="5">
        <v>1999.9999998000001</v>
      </c>
      <c r="Q314" s="5">
        <v>1999.9999998000001</v>
      </c>
      <c r="R314" s="5">
        <v>1999.9999998000001</v>
      </c>
      <c r="S314" s="5">
        <v>1999.9999998000001</v>
      </c>
      <c r="T314" s="5">
        <v>2000.00000002</v>
      </c>
      <c r="U314" s="5">
        <v>2000.0000000299999</v>
      </c>
      <c r="V314" s="5">
        <v>2000.00000004</v>
      </c>
      <c r="W314" s="5">
        <v>2000.0000000499999</v>
      </c>
      <c r="X314" s="5">
        <v>2000.00000006</v>
      </c>
      <c r="Y314" s="5">
        <v>2000.0000000699999</v>
      </c>
      <c r="Z314" s="5">
        <v>2000.0000000800001</v>
      </c>
      <c r="AA314" s="5">
        <v>2000.0000000800001</v>
      </c>
      <c r="AB314" s="5">
        <v>2000.0000000800001</v>
      </c>
      <c r="AC314" s="5">
        <v>2000.0000000800001</v>
      </c>
      <c r="AD314" s="5">
        <v>2000.0000000800001</v>
      </c>
      <c r="AE314" s="5">
        <v>2000.0000000800001</v>
      </c>
      <c r="AF314" s="5">
        <v>2000.0000000800001</v>
      </c>
      <c r="AG314" s="5">
        <v>2000.0000000800001</v>
      </c>
    </row>
    <row r="315" spans="1:33">
      <c r="A315" s="56" t="s">
        <v>66</v>
      </c>
      <c r="B315" s="56" t="s">
        <v>198</v>
      </c>
      <c r="C315" s="56" t="s">
        <v>264</v>
      </c>
      <c r="D315" s="56" t="s">
        <v>265</v>
      </c>
      <c r="E315" s="56" t="s">
        <v>142</v>
      </c>
      <c r="F315" s="5">
        <v>0</v>
      </c>
      <c r="G315" s="5">
        <v>8.9900000000000003E-6</v>
      </c>
      <c r="H315" s="5">
        <v>1.6169999999999999E-5</v>
      </c>
      <c r="I315" s="5">
        <v>1.6310000000000001E-5</v>
      </c>
      <c r="J315" s="5">
        <v>1.6330000000000001E-5</v>
      </c>
      <c r="K315" s="5">
        <v>3.1959999999999999E-5</v>
      </c>
      <c r="L315" s="5">
        <v>7.7050000000000003E-5</v>
      </c>
      <c r="M315" s="5">
        <v>8.7830000000000004E-5</v>
      </c>
      <c r="N315" s="5">
        <v>264.07403319999997</v>
      </c>
      <c r="O315" s="5">
        <v>264.07403324000001</v>
      </c>
      <c r="P315" s="5">
        <v>264.07403326999997</v>
      </c>
      <c r="Q315" s="5">
        <v>400.00005284000002</v>
      </c>
      <c r="R315" s="5">
        <v>400.00005284000002</v>
      </c>
      <c r="S315" s="5">
        <v>400.00005298000002</v>
      </c>
      <c r="T315" s="5">
        <v>400.00011740999997</v>
      </c>
      <c r="U315" s="5">
        <v>400.00011742999999</v>
      </c>
      <c r="V315" s="5">
        <v>400.00011747000002</v>
      </c>
      <c r="W315" s="5">
        <v>400.00011751</v>
      </c>
      <c r="X315" s="5">
        <v>400.00012471999997</v>
      </c>
      <c r="Y315" s="5">
        <v>829.83414601999993</v>
      </c>
      <c r="Z315" s="5">
        <v>829.8341461</v>
      </c>
      <c r="AA315" s="5">
        <v>829.83414629000004</v>
      </c>
      <c r="AB315" s="5">
        <v>860.50375557999996</v>
      </c>
      <c r="AC315" s="5">
        <v>860.50375560999998</v>
      </c>
      <c r="AD315" s="5">
        <v>1599.9999629399999</v>
      </c>
      <c r="AE315" s="5">
        <v>1599.99996308</v>
      </c>
      <c r="AF315" s="5">
        <v>1599.9999631000001</v>
      </c>
      <c r="AG315" s="5">
        <v>1599.9999631200001</v>
      </c>
    </row>
    <row r="316" spans="1:33">
      <c r="A316" s="56" t="s">
        <v>66</v>
      </c>
      <c r="B316" s="56" t="s">
        <v>199</v>
      </c>
      <c r="C316" s="56" t="s">
        <v>266</v>
      </c>
      <c r="D316" s="56" t="s">
        <v>267</v>
      </c>
      <c r="E316" s="56" t="s">
        <v>142</v>
      </c>
      <c r="F316" s="5">
        <v>324.5</v>
      </c>
      <c r="G316" s="5">
        <v>426.74884824999998</v>
      </c>
      <c r="H316" s="5">
        <v>426.74884827</v>
      </c>
      <c r="I316" s="5">
        <v>492.26956734999999</v>
      </c>
      <c r="J316" s="5">
        <v>492.26956736999989</v>
      </c>
      <c r="K316" s="5">
        <v>1083.59220583</v>
      </c>
      <c r="L316" s="5">
        <v>1101.7385539300001</v>
      </c>
      <c r="M316" s="5">
        <v>1087.0380941999999</v>
      </c>
      <c r="N316" s="5">
        <v>1087.0380943099999</v>
      </c>
      <c r="O316" s="5">
        <v>1087.0380943600001</v>
      </c>
      <c r="P316" s="5">
        <v>1212.7326652700001</v>
      </c>
      <c r="Q316" s="5">
        <v>1247.2815652199999</v>
      </c>
      <c r="R316" s="5">
        <v>1166.7815652199999</v>
      </c>
      <c r="S316" s="5">
        <v>1166.7815652300001</v>
      </c>
      <c r="T316" s="5">
        <v>1390.9844132999999</v>
      </c>
      <c r="U316" s="5">
        <v>1244.1768368200001</v>
      </c>
      <c r="V316" s="5">
        <v>1244.1768368400001</v>
      </c>
      <c r="W316" s="5">
        <v>1244.95809798</v>
      </c>
      <c r="X316" s="5">
        <v>1259.5405910699999</v>
      </c>
      <c r="Y316" s="5">
        <v>1259.5405911299999</v>
      </c>
      <c r="Z316" s="5">
        <v>1259.5405912000001</v>
      </c>
      <c r="AA316" s="5">
        <v>1469.8738502399999</v>
      </c>
      <c r="AB316" s="5">
        <v>1469.8738503500001</v>
      </c>
      <c r="AC316" s="5">
        <v>1469.87385038</v>
      </c>
      <c r="AD316" s="5">
        <v>1469.8738504400001</v>
      </c>
      <c r="AE316" s="5">
        <v>2427.6424450300001</v>
      </c>
      <c r="AF316" s="5">
        <v>2428.43139913</v>
      </c>
      <c r="AG316" s="5">
        <v>2428.4313991399999</v>
      </c>
    </row>
    <row r="317" spans="1:33">
      <c r="A317" s="56" t="s">
        <v>66</v>
      </c>
      <c r="B317" s="56" t="s">
        <v>199</v>
      </c>
      <c r="C317" s="56" t="s">
        <v>268</v>
      </c>
      <c r="D317" s="56" t="s">
        <v>269</v>
      </c>
      <c r="E317" s="56" t="s">
        <v>142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</row>
    <row r="318" spans="1:33">
      <c r="A318" s="56" t="s">
        <v>66</v>
      </c>
      <c r="B318" s="56" t="s">
        <v>199</v>
      </c>
      <c r="C318" s="56" t="s">
        <v>270</v>
      </c>
      <c r="D318" s="56" t="s">
        <v>271</v>
      </c>
      <c r="E318" s="56" t="s">
        <v>142</v>
      </c>
      <c r="F318" s="5">
        <v>1334.9349999999999</v>
      </c>
      <c r="G318" s="5">
        <v>1472.1638093900001</v>
      </c>
      <c r="H318" s="5">
        <v>2306.221632100001</v>
      </c>
      <c r="I318" s="5">
        <v>2306.2216322600002</v>
      </c>
      <c r="J318" s="5">
        <v>2306.22163228</v>
      </c>
      <c r="K318" s="5">
        <v>2485.7579579899998</v>
      </c>
      <c r="L318" s="5">
        <v>2485.7579580299998</v>
      </c>
      <c r="M318" s="5">
        <v>2534.93503934</v>
      </c>
      <c r="N318" s="5">
        <v>2534.93503938</v>
      </c>
      <c r="O318" s="5">
        <v>2534.9350741399999</v>
      </c>
      <c r="P318" s="5">
        <v>2714.277065010001</v>
      </c>
      <c r="Q318" s="5">
        <v>2714.2770682</v>
      </c>
      <c r="R318" s="5">
        <v>2642.8770681999999</v>
      </c>
      <c r="S318" s="5">
        <v>2709.33781279</v>
      </c>
      <c r="T318" s="5">
        <v>2941.5081085800002</v>
      </c>
      <c r="U318" s="5">
        <v>2941.5081086099999</v>
      </c>
      <c r="V318" s="5">
        <v>3545.4379701100002</v>
      </c>
      <c r="W318" s="5">
        <v>3545.4379701399998</v>
      </c>
      <c r="X318" s="5">
        <v>3908.8169629399999</v>
      </c>
      <c r="Y318" s="5">
        <v>3908.8169630000002</v>
      </c>
      <c r="Z318" s="5">
        <v>3694.9569630300002</v>
      </c>
      <c r="AA318" s="5">
        <v>3694.95696309</v>
      </c>
      <c r="AB318" s="5">
        <v>3564.1569632800001</v>
      </c>
      <c r="AC318" s="5">
        <v>3718.27512544</v>
      </c>
      <c r="AD318" s="5">
        <v>3820.3686894900002</v>
      </c>
      <c r="AE318" s="5">
        <v>3820.3686895699998</v>
      </c>
      <c r="AF318" s="5">
        <v>3820.36868959</v>
      </c>
      <c r="AG318" s="5">
        <v>3820.3686896099998</v>
      </c>
    </row>
    <row r="319" spans="1:33">
      <c r="A319" s="56" t="s">
        <v>66</v>
      </c>
      <c r="B319" s="56" t="s">
        <v>199</v>
      </c>
      <c r="C319" s="56" t="s">
        <v>272</v>
      </c>
      <c r="D319" s="56" t="s">
        <v>273</v>
      </c>
      <c r="E319" s="56" t="s">
        <v>142</v>
      </c>
      <c r="F319" s="5">
        <v>90.75</v>
      </c>
      <c r="G319" s="5">
        <v>90.750039040000004</v>
      </c>
      <c r="H319" s="5">
        <v>90.750039060000006</v>
      </c>
      <c r="I319" s="5">
        <v>90.750066770000004</v>
      </c>
      <c r="J319" s="5">
        <v>90.750066790000005</v>
      </c>
      <c r="K319" s="5">
        <v>90.750066889999999</v>
      </c>
      <c r="L319" s="5">
        <v>108.00438466999999</v>
      </c>
      <c r="M319" s="5">
        <v>108.00444452000001</v>
      </c>
      <c r="N319" s="5">
        <v>108.00444453999999</v>
      </c>
      <c r="O319" s="5">
        <v>108.00445452</v>
      </c>
      <c r="P319" s="5">
        <v>112.54551687</v>
      </c>
      <c r="Q319" s="5">
        <v>112.54551696999999</v>
      </c>
      <c r="R319" s="5">
        <v>112.54551696999999</v>
      </c>
      <c r="S319" s="5">
        <v>112.54551699</v>
      </c>
      <c r="T319" s="5">
        <v>112.54551739999999</v>
      </c>
      <c r="U319" s="5">
        <v>112.54551743</v>
      </c>
      <c r="V319" s="5">
        <v>112.54551746</v>
      </c>
      <c r="W319" s="5">
        <v>112.5455181</v>
      </c>
      <c r="X319" s="5">
        <v>112.54551812</v>
      </c>
      <c r="Y319" s="5">
        <v>112.5455183</v>
      </c>
      <c r="Z319" s="5">
        <v>112.54551832</v>
      </c>
      <c r="AA319" s="5">
        <v>122.77042039</v>
      </c>
      <c r="AB319" s="5">
        <v>122.77042083000001</v>
      </c>
      <c r="AC319" s="5">
        <v>122.77042086</v>
      </c>
      <c r="AD319" s="5">
        <v>122.77042102</v>
      </c>
      <c r="AE319" s="5">
        <v>122.77042109</v>
      </c>
      <c r="AF319" s="5">
        <v>122.77042111999999</v>
      </c>
      <c r="AG319" s="5">
        <v>122.77042114</v>
      </c>
    </row>
    <row r="320" spans="1:33">
      <c r="A320" s="56" t="s">
        <v>66</v>
      </c>
      <c r="B320" s="56" t="s">
        <v>199</v>
      </c>
      <c r="C320" s="56" t="s">
        <v>274</v>
      </c>
      <c r="D320" s="56" t="s">
        <v>275</v>
      </c>
      <c r="E320" s="56" t="s">
        <v>142</v>
      </c>
      <c r="F320" s="5">
        <v>422.4</v>
      </c>
      <c r="G320" s="5">
        <v>422.4</v>
      </c>
      <c r="H320" s="5">
        <v>422.4</v>
      </c>
      <c r="I320" s="5">
        <v>422.4</v>
      </c>
      <c r="J320" s="5">
        <v>422.4</v>
      </c>
      <c r="K320" s="5">
        <v>422.4</v>
      </c>
      <c r="L320" s="5">
        <v>422.4</v>
      </c>
      <c r="M320" s="5">
        <v>422.4</v>
      </c>
      <c r="N320" s="5">
        <v>422.4</v>
      </c>
      <c r="O320" s="5">
        <v>422.4</v>
      </c>
      <c r="P320" s="5">
        <v>422.4</v>
      </c>
      <c r="Q320" s="5">
        <v>422.4</v>
      </c>
      <c r="R320" s="5">
        <v>422.4</v>
      </c>
      <c r="S320" s="5">
        <v>422.4</v>
      </c>
      <c r="T320" s="5">
        <v>422.4</v>
      </c>
      <c r="U320" s="5">
        <v>422.4</v>
      </c>
      <c r="V320" s="5">
        <v>422.4</v>
      </c>
      <c r="W320" s="5">
        <v>422.4</v>
      </c>
      <c r="X320" s="5">
        <v>422.4</v>
      </c>
      <c r="Y320" s="5">
        <v>422.4</v>
      </c>
      <c r="Z320" s="5">
        <v>422.4</v>
      </c>
      <c r="AA320" s="5">
        <v>422.4</v>
      </c>
      <c r="AB320" s="5">
        <v>210</v>
      </c>
      <c r="AC320" s="5">
        <v>210</v>
      </c>
      <c r="AD320" s="5">
        <v>210</v>
      </c>
      <c r="AE320" s="5">
        <v>210</v>
      </c>
      <c r="AF320" s="5">
        <v>210</v>
      </c>
      <c r="AG320" s="5">
        <v>210</v>
      </c>
    </row>
    <row r="321" spans="1:33">
      <c r="A321" s="56" t="s">
        <v>66</v>
      </c>
      <c r="B321" s="56" t="s">
        <v>199</v>
      </c>
      <c r="C321" s="56" t="s">
        <v>276</v>
      </c>
      <c r="D321" s="56" t="s">
        <v>277</v>
      </c>
      <c r="E321" s="56" t="s">
        <v>142</v>
      </c>
      <c r="F321" s="5">
        <v>0</v>
      </c>
      <c r="G321" s="5">
        <v>0</v>
      </c>
      <c r="H321" s="5">
        <v>1.7799999999999999E-5</v>
      </c>
      <c r="I321" s="5">
        <v>1.859E-5</v>
      </c>
      <c r="J321" s="5">
        <v>1.912E-5</v>
      </c>
      <c r="K321" s="5">
        <v>2.2189999999999999E-5</v>
      </c>
      <c r="L321" s="5">
        <v>2.3050000000000001E-5</v>
      </c>
      <c r="M321" s="5">
        <v>4.0040000000000003E-5</v>
      </c>
      <c r="N321" s="5">
        <v>4.0500000000000002E-5</v>
      </c>
      <c r="O321" s="5">
        <v>6.3919999999999998E-5</v>
      </c>
      <c r="P321" s="5">
        <v>6.3979999999999994E-5</v>
      </c>
      <c r="Q321" s="5">
        <v>6.4070000000000002E-5</v>
      </c>
      <c r="R321" s="5">
        <v>6.4070000000000002E-5</v>
      </c>
      <c r="S321" s="5">
        <v>7.4439999999999999E-5</v>
      </c>
      <c r="T321" s="5">
        <v>1.4993E-4</v>
      </c>
      <c r="U321" s="5">
        <v>3.7314100000000001E-3</v>
      </c>
      <c r="V321" s="5">
        <v>3.7314499999999999E-3</v>
      </c>
      <c r="W321" s="5">
        <v>3.7314800000000001E-3</v>
      </c>
      <c r="X321" s="5">
        <v>219.21726455000001</v>
      </c>
      <c r="Y321" s="5">
        <v>594.35614437999993</v>
      </c>
      <c r="Z321" s="5">
        <v>1748.7869342900001</v>
      </c>
      <c r="AA321" s="5">
        <v>1748.7869347599999</v>
      </c>
      <c r="AB321" s="5">
        <v>1748.78693559</v>
      </c>
      <c r="AC321" s="5">
        <v>1748.7869356599999</v>
      </c>
      <c r="AD321" s="5">
        <v>1960.74565562</v>
      </c>
      <c r="AE321" s="5">
        <v>1960.7456557800001</v>
      </c>
      <c r="AF321" s="5">
        <v>1970.9161777300001</v>
      </c>
      <c r="AG321" s="5">
        <v>1970.9161777700001</v>
      </c>
    </row>
    <row r="322" spans="1:33">
      <c r="A322" s="56" t="s">
        <v>66</v>
      </c>
      <c r="B322" s="56" t="s">
        <v>199</v>
      </c>
      <c r="C322" s="56" t="s">
        <v>278</v>
      </c>
      <c r="D322" s="56" t="s">
        <v>279</v>
      </c>
      <c r="E322" s="56" t="s">
        <v>142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</row>
    <row r="323" spans="1:33">
      <c r="A323" s="56" t="s">
        <v>66</v>
      </c>
      <c r="B323" s="56" t="s">
        <v>199</v>
      </c>
      <c r="C323" s="56" t="s">
        <v>280</v>
      </c>
      <c r="D323" s="56" t="s">
        <v>281</v>
      </c>
      <c r="E323" s="56" t="s">
        <v>142</v>
      </c>
      <c r="F323" s="5">
        <v>136</v>
      </c>
      <c r="G323" s="5">
        <v>136.00001760999999</v>
      </c>
      <c r="H323" s="5">
        <v>136.00001763</v>
      </c>
      <c r="I323" s="5">
        <v>136.00001784</v>
      </c>
      <c r="J323" s="5">
        <v>136.00001785000001</v>
      </c>
      <c r="K323" s="5">
        <v>136.00008602</v>
      </c>
      <c r="L323" s="5">
        <v>153.05063318000001</v>
      </c>
      <c r="M323" s="5">
        <v>193.60071513</v>
      </c>
      <c r="N323" s="5">
        <v>193.60071513</v>
      </c>
      <c r="O323" s="5">
        <v>193.60071514000001</v>
      </c>
      <c r="P323" s="5">
        <v>333.87511443</v>
      </c>
      <c r="Q323" s="5">
        <v>333.87511459000001</v>
      </c>
      <c r="R323" s="5">
        <v>333.87511459000001</v>
      </c>
      <c r="S323" s="5">
        <v>263.87511460000002</v>
      </c>
      <c r="T323" s="5">
        <v>263.87511461999998</v>
      </c>
      <c r="U323" s="5">
        <v>263.87511462999998</v>
      </c>
      <c r="V323" s="5">
        <v>263.87511466000001</v>
      </c>
      <c r="W323" s="5">
        <v>263.87511467000002</v>
      </c>
      <c r="X323" s="5">
        <v>263.87511468000002</v>
      </c>
      <c r="Y323" s="5">
        <v>263.87511468999998</v>
      </c>
      <c r="Z323" s="5">
        <v>263.87511469999998</v>
      </c>
      <c r="AA323" s="5">
        <v>263.87511481000001</v>
      </c>
      <c r="AB323" s="5">
        <v>263.87511499999999</v>
      </c>
      <c r="AC323" s="5">
        <v>263.87511501</v>
      </c>
      <c r="AD323" s="5">
        <v>263.87511504000003</v>
      </c>
      <c r="AE323" s="5">
        <v>263.87511510000002</v>
      </c>
      <c r="AF323" s="5">
        <v>263.87511511000002</v>
      </c>
      <c r="AG323" s="5">
        <v>263.87511512999998</v>
      </c>
    </row>
    <row r="324" spans="1:33">
      <c r="A324" s="56" t="s">
        <v>66</v>
      </c>
      <c r="B324" s="56" t="s">
        <v>199</v>
      </c>
      <c r="C324" s="56" t="s">
        <v>282</v>
      </c>
      <c r="D324" s="56" t="s">
        <v>283</v>
      </c>
      <c r="E324" s="56" t="s">
        <v>142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</row>
    <row r="325" spans="1:33">
      <c r="A325" s="56" t="s">
        <v>66</v>
      </c>
      <c r="B325" s="56" t="s">
        <v>200</v>
      </c>
      <c r="C325" s="56" t="s">
        <v>284</v>
      </c>
      <c r="D325" s="56" t="s">
        <v>285</v>
      </c>
      <c r="E325" s="56" t="s">
        <v>142</v>
      </c>
      <c r="F325" s="5">
        <v>168</v>
      </c>
      <c r="G325" s="5">
        <v>168.00001011000001</v>
      </c>
      <c r="H325" s="5">
        <v>168.00010155999999</v>
      </c>
      <c r="I325" s="5">
        <v>168.00010155999999</v>
      </c>
      <c r="J325" s="5">
        <v>168.00010155999999</v>
      </c>
      <c r="K325" s="5">
        <v>168.00017652</v>
      </c>
      <c r="L325" s="5">
        <v>284.63701034000002</v>
      </c>
      <c r="M325" s="5">
        <v>284.63701932999999</v>
      </c>
      <c r="N325" s="5">
        <v>284.63702317000002</v>
      </c>
      <c r="O325" s="5">
        <v>284.63702317000002</v>
      </c>
      <c r="P325" s="5">
        <v>284.63702317000002</v>
      </c>
      <c r="Q325" s="5">
        <v>284.63702317000002</v>
      </c>
      <c r="R325" s="5">
        <v>284.63702317000002</v>
      </c>
      <c r="S325" s="5">
        <v>284.63702317000002</v>
      </c>
      <c r="T325" s="5">
        <v>284.63702403000002</v>
      </c>
      <c r="U325" s="5">
        <v>284.63702459000001</v>
      </c>
      <c r="V325" s="5">
        <v>284.63702460000002</v>
      </c>
      <c r="W325" s="5">
        <v>284.63702461000003</v>
      </c>
      <c r="X325" s="5">
        <v>284.63702461999998</v>
      </c>
      <c r="Y325" s="5">
        <v>284.63703197000001</v>
      </c>
      <c r="Z325" s="5">
        <v>284.63703197000001</v>
      </c>
      <c r="AA325" s="5">
        <v>284.63703364999998</v>
      </c>
      <c r="AB325" s="5">
        <v>284.63703480999999</v>
      </c>
      <c r="AC325" s="5">
        <v>284.63703480999999</v>
      </c>
      <c r="AD325" s="5">
        <v>284.63703484000001</v>
      </c>
      <c r="AE325" s="5">
        <v>284.63703484000001</v>
      </c>
      <c r="AF325" s="5">
        <v>284.63706589999998</v>
      </c>
      <c r="AG325" s="5">
        <v>116.63706591</v>
      </c>
    </row>
    <row r="326" spans="1:33">
      <c r="A326" s="56" t="s">
        <v>66</v>
      </c>
      <c r="B326" s="56" t="s">
        <v>200</v>
      </c>
      <c r="C326" s="56" t="s">
        <v>286</v>
      </c>
      <c r="D326" s="56" t="s">
        <v>287</v>
      </c>
      <c r="E326" s="56" t="s">
        <v>142</v>
      </c>
      <c r="F326" s="5">
        <v>251.35</v>
      </c>
      <c r="G326" s="5">
        <v>251.35001119</v>
      </c>
      <c r="H326" s="5">
        <v>251.35007830000001</v>
      </c>
      <c r="I326" s="5">
        <v>251.35007830000001</v>
      </c>
      <c r="J326" s="5">
        <v>251.35007830000001</v>
      </c>
      <c r="K326" s="5">
        <v>332.94320293999999</v>
      </c>
      <c r="L326" s="5">
        <v>601.23205437999991</v>
      </c>
      <c r="M326" s="5">
        <v>601.23205544999996</v>
      </c>
      <c r="N326" s="5">
        <v>1551.3500211</v>
      </c>
      <c r="O326" s="5">
        <v>1551.3500211</v>
      </c>
      <c r="P326" s="5">
        <v>1551.3500211</v>
      </c>
      <c r="Q326" s="5">
        <v>1551.3500211</v>
      </c>
      <c r="R326" s="5">
        <v>1551.3500211</v>
      </c>
      <c r="S326" s="5">
        <v>1551.3500211</v>
      </c>
      <c r="T326" s="5">
        <v>1551.3500219800001</v>
      </c>
      <c r="U326" s="5">
        <v>1551.35002229</v>
      </c>
      <c r="V326" s="5">
        <v>1551.3500223000001</v>
      </c>
      <c r="W326" s="5">
        <v>1551.3500223200001</v>
      </c>
      <c r="X326" s="5">
        <v>1551.3500223399999</v>
      </c>
      <c r="Y326" s="5">
        <v>1551.3500267100001</v>
      </c>
      <c r="Z326" s="5">
        <v>1551.3500267100001</v>
      </c>
      <c r="AA326" s="5">
        <v>1551.3500289000001</v>
      </c>
      <c r="AB326" s="5">
        <v>1551.35003048</v>
      </c>
      <c r="AC326" s="5">
        <v>1551.35003048</v>
      </c>
      <c r="AD326" s="5">
        <v>1551.35003054</v>
      </c>
      <c r="AE326" s="5">
        <v>1551.3500306000001</v>
      </c>
      <c r="AF326" s="5">
        <v>1551.35003441</v>
      </c>
      <c r="AG326" s="5">
        <v>1411.6000345099999</v>
      </c>
    </row>
    <row r="327" spans="1:33">
      <c r="A327" s="56" t="s">
        <v>66</v>
      </c>
      <c r="B327" s="56" t="s">
        <v>200</v>
      </c>
      <c r="C327" s="56" t="s">
        <v>288</v>
      </c>
      <c r="D327" s="56" t="s">
        <v>289</v>
      </c>
      <c r="E327" s="56" t="s">
        <v>142</v>
      </c>
      <c r="F327" s="5">
        <v>144</v>
      </c>
      <c r="G327" s="5">
        <v>401.78416834000001</v>
      </c>
      <c r="H327" s="5">
        <v>676.73886536999998</v>
      </c>
      <c r="I327" s="5">
        <v>676.73886536999998</v>
      </c>
      <c r="J327" s="5">
        <v>676.73886536999998</v>
      </c>
      <c r="K327" s="5">
        <v>680.73654176000002</v>
      </c>
      <c r="L327" s="5">
        <v>1170.2487059499999</v>
      </c>
      <c r="M327" s="5">
        <v>1170.2487059499999</v>
      </c>
      <c r="N327" s="5">
        <v>1225.00697249</v>
      </c>
      <c r="O327" s="5">
        <v>1225.00697249</v>
      </c>
      <c r="P327" s="5">
        <v>1225.00697249</v>
      </c>
      <c r="Q327" s="5">
        <v>1225.00697249</v>
      </c>
      <c r="R327" s="5">
        <v>1225.00697249</v>
      </c>
      <c r="S327" s="5">
        <v>1225.00697249</v>
      </c>
      <c r="T327" s="5">
        <v>1225.0069725000001</v>
      </c>
      <c r="U327" s="5">
        <v>1225.0069725200001</v>
      </c>
      <c r="V327" s="5">
        <v>1225.0069725400001</v>
      </c>
      <c r="W327" s="5">
        <v>1225.0069725599999</v>
      </c>
      <c r="X327" s="5">
        <v>1225.0069725799999</v>
      </c>
      <c r="Y327" s="5">
        <v>1225.0069726300001</v>
      </c>
      <c r="Z327" s="5">
        <v>1225.0069726300001</v>
      </c>
      <c r="AA327" s="5">
        <v>1081.00697281</v>
      </c>
      <c r="AB327" s="5">
        <v>1081.0069733299999</v>
      </c>
      <c r="AC327" s="5">
        <v>1081.0069733299999</v>
      </c>
      <c r="AD327" s="5">
        <v>1081.0069733400001</v>
      </c>
      <c r="AE327" s="5">
        <v>1081.0069733400001</v>
      </c>
      <c r="AF327" s="5">
        <v>1081.0069733800001</v>
      </c>
      <c r="AG327" s="5">
        <v>1081.0069734000001</v>
      </c>
    </row>
    <row r="329" spans="1:33">
      <c r="A329" s="56" t="s">
        <v>66</v>
      </c>
      <c r="B329" s="56" t="s">
        <v>163</v>
      </c>
      <c r="C329" s="56" t="s">
        <v>290</v>
      </c>
      <c r="D329" s="56" t="s">
        <v>291</v>
      </c>
      <c r="E329" s="56" t="s">
        <v>141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</row>
    <row r="330" spans="1:33">
      <c r="A330" s="56" t="s">
        <v>66</v>
      </c>
      <c r="B330" s="56" t="s">
        <v>163</v>
      </c>
      <c r="C330" s="56" t="s">
        <v>292</v>
      </c>
      <c r="D330" s="56" t="s">
        <v>293</v>
      </c>
      <c r="E330" s="56" t="s">
        <v>141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</row>
    <row r="331" spans="1:33">
      <c r="A331" s="56" t="s">
        <v>66</v>
      </c>
      <c r="B331" s="56" t="s">
        <v>198</v>
      </c>
      <c r="C331" s="56" t="s">
        <v>294</v>
      </c>
      <c r="D331" s="56" t="s">
        <v>295</v>
      </c>
      <c r="E331" s="56" t="s">
        <v>141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</row>
    <row r="332" spans="1:33">
      <c r="A332" s="56" t="s">
        <v>66</v>
      </c>
      <c r="B332" s="56" t="s">
        <v>200</v>
      </c>
      <c r="C332" s="56" t="s">
        <v>296</v>
      </c>
      <c r="D332" s="56" t="s">
        <v>297</v>
      </c>
      <c r="E332" s="56" t="s">
        <v>141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</row>
    <row r="333" spans="1:33">
      <c r="A333" s="56" t="s">
        <v>66</v>
      </c>
      <c r="B333" s="56" t="s">
        <v>198</v>
      </c>
      <c r="C333" s="56" t="s">
        <v>298</v>
      </c>
      <c r="D333" s="56" t="s">
        <v>299</v>
      </c>
      <c r="E333" s="56" t="s">
        <v>141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</row>
    <row r="334" spans="1:33">
      <c r="A334" s="56" t="s">
        <v>66</v>
      </c>
      <c r="B334" s="56" t="s">
        <v>199</v>
      </c>
      <c r="C334" s="56" t="s">
        <v>300</v>
      </c>
      <c r="D334" s="56" t="s">
        <v>301</v>
      </c>
      <c r="E334" s="56" t="s">
        <v>141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</row>
    <row r="336" spans="1:33">
      <c r="A336" s="56" t="s">
        <v>68</v>
      </c>
      <c r="B336" s="56" t="s">
        <v>197</v>
      </c>
      <c r="C336" s="56" t="s">
        <v>215</v>
      </c>
      <c r="D336" s="56" t="s">
        <v>216</v>
      </c>
      <c r="E336" s="56" t="s">
        <v>217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</row>
    <row r="337" spans="1:33">
      <c r="A337" s="56" t="s">
        <v>68</v>
      </c>
      <c r="B337" s="56" t="s">
        <v>197</v>
      </c>
      <c r="C337" s="56" t="s">
        <v>218</v>
      </c>
      <c r="D337" s="56" t="s">
        <v>219</v>
      </c>
      <c r="E337" s="56" t="s">
        <v>217</v>
      </c>
      <c r="F337" s="5">
        <v>81.5</v>
      </c>
      <c r="G337" s="5">
        <v>81.5</v>
      </c>
      <c r="H337" s="5">
        <v>81.5</v>
      </c>
      <c r="I337" s="5">
        <v>81.5</v>
      </c>
      <c r="J337" s="5">
        <v>81.5</v>
      </c>
      <c r="K337" s="5">
        <v>81.5</v>
      </c>
      <c r="L337" s="5">
        <v>81.5</v>
      </c>
      <c r="M337" s="5">
        <v>81.5</v>
      </c>
      <c r="N337" s="5">
        <v>81.5</v>
      </c>
      <c r="O337" s="5">
        <v>81.5</v>
      </c>
      <c r="P337" s="5">
        <v>81.5</v>
      </c>
      <c r="Q337" s="5">
        <v>81.5</v>
      </c>
      <c r="R337" s="5">
        <v>81.5</v>
      </c>
      <c r="S337" s="5">
        <v>81.5</v>
      </c>
      <c r="T337" s="5">
        <v>33</v>
      </c>
      <c r="U337" s="5">
        <v>33</v>
      </c>
      <c r="V337" s="5">
        <v>15</v>
      </c>
      <c r="W337" s="5">
        <v>15</v>
      </c>
      <c r="X337" s="5">
        <v>15</v>
      </c>
      <c r="Y337" s="5">
        <v>15</v>
      </c>
      <c r="Z337" s="5">
        <v>15</v>
      </c>
      <c r="AA337" s="5">
        <v>15</v>
      </c>
      <c r="AB337" s="5">
        <v>15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</row>
    <row r="338" spans="1:33">
      <c r="A338" s="56" t="s">
        <v>68</v>
      </c>
      <c r="B338" s="56" t="s">
        <v>197</v>
      </c>
      <c r="C338" s="56" t="s">
        <v>220</v>
      </c>
      <c r="D338" s="56" t="s">
        <v>221</v>
      </c>
      <c r="E338" s="56" t="s">
        <v>217</v>
      </c>
      <c r="F338" s="5">
        <v>435.58399999999989</v>
      </c>
      <c r="G338" s="5">
        <v>435.58400131000002</v>
      </c>
      <c r="H338" s="5">
        <v>435.58400256999988</v>
      </c>
      <c r="I338" s="5">
        <v>435.58400519999998</v>
      </c>
      <c r="J338" s="5">
        <v>435.58400526999998</v>
      </c>
      <c r="K338" s="5">
        <v>435.58401111000001</v>
      </c>
      <c r="L338" s="5">
        <v>435.58401112000001</v>
      </c>
      <c r="M338" s="5">
        <v>435.58405712000001</v>
      </c>
      <c r="N338" s="5">
        <v>435.58405713000002</v>
      </c>
      <c r="O338" s="5">
        <v>435.58405714999998</v>
      </c>
      <c r="P338" s="5">
        <v>435.58411086000001</v>
      </c>
      <c r="Q338" s="5">
        <v>435.58411090999988</v>
      </c>
      <c r="R338" s="5">
        <v>435.58411091999989</v>
      </c>
      <c r="S338" s="5">
        <v>435.58434308999989</v>
      </c>
      <c r="T338" s="5">
        <v>517.30448681999997</v>
      </c>
      <c r="U338" s="5">
        <v>517.30448703000002</v>
      </c>
      <c r="V338" s="5">
        <v>517.30448707000005</v>
      </c>
      <c r="W338" s="5">
        <v>517.30448709999996</v>
      </c>
      <c r="X338" s="5">
        <v>957.29321418999996</v>
      </c>
      <c r="Y338" s="5">
        <v>837.69321421999996</v>
      </c>
      <c r="Z338" s="5">
        <v>1415.9338211199999</v>
      </c>
      <c r="AA338" s="5">
        <v>1415.9338212499999</v>
      </c>
      <c r="AB338" s="5">
        <v>1415.93382127</v>
      </c>
      <c r="AC338" s="5">
        <v>1415.93382129</v>
      </c>
      <c r="AD338" s="5">
        <v>1315.9528213200001</v>
      </c>
      <c r="AE338" s="5">
        <v>1315.95282146</v>
      </c>
      <c r="AF338" s="5">
        <v>1215.91782152</v>
      </c>
      <c r="AG338" s="5">
        <v>1215.9178215500001</v>
      </c>
    </row>
    <row r="339" spans="1:33">
      <c r="A339" s="56" t="s">
        <v>68</v>
      </c>
      <c r="B339" s="56" t="s">
        <v>197</v>
      </c>
      <c r="C339" s="56" t="s">
        <v>222</v>
      </c>
      <c r="D339" s="56" t="s">
        <v>223</v>
      </c>
      <c r="E339" s="56" t="s">
        <v>217</v>
      </c>
      <c r="F339" s="5">
        <v>620.48299999999995</v>
      </c>
      <c r="G339" s="5">
        <v>620.48300134999988</v>
      </c>
      <c r="H339" s="5">
        <v>620.48300252000001</v>
      </c>
      <c r="I339" s="5">
        <v>620.48300462999998</v>
      </c>
      <c r="J339" s="5">
        <v>620.48300465999989</v>
      </c>
      <c r="K339" s="5">
        <v>620.48301306999997</v>
      </c>
      <c r="L339" s="5">
        <v>620.48301308999987</v>
      </c>
      <c r="M339" s="5">
        <v>620.48303999999996</v>
      </c>
      <c r="N339" s="5">
        <v>620.48304000999997</v>
      </c>
      <c r="O339" s="5">
        <v>620.48304002999987</v>
      </c>
      <c r="P339" s="5">
        <v>620.48304008999992</v>
      </c>
      <c r="Q339" s="5">
        <v>620.48304009999993</v>
      </c>
      <c r="R339" s="5">
        <v>620.48304010999993</v>
      </c>
      <c r="S339" s="5">
        <v>620.48309101999996</v>
      </c>
      <c r="T339" s="5">
        <v>620.48312305999991</v>
      </c>
      <c r="U339" s="5">
        <v>620.48312314999987</v>
      </c>
      <c r="V339" s="5">
        <v>620.48312320000002</v>
      </c>
      <c r="W339" s="5">
        <v>620.48312323999994</v>
      </c>
      <c r="X339" s="5">
        <v>620.48362752999992</v>
      </c>
      <c r="Y339" s="5">
        <v>620.48362756999995</v>
      </c>
      <c r="Z339" s="5">
        <v>646.59153459999993</v>
      </c>
      <c r="AA339" s="5">
        <v>604.09153579999997</v>
      </c>
      <c r="AB339" s="5">
        <v>604.09153729999991</v>
      </c>
      <c r="AC339" s="5">
        <v>604.09153798</v>
      </c>
      <c r="AD339" s="5">
        <v>604.09154045999992</v>
      </c>
      <c r="AE339" s="5">
        <v>1317.5600293499999</v>
      </c>
      <c r="AF339" s="5">
        <v>1313.27439751</v>
      </c>
      <c r="AG339" s="5">
        <v>1287.2743975400001</v>
      </c>
    </row>
    <row r="340" spans="1:33">
      <c r="A340" s="56" t="s">
        <v>68</v>
      </c>
      <c r="B340" s="56" t="s">
        <v>197</v>
      </c>
      <c r="C340" s="56" t="s">
        <v>224</v>
      </c>
      <c r="D340" s="56" t="s">
        <v>225</v>
      </c>
      <c r="E340" s="56" t="s">
        <v>217</v>
      </c>
      <c r="F340" s="5">
        <v>14</v>
      </c>
      <c r="G340" s="5">
        <v>14.000001510000001</v>
      </c>
      <c r="H340" s="5">
        <v>14.000003899999999</v>
      </c>
      <c r="I340" s="5">
        <v>14.000007180000001</v>
      </c>
      <c r="J340" s="5">
        <v>14.000007200000001</v>
      </c>
      <c r="K340" s="5">
        <v>48.289513730000003</v>
      </c>
      <c r="L340" s="5">
        <v>57.258619520000003</v>
      </c>
      <c r="M340" s="5">
        <v>67.247753709999998</v>
      </c>
      <c r="N340" s="5">
        <v>67.247753729999999</v>
      </c>
      <c r="O340" s="5">
        <v>67.247753779999996</v>
      </c>
      <c r="P340" s="5">
        <v>67.777685939999998</v>
      </c>
      <c r="Q340" s="5">
        <v>67.777685950000006</v>
      </c>
      <c r="R340" s="5">
        <v>67.777685969999993</v>
      </c>
      <c r="S340" s="5">
        <v>73.881640390000001</v>
      </c>
      <c r="T340" s="5">
        <v>73.881640470000008</v>
      </c>
      <c r="U340" s="5">
        <v>73.881640849999997</v>
      </c>
      <c r="V340" s="5">
        <v>73.881644340000008</v>
      </c>
      <c r="W340" s="5">
        <v>76.000732760000005</v>
      </c>
      <c r="X340" s="5">
        <v>82.138276419999997</v>
      </c>
      <c r="Y340" s="5">
        <v>82.138276489999996</v>
      </c>
      <c r="Z340" s="5">
        <v>84.386630010000005</v>
      </c>
      <c r="AA340" s="5">
        <v>84.386630409999995</v>
      </c>
      <c r="AB340" s="5">
        <v>84.386630609999997</v>
      </c>
      <c r="AC340" s="5">
        <v>84.386630679999996</v>
      </c>
      <c r="AD340" s="5">
        <v>84.386630749999995</v>
      </c>
      <c r="AE340" s="5">
        <v>84.386630949999997</v>
      </c>
      <c r="AF340" s="5">
        <v>84.386631539999996</v>
      </c>
      <c r="AG340" s="5">
        <v>84.386631570000006</v>
      </c>
    </row>
    <row r="341" spans="1:33">
      <c r="A341" s="56" t="s">
        <v>68</v>
      </c>
      <c r="B341" s="56" t="s">
        <v>197</v>
      </c>
      <c r="C341" s="56" t="s">
        <v>226</v>
      </c>
      <c r="D341" s="56" t="s">
        <v>227</v>
      </c>
      <c r="E341" s="56" t="s">
        <v>217</v>
      </c>
      <c r="F341" s="5">
        <v>81.72</v>
      </c>
      <c r="G341" s="5">
        <v>81.720001530000005</v>
      </c>
      <c r="H341" s="5">
        <v>81.720003039999995</v>
      </c>
      <c r="I341" s="5">
        <v>81.720007109999997</v>
      </c>
      <c r="J341" s="5">
        <v>81.720007120000005</v>
      </c>
      <c r="K341" s="5">
        <v>100.93170216</v>
      </c>
      <c r="L341" s="5">
        <v>445.13151846999989</v>
      </c>
      <c r="M341" s="5">
        <v>1613.4132605499999</v>
      </c>
      <c r="N341" s="5">
        <v>1613.41326056</v>
      </c>
      <c r="O341" s="5">
        <v>1613.4132606000001</v>
      </c>
      <c r="P341" s="5">
        <v>2147.1986048499998</v>
      </c>
      <c r="Q341" s="5">
        <v>2147.1986048600002</v>
      </c>
      <c r="R341" s="5">
        <v>2147.1986048899998</v>
      </c>
      <c r="S341" s="5">
        <v>3360.1352816499998</v>
      </c>
      <c r="T341" s="5">
        <v>4014.5241226399999</v>
      </c>
      <c r="U341" s="5">
        <v>4847.8624100100014</v>
      </c>
      <c r="V341" s="5">
        <v>7302.1314533499999</v>
      </c>
      <c r="W341" s="5">
        <v>7420.0177310700001</v>
      </c>
      <c r="X341" s="5">
        <v>7614.7199030500014</v>
      </c>
      <c r="Y341" s="5">
        <v>7614.7199030800002</v>
      </c>
      <c r="Z341" s="5">
        <v>7614.7199031500004</v>
      </c>
      <c r="AA341" s="5">
        <v>7614.7199031700002</v>
      </c>
      <c r="AB341" s="5">
        <v>7614.7199032500002</v>
      </c>
      <c r="AC341" s="5">
        <v>7614.7199994800003</v>
      </c>
      <c r="AD341" s="5">
        <v>7614.71999994</v>
      </c>
      <c r="AE341" s="5">
        <v>7614.7200002400004</v>
      </c>
      <c r="AF341" s="5">
        <v>7614.7200003100006</v>
      </c>
      <c r="AG341" s="5">
        <v>7614.7200003400003</v>
      </c>
    </row>
    <row r="342" spans="1:33">
      <c r="A342" s="56" t="s">
        <v>68</v>
      </c>
      <c r="B342" s="56" t="s">
        <v>197</v>
      </c>
      <c r="C342" s="56" t="s">
        <v>228</v>
      </c>
      <c r="D342" s="56" t="s">
        <v>229</v>
      </c>
      <c r="E342" s="56" t="s">
        <v>217</v>
      </c>
      <c r="F342" s="5">
        <v>306.84199999999998</v>
      </c>
      <c r="G342" s="5">
        <v>528.08200138000007</v>
      </c>
      <c r="H342" s="5">
        <v>528.08200216</v>
      </c>
      <c r="I342" s="5">
        <v>528.08200373</v>
      </c>
      <c r="J342" s="5">
        <v>562.24200375999999</v>
      </c>
      <c r="K342" s="5">
        <v>528.08201001999998</v>
      </c>
      <c r="L342" s="5">
        <v>528.08201402999998</v>
      </c>
      <c r="M342" s="5">
        <v>528.08202513000003</v>
      </c>
      <c r="N342" s="5">
        <v>528.08202514000004</v>
      </c>
      <c r="O342" s="5">
        <v>528.08202518000007</v>
      </c>
      <c r="P342" s="5">
        <v>528.08202518999997</v>
      </c>
      <c r="Q342" s="5">
        <v>528.08202520999998</v>
      </c>
      <c r="R342" s="5">
        <v>528.08202574000006</v>
      </c>
      <c r="S342" s="5">
        <v>528.08203054000001</v>
      </c>
      <c r="T342" s="5">
        <v>528.08208625999998</v>
      </c>
      <c r="U342" s="5">
        <v>528.08216933000006</v>
      </c>
      <c r="V342" s="5">
        <v>528.08216970000001</v>
      </c>
      <c r="W342" s="5">
        <v>575.96252278999998</v>
      </c>
      <c r="X342" s="5">
        <v>636.34136110999998</v>
      </c>
      <c r="Y342" s="5">
        <v>964.59290113999998</v>
      </c>
      <c r="Z342" s="5">
        <v>1066.2613268099999</v>
      </c>
      <c r="AA342" s="5">
        <v>1066.2613271299999</v>
      </c>
      <c r="AB342" s="5">
        <v>1066.26132725</v>
      </c>
      <c r="AC342" s="5">
        <v>1231.0365346999999</v>
      </c>
      <c r="AD342" s="5">
        <v>1170.9054148299999</v>
      </c>
      <c r="AE342" s="5">
        <v>2473.7843520699998</v>
      </c>
      <c r="AF342" s="5">
        <v>2421.2399199199999</v>
      </c>
      <c r="AG342" s="5">
        <v>2421.2399199500001</v>
      </c>
    </row>
    <row r="343" spans="1:33">
      <c r="A343" s="56" t="s">
        <v>68</v>
      </c>
      <c r="B343" s="56" t="s">
        <v>197</v>
      </c>
      <c r="C343" s="56" t="s">
        <v>230</v>
      </c>
      <c r="D343" s="56" t="s">
        <v>231</v>
      </c>
      <c r="E343" s="56" t="s">
        <v>217</v>
      </c>
      <c r="F343" s="5">
        <v>1214.288</v>
      </c>
      <c r="G343" s="5">
        <v>1360.2880014299999</v>
      </c>
      <c r="H343" s="5">
        <v>1360.28800234</v>
      </c>
      <c r="I343" s="5">
        <v>1360.2880045100001</v>
      </c>
      <c r="J343" s="5">
        <v>1360.28800495</v>
      </c>
      <c r="K343" s="5">
        <v>1360.28802159</v>
      </c>
      <c r="L343" s="5">
        <v>1360.2880896300001</v>
      </c>
      <c r="M343" s="5">
        <v>1360.28809907</v>
      </c>
      <c r="N343" s="5">
        <v>1360.2880990799999</v>
      </c>
      <c r="O343" s="5">
        <v>2362.4270601500002</v>
      </c>
      <c r="P343" s="5">
        <v>2362.4270612700002</v>
      </c>
      <c r="Q343" s="5">
        <v>2694.475489299999</v>
      </c>
      <c r="R343" s="5">
        <v>2709.726418109999</v>
      </c>
      <c r="S343" s="5">
        <v>2933.92446806</v>
      </c>
      <c r="T343" s="5">
        <v>3404.2153268799989</v>
      </c>
      <c r="U343" s="5">
        <v>3758.5601470699989</v>
      </c>
      <c r="V343" s="5">
        <v>5055.9612026000004</v>
      </c>
      <c r="W343" s="5">
        <v>5337.9696915600007</v>
      </c>
      <c r="X343" s="5">
        <v>6039.5429886100001</v>
      </c>
      <c r="Y343" s="5">
        <v>6039.5429895800007</v>
      </c>
      <c r="Z343" s="5">
        <v>6890.1629913600009</v>
      </c>
      <c r="AA343" s="5">
        <v>6787.2029916300007</v>
      </c>
      <c r="AB343" s="5">
        <v>7936.2239410599996</v>
      </c>
      <c r="AC343" s="5">
        <v>7742.1699435399996</v>
      </c>
      <c r="AD343" s="5">
        <v>7342.1699436199997</v>
      </c>
      <c r="AE343" s="5">
        <v>7314.8699452199999</v>
      </c>
      <c r="AF343" s="5">
        <v>9042.2571697699987</v>
      </c>
      <c r="AG343" s="5">
        <v>9042.2571697999992</v>
      </c>
    </row>
    <row r="344" spans="1:33">
      <c r="A344" s="56" t="s">
        <v>68</v>
      </c>
      <c r="B344" s="56" t="s">
        <v>197</v>
      </c>
      <c r="C344" s="56" t="s">
        <v>232</v>
      </c>
      <c r="D344" s="56" t="s">
        <v>233</v>
      </c>
      <c r="E344" s="56" t="s">
        <v>217</v>
      </c>
      <c r="F344" s="5">
        <v>0</v>
      </c>
      <c r="G344" s="5">
        <v>1.37E-6</v>
      </c>
      <c r="H344" s="5">
        <v>2.4499999999999998E-6</v>
      </c>
      <c r="I344" s="5">
        <v>4.8199999999999996E-6</v>
      </c>
      <c r="J344" s="5">
        <v>4.9899999999999997E-6</v>
      </c>
      <c r="K344" s="5">
        <v>3.2499999999999997E-5</v>
      </c>
      <c r="L344" s="5">
        <v>5.9679999999999998E-5</v>
      </c>
      <c r="M344" s="5">
        <v>133.69309770999999</v>
      </c>
      <c r="N344" s="5">
        <v>133.69309772</v>
      </c>
      <c r="O344" s="5">
        <v>133.69309774999999</v>
      </c>
      <c r="P344" s="5">
        <v>133.69309777999999</v>
      </c>
      <c r="Q344" s="5">
        <v>133.6930978</v>
      </c>
      <c r="R344" s="5">
        <v>136.80625198000001</v>
      </c>
      <c r="S344" s="5">
        <v>139.09753430000001</v>
      </c>
      <c r="T344" s="5">
        <v>151.86391065999999</v>
      </c>
      <c r="U344" s="5">
        <v>164.9561305</v>
      </c>
      <c r="V344" s="5">
        <v>169.20942055</v>
      </c>
      <c r="W344" s="5">
        <v>365.77628559999999</v>
      </c>
      <c r="X344" s="5">
        <v>1120.3229253300001</v>
      </c>
      <c r="Y344" s="5">
        <v>2936.4688459899999</v>
      </c>
      <c r="Z344" s="5">
        <v>2936.4688462099998</v>
      </c>
      <c r="AA344" s="5">
        <v>2936.4688464400001</v>
      </c>
      <c r="AB344" s="5">
        <v>2936.4688467800001</v>
      </c>
      <c r="AC344" s="5">
        <v>4013.8555479000001</v>
      </c>
      <c r="AD344" s="5">
        <v>4013.8555480599998</v>
      </c>
      <c r="AE344" s="5">
        <v>6099.9998472099996</v>
      </c>
      <c r="AF344" s="5">
        <v>6099.99984735</v>
      </c>
      <c r="AG344" s="5">
        <v>6099.9998473799997</v>
      </c>
    </row>
    <row r="345" spans="1:33">
      <c r="A345" s="56" t="s">
        <v>68</v>
      </c>
      <c r="B345" s="56" t="s">
        <v>163</v>
      </c>
      <c r="C345" s="56" t="s">
        <v>234</v>
      </c>
      <c r="D345" s="56" t="s">
        <v>235</v>
      </c>
      <c r="E345" s="56" t="s">
        <v>217</v>
      </c>
      <c r="F345" s="5">
        <v>1.86E-6</v>
      </c>
      <c r="G345" s="5">
        <v>1.8700000000000001E-6</v>
      </c>
      <c r="H345" s="5">
        <v>4.07E-6</v>
      </c>
      <c r="I345" s="5">
        <v>6.6699999999999997E-6</v>
      </c>
      <c r="J345" s="5">
        <v>7.08E-6</v>
      </c>
      <c r="K345" s="5">
        <v>2.1650000000000001E-5</v>
      </c>
      <c r="L345" s="5">
        <v>2.1650000000000001E-5</v>
      </c>
      <c r="M345" s="5">
        <v>2.2949999999999999E-5</v>
      </c>
      <c r="N345" s="5">
        <v>3.0809999999999998E-5</v>
      </c>
      <c r="O345" s="5">
        <v>3.3389999999999997E-5</v>
      </c>
      <c r="P345" s="5">
        <v>3.3439999999999998E-5</v>
      </c>
      <c r="Q345" s="5">
        <v>5.3440000000000003E-5</v>
      </c>
      <c r="R345" s="5">
        <v>5.3449999999999998E-5</v>
      </c>
      <c r="S345" s="5">
        <v>5.346E-5</v>
      </c>
      <c r="T345" s="5">
        <v>1.8071999999999999E-4</v>
      </c>
      <c r="U345" s="5">
        <v>9.9741000000000001E-4</v>
      </c>
      <c r="V345" s="5">
        <v>9.976099999999999E-4</v>
      </c>
      <c r="W345" s="5">
        <v>9.9824000000000006E-4</v>
      </c>
      <c r="X345" s="5">
        <v>1.0062700000000001E-3</v>
      </c>
      <c r="Y345" s="5">
        <v>1.00876E-3</v>
      </c>
      <c r="Z345" s="5">
        <v>1.0319999999999999E-3</v>
      </c>
      <c r="AA345" s="5">
        <v>1.0688099999999999E-3</v>
      </c>
      <c r="AB345" s="5">
        <v>1.1454499999999999E-3</v>
      </c>
      <c r="AC345" s="5">
        <v>1.24457E-3</v>
      </c>
      <c r="AD345" s="5">
        <v>198.72753474999999</v>
      </c>
      <c r="AE345" s="5">
        <v>1630.8939972999999</v>
      </c>
      <c r="AF345" s="5">
        <v>1630.8939974800001</v>
      </c>
      <c r="AG345" s="5">
        <v>1630.8939975000001</v>
      </c>
    </row>
    <row r="346" spans="1:33">
      <c r="A346" s="56" t="s">
        <v>68</v>
      </c>
      <c r="B346" s="56" t="s">
        <v>163</v>
      </c>
      <c r="C346" s="56" t="s">
        <v>236</v>
      </c>
      <c r="D346" s="56" t="s">
        <v>237</v>
      </c>
      <c r="E346" s="56" t="s">
        <v>217</v>
      </c>
      <c r="F346" s="5">
        <v>166.00000173999999</v>
      </c>
      <c r="G346" s="5">
        <v>166.00000173999999</v>
      </c>
      <c r="H346" s="5">
        <v>166.00000277999999</v>
      </c>
      <c r="I346" s="5">
        <v>166.00000445000001</v>
      </c>
      <c r="J346" s="5">
        <v>166.00000446000001</v>
      </c>
      <c r="K346" s="5">
        <v>166.00003935000001</v>
      </c>
      <c r="L346" s="5">
        <v>173.34185166</v>
      </c>
      <c r="M346" s="5">
        <v>173.99753023</v>
      </c>
      <c r="N346" s="5">
        <v>177.13734808999999</v>
      </c>
      <c r="O346" s="5">
        <v>177.13734819000001</v>
      </c>
      <c r="P346" s="5">
        <v>178.72995612</v>
      </c>
      <c r="Q346" s="5">
        <v>181.53589375999999</v>
      </c>
      <c r="R346" s="5">
        <v>181.53589381</v>
      </c>
      <c r="S346" s="5">
        <v>187.65689318</v>
      </c>
      <c r="T346" s="5">
        <v>198.58021916000001</v>
      </c>
      <c r="U346" s="5">
        <v>220.47533655000001</v>
      </c>
      <c r="V346" s="5">
        <v>220.47533662999999</v>
      </c>
      <c r="W346" s="5">
        <v>220.47535504999999</v>
      </c>
      <c r="X346" s="5">
        <v>222.98661299</v>
      </c>
      <c r="Y346" s="5">
        <v>232.39664463</v>
      </c>
      <c r="Z346" s="5">
        <v>232.39664475000001</v>
      </c>
      <c r="AA346" s="5">
        <v>232.39664536000001</v>
      </c>
      <c r="AB346" s="5">
        <v>234.26272255000001</v>
      </c>
      <c r="AC346" s="5">
        <v>240.85861879999999</v>
      </c>
      <c r="AD346" s="5">
        <v>240.85861906</v>
      </c>
      <c r="AE346" s="5">
        <v>240.85861936000001</v>
      </c>
      <c r="AF346" s="5">
        <v>250.89625253</v>
      </c>
      <c r="AG346" s="5">
        <v>250.89625293</v>
      </c>
    </row>
    <row r="347" spans="1:33">
      <c r="A347" s="56" t="s">
        <v>68</v>
      </c>
      <c r="B347" s="56" t="s">
        <v>163</v>
      </c>
      <c r="C347" s="56" t="s">
        <v>238</v>
      </c>
      <c r="D347" s="56" t="s">
        <v>239</v>
      </c>
      <c r="E347" s="56" t="s">
        <v>217</v>
      </c>
      <c r="F347" s="5">
        <v>535.02000129999999</v>
      </c>
      <c r="G347" s="5">
        <v>535.02000132000001</v>
      </c>
      <c r="H347" s="5">
        <v>535.02000171999998</v>
      </c>
      <c r="I347" s="5">
        <v>535.02000262000001</v>
      </c>
      <c r="J347" s="5">
        <v>535.02000265000004</v>
      </c>
      <c r="K347" s="5">
        <v>535.02000778000001</v>
      </c>
      <c r="L347" s="5">
        <v>735.11759820999998</v>
      </c>
      <c r="M347" s="5">
        <v>735.11759839000001</v>
      </c>
      <c r="N347" s="5">
        <v>1050.8151132999999</v>
      </c>
      <c r="O347" s="5">
        <v>1084.36122249</v>
      </c>
      <c r="P347" s="5">
        <v>1084.36122256</v>
      </c>
      <c r="Q347" s="5">
        <v>1631.77778681</v>
      </c>
      <c r="R347" s="5">
        <v>2052.2328020599998</v>
      </c>
      <c r="S347" s="5">
        <v>3013.9600919899999</v>
      </c>
      <c r="T347" s="5">
        <v>3520.0199884899998</v>
      </c>
      <c r="U347" s="5">
        <v>3520.0199885299999</v>
      </c>
      <c r="V347" s="5">
        <v>3520.01998856</v>
      </c>
      <c r="W347" s="5">
        <v>3520.0199886</v>
      </c>
      <c r="X347" s="5">
        <v>3544.5756246599999</v>
      </c>
      <c r="Y347" s="5">
        <v>3544.5756248100001</v>
      </c>
      <c r="Z347" s="5">
        <v>4069.0641811599999</v>
      </c>
      <c r="AA347" s="5">
        <v>4069.0641818899999</v>
      </c>
      <c r="AB347" s="5">
        <v>4818.4357520600006</v>
      </c>
      <c r="AC347" s="5">
        <v>6042.0364826300001</v>
      </c>
      <c r="AD347" s="5">
        <v>6042.0364830400003</v>
      </c>
      <c r="AE347" s="5">
        <v>6453.4607832300007</v>
      </c>
      <c r="AF347" s="5">
        <v>7181.8362391100009</v>
      </c>
      <c r="AG347" s="5">
        <v>7181.8362393700008</v>
      </c>
    </row>
    <row r="348" spans="1:33">
      <c r="A348" s="56" t="s">
        <v>68</v>
      </c>
      <c r="B348" s="56" t="s">
        <v>163</v>
      </c>
      <c r="C348" s="56" t="s">
        <v>240</v>
      </c>
      <c r="D348" s="56" t="s">
        <v>241</v>
      </c>
      <c r="E348" s="56" t="s">
        <v>217</v>
      </c>
      <c r="F348" s="5">
        <v>762.40500242999997</v>
      </c>
      <c r="G348" s="5">
        <v>762.40500242999997</v>
      </c>
      <c r="H348" s="5">
        <v>762.40501302000007</v>
      </c>
      <c r="I348" s="5">
        <v>762.40501747999997</v>
      </c>
      <c r="J348" s="5">
        <v>1949.97918678</v>
      </c>
      <c r="K348" s="5">
        <v>3451.6877417599999</v>
      </c>
      <c r="L348" s="5">
        <v>3451.6877417599999</v>
      </c>
      <c r="M348" s="5">
        <v>3451.6877417699998</v>
      </c>
      <c r="N348" s="5">
        <v>3451.6877418099998</v>
      </c>
      <c r="O348" s="5">
        <v>3678.5706436800001</v>
      </c>
      <c r="P348" s="5">
        <v>3678.57064373</v>
      </c>
      <c r="Q348" s="5">
        <v>3892.0912406799998</v>
      </c>
      <c r="R348" s="5">
        <v>3892.0912406900002</v>
      </c>
      <c r="S348" s="5">
        <v>3892.09124071</v>
      </c>
      <c r="T348" s="5">
        <v>3892.0912408499998</v>
      </c>
      <c r="U348" s="5">
        <v>4853.8933143100003</v>
      </c>
      <c r="V348" s="5">
        <v>4853.8933145000001</v>
      </c>
      <c r="W348" s="5">
        <v>4899.0369482799997</v>
      </c>
      <c r="X348" s="5">
        <v>6661.8364191699993</v>
      </c>
      <c r="Y348" s="5">
        <v>6657.2555738399997</v>
      </c>
      <c r="Z348" s="5">
        <v>6657.2555741699998</v>
      </c>
      <c r="AA348" s="5">
        <v>6858.1076672700001</v>
      </c>
      <c r="AB348" s="5">
        <v>7106.69524619</v>
      </c>
      <c r="AC348" s="5">
        <v>7106.6952490200001</v>
      </c>
      <c r="AD348" s="5">
        <v>7106.6952510900001</v>
      </c>
      <c r="AE348" s="5">
        <v>7270.4287928500007</v>
      </c>
      <c r="AF348" s="5">
        <v>7272.0399590699999</v>
      </c>
      <c r="AG348" s="5">
        <v>7202.2899590999996</v>
      </c>
    </row>
    <row r="349" spans="1:33">
      <c r="A349" s="56" t="s">
        <v>68</v>
      </c>
      <c r="B349" s="56" t="s">
        <v>163</v>
      </c>
      <c r="C349" s="56" t="s">
        <v>242</v>
      </c>
      <c r="D349" s="56" t="s">
        <v>243</v>
      </c>
      <c r="E349" s="56" t="s">
        <v>217</v>
      </c>
      <c r="F349" s="5">
        <v>53.000002739999999</v>
      </c>
      <c r="G349" s="5">
        <v>53.000002739999999</v>
      </c>
      <c r="H349" s="5">
        <v>53.000017020000001</v>
      </c>
      <c r="I349" s="5">
        <v>53.000017030000002</v>
      </c>
      <c r="J349" s="5">
        <v>169.12961970999999</v>
      </c>
      <c r="K349" s="5">
        <v>184.22115667</v>
      </c>
      <c r="L349" s="5">
        <v>184.22115667</v>
      </c>
      <c r="M349" s="5">
        <v>184.50817408</v>
      </c>
      <c r="N349" s="5">
        <v>184.50817409000001</v>
      </c>
      <c r="O349" s="5">
        <v>184.50817412999999</v>
      </c>
      <c r="P349" s="5">
        <v>184.50817413999999</v>
      </c>
      <c r="Q349" s="5">
        <v>184.50817415</v>
      </c>
      <c r="R349" s="5">
        <v>184.50817415</v>
      </c>
      <c r="S349" s="5">
        <v>184.50817416000001</v>
      </c>
      <c r="T349" s="5">
        <v>184.50817419000001</v>
      </c>
      <c r="U349" s="5">
        <v>239.59856310000001</v>
      </c>
      <c r="V349" s="5">
        <v>239.59856311999999</v>
      </c>
      <c r="W349" s="5">
        <v>239.59856314999999</v>
      </c>
      <c r="X349" s="5">
        <v>239.59856318999999</v>
      </c>
      <c r="Y349" s="5">
        <v>239.59856323</v>
      </c>
      <c r="Z349" s="5">
        <v>272.62621116000003</v>
      </c>
      <c r="AA349" s="5">
        <v>273.35922678999998</v>
      </c>
      <c r="AB349" s="5">
        <v>273.35922704000001</v>
      </c>
      <c r="AC349" s="5">
        <v>273.35922718</v>
      </c>
      <c r="AD349" s="5">
        <v>273.35922739</v>
      </c>
      <c r="AE349" s="5">
        <v>273.35922778000003</v>
      </c>
      <c r="AF349" s="5">
        <v>320.19752754000001</v>
      </c>
      <c r="AG349" s="5">
        <v>320.19752783000001</v>
      </c>
    </row>
    <row r="350" spans="1:33">
      <c r="A350" s="56" t="s">
        <v>68</v>
      </c>
      <c r="B350" s="56" t="s">
        <v>163</v>
      </c>
      <c r="C350" s="56" t="s">
        <v>244</v>
      </c>
      <c r="D350" s="56" t="s">
        <v>245</v>
      </c>
      <c r="E350" s="56" t="s">
        <v>217</v>
      </c>
      <c r="F350" s="5">
        <v>1121.3400007600001</v>
      </c>
      <c r="G350" s="5">
        <v>1121.34000092</v>
      </c>
      <c r="H350" s="5">
        <v>1121.34000631</v>
      </c>
      <c r="I350" s="5">
        <v>1121.3400063399999</v>
      </c>
      <c r="J350" s="5">
        <v>1121.3400088400001</v>
      </c>
      <c r="K350" s="5">
        <v>1121.34003983</v>
      </c>
      <c r="L350" s="5">
        <v>1122.2400398299999</v>
      </c>
      <c r="M350" s="5">
        <v>1121.34004512</v>
      </c>
      <c r="N350" s="5">
        <v>1121.34005196</v>
      </c>
      <c r="O350" s="5">
        <v>1840.4153005799999</v>
      </c>
      <c r="P350" s="5">
        <v>1840.4153005999999</v>
      </c>
      <c r="Q350" s="5">
        <v>1840.41530061</v>
      </c>
      <c r="R350" s="5">
        <v>1840.41530061</v>
      </c>
      <c r="S350" s="5">
        <v>1840.41530063</v>
      </c>
      <c r="T350" s="5">
        <v>1840.41530066</v>
      </c>
      <c r="U350" s="5">
        <v>2028.2880393</v>
      </c>
      <c r="V350" s="5">
        <v>2028.2880394199999</v>
      </c>
      <c r="W350" s="5">
        <v>3563.3743408400001</v>
      </c>
      <c r="X350" s="5">
        <v>3563.37434153</v>
      </c>
      <c r="Y350" s="5">
        <v>4383.4772713599996</v>
      </c>
      <c r="Z350" s="5">
        <v>4383.4772718300001</v>
      </c>
      <c r="AA350" s="5">
        <v>4383.4772719600014</v>
      </c>
      <c r="AB350" s="5">
        <v>4383.4772720400006</v>
      </c>
      <c r="AC350" s="5">
        <v>4383.47727209</v>
      </c>
      <c r="AD350" s="5">
        <v>4383.4772721899999</v>
      </c>
      <c r="AE350" s="5">
        <v>4383.4772723000005</v>
      </c>
      <c r="AF350" s="5">
        <v>4602.9699735300001</v>
      </c>
      <c r="AG350" s="5">
        <v>4353.9759735799998</v>
      </c>
    </row>
    <row r="351" spans="1:33">
      <c r="A351" s="56" t="s">
        <v>68</v>
      </c>
      <c r="B351" s="56" t="s">
        <v>163</v>
      </c>
      <c r="C351" s="56" t="s">
        <v>246</v>
      </c>
      <c r="D351" s="56" t="s">
        <v>247</v>
      </c>
      <c r="E351" s="56" t="s">
        <v>217</v>
      </c>
      <c r="F351" s="5">
        <v>456.24400213000001</v>
      </c>
      <c r="G351" s="5">
        <v>456.24400213000001</v>
      </c>
      <c r="H351" s="5">
        <v>456.24400684</v>
      </c>
      <c r="I351" s="5">
        <v>456.24400687000002</v>
      </c>
      <c r="J351" s="5">
        <v>456.24400889999998</v>
      </c>
      <c r="K351" s="5">
        <v>456.24403340999999</v>
      </c>
      <c r="L351" s="5">
        <v>456.24403340999999</v>
      </c>
      <c r="M351" s="5">
        <v>456.24403826999998</v>
      </c>
      <c r="N351" s="5">
        <v>456.24404532999989</v>
      </c>
      <c r="O351" s="5">
        <v>456.24454841999989</v>
      </c>
      <c r="P351" s="5">
        <v>456.24454845000002</v>
      </c>
      <c r="Q351" s="5">
        <v>456.24454845999998</v>
      </c>
      <c r="R351" s="5">
        <v>456.24454845999998</v>
      </c>
      <c r="S351" s="5">
        <v>456.24454847999999</v>
      </c>
      <c r="T351" s="5">
        <v>456.24455628999999</v>
      </c>
      <c r="U351" s="5">
        <v>456.24467284000002</v>
      </c>
      <c r="V351" s="5">
        <v>456.24467299999998</v>
      </c>
      <c r="W351" s="5">
        <v>456.24526166999999</v>
      </c>
      <c r="X351" s="5">
        <v>456.24526194999999</v>
      </c>
      <c r="Y351" s="5">
        <v>1484.24397673</v>
      </c>
      <c r="Z351" s="5">
        <v>1484.2439767599999</v>
      </c>
      <c r="AA351" s="5">
        <v>1484.2440001800001</v>
      </c>
      <c r="AB351" s="5">
        <v>1484.24400029</v>
      </c>
      <c r="AC351" s="5">
        <v>1484.2440003199999</v>
      </c>
      <c r="AD351" s="5">
        <v>1484.2440003500001</v>
      </c>
      <c r="AE351" s="5">
        <v>1484.24400036</v>
      </c>
      <c r="AF351" s="5">
        <v>1484.2440003700001</v>
      </c>
      <c r="AG351" s="5">
        <v>1307.9800003800001</v>
      </c>
    </row>
    <row r="352" spans="1:33">
      <c r="A352" s="56" t="s">
        <v>68</v>
      </c>
      <c r="B352" s="56" t="s">
        <v>163</v>
      </c>
      <c r="C352" s="56" t="s">
        <v>248</v>
      </c>
      <c r="D352" s="56" t="s">
        <v>249</v>
      </c>
      <c r="E352" s="56" t="s">
        <v>217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</row>
    <row r="353" spans="1:33">
      <c r="A353" s="56" t="s">
        <v>68</v>
      </c>
      <c r="B353" s="56" t="s">
        <v>163</v>
      </c>
      <c r="C353" s="56" t="s">
        <v>250</v>
      </c>
      <c r="D353" s="56" t="s">
        <v>251</v>
      </c>
      <c r="E353" s="56" t="s">
        <v>217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</row>
    <row r="354" spans="1:33">
      <c r="A354" s="56" t="s">
        <v>68</v>
      </c>
      <c r="B354" s="56" t="s">
        <v>198</v>
      </c>
      <c r="C354" s="56" t="s">
        <v>252</v>
      </c>
      <c r="D354" s="56" t="s">
        <v>253</v>
      </c>
      <c r="E354" s="56" t="s">
        <v>217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</row>
    <row r="355" spans="1:33">
      <c r="A355" s="56" t="s">
        <v>68</v>
      </c>
      <c r="B355" s="56" t="s">
        <v>198</v>
      </c>
      <c r="C355" s="56" t="s">
        <v>254</v>
      </c>
      <c r="D355" s="56" t="s">
        <v>255</v>
      </c>
      <c r="E355" s="56" t="s">
        <v>217</v>
      </c>
      <c r="F355" s="5">
        <v>0</v>
      </c>
      <c r="G355" s="5">
        <v>1.3999999999999999E-6</v>
      </c>
      <c r="H355" s="5">
        <v>2.5399999999999998E-6</v>
      </c>
      <c r="I355" s="5">
        <v>2.6000000000000001E-6</v>
      </c>
      <c r="J355" s="5">
        <v>2.6299999999999998E-6</v>
      </c>
      <c r="K355" s="5">
        <v>3.58E-6</v>
      </c>
      <c r="L355" s="5">
        <v>5.1900000000000003E-6</v>
      </c>
      <c r="M355" s="5">
        <v>5.4750000000000003E-5</v>
      </c>
      <c r="N355" s="5">
        <v>5.4759999999999997E-5</v>
      </c>
      <c r="O355" s="5">
        <v>5.4759999999999997E-5</v>
      </c>
      <c r="P355" s="5">
        <v>5.4759999999999997E-5</v>
      </c>
      <c r="Q355" s="5">
        <v>5.4759999999999997E-5</v>
      </c>
      <c r="R355" s="5">
        <v>5.4759999999999997E-5</v>
      </c>
      <c r="S355" s="5">
        <v>5.4889999999999998E-5</v>
      </c>
      <c r="T355" s="5">
        <v>5.9089999999999998E-5</v>
      </c>
      <c r="U355" s="5">
        <v>6.5339999999999994E-5</v>
      </c>
      <c r="V355" s="5">
        <v>1.1493999999999999E-4</v>
      </c>
      <c r="W355" s="5">
        <v>1.1509E-4</v>
      </c>
      <c r="X355" s="5">
        <v>1.8432E-4</v>
      </c>
      <c r="Y355" s="5">
        <v>502.80781517000003</v>
      </c>
      <c r="Z355" s="5">
        <v>531.13424150000003</v>
      </c>
      <c r="AA355" s="5">
        <v>531.13424156999997</v>
      </c>
      <c r="AB355" s="5">
        <v>531.13424215999999</v>
      </c>
      <c r="AC355" s="5">
        <v>531.13424220000002</v>
      </c>
      <c r="AD355" s="5">
        <v>531.13424239999995</v>
      </c>
      <c r="AE355" s="5">
        <v>531.13424249000002</v>
      </c>
      <c r="AF355" s="5">
        <v>584.51068728999996</v>
      </c>
      <c r="AG355" s="5">
        <v>584.51068731999999</v>
      </c>
    </row>
    <row r="356" spans="1:33">
      <c r="A356" s="56" t="s">
        <v>68</v>
      </c>
      <c r="B356" s="56" t="s">
        <v>198</v>
      </c>
      <c r="C356" s="56" t="s">
        <v>256</v>
      </c>
      <c r="D356" s="56" t="s">
        <v>257</v>
      </c>
      <c r="E356" s="56" t="s">
        <v>217</v>
      </c>
      <c r="F356" s="5">
        <v>624.26499999999999</v>
      </c>
      <c r="G356" s="5">
        <v>624.26500120000003</v>
      </c>
      <c r="H356" s="5">
        <v>624.26500153000006</v>
      </c>
      <c r="I356" s="5">
        <v>624.26500168000007</v>
      </c>
      <c r="J356" s="5">
        <v>624.26500215999999</v>
      </c>
      <c r="K356" s="5">
        <v>624.26500249000003</v>
      </c>
      <c r="L356" s="5">
        <v>624.26500288</v>
      </c>
      <c r="M356" s="5">
        <v>624.26500861</v>
      </c>
      <c r="N356" s="5">
        <v>624.26502372000004</v>
      </c>
      <c r="O356" s="5">
        <v>2105.3228915200002</v>
      </c>
      <c r="P356" s="5">
        <v>2105.3228915300001</v>
      </c>
      <c r="Q356" s="5">
        <v>2105.3228915499999</v>
      </c>
      <c r="R356" s="5">
        <v>2105.3228915499999</v>
      </c>
      <c r="S356" s="5">
        <v>2380.0248037599999</v>
      </c>
      <c r="T356" s="5">
        <v>2380.0248037800002</v>
      </c>
      <c r="U356" s="5">
        <v>2884.0412724100001</v>
      </c>
      <c r="V356" s="5">
        <v>2884.0412724399998</v>
      </c>
      <c r="W356" s="5">
        <v>2884.0412724600001</v>
      </c>
      <c r="X356" s="5">
        <v>2884.04127264</v>
      </c>
      <c r="Y356" s="5">
        <v>3300.4635167599999</v>
      </c>
      <c r="Z356" s="5">
        <v>3560.48387976</v>
      </c>
      <c r="AA356" s="5">
        <v>3560.4838799499998</v>
      </c>
      <c r="AB356" s="5">
        <v>3547.8968894099999</v>
      </c>
      <c r="AC356" s="5">
        <v>3547.8968894499999</v>
      </c>
      <c r="AD356" s="5">
        <v>3921.8518731499998</v>
      </c>
      <c r="AE356" s="5">
        <v>3874.46160336</v>
      </c>
      <c r="AF356" s="5">
        <v>4780.9999148500001</v>
      </c>
      <c r="AG356" s="5">
        <v>4699.9999148799998</v>
      </c>
    </row>
    <row r="357" spans="1:33">
      <c r="A357" s="56" t="s">
        <v>68</v>
      </c>
      <c r="B357" s="56" t="s">
        <v>198</v>
      </c>
      <c r="C357" s="56" t="s">
        <v>258</v>
      </c>
      <c r="D357" s="56" t="s">
        <v>259</v>
      </c>
      <c r="E357" s="56" t="s">
        <v>217</v>
      </c>
      <c r="F357" s="5">
        <v>0</v>
      </c>
      <c r="G357" s="5">
        <v>1.5200000000000001E-6</v>
      </c>
      <c r="H357" s="5">
        <v>2.6400000000000001E-6</v>
      </c>
      <c r="I357" s="5">
        <v>2.8200000000000001E-6</v>
      </c>
      <c r="J357" s="5">
        <v>3.2100000000000002E-6</v>
      </c>
      <c r="K357" s="5">
        <v>4.33E-6</v>
      </c>
      <c r="L357" s="5">
        <v>7.8699999999999992E-6</v>
      </c>
      <c r="M357" s="5">
        <v>3.8019999999999999E-5</v>
      </c>
      <c r="N357" s="5">
        <v>3.803E-5</v>
      </c>
      <c r="O357" s="5">
        <v>3.803E-5</v>
      </c>
      <c r="P357" s="5">
        <v>3.803E-5</v>
      </c>
      <c r="Q357" s="5">
        <v>3.8040000000000002E-5</v>
      </c>
      <c r="R357" s="5">
        <v>3.8040000000000002E-5</v>
      </c>
      <c r="S357" s="5">
        <v>3.8059999999999998E-5</v>
      </c>
      <c r="T357" s="5">
        <v>4.5939999999999997E-5</v>
      </c>
      <c r="U357" s="5">
        <v>1.6017000000000001E-4</v>
      </c>
      <c r="V357" s="5">
        <v>399.99999106000001</v>
      </c>
      <c r="W357" s="5">
        <v>399.99999107999997</v>
      </c>
      <c r="X357" s="5">
        <v>399.99999109999999</v>
      </c>
      <c r="Y357" s="5">
        <v>399.99999115000003</v>
      </c>
      <c r="Z357" s="5">
        <v>399.99999117999999</v>
      </c>
      <c r="AA357" s="5">
        <v>399.99999222000002</v>
      </c>
      <c r="AB357" s="5">
        <v>400.00000090999998</v>
      </c>
      <c r="AC357" s="5">
        <v>400.00000094000001</v>
      </c>
      <c r="AD357" s="5">
        <v>744.81981661999998</v>
      </c>
      <c r="AE357" s="5">
        <v>1461.2254426699999</v>
      </c>
      <c r="AF357" s="5">
        <v>3694.2365666999999</v>
      </c>
      <c r="AG357" s="5">
        <v>3694.23656673</v>
      </c>
    </row>
    <row r="358" spans="1:33">
      <c r="A358" s="56" t="s">
        <v>68</v>
      </c>
      <c r="B358" s="56" t="s">
        <v>198</v>
      </c>
      <c r="C358" s="56" t="s">
        <v>260</v>
      </c>
      <c r="D358" s="56" t="s">
        <v>261</v>
      </c>
      <c r="E358" s="56" t="s">
        <v>217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</row>
    <row r="359" spans="1:33">
      <c r="A359" s="56" t="s">
        <v>68</v>
      </c>
      <c r="B359" s="56" t="s">
        <v>198</v>
      </c>
      <c r="C359" s="56" t="s">
        <v>262</v>
      </c>
      <c r="D359" s="56" t="s">
        <v>263</v>
      </c>
      <c r="E359" s="56" t="s">
        <v>217</v>
      </c>
      <c r="F359" s="5">
        <v>0</v>
      </c>
      <c r="G359" s="5">
        <v>1.3999999999999999E-6</v>
      </c>
      <c r="H359" s="5">
        <v>1.9199999999999998E-6</v>
      </c>
      <c r="I359" s="5">
        <v>2.1399999999999998E-6</v>
      </c>
      <c r="J359" s="5">
        <v>2.4600000000000002E-6</v>
      </c>
      <c r="K359" s="5">
        <v>3.1599999999999998E-6</v>
      </c>
      <c r="L359" s="5">
        <v>3.9099999999999998E-6</v>
      </c>
      <c r="M359" s="5">
        <v>1.274E-5</v>
      </c>
      <c r="N359" s="5">
        <v>1.277E-5</v>
      </c>
      <c r="O359" s="5">
        <v>1.277E-5</v>
      </c>
      <c r="P359" s="5">
        <v>1.278E-5</v>
      </c>
      <c r="Q359" s="5">
        <v>1.2809999999999999E-5</v>
      </c>
      <c r="R359" s="5">
        <v>1.2809999999999999E-5</v>
      </c>
      <c r="S359" s="5">
        <v>1.7799999999999999E-5</v>
      </c>
      <c r="T359" s="5">
        <v>2.1610000000000001E-5</v>
      </c>
      <c r="U359" s="5">
        <v>3.9799999999999998E-5</v>
      </c>
      <c r="V359" s="5">
        <v>1.2710999999999999E-4</v>
      </c>
      <c r="W359" s="5">
        <v>1.2713000000000001E-4</v>
      </c>
      <c r="X359" s="5">
        <v>1.2716E-4</v>
      </c>
      <c r="Y359" s="5">
        <v>499.99998875</v>
      </c>
      <c r="Z359" s="5">
        <v>499.99998878999997</v>
      </c>
      <c r="AA359" s="5">
        <v>499.99998880999999</v>
      </c>
      <c r="AB359" s="5">
        <v>500.00000010999997</v>
      </c>
      <c r="AC359" s="5">
        <v>500.00000014</v>
      </c>
      <c r="AD359" s="5">
        <v>500.00000021</v>
      </c>
      <c r="AE359" s="5">
        <v>500.00000025000003</v>
      </c>
      <c r="AF359" s="5">
        <v>500.00000031000002</v>
      </c>
      <c r="AG359" s="5">
        <v>500.00000034999999</v>
      </c>
    </row>
    <row r="360" spans="1:33">
      <c r="A360" s="56" t="s">
        <v>68</v>
      </c>
      <c r="B360" s="56" t="s">
        <v>198</v>
      </c>
      <c r="C360" s="56" t="s">
        <v>264</v>
      </c>
      <c r="D360" s="56" t="s">
        <v>265</v>
      </c>
      <c r="E360" s="56" t="s">
        <v>217</v>
      </c>
      <c r="F360" s="5">
        <v>377.536</v>
      </c>
      <c r="G360" s="5">
        <v>377.53600141999999</v>
      </c>
      <c r="H360" s="5">
        <v>377.53600268999998</v>
      </c>
      <c r="I360" s="5">
        <v>377.53600272</v>
      </c>
      <c r="J360" s="5">
        <v>377.53600276999998</v>
      </c>
      <c r="K360" s="5">
        <v>377.53600368000002</v>
      </c>
      <c r="L360" s="5">
        <v>377.53600556999999</v>
      </c>
      <c r="M360" s="5">
        <v>462.41906439000002</v>
      </c>
      <c r="N360" s="5">
        <v>462.41906440000002</v>
      </c>
      <c r="O360" s="5">
        <v>462.41906440000002</v>
      </c>
      <c r="P360" s="5">
        <v>462.41906440000002</v>
      </c>
      <c r="Q360" s="5">
        <v>462.41906440000002</v>
      </c>
      <c r="R360" s="5">
        <v>462.41906440000002</v>
      </c>
      <c r="S360" s="5">
        <v>462.41906441999998</v>
      </c>
      <c r="T360" s="5">
        <v>462.41906446000002</v>
      </c>
      <c r="U360" s="5">
        <v>462.41906481000001</v>
      </c>
      <c r="V360" s="5">
        <v>462.41906489000002</v>
      </c>
      <c r="W360" s="5">
        <v>462.41906497999997</v>
      </c>
      <c r="X360" s="5">
        <v>560.33708144000002</v>
      </c>
      <c r="Y360" s="5">
        <v>1001.60844989</v>
      </c>
      <c r="Z360" s="5">
        <v>1001.60844997</v>
      </c>
      <c r="AA360" s="5">
        <v>894.08845083999995</v>
      </c>
      <c r="AB360" s="5">
        <v>1098.8888471400001</v>
      </c>
      <c r="AC360" s="5">
        <v>1098.88884717</v>
      </c>
      <c r="AD360" s="5">
        <v>1886.3110939999999</v>
      </c>
      <c r="AE360" s="5">
        <v>1886.3110940500001</v>
      </c>
      <c r="AF360" s="5">
        <v>1970.01594828</v>
      </c>
      <c r="AG360" s="5">
        <v>1970.0159483100001</v>
      </c>
    </row>
    <row r="361" spans="1:33">
      <c r="A361" s="56" t="s">
        <v>68</v>
      </c>
      <c r="B361" s="56" t="s">
        <v>199</v>
      </c>
      <c r="C361" s="56" t="s">
        <v>266</v>
      </c>
      <c r="D361" s="56" t="s">
        <v>267</v>
      </c>
      <c r="E361" s="56" t="s">
        <v>217</v>
      </c>
      <c r="F361" s="5">
        <v>142.1628</v>
      </c>
      <c r="G361" s="5">
        <v>142.1628</v>
      </c>
      <c r="H361" s="5">
        <v>142.1628</v>
      </c>
      <c r="I361" s="5">
        <v>142.1628</v>
      </c>
      <c r="J361" s="5">
        <v>142.1628</v>
      </c>
      <c r="K361" s="5">
        <v>142.1628</v>
      </c>
      <c r="L361" s="5">
        <v>142.1628</v>
      </c>
      <c r="M361" s="5">
        <v>142.1628</v>
      </c>
      <c r="N361" s="5">
        <v>142.1628</v>
      </c>
      <c r="O361" s="5">
        <v>142.1628</v>
      </c>
      <c r="P361" s="5">
        <v>142.1628</v>
      </c>
      <c r="Q361" s="5">
        <v>142.1628</v>
      </c>
      <c r="R361" s="5">
        <v>142.1628</v>
      </c>
      <c r="S361" s="5">
        <v>142.1628</v>
      </c>
      <c r="T361" s="5">
        <v>142.1628</v>
      </c>
      <c r="U361" s="5">
        <v>142.1628</v>
      </c>
      <c r="V361" s="5">
        <v>142.1628</v>
      </c>
      <c r="W361" s="5">
        <v>142.1628</v>
      </c>
      <c r="X361" s="5">
        <v>94.996799999999993</v>
      </c>
      <c r="Y361" s="5">
        <v>94.996799999999993</v>
      </c>
      <c r="Z361" s="5">
        <v>94.996799999999993</v>
      </c>
      <c r="AA361" s="5">
        <v>94.996799999999993</v>
      </c>
      <c r="AB361" s="5">
        <v>94.996799999999993</v>
      </c>
      <c r="AC361" s="5">
        <v>94.996799999999993</v>
      </c>
      <c r="AD361" s="5">
        <v>94.996799999999993</v>
      </c>
      <c r="AE361" s="5">
        <v>94.996799999999993</v>
      </c>
      <c r="AF361" s="5">
        <v>0</v>
      </c>
      <c r="AG361" s="5">
        <v>0</v>
      </c>
    </row>
    <row r="362" spans="1:33">
      <c r="A362" s="56" t="s">
        <v>68</v>
      </c>
      <c r="B362" s="56" t="s">
        <v>199</v>
      </c>
      <c r="C362" s="56" t="s">
        <v>268</v>
      </c>
      <c r="D362" s="56" t="s">
        <v>269</v>
      </c>
      <c r="E362" s="56" t="s">
        <v>217</v>
      </c>
      <c r="F362" s="5">
        <v>25.219000000000001</v>
      </c>
      <c r="G362" s="5">
        <v>25.219002159999999</v>
      </c>
      <c r="H362" s="5">
        <v>25.21900531</v>
      </c>
      <c r="I362" s="5">
        <v>25.219005679999999</v>
      </c>
      <c r="J362" s="5">
        <v>25.2190075</v>
      </c>
      <c r="K362" s="5">
        <v>25.219007510000001</v>
      </c>
      <c r="L362" s="5">
        <v>25.219007850000001</v>
      </c>
      <c r="M362" s="5">
        <v>25.21902738</v>
      </c>
      <c r="N362" s="5">
        <v>19.091056930000001</v>
      </c>
      <c r="O362" s="5">
        <v>19.091056949999999</v>
      </c>
      <c r="P362" s="5">
        <v>19.09105696</v>
      </c>
      <c r="Q362" s="5">
        <v>19.09105701</v>
      </c>
      <c r="R362" s="5">
        <v>19.09105701</v>
      </c>
      <c r="S362" s="5">
        <v>19.091069149999999</v>
      </c>
      <c r="T362" s="5">
        <v>19.091080059999999</v>
      </c>
      <c r="U362" s="5">
        <v>1135.8072021099999</v>
      </c>
      <c r="V362" s="5">
        <v>1135.8072021400001</v>
      </c>
      <c r="W362" s="5">
        <v>1135.8072022199999</v>
      </c>
      <c r="X362" s="5">
        <v>1124.08720225</v>
      </c>
      <c r="Y362" s="5">
        <v>1124.08720247</v>
      </c>
      <c r="Z362" s="5">
        <v>1124.0872025599999</v>
      </c>
      <c r="AA362" s="5">
        <v>1157.6230831600001</v>
      </c>
      <c r="AB362" s="5">
        <v>1150.2520840699999</v>
      </c>
      <c r="AC362" s="5">
        <v>1150.25208417</v>
      </c>
      <c r="AD362" s="5">
        <v>1246.0409888300001</v>
      </c>
      <c r="AE362" s="5">
        <v>1246.0409893999999</v>
      </c>
      <c r="AF362" s="5">
        <v>2091.40164138</v>
      </c>
      <c r="AG362" s="5">
        <v>2091.4016413999998</v>
      </c>
    </row>
    <row r="363" spans="1:33">
      <c r="A363" s="56" t="s">
        <v>68</v>
      </c>
      <c r="B363" s="56" t="s">
        <v>199</v>
      </c>
      <c r="C363" s="56" t="s">
        <v>270</v>
      </c>
      <c r="D363" s="56" t="s">
        <v>271</v>
      </c>
      <c r="E363" s="56" t="s">
        <v>217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</row>
    <row r="364" spans="1:33">
      <c r="A364" s="56" t="s">
        <v>68</v>
      </c>
      <c r="B364" s="56" t="s">
        <v>199</v>
      </c>
      <c r="C364" s="56" t="s">
        <v>272</v>
      </c>
      <c r="D364" s="56" t="s">
        <v>273</v>
      </c>
      <c r="E364" s="56" t="s">
        <v>217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</row>
    <row r="365" spans="1:33">
      <c r="A365" s="56" t="s">
        <v>68</v>
      </c>
      <c r="B365" s="56" t="s">
        <v>199</v>
      </c>
      <c r="C365" s="56" t="s">
        <v>274</v>
      </c>
      <c r="D365" s="56" t="s">
        <v>275</v>
      </c>
      <c r="E365" s="56" t="s">
        <v>217</v>
      </c>
      <c r="F365" s="5">
        <v>295.2</v>
      </c>
      <c r="G365" s="5">
        <v>295.20000171999999</v>
      </c>
      <c r="H365" s="5">
        <v>295.20000334000002</v>
      </c>
      <c r="I365" s="5">
        <v>295.20000376000002</v>
      </c>
      <c r="J365" s="5">
        <v>295.20000491000002</v>
      </c>
      <c r="K365" s="5">
        <v>295.20000492000003</v>
      </c>
      <c r="L365" s="5">
        <v>295.20000494999999</v>
      </c>
      <c r="M365" s="5">
        <v>295.20001737000001</v>
      </c>
      <c r="N365" s="5">
        <v>295.20002184999998</v>
      </c>
      <c r="O365" s="5">
        <v>295.20002500999999</v>
      </c>
      <c r="P365" s="5">
        <v>295.20002502</v>
      </c>
      <c r="Q365" s="5">
        <v>295.20002504000001</v>
      </c>
      <c r="R365" s="5">
        <v>295.20002504000001</v>
      </c>
      <c r="S365" s="5">
        <v>295.20002513999998</v>
      </c>
      <c r="T365" s="5">
        <v>295.20004881</v>
      </c>
      <c r="U365" s="5">
        <v>295.20588309999999</v>
      </c>
      <c r="V365" s="5">
        <v>295.20588312000001</v>
      </c>
      <c r="W365" s="5">
        <v>295.20588314000003</v>
      </c>
      <c r="X365" s="5">
        <v>295.20588322999998</v>
      </c>
      <c r="Y365" s="5">
        <v>295.20588327000002</v>
      </c>
      <c r="Z365" s="5">
        <v>696.56791608999993</v>
      </c>
      <c r="AA365" s="5">
        <v>480.56791724999999</v>
      </c>
      <c r="AB365" s="5">
        <v>480.56791751999998</v>
      </c>
      <c r="AC365" s="5">
        <v>480.56791757000002</v>
      </c>
      <c r="AD365" s="5">
        <v>630.78437042999997</v>
      </c>
      <c r="AE365" s="5">
        <v>1279.86042316</v>
      </c>
      <c r="AF365" s="5">
        <v>2469.9193866700002</v>
      </c>
      <c r="AG365" s="5">
        <v>2469.91938669</v>
      </c>
    </row>
    <row r="366" spans="1:33">
      <c r="A366" s="56" t="s">
        <v>68</v>
      </c>
      <c r="B366" s="56" t="s">
        <v>199</v>
      </c>
      <c r="C366" s="56" t="s">
        <v>276</v>
      </c>
      <c r="D366" s="56" t="s">
        <v>277</v>
      </c>
      <c r="E366" s="56" t="s">
        <v>217</v>
      </c>
      <c r="F366" s="5">
        <v>0</v>
      </c>
      <c r="G366" s="5">
        <v>0</v>
      </c>
      <c r="H366" s="5">
        <v>3.7900000000000001E-6</v>
      </c>
      <c r="I366" s="5">
        <v>3.9999999999999998E-6</v>
      </c>
      <c r="J366" s="5">
        <v>5.9200000000000001E-6</v>
      </c>
      <c r="K366" s="5">
        <v>5.9499999999999998E-6</v>
      </c>
      <c r="L366" s="5">
        <v>6.1299999999999998E-6</v>
      </c>
      <c r="M366" s="5">
        <v>2.6299999999999999E-5</v>
      </c>
      <c r="N366" s="5">
        <v>5.4110000000000002E-5</v>
      </c>
      <c r="O366" s="5">
        <v>5.4150000000000002E-5</v>
      </c>
      <c r="P366" s="5">
        <v>5.4169999999999998E-5</v>
      </c>
      <c r="Q366" s="5">
        <v>5.6100000000000002E-5</v>
      </c>
      <c r="R366" s="5">
        <v>5.6110000000000003E-5</v>
      </c>
      <c r="S366" s="5">
        <v>6.0350000000000003E-5</v>
      </c>
      <c r="T366" s="5">
        <v>1.0144E-4</v>
      </c>
      <c r="U366" s="5">
        <v>3.6170400000000002E-3</v>
      </c>
      <c r="V366" s="5">
        <v>3.6171100000000002E-3</v>
      </c>
      <c r="W366" s="5">
        <v>3.6172000000000001E-3</v>
      </c>
      <c r="X366" s="5">
        <v>191.61089998</v>
      </c>
      <c r="Y366" s="5">
        <v>451.43686179000002</v>
      </c>
      <c r="Z366" s="5">
        <v>1570.21529577</v>
      </c>
      <c r="AA366" s="5">
        <v>1662.8704699299999</v>
      </c>
      <c r="AB366" s="5">
        <v>1712.4449571499999</v>
      </c>
      <c r="AC366" s="5">
        <v>1712.4449573100001</v>
      </c>
      <c r="AD366" s="5">
        <v>1712.4449581199999</v>
      </c>
      <c r="AE366" s="5">
        <v>1943.08325354</v>
      </c>
      <c r="AF366" s="5">
        <v>1945.45047791</v>
      </c>
      <c r="AG366" s="5">
        <v>1945.45047793</v>
      </c>
    </row>
    <row r="367" spans="1:33">
      <c r="A367" s="56" t="s">
        <v>68</v>
      </c>
      <c r="B367" s="56" t="s">
        <v>199</v>
      </c>
      <c r="C367" s="56" t="s">
        <v>278</v>
      </c>
      <c r="D367" s="56" t="s">
        <v>279</v>
      </c>
      <c r="E367" s="56" t="s">
        <v>217</v>
      </c>
      <c r="F367" s="5">
        <v>0</v>
      </c>
      <c r="G367" s="5">
        <v>2.2500000000000001E-6</v>
      </c>
      <c r="H367" s="5">
        <v>4.7299999999999996E-6</v>
      </c>
      <c r="I367" s="5">
        <v>5.1800000000000004E-6</v>
      </c>
      <c r="J367" s="5">
        <v>9.0899999999999994E-6</v>
      </c>
      <c r="K367" s="5">
        <v>9.0999999999999993E-6</v>
      </c>
      <c r="L367" s="5">
        <v>9.1200000000000008E-6</v>
      </c>
      <c r="M367" s="5">
        <v>71.217508480000006</v>
      </c>
      <c r="N367" s="5">
        <v>156.61388919000001</v>
      </c>
      <c r="O367" s="5">
        <v>242.44743843000001</v>
      </c>
      <c r="P367" s="5">
        <v>242.44743844000001</v>
      </c>
      <c r="Q367" s="5">
        <v>242.44743846</v>
      </c>
      <c r="R367" s="5">
        <v>242.44743846</v>
      </c>
      <c r="S367" s="5">
        <v>242.44743847999999</v>
      </c>
      <c r="T367" s="5">
        <v>531.15210286000001</v>
      </c>
      <c r="U367" s="5">
        <v>627.74894512000003</v>
      </c>
      <c r="V367" s="5">
        <v>627.74894515000005</v>
      </c>
      <c r="W367" s="5">
        <v>627.74894515999995</v>
      </c>
      <c r="X367" s="5">
        <v>627.74894517999996</v>
      </c>
      <c r="Y367" s="5">
        <v>627.74894519999998</v>
      </c>
      <c r="Z367" s="5">
        <v>627.74894525000002</v>
      </c>
      <c r="AA367" s="5">
        <v>656.94522042000006</v>
      </c>
      <c r="AB367" s="5">
        <v>656.94522060999998</v>
      </c>
      <c r="AC367" s="5">
        <v>656.94522068000003</v>
      </c>
      <c r="AD367" s="5">
        <v>656.94522078</v>
      </c>
      <c r="AE367" s="5">
        <v>678.67442948999997</v>
      </c>
      <c r="AF367" s="5">
        <v>690.33789668999998</v>
      </c>
      <c r="AG367" s="5">
        <v>690.33789671</v>
      </c>
    </row>
    <row r="368" spans="1:33">
      <c r="A368" s="56" t="s">
        <v>68</v>
      </c>
      <c r="B368" s="56" t="s">
        <v>199</v>
      </c>
      <c r="C368" s="56" t="s">
        <v>280</v>
      </c>
      <c r="D368" s="56" t="s">
        <v>281</v>
      </c>
      <c r="E368" s="56" t="s">
        <v>217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</row>
    <row r="369" spans="1:33">
      <c r="A369" s="56" t="s">
        <v>68</v>
      </c>
      <c r="B369" s="56" t="s">
        <v>199</v>
      </c>
      <c r="C369" s="56" t="s">
        <v>282</v>
      </c>
      <c r="D369" s="56" t="s">
        <v>283</v>
      </c>
      <c r="E369" s="56" t="s">
        <v>217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</row>
    <row r="370" spans="1:33">
      <c r="A370" s="56" t="s">
        <v>68</v>
      </c>
      <c r="B370" s="56" t="s">
        <v>200</v>
      </c>
      <c r="C370" s="56" t="s">
        <v>284</v>
      </c>
      <c r="D370" s="56" t="s">
        <v>285</v>
      </c>
      <c r="E370" s="56" t="s">
        <v>217</v>
      </c>
      <c r="F370" s="5">
        <v>0</v>
      </c>
      <c r="G370" s="5">
        <v>1.5799999999999999E-6</v>
      </c>
      <c r="H370" s="5">
        <v>3.89E-6</v>
      </c>
      <c r="I370" s="5">
        <v>3.8999999999999999E-6</v>
      </c>
      <c r="J370" s="5">
        <v>3.8999999999999999E-6</v>
      </c>
      <c r="K370" s="5">
        <v>9.9199999999999999E-6</v>
      </c>
      <c r="L370" s="5">
        <v>1.306E-5</v>
      </c>
      <c r="M370" s="5">
        <v>1.465E-5</v>
      </c>
      <c r="N370" s="5">
        <v>1.465E-5</v>
      </c>
      <c r="O370" s="5">
        <v>1.465E-5</v>
      </c>
      <c r="P370" s="5">
        <v>1.466E-5</v>
      </c>
      <c r="Q370" s="5">
        <v>1.466E-5</v>
      </c>
      <c r="R370" s="5">
        <v>1.466E-5</v>
      </c>
      <c r="S370" s="5">
        <v>1.825E-5</v>
      </c>
      <c r="T370" s="5">
        <v>1.9029999999999999E-5</v>
      </c>
      <c r="U370" s="5">
        <v>2.1420000000000002E-5</v>
      </c>
      <c r="V370" s="5">
        <v>2.1420000000000002E-5</v>
      </c>
      <c r="W370" s="5">
        <v>2.143E-5</v>
      </c>
      <c r="X370" s="5">
        <v>2.1440000000000001E-5</v>
      </c>
      <c r="Y370" s="5">
        <v>2.7840000000000001E-5</v>
      </c>
      <c r="Z370" s="5">
        <v>2.7849999999999999E-5</v>
      </c>
      <c r="AA370" s="5">
        <v>3.2119999999999997E-5</v>
      </c>
      <c r="AB370" s="5">
        <v>5.1900000000000001E-5</v>
      </c>
      <c r="AC370" s="5">
        <v>5.1910000000000003E-5</v>
      </c>
      <c r="AD370" s="5">
        <v>5.1940000000000001E-5</v>
      </c>
      <c r="AE370" s="5">
        <v>5.1959999999999997E-5</v>
      </c>
      <c r="AF370" s="5">
        <v>5.2290000000000002E-5</v>
      </c>
      <c r="AG370" s="5">
        <v>5.2320000000000001E-5</v>
      </c>
    </row>
    <row r="371" spans="1:33">
      <c r="A371" s="56" t="s">
        <v>68</v>
      </c>
      <c r="B371" s="56" t="s">
        <v>200</v>
      </c>
      <c r="C371" s="56" t="s">
        <v>286</v>
      </c>
      <c r="D371" s="56" t="s">
        <v>287</v>
      </c>
      <c r="E371" s="56" t="s">
        <v>217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</row>
    <row r="372" spans="1:33">
      <c r="A372" s="56" t="s">
        <v>68</v>
      </c>
      <c r="B372" s="56" t="s">
        <v>200</v>
      </c>
      <c r="C372" s="56" t="s">
        <v>288</v>
      </c>
      <c r="D372" s="56" t="s">
        <v>289</v>
      </c>
      <c r="E372" s="56" t="s">
        <v>217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</row>
    <row r="373" spans="1:33" ht="16.5" customHeight="1"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33">
      <c r="A374" s="56" t="s">
        <v>68</v>
      </c>
      <c r="B374" s="56" t="s">
        <v>197</v>
      </c>
      <c r="C374" s="56" t="s">
        <v>215</v>
      </c>
      <c r="D374" s="56" t="s">
        <v>216</v>
      </c>
      <c r="E374" s="56" t="s">
        <v>142</v>
      </c>
      <c r="F374" s="5">
        <v>330.26499999999999</v>
      </c>
      <c r="G374" s="5">
        <v>829.99999517000003</v>
      </c>
      <c r="H374" s="5">
        <v>829.99999517000003</v>
      </c>
      <c r="I374" s="5">
        <v>829.99999517000003</v>
      </c>
      <c r="J374" s="5">
        <v>829.99999517000003</v>
      </c>
      <c r="K374" s="5">
        <v>843.67542274000004</v>
      </c>
      <c r="L374" s="5">
        <v>843.67542308999998</v>
      </c>
      <c r="M374" s="5">
        <v>848.03309463999994</v>
      </c>
      <c r="N374" s="5">
        <v>860.18014074999996</v>
      </c>
      <c r="O374" s="5">
        <v>860.18014321999999</v>
      </c>
      <c r="P374" s="5">
        <v>860.18014410000001</v>
      </c>
      <c r="Q374" s="5">
        <v>871.14291296999988</v>
      </c>
      <c r="R374" s="5">
        <v>871.1429129899999</v>
      </c>
      <c r="S374" s="5">
        <v>881.51697677000004</v>
      </c>
      <c r="T374" s="5">
        <v>900.26503303999993</v>
      </c>
      <c r="U374" s="5">
        <v>1370.4036321399999</v>
      </c>
      <c r="V374" s="5">
        <v>1578.31036569</v>
      </c>
      <c r="W374" s="5">
        <v>1578.3103657300001</v>
      </c>
      <c r="X374" s="5">
        <v>1578.3103659000001</v>
      </c>
      <c r="Y374" s="5">
        <v>1578.3103660100001</v>
      </c>
      <c r="Z374" s="5">
        <v>1625.8442611400001</v>
      </c>
      <c r="AA374" s="5">
        <v>1625.84426121</v>
      </c>
      <c r="AB374" s="5">
        <v>1848.1858801200001</v>
      </c>
      <c r="AC374" s="5">
        <v>1848.1858801400001</v>
      </c>
      <c r="AD374" s="5">
        <v>1848.18588017</v>
      </c>
      <c r="AE374" s="5">
        <v>1846.60036494</v>
      </c>
      <c r="AF374" s="5">
        <v>1846.6003650600001</v>
      </c>
      <c r="AG374" s="5">
        <v>1846.6003651799999</v>
      </c>
    </row>
    <row r="375" spans="1:33">
      <c r="A375" s="56" t="s">
        <v>68</v>
      </c>
      <c r="B375" s="56" t="s">
        <v>197</v>
      </c>
      <c r="C375" s="56" t="s">
        <v>218</v>
      </c>
      <c r="D375" s="56" t="s">
        <v>219</v>
      </c>
      <c r="E375" s="56" t="s">
        <v>142</v>
      </c>
      <c r="F375" s="5">
        <v>43.2</v>
      </c>
      <c r="G375" s="5">
        <v>43.200004819999997</v>
      </c>
      <c r="H375" s="5">
        <v>43.200004819999997</v>
      </c>
      <c r="I375" s="5">
        <v>43.200004819999997</v>
      </c>
      <c r="J375" s="5">
        <v>43.200004819999997</v>
      </c>
      <c r="K375" s="5">
        <v>43.200011550000013</v>
      </c>
      <c r="L375" s="5">
        <v>43.200019670000003</v>
      </c>
      <c r="M375" s="5">
        <v>43.2001895</v>
      </c>
      <c r="N375" s="5">
        <v>43.200189809999998</v>
      </c>
      <c r="O375" s="5">
        <v>706.68412316000001</v>
      </c>
      <c r="P375" s="5">
        <v>760.91407666000009</v>
      </c>
      <c r="Q375" s="5">
        <v>760.91407670000001</v>
      </c>
      <c r="R375" s="5">
        <v>760.91407671000002</v>
      </c>
      <c r="S375" s="5">
        <v>760.91407672000003</v>
      </c>
      <c r="T375" s="5">
        <v>760.91407674000004</v>
      </c>
      <c r="U375" s="5">
        <v>780.30648308000002</v>
      </c>
      <c r="V375" s="5">
        <v>780.30648310000004</v>
      </c>
      <c r="W375" s="5">
        <v>780.30648311000004</v>
      </c>
      <c r="X375" s="5">
        <v>780.30648312000005</v>
      </c>
      <c r="Y375" s="5">
        <v>780.30648314000007</v>
      </c>
      <c r="Z375" s="5">
        <v>787.91544001</v>
      </c>
      <c r="AA375" s="5">
        <v>787.91544010000007</v>
      </c>
      <c r="AB375" s="5">
        <v>787.91544020000003</v>
      </c>
      <c r="AC375" s="5">
        <v>755.96178994000002</v>
      </c>
      <c r="AD375" s="5">
        <v>755.96178995000002</v>
      </c>
      <c r="AE375" s="5">
        <v>755.96178999000006</v>
      </c>
      <c r="AF375" s="5">
        <v>762.71907883999995</v>
      </c>
      <c r="AG375" s="5">
        <v>762.71907887999998</v>
      </c>
    </row>
    <row r="376" spans="1:33">
      <c r="A376" s="56" t="s">
        <v>68</v>
      </c>
      <c r="B376" s="56" t="s">
        <v>197</v>
      </c>
      <c r="C376" s="56" t="s">
        <v>220</v>
      </c>
      <c r="D376" s="56" t="s">
        <v>221</v>
      </c>
      <c r="E376" s="56" t="s">
        <v>142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</row>
    <row r="377" spans="1:33">
      <c r="A377" s="56" t="s">
        <v>68</v>
      </c>
      <c r="B377" s="56" t="s">
        <v>197</v>
      </c>
      <c r="C377" s="56" t="s">
        <v>222</v>
      </c>
      <c r="D377" s="56" t="s">
        <v>223</v>
      </c>
      <c r="E377" s="56" t="s">
        <v>142</v>
      </c>
      <c r="F377" s="5">
        <v>0</v>
      </c>
      <c r="G377" s="5">
        <v>7.1099999999999997E-6</v>
      </c>
      <c r="H377" s="5">
        <v>1.0149999999999999E-5</v>
      </c>
      <c r="I377" s="5">
        <v>1.3360000000000001E-5</v>
      </c>
      <c r="J377" s="5">
        <v>961.74458680999999</v>
      </c>
      <c r="K377" s="5">
        <v>1000.00002246</v>
      </c>
      <c r="L377" s="5">
        <v>1221.49345821</v>
      </c>
      <c r="M377" s="5">
        <v>1221.49345823</v>
      </c>
      <c r="N377" s="5">
        <v>1221.49345823</v>
      </c>
      <c r="O377" s="5">
        <v>1221.49345823</v>
      </c>
      <c r="P377" s="5">
        <v>1221.4934582400001</v>
      </c>
      <c r="Q377" s="5">
        <v>1221.49345825</v>
      </c>
      <c r="R377" s="5">
        <v>1221.49345825</v>
      </c>
      <c r="S377" s="5">
        <v>1221.4934582599999</v>
      </c>
      <c r="T377" s="5">
        <v>1221.4934583500001</v>
      </c>
      <c r="U377" s="5">
        <v>1221.4934584600001</v>
      </c>
      <c r="V377" s="5">
        <v>1221.4934584600001</v>
      </c>
      <c r="W377" s="5">
        <v>1221.4934584800001</v>
      </c>
      <c r="X377" s="5">
        <v>1221.49345849</v>
      </c>
      <c r="Y377" s="5">
        <v>1221.49345851</v>
      </c>
      <c r="Z377" s="5">
        <v>1283.3145505</v>
      </c>
      <c r="AA377" s="5">
        <v>1283.3145507700001</v>
      </c>
      <c r="AB377" s="5">
        <v>1283.3145508099999</v>
      </c>
      <c r="AC377" s="5">
        <v>1283.31455138</v>
      </c>
      <c r="AD377" s="5">
        <v>1283.3145514</v>
      </c>
      <c r="AE377" s="5">
        <v>1659.0058149700001</v>
      </c>
      <c r="AF377" s="5">
        <v>1819.5290647500001</v>
      </c>
      <c r="AG377" s="5">
        <v>1819.52906476</v>
      </c>
    </row>
    <row r="378" spans="1:33">
      <c r="A378" s="56" t="s">
        <v>68</v>
      </c>
      <c r="B378" s="56" t="s">
        <v>197</v>
      </c>
      <c r="C378" s="56" t="s">
        <v>224</v>
      </c>
      <c r="D378" s="56" t="s">
        <v>225</v>
      </c>
      <c r="E378" s="56" t="s">
        <v>142</v>
      </c>
      <c r="F378" s="5">
        <v>0</v>
      </c>
      <c r="G378" s="5">
        <v>2.57E-6</v>
      </c>
      <c r="H378" s="5">
        <v>5.2800000000000003E-6</v>
      </c>
      <c r="I378" s="5">
        <v>5.31E-6</v>
      </c>
      <c r="J378" s="5">
        <v>1.293E-5</v>
      </c>
      <c r="K378" s="5">
        <v>96.321941809999998</v>
      </c>
      <c r="L378" s="5">
        <v>96.321941809999998</v>
      </c>
      <c r="M378" s="5">
        <v>96.321941820000006</v>
      </c>
      <c r="N378" s="5">
        <v>96.32194183</v>
      </c>
      <c r="O378" s="5">
        <v>96.32194183</v>
      </c>
      <c r="P378" s="5">
        <v>96.980260229999999</v>
      </c>
      <c r="Q378" s="5">
        <v>96.980260240000007</v>
      </c>
      <c r="R378" s="5">
        <v>96.980260240000007</v>
      </c>
      <c r="S378" s="5">
        <v>96.980260270000002</v>
      </c>
      <c r="T378" s="5">
        <v>106.97961064</v>
      </c>
      <c r="U378" s="5">
        <v>106.97961067</v>
      </c>
      <c r="V378" s="5">
        <v>106.97961067999999</v>
      </c>
      <c r="W378" s="5">
        <v>106.97961069</v>
      </c>
      <c r="X378" s="5">
        <v>106.97961069</v>
      </c>
      <c r="Y378" s="5">
        <v>106.97961072</v>
      </c>
      <c r="Z378" s="5">
        <v>106.97961073</v>
      </c>
      <c r="AA378" s="5">
        <v>106.97961106</v>
      </c>
      <c r="AB378" s="5">
        <v>106.97961117</v>
      </c>
      <c r="AC378" s="5">
        <v>106.97961148</v>
      </c>
      <c r="AD378" s="5">
        <v>106.97961170000001</v>
      </c>
      <c r="AE378" s="5">
        <v>116.64343722</v>
      </c>
      <c r="AF378" s="5">
        <v>116.64343768000001</v>
      </c>
      <c r="AG378" s="5">
        <v>116.64343770000001</v>
      </c>
    </row>
    <row r="379" spans="1:33">
      <c r="A379" s="56" t="s">
        <v>68</v>
      </c>
      <c r="B379" s="56" t="s">
        <v>197</v>
      </c>
      <c r="C379" s="56" t="s">
        <v>226</v>
      </c>
      <c r="D379" s="56" t="s">
        <v>227</v>
      </c>
      <c r="E379" s="56" t="s">
        <v>142</v>
      </c>
      <c r="F379" s="5">
        <v>0</v>
      </c>
      <c r="G379" s="5">
        <v>452.71415510000003</v>
      </c>
      <c r="H379" s="5">
        <v>900.00000460000001</v>
      </c>
      <c r="I379" s="5">
        <v>900.00000490000002</v>
      </c>
      <c r="J379" s="5">
        <v>900.00000899999998</v>
      </c>
      <c r="K379" s="5">
        <v>900.00005916999999</v>
      </c>
      <c r="L379" s="5">
        <v>900.00005919</v>
      </c>
      <c r="M379" s="5">
        <v>2356.43934541</v>
      </c>
      <c r="N379" s="5">
        <v>2356.4393458</v>
      </c>
      <c r="O379" s="5">
        <v>2425.8832232099999</v>
      </c>
      <c r="P379" s="5">
        <v>3020.5510834000002</v>
      </c>
      <c r="Q379" s="5">
        <v>3020.5510834000002</v>
      </c>
      <c r="R379" s="5">
        <v>3020.5510834000002</v>
      </c>
      <c r="S379" s="5">
        <v>3020.5510834299998</v>
      </c>
      <c r="T379" s="5">
        <v>3020.5510835099999</v>
      </c>
      <c r="U379" s="5">
        <v>3020.55108376</v>
      </c>
      <c r="V379" s="5">
        <v>3020.5510837699999</v>
      </c>
      <c r="W379" s="5">
        <v>3020.55108427</v>
      </c>
      <c r="X379" s="5">
        <v>3020.5510844199998</v>
      </c>
      <c r="Y379" s="5">
        <v>3499.9999891100001</v>
      </c>
      <c r="Z379" s="5">
        <v>3499.9999892400001</v>
      </c>
      <c r="AA379" s="5">
        <v>3499.9999893099998</v>
      </c>
      <c r="AB379" s="5">
        <v>3499.99998959</v>
      </c>
      <c r="AC379" s="5">
        <v>3499.9999896099998</v>
      </c>
      <c r="AD379" s="5">
        <v>3499.9999896600002</v>
      </c>
      <c r="AE379" s="5">
        <v>3499.9999896899999</v>
      </c>
      <c r="AF379" s="5">
        <v>3499.9999897100001</v>
      </c>
      <c r="AG379" s="5">
        <v>3499.99998972</v>
      </c>
    </row>
    <row r="380" spans="1:33">
      <c r="A380" s="56" t="s">
        <v>68</v>
      </c>
      <c r="B380" s="56" t="s">
        <v>197</v>
      </c>
      <c r="C380" s="56" t="s">
        <v>228</v>
      </c>
      <c r="D380" s="56" t="s">
        <v>229</v>
      </c>
      <c r="E380" s="56" t="s">
        <v>142</v>
      </c>
      <c r="F380" s="5">
        <v>0</v>
      </c>
      <c r="G380" s="5">
        <v>3.8399999999999997E-6</v>
      </c>
      <c r="H380" s="5">
        <v>7.1199999999999996E-6</v>
      </c>
      <c r="I380" s="5">
        <v>9.1800000000000002E-6</v>
      </c>
      <c r="J380" s="5">
        <v>1.7520000000000002E-5</v>
      </c>
      <c r="K380" s="5">
        <v>9.5550000000000005E-5</v>
      </c>
      <c r="L380" s="5">
        <v>9.556E-5</v>
      </c>
      <c r="M380" s="5">
        <v>22.578080740000001</v>
      </c>
      <c r="N380" s="5">
        <v>160.66294013000001</v>
      </c>
      <c r="O380" s="5">
        <v>300.00297314000011</v>
      </c>
      <c r="P380" s="5">
        <v>561.76474927999993</v>
      </c>
      <c r="Q380" s="5">
        <v>561.76474929999995</v>
      </c>
      <c r="R380" s="5">
        <v>561.76474929999995</v>
      </c>
      <c r="S380" s="5">
        <v>561.76474938000001</v>
      </c>
      <c r="T380" s="5">
        <v>561.76475036000011</v>
      </c>
      <c r="U380" s="5">
        <v>561.76475041999993</v>
      </c>
      <c r="V380" s="5">
        <v>561.76475045999996</v>
      </c>
      <c r="W380" s="5">
        <v>575.75287438000009</v>
      </c>
      <c r="X380" s="5">
        <v>575.75287471000001</v>
      </c>
      <c r="Y380" s="5">
        <v>1099.9999880800001</v>
      </c>
      <c r="Z380" s="5">
        <v>1221.4919975400001</v>
      </c>
      <c r="AA380" s="5">
        <v>1221.49199763</v>
      </c>
      <c r="AB380" s="5">
        <v>1254.08752678</v>
      </c>
      <c r="AC380" s="5">
        <v>1254.0875268</v>
      </c>
      <c r="AD380" s="5">
        <v>1300.9007509099999</v>
      </c>
      <c r="AE380" s="5">
        <v>1761.56932779</v>
      </c>
      <c r="AF380" s="5">
        <v>1867.1895704200001</v>
      </c>
      <c r="AG380" s="5">
        <v>1867.1895704399999</v>
      </c>
    </row>
    <row r="381" spans="1:33">
      <c r="A381" s="56" t="s">
        <v>68</v>
      </c>
      <c r="B381" s="56" t="s">
        <v>197</v>
      </c>
      <c r="C381" s="56" t="s">
        <v>230</v>
      </c>
      <c r="D381" s="56" t="s">
        <v>231</v>
      </c>
      <c r="E381" s="56" t="s">
        <v>142</v>
      </c>
      <c r="F381" s="5">
        <v>912.96400000000006</v>
      </c>
      <c r="G381" s="5">
        <v>2312.9640029000002</v>
      </c>
      <c r="H381" s="5">
        <v>2312.96400842</v>
      </c>
      <c r="I381" s="5">
        <v>2966.6244028900001</v>
      </c>
      <c r="J381" s="5">
        <v>3361.1202393799999</v>
      </c>
      <c r="K381" s="5">
        <v>4533.3106031900006</v>
      </c>
      <c r="L381" s="5">
        <v>4533.3106031999996</v>
      </c>
      <c r="M381" s="5">
        <v>4761.8562950800006</v>
      </c>
      <c r="N381" s="5">
        <v>4761.8562950899995</v>
      </c>
      <c r="O381" s="5">
        <v>4761.8562951000004</v>
      </c>
      <c r="P381" s="5">
        <v>4880.9271702100004</v>
      </c>
      <c r="Q381" s="5">
        <v>4882.0945721300004</v>
      </c>
      <c r="R381" s="5">
        <v>4882.0945721300004</v>
      </c>
      <c r="S381" s="5">
        <v>5327.5316614000003</v>
      </c>
      <c r="T381" s="5">
        <v>6212.1367870899994</v>
      </c>
      <c r="U381" s="5">
        <v>6212.13678712</v>
      </c>
      <c r="V381" s="5">
        <v>6212.1367871299999</v>
      </c>
      <c r="W381" s="5">
        <v>6212.9639797099999</v>
      </c>
      <c r="X381" s="5">
        <v>6212.9639800900004</v>
      </c>
      <c r="Y381" s="5">
        <v>7195.4561950799998</v>
      </c>
      <c r="Z381" s="5">
        <v>8149.1793687600002</v>
      </c>
      <c r="AA381" s="5">
        <v>7709.2043687999994</v>
      </c>
      <c r="AB381" s="5">
        <v>7709.2043689300008</v>
      </c>
      <c r="AC381" s="5">
        <v>7709.2043689500006</v>
      </c>
      <c r="AD381" s="5">
        <v>8168.3317489700003</v>
      </c>
      <c r="AE381" s="5">
        <v>9980.5659581199998</v>
      </c>
      <c r="AF381" s="5">
        <v>9980.5659581899999</v>
      </c>
      <c r="AG381" s="5">
        <v>9980.5659582000008</v>
      </c>
    </row>
    <row r="382" spans="1:33">
      <c r="A382" s="56" t="s">
        <v>68</v>
      </c>
      <c r="B382" s="56" t="s">
        <v>197</v>
      </c>
      <c r="C382" s="56" t="s">
        <v>232</v>
      </c>
      <c r="D382" s="56" t="s">
        <v>233</v>
      </c>
      <c r="E382" s="56" t="s">
        <v>142</v>
      </c>
      <c r="F382" s="5">
        <v>0</v>
      </c>
      <c r="G382" s="5">
        <v>3.3400000000000002E-6</v>
      </c>
      <c r="H382" s="5">
        <v>4.95E-6</v>
      </c>
      <c r="I382" s="5">
        <v>5.5799999999999999E-6</v>
      </c>
      <c r="J382" s="5">
        <v>8.4499999999999987E-6</v>
      </c>
      <c r="K382" s="5">
        <v>2.0930000000000001E-5</v>
      </c>
      <c r="L382" s="5">
        <v>2.0950000000000001E-5</v>
      </c>
      <c r="M382" s="5">
        <v>4.9480000000000001E-5</v>
      </c>
      <c r="N382" s="5">
        <v>5.91E-5</v>
      </c>
      <c r="O382" s="5">
        <v>9.2869999999999997E-5</v>
      </c>
      <c r="P382" s="5">
        <v>174.78785927999999</v>
      </c>
      <c r="Q382" s="5">
        <v>174.78785927999999</v>
      </c>
      <c r="R382" s="5">
        <v>174.78785927999999</v>
      </c>
      <c r="S382" s="5">
        <v>174.78785930999999</v>
      </c>
      <c r="T382" s="5">
        <v>174.78791171</v>
      </c>
      <c r="U382" s="5">
        <v>174.78791181</v>
      </c>
      <c r="V382" s="5">
        <v>174.78791183000001</v>
      </c>
      <c r="W382" s="5">
        <v>402.78744496000002</v>
      </c>
      <c r="X382" s="5">
        <v>1033.77934497</v>
      </c>
      <c r="Y382" s="5">
        <v>3339.5781388800001</v>
      </c>
      <c r="Z382" s="5">
        <v>3399.9999269199998</v>
      </c>
      <c r="AA382" s="5">
        <v>3399.99992694</v>
      </c>
      <c r="AB382" s="5">
        <v>3399.9999435899999</v>
      </c>
      <c r="AC382" s="5">
        <v>3399.99994371</v>
      </c>
      <c r="AD382" s="5">
        <v>3400.0000004399999</v>
      </c>
      <c r="AE382" s="5">
        <v>3400.0000005400002</v>
      </c>
      <c r="AF382" s="5">
        <v>3400.0000006599998</v>
      </c>
      <c r="AG382" s="5">
        <v>3400.0000006999999</v>
      </c>
    </row>
    <row r="383" spans="1:33">
      <c r="A383" s="56" t="s">
        <v>68</v>
      </c>
      <c r="B383" s="56" t="s">
        <v>163</v>
      </c>
      <c r="C383" s="56" t="s">
        <v>234</v>
      </c>
      <c r="D383" s="56" t="s">
        <v>235</v>
      </c>
      <c r="E383" s="56" t="s">
        <v>142</v>
      </c>
      <c r="F383" s="5">
        <v>8.2120000000000007E-5</v>
      </c>
      <c r="G383" s="5">
        <v>8.2120000000000007E-5</v>
      </c>
      <c r="H383" s="5">
        <v>400.00100875999999</v>
      </c>
      <c r="I383" s="5">
        <v>1630.89407596</v>
      </c>
      <c r="J383" s="5">
        <v>1630.89407596</v>
      </c>
      <c r="K383" s="5">
        <v>1630.89407596</v>
      </c>
      <c r="L383" s="5">
        <v>1630.89407596</v>
      </c>
      <c r="M383" s="5">
        <v>1630.8940759899999</v>
      </c>
      <c r="N383" s="5">
        <v>1630.8940760400001</v>
      </c>
      <c r="O383" s="5">
        <v>1630.89407605</v>
      </c>
      <c r="P383" s="5">
        <v>1630.89407605</v>
      </c>
      <c r="Q383" s="5">
        <v>1630.89407605</v>
      </c>
      <c r="R383" s="5">
        <v>1630.89407605</v>
      </c>
      <c r="S383" s="5">
        <v>1630.89407605</v>
      </c>
      <c r="T383" s="5">
        <v>1630.89407605</v>
      </c>
      <c r="U383" s="5">
        <v>1630.89407605</v>
      </c>
      <c r="V383" s="5">
        <v>1630.89407605</v>
      </c>
      <c r="W383" s="5">
        <v>1630.89407605</v>
      </c>
      <c r="X383" s="5">
        <v>1630.89407605</v>
      </c>
      <c r="Y383" s="5">
        <v>1630.89407605</v>
      </c>
      <c r="Z383" s="5">
        <v>1630.89407605</v>
      </c>
      <c r="AA383" s="5">
        <v>1630.89407605</v>
      </c>
      <c r="AB383" s="5">
        <v>1630.89407605</v>
      </c>
      <c r="AC383" s="5">
        <v>1630.89407605</v>
      </c>
      <c r="AD383" s="5">
        <v>1630.89407605</v>
      </c>
      <c r="AE383" s="5">
        <v>1630.89407605</v>
      </c>
      <c r="AF383" s="5">
        <v>1630.89407605</v>
      </c>
      <c r="AG383" s="5">
        <v>1630.89407605</v>
      </c>
    </row>
    <row r="384" spans="1:33">
      <c r="A384" s="56" t="s">
        <v>68</v>
      </c>
      <c r="B384" s="56" t="s">
        <v>163</v>
      </c>
      <c r="C384" s="56" t="s">
        <v>236</v>
      </c>
      <c r="D384" s="56" t="s">
        <v>237</v>
      </c>
      <c r="E384" s="56" t="s">
        <v>142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</row>
    <row r="385" spans="1:33">
      <c r="A385" s="56" t="s">
        <v>68</v>
      </c>
      <c r="B385" s="56" t="s">
        <v>163</v>
      </c>
      <c r="C385" s="56" t="s">
        <v>238</v>
      </c>
      <c r="D385" s="56" t="s">
        <v>239</v>
      </c>
      <c r="E385" s="56" t="s">
        <v>142</v>
      </c>
      <c r="F385" s="5">
        <v>603.39545346</v>
      </c>
      <c r="G385" s="5">
        <v>603.39545346</v>
      </c>
      <c r="H385" s="5">
        <v>634.41043017000004</v>
      </c>
      <c r="I385" s="5">
        <v>634.41043023999998</v>
      </c>
      <c r="J385" s="5">
        <v>671.96667697999999</v>
      </c>
      <c r="K385" s="5">
        <v>1184.5443053199999</v>
      </c>
      <c r="L385" s="5">
        <v>4034.8438985900002</v>
      </c>
      <c r="M385" s="5">
        <v>4034.8438986699998</v>
      </c>
      <c r="N385" s="5">
        <v>4447.7016728899998</v>
      </c>
      <c r="O385" s="5">
        <v>4447.7016728999988</v>
      </c>
      <c r="P385" s="5">
        <v>4476.0575659699989</v>
      </c>
      <c r="Q385" s="5">
        <v>5075.1374152099997</v>
      </c>
      <c r="R385" s="5">
        <v>5349.48435651</v>
      </c>
      <c r="S385" s="5">
        <v>7483.922084589999</v>
      </c>
      <c r="T385" s="5">
        <v>7483.9220846699991</v>
      </c>
      <c r="U385" s="5">
        <v>7669.9999919900001</v>
      </c>
      <c r="V385" s="5">
        <v>7669.999992</v>
      </c>
      <c r="W385" s="5">
        <v>7669.999992</v>
      </c>
      <c r="X385" s="5">
        <v>7669.9999920099999</v>
      </c>
      <c r="Y385" s="5">
        <v>7669.9999920199998</v>
      </c>
      <c r="Z385" s="5">
        <v>7399.9999920299997</v>
      </c>
      <c r="AA385" s="5">
        <v>7400.00000034</v>
      </c>
      <c r="AB385" s="5">
        <v>7400.0000003799996</v>
      </c>
      <c r="AC385" s="5">
        <v>7400.0000003900004</v>
      </c>
      <c r="AD385" s="5">
        <v>7400.0000003900004</v>
      </c>
      <c r="AE385" s="5">
        <v>7400.0000003900004</v>
      </c>
      <c r="AF385" s="5">
        <v>7400.0000003900004</v>
      </c>
      <c r="AG385" s="5">
        <v>7400.0000003900004</v>
      </c>
    </row>
    <row r="386" spans="1:33">
      <c r="A386" s="56" t="s">
        <v>68</v>
      </c>
      <c r="B386" s="56" t="s">
        <v>163</v>
      </c>
      <c r="C386" s="56" t="s">
        <v>240</v>
      </c>
      <c r="D386" s="56" t="s">
        <v>241</v>
      </c>
      <c r="E386" s="56" t="s">
        <v>142</v>
      </c>
      <c r="F386" s="5">
        <v>892.84737794</v>
      </c>
      <c r="G386" s="5">
        <v>892.84737794</v>
      </c>
      <c r="H386" s="5">
        <v>1803.3960878400001</v>
      </c>
      <c r="I386" s="5">
        <v>2008.18344639</v>
      </c>
      <c r="J386" s="5">
        <v>3113.1899999299999</v>
      </c>
      <c r="K386" s="5">
        <v>3113.1899999399998</v>
      </c>
      <c r="L386" s="5">
        <v>3113.1899999399998</v>
      </c>
      <c r="M386" s="5">
        <v>3113.1899999500001</v>
      </c>
      <c r="N386" s="5">
        <v>3113.1900000199998</v>
      </c>
      <c r="O386" s="5">
        <v>3113.19000065</v>
      </c>
      <c r="P386" s="5">
        <v>3497.6916137200001</v>
      </c>
      <c r="Q386" s="5">
        <v>3497.69161373</v>
      </c>
      <c r="R386" s="5">
        <v>3497.69161373</v>
      </c>
      <c r="S386" s="5">
        <v>3497.69161373</v>
      </c>
      <c r="T386" s="5">
        <v>3497.6916137500002</v>
      </c>
      <c r="U386" s="5">
        <v>3497.6916137899998</v>
      </c>
      <c r="V386" s="5">
        <v>3497.6916138199999</v>
      </c>
      <c r="W386" s="5">
        <v>4750.2163062099999</v>
      </c>
      <c r="X386" s="5">
        <v>5132.5393853400001</v>
      </c>
      <c r="Y386" s="5">
        <v>5721.6244191700007</v>
      </c>
      <c r="Z386" s="5">
        <v>6205.2029178700004</v>
      </c>
      <c r="AA386" s="5">
        <v>6205.2029179700003</v>
      </c>
      <c r="AB386" s="5">
        <v>6205.2029181000007</v>
      </c>
      <c r="AC386" s="5">
        <v>6205.2029181799999</v>
      </c>
      <c r="AD386" s="5">
        <v>6205.2029186600003</v>
      </c>
      <c r="AE386" s="5">
        <v>6932.0024773800014</v>
      </c>
      <c r="AF386" s="5">
        <v>8297.5855058500001</v>
      </c>
      <c r="AG386" s="5">
        <v>8297.5855063300005</v>
      </c>
    </row>
    <row r="387" spans="1:33">
      <c r="A387" s="56" t="s">
        <v>68</v>
      </c>
      <c r="B387" s="56" t="s">
        <v>163</v>
      </c>
      <c r="C387" s="56" t="s">
        <v>242</v>
      </c>
      <c r="D387" s="56" t="s">
        <v>243</v>
      </c>
      <c r="E387" s="56" t="s">
        <v>142</v>
      </c>
      <c r="F387" s="5">
        <v>198.01200256999999</v>
      </c>
      <c r="G387" s="5">
        <v>198.01200261</v>
      </c>
      <c r="H387" s="5">
        <v>198.01200448</v>
      </c>
      <c r="I387" s="5">
        <v>198.01200569</v>
      </c>
      <c r="J387" s="5">
        <v>198.01200569</v>
      </c>
      <c r="K387" s="5">
        <v>198.01201230000001</v>
      </c>
      <c r="L387" s="5">
        <v>198.01201230000001</v>
      </c>
      <c r="M387" s="5">
        <v>198.01201835000001</v>
      </c>
      <c r="N387" s="5">
        <v>198.01209553999999</v>
      </c>
      <c r="O387" s="5">
        <v>249.48733996000001</v>
      </c>
      <c r="P387" s="5">
        <v>278.20985093000002</v>
      </c>
      <c r="Q387" s="5">
        <v>278.20985095999998</v>
      </c>
      <c r="R387" s="5">
        <v>278.20985095999998</v>
      </c>
      <c r="S387" s="5">
        <v>278.20985096999999</v>
      </c>
      <c r="T387" s="5">
        <v>278.20985105</v>
      </c>
      <c r="U387" s="5">
        <v>278.20985106000001</v>
      </c>
      <c r="V387" s="5">
        <v>278.20985108000002</v>
      </c>
      <c r="W387" s="5">
        <v>278.20985110999999</v>
      </c>
      <c r="X387" s="5">
        <v>299.88796961000003</v>
      </c>
      <c r="Y387" s="5">
        <v>299.88796966000001</v>
      </c>
      <c r="Z387" s="5">
        <v>328.63229783000003</v>
      </c>
      <c r="AA387" s="5">
        <v>328.63229797000002</v>
      </c>
      <c r="AB387" s="5">
        <v>328.63229803000002</v>
      </c>
      <c r="AC387" s="5">
        <v>328.63229811000002</v>
      </c>
      <c r="AD387" s="5">
        <v>328.63229828999999</v>
      </c>
      <c r="AE387" s="5">
        <v>328.63229869000003</v>
      </c>
      <c r="AF387" s="5">
        <v>328.63229927999998</v>
      </c>
      <c r="AG387" s="5">
        <v>328.63229947999997</v>
      </c>
    </row>
    <row r="388" spans="1:33">
      <c r="A388" s="56" t="s">
        <v>68</v>
      </c>
      <c r="B388" s="56" t="s">
        <v>163</v>
      </c>
      <c r="C388" s="56" t="s">
        <v>244</v>
      </c>
      <c r="D388" s="56" t="s">
        <v>245</v>
      </c>
      <c r="E388" s="56" t="s">
        <v>142</v>
      </c>
      <c r="F388" s="5">
        <v>3.1999999999999999E-6</v>
      </c>
      <c r="G388" s="5">
        <v>3.7299999999999999E-6</v>
      </c>
      <c r="H388" s="5">
        <v>5.2700000000000004E-6</v>
      </c>
      <c r="I388" s="5">
        <v>6.2400000000000004E-6</v>
      </c>
      <c r="J388" s="5">
        <v>6.2599999999999994E-6</v>
      </c>
      <c r="K388" s="5">
        <v>1.0910000000000001E-5</v>
      </c>
      <c r="L388" s="5">
        <v>1.0910000000000001E-5</v>
      </c>
      <c r="M388" s="5">
        <v>1.3509999999999999E-5</v>
      </c>
      <c r="N388" s="5">
        <v>2.226E-5</v>
      </c>
      <c r="O388" s="5">
        <v>2.228E-5</v>
      </c>
      <c r="P388" s="5">
        <v>3.9310000000000001E-5</v>
      </c>
      <c r="Q388" s="5">
        <v>6.1359999999999995E-5</v>
      </c>
      <c r="R388" s="5">
        <v>6.1359999999999995E-5</v>
      </c>
      <c r="S388" s="5">
        <v>6.1380000000000012E-5</v>
      </c>
      <c r="T388" s="5">
        <v>7.7040000000000008E-5</v>
      </c>
      <c r="U388" s="5">
        <v>7.7069999999999992E-5</v>
      </c>
      <c r="V388" s="5">
        <v>7.7749999999999993E-5</v>
      </c>
      <c r="W388" s="5">
        <v>8.4019999999999999E-5</v>
      </c>
      <c r="X388" s="5">
        <v>3.5476000000000003E-4</v>
      </c>
      <c r="Y388" s="5">
        <v>4.4099300000000003E-3</v>
      </c>
      <c r="Z388" s="5">
        <v>4.41012E-3</v>
      </c>
      <c r="AA388" s="5">
        <v>4.4805299999999999E-3</v>
      </c>
      <c r="AB388" s="5">
        <v>940.41009096999994</v>
      </c>
      <c r="AC388" s="5">
        <v>3403.6664634600002</v>
      </c>
      <c r="AD388" s="5">
        <v>3403.66646429</v>
      </c>
      <c r="AE388" s="5">
        <v>3645.2923833599998</v>
      </c>
      <c r="AF388" s="5">
        <v>3645.2923841000002</v>
      </c>
      <c r="AG388" s="5">
        <v>3645.2923845300002</v>
      </c>
    </row>
    <row r="389" spans="1:33">
      <c r="A389" s="56" t="s">
        <v>68</v>
      </c>
      <c r="B389" s="56" t="s">
        <v>163</v>
      </c>
      <c r="C389" s="56" t="s">
        <v>246</v>
      </c>
      <c r="D389" s="56" t="s">
        <v>247</v>
      </c>
      <c r="E389" s="56" t="s">
        <v>142</v>
      </c>
      <c r="F389" s="5">
        <v>3.9499999999999986E-6</v>
      </c>
      <c r="G389" s="5">
        <v>4.0100000000000014E-6</v>
      </c>
      <c r="H389" s="5">
        <v>4.6500000000000004E-6</v>
      </c>
      <c r="I389" s="5">
        <v>5.9600000000000014E-6</v>
      </c>
      <c r="J389" s="5">
        <v>5.9800000000000003E-6</v>
      </c>
      <c r="K389" s="5">
        <v>8.8699999999999998E-6</v>
      </c>
      <c r="L389" s="5">
        <v>8.8699999999999998E-6</v>
      </c>
      <c r="M389" s="5">
        <v>1.11E-5</v>
      </c>
      <c r="N389" s="5">
        <v>1.455E-5</v>
      </c>
      <c r="O389" s="5">
        <v>1.5109999999999999E-5</v>
      </c>
      <c r="P389" s="5">
        <v>2.976E-5</v>
      </c>
      <c r="Q389" s="5">
        <v>3.0409999999999999E-5</v>
      </c>
      <c r="R389" s="5">
        <v>3.0409999999999999E-5</v>
      </c>
      <c r="S389" s="5">
        <v>3.042E-5</v>
      </c>
      <c r="T389" s="5">
        <v>4.4190000000000002E-5</v>
      </c>
      <c r="U389" s="5">
        <v>4.4209999999999999E-5</v>
      </c>
      <c r="V389" s="5">
        <v>4.6990000000000002E-5</v>
      </c>
      <c r="W389" s="5">
        <v>5.0670000000000001E-5</v>
      </c>
      <c r="X389" s="5">
        <v>5.1329999999999998E-5</v>
      </c>
      <c r="Y389" s="5">
        <v>8.0619999999999997E-5</v>
      </c>
      <c r="Z389" s="5">
        <v>8.8670000000000003E-5</v>
      </c>
      <c r="AA389" s="5">
        <v>1.0336E-4</v>
      </c>
      <c r="AB389" s="5">
        <v>2.9064E-4</v>
      </c>
      <c r="AC389" s="5">
        <v>3.2033000000000002E-4</v>
      </c>
      <c r="AD389" s="5">
        <v>3.2072999999999997E-4</v>
      </c>
      <c r="AE389" s="5">
        <v>300.00107180999998</v>
      </c>
      <c r="AF389" s="5">
        <v>300.00107193000002</v>
      </c>
      <c r="AG389" s="5">
        <v>300.00107206000001</v>
      </c>
    </row>
    <row r="390" spans="1:33">
      <c r="A390" s="56" t="s">
        <v>68</v>
      </c>
      <c r="B390" s="56" t="s">
        <v>163</v>
      </c>
      <c r="C390" s="56" t="s">
        <v>248</v>
      </c>
      <c r="D390" s="56" t="s">
        <v>249</v>
      </c>
      <c r="E390" s="56" t="s">
        <v>142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</row>
    <row r="391" spans="1:33">
      <c r="A391" s="56" t="s">
        <v>68</v>
      </c>
      <c r="B391" s="56" t="s">
        <v>163</v>
      </c>
      <c r="C391" s="56" t="s">
        <v>250</v>
      </c>
      <c r="D391" s="56" t="s">
        <v>251</v>
      </c>
      <c r="E391" s="56" t="s">
        <v>142</v>
      </c>
      <c r="F391" s="5">
        <v>383.51970154999998</v>
      </c>
      <c r="G391" s="5">
        <v>383.51970154999998</v>
      </c>
      <c r="H391" s="5">
        <v>400.91275354999999</v>
      </c>
      <c r="I391" s="5">
        <v>412.41613353999998</v>
      </c>
      <c r="J391" s="5">
        <v>413.18</v>
      </c>
      <c r="K391" s="5">
        <v>413.18</v>
      </c>
      <c r="L391" s="5">
        <v>413.18</v>
      </c>
      <c r="M391" s="5">
        <v>413.18000001000001</v>
      </c>
      <c r="N391" s="5">
        <v>420.29801180999999</v>
      </c>
      <c r="O391" s="5">
        <v>931.01746574000003</v>
      </c>
      <c r="P391" s="5">
        <v>931.92177192999998</v>
      </c>
      <c r="Q391" s="5">
        <v>931.9217719400001</v>
      </c>
      <c r="R391" s="5">
        <v>931.9217719400001</v>
      </c>
      <c r="S391" s="5">
        <v>931.9217719400001</v>
      </c>
      <c r="T391" s="5">
        <v>931.92177368000011</v>
      </c>
      <c r="U391" s="5">
        <v>931.92177368000011</v>
      </c>
      <c r="V391" s="5">
        <v>931.92177368000011</v>
      </c>
      <c r="W391" s="5">
        <v>818.74177368000005</v>
      </c>
      <c r="X391" s="5">
        <v>818.74177368000005</v>
      </c>
      <c r="Y391" s="5">
        <v>818.74177368000005</v>
      </c>
      <c r="Z391" s="5">
        <v>818.74177368000005</v>
      </c>
      <c r="AA391" s="5">
        <v>818.74177368000005</v>
      </c>
      <c r="AB391" s="5">
        <v>818.74177368000005</v>
      </c>
      <c r="AC391" s="5">
        <v>818.74177368000005</v>
      </c>
      <c r="AD391" s="5">
        <v>818.74177368000005</v>
      </c>
      <c r="AE391" s="5">
        <v>818.74177368000005</v>
      </c>
      <c r="AF391" s="5">
        <v>818.74177368000005</v>
      </c>
      <c r="AG391" s="5">
        <v>818.74177368000005</v>
      </c>
    </row>
    <row r="392" spans="1:33">
      <c r="A392" s="56" t="s">
        <v>68</v>
      </c>
      <c r="B392" s="56" t="s">
        <v>198</v>
      </c>
      <c r="C392" s="56" t="s">
        <v>252</v>
      </c>
      <c r="D392" s="56" t="s">
        <v>253</v>
      </c>
      <c r="E392" s="56" t="s">
        <v>142</v>
      </c>
      <c r="F392" s="5">
        <v>0</v>
      </c>
      <c r="G392" s="5">
        <v>9.5400000000000001E-6</v>
      </c>
      <c r="H392" s="5">
        <v>9.5599999999999999E-6</v>
      </c>
      <c r="I392" s="5">
        <v>6.4875999999999996E-4</v>
      </c>
      <c r="J392" s="5">
        <v>1.01544E-3</v>
      </c>
      <c r="K392" s="5">
        <v>1.0335500000000001E-3</v>
      </c>
      <c r="L392" s="5">
        <v>100.0014187</v>
      </c>
      <c r="M392" s="5">
        <v>402.98733576000001</v>
      </c>
      <c r="N392" s="5">
        <v>402.98733578000002</v>
      </c>
      <c r="O392" s="5">
        <v>402.98733578999997</v>
      </c>
      <c r="P392" s="5">
        <v>402.98733579999998</v>
      </c>
      <c r="Q392" s="5">
        <v>402.98733580999999</v>
      </c>
      <c r="R392" s="5">
        <v>402.98733580999999</v>
      </c>
      <c r="S392" s="5">
        <v>402.98733580999999</v>
      </c>
      <c r="T392" s="5">
        <v>402.98733673999999</v>
      </c>
      <c r="U392" s="5">
        <v>402.98733676000001</v>
      </c>
      <c r="V392" s="5">
        <v>402.98733678000002</v>
      </c>
      <c r="W392" s="5">
        <v>402.98733679999998</v>
      </c>
      <c r="X392" s="5">
        <v>402.98733682</v>
      </c>
      <c r="Y392" s="5">
        <v>402.98733684000001</v>
      </c>
      <c r="Z392" s="5">
        <v>402.98733686000003</v>
      </c>
      <c r="AA392" s="5">
        <v>402.98733686000003</v>
      </c>
      <c r="AB392" s="5">
        <v>402.98733686000003</v>
      </c>
      <c r="AC392" s="5">
        <v>402.98733686000003</v>
      </c>
      <c r="AD392" s="5">
        <v>402.98733686000003</v>
      </c>
      <c r="AE392" s="5">
        <v>402.98733686000003</v>
      </c>
      <c r="AF392" s="5">
        <v>402.98733686000003</v>
      </c>
      <c r="AG392" s="5">
        <v>402.98733686000003</v>
      </c>
    </row>
    <row r="393" spans="1:33">
      <c r="A393" s="56" t="s">
        <v>68</v>
      </c>
      <c r="B393" s="56" t="s">
        <v>198</v>
      </c>
      <c r="C393" s="56" t="s">
        <v>254</v>
      </c>
      <c r="D393" s="56" t="s">
        <v>255</v>
      </c>
      <c r="E393" s="56" t="s">
        <v>142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</row>
    <row r="394" spans="1:33">
      <c r="A394" s="56" t="s">
        <v>68</v>
      </c>
      <c r="B394" s="56" t="s">
        <v>198</v>
      </c>
      <c r="C394" s="56" t="s">
        <v>256</v>
      </c>
      <c r="D394" s="56" t="s">
        <v>257</v>
      </c>
      <c r="E394" s="56" t="s">
        <v>142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</row>
    <row r="395" spans="1:33">
      <c r="A395" s="56" t="s">
        <v>68</v>
      </c>
      <c r="B395" s="56" t="s">
        <v>198</v>
      </c>
      <c r="C395" s="56" t="s">
        <v>258</v>
      </c>
      <c r="D395" s="56" t="s">
        <v>259</v>
      </c>
      <c r="E395" s="56" t="s">
        <v>142</v>
      </c>
      <c r="F395" s="5">
        <v>1923.1</v>
      </c>
      <c r="G395" s="5">
        <v>1923.1000035500001</v>
      </c>
      <c r="H395" s="5">
        <v>1923.1000051999999</v>
      </c>
      <c r="I395" s="5">
        <v>1923.1000061300001</v>
      </c>
      <c r="J395" s="5">
        <v>1923.10000803</v>
      </c>
      <c r="K395" s="5">
        <v>1923.10001167</v>
      </c>
      <c r="L395" s="5">
        <v>1923.1000494899999</v>
      </c>
      <c r="M395" s="5">
        <v>2369.6508962299999</v>
      </c>
      <c r="N395" s="5">
        <v>2623.100013669999</v>
      </c>
      <c r="O395" s="5">
        <v>2623.1000137000001</v>
      </c>
      <c r="P395" s="5">
        <v>2570.6000154100002</v>
      </c>
      <c r="Q395" s="5">
        <v>2570.6000168199998</v>
      </c>
      <c r="R395" s="5">
        <v>2570.6000168199998</v>
      </c>
      <c r="S395" s="5">
        <v>2570.6000168700002</v>
      </c>
      <c r="T395" s="5">
        <v>2570.6002259400002</v>
      </c>
      <c r="U395" s="5">
        <v>2592.26677617</v>
      </c>
      <c r="V395" s="5">
        <v>2400.26677638</v>
      </c>
      <c r="W395" s="5">
        <v>2408.851432689999</v>
      </c>
      <c r="X395" s="5">
        <v>2795.8733239399999</v>
      </c>
      <c r="Y395" s="5">
        <v>4247.5499569999993</v>
      </c>
      <c r="Z395" s="5">
        <v>4190.7448161099992</v>
      </c>
      <c r="AA395" s="5">
        <v>3878.7448166200002</v>
      </c>
      <c r="AB395" s="5">
        <v>5673.864545989999</v>
      </c>
      <c r="AC395" s="5">
        <v>5673.8645470099991</v>
      </c>
      <c r="AD395" s="5">
        <v>5433.86454951</v>
      </c>
      <c r="AE395" s="5">
        <v>5405.1645496700003</v>
      </c>
      <c r="AF395" s="5">
        <v>4667.1145496999998</v>
      </c>
      <c r="AG395" s="5">
        <v>4667.1145497199996</v>
      </c>
    </row>
    <row r="396" spans="1:33">
      <c r="A396" s="56" t="s">
        <v>68</v>
      </c>
      <c r="B396" s="56" t="s">
        <v>198</v>
      </c>
      <c r="C396" s="56" t="s">
        <v>260</v>
      </c>
      <c r="D396" s="56" t="s">
        <v>261</v>
      </c>
      <c r="E396" s="56" t="s">
        <v>142</v>
      </c>
      <c r="F396" s="5">
        <v>2067.1637999999998</v>
      </c>
      <c r="G396" s="5">
        <v>2067.1638292600001</v>
      </c>
      <c r="H396" s="5">
        <v>2109.9914425299999</v>
      </c>
      <c r="I396" s="5">
        <v>2927.66380523</v>
      </c>
      <c r="J396" s="5">
        <v>2927.6638159600002</v>
      </c>
      <c r="K396" s="5">
        <v>2927.6638159899999</v>
      </c>
      <c r="L396" s="5">
        <v>3039.3066735299999</v>
      </c>
      <c r="M396" s="5">
        <v>3218.3880835599998</v>
      </c>
      <c r="N396" s="5">
        <v>3296.4638235500001</v>
      </c>
      <c r="O396" s="5">
        <v>3296.46382356</v>
      </c>
      <c r="P396" s="5">
        <v>4549.33861505</v>
      </c>
      <c r="Q396" s="5">
        <v>4549.3386151100003</v>
      </c>
      <c r="R396" s="5">
        <v>4549.3386151100003</v>
      </c>
      <c r="S396" s="5">
        <v>4549.3386151200002</v>
      </c>
      <c r="T396" s="5">
        <v>5288.6557817600014</v>
      </c>
      <c r="U396" s="5">
        <v>5026.1557781699994</v>
      </c>
      <c r="V396" s="5">
        <v>5026.1557781800002</v>
      </c>
      <c r="W396" s="5">
        <v>4844.45577822</v>
      </c>
      <c r="X396" s="5">
        <v>4844.4557782600004</v>
      </c>
      <c r="Y396" s="5">
        <v>4824.9557782800002</v>
      </c>
      <c r="Z396" s="5">
        <v>4638.9557783199998</v>
      </c>
      <c r="AA396" s="5">
        <v>4638.9558000899997</v>
      </c>
      <c r="AB396" s="5">
        <v>3775.39580015</v>
      </c>
      <c r="AC396" s="5">
        <v>3775.3958001999999</v>
      </c>
      <c r="AD396" s="5">
        <v>3775.3958002499999</v>
      </c>
      <c r="AE396" s="5">
        <v>3775.3958002999998</v>
      </c>
      <c r="AF396" s="5">
        <v>3775.3958003500002</v>
      </c>
      <c r="AG396" s="5">
        <v>3599.5000003999999</v>
      </c>
    </row>
    <row r="397" spans="1:33">
      <c r="A397" s="56" t="s">
        <v>68</v>
      </c>
      <c r="B397" s="56" t="s">
        <v>198</v>
      </c>
      <c r="C397" s="56" t="s">
        <v>262</v>
      </c>
      <c r="D397" s="56" t="s">
        <v>263</v>
      </c>
      <c r="E397" s="56" t="s">
        <v>142</v>
      </c>
      <c r="F397" s="5">
        <v>0</v>
      </c>
      <c r="G397" s="5">
        <v>480.46116800999999</v>
      </c>
      <c r="H397" s="5">
        <v>500.00000562000002</v>
      </c>
      <c r="I397" s="5">
        <v>500.00002047999999</v>
      </c>
      <c r="J397" s="5">
        <v>500.00011000000001</v>
      </c>
      <c r="K397" s="5">
        <v>1412.0629852699999</v>
      </c>
      <c r="L397" s="5">
        <v>1999.9999999300001</v>
      </c>
      <c r="M397" s="5">
        <v>2000</v>
      </c>
      <c r="N397" s="5">
        <v>2000</v>
      </c>
      <c r="O397" s="5">
        <v>2000</v>
      </c>
      <c r="P397" s="5">
        <v>2000</v>
      </c>
      <c r="Q397" s="5">
        <v>2000</v>
      </c>
      <c r="R397" s="5">
        <v>2000</v>
      </c>
      <c r="S397" s="5">
        <v>2000</v>
      </c>
      <c r="T397" s="5">
        <v>2000</v>
      </c>
      <c r="U397" s="5">
        <v>2000</v>
      </c>
      <c r="V397" s="5">
        <v>2000</v>
      </c>
      <c r="W397" s="5">
        <v>2000</v>
      </c>
      <c r="X397" s="5">
        <v>2000</v>
      </c>
      <c r="Y397" s="5">
        <v>2000</v>
      </c>
      <c r="Z397" s="5">
        <v>2000</v>
      </c>
      <c r="AA397" s="5">
        <v>2000</v>
      </c>
      <c r="AB397" s="5">
        <v>2000</v>
      </c>
      <c r="AC397" s="5">
        <v>2000</v>
      </c>
      <c r="AD397" s="5">
        <v>2000</v>
      </c>
      <c r="AE397" s="5">
        <v>2000</v>
      </c>
      <c r="AF397" s="5">
        <v>2000</v>
      </c>
      <c r="AG397" s="5">
        <v>2000</v>
      </c>
    </row>
    <row r="398" spans="1:33">
      <c r="A398" s="56" t="s">
        <v>68</v>
      </c>
      <c r="B398" s="56" t="s">
        <v>198</v>
      </c>
      <c r="C398" s="56" t="s">
        <v>264</v>
      </c>
      <c r="D398" s="56" t="s">
        <v>265</v>
      </c>
      <c r="E398" s="56" t="s">
        <v>142</v>
      </c>
      <c r="F398" s="5">
        <v>0</v>
      </c>
      <c r="G398" s="5">
        <v>3.7000000000000002E-6</v>
      </c>
      <c r="H398" s="5">
        <v>6.7399999999999998E-6</v>
      </c>
      <c r="I398" s="5">
        <v>6.8300000000000007E-6</v>
      </c>
      <c r="J398" s="5">
        <v>6.8700000000000003E-6</v>
      </c>
      <c r="K398" s="5">
        <v>1.611E-5</v>
      </c>
      <c r="L398" s="5">
        <v>179.33456931000001</v>
      </c>
      <c r="M398" s="5">
        <v>179.33457364</v>
      </c>
      <c r="N398" s="5">
        <v>400.00004947000002</v>
      </c>
      <c r="O398" s="5">
        <v>400.00004947000002</v>
      </c>
      <c r="P398" s="5">
        <v>400.00004947000002</v>
      </c>
      <c r="Q398" s="5">
        <v>400.00004952</v>
      </c>
      <c r="R398" s="5">
        <v>400.00004952</v>
      </c>
      <c r="S398" s="5">
        <v>400.00004961000002</v>
      </c>
      <c r="T398" s="5">
        <v>400.00007331</v>
      </c>
      <c r="U398" s="5">
        <v>400.00007333000002</v>
      </c>
      <c r="V398" s="5">
        <v>400.00007338</v>
      </c>
      <c r="W398" s="5">
        <v>400.00007341000003</v>
      </c>
      <c r="X398" s="5">
        <v>400.00010599000001</v>
      </c>
      <c r="Y398" s="5">
        <v>879.91973605999999</v>
      </c>
      <c r="Z398" s="5">
        <v>879.91973615999996</v>
      </c>
      <c r="AA398" s="5">
        <v>879.91973632999998</v>
      </c>
      <c r="AB398" s="5">
        <v>928.59980531999997</v>
      </c>
      <c r="AC398" s="5">
        <v>928.59980533999999</v>
      </c>
      <c r="AD398" s="5">
        <v>1599.9999655500001</v>
      </c>
      <c r="AE398" s="5">
        <v>1599.99996566</v>
      </c>
      <c r="AF398" s="5">
        <v>1599.9999656800001</v>
      </c>
      <c r="AG398" s="5">
        <v>1599.9999657000001</v>
      </c>
    </row>
    <row r="399" spans="1:33">
      <c r="A399" s="56" t="s">
        <v>68</v>
      </c>
      <c r="B399" s="56" t="s">
        <v>199</v>
      </c>
      <c r="C399" s="56" t="s">
        <v>266</v>
      </c>
      <c r="D399" s="56" t="s">
        <v>267</v>
      </c>
      <c r="E399" s="56" t="s">
        <v>142</v>
      </c>
      <c r="F399" s="5">
        <v>324.5</v>
      </c>
      <c r="G399" s="5">
        <v>441.04399690000002</v>
      </c>
      <c r="H399" s="5">
        <v>441.04399690999998</v>
      </c>
      <c r="I399" s="5">
        <v>566.11400720000006</v>
      </c>
      <c r="J399" s="5">
        <v>566.11400724000009</v>
      </c>
      <c r="K399" s="5">
        <v>1104.5177488500001</v>
      </c>
      <c r="L399" s="5">
        <v>1104.5177539700001</v>
      </c>
      <c r="M399" s="5">
        <v>1078.5000533100001</v>
      </c>
      <c r="N399" s="5">
        <v>1078.5002280399999</v>
      </c>
      <c r="O399" s="5">
        <v>1081.63468416</v>
      </c>
      <c r="P399" s="5">
        <v>1206.4015229399999</v>
      </c>
      <c r="Q399" s="5">
        <v>1247.8783371</v>
      </c>
      <c r="R399" s="5">
        <v>1167.3783371100001</v>
      </c>
      <c r="S399" s="5">
        <v>1167.3783371300001</v>
      </c>
      <c r="T399" s="5">
        <v>1365.1617308800001</v>
      </c>
      <c r="U399" s="5">
        <v>1241.0640967700001</v>
      </c>
      <c r="V399" s="5">
        <v>1241.0640967899999</v>
      </c>
      <c r="W399" s="5">
        <v>1234.2229861599999</v>
      </c>
      <c r="X399" s="5">
        <v>1254.01278759</v>
      </c>
      <c r="Y399" s="5">
        <v>1254.0127876900001</v>
      </c>
      <c r="Z399" s="5">
        <v>1254.0127877699999</v>
      </c>
      <c r="AA399" s="5">
        <v>1481.0903954400001</v>
      </c>
      <c r="AB399" s="5">
        <v>1481.0903955700001</v>
      </c>
      <c r="AC399" s="5">
        <v>1481.0903956</v>
      </c>
      <c r="AD399" s="5">
        <v>1481.09039566</v>
      </c>
      <c r="AE399" s="5">
        <v>2405.9452424599999</v>
      </c>
      <c r="AF399" s="5">
        <v>2412.2646308899998</v>
      </c>
      <c r="AG399" s="5">
        <v>2412.2646309000002</v>
      </c>
    </row>
    <row r="400" spans="1:33">
      <c r="A400" s="56" t="s">
        <v>68</v>
      </c>
      <c r="B400" s="56" t="s">
        <v>199</v>
      </c>
      <c r="C400" s="56" t="s">
        <v>268</v>
      </c>
      <c r="D400" s="56" t="s">
        <v>269</v>
      </c>
      <c r="E400" s="56" t="s">
        <v>142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</row>
    <row r="401" spans="1:33">
      <c r="A401" s="56" t="s">
        <v>68</v>
      </c>
      <c r="B401" s="56" t="s">
        <v>199</v>
      </c>
      <c r="C401" s="56" t="s">
        <v>270</v>
      </c>
      <c r="D401" s="56" t="s">
        <v>271</v>
      </c>
      <c r="E401" s="56" t="s">
        <v>142</v>
      </c>
      <c r="F401" s="5">
        <v>1334.9349999999999</v>
      </c>
      <c r="G401" s="5">
        <v>1492.4683234900001</v>
      </c>
      <c r="H401" s="5">
        <v>2371.7905925700002</v>
      </c>
      <c r="I401" s="5">
        <v>2371.790592580001</v>
      </c>
      <c r="J401" s="5">
        <v>2371.790592580001</v>
      </c>
      <c r="K401" s="5">
        <v>2534.9350055499999</v>
      </c>
      <c r="L401" s="5">
        <v>2534.9350055499999</v>
      </c>
      <c r="M401" s="5">
        <v>2534.9350274899998</v>
      </c>
      <c r="N401" s="5">
        <v>2534.9350451300002</v>
      </c>
      <c r="O401" s="5">
        <v>2534.9351195600002</v>
      </c>
      <c r="P401" s="5">
        <v>2615.6144569399999</v>
      </c>
      <c r="Q401" s="5">
        <v>2678.45192722</v>
      </c>
      <c r="R401" s="5">
        <v>2607.0519272199999</v>
      </c>
      <c r="S401" s="5">
        <v>2646.99932631</v>
      </c>
      <c r="T401" s="5">
        <v>2896.06208234</v>
      </c>
      <c r="U401" s="5">
        <v>2896.0620823600011</v>
      </c>
      <c r="V401" s="5">
        <v>3528.2083887399999</v>
      </c>
      <c r="W401" s="5">
        <v>3528.2083887600011</v>
      </c>
      <c r="X401" s="5">
        <v>3878.7599426800002</v>
      </c>
      <c r="Y401" s="5">
        <v>3878.7599427300011</v>
      </c>
      <c r="Z401" s="5">
        <v>3664.8999427499998</v>
      </c>
      <c r="AA401" s="5">
        <v>3664.89994282</v>
      </c>
      <c r="AB401" s="5">
        <v>3534.09994306</v>
      </c>
      <c r="AC401" s="5">
        <v>3706.6451618599999</v>
      </c>
      <c r="AD401" s="5">
        <v>3816.1151326300001</v>
      </c>
      <c r="AE401" s="5">
        <v>3816.1151326999998</v>
      </c>
      <c r="AF401" s="5">
        <v>3816.11513272</v>
      </c>
      <c r="AG401" s="5">
        <v>3816.1151327500002</v>
      </c>
    </row>
    <row r="402" spans="1:33">
      <c r="A402" s="56" t="s">
        <v>68</v>
      </c>
      <c r="B402" s="56" t="s">
        <v>199</v>
      </c>
      <c r="C402" s="56" t="s">
        <v>272</v>
      </c>
      <c r="D402" s="56" t="s">
        <v>273</v>
      </c>
      <c r="E402" s="56" t="s">
        <v>142</v>
      </c>
      <c r="F402" s="5">
        <v>90.75</v>
      </c>
      <c r="G402" s="5">
        <v>90.750017779999993</v>
      </c>
      <c r="H402" s="5">
        <v>90.750017799999995</v>
      </c>
      <c r="I402" s="5">
        <v>90.750028380000003</v>
      </c>
      <c r="J402" s="5">
        <v>90.750028470000004</v>
      </c>
      <c r="K402" s="5">
        <v>90.750037419999998</v>
      </c>
      <c r="L402" s="5">
        <v>107.51350403000001</v>
      </c>
      <c r="M402" s="5">
        <v>107.51354685</v>
      </c>
      <c r="N402" s="5">
        <v>107.51354692</v>
      </c>
      <c r="O402" s="5">
        <v>107.65171716</v>
      </c>
      <c r="P402" s="5">
        <v>112.30871218</v>
      </c>
      <c r="Q402" s="5">
        <v>112.30871261</v>
      </c>
      <c r="R402" s="5">
        <v>112.30871261</v>
      </c>
      <c r="S402" s="5">
        <v>112.30871264</v>
      </c>
      <c r="T402" s="5">
        <v>112.30871304999999</v>
      </c>
      <c r="U402" s="5">
        <v>112.30871310000001</v>
      </c>
      <c r="V402" s="5">
        <v>112.30871313999999</v>
      </c>
      <c r="W402" s="5">
        <v>112.3087141</v>
      </c>
      <c r="X402" s="5">
        <v>112.30871413</v>
      </c>
      <c r="Y402" s="5">
        <v>112.30871424999999</v>
      </c>
      <c r="Z402" s="5">
        <v>112.30871427</v>
      </c>
      <c r="AA402" s="5">
        <v>123.56017679999999</v>
      </c>
      <c r="AB402" s="5">
        <v>123.56017727</v>
      </c>
      <c r="AC402" s="5">
        <v>123.56017730000001</v>
      </c>
      <c r="AD402" s="5">
        <v>123.56017743</v>
      </c>
      <c r="AE402" s="5">
        <v>123.56017749</v>
      </c>
      <c r="AF402" s="5">
        <v>123.56017752</v>
      </c>
      <c r="AG402" s="5">
        <v>123.56017754</v>
      </c>
    </row>
    <row r="403" spans="1:33">
      <c r="A403" s="56" t="s">
        <v>68</v>
      </c>
      <c r="B403" s="56" t="s">
        <v>199</v>
      </c>
      <c r="C403" s="56" t="s">
        <v>274</v>
      </c>
      <c r="D403" s="56" t="s">
        <v>275</v>
      </c>
      <c r="E403" s="56" t="s">
        <v>142</v>
      </c>
      <c r="F403" s="5">
        <v>422.4</v>
      </c>
      <c r="G403" s="5">
        <v>422.4</v>
      </c>
      <c r="H403" s="5">
        <v>422.4</v>
      </c>
      <c r="I403" s="5">
        <v>422.4</v>
      </c>
      <c r="J403" s="5">
        <v>422.4</v>
      </c>
      <c r="K403" s="5">
        <v>422.4</v>
      </c>
      <c r="L403" s="5">
        <v>422.4</v>
      </c>
      <c r="M403" s="5">
        <v>422.4</v>
      </c>
      <c r="N403" s="5">
        <v>422.4</v>
      </c>
      <c r="O403" s="5">
        <v>422.4</v>
      </c>
      <c r="P403" s="5">
        <v>422.4</v>
      </c>
      <c r="Q403" s="5">
        <v>422.4</v>
      </c>
      <c r="R403" s="5">
        <v>422.4</v>
      </c>
      <c r="S403" s="5">
        <v>422.4</v>
      </c>
      <c r="T403" s="5">
        <v>422.4</v>
      </c>
      <c r="U403" s="5">
        <v>422.4</v>
      </c>
      <c r="V403" s="5">
        <v>422.4</v>
      </c>
      <c r="W403" s="5">
        <v>422.4</v>
      </c>
      <c r="X403" s="5">
        <v>422.4</v>
      </c>
      <c r="Y403" s="5">
        <v>422.4</v>
      </c>
      <c r="Z403" s="5">
        <v>422.4</v>
      </c>
      <c r="AA403" s="5">
        <v>422.4</v>
      </c>
      <c r="AB403" s="5">
        <v>210</v>
      </c>
      <c r="AC403" s="5">
        <v>210</v>
      </c>
      <c r="AD403" s="5">
        <v>210</v>
      </c>
      <c r="AE403" s="5">
        <v>210</v>
      </c>
      <c r="AF403" s="5">
        <v>210</v>
      </c>
      <c r="AG403" s="5">
        <v>210</v>
      </c>
    </row>
    <row r="404" spans="1:33">
      <c r="A404" s="56" t="s">
        <v>68</v>
      </c>
      <c r="B404" s="56" t="s">
        <v>199</v>
      </c>
      <c r="C404" s="56" t="s">
        <v>276</v>
      </c>
      <c r="D404" s="56" t="s">
        <v>277</v>
      </c>
      <c r="E404" s="56" t="s">
        <v>142</v>
      </c>
      <c r="F404" s="5">
        <v>0</v>
      </c>
      <c r="G404" s="5">
        <v>0</v>
      </c>
      <c r="H404" s="5">
        <v>7.0700000000000001E-6</v>
      </c>
      <c r="I404" s="5">
        <v>7.0999999999999998E-6</v>
      </c>
      <c r="J404" s="5">
        <v>9.1500000000000005E-6</v>
      </c>
      <c r="K404" s="5">
        <v>9.7699999999999996E-6</v>
      </c>
      <c r="L404" s="5">
        <v>9.7899999999999994E-6</v>
      </c>
      <c r="M404" s="5">
        <v>4.3309999999999997E-5</v>
      </c>
      <c r="N404" s="5">
        <v>8.494000000000001E-5</v>
      </c>
      <c r="O404" s="5">
        <v>8.4969999999999995E-5</v>
      </c>
      <c r="P404" s="5">
        <v>8.4990000000000011E-5</v>
      </c>
      <c r="Q404" s="5">
        <v>8.5019999999999996E-5</v>
      </c>
      <c r="R404" s="5">
        <v>8.5019999999999996E-5</v>
      </c>
      <c r="S404" s="5">
        <v>9.1470000000000003E-5</v>
      </c>
      <c r="T404" s="5">
        <v>1.3763999999999999E-4</v>
      </c>
      <c r="U404" s="5">
        <v>3.82863E-3</v>
      </c>
      <c r="V404" s="5">
        <v>3.8286800000000001E-3</v>
      </c>
      <c r="W404" s="5">
        <v>3.8287099999999999E-3</v>
      </c>
      <c r="X404" s="5">
        <v>200.74916954</v>
      </c>
      <c r="Y404" s="5">
        <v>606.85867731999997</v>
      </c>
      <c r="Z404" s="5">
        <v>1752.0918509099999</v>
      </c>
      <c r="AA404" s="5">
        <v>1752.09185131</v>
      </c>
      <c r="AB404" s="5">
        <v>1752.0918521399999</v>
      </c>
      <c r="AC404" s="5">
        <v>1752.0918521999999</v>
      </c>
      <c r="AD404" s="5">
        <v>1998.3766456000001</v>
      </c>
      <c r="AE404" s="5">
        <v>1998.3766457300001</v>
      </c>
      <c r="AF404" s="5">
        <v>1998.37664651</v>
      </c>
      <c r="AG404" s="5">
        <v>1998.37664655</v>
      </c>
    </row>
    <row r="405" spans="1:33">
      <c r="A405" s="56" t="s">
        <v>68</v>
      </c>
      <c r="B405" s="56" t="s">
        <v>199</v>
      </c>
      <c r="C405" s="56" t="s">
        <v>278</v>
      </c>
      <c r="D405" s="56" t="s">
        <v>279</v>
      </c>
      <c r="E405" s="56" t="s">
        <v>142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</row>
    <row r="406" spans="1:33">
      <c r="A406" s="56" t="s">
        <v>68</v>
      </c>
      <c r="B406" s="56" t="s">
        <v>199</v>
      </c>
      <c r="C406" s="56" t="s">
        <v>280</v>
      </c>
      <c r="D406" s="56" t="s">
        <v>281</v>
      </c>
      <c r="E406" s="56" t="s">
        <v>142</v>
      </c>
      <c r="F406" s="5">
        <v>136</v>
      </c>
      <c r="G406" s="5">
        <v>136.00000736999999</v>
      </c>
      <c r="H406" s="5">
        <v>136.00000738</v>
      </c>
      <c r="I406" s="5">
        <v>136.00000739000001</v>
      </c>
      <c r="J406" s="5">
        <v>136.00000739999999</v>
      </c>
      <c r="K406" s="5">
        <v>146.80924675</v>
      </c>
      <c r="L406" s="5">
        <v>146.80924680000001</v>
      </c>
      <c r="M406" s="5">
        <v>210.78794200999999</v>
      </c>
      <c r="N406" s="5">
        <v>210.78794202</v>
      </c>
      <c r="O406" s="5">
        <v>210.78794203999999</v>
      </c>
      <c r="P406" s="5">
        <v>329.11910999000003</v>
      </c>
      <c r="Q406" s="5">
        <v>329.11911027000002</v>
      </c>
      <c r="R406" s="5">
        <v>329.11911027000002</v>
      </c>
      <c r="S406" s="5">
        <v>259.11911027999997</v>
      </c>
      <c r="T406" s="5">
        <v>259.11911029999999</v>
      </c>
      <c r="U406" s="5">
        <v>259.11911032</v>
      </c>
      <c r="V406" s="5">
        <v>259.11911039</v>
      </c>
      <c r="W406" s="5">
        <v>259.11911041000002</v>
      </c>
      <c r="X406" s="5">
        <v>259.11911042000003</v>
      </c>
      <c r="Y406" s="5">
        <v>259.11911042999998</v>
      </c>
      <c r="Z406" s="5">
        <v>259.11911043999999</v>
      </c>
      <c r="AA406" s="5">
        <v>259.11911056000002</v>
      </c>
      <c r="AB406" s="5">
        <v>259.11911074</v>
      </c>
      <c r="AC406" s="5">
        <v>259.11911075</v>
      </c>
      <c r="AD406" s="5">
        <v>259.11911078000003</v>
      </c>
      <c r="AE406" s="5">
        <v>259.11911083000001</v>
      </c>
      <c r="AF406" s="5">
        <v>259.11911084000002</v>
      </c>
      <c r="AG406" s="5">
        <v>259.11911085999998</v>
      </c>
    </row>
    <row r="407" spans="1:33">
      <c r="A407" s="56" t="s">
        <v>68</v>
      </c>
      <c r="B407" s="56" t="s">
        <v>199</v>
      </c>
      <c r="C407" s="56" t="s">
        <v>282</v>
      </c>
      <c r="D407" s="56" t="s">
        <v>283</v>
      </c>
      <c r="E407" s="56" t="s">
        <v>142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</row>
    <row r="408" spans="1:33">
      <c r="A408" s="56" t="s">
        <v>68</v>
      </c>
      <c r="B408" s="56" t="s">
        <v>200</v>
      </c>
      <c r="C408" s="56" t="s">
        <v>284</v>
      </c>
      <c r="D408" s="56" t="s">
        <v>285</v>
      </c>
      <c r="E408" s="56" t="s">
        <v>142</v>
      </c>
      <c r="F408" s="5">
        <v>168</v>
      </c>
      <c r="G408" s="5">
        <v>168.00000409</v>
      </c>
      <c r="H408" s="5">
        <v>168.00001498</v>
      </c>
      <c r="I408" s="5">
        <v>168.00001498</v>
      </c>
      <c r="J408" s="5">
        <v>168.00001498</v>
      </c>
      <c r="K408" s="5">
        <v>249.01241110999999</v>
      </c>
      <c r="L408" s="5">
        <v>323.61057443999999</v>
      </c>
      <c r="M408" s="5">
        <v>323.61057793999998</v>
      </c>
      <c r="N408" s="5">
        <v>323.61057793999998</v>
      </c>
      <c r="O408" s="5">
        <v>323.61057793999998</v>
      </c>
      <c r="P408" s="5">
        <v>323.61057794999999</v>
      </c>
      <c r="Q408" s="5">
        <v>323.61057794999999</v>
      </c>
      <c r="R408" s="5">
        <v>323.61057794999999</v>
      </c>
      <c r="S408" s="5">
        <v>323.61057933000001</v>
      </c>
      <c r="T408" s="5">
        <v>323.61057987999999</v>
      </c>
      <c r="U408" s="5">
        <v>323.61058075</v>
      </c>
      <c r="V408" s="5">
        <v>323.61058076</v>
      </c>
      <c r="W408" s="5">
        <v>323.61058078000002</v>
      </c>
      <c r="X408" s="5">
        <v>323.61058079999998</v>
      </c>
      <c r="Y408" s="5">
        <v>323.61058998999999</v>
      </c>
      <c r="Z408" s="5">
        <v>323.61058998999999</v>
      </c>
      <c r="AA408" s="5">
        <v>323.61059354000002</v>
      </c>
      <c r="AB408" s="5">
        <v>323.61059797000001</v>
      </c>
      <c r="AC408" s="5">
        <v>323.61059797000001</v>
      </c>
      <c r="AD408" s="5">
        <v>323.61059802</v>
      </c>
      <c r="AE408" s="5">
        <v>323.61059804000001</v>
      </c>
      <c r="AF408" s="5">
        <v>323.61059925000001</v>
      </c>
      <c r="AG408" s="5">
        <v>155.61059926999999</v>
      </c>
    </row>
    <row r="409" spans="1:33">
      <c r="A409" s="56" t="s">
        <v>68</v>
      </c>
      <c r="B409" s="56" t="s">
        <v>200</v>
      </c>
      <c r="C409" s="56" t="s">
        <v>286</v>
      </c>
      <c r="D409" s="56" t="s">
        <v>287</v>
      </c>
      <c r="E409" s="56" t="s">
        <v>142</v>
      </c>
      <c r="F409" s="5">
        <v>251.35</v>
      </c>
      <c r="G409" s="5">
        <v>251.35000449</v>
      </c>
      <c r="H409" s="5">
        <v>251.35001156000001</v>
      </c>
      <c r="I409" s="5">
        <v>251.35001156000001</v>
      </c>
      <c r="J409" s="5">
        <v>251.35001156000001</v>
      </c>
      <c r="K409" s="5">
        <v>251.3501062</v>
      </c>
      <c r="L409" s="5">
        <v>288.43158684000002</v>
      </c>
      <c r="M409" s="5">
        <v>360.98773275999997</v>
      </c>
      <c r="N409" s="5">
        <v>807.71716432000005</v>
      </c>
      <c r="O409" s="5">
        <v>807.71716432000005</v>
      </c>
      <c r="P409" s="5">
        <v>1340.77633023</v>
      </c>
      <c r="Q409" s="5">
        <v>1340.77633023</v>
      </c>
      <c r="R409" s="5">
        <v>1340.77633023</v>
      </c>
      <c r="S409" s="5">
        <v>1514.1983794</v>
      </c>
      <c r="T409" s="5">
        <v>1514.1983802</v>
      </c>
      <c r="U409" s="5">
        <v>1514.1983806000001</v>
      </c>
      <c r="V409" s="5">
        <v>1514.1983806200001</v>
      </c>
      <c r="W409" s="5">
        <v>1514.1983806400001</v>
      </c>
      <c r="X409" s="5">
        <v>1514.1983806600001</v>
      </c>
      <c r="Y409" s="5">
        <v>1514.1983829400001</v>
      </c>
      <c r="Z409" s="5">
        <v>1514.1983829400001</v>
      </c>
      <c r="AA409" s="5">
        <v>1514.1983845899999</v>
      </c>
      <c r="AB409" s="5">
        <v>1514.19839671</v>
      </c>
      <c r="AC409" s="5">
        <v>1514.19839671</v>
      </c>
      <c r="AD409" s="5">
        <v>1514.19839675</v>
      </c>
      <c r="AE409" s="5">
        <v>1514.1983968</v>
      </c>
      <c r="AF409" s="5">
        <v>1514.1983970199999</v>
      </c>
      <c r="AG409" s="5">
        <v>1374.4483971</v>
      </c>
    </row>
    <row r="410" spans="1:33">
      <c r="A410" s="56" t="s">
        <v>68</v>
      </c>
      <c r="B410" s="56" t="s">
        <v>200</v>
      </c>
      <c r="C410" s="56" t="s">
        <v>288</v>
      </c>
      <c r="D410" s="56" t="s">
        <v>289</v>
      </c>
      <c r="E410" s="56" t="s">
        <v>142</v>
      </c>
      <c r="F410" s="5">
        <v>144</v>
      </c>
      <c r="G410" s="5">
        <v>401.27332833999998</v>
      </c>
      <c r="H410" s="5">
        <v>670.75050078999993</v>
      </c>
      <c r="I410" s="5">
        <v>670.75050078999993</v>
      </c>
      <c r="J410" s="5">
        <v>670.75050078999993</v>
      </c>
      <c r="K410" s="5">
        <v>681.31740787000001</v>
      </c>
      <c r="L410" s="5">
        <v>694.34673931999998</v>
      </c>
      <c r="M410" s="5">
        <v>741.22421200000008</v>
      </c>
      <c r="N410" s="5">
        <v>1170.54919617</v>
      </c>
      <c r="O410" s="5">
        <v>1170.54919617</v>
      </c>
      <c r="P410" s="5">
        <v>1180.28347583</v>
      </c>
      <c r="Q410" s="5">
        <v>1180.2834758399999</v>
      </c>
      <c r="R410" s="5">
        <v>1180.2834758399999</v>
      </c>
      <c r="S410" s="5">
        <v>1180.2834758700001</v>
      </c>
      <c r="T410" s="5">
        <v>1180.2834758900001</v>
      </c>
      <c r="U410" s="5">
        <v>1180.2834759299999</v>
      </c>
      <c r="V410" s="5">
        <v>1180.28347596</v>
      </c>
      <c r="W410" s="5">
        <v>1180.2834760000001</v>
      </c>
      <c r="X410" s="5">
        <v>1180.2834760400001</v>
      </c>
      <c r="Y410" s="5">
        <v>1180.2834762</v>
      </c>
      <c r="Z410" s="5">
        <v>1180.2834762</v>
      </c>
      <c r="AA410" s="5">
        <v>1036.28347639</v>
      </c>
      <c r="AB410" s="5">
        <v>1036.2834777800001</v>
      </c>
      <c r="AC410" s="5">
        <v>1036.2834777800001</v>
      </c>
      <c r="AD410" s="5">
        <v>1036.2834777999999</v>
      </c>
      <c r="AE410" s="5">
        <v>1036.28347781</v>
      </c>
      <c r="AF410" s="5">
        <v>1036.28347796</v>
      </c>
      <c r="AG410" s="5">
        <v>1036.2834779899999</v>
      </c>
    </row>
    <row r="412" spans="1:33">
      <c r="A412" s="56" t="s">
        <v>68</v>
      </c>
      <c r="B412" s="56" t="s">
        <v>163</v>
      </c>
      <c r="C412" s="56" t="s">
        <v>290</v>
      </c>
      <c r="D412" s="56" t="s">
        <v>291</v>
      </c>
      <c r="E412" s="56" t="s">
        <v>141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</row>
    <row r="413" spans="1:33">
      <c r="A413" s="56" t="s">
        <v>68</v>
      </c>
      <c r="B413" s="56" t="s">
        <v>163</v>
      </c>
      <c r="C413" s="56" t="s">
        <v>292</v>
      </c>
      <c r="D413" s="56" t="s">
        <v>293</v>
      </c>
      <c r="E413" s="56" t="s">
        <v>141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</row>
    <row r="414" spans="1:33">
      <c r="A414" s="56" t="s">
        <v>68</v>
      </c>
      <c r="B414" s="56" t="s">
        <v>198</v>
      </c>
      <c r="C414" s="56" t="s">
        <v>294</v>
      </c>
      <c r="D414" s="56" t="s">
        <v>295</v>
      </c>
      <c r="E414" s="56" t="s">
        <v>141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</row>
    <row r="415" spans="1:33">
      <c r="A415" s="56" t="s">
        <v>68</v>
      </c>
      <c r="B415" s="56" t="s">
        <v>200</v>
      </c>
      <c r="C415" s="56" t="s">
        <v>296</v>
      </c>
      <c r="D415" s="56" t="s">
        <v>297</v>
      </c>
      <c r="E415" s="56" t="s">
        <v>141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</row>
    <row r="416" spans="1:33">
      <c r="A416" s="56" t="s">
        <v>68</v>
      </c>
      <c r="B416" s="56" t="s">
        <v>198</v>
      </c>
      <c r="C416" s="56" t="s">
        <v>298</v>
      </c>
      <c r="D416" s="56" t="s">
        <v>299</v>
      </c>
      <c r="E416" s="56" t="s">
        <v>141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</row>
    <row r="417" spans="1:33">
      <c r="A417" s="56" t="s">
        <v>68</v>
      </c>
      <c r="B417" s="56" t="s">
        <v>199</v>
      </c>
      <c r="C417" s="56" t="s">
        <v>300</v>
      </c>
      <c r="D417" s="56" t="s">
        <v>301</v>
      </c>
      <c r="E417" s="56" t="s">
        <v>141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</row>
    <row r="419" spans="1:33">
      <c r="A419" s="56" t="s">
        <v>70</v>
      </c>
      <c r="B419" s="56" t="s">
        <v>197</v>
      </c>
      <c r="C419" s="56" t="s">
        <v>215</v>
      </c>
      <c r="D419" s="56" t="s">
        <v>216</v>
      </c>
      <c r="E419" s="56" t="s">
        <v>217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</row>
    <row r="420" spans="1:33">
      <c r="A420" s="56" t="s">
        <v>70</v>
      </c>
      <c r="B420" s="56" t="s">
        <v>197</v>
      </c>
      <c r="C420" s="56" t="s">
        <v>218</v>
      </c>
      <c r="D420" s="56" t="s">
        <v>219</v>
      </c>
      <c r="E420" s="56" t="s">
        <v>217</v>
      </c>
      <c r="F420" s="5">
        <v>81.5</v>
      </c>
      <c r="G420" s="5">
        <v>81.5</v>
      </c>
      <c r="H420" s="5">
        <v>81.5</v>
      </c>
      <c r="I420" s="5">
        <v>81.5</v>
      </c>
      <c r="J420" s="5">
        <v>81.5</v>
      </c>
      <c r="K420" s="5">
        <v>81.5</v>
      </c>
      <c r="L420" s="5">
        <v>81.5</v>
      </c>
      <c r="M420" s="5">
        <v>81.5</v>
      </c>
      <c r="N420" s="5">
        <v>81.5</v>
      </c>
      <c r="O420" s="5">
        <v>81.5</v>
      </c>
      <c r="P420" s="5">
        <v>81.5</v>
      </c>
      <c r="Q420" s="5">
        <v>81.5</v>
      </c>
      <c r="R420" s="5">
        <v>81.5</v>
      </c>
      <c r="S420" s="5">
        <v>81.5</v>
      </c>
      <c r="T420" s="5">
        <v>33</v>
      </c>
      <c r="U420" s="5">
        <v>33</v>
      </c>
      <c r="V420" s="5">
        <v>15</v>
      </c>
      <c r="W420" s="5">
        <v>15</v>
      </c>
      <c r="X420" s="5">
        <v>15</v>
      </c>
      <c r="Y420" s="5">
        <v>15</v>
      </c>
      <c r="Z420" s="5">
        <v>15</v>
      </c>
      <c r="AA420" s="5">
        <v>15</v>
      </c>
      <c r="AB420" s="5">
        <v>15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</row>
    <row r="421" spans="1:33">
      <c r="A421" s="56" t="s">
        <v>70</v>
      </c>
      <c r="B421" s="56" t="s">
        <v>197</v>
      </c>
      <c r="C421" s="56" t="s">
        <v>220</v>
      </c>
      <c r="D421" s="56" t="s">
        <v>221</v>
      </c>
      <c r="E421" s="56" t="s">
        <v>217</v>
      </c>
      <c r="F421" s="5">
        <v>435.58399999999989</v>
      </c>
      <c r="G421" s="5">
        <v>435.58400193</v>
      </c>
      <c r="H421" s="5">
        <v>435.58400424000001</v>
      </c>
      <c r="I421" s="5">
        <v>435.58400924</v>
      </c>
      <c r="J421" s="5">
        <v>435.58401507000002</v>
      </c>
      <c r="K421" s="5">
        <v>435.58401509999999</v>
      </c>
      <c r="L421" s="5">
        <v>435.58401511</v>
      </c>
      <c r="M421" s="5">
        <v>435.58405097000002</v>
      </c>
      <c r="N421" s="5">
        <v>435.58405097999997</v>
      </c>
      <c r="O421" s="5">
        <v>435.58405104000002</v>
      </c>
      <c r="P421" s="5">
        <v>435.58417717999998</v>
      </c>
      <c r="Q421" s="5">
        <v>435.58417723000002</v>
      </c>
      <c r="R421" s="5">
        <v>435.58417723999997</v>
      </c>
      <c r="S421" s="5">
        <v>435.58447119999988</v>
      </c>
      <c r="T421" s="5">
        <v>637.47669712999993</v>
      </c>
      <c r="U421" s="5">
        <v>637.47669729999996</v>
      </c>
      <c r="V421" s="5">
        <v>637.47669732999998</v>
      </c>
      <c r="W421" s="5">
        <v>637.47669734999999</v>
      </c>
      <c r="X421" s="5">
        <v>1048.5669789999999</v>
      </c>
      <c r="Y421" s="5">
        <v>928.96697901999994</v>
      </c>
      <c r="Z421" s="5">
        <v>1490.5036058600001</v>
      </c>
      <c r="AA421" s="5">
        <v>1490.5036059399999</v>
      </c>
      <c r="AB421" s="5">
        <v>1490.50360596</v>
      </c>
      <c r="AC421" s="5">
        <v>1490.5036059700001</v>
      </c>
      <c r="AD421" s="5">
        <v>1390.5226059900001</v>
      </c>
      <c r="AE421" s="5">
        <v>1390.5226060699999</v>
      </c>
      <c r="AF421" s="5">
        <v>1290.48760612</v>
      </c>
      <c r="AG421" s="5">
        <v>1290.48760614</v>
      </c>
    </row>
    <row r="422" spans="1:33">
      <c r="A422" s="56" t="s">
        <v>70</v>
      </c>
      <c r="B422" s="56" t="s">
        <v>197</v>
      </c>
      <c r="C422" s="56" t="s">
        <v>222</v>
      </c>
      <c r="D422" s="56" t="s">
        <v>223</v>
      </c>
      <c r="E422" s="56" t="s">
        <v>217</v>
      </c>
      <c r="F422" s="5">
        <v>620.48299999999995</v>
      </c>
      <c r="G422" s="5">
        <v>620.48300198999993</v>
      </c>
      <c r="H422" s="5">
        <v>620.48300422</v>
      </c>
      <c r="I422" s="5">
        <v>620.4830083999999</v>
      </c>
      <c r="J422" s="5">
        <v>620.48301480999987</v>
      </c>
      <c r="K422" s="5">
        <v>620.48301731999993</v>
      </c>
      <c r="L422" s="5">
        <v>620.48301732999994</v>
      </c>
      <c r="M422" s="5">
        <v>620.48303897999995</v>
      </c>
      <c r="N422" s="5">
        <v>620.48303898999995</v>
      </c>
      <c r="O422" s="5">
        <v>620.48303902999999</v>
      </c>
      <c r="P422" s="5">
        <v>620.48303910999994</v>
      </c>
      <c r="Q422" s="5">
        <v>620.48303911999994</v>
      </c>
      <c r="R422" s="5">
        <v>620.48303912999995</v>
      </c>
      <c r="S422" s="5">
        <v>620.48311252999997</v>
      </c>
      <c r="T422" s="5">
        <v>620.48312574999989</v>
      </c>
      <c r="U422" s="5">
        <v>620.48312580999993</v>
      </c>
      <c r="V422" s="5">
        <v>620.48312584999996</v>
      </c>
      <c r="W422" s="5">
        <v>620.48312587999987</v>
      </c>
      <c r="X422" s="5">
        <v>620.4832887199999</v>
      </c>
      <c r="Y422" s="5">
        <v>620.48328873999992</v>
      </c>
      <c r="Z422" s="5">
        <v>620.48379126999987</v>
      </c>
      <c r="AA422" s="5">
        <v>577.98380586999997</v>
      </c>
      <c r="AB422" s="5">
        <v>577.98382069000002</v>
      </c>
      <c r="AC422" s="5">
        <v>577.98382390999996</v>
      </c>
      <c r="AD422" s="5">
        <v>577.98382443999992</v>
      </c>
      <c r="AE422" s="5">
        <v>1274.3973668399999</v>
      </c>
      <c r="AF422" s="5">
        <v>1299.20365773</v>
      </c>
      <c r="AG422" s="5">
        <v>1273.2036577599999</v>
      </c>
    </row>
    <row r="423" spans="1:33">
      <c r="A423" s="56" t="s">
        <v>70</v>
      </c>
      <c r="B423" s="56" t="s">
        <v>197</v>
      </c>
      <c r="C423" s="56" t="s">
        <v>224</v>
      </c>
      <c r="D423" s="56" t="s">
        <v>225</v>
      </c>
      <c r="E423" s="56" t="s">
        <v>217</v>
      </c>
      <c r="F423" s="5">
        <v>14</v>
      </c>
      <c r="G423" s="5">
        <v>14.000002240000001</v>
      </c>
      <c r="H423" s="5">
        <v>14.00000747</v>
      </c>
      <c r="I423" s="5">
        <v>14.00001722</v>
      </c>
      <c r="J423" s="5">
        <v>35.333808509999997</v>
      </c>
      <c r="K423" s="5">
        <v>53.759933230000001</v>
      </c>
      <c r="L423" s="5">
        <v>53.759933269999998</v>
      </c>
      <c r="M423" s="5">
        <v>66.941524819999998</v>
      </c>
      <c r="N423" s="5">
        <v>66.941524829999992</v>
      </c>
      <c r="O423" s="5">
        <v>70.029398280000009</v>
      </c>
      <c r="P423" s="5">
        <v>70.029398530000009</v>
      </c>
      <c r="Q423" s="5">
        <v>70.029398540000003</v>
      </c>
      <c r="R423" s="5">
        <v>70.029398549999996</v>
      </c>
      <c r="S423" s="5">
        <v>74.461279640000001</v>
      </c>
      <c r="T423" s="5">
        <v>74.461279689999998</v>
      </c>
      <c r="U423" s="5">
        <v>74.461281299999996</v>
      </c>
      <c r="V423" s="5">
        <v>76.498621740000004</v>
      </c>
      <c r="W423" s="5">
        <v>76.549704910000003</v>
      </c>
      <c r="X423" s="5">
        <v>82.466177430000002</v>
      </c>
      <c r="Y423" s="5">
        <v>82.466177470000005</v>
      </c>
      <c r="Z423" s="5">
        <v>83.219031740000005</v>
      </c>
      <c r="AA423" s="5">
        <v>83.219032029999994</v>
      </c>
      <c r="AB423" s="5">
        <v>83.219032209999995</v>
      </c>
      <c r="AC423" s="5">
        <v>83.219032260000006</v>
      </c>
      <c r="AD423" s="5">
        <v>83.219032319999997</v>
      </c>
      <c r="AE423" s="5">
        <v>83.219032530000007</v>
      </c>
      <c r="AF423" s="5">
        <v>83.219032970000001</v>
      </c>
      <c r="AG423" s="5">
        <v>83.219032999999996</v>
      </c>
    </row>
    <row r="424" spans="1:33">
      <c r="A424" s="56" t="s">
        <v>70</v>
      </c>
      <c r="B424" s="56" t="s">
        <v>197</v>
      </c>
      <c r="C424" s="56" t="s">
        <v>226</v>
      </c>
      <c r="D424" s="56" t="s">
        <v>227</v>
      </c>
      <c r="E424" s="56" t="s">
        <v>217</v>
      </c>
      <c r="F424" s="5">
        <v>81.72</v>
      </c>
      <c r="G424" s="5">
        <v>81.720002260000001</v>
      </c>
      <c r="H424" s="5">
        <v>81.720005200000003</v>
      </c>
      <c r="I424" s="5">
        <v>81.720017889999994</v>
      </c>
      <c r="J424" s="5">
        <v>81.720067659999998</v>
      </c>
      <c r="K424" s="5">
        <v>357.84206334999999</v>
      </c>
      <c r="L424" s="5">
        <v>357.84206337000001</v>
      </c>
      <c r="M424" s="5">
        <v>1566.3632153999999</v>
      </c>
      <c r="N424" s="5">
        <v>1566.3632154100001</v>
      </c>
      <c r="O424" s="5">
        <v>1566.3632155400001</v>
      </c>
      <c r="P424" s="5">
        <v>2092.14767007</v>
      </c>
      <c r="Q424" s="5">
        <v>2092.1476700799999</v>
      </c>
      <c r="R424" s="5">
        <v>2092.1476701000001</v>
      </c>
      <c r="S424" s="5">
        <v>3286.9848077800002</v>
      </c>
      <c r="T424" s="5">
        <v>3976.4331820100001</v>
      </c>
      <c r="U424" s="5">
        <v>4990.7679214399996</v>
      </c>
      <c r="V424" s="5">
        <v>7305.2000102400007</v>
      </c>
      <c r="W424" s="5">
        <v>7305.20001142</v>
      </c>
      <c r="X424" s="5">
        <v>7614.7199662700004</v>
      </c>
      <c r="Y424" s="5">
        <v>7614.7199662900002</v>
      </c>
      <c r="Z424" s="5">
        <v>7614.7199663700003</v>
      </c>
      <c r="AA424" s="5">
        <v>7614.7199663900001</v>
      </c>
      <c r="AB424" s="5">
        <v>7614.7199664399996</v>
      </c>
      <c r="AC424" s="5">
        <v>7614.7199665600001</v>
      </c>
      <c r="AD424" s="5">
        <v>7614.7199666400002</v>
      </c>
      <c r="AE424" s="5">
        <v>7614.7200001700003</v>
      </c>
      <c r="AF424" s="5">
        <v>7614.7200002200007</v>
      </c>
      <c r="AG424" s="5">
        <v>7614.7200002400004</v>
      </c>
    </row>
    <row r="425" spans="1:33">
      <c r="A425" s="56" t="s">
        <v>70</v>
      </c>
      <c r="B425" s="56" t="s">
        <v>197</v>
      </c>
      <c r="C425" s="56" t="s">
        <v>228</v>
      </c>
      <c r="D425" s="56" t="s">
        <v>229</v>
      </c>
      <c r="E425" s="56" t="s">
        <v>217</v>
      </c>
      <c r="F425" s="5">
        <v>306.84199999999998</v>
      </c>
      <c r="G425" s="5">
        <v>528.08200204000002</v>
      </c>
      <c r="H425" s="5">
        <v>528.08200348000003</v>
      </c>
      <c r="I425" s="5">
        <v>528.08200627999997</v>
      </c>
      <c r="J425" s="5">
        <v>562.24200836</v>
      </c>
      <c r="K425" s="5">
        <v>528.0820172</v>
      </c>
      <c r="L425" s="5">
        <v>528.08201725000004</v>
      </c>
      <c r="M425" s="5">
        <v>528.08202108</v>
      </c>
      <c r="N425" s="5">
        <v>528.08202109000001</v>
      </c>
      <c r="O425" s="5">
        <v>528.08202167000002</v>
      </c>
      <c r="P425" s="5">
        <v>528.08202168000003</v>
      </c>
      <c r="Q425" s="5">
        <v>528.08202171000005</v>
      </c>
      <c r="R425" s="5">
        <v>528.08202219999998</v>
      </c>
      <c r="S425" s="5">
        <v>528.08203048999997</v>
      </c>
      <c r="T425" s="5">
        <v>528.08208263000006</v>
      </c>
      <c r="U425" s="5">
        <v>528.08216275000007</v>
      </c>
      <c r="V425" s="5">
        <v>528.08216286000004</v>
      </c>
      <c r="W425" s="5">
        <v>557.82816858000001</v>
      </c>
      <c r="X425" s="5">
        <v>636.33850737</v>
      </c>
      <c r="Y425" s="5">
        <v>880.70018563000008</v>
      </c>
      <c r="Z425" s="5">
        <v>1109.1552705300001</v>
      </c>
      <c r="AA425" s="5">
        <v>1109.15527075</v>
      </c>
      <c r="AB425" s="5">
        <v>1109.15527084</v>
      </c>
      <c r="AC425" s="5">
        <v>1301.5221304700001</v>
      </c>
      <c r="AD425" s="5">
        <v>1247.40354013</v>
      </c>
      <c r="AE425" s="5">
        <v>2475.4205938599998</v>
      </c>
      <c r="AF425" s="5">
        <v>2421.23994511</v>
      </c>
      <c r="AG425" s="5">
        <v>2421.2399451299998</v>
      </c>
    </row>
    <row r="426" spans="1:33">
      <c r="A426" s="56" t="s">
        <v>70</v>
      </c>
      <c r="B426" s="56" t="s">
        <v>197</v>
      </c>
      <c r="C426" s="56" t="s">
        <v>230</v>
      </c>
      <c r="D426" s="56" t="s">
        <v>231</v>
      </c>
      <c r="E426" s="56" t="s">
        <v>217</v>
      </c>
      <c r="F426" s="5">
        <v>1214.288</v>
      </c>
      <c r="G426" s="5">
        <v>1360.2880021200001</v>
      </c>
      <c r="H426" s="5">
        <v>1360.28800381</v>
      </c>
      <c r="I426" s="5">
        <v>1360.28800759</v>
      </c>
      <c r="J426" s="5">
        <v>1360.2880337199999</v>
      </c>
      <c r="K426" s="5">
        <v>1360.2880659</v>
      </c>
      <c r="L426" s="5">
        <v>1360.2880659299999</v>
      </c>
      <c r="M426" s="5">
        <v>1360.2880764700001</v>
      </c>
      <c r="N426" s="5">
        <v>1360.28807648</v>
      </c>
      <c r="O426" s="5">
        <v>2364.7215721900002</v>
      </c>
      <c r="P426" s="5">
        <v>2399.71327784</v>
      </c>
      <c r="Q426" s="5">
        <v>2748.8134086999999</v>
      </c>
      <c r="R426" s="5">
        <v>2748.8134088100001</v>
      </c>
      <c r="S426" s="5">
        <v>2935.3537314</v>
      </c>
      <c r="T426" s="5">
        <v>3540.212814479999</v>
      </c>
      <c r="U426" s="5">
        <v>3728.5774118099989</v>
      </c>
      <c r="V426" s="5">
        <v>5175.3121293499999</v>
      </c>
      <c r="W426" s="5">
        <v>5369.9611485700007</v>
      </c>
      <c r="X426" s="5">
        <v>5980.7962267900002</v>
      </c>
      <c r="Y426" s="5">
        <v>5980.7962270400003</v>
      </c>
      <c r="Z426" s="5">
        <v>6705.4154595000009</v>
      </c>
      <c r="AA426" s="5">
        <v>6602.4554597099996</v>
      </c>
      <c r="AB426" s="5">
        <v>7915.8325752199999</v>
      </c>
      <c r="AC426" s="5">
        <v>7742.1699534700001</v>
      </c>
      <c r="AD426" s="5">
        <v>7342.1699535500002</v>
      </c>
      <c r="AE426" s="5">
        <v>7314.8699545400004</v>
      </c>
      <c r="AF426" s="5">
        <v>9054.8699385599994</v>
      </c>
      <c r="AG426" s="5">
        <v>9054.8699385899999</v>
      </c>
    </row>
    <row r="427" spans="1:33">
      <c r="A427" s="56" t="s">
        <v>70</v>
      </c>
      <c r="B427" s="56" t="s">
        <v>197</v>
      </c>
      <c r="C427" s="56" t="s">
        <v>232</v>
      </c>
      <c r="D427" s="56" t="s">
        <v>233</v>
      </c>
      <c r="E427" s="56" t="s">
        <v>217</v>
      </c>
      <c r="F427" s="5">
        <v>0</v>
      </c>
      <c r="G427" s="5">
        <v>2.03E-6</v>
      </c>
      <c r="H427" s="5">
        <v>4.1099999999999996E-6</v>
      </c>
      <c r="I427" s="5">
        <v>8.3999999999999992E-6</v>
      </c>
      <c r="J427" s="5">
        <v>3.1189999999999998E-5</v>
      </c>
      <c r="K427" s="5">
        <v>6.9319999999999994E-5</v>
      </c>
      <c r="L427" s="5">
        <v>6.9339999999999997E-5</v>
      </c>
      <c r="M427" s="5">
        <v>133.15831286</v>
      </c>
      <c r="N427" s="5">
        <v>133.15831287</v>
      </c>
      <c r="O427" s="5">
        <v>133.1583129</v>
      </c>
      <c r="P427" s="5">
        <v>133.15831292999999</v>
      </c>
      <c r="Q427" s="5">
        <v>133.15831295000001</v>
      </c>
      <c r="R427" s="5">
        <v>137.23952297</v>
      </c>
      <c r="S427" s="5">
        <v>143.85973157000001</v>
      </c>
      <c r="T427" s="5">
        <v>152.31110914000001</v>
      </c>
      <c r="U427" s="5">
        <v>163.97848260999999</v>
      </c>
      <c r="V427" s="5">
        <v>168.15152437</v>
      </c>
      <c r="W427" s="5">
        <v>376.05897506000002</v>
      </c>
      <c r="X427" s="5">
        <v>1189.1678183900001</v>
      </c>
      <c r="Y427" s="5">
        <v>2980.06499033</v>
      </c>
      <c r="Z427" s="5">
        <v>2980.06499046</v>
      </c>
      <c r="AA427" s="5">
        <v>2980.06499063</v>
      </c>
      <c r="AB427" s="5">
        <v>2980.0649910699999</v>
      </c>
      <c r="AC427" s="5">
        <v>3874.8522941800002</v>
      </c>
      <c r="AD427" s="5">
        <v>3874.85229441</v>
      </c>
      <c r="AE427" s="5">
        <v>6099.9998939699999</v>
      </c>
      <c r="AF427" s="5">
        <v>6099.9998940799996</v>
      </c>
      <c r="AG427" s="5">
        <v>6099.9998941000003</v>
      </c>
    </row>
    <row r="428" spans="1:33">
      <c r="A428" s="56" t="s">
        <v>70</v>
      </c>
      <c r="B428" s="56" t="s">
        <v>163</v>
      </c>
      <c r="C428" s="56" t="s">
        <v>234</v>
      </c>
      <c r="D428" s="56" t="s">
        <v>235</v>
      </c>
      <c r="E428" s="56" t="s">
        <v>217</v>
      </c>
      <c r="F428" s="5">
        <v>2.7300000000000001E-6</v>
      </c>
      <c r="G428" s="5">
        <v>2.74E-6</v>
      </c>
      <c r="H428" s="5">
        <v>5.1900000000000003E-6</v>
      </c>
      <c r="I428" s="5">
        <v>1.169E-5</v>
      </c>
      <c r="J428" s="5">
        <v>1.17E-5</v>
      </c>
      <c r="K428" s="5">
        <v>1.198E-5</v>
      </c>
      <c r="L428" s="5">
        <v>1.2969999999999999E-5</v>
      </c>
      <c r="M428" s="5">
        <v>1.484E-5</v>
      </c>
      <c r="N428" s="5">
        <v>1.7730000000000001E-5</v>
      </c>
      <c r="O428" s="5">
        <v>2.0420000000000001E-5</v>
      </c>
      <c r="P428" s="5">
        <v>2.0440000000000001E-5</v>
      </c>
      <c r="Q428" s="5">
        <v>3.9270000000000002E-5</v>
      </c>
      <c r="R428" s="5">
        <v>3.9270000000000002E-5</v>
      </c>
      <c r="S428" s="5">
        <v>3.9280000000000003E-5</v>
      </c>
      <c r="T428" s="5">
        <v>1.2884999999999999E-4</v>
      </c>
      <c r="U428" s="5">
        <v>9.9672999999999993E-4</v>
      </c>
      <c r="V428" s="5">
        <v>9.9835000000000006E-4</v>
      </c>
      <c r="W428" s="5">
        <v>1.0033900000000001E-3</v>
      </c>
      <c r="X428" s="5">
        <v>1.0110099999999999E-3</v>
      </c>
      <c r="Y428" s="5">
        <v>1.01154E-3</v>
      </c>
      <c r="Z428" s="5">
        <v>1.0242000000000001E-3</v>
      </c>
      <c r="AA428" s="5">
        <v>1.0662499999999999E-3</v>
      </c>
      <c r="AB428" s="5">
        <v>1.08927E-3</v>
      </c>
      <c r="AC428" s="5">
        <v>1.1430100000000001E-3</v>
      </c>
      <c r="AD428" s="5">
        <v>484.00249540999999</v>
      </c>
      <c r="AE428" s="5">
        <v>1630.8940206</v>
      </c>
      <c r="AF428" s="5">
        <v>1630.89402075</v>
      </c>
      <c r="AG428" s="5">
        <v>1630.8940207600001</v>
      </c>
    </row>
    <row r="429" spans="1:33">
      <c r="A429" s="56" t="s">
        <v>70</v>
      </c>
      <c r="B429" s="56" t="s">
        <v>163</v>
      </c>
      <c r="C429" s="56" t="s">
        <v>236</v>
      </c>
      <c r="D429" s="56" t="s">
        <v>237</v>
      </c>
      <c r="E429" s="56" t="s">
        <v>217</v>
      </c>
      <c r="F429" s="5">
        <v>166.00000256999999</v>
      </c>
      <c r="G429" s="5">
        <v>166.00000256999999</v>
      </c>
      <c r="H429" s="5">
        <v>166.00000521000001</v>
      </c>
      <c r="I429" s="5">
        <v>166.00001173999999</v>
      </c>
      <c r="J429" s="5">
        <v>172.78668386000001</v>
      </c>
      <c r="K429" s="5">
        <v>172.78668517</v>
      </c>
      <c r="L429" s="5">
        <v>174.66711296</v>
      </c>
      <c r="M429" s="5">
        <v>174.667113</v>
      </c>
      <c r="N429" s="5">
        <v>175.38336742000001</v>
      </c>
      <c r="O429" s="5">
        <v>175.38336745000001</v>
      </c>
      <c r="P429" s="5">
        <v>175.38336749000001</v>
      </c>
      <c r="Q429" s="5">
        <v>183.49412504</v>
      </c>
      <c r="R429" s="5">
        <v>183.49412507</v>
      </c>
      <c r="S429" s="5">
        <v>188.40456085</v>
      </c>
      <c r="T429" s="5">
        <v>198.58023514999999</v>
      </c>
      <c r="U429" s="5">
        <v>220.98448438</v>
      </c>
      <c r="V429" s="5">
        <v>220.98448447000001</v>
      </c>
      <c r="W429" s="5">
        <v>222.01360170000001</v>
      </c>
      <c r="X429" s="5">
        <v>223.41557233</v>
      </c>
      <c r="Y429" s="5">
        <v>232.64282365</v>
      </c>
      <c r="Z429" s="5">
        <v>232.64282377999999</v>
      </c>
      <c r="AA429" s="5">
        <v>232.64282417999999</v>
      </c>
      <c r="AB429" s="5">
        <v>234.76340378</v>
      </c>
      <c r="AC429" s="5">
        <v>242.63251593999999</v>
      </c>
      <c r="AD429" s="5">
        <v>242.63251611999999</v>
      </c>
      <c r="AE429" s="5">
        <v>242.63251629999999</v>
      </c>
      <c r="AF429" s="5">
        <v>251.49818035999999</v>
      </c>
      <c r="AG429" s="5">
        <v>251.49818060000001</v>
      </c>
    </row>
    <row r="430" spans="1:33">
      <c r="A430" s="56" t="s">
        <v>70</v>
      </c>
      <c r="B430" s="56" t="s">
        <v>163</v>
      </c>
      <c r="C430" s="56" t="s">
        <v>238</v>
      </c>
      <c r="D430" s="56" t="s">
        <v>239</v>
      </c>
      <c r="E430" s="56" t="s">
        <v>217</v>
      </c>
      <c r="F430" s="5">
        <v>535.02000189</v>
      </c>
      <c r="G430" s="5">
        <v>535.02000192000003</v>
      </c>
      <c r="H430" s="5">
        <v>535.02000272999999</v>
      </c>
      <c r="I430" s="5">
        <v>535.02000430999999</v>
      </c>
      <c r="J430" s="5">
        <v>661.94398725999997</v>
      </c>
      <c r="K430" s="5">
        <v>1871.42188971</v>
      </c>
      <c r="L430" s="5">
        <v>1871.42188979</v>
      </c>
      <c r="M430" s="5">
        <v>1871.4218897999999</v>
      </c>
      <c r="N430" s="5">
        <v>1871.42188981</v>
      </c>
      <c r="O430" s="5">
        <v>1871.4218898300001</v>
      </c>
      <c r="P430" s="5">
        <v>1871.4218898500001</v>
      </c>
      <c r="Q430" s="5">
        <v>2034.97287237</v>
      </c>
      <c r="R430" s="5">
        <v>2034.9728725299999</v>
      </c>
      <c r="S430" s="5">
        <v>3306.18809332</v>
      </c>
      <c r="T430" s="5">
        <v>3520.0199983399998</v>
      </c>
      <c r="U430" s="5">
        <v>3520.01999836</v>
      </c>
      <c r="V430" s="5">
        <v>3520.0199983799998</v>
      </c>
      <c r="W430" s="5">
        <v>3520.0199984000001</v>
      </c>
      <c r="X430" s="5">
        <v>3520.0199998500002</v>
      </c>
      <c r="Y430" s="5">
        <v>3520.0199999299998</v>
      </c>
      <c r="Z430" s="5">
        <v>4024.5131390800002</v>
      </c>
      <c r="AA430" s="5">
        <v>4024.5131394199998</v>
      </c>
      <c r="AB430" s="5">
        <v>5008.0303146300002</v>
      </c>
      <c r="AC430" s="5">
        <v>6042.3163649900007</v>
      </c>
      <c r="AD430" s="5">
        <v>6042.3163652900002</v>
      </c>
      <c r="AE430" s="5">
        <v>6467.2555284100008</v>
      </c>
      <c r="AF430" s="5">
        <v>7196.6979695500004</v>
      </c>
      <c r="AG430" s="5">
        <v>7196.6979697100014</v>
      </c>
    </row>
    <row r="431" spans="1:33">
      <c r="A431" s="56" t="s">
        <v>70</v>
      </c>
      <c r="B431" s="56" t="s">
        <v>163</v>
      </c>
      <c r="C431" s="56" t="s">
        <v>240</v>
      </c>
      <c r="D431" s="56" t="s">
        <v>241</v>
      </c>
      <c r="E431" s="56" t="s">
        <v>217</v>
      </c>
      <c r="F431" s="5">
        <v>762.40500362</v>
      </c>
      <c r="G431" s="5">
        <v>762.40500363000001</v>
      </c>
      <c r="H431" s="5">
        <v>762.40501339000002</v>
      </c>
      <c r="I431" s="5">
        <v>1234.0849649199999</v>
      </c>
      <c r="J431" s="5">
        <v>1234.0849649300001</v>
      </c>
      <c r="K431" s="5">
        <v>1832.04042783</v>
      </c>
      <c r="L431" s="5">
        <v>2381.1800921200002</v>
      </c>
      <c r="M431" s="5">
        <v>2381.1800921399999</v>
      </c>
      <c r="N431" s="5">
        <v>2978.1122773500001</v>
      </c>
      <c r="O431" s="5">
        <v>3282.1859186900001</v>
      </c>
      <c r="P431" s="5">
        <v>3282.18591874</v>
      </c>
      <c r="Q431" s="5">
        <v>3712.4777211800001</v>
      </c>
      <c r="R431" s="5">
        <v>3712.4777211800001</v>
      </c>
      <c r="S431" s="5">
        <v>3712.4777211999999</v>
      </c>
      <c r="T431" s="5">
        <v>3848.20013509</v>
      </c>
      <c r="U431" s="5">
        <v>4827.8013324100002</v>
      </c>
      <c r="V431" s="5">
        <v>4827.8013325100001</v>
      </c>
      <c r="W431" s="5">
        <v>4896.3676797999997</v>
      </c>
      <c r="X431" s="5">
        <v>6652.3714556000004</v>
      </c>
      <c r="Y431" s="5">
        <v>6643.1215554099999</v>
      </c>
      <c r="Z431" s="5">
        <v>6643.12155609</v>
      </c>
      <c r="AA431" s="5">
        <v>6643.1215604299996</v>
      </c>
      <c r="AB431" s="5">
        <v>7002.9109075699998</v>
      </c>
      <c r="AC431" s="5">
        <v>7069.0665914199999</v>
      </c>
      <c r="AD431" s="5">
        <v>7104.3736157599997</v>
      </c>
      <c r="AE431" s="5">
        <v>7342.4505490900001</v>
      </c>
      <c r="AF431" s="5">
        <v>7272.0399707200004</v>
      </c>
      <c r="AG431" s="5">
        <v>7202.2899707400002</v>
      </c>
    </row>
    <row r="432" spans="1:33">
      <c r="A432" s="56" t="s">
        <v>70</v>
      </c>
      <c r="B432" s="56" t="s">
        <v>163</v>
      </c>
      <c r="C432" s="56" t="s">
        <v>242</v>
      </c>
      <c r="D432" s="56" t="s">
        <v>243</v>
      </c>
      <c r="E432" s="56" t="s">
        <v>217</v>
      </c>
      <c r="F432" s="5">
        <v>53.000004089999997</v>
      </c>
      <c r="G432" s="5">
        <v>53.000004089999997</v>
      </c>
      <c r="H432" s="5">
        <v>53.000018869999998</v>
      </c>
      <c r="I432" s="5">
        <v>53.000019090000002</v>
      </c>
      <c r="J432" s="5">
        <v>53.000062569999997</v>
      </c>
      <c r="K432" s="5">
        <v>53.000073610000001</v>
      </c>
      <c r="L432" s="5">
        <v>173.16860363000001</v>
      </c>
      <c r="M432" s="5">
        <v>187.07787196999999</v>
      </c>
      <c r="N432" s="5">
        <v>187.07787198</v>
      </c>
      <c r="O432" s="5">
        <v>187.07787199000001</v>
      </c>
      <c r="P432" s="5">
        <v>187.07787199000001</v>
      </c>
      <c r="Q432" s="5">
        <v>187.07787200000001</v>
      </c>
      <c r="R432" s="5">
        <v>187.07787200000001</v>
      </c>
      <c r="S432" s="5">
        <v>187.07787200999999</v>
      </c>
      <c r="T432" s="5">
        <v>187.07787203000001</v>
      </c>
      <c r="U432" s="5">
        <v>239.98856211</v>
      </c>
      <c r="V432" s="5">
        <v>239.98856212000001</v>
      </c>
      <c r="W432" s="5">
        <v>239.98856214</v>
      </c>
      <c r="X432" s="5">
        <v>239.98856215999999</v>
      </c>
      <c r="Y432" s="5">
        <v>239.98856218</v>
      </c>
      <c r="Z432" s="5">
        <v>272.25201522999998</v>
      </c>
      <c r="AA432" s="5">
        <v>272.87273226999997</v>
      </c>
      <c r="AB432" s="5">
        <v>272.87273246000001</v>
      </c>
      <c r="AC432" s="5">
        <v>272.87273255000002</v>
      </c>
      <c r="AD432" s="5">
        <v>272.87273268000001</v>
      </c>
      <c r="AE432" s="5">
        <v>272.87273292999998</v>
      </c>
      <c r="AF432" s="5">
        <v>320.8830044</v>
      </c>
      <c r="AG432" s="5">
        <v>320.88300457000003</v>
      </c>
    </row>
    <row r="433" spans="1:33">
      <c r="A433" s="56" t="s">
        <v>70</v>
      </c>
      <c r="B433" s="56" t="s">
        <v>163</v>
      </c>
      <c r="C433" s="56" t="s">
        <v>244</v>
      </c>
      <c r="D433" s="56" t="s">
        <v>245</v>
      </c>
      <c r="E433" s="56" t="s">
        <v>217</v>
      </c>
      <c r="F433" s="5">
        <v>1121.3400011000001</v>
      </c>
      <c r="G433" s="5">
        <v>1121.34000133</v>
      </c>
      <c r="H433" s="5">
        <v>1121.3400077399999</v>
      </c>
      <c r="I433" s="5">
        <v>1121.3400085799999</v>
      </c>
      <c r="J433" s="5">
        <v>1121.3400087</v>
      </c>
      <c r="K433" s="5">
        <v>1121.3400114000001</v>
      </c>
      <c r="L433" s="5">
        <v>1122.2400276599999</v>
      </c>
      <c r="M433" s="5">
        <v>1121.34004248</v>
      </c>
      <c r="N433" s="5">
        <v>1121.3400696900001</v>
      </c>
      <c r="O433" s="5">
        <v>1267.26357216</v>
      </c>
      <c r="P433" s="5">
        <v>1267.2635721700001</v>
      </c>
      <c r="Q433" s="5">
        <v>1267.26357218</v>
      </c>
      <c r="R433" s="5">
        <v>1267.26357218</v>
      </c>
      <c r="S433" s="5">
        <v>1267.2635721900001</v>
      </c>
      <c r="T433" s="5">
        <v>1267.26357222</v>
      </c>
      <c r="U433" s="5">
        <v>1547.38321541</v>
      </c>
      <c r="V433" s="5">
        <v>1547.38321546</v>
      </c>
      <c r="W433" s="5">
        <v>3438.56711331</v>
      </c>
      <c r="X433" s="5">
        <v>3438.5671137099998</v>
      </c>
      <c r="Y433" s="5">
        <v>4376.0358805800006</v>
      </c>
      <c r="Z433" s="5">
        <v>4376.03588098</v>
      </c>
      <c r="AA433" s="5">
        <v>4376.0358811000006</v>
      </c>
      <c r="AB433" s="5">
        <v>4376.0358811900014</v>
      </c>
      <c r="AC433" s="5">
        <v>4376.0358812300001</v>
      </c>
      <c r="AD433" s="5">
        <v>4376.0358813000003</v>
      </c>
      <c r="AE433" s="5">
        <v>4376.0358813800003</v>
      </c>
      <c r="AF433" s="5">
        <v>4602.9699811399996</v>
      </c>
      <c r="AG433" s="5">
        <v>4353.9759811800004</v>
      </c>
    </row>
    <row r="434" spans="1:33">
      <c r="A434" s="56" t="s">
        <v>70</v>
      </c>
      <c r="B434" s="56" t="s">
        <v>163</v>
      </c>
      <c r="C434" s="56" t="s">
        <v>246</v>
      </c>
      <c r="D434" s="56" t="s">
        <v>247</v>
      </c>
      <c r="E434" s="56" t="s">
        <v>217</v>
      </c>
      <c r="F434" s="5">
        <v>456.24400315000003</v>
      </c>
      <c r="G434" s="5">
        <v>456.24400315000003</v>
      </c>
      <c r="H434" s="5">
        <v>456.24400820999989</v>
      </c>
      <c r="I434" s="5">
        <v>456.24400899</v>
      </c>
      <c r="J434" s="5">
        <v>456.24400906</v>
      </c>
      <c r="K434" s="5">
        <v>456.24401221999989</v>
      </c>
      <c r="L434" s="5">
        <v>456.24402429000003</v>
      </c>
      <c r="M434" s="5">
        <v>456.24403015000001</v>
      </c>
      <c r="N434" s="5">
        <v>456.24407563</v>
      </c>
      <c r="O434" s="5">
        <v>456.24440800999997</v>
      </c>
      <c r="P434" s="5">
        <v>456.24440802999999</v>
      </c>
      <c r="Q434" s="5">
        <v>456.24440804</v>
      </c>
      <c r="R434" s="5">
        <v>456.24440804</v>
      </c>
      <c r="S434" s="5">
        <v>456.24440806000001</v>
      </c>
      <c r="T434" s="5">
        <v>456.24441605999999</v>
      </c>
      <c r="U434" s="5">
        <v>456.24448187000002</v>
      </c>
      <c r="V434" s="5">
        <v>456.24448192999989</v>
      </c>
      <c r="W434" s="5">
        <v>456.24454629000002</v>
      </c>
      <c r="X434" s="5">
        <v>456.24454637000002</v>
      </c>
      <c r="Y434" s="5">
        <v>1484.24399204</v>
      </c>
      <c r="Z434" s="5">
        <v>1484.2439920700001</v>
      </c>
      <c r="AA434" s="5">
        <v>1484.24400008</v>
      </c>
      <c r="AB434" s="5">
        <v>1484.2440002000001</v>
      </c>
      <c r="AC434" s="5">
        <v>1484.2440002200001</v>
      </c>
      <c r="AD434" s="5">
        <v>1484.2440002400001</v>
      </c>
      <c r="AE434" s="5">
        <v>1484.24400025</v>
      </c>
      <c r="AF434" s="5">
        <v>1484.2440002599999</v>
      </c>
      <c r="AG434" s="5">
        <v>1307.9800002699999</v>
      </c>
    </row>
    <row r="435" spans="1:33">
      <c r="A435" s="56" t="s">
        <v>70</v>
      </c>
      <c r="B435" s="56" t="s">
        <v>163</v>
      </c>
      <c r="C435" s="56" t="s">
        <v>248</v>
      </c>
      <c r="D435" s="56" t="s">
        <v>249</v>
      </c>
      <c r="E435" s="56" t="s">
        <v>217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</row>
    <row r="436" spans="1:33">
      <c r="A436" s="56" t="s">
        <v>70</v>
      </c>
      <c r="B436" s="56" t="s">
        <v>163</v>
      </c>
      <c r="C436" s="56" t="s">
        <v>250</v>
      </c>
      <c r="D436" s="56" t="s">
        <v>251</v>
      </c>
      <c r="E436" s="56" t="s">
        <v>217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</row>
    <row r="437" spans="1:33">
      <c r="A437" s="56" t="s">
        <v>70</v>
      </c>
      <c r="B437" s="56" t="s">
        <v>198</v>
      </c>
      <c r="C437" s="56" t="s">
        <v>252</v>
      </c>
      <c r="D437" s="56" t="s">
        <v>253</v>
      </c>
      <c r="E437" s="56" t="s">
        <v>217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</row>
    <row r="438" spans="1:33">
      <c r="A438" s="56" t="s">
        <v>70</v>
      </c>
      <c r="B438" s="56" t="s">
        <v>198</v>
      </c>
      <c r="C438" s="56" t="s">
        <v>254</v>
      </c>
      <c r="D438" s="56" t="s">
        <v>255</v>
      </c>
      <c r="E438" s="56" t="s">
        <v>217</v>
      </c>
      <c r="F438" s="5">
        <v>0</v>
      </c>
      <c r="G438" s="5">
        <v>2.04E-6</v>
      </c>
      <c r="H438" s="5">
        <v>3.5700000000000001E-6</v>
      </c>
      <c r="I438" s="5">
        <v>3.6200000000000001E-6</v>
      </c>
      <c r="J438" s="5">
        <v>3.63E-6</v>
      </c>
      <c r="K438" s="5">
        <v>4.5800000000000002E-6</v>
      </c>
      <c r="L438" s="5">
        <v>6.6800000000000004E-6</v>
      </c>
      <c r="M438" s="5">
        <v>1.27E-5</v>
      </c>
      <c r="N438" s="5">
        <v>1.273E-5</v>
      </c>
      <c r="O438" s="5">
        <v>1.305E-5</v>
      </c>
      <c r="P438" s="5">
        <v>1.306E-5</v>
      </c>
      <c r="Q438" s="5">
        <v>1.308E-5</v>
      </c>
      <c r="R438" s="5">
        <v>1.308E-5</v>
      </c>
      <c r="S438" s="5">
        <v>2.9390000000000002E-5</v>
      </c>
      <c r="T438" s="5">
        <v>3.3420000000000002E-5</v>
      </c>
      <c r="U438" s="5">
        <v>3.9759999999999999E-5</v>
      </c>
      <c r="V438" s="5">
        <v>7.0779999999999997E-5</v>
      </c>
      <c r="W438" s="5">
        <v>7.0920000000000005E-5</v>
      </c>
      <c r="X438" s="5">
        <v>1.0014999999999999E-4</v>
      </c>
      <c r="Y438" s="5">
        <v>501.80218260999999</v>
      </c>
      <c r="Z438" s="5">
        <v>531.13428128999999</v>
      </c>
      <c r="AA438" s="5">
        <v>531.13428134000003</v>
      </c>
      <c r="AB438" s="5">
        <v>531.13428167999996</v>
      </c>
      <c r="AC438" s="5">
        <v>531.13428171999999</v>
      </c>
      <c r="AD438" s="5">
        <v>531.13428196999996</v>
      </c>
      <c r="AE438" s="5">
        <v>531.13428208000005</v>
      </c>
      <c r="AF438" s="5">
        <v>586.43278525000005</v>
      </c>
      <c r="AG438" s="5">
        <v>586.43278527999996</v>
      </c>
    </row>
    <row r="439" spans="1:33">
      <c r="A439" s="56" t="s">
        <v>70</v>
      </c>
      <c r="B439" s="56" t="s">
        <v>198</v>
      </c>
      <c r="C439" s="56" t="s">
        <v>256</v>
      </c>
      <c r="D439" s="56" t="s">
        <v>257</v>
      </c>
      <c r="E439" s="56" t="s">
        <v>217</v>
      </c>
      <c r="F439" s="5">
        <v>624.26499999999999</v>
      </c>
      <c r="G439" s="5">
        <v>624.26500175000001</v>
      </c>
      <c r="H439" s="5">
        <v>624.26500222000004</v>
      </c>
      <c r="I439" s="5">
        <v>624.26500245</v>
      </c>
      <c r="J439" s="5">
        <v>624.26500290000001</v>
      </c>
      <c r="K439" s="5">
        <v>624.26500333000001</v>
      </c>
      <c r="L439" s="5">
        <v>624.26500364000003</v>
      </c>
      <c r="M439" s="5">
        <v>624.26500568000006</v>
      </c>
      <c r="N439" s="5">
        <v>970.97982128000001</v>
      </c>
      <c r="O439" s="5">
        <v>2061.0173177000001</v>
      </c>
      <c r="P439" s="5">
        <v>2061.01731771</v>
      </c>
      <c r="Q439" s="5">
        <v>2061.0173177299998</v>
      </c>
      <c r="R439" s="5">
        <v>2061.0173177299998</v>
      </c>
      <c r="S439" s="5">
        <v>2234.2656363900001</v>
      </c>
      <c r="T439" s="5">
        <v>2234.2656364099998</v>
      </c>
      <c r="U439" s="5">
        <v>2841.3966146900002</v>
      </c>
      <c r="V439" s="5">
        <v>2841.3966147199999</v>
      </c>
      <c r="W439" s="5">
        <v>2841.3966147400001</v>
      </c>
      <c r="X439" s="5">
        <v>2841.3966148700001</v>
      </c>
      <c r="Y439" s="5">
        <v>3284.0269060700002</v>
      </c>
      <c r="Z439" s="5">
        <v>3560.5490419799999</v>
      </c>
      <c r="AA439" s="5">
        <v>3560.5490420900001</v>
      </c>
      <c r="AB439" s="5">
        <v>3546.8368258099999</v>
      </c>
      <c r="AC439" s="5">
        <v>3546.83682585</v>
      </c>
      <c r="AD439" s="5">
        <v>3563.5010015900002</v>
      </c>
      <c r="AE439" s="5">
        <v>3512.5519535899998</v>
      </c>
      <c r="AF439" s="5">
        <v>4780.9999400799998</v>
      </c>
      <c r="AG439" s="5">
        <v>4699.9999401100004</v>
      </c>
    </row>
    <row r="440" spans="1:33">
      <c r="A440" s="56" t="s">
        <v>70</v>
      </c>
      <c r="B440" s="56" t="s">
        <v>198</v>
      </c>
      <c r="C440" s="56" t="s">
        <v>258</v>
      </c>
      <c r="D440" s="56" t="s">
        <v>259</v>
      </c>
      <c r="E440" s="56" t="s">
        <v>217</v>
      </c>
      <c r="F440" s="5">
        <v>0</v>
      </c>
      <c r="G440" s="5">
        <v>2.21E-6</v>
      </c>
      <c r="H440" s="5">
        <v>3.76E-6</v>
      </c>
      <c r="I440" s="5">
        <v>4.0799999999999999E-6</v>
      </c>
      <c r="J440" s="5">
        <v>4.1999999999999996E-6</v>
      </c>
      <c r="K440" s="5">
        <v>5.4099999999999999E-6</v>
      </c>
      <c r="L440" s="5">
        <v>1.006E-5</v>
      </c>
      <c r="M440" s="5">
        <v>1.3699999999999999E-5</v>
      </c>
      <c r="N440" s="5">
        <v>1.3709999999999999E-5</v>
      </c>
      <c r="O440" s="5">
        <v>1.4209999999999999E-5</v>
      </c>
      <c r="P440" s="5">
        <v>1.471E-5</v>
      </c>
      <c r="Q440" s="5">
        <v>1.519E-5</v>
      </c>
      <c r="R440" s="5">
        <v>1.519E-5</v>
      </c>
      <c r="S440" s="5">
        <v>1.908E-5</v>
      </c>
      <c r="T440" s="5">
        <v>2.2459999999999998E-5</v>
      </c>
      <c r="U440" s="5">
        <v>8.1970000000000003E-5</v>
      </c>
      <c r="V440" s="5">
        <v>399.99999690999999</v>
      </c>
      <c r="W440" s="5">
        <v>399.99999692</v>
      </c>
      <c r="X440" s="5">
        <v>399.99999693000001</v>
      </c>
      <c r="Y440" s="5">
        <v>399.99999695000002</v>
      </c>
      <c r="Z440" s="5">
        <v>399.99999696999998</v>
      </c>
      <c r="AA440" s="5">
        <v>399.99999758000001</v>
      </c>
      <c r="AB440" s="5">
        <v>400.00000051000001</v>
      </c>
      <c r="AC440" s="5">
        <v>400.00000053000002</v>
      </c>
      <c r="AD440" s="5">
        <v>400.00004001000002</v>
      </c>
      <c r="AE440" s="5">
        <v>1310.1946263899999</v>
      </c>
      <c r="AF440" s="5">
        <v>3745.8362605299999</v>
      </c>
      <c r="AG440" s="5">
        <v>3745.83626056</v>
      </c>
    </row>
    <row r="441" spans="1:33">
      <c r="A441" s="56" t="s">
        <v>70</v>
      </c>
      <c r="B441" s="56" t="s">
        <v>198</v>
      </c>
      <c r="C441" s="56" t="s">
        <v>260</v>
      </c>
      <c r="D441" s="56" t="s">
        <v>261</v>
      </c>
      <c r="E441" s="56" t="s">
        <v>217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</row>
    <row r="442" spans="1:33">
      <c r="A442" s="56" t="s">
        <v>70</v>
      </c>
      <c r="B442" s="56" t="s">
        <v>198</v>
      </c>
      <c r="C442" s="56" t="s">
        <v>262</v>
      </c>
      <c r="D442" s="56" t="s">
        <v>263</v>
      </c>
      <c r="E442" s="56" t="s">
        <v>217</v>
      </c>
      <c r="F442" s="5">
        <v>0</v>
      </c>
      <c r="G442" s="5">
        <v>2.0200000000000001E-6</v>
      </c>
      <c r="H442" s="5">
        <v>2.7199999999999998E-6</v>
      </c>
      <c r="I442" s="5">
        <v>3.0699999999999998E-6</v>
      </c>
      <c r="J442" s="5">
        <v>3.2600000000000001E-6</v>
      </c>
      <c r="K442" s="5">
        <v>4.1699999999999999E-6</v>
      </c>
      <c r="L442" s="5">
        <v>5.3299999999999998E-6</v>
      </c>
      <c r="M442" s="5">
        <v>7.8199999999999997E-6</v>
      </c>
      <c r="N442" s="5">
        <v>7.8499999999999994E-6</v>
      </c>
      <c r="O442" s="5">
        <v>8.1100000000000003E-6</v>
      </c>
      <c r="P442" s="5">
        <v>8.1499999999999999E-6</v>
      </c>
      <c r="Q442" s="5">
        <v>9.9699999999999994E-6</v>
      </c>
      <c r="R442" s="5">
        <v>9.9799999999999993E-6</v>
      </c>
      <c r="S442" s="5">
        <v>1.419E-5</v>
      </c>
      <c r="T442" s="5">
        <v>1.5849999999999999E-5</v>
      </c>
      <c r="U442" s="5">
        <v>2.9130000000000001E-5</v>
      </c>
      <c r="V442" s="5">
        <v>7.3759999999999999E-5</v>
      </c>
      <c r="W442" s="5">
        <v>7.3769999999999993E-5</v>
      </c>
      <c r="X442" s="5">
        <v>7.3800000000000005E-5</v>
      </c>
      <c r="Y442" s="5">
        <v>499.99999611999999</v>
      </c>
      <c r="Z442" s="5">
        <v>499.99999616000002</v>
      </c>
      <c r="AA442" s="5">
        <v>499.99999616999997</v>
      </c>
      <c r="AB442" s="5">
        <v>500.00000005999999</v>
      </c>
      <c r="AC442" s="5">
        <v>500.00000009000001</v>
      </c>
      <c r="AD442" s="5">
        <v>500.00000015000001</v>
      </c>
      <c r="AE442" s="5">
        <v>500.00000017999997</v>
      </c>
      <c r="AF442" s="5">
        <v>500.00000022</v>
      </c>
      <c r="AG442" s="5">
        <v>500.00000025000003</v>
      </c>
    </row>
    <row r="443" spans="1:33">
      <c r="A443" s="56" t="s">
        <v>70</v>
      </c>
      <c r="B443" s="56" t="s">
        <v>198</v>
      </c>
      <c r="C443" s="56" t="s">
        <v>264</v>
      </c>
      <c r="D443" s="56" t="s">
        <v>265</v>
      </c>
      <c r="E443" s="56" t="s">
        <v>217</v>
      </c>
      <c r="F443" s="5">
        <v>377.536</v>
      </c>
      <c r="G443" s="5">
        <v>377.53600207</v>
      </c>
      <c r="H443" s="5">
        <v>377.53600375000002</v>
      </c>
      <c r="I443" s="5">
        <v>377.53600377999999</v>
      </c>
      <c r="J443" s="5">
        <v>377.53600379</v>
      </c>
      <c r="K443" s="5">
        <v>377.53600463999999</v>
      </c>
      <c r="L443" s="5">
        <v>377.53600707999999</v>
      </c>
      <c r="M443" s="5">
        <v>377.53601510999999</v>
      </c>
      <c r="N443" s="5">
        <v>377.53601514000002</v>
      </c>
      <c r="O443" s="5">
        <v>377.53601731999998</v>
      </c>
      <c r="P443" s="5">
        <v>377.53601732999999</v>
      </c>
      <c r="Q443" s="5">
        <v>377.53601734</v>
      </c>
      <c r="R443" s="5">
        <v>377.53601734</v>
      </c>
      <c r="S443" s="5">
        <v>377.53603757000002</v>
      </c>
      <c r="T443" s="5">
        <v>377.53604259000002</v>
      </c>
      <c r="U443" s="5">
        <v>377.53610284000001</v>
      </c>
      <c r="V443" s="5">
        <v>377.53610956</v>
      </c>
      <c r="W443" s="5">
        <v>377.53611031000003</v>
      </c>
      <c r="X443" s="5">
        <v>377.53660473000002</v>
      </c>
      <c r="Y443" s="5">
        <v>935.01424956000005</v>
      </c>
      <c r="Z443" s="5">
        <v>935.01424963999989</v>
      </c>
      <c r="AA443" s="5">
        <v>827.49425021999991</v>
      </c>
      <c r="AB443" s="5">
        <v>1028.5183224499999</v>
      </c>
      <c r="AC443" s="5">
        <v>1028.5183224800001</v>
      </c>
      <c r="AD443" s="5">
        <v>1893.1137752</v>
      </c>
      <c r="AE443" s="5">
        <v>1893.1137752499999</v>
      </c>
      <c r="AF443" s="5">
        <v>1970.01596135</v>
      </c>
      <c r="AG443" s="5">
        <v>1970.01596137</v>
      </c>
    </row>
    <row r="444" spans="1:33">
      <c r="A444" s="56" t="s">
        <v>70</v>
      </c>
      <c r="B444" s="56" t="s">
        <v>199</v>
      </c>
      <c r="C444" s="56" t="s">
        <v>266</v>
      </c>
      <c r="D444" s="56" t="s">
        <v>267</v>
      </c>
      <c r="E444" s="56" t="s">
        <v>217</v>
      </c>
      <c r="F444" s="5">
        <v>142.1628</v>
      </c>
      <c r="G444" s="5">
        <v>142.1628</v>
      </c>
      <c r="H444" s="5">
        <v>142.1628</v>
      </c>
      <c r="I444" s="5">
        <v>142.1628</v>
      </c>
      <c r="J444" s="5">
        <v>142.1628</v>
      </c>
      <c r="K444" s="5">
        <v>142.1628</v>
      </c>
      <c r="L444" s="5">
        <v>142.1628</v>
      </c>
      <c r="M444" s="5">
        <v>142.1628</v>
      </c>
      <c r="N444" s="5">
        <v>142.1628</v>
      </c>
      <c r="O444" s="5">
        <v>142.1628</v>
      </c>
      <c r="P444" s="5">
        <v>142.1628</v>
      </c>
      <c r="Q444" s="5">
        <v>142.1628</v>
      </c>
      <c r="R444" s="5">
        <v>142.1628</v>
      </c>
      <c r="S444" s="5">
        <v>142.1628</v>
      </c>
      <c r="T444" s="5">
        <v>142.1628</v>
      </c>
      <c r="U444" s="5">
        <v>142.1628</v>
      </c>
      <c r="V444" s="5">
        <v>142.1628</v>
      </c>
      <c r="W444" s="5">
        <v>142.1628</v>
      </c>
      <c r="X444" s="5">
        <v>94.996799999999993</v>
      </c>
      <c r="Y444" s="5">
        <v>94.996799999999993</v>
      </c>
      <c r="Z444" s="5">
        <v>94.996799999999993</v>
      </c>
      <c r="AA444" s="5">
        <v>94.996799999999993</v>
      </c>
      <c r="AB444" s="5">
        <v>94.996799999999993</v>
      </c>
      <c r="AC444" s="5">
        <v>94.996799999999993</v>
      </c>
      <c r="AD444" s="5">
        <v>94.996799999999993</v>
      </c>
      <c r="AE444" s="5">
        <v>94.996799999999993</v>
      </c>
      <c r="AF444" s="5">
        <v>0</v>
      </c>
      <c r="AG444" s="5">
        <v>0</v>
      </c>
    </row>
    <row r="445" spans="1:33">
      <c r="A445" s="56" t="s">
        <v>70</v>
      </c>
      <c r="B445" s="56" t="s">
        <v>199</v>
      </c>
      <c r="C445" s="56" t="s">
        <v>268</v>
      </c>
      <c r="D445" s="56" t="s">
        <v>269</v>
      </c>
      <c r="E445" s="56" t="s">
        <v>217</v>
      </c>
      <c r="F445" s="5">
        <v>25.219000000000001</v>
      </c>
      <c r="G445" s="5">
        <v>25.219003130000001</v>
      </c>
      <c r="H445" s="5">
        <v>25.219006749999998</v>
      </c>
      <c r="I445" s="5">
        <v>25.219008030000001</v>
      </c>
      <c r="J445" s="5">
        <v>25.21900806</v>
      </c>
      <c r="K445" s="5">
        <v>25.219008070000001</v>
      </c>
      <c r="L445" s="5">
        <v>25.219011810000001</v>
      </c>
      <c r="M445" s="5">
        <v>25.219023279999998</v>
      </c>
      <c r="N445" s="5">
        <v>19.091023700000001</v>
      </c>
      <c r="O445" s="5">
        <v>19.091039030000001</v>
      </c>
      <c r="P445" s="5">
        <v>19.091039049999999</v>
      </c>
      <c r="Q445" s="5">
        <v>19.091040069999998</v>
      </c>
      <c r="R445" s="5">
        <v>19.091040069999998</v>
      </c>
      <c r="S445" s="5">
        <v>19.091082289999999</v>
      </c>
      <c r="T445" s="5">
        <v>19.09109432</v>
      </c>
      <c r="U445" s="5">
        <v>1133.4767725300001</v>
      </c>
      <c r="V445" s="5">
        <v>1133.47677256</v>
      </c>
      <c r="W445" s="5">
        <v>1133.4767726299999</v>
      </c>
      <c r="X445" s="5">
        <v>1121.75677266</v>
      </c>
      <c r="Y445" s="5">
        <v>1121.7567727600001</v>
      </c>
      <c r="Z445" s="5">
        <v>1121.7567728199999</v>
      </c>
      <c r="AA445" s="5">
        <v>1157.6246131299999</v>
      </c>
      <c r="AB445" s="5">
        <v>1150.25361524</v>
      </c>
      <c r="AC445" s="5">
        <v>1150.2536153200001</v>
      </c>
      <c r="AD445" s="5">
        <v>1246.0238588300001</v>
      </c>
      <c r="AE445" s="5">
        <v>1246.02385923</v>
      </c>
      <c r="AF445" s="5">
        <v>2062.6180321900001</v>
      </c>
      <c r="AG445" s="5">
        <v>2062.6180322099999</v>
      </c>
    </row>
    <row r="446" spans="1:33">
      <c r="A446" s="56" t="s">
        <v>70</v>
      </c>
      <c r="B446" s="56" t="s">
        <v>199</v>
      </c>
      <c r="C446" s="56" t="s">
        <v>270</v>
      </c>
      <c r="D446" s="56" t="s">
        <v>271</v>
      </c>
      <c r="E446" s="56" t="s">
        <v>217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</row>
    <row r="447" spans="1:33">
      <c r="A447" s="56" t="s">
        <v>70</v>
      </c>
      <c r="B447" s="56" t="s">
        <v>199</v>
      </c>
      <c r="C447" s="56" t="s">
        <v>272</v>
      </c>
      <c r="D447" s="56" t="s">
        <v>273</v>
      </c>
      <c r="E447" s="56" t="s">
        <v>217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</row>
    <row r="448" spans="1:33">
      <c r="A448" s="56" t="s">
        <v>70</v>
      </c>
      <c r="B448" s="56" t="s">
        <v>199</v>
      </c>
      <c r="C448" s="56" t="s">
        <v>274</v>
      </c>
      <c r="D448" s="56" t="s">
        <v>275</v>
      </c>
      <c r="E448" s="56" t="s">
        <v>217</v>
      </c>
      <c r="F448" s="5">
        <v>295.2</v>
      </c>
      <c r="G448" s="5">
        <v>295.20000248000002</v>
      </c>
      <c r="H448" s="5">
        <v>295.20000447000001</v>
      </c>
      <c r="I448" s="5">
        <v>295.20000561000001</v>
      </c>
      <c r="J448" s="5">
        <v>295.20000578000003</v>
      </c>
      <c r="K448" s="5">
        <v>295.20000579999999</v>
      </c>
      <c r="L448" s="5">
        <v>295.20000691000001</v>
      </c>
      <c r="M448" s="5">
        <v>295.20001271000001</v>
      </c>
      <c r="N448" s="5">
        <v>295.20001273000003</v>
      </c>
      <c r="O448" s="5">
        <v>295.20002218000002</v>
      </c>
      <c r="P448" s="5">
        <v>295.20002219000003</v>
      </c>
      <c r="Q448" s="5">
        <v>295.20002220999999</v>
      </c>
      <c r="R448" s="5">
        <v>295.20002220999999</v>
      </c>
      <c r="S448" s="5">
        <v>295.20002295</v>
      </c>
      <c r="T448" s="5">
        <v>295.20003958000001</v>
      </c>
      <c r="U448" s="5">
        <v>307.09738284000002</v>
      </c>
      <c r="V448" s="5">
        <v>307.09738285999998</v>
      </c>
      <c r="W448" s="5">
        <v>307.09738288</v>
      </c>
      <c r="X448" s="5">
        <v>307.09738297000001</v>
      </c>
      <c r="Y448" s="5">
        <v>307.09738300999999</v>
      </c>
      <c r="Z448" s="5">
        <v>789.54570295999997</v>
      </c>
      <c r="AA448" s="5">
        <v>573.54570343</v>
      </c>
      <c r="AB448" s="5">
        <v>573.54570361000003</v>
      </c>
      <c r="AC448" s="5">
        <v>573.54570365000006</v>
      </c>
      <c r="AD448" s="5">
        <v>695.32822037000005</v>
      </c>
      <c r="AE448" s="5">
        <v>1370.36794102</v>
      </c>
      <c r="AF448" s="5">
        <v>2469.60150716</v>
      </c>
      <c r="AG448" s="5">
        <v>2469.6015071800002</v>
      </c>
    </row>
    <row r="449" spans="1:33">
      <c r="A449" s="56" t="s">
        <v>70</v>
      </c>
      <c r="B449" s="56" t="s">
        <v>199</v>
      </c>
      <c r="C449" s="56" t="s">
        <v>276</v>
      </c>
      <c r="D449" s="56" t="s">
        <v>277</v>
      </c>
      <c r="E449" s="56" t="s">
        <v>217</v>
      </c>
      <c r="F449" s="5">
        <v>0</v>
      </c>
      <c r="G449" s="5">
        <v>0</v>
      </c>
      <c r="H449" s="5">
        <v>5.3700000000000003E-6</v>
      </c>
      <c r="I449" s="5">
        <v>6.1299999999999998E-6</v>
      </c>
      <c r="J449" s="5">
        <v>6.8700000000000003E-6</v>
      </c>
      <c r="K449" s="5">
        <v>7.0199999999999997E-6</v>
      </c>
      <c r="L449" s="5">
        <v>8.4500000000000004E-6</v>
      </c>
      <c r="M449" s="5">
        <v>2.156E-5</v>
      </c>
      <c r="N449" s="5">
        <v>2.1610000000000001E-5</v>
      </c>
      <c r="O449" s="5">
        <v>3.8399999999999998E-5</v>
      </c>
      <c r="P449" s="5">
        <v>3.8430000000000003E-5</v>
      </c>
      <c r="Q449" s="5">
        <v>4.1019999999999997E-5</v>
      </c>
      <c r="R449" s="5">
        <v>4.1029999999999998E-5</v>
      </c>
      <c r="S449" s="5">
        <v>4.8090000000000002E-5</v>
      </c>
      <c r="T449" s="5">
        <v>9.0140000000000001E-5</v>
      </c>
      <c r="U449" s="5">
        <v>2.8595000000000001E-3</v>
      </c>
      <c r="V449" s="5">
        <v>2.8595500000000002E-3</v>
      </c>
      <c r="W449" s="5">
        <v>2.8596300000000002E-3</v>
      </c>
      <c r="X449" s="5">
        <v>207.78415801</v>
      </c>
      <c r="Y449" s="5">
        <v>456.14421676000001</v>
      </c>
      <c r="Z449" s="5">
        <v>1555.25662732</v>
      </c>
      <c r="AA449" s="5">
        <v>1607.76866971</v>
      </c>
      <c r="AB449" s="5">
        <v>1689.2929118100001</v>
      </c>
      <c r="AC449" s="5">
        <v>1689.2929119400001</v>
      </c>
      <c r="AD449" s="5">
        <v>1689.29291248</v>
      </c>
      <c r="AE449" s="5">
        <v>1912.0112993099999</v>
      </c>
      <c r="AF449" s="5">
        <v>1938.55390255</v>
      </c>
      <c r="AG449" s="5">
        <v>1938.55390257</v>
      </c>
    </row>
    <row r="450" spans="1:33">
      <c r="A450" s="56" t="s">
        <v>70</v>
      </c>
      <c r="B450" s="56" t="s">
        <v>199</v>
      </c>
      <c r="C450" s="56" t="s">
        <v>278</v>
      </c>
      <c r="D450" s="56" t="s">
        <v>279</v>
      </c>
      <c r="E450" s="56" t="s">
        <v>217</v>
      </c>
      <c r="F450" s="5">
        <v>0</v>
      </c>
      <c r="G450" s="5">
        <v>3.2600000000000001E-6</v>
      </c>
      <c r="H450" s="5">
        <v>6.0499999999999997E-6</v>
      </c>
      <c r="I450" s="5">
        <v>8.1599999999999998E-6</v>
      </c>
      <c r="J450" s="5">
        <v>9.0000000000000002E-6</v>
      </c>
      <c r="K450" s="5">
        <v>9.02E-6</v>
      </c>
      <c r="L450" s="5">
        <v>1.154E-5</v>
      </c>
      <c r="M450" s="5">
        <v>2.995E-5</v>
      </c>
      <c r="N450" s="5">
        <v>2.9960000000000001E-5</v>
      </c>
      <c r="O450" s="5">
        <v>135.18042722999999</v>
      </c>
      <c r="P450" s="5">
        <v>135.18042724</v>
      </c>
      <c r="Q450" s="5">
        <v>135.18042725999999</v>
      </c>
      <c r="R450" s="5">
        <v>135.18042725999999</v>
      </c>
      <c r="S450" s="5">
        <v>135.18042728</v>
      </c>
      <c r="T450" s="5">
        <v>524.47159952000004</v>
      </c>
      <c r="U450" s="5">
        <v>627.74855511999999</v>
      </c>
      <c r="V450" s="5">
        <v>627.74855514000001</v>
      </c>
      <c r="W450" s="5">
        <v>627.74855515000002</v>
      </c>
      <c r="X450" s="5">
        <v>627.74855517000003</v>
      </c>
      <c r="Y450" s="5">
        <v>627.74855518000004</v>
      </c>
      <c r="Z450" s="5">
        <v>627.74855520999995</v>
      </c>
      <c r="AA450" s="5">
        <v>656.55388554000001</v>
      </c>
      <c r="AB450" s="5">
        <v>656.55388570000002</v>
      </c>
      <c r="AC450" s="5">
        <v>656.55388576999997</v>
      </c>
      <c r="AD450" s="5">
        <v>656.55388588999995</v>
      </c>
      <c r="AE450" s="5">
        <v>678.66857441000002</v>
      </c>
      <c r="AF450" s="5">
        <v>690.33721102000004</v>
      </c>
      <c r="AG450" s="5">
        <v>690.33721104000006</v>
      </c>
    </row>
    <row r="451" spans="1:33">
      <c r="A451" s="56" t="s">
        <v>70</v>
      </c>
      <c r="B451" s="56" t="s">
        <v>199</v>
      </c>
      <c r="C451" s="56" t="s">
        <v>280</v>
      </c>
      <c r="D451" s="56" t="s">
        <v>281</v>
      </c>
      <c r="E451" s="56" t="s">
        <v>217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</row>
    <row r="452" spans="1:33">
      <c r="A452" s="56" t="s">
        <v>70</v>
      </c>
      <c r="B452" s="56" t="s">
        <v>199</v>
      </c>
      <c r="C452" s="56" t="s">
        <v>282</v>
      </c>
      <c r="D452" s="56" t="s">
        <v>283</v>
      </c>
      <c r="E452" s="56" t="s">
        <v>217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</row>
    <row r="453" spans="1:33">
      <c r="A453" s="56" t="s">
        <v>70</v>
      </c>
      <c r="B453" s="56" t="s">
        <v>200</v>
      </c>
      <c r="C453" s="56" t="s">
        <v>284</v>
      </c>
      <c r="D453" s="56" t="s">
        <v>285</v>
      </c>
      <c r="E453" s="56" t="s">
        <v>217</v>
      </c>
      <c r="F453" s="5">
        <v>0</v>
      </c>
      <c r="G453" s="5">
        <v>2.2699999999999999E-6</v>
      </c>
      <c r="H453" s="5">
        <v>6.0599999999999996E-6</v>
      </c>
      <c r="I453" s="5">
        <v>6.0800000000000002E-6</v>
      </c>
      <c r="J453" s="5">
        <v>6.0800000000000002E-6</v>
      </c>
      <c r="K453" s="5">
        <v>7.2799999999999998E-6</v>
      </c>
      <c r="L453" s="5">
        <v>7.2799999999999998E-6</v>
      </c>
      <c r="M453" s="5">
        <v>8.1999999999999994E-6</v>
      </c>
      <c r="N453" s="5">
        <v>9.2299999999999997E-6</v>
      </c>
      <c r="O453" s="5">
        <v>9.3100000000000006E-6</v>
      </c>
      <c r="P453" s="5">
        <v>9.3300000000000005E-6</v>
      </c>
      <c r="Q453" s="5">
        <v>9.3500000000000003E-6</v>
      </c>
      <c r="R453" s="5">
        <v>9.3500000000000003E-6</v>
      </c>
      <c r="S453" s="5">
        <v>1.006E-5</v>
      </c>
      <c r="T453" s="5">
        <v>1.1209999999999999E-5</v>
      </c>
      <c r="U453" s="5">
        <v>1.207E-5</v>
      </c>
      <c r="V453" s="5">
        <v>1.208E-5</v>
      </c>
      <c r="W453" s="5">
        <v>1.2089999999999999E-5</v>
      </c>
      <c r="X453" s="5">
        <v>1.2109999999999999E-5</v>
      </c>
      <c r="Y453" s="5">
        <v>2.2160000000000001E-5</v>
      </c>
      <c r="Z453" s="5">
        <v>2.2169999999999999E-5</v>
      </c>
      <c r="AA453" s="5">
        <v>2.5210000000000001E-5</v>
      </c>
      <c r="AB453" s="5">
        <v>3.6959999999999998E-5</v>
      </c>
      <c r="AC453" s="5">
        <v>3.697E-5</v>
      </c>
      <c r="AD453" s="5">
        <v>3.6999999999999998E-5</v>
      </c>
      <c r="AE453" s="5">
        <v>3.7020000000000001E-5</v>
      </c>
      <c r="AF453" s="5">
        <v>4.1879999999999999E-5</v>
      </c>
      <c r="AG453" s="5">
        <v>4.1909999999999997E-5</v>
      </c>
    </row>
    <row r="454" spans="1:33">
      <c r="A454" s="56" t="s">
        <v>70</v>
      </c>
      <c r="B454" s="56" t="s">
        <v>200</v>
      </c>
      <c r="C454" s="56" t="s">
        <v>286</v>
      </c>
      <c r="D454" s="56" t="s">
        <v>287</v>
      </c>
      <c r="E454" s="56" t="s">
        <v>217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</row>
    <row r="455" spans="1:33">
      <c r="A455" s="56" t="s">
        <v>70</v>
      </c>
      <c r="B455" s="56" t="s">
        <v>200</v>
      </c>
      <c r="C455" s="56" t="s">
        <v>288</v>
      </c>
      <c r="D455" s="56" t="s">
        <v>289</v>
      </c>
      <c r="E455" s="56" t="s">
        <v>217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</row>
    <row r="456" spans="1:33" ht="16.5" customHeight="1"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33">
      <c r="A457" s="56" t="s">
        <v>70</v>
      </c>
      <c r="B457" s="56" t="s">
        <v>197</v>
      </c>
      <c r="C457" s="56" t="s">
        <v>215</v>
      </c>
      <c r="D457" s="56" t="s">
        <v>216</v>
      </c>
      <c r="E457" s="56" t="s">
        <v>142</v>
      </c>
      <c r="F457" s="5">
        <v>330.26499999999999</v>
      </c>
      <c r="G457" s="5">
        <v>829.99999306999996</v>
      </c>
      <c r="H457" s="5">
        <v>829.99999306999996</v>
      </c>
      <c r="I457" s="5">
        <v>829.99999306999996</v>
      </c>
      <c r="J457" s="5">
        <v>829.99999306999996</v>
      </c>
      <c r="K457" s="5">
        <v>838.23008494999988</v>
      </c>
      <c r="L457" s="5">
        <v>842.89850518999992</v>
      </c>
      <c r="M457" s="5">
        <v>849.60787624</v>
      </c>
      <c r="N457" s="5">
        <v>856.13019992</v>
      </c>
      <c r="O457" s="5">
        <v>856.13020473999995</v>
      </c>
      <c r="P457" s="5">
        <v>856.41652850000003</v>
      </c>
      <c r="Q457" s="5">
        <v>863.39311184000007</v>
      </c>
      <c r="R457" s="5">
        <v>863.39311185000008</v>
      </c>
      <c r="S457" s="5">
        <v>879.05417900999998</v>
      </c>
      <c r="T457" s="5">
        <v>900.26502751999999</v>
      </c>
      <c r="U457" s="5">
        <v>1114.7332027</v>
      </c>
      <c r="V457" s="5">
        <v>1431.29466419</v>
      </c>
      <c r="W457" s="5">
        <v>1431.29466422</v>
      </c>
      <c r="X457" s="5">
        <v>1431.2946642700001</v>
      </c>
      <c r="Y457" s="5">
        <v>1431.2946643</v>
      </c>
      <c r="Z457" s="5">
        <v>1489.39871369</v>
      </c>
      <c r="AA457" s="5">
        <v>1489.3987137399999</v>
      </c>
      <c r="AB457" s="5">
        <v>1782.4057360500001</v>
      </c>
      <c r="AC457" s="5">
        <v>1782.4057360700001</v>
      </c>
      <c r="AD457" s="5">
        <v>1782.4057360899999</v>
      </c>
      <c r="AE457" s="5">
        <v>1822.6111999499999</v>
      </c>
      <c r="AF457" s="5">
        <v>1822.61120074</v>
      </c>
      <c r="AG457" s="5">
        <v>1837.7128656499999</v>
      </c>
    </row>
    <row r="458" spans="1:33">
      <c r="A458" s="56" t="s">
        <v>70</v>
      </c>
      <c r="B458" s="56" t="s">
        <v>197</v>
      </c>
      <c r="C458" s="56" t="s">
        <v>218</v>
      </c>
      <c r="D458" s="56" t="s">
        <v>219</v>
      </c>
      <c r="E458" s="56" t="s">
        <v>142</v>
      </c>
      <c r="F458" s="5">
        <v>43.2</v>
      </c>
      <c r="G458" s="5">
        <v>43.200006780000002</v>
      </c>
      <c r="H458" s="5">
        <v>43.200006780000002</v>
      </c>
      <c r="I458" s="5">
        <v>43.200006780000002</v>
      </c>
      <c r="J458" s="5">
        <v>43.200006780000002</v>
      </c>
      <c r="K458" s="5">
        <v>43.200010319999997</v>
      </c>
      <c r="L458" s="5">
        <v>43.20002461</v>
      </c>
      <c r="M458" s="5">
        <v>43.200029639999997</v>
      </c>
      <c r="N458" s="5">
        <v>43.200029649999998</v>
      </c>
      <c r="O458" s="5">
        <v>374.75278894000002</v>
      </c>
      <c r="P458" s="5">
        <v>737.98150258999999</v>
      </c>
      <c r="Q458" s="5">
        <v>737.9815026</v>
      </c>
      <c r="R458" s="5">
        <v>737.98150261000001</v>
      </c>
      <c r="S458" s="5">
        <v>737.98150262000001</v>
      </c>
      <c r="T458" s="5">
        <v>737.98150264000003</v>
      </c>
      <c r="U458" s="5">
        <v>779.63135424000006</v>
      </c>
      <c r="V458" s="5">
        <v>779.63135425000007</v>
      </c>
      <c r="W458" s="5">
        <v>779.63135426000008</v>
      </c>
      <c r="X458" s="5">
        <v>779.63135426000008</v>
      </c>
      <c r="Y458" s="5">
        <v>779.63135427000009</v>
      </c>
      <c r="Z458" s="5">
        <v>787.91264722000005</v>
      </c>
      <c r="AA458" s="5">
        <v>787.9126472800001</v>
      </c>
      <c r="AB458" s="5">
        <v>787.91264734000004</v>
      </c>
      <c r="AC458" s="5">
        <v>755.05399775000001</v>
      </c>
      <c r="AD458" s="5">
        <v>755.05399776000002</v>
      </c>
      <c r="AE458" s="5">
        <v>755.05399780000005</v>
      </c>
      <c r="AF458" s="5">
        <v>763.69069466999997</v>
      </c>
      <c r="AG458" s="5">
        <v>763.69069471</v>
      </c>
    </row>
    <row r="459" spans="1:33">
      <c r="A459" s="56" t="s">
        <v>70</v>
      </c>
      <c r="B459" s="56" t="s">
        <v>197</v>
      </c>
      <c r="C459" s="56" t="s">
        <v>220</v>
      </c>
      <c r="D459" s="56" t="s">
        <v>221</v>
      </c>
      <c r="E459" s="56" t="s">
        <v>142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</row>
    <row r="460" spans="1:33">
      <c r="A460" s="56" t="s">
        <v>70</v>
      </c>
      <c r="B460" s="56" t="s">
        <v>197</v>
      </c>
      <c r="C460" s="56" t="s">
        <v>222</v>
      </c>
      <c r="D460" s="56" t="s">
        <v>223</v>
      </c>
      <c r="E460" s="56" t="s">
        <v>142</v>
      </c>
      <c r="F460" s="5">
        <v>0</v>
      </c>
      <c r="G460" s="5">
        <v>1.048E-5</v>
      </c>
      <c r="H460" s="5">
        <v>1.4780000000000001E-5</v>
      </c>
      <c r="I460" s="5">
        <v>1.997E-5</v>
      </c>
      <c r="J460" s="5">
        <v>1000.00000688</v>
      </c>
      <c r="K460" s="5">
        <v>1000.00001361</v>
      </c>
      <c r="L460" s="5">
        <v>1643.74341617</v>
      </c>
      <c r="M460" s="5">
        <v>1643.7434164599999</v>
      </c>
      <c r="N460" s="5">
        <v>1643.7434164599999</v>
      </c>
      <c r="O460" s="5">
        <v>1643.7434164599999</v>
      </c>
      <c r="P460" s="5">
        <v>1643.7434164599999</v>
      </c>
      <c r="Q460" s="5">
        <v>1643.7434164599999</v>
      </c>
      <c r="R460" s="5">
        <v>1643.7434164599999</v>
      </c>
      <c r="S460" s="5">
        <v>1643.7434164599999</v>
      </c>
      <c r="T460" s="5">
        <v>1643.7434165</v>
      </c>
      <c r="U460" s="5">
        <v>1643.74341652</v>
      </c>
      <c r="V460" s="5">
        <v>1643.74341652</v>
      </c>
      <c r="W460" s="5">
        <v>1643.74341654</v>
      </c>
      <c r="X460" s="5">
        <v>1643.74341656</v>
      </c>
      <c r="Y460" s="5">
        <v>1643.74341658</v>
      </c>
      <c r="Z460" s="5">
        <v>1643.7434167199999</v>
      </c>
      <c r="AA460" s="5">
        <v>1643.7434168100001</v>
      </c>
      <c r="AB460" s="5">
        <v>1643.7434168299999</v>
      </c>
      <c r="AC460" s="5">
        <v>1643.74341695</v>
      </c>
      <c r="AD460" s="5">
        <v>1643.7434169600001</v>
      </c>
      <c r="AE460" s="5">
        <v>1691.21552836</v>
      </c>
      <c r="AF460" s="5">
        <v>1862.2436204799999</v>
      </c>
      <c r="AG460" s="5">
        <v>1862.24362049</v>
      </c>
    </row>
    <row r="461" spans="1:33">
      <c r="A461" s="56" t="s">
        <v>70</v>
      </c>
      <c r="B461" s="56" t="s">
        <v>197</v>
      </c>
      <c r="C461" s="56" t="s">
        <v>224</v>
      </c>
      <c r="D461" s="56" t="s">
        <v>225</v>
      </c>
      <c r="E461" s="56" t="s">
        <v>142</v>
      </c>
      <c r="F461" s="5">
        <v>0</v>
      </c>
      <c r="G461" s="5">
        <v>3.7500000000000001E-6</v>
      </c>
      <c r="H461" s="5">
        <v>7.6000000000000001E-6</v>
      </c>
      <c r="I461" s="5">
        <v>7.7300000000000005E-6</v>
      </c>
      <c r="J461" s="5">
        <v>1.594E-5</v>
      </c>
      <c r="K461" s="5">
        <v>94.576592910000002</v>
      </c>
      <c r="L461" s="5">
        <v>94.576592959999999</v>
      </c>
      <c r="M461" s="5">
        <v>94.576592969999993</v>
      </c>
      <c r="N461" s="5">
        <v>94.576592980000001</v>
      </c>
      <c r="O461" s="5">
        <v>94.576592980000001</v>
      </c>
      <c r="P461" s="5">
        <v>94.576592989999995</v>
      </c>
      <c r="Q461" s="5">
        <v>94.576592989999995</v>
      </c>
      <c r="R461" s="5">
        <v>94.576592989999995</v>
      </c>
      <c r="S461" s="5">
        <v>94.576593009999996</v>
      </c>
      <c r="T461" s="5">
        <v>105.15157551</v>
      </c>
      <c r="U461" s="5">
        <v>105.15157553</v>
      </c>
      <c r="V461" s="5">
        <v>105.15157554</v>
      </c>
      <c r="W461" s="5">
        <v>105.15157554</v>
      </c>
      <c r="X461" s="5">
        <v>105.15157554</v>
      </c>
      <c r="Y461" s="5">
        <v>105.15157555</v>
      </c>
      <c r="Z461" s="5">
        <v>105.15157556</v>
      </c>
      <c r="AA461" s="5">
        <v>105.15157578</v>
      </c>
      <c r="AB461" s="5">
        <v>105.1515758</v>
      </c>
      <c r="AC461" s="5">
        <v>105.15157598</v>
      </c>
      <c r="AD461" s="5">
        <v>105.15157609000001</v>
      </c>
      <c r="AE461" s="5">
        <v>116.82563158000001</v>
      </c>
      <c r="AF461" s="5">
        <v>116.82563195</v>
      </c>
      <c r="AG461" s="5">
        <v>116.82563197</v>
      </c>
    </row>
    <row r="462" spans="1:33">
      <c r="A462" s="56" t="s">
        <v>70</v>
      </c>
      <c r="B462" s="56" t="s">
        <v>197</v>
      </c>
      <c r="C462" s="56" t="s">
        <v>226</v>
      </c>
      <c r="D462" s="56" t="s">
        <v>227</v>
      </c>
      <c r="E462" s="56" t="s">
        <v>142</v>
      </c>
      <c r="F462" s="5">
        <v>0</v>
      </c>
      <c r="G462" s="5">
        <v>355.01126011000002</v>
      </c>
      <c r="H462" s="5">
        <v>900.00000643999999</v>
      </c>
      <c r="I462" s="5">
        <v>900.00000694000005</v>
      </c>
      <c r="J462" s="5">
        <v>900.00001141999996</v>
      </c>
      <c r="K462" s="5">
        <v>900.00001895000003</v>
      </c>
      <c r="L462" s="5">
        <v>1011.27135801</v>
      </c>
      <c r="M462" s="5">
        <v>1969.2681682299999</v>
      </c>
      <c r="N462" s="5">
        <v>1969.26816824</v>
      </c>
      <c r="O462" s="5">
        <v>2329.6148705800001</v>
      </c>
      <c r="P462" s="5">
        <v>2665.49570851</v>
      </c>
      <c r="Q462" s="5">
        <v>2665.49570851</v>
      </c>
      <c r="R462" s="5">
        <v>2665.49570851</v>
      </c>
      <c r="S462" s="5">
        <v>2665.4957085299998</v>
      </c>
      <c r="T462" s="5">
        <v>2665.4957098499999</v>
      </c>
      <c r="U462" s="5">
        <v>2858.7816418500001</v>
      </c>
      <c r="V462" s="5">
        <v>2858.78164186</v>
      </c>
      <c r="W462" s="5">
        <v>2858.7816420499998</v>
      </c>
      <c r="X462" s="5">
        <v>2858.7816421000002</v>
      </c>
      <c r="Y462" s="5">
        <v>3487.4640255999998</v>
      </c>
      <c r="Z462" s="5">
        <v>3499.9999935699998</v>
      </c>
      <c r="AA462" s="5">
        <v>3499.9999935999999</v>
      </c>
      <c r="AB462" s="5">
        <v>3499.9999936499999</v>
      </c>
      <c r="AC462" s="5">
        <v>3499.9999936700001</v>
      </c>
      <c r="AD462" s="5">
        <v>3499.9999937299999</v>
      </c>
      <c r="AE462" s="5">
        <v>3499.9999937900002</v>
      </c>
      <c r="AF462" s="5">
        <v>3499.9999938199999</v>
      </c>
      <c r="AG462" s="5">
        <v>3499.9999938300002</v>
      </c>
    </row>
    <row r="463" spans="1:33">
      <c r="A463" s="56" t="s">
        <v>70</v>
      </c>
      <c r="B463" s="56" t="s">
        <v>197</v>
      </c>
      <c r="C463" s="56" t="s">
        <v>228</v>
      </c>
      <c r="D463" s="56" t="s">
        <v>229</v>
      </c>
      <c r="E463" s="56" t="s">
        <v>142</v>
      </c>
      <c r="F463" s="5">
        <v>0</v>
      </c>
      <c r="G463" s="5">
        <v>5.5999999999999997E-6</v>
      </c>
      <c r="H463" s="5">
        <v>1.043E-5</v>
      </c>
      <c r="I463" s="5">
        <v>1.345E-5</v>
      </c>
      <c r="J463" s="5">
        <v>2.459E-5</v>
      </c>
      <c r="K463" s="5">
        <v>8.5489999999999996E-5</v>
      </c>
      <c r="L463" s="5">
        <v>1.0187E-4</v>
      </c>
      <c r="M463" s="5">
        <v>197.44964227</v>
      </c>
      <c r="N463" s="5">
        <v>197.44964231</v>
      </c>
      <c r="O463" s="5">
        <v>300.00009942000003</v>
      </c>
      <c r="P463" s="5">
        <v>557.21609622999995</v>
      </c>
      <c r="Q463" s="5">
        <v>557.21609623999996</v>
      </c>
      <c r="R463" s="5">
        <v>557.21609623999996</v>
      </c>
      <c r="S463" s="5">
        <v>557.21609631000001</v>
      </c>
      <c r="T463" s="5">
        <v>557.21609654000008</v>
      </c>
      <c r="U463" s="5">
        <v>557.21609655999998</v>
      </c>
      <c r="V463" s="5">
        <v>557.21609658</v>
      </c>
      <c r="W463" s="5">
        <v>576.15080951999994</v>
      </c>
      <c r="X463" s="5">
        <v>576.15081001999999</v>
      </c>
      <c r="Y463" s="5">
        <v>1099.9999958999999</v>
      </c>
      <c r="Z463" s="5">
        <v>1262.91129634</v>
      </c>
      <c r="AA463" s="5">
        <v>1262.91129641</v>
      </c>
      <c r="AB463" s="5">
        <v>1346.7069085600001</v>
      </c>
      <c r="AC463" s="5">
        <v>1346.70690857</v>
      </c>
      <c r="AD463" s="5">
        <v>1346.70691844</v>
      </c>
      <c r="AE463" s="5">
        <v>1745.47847275</v>
      </c>
      <c r="AF463" s="5">
        <v>1835.6272489</v>
      </c>
      <c r="AG463" s="5">
        <v>1835.6272489099999</v>
      </c>
    </row>
    <row r="464" spans="1:33">
      <c r="A464" s="56" t="s">
        <v>70</v>
      </c>
      <c r="B464" s="56" t="s">
        <v>197</v>
      </c>
      <c r="C464" s="56" t="s">
        <v>230</v>
      </c>
      <c r="D464" s="56" t="s">
        <v>231</v>
      </c>
      <c r="E464" s="56" t="s">
        <v>142</v>
      </c>
      <c r="F464" s="5">
        <v>912.96400000000006</v>
      </c>
      <c r="G464" s="5">
        <v>2312.9640038100001</v>
      </c>
      <c r="H464" s="5">
        <v>2312.9640117700001</v>
      </c>
      <c r="I464" s="5">
        <v>3144.75398778</v>
      </c>
      <c r="J464" s="5">
        <v>3183.9790765600001</v>
      </c>
      <c r="K464" s="5">
        <v>4446.0599255899997</v>
      </c>
      <c r="L464" s="5">
        <v>4540.0057886600007</v>
      </c>
      <c r="M464" s="5">
        <v>4692.1324955599994</v>
      </c>
      <c r="N464" s="5">
        <v>4692.1324955700002</v>
      </c>
      <c r="O464" s="5">
        <v>4692.1324955800001</v>
      </c>
      <c r="P464" s="5">
        <v>4861.4222662499997</v>
      </c>
      <c r="Q464" s="5">
        <v>4861.4222662800003</v>
      </c>
      <c r="R464" s="5">
        <v>4861.4222662800003</v>
      </c>
      <c r="S464" s="5">
        <v>5147.0674406399994</v>
      </c>
      <c r="T464" s="5">
        <v>6212.9639894600004</v>
      </c>
      <c r="U464" s="5">
        <v>6212.9639894800002</v>
      </c>
      <c r="V464" s="5">
        <v>6212.9639894900001</v>
      </c>
      <c r="W464" s="5">
        <v>6212.9639916800006</v>
      </c>
      <c r="X464" s="5">
        <v>6212.9639918700004</v>
      </c>
      <c r="Y464" s="5">
        <v>7069.0687918200001</v>
      </c>
      <c r="Z464" s="5">
        <v>7958.4162883299996</v>
      </c>
      <c r="AA464" s="5">
        <v>7518.4412883700006</v>
      </c>
      <c r="AB464" s="5">
        <v>7518.44128843</v>
      </c>
      <c r="AC464" s="5">
        <v>7518.4412884499998</v>
      </c>
      <c r="AD464" s="5">
        <v>7976.6417768499996</v>
      </c>
      <c r="AE464" s="5">
        <v>9980.5659842099994</v>
      </c>
      <c r="AF464" s="5">
        <v>9980.5659842700006</v>
      </c>
      <c r="AG464" s="5">
        <v>9980.5659842799996</v>
      </c>
    </row>
    <row r="465" spans="1:33">
      <c r="A465" s="56" t="s">
        <v>70</v>
      </c>
      <c r="B465" s="56" t="s">
        <v>197</v>
      </c>
      <c r="C465" s="56" t="s">
        <v>232</v>
      </c>
      <c r="D465" s="56" t="s">
        <v>233</v>
      </c>
      <c r="E465" s="56" t="s">
        <v>142</v>
      </c>
      <c r="F465" s="5">
        <v>0</v>
      </c>
      <c r="G465" s="5">
        <v>4.8599999999999992E-6</v>
      </c>
      <c r="H465" s="5">
        <v>7.1899999999999998E-6</v>
      </c>
      <c r="I465" s="5">
        <v>8.1699999999999997E-6</v>
      </c>
      <c r="J465" s="5">
        <v>1.1759999999999999E-5</v>
      </c>
      <c r="K465" s="5">
        <v>1.8689999999999999E-5</v>
      </c>
      <c r="L465" s="5">
        <v>3.7920000000000003E-5</v>
      </c>
      <c r="M465" s="5">
        <v>5.2080000000000003E-5</v>
      </c>
      <c r="N465" s="5">
        <v>5.2139999999999999E-5</v>
      </c>
      <c r="O465" s="5">
        <v>5.6610000000000002E-5</v>
      </c>
      <c r="P465" s="5">
        <v>173.71567607</v>
      </c>
      <c r="Q465" s="5">
        <v>173.71567607</v>
      </c>
      <c r="R465" s="5">
        <v>173.71567607</v>
      </c>
      <c r="S465" s="5">
        <v>173.71567608999999</v>
      </c>
      <c r="T465" s="5">
        <v>173.71572891</v>
      </c>
      <c r="U465" s="5">
        <v>173.71572896999999</v>
      </c>
      <c r="V465" s="5">
        <v>173.71572899</v>
      </c>
      <c r="W465" s="5">
        <v>403.61164687000002</v>
      </c>
      <c r="X465" s="5">
        <v>983.22893577000002</v>
      </c>
      <c r="Y465" s="5">
        <v>3366.37820104</v>
      </c>
      <c r="Z465" s="5">
        <v>3399.9999750900001</v>
      </c>
      <c r="AA465" s="5">
        <v>3399.9999751099999</v>
      </c>
      <c r="AB465" s="5">
        <v>3399.9999808799998</v>
      </c>
      <c r="AC465" s="5">
        <v>3399.99998095</v>
      </c>
      <c r="AD465" s="5">
        <v>3400.0000003099999</v>
      </c>
      <c r="AE465" s="5">
        <v>3400.0000003800001</v>
      </c>
      <c r="AF465" s="5">
        <v>3400.0000004600001</v>
      </c>
      <c r="AG465" s="5">
        <v>3400.0000004799999</v>
      </c>
    </row>
    <row r="466" spans="1:33">
      <c r="A466" s="56" t="s">
        <v>70</v>
      </c>
      <c r="B466" s="56" t="s">
        <v>163</v>
      </c>
      <c r="C466" s="56" t="s">
        <v>234</v>
      </c>
      <c r="D466" s="56" t="s">
        <v>235</v>
      </c>
      <c r="E466" s="56" t="s">
        <v>142</v>
      </c>
      <c r="F466" s="5">
        <v>6.7650000000000005E-5</v>
      </c>
      <c r="G466" s="5">
        <v>6.7650000000000005E-5</v>
      </c>
      <c r="H466" s="5">
        <v>400.0010049</v>
      </c>
      <c r="I466" s="5">
        <v>734.4638856900001</v>
      </c>
      <c r="J466" s="5">
        <v>734.4638856900001</v>
      </c>
      <c r="K466" s="5">
        <v>734.46388569999999</v>
      </c>
      <c r="L466" s="5">
        <v>734.46388573000002</v>
      </c>
      <c r="M466" s="5">
        <v>1541.72233947</v>
      </c>
      <c r="N466" s="5">
        <v>1630.8940754099999</v>
      </c>
      <c r="O466" s="5">
        <v>1630.8940754099999</v>
      </c>
      <c r="P466" s="5">
        <v>1630.8940754099999</v>
      </c>
      <c r="Q466" s="5">
        <v>1630.8940754099999</v>
      </c>
      <c r="R466" s="5">
        <v>1630.8940754099999</v>
      </c>
      <c r="S466" s="5">
        <v>1630.8940754099999</v>
      </c>
      <c r="T466" s="5">
        <v>1630.8940760600001</v>
      </c>
      <c r="U466" s="5">
        <v>1630.8940760600001</v>
      </c>
      <c r="V466" s="5">
        <v>1630.8940760600001</v>
      </c>
      <c r="W466" s="5">
        <v>1630.8940760600001</v>
      </c>
      <c r="X466" s="5">
        <v>1630.8940760600001</v>
      </c>
      <c r="Y466" s="5">
        <v>1630.8940760600001</v>
      </c>
      <c r="Z466" s="5">
        <v>1630.8940760600001</v>
      </c>
      <c r="AA466" s="5">
        <v>1630.8940760600001</v>
      </c>
      <c r="AB466" s="5">
        <v>1630.8940760600001</v>
      </c>
      <c r="AC466" s="5">
        <v>1630.8940760600001</v>
      </c>
      <c r="AD466" s="5">
        <v>1630.8940760600001</v>
      </c>
      <c r="AE466" s="5">
        <v>1630.8940760600001</v>
      </c>
      <c r="AF466" s="5">
        <v>1630.8940760600001</v>
      </c>
      <c r="AG466" s="5">
        <v>1630.8940760600001</v>
      </c>
    </row>
    <row r="467" spans="1:33">
      <c r="A467" s="56" t="s">
        <v>70</v>
      </c>
      <c r="B467" s="56" t="s">
        <v>163</v>
      </c>
      <c r="C467" s="56" t="s">
        <v>236</v>
      </c>
      <c r="D467" s="56" t="s">
        <v>237</v>
      </c>
      <c r="E467" s="56" t="s">
        <v>142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</row>
    <row r="468" spans="1:33">
      <c r="A468" s="56" t="s">
        <v>70</v>
      </c>
      <c r="B468" s="56" t="s">
        <v>163</v>
      </c>
      <c r="C468" s="56" t="s">
        <v>238</v>
      </c>
      <c r="D468" s="56" t="s">
        <v>239</v>
      </c>
      <c r="E468" s="56" t="s">
        <v>142</v>
      </c>
      <c r="F468" s="5">
        <v>599.63490542</v>
      </c>
      <c r="G468" s="5">
        <v>599.63490542</v>
      </c>
      <c r="H468" s="5">
        <v>634.6898923</v>
      </c>
      <c r="I468" s="5">
        <v>645.31896655000003</v>
      </c>
      <c r="J468" s="5">
        <v>4052.2874056000001</v>
      </c>
      <c r="K468" s="5">
        <v>4161.4726781400004</v>
      </c>
      <c r="L468" s="5">
        <v>4161.4726781499994</v>
      </c>
      <c r="M468" s="5">
        <v>4161.4726786800002</v>
      </c>
      <c r="N468" s="5">
        <v>4400.9668193299995</v>
      </c>
      <c r="O468" s="5">
        <v>4400.9668193399993</v>
      </c>
      <c r="P468" s="5">
        <v>4439.5709195099989</v>
      </c>
      <c r="Q468" s="5">
        <v>4886.7274086599991</v>
      </c>
      <c r="R468" s="5">
        <v>5273.5297091799994</v>
      </c>
      <c r="S468" s="5">
        <v>7466.5239915299999</v>
      </c>
      <c r="T468" s="5">
        <v>7546.2694846999993</v>
      </c>
      <c r="U468" s="5">
        <v>7669.9999971300003</v>
      </c>
      <c r="V468" s="5">
        <v>7669.9999971300003</v>
      </c>
      <c r="W468" s="5">
        <v>7669.9999971300003</v>
      </c>
      <c r="X468" s="5">
        <v>7669.9999971300003</v>
      </c>
      <c r="Y468" s="5">
        <v>7669.9999971300003</v>
      </c>
      <c r="Z468" s="5">
        <v>7399.9999971300003</v>
      </c>
      <c r="AA468" s="5">
        <v>7400.0000002300003</v>
      </c>
      <c r="AB468" s="5">
        <v>7400.00000026</v>
      </c>
      <c r="AC468" s="5">
        <v>7400.00000026</v>
      </c>
      <c r="AD468" s="5">
        <v>7400.00000026</v>
      </c>
      <c r="AE468" s="5">
        <v>7400.00000026</v>
      </c>
      <c r="AF468" s="5">
        <v>7400.00000026</v>
      </c>
      <c r="AG468" s="5">
        <v>7400.00000026</v>
      </c>
    </row>
    <row r="469" spans="1:33">
      <c r="A469" s="56" t="s">
        <v>70</v>
      </c>
      <c r="B469" s="56" t="s">
        <v>163</v>
      </c>
      <c r="C469" s="56" t="s">
        <v>240</v>
      </c>
      <c r="D469" s="56" t="s">
        <v>241</v>
      </c>
      <c r="E469" s="56" t="s">
        <v>142</v>
      </c>
      <c r="F469" s="5">
        <v>658.76832755000009</v>
      </c>
      <c r="G469" s="5">
        <v>658.76832755000009</v>
      </c>
      <c r="H469" s="5">
        <v>1720.2847783100001</v>
      </c>
      <c r="I469" s="5">
        <v>1723.62536768</v>
      </c>
      <c r="J469" s="5">
        <v>1723.62536768</v>
      </c>
      <c r="K469" s="5">
        <v>2527.84320338</v>
      </c>
      <c r="L469" s="5">
        <v>3113.1899991300002</v>
      </c>
      <c r="M469" s="5">
        <v>3113.1899999299999</v>
      </c>
      <c r="N469" s="5">
        <v>3113.1900000099999</v>
      </c>
      <c r="O469" s="5">
        <v>3263.3248218099998</v>
      </c>
      <c r="P469" s="5">
        <v>3701.0333709199999</v>
      </c>
      <c r="Q469" s="5">
        <v>3701.0333709199999</v>
      </c>
      <c r="R469" s="5">
        <v>3701.0333709199999</v>
      </c>
      <c r="S469" s="5">
        <v>3701.0333709199999</v>
      </c>
      <c r="T469" s="5">
        <v>3701.0333709299998</v>
      </c>
      <c r="U469" s="5">
        <v>3701.03337096</v>
      </c>
      <c r="V469" s="5">
        <v>3701.0333709800002</v>
      </c>
      <c r="W469" s="5">
        <v>4841.63595377</v>
      </c>
      <c r="X469" s="5">
        <v>5171.3183330100001</v>
      </c>
      <c r="Y469" s="5">
        <v>5791.1558802899999</v>
      </c>
      <c r="Z469" s="5">
        <v>6219.0000867299996</v>
      </c>
      <c r="AA469" s="5">
        <v>6219.0000868000006</v>
      </c>
      <c r="AB469" s="5">
        <v>6219.0000868700008</v>
      </c>
      <c r="AC469" s="5">
        <v>6219.0000869199994</v>
      </c>
      <c r="AD469" s="5">
        <v>6219.0000870900003</v>
      </c>
      <c r="AE469" s="5">
        <v>7000.3767749899998</v>
      </c>
      <c r="AF469" s="5">
        <v>8308.9114289200006</v>
      </c>
      <c r="AG469" s="5">
        <v>8308.9114292300001</v>
      </c>
    </row>
    <row r="470" spans="1:33">
      <c r="A470" s="56" t="s">
        <v>70</v>
      </c>
      <c r="B470" s="56" t="s">
        <v>163</v>
      </c>
      <c r="C470" s="56" t="s">
        <v>242</v>
      </c>
      <c r="D470" s="56" t="s">
        <v>243</v>
      </c>
      <c r="E470" s="56" t="s">
        <v>142</v>
      </c>
      <c r="F470" s="5">
        <v>198.01200369</v>
      </c>
      <c r="G470" s="5">
        <v>198.01200376</v>
      </c>
      <c r="H470" s="5">
        <v>198.01200612</v>
      </c>
      <c r="I470" s="5">
        <v>198.01200782000001</v>
      </c>
      <c r="J470" s="5">
        <v>198.01200782000001</v>
      </c>
      <c r="K470" s="5">
        <v>198.01201338999999</v>
      </c>
      <c r="L470" s="5">
        <v>198.01201345000001</v>
      </c>
      <c r="M470" s="5">
        <v>198.01203713999999</v>
      </c>
      <c r="N470" s="5">
        <v>198.01209929999999</v>
      </c>
      <c r="O470" s="5">
        <v>242.88040208000001</v>
      </c>
      <c r="P470" s="5">
        <v>277.23511705999999</v>
      </c>
      <c r="Q470" s="5">
        <v>277.23511707</v>
      </c>
      <c r="R470" s="5">
        <v>277.23511707</v>
      </c>
      <c r="S470" s="5">
        <v>277.23511707</v>
      </c>
      <c r="T470" s="5">
        <v>277.23511722000001</v>
      </c>
      <c r="U470" s="5">
        <v>277.23511723000001</v>
      </c>
      <c r="V470" s="5">
        <v>277.23511724000002</v>
      </c>
      <c r="W470" s="5">
        <v>277.23511725999998</v>
      </c>
      <c r="X470" s="5">
        <v>300.75279157</v>
      </c>
      <c r="Y470" s="5">
        <v>300.75279160000002</v>
      </c>
      <c r="Z470" s="5">
        <v>331.55942448000002</v>
      </c>
      <c r="AA470" s="5">
        <v>331.55942456000002</v>
      </c>
      <c r="AB470" s="5">
        <v>331.5594246</v>
      </c>
      <c r="AC470" s="5">
        <v>331.55942464999998</v>
      </c>
      <c r="AD470" s="5">
        <v>331.55942476000001</v>
      </c>
      <c r="AE470" s="5">
        <v>331.55942499000002</v>
      </c>
      <c r="AF470" s="5">
        <v>331.55942530999999</v>
      </c>
      <c r="AG470" s="5">
        <v>331.55942542999998</v>
      </c>
    </row>
    <row r="471" spans="1:33">
      <c r="A471" s="56" t="s">
        <v>70</v>
      </c>
      <c r="B471" s="56" t="s">
        <v>163</v>
      </c>
      <c r="C471" s="56" t="s">
        <v>244</v>
      </c>
      <c r="D471" s="56" t="s">
        <v>245</v>
      </c>
      <c r="E471" s="56" t="s">
        <v>142</v>
      </c>
      <c r="F471" s="5">
        <v>4.5900000000000001E-6</v>
      </c>
      <c r="G471" s="5">
        <v>5.3799999999999993E-6</v>
      </c>
      <c r="H471" s="5">
        <v>7.3799999999999996E-6</v>
      </c>
      <c r="I471" s="5">
        <v>8.599999999999999E-6</v>
      </c>
      <c r="J471" s="5">
        <v>8.599999999999999E-6</v>
      </c>
      <c r="K471" s="5">
        <v>1.132E-5</v>
      </c>
      <c r="L471" s="5">
        <v>1.6059999999999999E-5</v>
      </c>
      <c r="M471" s="5">
        <v>1.9190000000000001E-5</v>
      </c>
      <c r="N471" s="5">
        <v>2.1670000000000001E-5</v>
      </c>
      <c r="O471" s="5">
        <v>2.1690000000000001E-5</v>
      </c>
      <c r="P471" s="5">
        <v>3.9440000000000002E-5</v>
      </c>
      <c r="Q471" s="5">
        <v>4.8680000000000001E-5</v>
      </c>
      <c r="R471" s="5">
        <v>4.8680000000000001E-5</v>
      </c>
      <c r="S471" s="5">
        <v>4.8680000000000001E-5</v>
      </c>
      <c r="T471" s="5">
        <v>7.347E-5</v>
      </c>
      <c r="U471" s="5">
        <v>7.3490000000000003E-5</v>
      </c>
      <c r="V471" s="5">
        <v>7.3609999999999995E-5</v>
      </c>
      <c r="W471" s="5">
        <v>8.1509999999999997E-5</v>
      </c>
      <c r="X471" s="5">
        <v>2.8336000000000002E-4</v>
      </c>
      <c r="Y471" s="5">
        <v>60.097376760000003</v>
      </c>
      <c r="Z471" s="5">
        <v>60.097376830000002</v>
      </c>
      <c r="AA471" s="5">
        <v>60.09741666</v>
      </c>
      <c r="AB471" s="5">
        <v>742.84204831</v>
      </c>
      <c r="AC471" s="5">
        <v>3376.5631635999998</v>
      </c>
      <c r="AD471" s="5">
        <v>3376.5631640800002</v>
      </c>
      <c r="AE471" s="5">
        <v>3645.35849388</v>
      </c>
      <c r="AF471" s="5">
        <v>3645.3584943800001</v>
      </c>
      <c r="AG471" s="5">
        <v>3645.3584946599999</v>
      </c>
    </row>
    <row r="472" spans="1:33">
      <c r="A472" s="56" t="s">
        <v>70</v>
      </c>
      <c r="B472" s="56" t="s">
        <v>163</v>
      </c>
      <c r="C472" s="56" t="s">
        <v>246</v>
      </c>
      <c r="D472" s="56" t="s">
        <v>247</v>
      </c>
      <c r="E472" s="56" t="s">
        <v>142</v>
      </c>
      <c r="F472" s="5">
        <v>5.6799999999999998E-6</v>
      </c>
      <c r="G472" s="5">
        <v>5.7800000000000014E-6</v>
      </c>
      <c r="H472" s="5">
        <v>6.5200000000000003E-6</v>
      </c>
      <c r="I472" s="5">
        <v>8.3399999999999998E-6</v>
      </c>
      <c r="J472" s="5">
        <v>8.3399999999999998E-6</v>
      </c>
      <c r="K472" s="5">
        <v>9.6399999999999992E-6</v>
      </c>
      <c r="L472" s="5">
        <v>1.367E-5</v>
      </c>
      <c r="M472" s="5">
        <v>1.626E-5</v>
      </c>
      <c r="N472" s="5">
        <v>1.7200000000000001E-5</v>
      </c>
      <c r="O472" s="5">
        <v>1.7329999999999998E-5</v>
      </c>
      <c r="P472" s="5">
        <v>2.6979999999999999E-5</v>
      </c>
      <c r="Q472" s="5">
        <v>2.7039999999999999E-5</v>
      </c>
      <c r="R472" s="5">
        <v>2.7039999999999999E-5</v>
      </c>
      <c r="S472" s="5">
        <v>2.7039999999999999E-5</v>
      </c>
      <c r="T472" s="5">
        <v>3.96E-5</v>
      </c>
      <c r="U472" s="5">
        <v>3.9619999999999997E-5</v>
      </c>
      <c r="V472" s="5">
        <v>4.1699999999999997E-5</v>
      </c>
      <c r="W472" s="5">
        <v>4.5160000000000001E-5</v>
      </c>
      <c r="X472" s="5">
        <v>4.5340000000000003E-5</v>
      </c>
      <c r="Y472" s="5">
        <v>6.936E-5</v>
      </c>
      <c r="Z472" s="5">
        <v>7.2050000000000003E-5</v>
      </c>
      <c r="AA472" s="5">
        <v>8.4019999999999999E-5</v>
      </c>
      <c r="AB472" s="5">
        <v>2.4418999999999998E-4</v>
      </c>
      <c r="AC472" s="5">
        <v>2.7538999999999998E-4</v>
      </c>
      <c r="AD472" s="5">
        <v>2.7567999999999999E-4</v>
      </c>
      <c r="AE472" s="5">
        <v>300.00104680999999</v>
      </c>
      <c r="AF472" s="5">
        <v>300.00104689</v>
      </c>
      <c r="AG472" s="5">
        <v>300.00104698000001</v>
      </c>
    </row>
    <row r="473" spans="1:33">
      <c r="A473" s="56" t="s">
        <v>70</v>
      </c>
      <c r="B473" s="56" t="s">
        <v>163</v>
      </c>
      <c r="C473" s="56" t="s">
        <v>248</v>
      </c>
      <c r="D473" s="56" t="s">
        <v>249</v>
      </c>
      <c r="E473" s="56" t="s">
        <v>142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</row>
    <row r="474" spans="1:33">
      <c r="A474" s="56" t="s">
        <v>70</v>
      </c>
      <c r="B474" s="56" t="s">
        <v>163</v>
      </c>
      <c r="C474" s="56" t="s">
        <v>250</v>
      </c>
      <c r="D474" s="56" t="s">
        <v>251</v>
      </c>
      <c r="E474" s="56" t="s">
        <v>142</v>
      </c>
      <c r="F474" s="5">
        <v>382.75962765000003</v>
      </c>
      <c r="G474" s="5">
        <v>382.75962765999998</v>
      </c>
      <c r="H474" s="5">
        <v>395.82203529999998</v>
      </c>
      <c r="I474" s="5">
        <v>413.17999988999998</v>
      </c>
      <c r="J474" s="5">
        <v>413.17999989999998</v>
      </c>
      <c r="K474" s="5">
        <v>413.17999990999999</v>
      </c>
      <c r="L474" s="5">
        <v>413.17999992</v>
      </c>
      <c r="M474" s="5">
        <v>413.18000001000001</v>
      </c>
      <c r="N474" s="5">
        <v>417.81555032</v>
      </c>
      <c r="O474" s="5">
        <v>910.21128464999993</v>
      </c>
      <c r="P474" s="5">
        <v>931.92177315999993</v>
      </c>
      <c r="Q474" s="5">
        <v>931.92177315999993</v>
      </c>
      <c r="R474" s="5">
        <v>931.92177315999993</v>
      </c>
      <c r="S474" s="5">
        <v>931.92177315999993</v>
      </c>
      <c r="T474" s="5">
        <v>931.92177356000002</v>
      </c>
      <c r="U474" s="5">
        <v>931.92177356000002</v>
      </c>
      <c r="V474" s="5">
        <v>931.92177356000002</v>
      </c>
      <c r="W474" s="5">
        <v>818.74177355999996</v>
      </c>
      <c r="X474" s="5">
        <v>818.74177355999996</v>
      </c>
      <c r="Y474" s="5">
        <v>818.74177355999996</v>
      </c>
      <c r="Z474" s="5">
        <v>818.74177355999996</v>
      </c>
      <c r="AA474" s="5">
        <v>818.74177355999996</v>
      </c>
      <c r="AB474" s="5">
        <v>818.74177355999996</v>
      </c>
      <c r="AC474" s="5">
        <v>818.74177355999996</v>
      </c>
      <c r="AD474" s="5">
        <v>818.74177355999996</v>
      </c>
      <c r="AE474" s="5">
        <v>818.74177355999996</v>
      </c>
      <c r="AF474" s="5">
        <v>818.74177355999996</v>
      </c>
      <c r="AG474" s="5">
        <v>818.74177355999996</v>
      </c>
    </row>
    <row r="475" spans="1:33">
      <c r="A475" s="56" t="s">
        <v>70</v>
      </c>
      <c r="B475" s="56" t="s">
        <v>198</v>
      </c>
      <c r="C475" s="56" t="s">
        <v>252</v>
      </c>
      <c r="D475" s="56" t="s">
        <v>253</v>
      </c>
      <c r="E475" s="56" t="s">
        <v>142</v>
      </c>
      <c r="F475" s="5">
        <v>0</v>
      </c>
      <c r="G475" s="5">
        <v>1.3540000000000001E-5</v>
      </c>
      <c r="H475" s="5">
        <v>1.36E-5</v>
      </c>
      <c r="I475" s="5">
        <v>9.9211999999999998E-4</v>
      </c>
      <c r="J475" s="5">
        <v>9.9215000000000002E-4</v>
      </c>
      <c r="K475" s="5">
        <v>1.0293699999999999E-3</v>
      </c>
      <c r="L475" s="5">
        <v>80.68253833</v>
      </c>
      <c r="M475" s="5">
        <v>100.00147638</v>
      </c>
      <c r="N475" s="5">
        <v>100.0014764</v>
      </c>
      <c r="O475" s="5">
        <v>100.00147643</v>
      </c>
      <c r="P475" s="5">
        <v>402.98733647</v>
      </c>
      <c r="Q475" s="5">
        <v>402.98733648000001</v>
      </c>
      <c r="R475" s="5">
        <v>402.98733648000001</v>
      </c>
      <c r="S475" s="5">
        <v>402.98733648000001</v>
      </c>
      <c r="T475" s="5">
        <v>402.98733671999997</v>
      </c>
      <c r="U475" s="5">
        <v>402.98733673999999</v>
      </c>
      <c r="V475" s="5">
        <v>402.98733675999989</v>
      </c>
      <c r="W475" s="5">
        <v>402.98733678000002</v>
      </c>
      <c r="X475" s="5">
        <v>402.98733679999998</v>
      </c>
      <c r="Y475" s="5">
        <v>402.98733682</v>
      </c>
      <c r="Z475" s="5">
        <v>402.98733684000001</v>
      </c>
      <c r="AA475" s="5">
        <v>402.98733684000001</v>
      </c>
      <c r="AB475" s="5">
        <v>402.98733684000001</v>
      </c>
      <c r="AC475" s="5">
        <v>402.98733684000001</v>
      </c>
      <c r="AD475" s="5">
        <v>402.98733684000001</v>
      </c>
      <c r="AE475" s="5">
        <v>402.98733684000001</v>
      </c>
      <c r="AF475" s="5">
        <v>402.98733684000001</v>
      </c>
      <c r="AG475" s="5">
        <v>402.98733684000001</v>
      </c>
    </row>
    <row r="476" spans="1:33">
      <c r="A476" s="56" t="s">
        <v>70</v>
      </c>
      <c r="B476" s="56" t="s">
        <v>198</v>
      </c>
      <c r="C476" s="56" t="s">
        <v>254</v>
      </c>
      <c r="D476" s="56" t="s">
        <v>255</v>
      </c>
      <c r="E476" s="56" t="s">
        <v>142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</row>
    <row r="477" spans="1:33">
      <c r="A477" s="56" t="s">
        <v>70</v>
      </c>
      <c r="B477" s="56" t="s">
        <v>198</v>
      </c>
      <c r="C477" s="56" t="s">
        <v>256</v>
      </c>
      <c r="D477" s="56" t="s">
        <v>257</v>
      </c>
      <c r="E477" s="56" t="s">
        <v>142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</row>
    <row r="478" spans="1:33">
      <c r="A478" s="56" t="s">
        <v>70</v>
      </c>
      <c r="B478" s="56" t="s">
        <v>198</v>
      </c>
      <c r="C478" s="56" t="s">
        <v>258</v>
      </c>
      <c r="D478" s="56" t="s">
        <v>259</v>
      </c>
      <c r="E478" s="56" t="s">
        <v>142</v>
      </c>
      <c r="F478" s="5">
        <v>1923.1</v>
      </c>
      <c r="G478" s="5">
        <v>1923.1000051799999</v>
      </c>
      <c r="H478" s="5">
        <v>1923.1000076299999</v>
      </c>
      <c r="I478" s="5">
        <v>1923.1000094599999</v>
      </c>
      <c r="J478" s="5">
        <v>1923.1000095300001</v>
      </c>
      <c r="K478" s="5">
        <v>1923.1000136099999</v>
      </c>
      <c r="L478" s="5">
        <v>1923.1000264700001</v>
      </c>
      <c r="M478" s="5">
        <v>2057.9572398700002</v>
      </c>
      <c r="N478" s="5">
        <v>2566.8756990799998</v>
      </c>
      <c r="O478" s="5">
        <v>2566.8757012999999</v>
      </c>
      <c r="P478" s="5">
        <v>2570.6000164500001</v>
      </c>
      <c r="Q478" s="5">
        <v>2570.6000165300002</v>
      </c>
      <c r="R478" s="5">
        <v>2570.6000165300002</v>
      </c>
      <c r="S478" s="5">
        <v>2570.6000165700002</v>
      </c>
      <c r="T478" s="5">
        <v>2576.7647850899998</v>
      </c>
      <c r="U478" s="5">
        <v>2640.0378273299998</v>
      </c>
      <c r="V478" s="5">
        <v>2448.0378276000001</v>
      </c>
      <c r="W478" s="5">
        <v>2462.2216772900001</v>
      </c>
      <c r="X478" s="5">
        <v>2970.0169118099998</v>
      </c>
      <c r="Y478" s="5">
        <v>4247.5499853799993</v>
      </c>
      <c r="Z478" s="5">
        <v>4270.6483978199994</v>
      </c>
      <c r="AA478" s="5">
        <v>3958.64839807</v>
      </c>
      <c r="AB478" s="5">
        <v>5673.8645757699996</v>
      </c>
      <c r="AC478" s="5">
        <v>5673.8645767400003</v>
      </c>
      <c r="AD478" s="5">
        <v>5433.8645778399996</v>
      </c>
      <c r="AE478" s="5">
        <v>5405.1645779500004</v>
      </c>
      <c r="AF478" s="5">
        <v>4667.11457797</v>
      </c>
      <c r="AG478" s="5">
        <v>4667.1145779799999</v>
      </c>
    </row>
    <row r="479" spans="1:33">
      <c r="A479" s="56" t="s">
        <v>70</v>
      </c>
      <c r="B479" s="56" t="s">
        <v>198</v>
      </c>
      <c r="C479" s="56" t="s">
        <v>260</v>
      </c>
      <c r="D479" s="56" t="s">
        <v>261</v>
      </c>
      <c r="E479" s="56" t="s">
        <v>142</v>
      </c>
      <c r="F479" s="5">
        <v>2067.1637999999998</v>
      </c>
      <c r="G479" s="5">
        <v>2067.1638425599999</v>
      </c>
      <c r="H479" s="5">
        <v>2109.9914319200002</v>
      </c>
      <c r="I479" s="5">
        <v>2911.0579112199998</v>
      </c>
      <c r="J479" s="5">
        <v>2911.0579112400001</v>
      </c>
      <c r="K479" s="5">
        <v>2911.05791297</v>
      </c>
      <c r="L479" s="5">
        <v>2979.0048221299999</v>
      </c>
      <c r="M479" s="5">
        <v>3051.1533290900002</v>
      </c>
      <c r="N479" s="5">
        <v>3051.1533291000001</v>
      </c>
      <c r="O479" s="5">
        <v>3150.2546538199999</v>
      </c>
      <c r="P479" s="5">
        <v>4515.5488661299996</v>
      </c>
      <c r="Q479" s="5">
        <v>4515.5488661500003</v>
      </c>
      <c r="R479" s="5">
        <v>4515.5488661500003</v>
      </c>
      <c r="S479" s="5">
        <v>4515.5488661600002</v>
      </c>
      <c r="T479" s="5">
        <v>5290.3336342099992</v>
      </c>
      <c r="U479" s="5">
        <v>5026.1557922700003</v>
      </c>
      <c r="V479" s="5">
        <v>5026.1557922900001</v>
      </c>
      <c r="W479" s="5">
        <v>4844.4557923299999</v>
      </c>
      <c r="X479" s="5">
        <v>4844.4557923599996</v>
      </c>
      <c r="Y479" s="5">
        <v>4824.9557923900002</v>
      </c>
      <c r="Z479" s="5">
        <v>4638.9557924299997</v>
      </c>
      <c r="AA479" s="5">
        <v>4638.9558001299993</v>
      </c>
      <c r="AB479" s="5">
        <v>3775.3958001699998</v>
      </c>
      <c r="AC479" s="5">
        <v>3775.3958001999999</v>
      </c>
      <c r="AD479" s="5">
        <v>3775.3958002300001</v>
      </c>
      <c r="AE479" s="5">
        <v>3775.3958002700001</v>
      </c>
      <c r="AF479" s="5">
        <v>3775.3958002999998</v>
      </c>
      <c r="AG479" s="5">
        <v>3599.5000003300001</v>
      </c>
    </row>
    <row r="480" spans="1:33">
      <c r="A480" s="56" t="s">
        <v>70</v>
      </c>
      <c r="B480" s="56" t="s">
        <v>198</v>
      </c>
      <c r="C480" s="56" t="s">
        <v>262</v>
      </c>
      <c r="D480" s="56" t="s">
        <v>263</v>
      </c>
      <c r="E480" s="56" t="s">
        <v>142</v>
      </c>
      <c r="F480" s="5">
        <v>0</v>
      </c>
      <c r="G480" s="5">
        <v>480.46114808999999</v>
      </c>
      <c r="H480" s="5">
        <v>500.00000788</v>
      </c>
      <c r="I480" s="5">
        <v>500.00002883000002</v>
      </c>
      <c r="J480" s="5">
        <v>500.00002884000003</v>
      </c>
      <c r="K480" s="5">
        <v>851.87205356000004</v>
      </c>
      <c r="L480" s="5">
        <v>1538.60090382</v>
      </c>
      <c r="M480" s="5">
        <v>1999.9999996900001</v>
      </c>
      <c r="N480" s="5">
        <v>1999.9999996900001</v>
      </c>
      <c r="O480" s="5">
        <v>1999.9999996900001</v>
      </c>
      <c r="P480" s="5">
        <v>1999.9999996900001</v>
      </c>
      <c r="Q480" s="5">
        <v>1999.9999996900001</v>
      </c>
      <c r="R480" s="5">
        <v>1999.9999996900001</v>
      </c>
      <c r="S480" s="5">
        <v>1999.9999996900001</v>
      </c>
      <c r="T480" s="5">
        <v>2000.0000000099999</v>
      </c>
      <c r="U480" s="5">
        <v>2000.00000002</v>
      </c>
      <c r="V480" s="5">
        <v>2000.0000000299999</v>
      </c>
      <c r="W480" s="5">
        <v>2000.00000004</v>
      </c>
      <c r="X480" s="5">
        <v>2000.0000000499999</v>
      </c>
      <c r="Y480" s="5">
        <v>2000.00000006</v>
      </c>
      <c r="Z480" s="5">
        <v>2000.0000000699999</v>
      </c>
      <c r="AA480" s="5">
        <v>2000.0000000699999</v>
      </c>
      <c r="AB480" s="5">
        <v>2000.0000000699999</v>
      </c>
      <c r="AC480" s="5">
        <v>2000.0000000699999</v>
      </c>
      <c r="AD480" s="5">
        <v>2000.0000000699999</v>
      </c>
      <c r="AE480" s="5">
        <v>2000.0000000699999</v>
      </c>
      <c r="AF480" s="5">
        <v>2000.0000000699999</v>
      </c>
      <c r="AG480" s="5">
        <v>2000.0000000699999</v>
      </c>
    </row>
    <row r="481" spans="1:33">
      <c r="A481" s="56" t="s">
        <v>70</v>
      </c>
      <c r="B481" s="56" t="s">
        <v>198</v>
      </c>
      <c r="C481" s="56" t="s">
        <v>264</v>
      </c>
      <c r="D481" s="56" t="s">
        <v>265</v>
      </c>
      <c r="E481" s="56" t="s">
        <v>142</v>
      </c>
      <c r="F481" s="5">
        <v>0</v>
      </c>
      <c r="G481" s="5">
        <v>5.3699999999999994E-6</v>
      </c>
      <c r="H481" s="5">
        <v>9.6399999999999992E-6</v>
      </c>
      <c r="I481" s="5">
        <v>9.7100000000000002E-6</v>
      </c>
      <c r="J481" s="5">
        <v>9.7200000000000001E-6</v>
      </c>
      <c r="K481" s="5">
        <v>1.897E-5</v>
      </c>
      <c r="L481" s="5">
        <v>4.871E-5</v>
      </c>
      <c r="M481" s="5">
        <v>5.7429999999999997E-5</v>
      </c>
      <c r="N481" s="5">
        <v>263.23802540999998</v>
      </c>
      <c r="O481" s="5">
        <v>263.23802547000003</v>
      </c>
      <c r="P481" s="5">
        <v>263.23802549999999</v>
      </c>
      <c r="Q481" s="5">
        <v>400.00005124</v>
      </c>
      <c r="R481" s="5">
        <v>400.00005124</v>
      </c>
      <c r="S481" s="5">
        <v>400.00005135999999</v>
      </c>
      <c r="T481" s="5">
        <v>400.00009564999999</v>
      </c>
      <c r="U481" s="5">
        <v>400.00009567000001</v>
      </c>
      <c r="V481" s="5">
        <v>400.00009569999997</v>
      </c>
      <c r="W481" s="5">
        <v>400.00009573</v>
      </c>
      <c r="X481" s="5">
        <v>400.00010186999998</v>
      </c>
      <c r="Y481" s="5">
        <v>832.4847146699999</v>
      </c>
      <c r="Z481" s="5">
        <v>832.48471472999995</v>
      </c>
      <c r="AA481" s="5">
        <v>832.48471485000005</v>
      </c>
      <c r="AB481" s="5">
        <v>862.49667288000001</v>
      </c>
      <c r="AC481" s="5">
        <v>862.49667290000002</v>
      </c>
      <c r="AD481" s="5">
        <v>1599.99997405</v>
      </c>
      <c r="AE481" s="5">
        <v>1599.99997416</v>
      </c>
      <c r="AF481" s="5">
        <v>1599.99997418</v>
      </c>
      <c r="AG481" s="5">
        <v>1599.9999742</v>
      </c>
    </row>
    <row r="482" spans="1:33">
      <c r="A482" s="56" t="s">
        <v>70</v>
      </c>
      <c r="B482" s="56" t="s">
        <v>199</v>
      </c>
      <c r="C482" s="56" t="s">
        <v>266</v>
      </c>
      <c r="D482" s="56" t="s">
        <v>267</v>
      </c>
      <c r="E482" s="56" t="s">
        <v>142</v>
      </c>
      <c r="F482" s="5">
        <v>324.5</v>
      </c>
      <c r="G482" s="5">
        <v>437.47970992</v>
      </c>
      <c r="H482" s="5">
        <v>437.47970994000002</v>
      </c>
      <c r="I482" s="5">
        <v>481.66833487999997</v>
      </c>
      <c r="J482" s="5">
        <v>481.66833487999997</v>
      </c>
      <c r="K482" s="5">
        <v>1081.5053177699999</v>
      </c>
      <c r="L482" s="5">
        <v>1086.7402242000001</v>
      </c>
      <c r="M482" s="5">
        <v>1078.5017651000001</v>
      </c>
      <c r="N482" s="5">
        <v>1078.5017651799999</v>
      </c>
      <c r="O482" s="5">
        <v>1078.5017652399999</v>
      </c>
      <c r="P482" s="5">
        <v>1211.95376962</v>
      </c>
      <c r="Q482" s="5">
        <v>1247.4084735399999</v>
      </c>
      <c r="R482" s="5">
        <v>1166.9084735399999</v>
      </c>
      <c r="S482" s="5">
        <v>1166.9084735500001</v>
      </c>
      <c r="T482" s="5">
        <v>1391.0237532399999</v>
      </c>
      <c r="U482" s="5">
        <v>1244.1660267899999</v>
      </c>
      <c r="V482" s="5">
        <v>1244.1660268099999</v>
      </c>
      <c r="W482" s="5">
        <v>1245.0915809799999</v>
      </c>
      <c r="X482" s="5">
        <v>1259.5461321800001</v>
      </c>
      <c r="Y482" s="5">
        <v>1259.5461322399999</v>
      </c>
      <c r="Z482" s="5">
        <v>1259.5461323</v>
      </c>
      <c r="AA482" s="5">
        <v>1467.97413136</v>
      </c>
      <c r="AB482" s="5">
        <v>1467.9741314099999</v>
      </c>
      <c r="AC482" s="5">
        <v>1467.9741314299999</v>
      </c>
      <c r="AD482" s="5">
        <v>1467.9741314800001</v>
      </c>
      <c r="AE482" s="5">
        <v>2426.1859176200001</v>
      </c>
      <c r="AF482" s="5">
        <v>2427.0363176699998</v>
      </c>
      <c r="AG482" s="5">
        <v>2427.0363176800001</v>
      </c>
    </row>
    <row r="483" spans="1:33">
      <c r="A483" s="56" t="s">
        <v>70</v>
      </c>
      <c r="B483" s="56" t="s">
        <v>199</v>
      </c>
      <c r="C483" s="56" t="s">
        <v>268</v>
      </c>
      <c r="D483" s="56" t="s">
        <v>269</v>
      </c>
      <c r="E483" s="56" t="s">
        <v>142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</row>
    <row r="484" spans="1:33">
      <c r="A484" s="56" t="s">
        <v>70</v>
      </c>
      <c r="B484" s="56" t="s">
        <v>199</v>
      </c>
      <c r="C484" s="56" t="s">
        <v>270</v>
      </c>
      <c r="D484" s="56" t="s">
        <v>271</v>
      </c>
      <c r="E484" s="56" t="s">
        <v>142</v>
      </c>
      <c r="F484" s="5">
        <v>1334.9349999999999</v>
      </c>
      <c r="G484" s="5">
        <v>1478.2172726599999</v>
      </c>
      <c r="H484" s="5">
        <v>2347.4469549700011</v>
      </c>
      <c r="I484" s="5">
        <v>2347.4469549999999</v>
      </c>
      <c r="J484" s="5">
        <v>2347.4469549999999</v>
      </c>
      <c r="K484" s="5">
        <v>2489.1454276700001</v>
      </c>
      <c r="L484" s="5">
        <v>2489.1454276899999</v>
      </c>
      <c r="M484" s="5">
        <v>2534.9350381099998</v>
      </c>
      <c r="N484" s="5">
        <v>2534.9350381499999</v>
      </c>
      <c r="O484" s="5">
        <v>2534.9350750499998</v>
      </c>
      <c r="P484" s="5">
        <v>2714.5101375099998</v>
      </c>
      <c r="Q484" s="5">
        <v>2715.2826385200001</v>
      </c>
      <c r="R484" s="5">
        <v>2643.88263852</v>
      </c>
      <c r="S484" s="5">
        <v>2710.5165723599998</v>
      </c>
      <c r="T484" s="5">
        <v>2943.0802513499998</v>
      </c>
      <c r="U484" s="5">
        <v>2943.08025137</v>
      </c>
      <c r="V484" s="5">
        <v>3545.3814801899998</v>
      </c>
      <c r="W484" s="5">
        <v>3545.38148022</v>
      </c>
      <c r="X484" s="5">
        <v>3911.22383906</v>
      </c>
      <c r="Y484" s="5">
        <v>3911.22383911</v>
      </c>
      <c r="Z484" s="5">
        <v>3697.3638391300001</v>
      </c>
      <c r="AA484" s="5">
        <v>3697.3638391700001</v>
      </c>
      <c r="AB484" s="5">
        <v>3566.5638393099998</v>
      </c>
      <c r="AC484" s="5">
        <v>3713.2676231800001</v>
      </c>
      <c r="AD484" s="5">
        <v>3822.7569538100001</v>
      </c>
      <c r="AE484" s="5">
        <v>3822.75695387</v>
      </c>
      <c r="AF484" s="5">
        <v>3822.7569538900002</v>
      </c>
      <c r="AG484" s="5">
        <v>3822.75695391</v>
      </c>
    </row>
    <row r="485" spans="1:33">
      <c r="A485" s="56" t="s">
        <v>70</v>
      </c>
      <c r="B485" s="56" t="s">
        <v>199</v>
      </c>
      <c r="C485" s="56" t="s">
        <v>272</v>
      </c>
      <c r="D485" s="56" t="s">
        <v>273</v>
      </c>
      <c r="E485" s="56" t="s">
        <v>142</v>
      </c>
      <c r="F485" s="5">
        <v>90.75</v>
      </c>
      <c r="G485" s="5">
        <v>90.750024699999997</v>
      </c>
      <c r="H485" s="5">
        <v>90.750024719999999</v>
      </c>
      <c r="I485" s="5">
        <v>90.750039029999996</v>
      </c>
      <c r="J485" s="5">
        <v>90.750039029999996</v>
      </c>
      <c r="K485" s="5">
        <v>90.750039079999993</v>
      </c>
      <c r="L485" s="5">
        <v>108.00434647</v>
      </c>
      <c r="M485" s="5">
        <v>108.00438564</v>
      </c>
      <c r="N485" s="5">
        <v>108.00438566</v>
      </c>
      <c r="O485" s="5">
        <v>108.00445959</v>
      </c>
      <c r="P485" s="5">
        <v>112.54576471</v>
      </c>
      <c r="Q485" s="5">
        <v>112.54576480999999</v>
      </c>
      <c r="R485" s="5">
        <v>112.54576480999999</v>
      </c>
      <c r="S485" s="5">
        <v>112.54576483</v>
      </c>
      <c r="T485" s="5">
        <v>112.545765</v>
      </c>
      <c r="U485" s="5">
        <v>112.54576503</v>
      </c>
      <c r="V485" s="5">
        <v>112.54576505</v>
      </c>
      <c r="W485" s="5">
        <v>112.54576528</v>
      </c>
      <c r="X485" s="5">
        <v>112.5457653</v>
      </c>
      <c r="Y485" s="5">
        <v>112.54576539</v>
      </c>
      <c r="Z485" s="5">
        <v>112.54576541</v>
      </c>
      <c r="AA485" s="5">
        <v>122.73520624</v>
      </c>
      <c r="AB485" s="5">
        <v>122.7352065</v>
      </c>
      <c r="AC485" s="5">
        <v>122.73520653</v>
      </c>
      <c r="AD485" s="5">
        <v>122.73520662</v>
      </c>
      <c r="AE485" s="5">
        <v>122.73520667</v>
      </c>
      <c r="AF485" s="5">
        <v>122.73520670000001</v>
      </c>
      <c r="AG485" s="5">
        <v>122.73520671999999</v>
      </c>
    </row>
    <row r="486" spans="1:33">
      <c r="A486" s="56" t="s">
        <v>70</v>
      </c>
      <c r="B486" s="56" t="s">
        <v>199</v>
      </c>
      <c r="C486" s="56" t="s">
        <v>274</v>
      </c>
      <c r="D486" s="56" t="s">
        <v>275</v>
      </c>
      <c r="E486" s="56" t="s">
        <v>142</v>
      </c>
      <c r="F486" s="5">
        <v>422.4</v>
      </c>
      <c r="G486" s="5">
        <v>422.4</v>
      </c>
      <c r="H486" s="5">
        <v>422.4</v>
      </c>
      <c r="I486" s="5">
        <v>422.4</v>
      </c>
      <c r="J486" s="5">
        <v>422.4</v>
      </c>
      <c r="K486" s="5">
        <v>422.4</v>
      </c>
      <c r="L486" s="5">
        <v>422.4</v>
      </c>
      <c r="M486" s="5">
        <v>422.4</v>
      </c>
      <c r="N486" s="5">
        <v>422.4</v>
      </c>
      <c r="O486" s="5">
        <v>422.4</v>
      </c>
      <c r="P486" s="5">
        <v>422.4</v>
      </c>
      <c r="Q486" s="5">
        <v>422.4</v>
      </c>
      <c r="R486" s="5">
        <v>422.4</v>
      </c>
      <c r="S486" s="5">
        <v>422.4</v>
      </c>
      <c r="T486" s="5">
        <v>422.4</v>
      </c>
      <c r="U486" s="5">
        <v>422.4</v>
      </c>
      <c r="V486" s="5">
        <v>422.4</v>
      </c>
      <c r="W486" s="5">
        <v>422.4</v>
      </c>
      <c r="X486" s="5">
        <v>422.4</v>
      </c>
      <c r="Y486" s="5">
        <v>422.4</v>
      </c>
      <c r="Z486" s="5">
        <v>422.4</v>
      </c>
      <c r="AA486" s="5">
        <v>422.4</v>
      </c>
      <c r="AB486" s="5">
        <v>210</v>
      </c>
      <c r="AC486" s="5">
        <v>210</v>
      </c>
      <c r="AD486" s="5">
        <v>210</v>
      </c>
      <c r="AE486" s="5">
        <v>210</v>
      </c>
      <c r="AF486" s="5">
        <v>210</v>
      </c>
      <c r="AG486" s="5">
        <v>210</v>
      </c>
    </row>
    <row r="487" spans="1:33">
      <c r="A487" s="56" t="s">
        <v>70</v>
      </c>
      <c r="B487" s="56" t="s">
        <v>199</v>
      </c>
      <c r="C487" s="56" t="s">
        <v>276</v>
      </c>
      <c r="D487" s="56" t="s">
        <v>277</v>
      </c>
      <c r="E487" s="56" t="s">
        <v>142</v>
      </c>
      <c r="F487" s="5">
        <v>0</v>
      </c>
      <c r="G487" s="5">
        <v>0</v>
      </c>
      <c r="H487" s="5">
        <v>1.078E-5</v>
      </c>
      <c r="I487" s="5">
        <v>1.099E-5</v>
      </c>
      <c r="J487" s="5">
        <v>1.1029999999999999E-5</v>
      </c>
      <c r="K487" s="5">
        <v>1.296E-5</v>
      </c>
      <c r="L487" s="5">
        <v>1.3499999999999999E-5</v>
      </c>
      <c r="M487" s="5">
        <v>3.7929999999999998E-5</v>
      </c>
      <c r="N487" s="5">
        <v>3.8380000000000002E-5</v>
      </c>
      <c r="O487" s="5">
        <v>6.1939999999999993E-5</v>
      </c>
      <c r="P487" s="5">
        <v>6.1990000000000008E-5</v>
      </c>
      <c r="Q487" s="5">
        <v>6.2070000000000007E-5</v>
      </c>
      <c r="R487" s="5">
        <v>6.2070000000000007E-5</v>
      </c>
      <c r="S487" s="5">
        <v>7.201000000000001E-5</v>
      </c>
      <c r="T487" s="5">
        <v>1.2221000000000001E-4</v>
      </c>
      <c r="U487" s="5">
        <v>3.0510099999999998E-3</v>
      </c>
      <c r="V487" s="5">
        <v>3.0510300000000001E-3</v>
      </c>
      <c r="W487" s="5">
        <v>3.05106E-3</v>
      </c>
      <c r="X487" s="5">
        <v>218.6599008</v>
      </c>
      <c r="Y487" s="5">
        <v>589.97418292999998</v>
      </c>
      <c r="Z487" s="5">
        <v>1748.9981526500001</v>
      </c>
      <c r="AA487" s="5">
        <v>1748.99815294</v>
      </c>
      <c r="AB487" s="5">
        <v>1748.9981534399999</v>
      </c>
      <c r="AC487" s="5">
        <v>1748.9981534999999</v>
      </c>
      <c r="AD487" s="5">
        <v>1962.2564634800001</v>
      </c>
      <c r="AE487" s="5">
        <v>1962.2564636100001</v>
      </c>
      <c r="AF487" s="5">
        <v>1970.1449782899999</v>
      </c>
      <c r="AG487" s="5">
        <v>1970.1449783099999</v>
      </c>
    </row>
    <row r="488" spans="1:33">
      <c r="A488" s="56" t="s">
        <v>70</v>
      </c>
      <c r="B488" s="56" t="s">
        <v>199</v>
      </c>
      <c r="C488" s="56" t="s">
        <v>278</v>
      </c>
      <c r="D488" s="56" t="s">
        <v>279</v>
      </c>
      <c r="E488" s="56" t="s">
        <v>142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</row>
    <row r="489" spans="1:33">
      <c r="A489" s="56" t="s">
        <v>70</v>
      </c>
      <c r="B489" s="56" t="s">
        <v>199</v>
      </c>
      <c r="C489" s="56" t="s">
        <v>280</v>
      </c>
      <c r="D489" s="56" t="s">
        <v>281</v>
      </c>
      <c r="E489" s="56" t="s">
        <v>142</v>
      </c>
      <c r="F489" s="5">
        <v>136</v>
      </c>
      <c r="G489" s="5">
        <v>136.00001075</v>
      </c>
      <c r="H489" s="5">
        <v>136.00001076000001</v>
      </c>
      <c r="I489" s="5">
        <v>136.00001079</v>
      </c>
      <c r="J489" s="5">
        <v>136.00001079</v>
      </c>
      <c r="K489" s="5">
        <v>136.00004999000001</v>
      </c>
      <c r="L489" s="5">
        <v>153.10477974</v>
      </c>
      <c r="M489" s="5">
        <v>197.95755506</v>
      </c>
      <c r="N489" s="5">
        <v>197.95755506</v>
      </c>
      <c r="O489" s="5">
        <v>197.95755507000001</v>
      </c>
      <c r="P489" s="5">
        <v>333.82126958999999</v>
      </c>
      <c r="Q489" s="5">
        <v>333.82126977000001</v>
      </c>
      <c r="R489" s="5">
        <v>333.82126977000001</v>
      </c>
      <c r="S489" s="5">
        <v>263.82126978000002</v>
      </c>
      <c r="T489" s="5">
        <v>263.82126978999997</v>
      </c>
      <c r="U489" s="5">
        <v>263.82126979999998</v>
      </c>
      <c r="V489" s="5">
        <v>263.82126983000001</v>
      </c>
      <c r="W489" s="5">
        <v>263.82126984000001</v>
      </c>
      <c r="X489" s="5">
        <v>263.82126984000001</v>
      </c>
      <c r="Y489" s="5">
        <v>263.82126984000001</v>
      </c>
      <c r="Z489" s="5">
        <v>263.82126985000002</v>
      </c>
      <c r="AA489" s="5">
        <v>263.82126992000002</v>
      </c>
      <c r="AB489" s="5">
        <v>263.82127005000001</v>
      </c>
      <c r="AC489" s="5">
        <v>263.82127006000002</v>
      </c>
      <c r="AD489" s="5">
        <v>263.82127007999998</v>
      </c>
      <c r="AE489" s="5">
        <v>263.82127012000001</v>
      </c>
      <c r="AF489" s="5">
        <v>263.82127013000002</v>
      </c>
      <c r="AG489" s="5">
        <v>263.82127014999998</v>
      </c>
    </row>
    <row r="490" spans="1:33">
      <c r="A490" s="56" t="s">
        <v>70</v>
      </c>
      <c r="B490" s="56" t="s">
        <v>199</v>
      </c>
      <c r="C490" s="56" t="s">
        <v>282</v>
      </c>
      <c r="D490" s="56" t="s">
        <v>283</v>
      </c>
      <c r="E490" s="56" t="s">
        <v>142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</row>
    <row r="491" spans="1:33">
      <c r="A491" s="56" t="s">
        <v>70</v>
      </c>
      <c r="B491" s="56" t="s">
        <v>200</v>
      </c>
      <c r="C491" s="56" t="s">
        <v>284</v>
      </c>
      <c r="D491" s="56" t="s">
        <v>285</v>
      </c>
      <c r="E491" s="56" t="s">
        <v>142</v>
      </c>
      <c r="F491" s="5">
        <v>168</v>
      </c>
      <c r="G491" s="5">
        <v>168.00000596000001</v>
      </c>
      <c r="H491" s="5">
        <v>168.00002939000001</v>
      </c>
      <c r="I491" s="5">
        <v>168.00002939000001</v>
      </c>
      <c r="J491" s="5">
        <v>168.00002939000001</v>
      </c>
      <c r="K491" s="5">
        <v>187.90062130000001</v>
      </c>
      <c r="L491" s="5">
        <v>284.86455812000003</v>
      </c>
      <c r="M491" s="5">
        <v>284.86457234</v>
      </c>
      <c r="N491" s="5">
        <v>284.86457590999999</v>
      </c>
      <c r="O491" s="5">
        <v>284.86457590999999</v>
      </c>
      <c r="P491" s="5">
        <v>284.86457590999999</v>
      </c>
      <c r="Q491" s="5">
        <v>284.86457590999999</v>
      </c>
      <c r="R491" s="5">
        <v>284.86457590999999</v>
      </c>
      <c r="S491" s="5">
        <v>284.86457590999999</v>
      </c>
      <c r="T491" s="5">
        <v>284.86457661999998</v>
      </c>
      <c r="U491" s="5">
        <v>284.86457707000011</v>
      </c>
      <c r="V491" s="5">
        <v>284.86457708</v>
      </c>
      <c r="W491" s="5">
        <v>284.86457709000001</v>
      </c>
      <c r="X491" s="5">
        <v>284.86457710000002</v>
      </c>
      <c r="Y491" s="5">
        <v>284.86458210000001</v>
      </c>
      <c r="Z491" s="5">
        <v>284.86458210000001</v>
      </c>
      <c r="AA491" s="5">
        <v>284.86458268000001</v>
      </c>
      <c r="AB491" s="5">
        <v>284.86459475999999</v>
      </c>
      <c r="AC491" s="5">
        <v>284.86459475999999</v>
      </c>
      <c r="AD491" s="5">
        <v>284.86459475999999</v>
      </c>
      <c r="AE491" s="5">
        <v>284.86459475999999</v>
      </c>
      <c r="AF491" s="5">
        <v>284.86459593000001</v>
      </c>
      <c r="AG491" s="5">
        <v>116.86459594</v>
      </c>
    </row>
    <row r="492" spans="1:33">
      <c r="A492" s="56" t="s">
        <v>70</v>
      </c>
      <c r="B492" s="56" t="s">
        <v>200</v>
      </c>
      <c r="C492" s="56" t="s">
        <v>286</v>
      </c>
      <c r="D492" s="56" t="s">
        <v>287</v>
      </c>
      <c r="E492" s="56" t="s">
        <v>142</v>
      </c>
      <c r="F492" s="5">
        <v>251.35</v>
      </c>
      <c r="G492" s="5">
        <v>251.35000657000001</v>
      </c>
      <c r="H492" s="5">
        <v>251.35002227999999</v>
      </c>
      <c r="I492" s="5">
        <v>251.35002227999999</v>
      </c>
      <c r="J492" s="5">
        <v>251.35002227999999</v>
      </c>
      <c r="K492" s="5">
        <v>312.37426299999998</v>
      </c>
      <c r="L492" s="5">
        <v>600.97308369999996</v>
      </c>
      <c r="M492" s="5">
        <v>600.97308475</v>
      </c>
      <c r="N492" s="5">
        <v>1551.3500197200001</v>
      </c>
      <c r="O492" s="5">
        <v>1551.3500197200001</v>
      </c>
      <c r="P492" s="5">
        <v>1551.3500197200001</v>
      </c>
      <c r="Q492" s="5">
        <v>1551.3500197200001</v>
      </c>
      <c r="R492" s="5">
        <v>1551.3500197200001</v>
      </c>
      <c r="S492" s="5">
        <v>1551.3500197200001</v>
      </c>
      <c r="T492" s="5">
        <v>1551.3500204100001</v>
      </c>
      <c r="U492" s="5">
        <v>1551.3500206599999</v>
      </c>
      <c r="V492" s="5">
        <v>1551.35002067</v>
      </c>
      <c r="W492" s="5">
        <v>1551.3500206900001</v>
      </c>
      <c r="X492" s="5">
        <v>1551.3500207100001</v>
      </c>
      <c r="Y492" s="5">
        <v>1551.3500224500001</v>
      </c>
      <c r="Z492" s="5">
        <v>1551.3500224500001</v>
      </c>
      <c r="AA492" s="5">
        <v>1551.3500250500001</v>
      </c>
      <c r="AB492" s="5">
        <v>1551.3500255500001</v>
      </c>
      <c r="AC492" s="5">
        <v>1551.3500255500001</v>
      </c>
      <c r="AD492" s="5">
        <v>1551.3500255900001</v>
      </c>
      <c r="AE492" s="5">
        <v>1551.3500256299999</v>
      </c>
      <c r="AF492" s="5">
        <v>1551.3500297800001</v>
      </c>
      <c r="AG492" s="5">
        <v>1411.6000298500001</v>
      </c>
    </row>
    <row r="493" spans="1:33">
      <c r="A493" s="56" t="s">
        <v>70</v>
      </c>
      <c r="B493" s="56" t="s">
        <v>200</v>
      </c>
      <c r="C493" s="56" t="s">
        <v>288</v>
      </c>
      <c r="D493" s="56" t="s">
        <v>289</v>
      </c>
      <c r="E493" s="56" t="s">
        <v>142</v>
      </c>
      <c r="F493" s="5">
        <v>144</v>
      </c>
      <c r="G493" s="5">
        <v>405.39697401000001</v>
      </c>
      <c r="H493" s="5">
        <v>673.89289738999992</v>
      </c>
      <c r="I493" s="5">
        <v>673.89289738999992</v>
      </c>
      <c r="J493" s="5">
        <v>673.89289738999992</v>
      </c>
      <c r="K493" s="5">
        <v>681.40504194000005</v>
      </c>
      <c r="L493" s="5">
        <v>1170.5012413300001</v>
      </c>
      <c r="M493" s="5">
        <v>1170.5012413300001</v>
      </c>
      <c r="N493" s="5">
        <v>1224.10492245</v>
      </c>
      <c r="O493" s="5">
        <v>1224.10492245</v>
      </c>
      <c r="P493" s="5">
        <v>1224.10492245</v>
      </c>
      <c r="Q493" s="5">
        <v>1224.10492245</v>
      </c>
      <c r="R493" s="5">
        <v>1224.10492245</v>
      </c>
      <c r="S493" s="5">
        <v>1224.10492245</v>
      </c>
      <c r="T493" s="5">
        <v>1224.1049224599999</v>
      </c>
      <c r="U493" s="5">
        <v>1224.1049224799999</v>
      </c>
      <c r="V493" s="5">
        <v>1224.1049224999999</v>
      </c>
      <c r="W493" s="5">
        <v>1224.1049225199999</v>
      </c>
      <c r="X493" s="5">
        <v>1224.10492254</v>
      </c>
      <c r="Y493" s="5">
        <v>1224.1049225700001</v>
      </c>
      <c r="Z493" s="5">
        <v>1224.1049225700001</v>
      </c>
      <c r="AA493" s="5">
        <v>1080.1049226800001</v>
      </c>
      <c r="AB493" s="5">
        <v>1080.10492307</v>
      </c>
      <c r="AC493" s="5">
        <v>1080.10492307</v>
      </c>
      <c r="AD493" s="5">
        <v>1080.1049230799999</v>
      </c>
      <c r="AE493" s="5">
        <v>1080.1049230799999</v>
      </c>
      <c r="AF493" s="5">
        <v>1080.1049231100001</v>
      </c>
      <c r="AG493" s="5">
        <v>1080.10492312</v>
      </c>
    </row>
    <row r="495" spans="1:33">
      <c r="A495" s="56" t="s">
        <v>70</v>
      </c>
      <c r="B495" s="56" t="s">
        <v>163</v>
      </c>
      <c r="C495" s="56" t="s">
        <v>290</v>
      </c>
      <c r="D495" s="56" t="s">
        <v>291</v>
      </c>
      <c r="E495" s="56" t="s">
        <v>141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</row>
    <row r="496" spans="1:33">
      <c r="A496" s="56" t="s">
        <v>70</v>
      </c>
      <c r="B496" s="56" t="s">
        <v>163</v>
      </c>
      <c r="C496" s="56" t="s">
        <v>292</v>
      </c>
      <c r="D496" s="56" t="s">
        <v>293</v>
      </c>
      <c r="E496" s="56" t="s">
        <v>141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</row>
    <row r="497" spans="1:33">
      <c r="A497" s="56" t="s">
        <v>70</v>
      </c>
      <c r="B497" s="56" t="s">
        <v>198</v>
      </c>
      <c r="C497" s="56" t="s">
        <v>294</v>
      </c>
      <c r="D497" s="56" t="s">
        <v>295</v>
      </c>
      <c r="E497" s="56" t="s">
        <v>141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</row>
    <row r="498" spans="1:33">
      <c r="A498" s="56" t="s">
        <v>70</v>
      </c>
      <c r="B498" s="56" t="s">
        <v>200</v>
      </c>
      <c r="C498" s="56" t="s">
        <v>296</v>
      </c>
      <c r="D498" s="56" t="s">
        <v>297</v>
      </c>
      <c r="E498" s="56" t="s">
        <v>141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</row>
    <row r="499" spans="1:33">
      <c r="A499" s="56" t="s">
        <v>70</v>
      </c>
      <c r="B499" s="56" t="s">
        <v>198</v>
      </c>
      <c r="C499" s="56" t="s">
        <v>298</v>
      </c>
      <c r="D499" s="56" t="s">
        <v>299</v>
      </c>
      <c r="E499" s="56" t="s">
        <v>141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</row>
    <row r="500" spans="1:33">
      <c r="A500" s="56" t="s">
        <v>70</v>
      </c>
      <c r="B500" s="56" t="s">
        <v>199</v>
      </c>
      <c r="C500" s="56" t="s">
        <v>300</v>
      </c>
      <c r="D500" s="56" t="s">
        <v>301</v>
      </c>
      <c r="E500" s="56" t="s">
        <v>141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</row>
    <row r="502" spans="1:33">
      <c r="A502" s="56" t="s">
        <v>73</v>
      </c>
      <c r="B502" s="56" t="s">
        <v>197</v>
      </c>
      <c r="C502" s="56" t="s">
        <v>215</v>
      </c>
      <c r="D502" s="56" t="s">
        <v>216</v>
      </c>
      <c r="E502" s="56" t="s">
        <v>217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</row>
    <row r="503" spans="1:33">
      <c r="A503" s="56" t="s">
        <v>73</v>
      </c>
      <c r="B503" s="56" t="s">
        <v>197</v>
      </c>
      <c r="C503" s="56" t="s">
        <v>218</v>
      </c>
      <c r="D503" s="56" t="s">
        <v>219</v>
      </c>
      <c r="E503" s="56" t="s">
        <v>217</v>
      </c>
      <c r="F503" s="5">
        <v>81.5</v>
      </c>
      <c r="G503" s="5">
        <v>81.5</v>
      </c>
      <c r="H503" s="5">
        <v>81.5</v>
      </c>
      <c r="I503" s="5">
        <v>81.5</v>
      </c>
      <c r="J503" s="5">
        <v>81.5</v>
      </c>
      <c r="K503" s="5">
        <v>81.5</v>
      </c>
      <c r="L503" s="5">
        <v>81.5</v>
      </c>
      <c r="M503" s="5">
        <v>81.5</v>
      </c>
      <c r="N503" s="5">
        <v>81.5</v>
      </c>
      <c r="O503" s="5">
        <v>81.5</v>
      </c>
      <c r="P503" s="5">
        <v>81.5</v>
      </c>
      <c r="Q503" s="5">
        <v>81.5</v>
      </c>
      <c r="R503" s="5">
        <v>81.5</v>
      </c>
      <c r="S503" s="5">
        <v>81.5</v>
      </c>
      <c r="T503" s="5">
        <v>33</v>
      </c>
      <c r="U503" s="5">
        <v>33</v>
      </c>
      <c r="V503" s="5">
        <v>15</v>
      </c>
      <c r="W503" s="5">
        <v>15</v>
      </c>
      <c r="X503" s="5">
        <v>15</v>
      </c>
      <c r="Y503" s="5">
        <v>15</v>
      </c>
      <c r="Z503" s="5">
        <v>15</v>
      </c>
      <c r="AA503" s="5">
        <v>15</v>
      </c>
      <c r="AB503" s="5">
        <v>15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</row>
    <row r="504" spans="1:33">
      <c r="A504" s="56" t="s">
        <v>73</v>
      </c>
      <c r="B504" s="56" t="s">
        <v>197</v>
      </c>
      <c r="C504" s="56" t="s">
        <v>220</v>
      </c>
      <c r="D504" s="56" t="s">
        <v>221</v>
      </c>
      <c r="E504" s="56" t="s">
        <v>217</v>
      </c>
      <c r="F504" s="5">
        <v>435.58399999999989</v>
      </c>
      <c r="G504" s="5">
        <v>435.58400324000002</v>
      </c>
      <c r="H504" s="5">
        <v>435.58400713999998</v>
      </c>
      <c r="I504" s="5">
        <v>435.58402324999997</v>
      </c>
      <c r="J504" s="5">
        <v>435.58402751999989</v>
      </c>
      <c r="K504" s="5">
        <v>435.58402755999998</v>
      </c>
      <c r="L504" s="5">
        <v>435.58402756999999</v>
      </c>
      <c r="M504" s="5">
        <v>435.58405249999998</v>
      </c>
      <c r="N504" s="5">
        <v>435.58405250999999</v>
      </c>
      <c r="O504" s="5">
        <v>435.58405256999998</v>
      </c>
      <c r="P504" s="5">
        <v>435.58417589999999</v>
      </c>
      <c r="Q504" s="5">
        <v>435.58417594999997</v>
      </c>
      <c r="R504" s="5">
        <v>435.58417595999998</v>
      </c>
      <c r="S504" s="5">
        <v>435.58446202999988</v>
      </c>
      <c r="T504" s="5">
        <v>642.61342580999997</v>
      </c>
      <c r="U504" s="5">
        <v>642.61342601000001</v>
      </c>
      <c r="V504" s="5">
        <v>642.61342605000004</v>
      </c>
      <c r="W504" s="5">
        <v>642.61342606999995</v>
      </c>
      <c r="X504" s="5">
        <v>1048.4425935100001</v>
      </c>
      <c r="Y504" s="5">
        <v>928.84259352999993</v>
      </c>
      <c r="Z504" s="5">
        <v>1490.33470801</v>
      </c>
      <c r="AA504" s="5">
        <v>1490.33470814</v>
      </c>
      <c r="AB504" s="5">
        <v>1490.3347081500001</v>
      </c>
      <c r="AC504" s="5">
        <v>1490.3347081700001</v>
      </c>
      <c r="AD504" s="5">
        <v>1390.3537082</v>
      </c>
      <c r="AE504" s="5">
        <v>1390.35370833</v>
      </c>
      <c r="AF504" s="5">
        <v>1290.31870839</v>
      </c>
      <c r="AG504" s="5">
        <v>1290.31870841</v>
      </c>
    </row>
    <row r="505" spans="1:33">
      <c r="A505" s="56" t="s">
        <v>73</v>
      </c>
      <c r="B505" s="56" t="s">
        <v>197</v>
      </c>
      <c r="C505" s="56" t="s">
        <v>222</v>
      </c>
      <c r="D505" s="56" t="s">
        <v>223</v>
      </c>
      <c r="E505" s="56" t="s">
        <v>217</v>
      </c>
      <c r="F505" s="5">
        <v>620.48299999999995</v>
      </c>
      <c r="G505" s="5">
        <v>620.48300338999991</v>
      </c>
      <c r="H505" s="5">
        <v>620.48300714999993</v>
      </c>
      <c r="I505" s="5">
        <v>620.48302020999995</v>
      </c>
      <c r="J505" s="5">
        <v>620.48302950999994</v>
      </c>
      <c r="K505" s="5">
        <v>620.48303050999994</v>
      </c>
      <c r="L505" s="5">
        <v>620.48303052999995</v>
      </c>
      <c r="M505" s="5">
        <v>620.48304211999994</v>
      </c>
      <c r="N505" s="5">
        <v>620.48304212999994</v>
      </c>
      <c r="O505" s="5">
        <v>620.48304216999998</v>
      </c>
      <c r="P505" s="5">
        <v>620.48304225999993</v>
      </c>
      <c r="Q505" s="5">
        <v>620.48304226999994</v>
      </c>
      <c r="R505" s="5">
        <v>620.48304227999995</v>
      </c>
      <c r="S505" s="5">
        <v>620.48311561999992</v>
      </c>
      <c r="T505" s="5">
        <v>620.48314577999997</v>
      </c>
      <c r="U505" s="5">
        <v>620.48314585999992</v>
      </c>
      <c r="V505" s="5">
        <v>620.48314591999997</v>
      </c>
      <c r="W505" s="5">
        <v>620.48314595999989</v>
      </c>
      <c r="X505" s="5">
        <v>620.48337042999992</v>
      </c>
      <c r="Y505" s="5">
        <v>620.48337045999995</v>
      </c>
      <c r="Z505" s="5">
        <v>620.48401256</v>
      </c>
      <c r="AA505" s="5">
        <v>577.98401746000002</v>
      </c>
      <c r="AB505" s="5">
        <v>577.9840269099999</v>
      </c>
      <c r="AC505" s="5">
        <v>577.98402908999992</v>
      </c>
      <c r="AD505" s="5">
        <v>577.98404829999993</v>
      </c>
      <c r="AE505" s="5">
        <v>1272.1304584300001</v>
      </c>
      <c r="AF505" s="5">
        <v>1299.4322800299999</v>
      </c>
      <c r="AG505" s="5">
        <v>1273.43228006</v>
      </c>
    </row>
    <row r="506" spans="1:33">
      <c r="A506" s="56" t="s">
        <v>73</v>
      </c>
      <c r="B506" s="56" t="s">
        <v>197</v>
      </c>
      <c r="C506" s="56" t="s">
        <v>224</v>
      </c>
      <c r="D506" s="56" t="s">
        <v>225</v>
      </c>
      <c r="E506" s="56" t="s">
        <v>217</v>
      </c>
      <c r="F506" s="5">
        <v>14</v>
      </c>
      <c r="G506" s="5">
        <v>14.000003850000001</v>
      </c>
      <c r="H506" s="5">
        <v>14.000012290000001</v>
      </c>
      <c r="I506" s="5">
        <v>14.00008663</v>
      </c>
      <c r="J506" s="5">
        <v>56.02512797</v>
      </c>
      <c r="K506" s="5">
        <v>56.025128049999999</v>
      </c>
      <c r="L506" s="5">
        <v>56.025128090000003</v>
      </c>
      <c r="M506" s="5">
        <v>67.021582649999999</v>
      </c>
      <c r="N506" s="5">
        <v>67.021582660000007</v>
      </c>
      <c r="O506" s="5">
        <v>69.932325630000008</v>
      </c>
      <c r="P506" s="5">
        <v>69.932325759999998</v>
      </c>
      <c r="Q506" s="5">
        <v>69.932325770000006</v>
      </c>
      <c r="R506" s="5">
        <v>69.932325779999999</v>
      </c>
      <c r="S506" s="5">
        <v>74.520536679999992</v>
      </c>
      <c r="T506" s="5">
        <v>74.520536739999997</v>
      </c>
      <c r="U506" s="5">
        <v>74.520538610000003</v>
      </c>
      <c r="V506" s="5">
        <v>76.49862035999999</v>
      </c>
      <c r="W506" s="5">
        <v>76.498622839999996</v>
      </c>
      <c r="X506" s="5">
        <v>82.466168289999999</v>
      </c>
      <c r="Y506" s="5">
        <v>82.466168339999996</v>
      </c>
      <c r="Z506" s="5">
        <v>83.219035320000003</v>
      </c>
      <c r="AA506" s="5">
        <v>83.219035790000007</v>
      </c>
      <c r="AB506" s="5">
        <v>83.219036059999993</v>
      </c>
      <c r="AC506" s="5">
        <v>83.219036130000006</v>
      </c>
      <c r="AD506" s="5">
        <v>83.219036200000005</v>
      </c>
      <c r="AE506" s="5">
        <v>83.219036489999993</v>
      </c>
      <c r="AF506" s="5">
        <v>83.219037180000001</v>
      </c>
      <c r="AG506" s="5">
        <v>83.219037209999996</v>
      </c>
    </row>
    <row r="507" spans="1:33">
      <c r="A507" s="56" t="s">
        <v>73</v>
      </c>
      <c r="B507" s="56" t="s">
        <v>197</v>
      </c>
      <c r="C507" s="56" t="s">
        <v>226</v>
      </c>
      <c r="D507" s="56" t="s">
        <v>227</v>
      </c>
      <c r="E507" s="56" t="s">
        <v>217</v>
      </c>
      <c r="F507" s="5">
        <v>81.72</v>
      </c>
      <c r="G507" s="5">
        <v>81.720003860000006</v>
      </c>
      <c r="H507" s="5">
        <v>81.720008750000005</v>
      </c>
      <c r="I507" s="5">
        <v>81.72009946</v>
      </c>
      <c r="J507" s="5">
        <v>81.720563830000003</v>
      </c>
      <c r="K507" s="5">
        <v>354.87251265999998</v>
      </c>
      <c r="L507" s="5">
        <v>354.87251269000001</v>
      </c>
      <c r="M507" s="5">
        <v>1565.02924994</v>
      </c>
      <c r="N507" s="5">
        <v>1565.0292499499999</v>
      </c>
      <c r="O507" s="5">
        <v>1565.0292500800001</v>
      </c>
      <c r="P507" s="5">
        <v>2094.2225182900002</v>
      </c>
      <c r="Q507" s="5">
        <v>2094.2225183</v>
      </c>
      <c r="R507" s="5">
        <v>2094.2225183199998</v>
      </c>
      <c r="S507" s="5">
        <v>3285.3777504499999</v>
      </c>
      <c r="T507" s="5">
        <v>3970.8986839099998</v>
      </c>
      <c r="U507" s="5">
        <v>4981.9315934900014</v>
      </c>
      <c r="V507" s="5">
        <v>7307.3876809699996</v>
      </c>
      <c r="W507" s="5">
        <v>7307.3876818299996</v>
      </c>
      <c r="X507" s="5">
        <v>7614.7199599400001</v>
      </c>
      <c r="Y507" s="5">
        <v>7614.7199599700007</v>
      </c>
      <c r="Z507" s="5">
        <v>7614.7199600600006</v>
      </c>
      <c r="AA507" s="5">
        <v>7614.7199600800004</v>
      </c>
      <c r="AB507" s="5">
        <v>7614.7199601500006</v>
      </c>
      <c r="AC507" s="5">
        <v>7614.71996029</v>
      </c>
      <c r="AD507" s="5">
        <v>7614.71996038</v>
      </c>
      <c r="AE507" s="5">
        <v>7614.7200002500003</v>
      </c>
      <c r="AF507" s="5">
        <v>7614.7200003200014</v>
      </c>
      <c r="AG507" s="5">
        <v>7614.7200003500002</v>
      </c>
    </row>
    <row r="508" spans="1:33">
      <c r="A508" s="56" t="s">
        <v>73</v>
      </c>
      <c r="B508" s="56" t="s">
        <v>197</v>
      </c>
      <c r="C508" s="56" t="s">
        <v>228</v>
      </c>
      <c r="D508" s="56" t="s">
        <v>229</v>
      </c>
      <c r="E508" s="56" t="s">
        <v>217</v>
      </c>
      <c r="F508" s="5">
        <v>306.84199999999998</v>
      </c>
      <c r="G508" s="5">
        <v>528.08200346000001</v>
      </c>
      <c r="H508" s="5">
        <v>528.08200584999997</v>
      </c>
      <c r="I508" s="5">
        <v>528.08201291</v>
      </c>
      <c r="J508" s="5">
        <v>562.24201458000005</v>
      </c>
      <c r="K508" s="5">
        <v>528.08202989000006</v>
      </c>
      <c r="L508" s="5">
        <v>528.08202997000001</v>
      </c>
      <c r="M508" s="5">
        <v>528.08203395999999</v>
      </c>
      <c r="N508" s="5">
        <v>528.08203397</v>
      </c>
      <c r="O508" s="5">
        <v>528.08203478999997</v>
      </c>
      <c r="P508" s="5">
        <v>528.08203479999997</v>
      </c>
      <c r="Q508" s="5">
        <v>528.08203481999999</v>
      </c>
      <c r="R508" s="5">
        <v>528.08203527000001</v>
      </c>
      <c r="S508" s="5">
        <v>528.08204029000001</v>
      </c>
      <c r="T508" s="5">
        <v>528.08209956000007</v>
      </c>
      <c r="U508" s="5">
        <v>528.08220055000004</v>
      </c>
      <c r="V508" s="5">
        <v>528.08220070000004</v>
      </c>
      <c r="W508" s="5">
        <v>557.82814881000002</v>
      </c>
      <c r="X508" s="5">
        <v>636.33851858000003</v>
      </c>
      <c r="Y508" s="5">
        <v>888.83414855000001</v>
      </c>
      <c r="Z508" s="5">
        <v>1105.5137592599999</v>
      </c>
      <c r="AA508" s="5">
        <v>1105.51375962</v>
      </c>
      <c r="AB508" s="5">
        <v>1105.5137597400001</v>
      </c>
      <c r="AC508" s="5">
        <v>1299.3757846799999</v>
      </c>
      <c r="AD508" s="5">
        <v>1241.6751990600001</v>
      </c>
      <c r="AE508" s="5">
        <v>2475.2386937900001</v>
      </c>
      <c r="AF508" s="5">
        <v>2421.2399217100001</v>
      </c>
      <c r="AG508" s="5">
        <v>2421.2399217400002</v>
      </c>
    </row>
    <row r="509" spans="1:33">
      <c r="A509" s="56" t="s">
        <v>73</v>
      </c>
      <c r="B509" s="56" t="s">
        <v>197</v>
      </c>
      <c r="C509" s="56" t="s">
        <v>230</v>
      </c>
      <c r="D509" s="56" t="s">
        <v>231</v>
      </c>
      <c r="E509" s="56" t="s">
        <v>217</v>
      </c>
      <c r="F509" s="5">
        <v>1214.288</v>
      </c>
      <c r="G509" s="5">
        <v>1360.28800361</v>
      </c>
      <c r="H509" s="5">
        <v>1360.28800645</v>
      </c>
      <c r="I509" s="5">
        <v>1360.28801703</v>
      </c>
      <c r="J509" s="5">
        <v>1360.2880633</v>
      </c>
      <c r="K509" s="5">
        <v>1360.2881181299999</v>
      </c>
      <c r="L509" s="5">
        <v>1360.2881181800001</v>
      </c>
      <c r="M509" s="5">
        <v>1360.2881283700001</v>
      </c>
      <c r="N509" s="5">
        <v>1360.28812838</v>
      </c>
      <c r="O509" s="5">
        <v>2392.4698619400001</v>
      </c>
      <c r="P509" s="5">
        <v>2398.3048423499999</v>
      </c>
      <c r="Q509" s="5">
        <v>2747.2195376</v>
      </c>
      <c r="R509" s="5">
        <v>2747.2195377100002</v>
      </c>
      <c r="S509" s="5">
        <v>2934.207252749999</v>
      </c>
      <c r="T509" s="5">
        <v>3525.01288647</v>
      </c>
      <c r="U509" s="5">
        <v>3728.570328889999</v>
      </c>
      <c r="V509" s="5">
        <v>5173.1496299700002</v>
      </c>
      <c r="W509" s="5">
        <v>5369.8858703600008</v>
      </c>
      <c r="X509" s="5">
        <v>5981.7321676200008</v>
      </c>
      <c r="Y509" s="5">
        <v>5981.7321679400002</v>
      </c>
      <c r="Z509" s="5">
        <v>6713.2148973699996</v>
      </c>
      <c r="AA509" s="5">
        <v>6610.2548977600009</v>
      </c>
      <c r="AB509" s="5">
        <v>7924.47032476</v>
      </c>
      <c r="AC509" s="5">
        <v>7742.1699342600004</v>
      </c>
      <c r="AD509" s="5">
        <v>7342.1699343500004</v>
      </c>
      <c r="AE509" s="5">
        <v>7314.8699359399998</v>
      </c>
      <c r="AF509" s="5">
        <v>9053.9276940799991</v>
      </c>
      <c r="AG509" s="5">
        <v>9053.9276941099997</v>
      </c>
    </row>
    <row r="510" spans="1:33">
      <c r="A510" s="56" t="s">
        <v>73</v>
      </c>
      <c r="B510" s="56" t="s">
        <v>197</v>
      </c>
      <c r="C510" s="56" t="s">
        <v>232</v>
      </c>
      <c r="D510" s="56" t="s">
        <v>233</v>
      </c>
      <c r="E510" s="56" t="s">
        <v>217</v>
      </c>
      <c r="F510" s="5">
        <v>0</v>
      </c>
      <c r="G510" s="5">
        <v>3.4599999999999999E-6</v>
      </c>
      <c r="H510" s="5">
        <v>6.9299999999999997E-6</v>
      </c>
      <c r="I510" s="5">
        <v>1.9830000000000002E-5</v>
      </c>
      <c r="J510" s="5">
        <v>5.6549999999999999E-5</v>
      </c>
      <c r="K510" s="5">
        <v>1.2199E-4</v>
      </c>
      <c r="L510" s="5">
        <v>1.2203E-4</v>
      </c>
      <c r="M510" s="5">
        <v>132.72767947</v>
      </c>
      <c r="N510" s="5">
        <v>132.72767948000001</v>
      </c>
      <c r="O510" s="5">
        <v>132.72767951</v>
      </c>
      <c r="P510" s="5">
        <v>132.72767954</v>
      </c>
      <c r="Q510" s="5">
        <v>132.72767956000001</v>
      </c>
      <c r="R510" s="5">
        <v>137.2355642</v>
      </c>
      <c r="S510" s="5">
        <v>143.85747984</v>
      </c>
      <c r="T510" s="5">
        <v>152.31028118</v>
      </c>
      <c r="U510" s="5">
        <v>163.97801663999999</v>
      </c>
      <c r="V510" s="5">
        <v>168.14499598</v>
      </c>
      <c r="W510" s="5">
        <v>374.35486565000002</v>
      </c>
      <c r="X510" s="5">
        <v>1190.17365677</v>
      </c>
      <c r="Y510" s="5">
        <v>2976.9266768900002</v>
      </c>
      <c r="Z510" s="5">
        <v>2976.9266770499999</v>
      </c>
      <c r="AA510" s="5">
        <v>2976.9266773200002</v>
      </c>
      <c r="AB510" s="5">
        <v>2976.9266778699998</v>
      </c>
      <c r="AC510" s="5">
        <v>3873.8543645599998</v>
      </c>
      <c r="AD510" s="5">
        <v>3873.8543648199998</v>
      </c>
      <c r="AE510" s="5">
        <v>6099.9998489400004</v>
      </c>
      <c r="AF510" s="5">
        <v>6099.9998490799999</v>
      </c>
      <c r="AG510" s="5">
        <v>6099.9998490999997</v>
      </c>
    </row>
    <row r="511" spans="1:33">
      <c r="A511" s="56" t="s">
        <v>73</v>
      </c>
      <c r="B511" s="56" t="s">
        <v>163</v>
      </c>
      <c r="C511" s="56" t="s">
        <v>234</v>
      </c>
      <c r="D511" s="56" t="s">
        <v>235</v>
      </c>
      <c r="E511" s="56" t="s">
        <v>217</v>
      </c>
      <c r="F511" s="5">
        <v>4.51E-6</v>
      </c>
      <c r="G511" s="5">
        <v>4.5700000000000003E-6</v>
      </c>
      <c r="H511" s="5">
        <v>8.49E-6</v>
      </c>
      <c r="I511" s="5">
        <v>1.6730000000000001E-5</v>
      </c>
      <c r="J511" s="5">
        <v>1.6750000000000001E-5</v>
      </c>
      <c r="K511" s="5">
        <v>1.8E-5</v>
      </c>
      <c r="L511" s="5">
        <v>3.4600000000000001E-5</v>
      </c>
      <c r="M511" s="5">
        <v>3.7020000000000001E-5</v>
      </c>
      <c r="N511" s="5">
        <v>3.9919999999999997E-5</v>
      </c>
      <c r="O511" s="5">
        <v>4.1489999999999997E-5</v>
      </c>
      <c r="P511" s="5">
        <v>4.1510000000000001E-5</v>
      </c>
      <c r="Q511" s="5">
        <v>5.0439999999999998E-5</v>
      </c>
      <c r="R511" s="5">
        <v>5.0439999999999998E-5</v>
      </c>
      <c r="S511" s="5">
        <v>5.045E-5</v>
      </c>
      <c r="T511" s="5">
        <v>1.4381999999999999E-4</v>
      </c>
      <c r="U511" s="5">
        <v>9.8518999999999994E-4</v>
      </c>
      <c r="V511" s="5">
        <v>9.984499999999999E-4</v>
      </c>
      <c r="W511" s="5">
        <v>9.9853000000000008E-4</v>
      </c>
      <c r="X511" s="5">
        <v>1.008E-3</v>
      </c>
      <c r="Y511" s="5">
        <v>1.0094699999999999E-3</v>
      </c>
      <c r="Z511" s="5">
        <v>1.0231699999999999E-3</v>
      </c>
      <c r="AA511" s="5">
        <v>1.0422599999999999E-3</v>
      </c>
      <c r="AB511" s="5">
        <v>1.05985E-3</v>
      </c>
      <c r="AC511" s="5">
        <v>1.14937E-3</v>
      </c>
      <c r="AD511" s="5">
        <v>483.80130286000002</v>
      </c>
      <c r="AE511" s="5">
        <v>1630.89399718</v>
      </c>
      <c r="AF511" s="5">
        <v>1630.89399736</v>
      </c>
      <c r="AG511" s="5">
        <v>1630.89399738</v>
      </c>
    </row>
    <row r="512" spans="1:33">
      <c r="A512" s="56" t="s">
        <v>73</v>
      </c>
      <c r="B512" s="56" t="s">
        <v>163</v>
      </c>
      <c r="C512" s="56" t="s">
        <v>236</v>
      </c>
      <c r="D512" s="56" t="s">
        <v>237</v>
      </c>
      <c r="E512" s="56" t="s">
        <v>217</v>
      </c>
      <c r="F512" s="5">
        <v>166.00000435999999</v>
      </c>
      <c r="G512" s="5">
        <v>166.00000437</v>
      </c>
      <c r="H512" s="5">
        <v>166.00000899</v>
      </c>
      <c r="I512" s="5">
        <v>166.0000445</v>
      </c>
      <c r="J512" s="5">
        <v>173.06058603</v>
      </c>
      <c r="K512" s="5">
        <v>173.06058619999999</v>
      </c>
      <c r="L512" s="5">
        <v>174.66711365</v>
      </c>
      <c r="M512" s="5">
        <v>174.66711369000001</v>
      </c>
      <c r="N512" s="5">
        <v>175.42608945999999</v>
      </c>
      <c r="O512" s="5">
        <v>175.42608949000001</v>
      </c>
      <c r="P512" s="5">
        <v>175.42608953000001</v>
      </c>
      <c r="Q512" s="5">
        <v>183.49412518</v>
      </c>
      <c r="R512" s="5">
        <v>183.49412520999999</v>
      </c>
      <c r="S512" s="5">
        <v>188.40455914</v>
      </c>
      <c r="T512" s="5">
        <v>198.58023302999999</v>
      </c>
      <c r="U512" s="5">
        <v>220.98448124000001</v>
      </c>
      <c r="V512" s="5">
        <v>220.98448134</v>
      </c>
      <c r="W512" s="5">
        <v>222.01360507999999</v>
      </c>
      <c r="X512" s="5">
        <v>223.41557236</v>
      </c>
      <c r="Y512" s="5">
        <v>232.64280367000001</v>
      </c>
      <c r="Z512" s="5">
        <v>232.64280382999999</v>
      </c>
      <c r="AA512" s="5">
        <v>232.64280446000001</v>
      </c>
      <c r="AB512" s="5">
        <v>234.26272474999999</v>
      </c>
      <c r="AC512" s="5">
        <v>242.15567268999999</v>
      </c>
      <c r="AD512" s="5">
        <v>242.15567295</v>
      </c>
      <c r="AE512" s="5">
        <v>242.15567326999999</v>
      </c>
      <c r="AF512" s="5">
        <v>251.49815953999999</v>
      </c>
      <c r="AG512" s="5">
        <v>251.49815998</v>
      </c>
    </row>
    <row r="513" spans="1:33">
      <c r="A513" s="56" t="s">
        <v>73</v>
      </c>
      <c r="B513" s="56" t="s">
        <v>163</v>
      </c>
      <c r="C513" s="56" t="s">
        <v>238</v>
      </c>
      <c r="D513" s="56" t="s">
        <v>239</v>
      </c>
      <c r="E513" s="56" t="s">
        <v>217</v>
      </c>
      <c r="F513" s="5">
        <v>535.02000313999997</v>
      </c>
      <c r="G513" s="5">
        <v>535.02000322000004</v>
      </c>
      <c r="H513" s="5">
        <v>535.02000468999995</v>
      </c>
      <c r="I513" s="5">
        <v>535.02000812999995</v>
      </c>
      <c r="J513" s="5">
        <v>1085.2555019199999</v>
      </c>
      <c r="K513" s="5">
        <v>1820.2046921799999</v>
      </c>
      <c r="L513" s="5">
        <v>1820.2046923400001</v>
      </c>
      <c r="M513" s="5">
        <v>1820.20469235</v>
      </c>
      <c r="N513" s="5">
        <v>1820.2046923600001</v>
      </c>
      <c r="O513" s="5">
        <v>1820.2046923800001</v>
      </c>
      <c r="P513" s="5">
        <v>1820.2046924000001</v>
      </c>
      <c r="Q513" s="5">
        <v>2020.2945348200001</v>
      </c>
      <c r="R513" s="5">
        <v>2020.2945349900001</v>
      </c>
      <c r="S513" s="5">
        <v>3290.6456379199999</v>
      </c>
      <c r="T513" s="5">
        <v>3520.0199978800001</v>
      </c>
      <c r="U513" s="5">
        <v>3520.0199979099998</v>
      </c>
      <c r="V513" s="5">
        <v>3520.01999793</v>
      </c>
      <c r="W513" s="5">
        <v>3520.0199979499998</v>
      </c>
      <c r="X513" s="5">
        <v>3520.0199997099999</v>
      </c>
      <c r="Y513" s="5">
        <v>3520.0199998100002</v>
      </c>
      <c r="Z513" s="5">
        <v>4028.3351862999998</v>
      </c>
      <c r="AA513" s="5">
        <v>4028.3351869100002</v>
      </c>
      <c r="AB513" s="5">
        <v>5013.7216244200008</v>
      </c>
      <c r="AC513" s="5">
        <v>6042.2776354400003</v>
      </c>
      <c r="AD513" s="5">
        <v>6042.2776359000009</v>
      </c>
      <c r="AE513" s="5">
        <v>6467.8582786500001</v>
      </c>
      <c r="AF513" s="5">
        <v>7197.3827250400009</v>
      </c>
      <c r="AG513" s="5">
        <v>7197.3827253200006</v>
      </c>
    </row>
    <row r="514" spans="1:33">
      <c r="A514" s="56" t="s">
        <v>73</v>
      </c>
      <c r="B514" s="56" t="s">
        <v>163</v>
      </c>
      <c r="C514" s="56" t="s">
        <v>240</v>
      </c>
      <c r="D514" s="56" t="s">
        <v>241</v>
      </c>
      <c r="E514" s="56" t="s">
        <v>217</v>
      </c>
      <c r="F514" s="5">
        <v>762.40500617999999</v>
      </c>
      <c r="G514" s="5">
        <v>762.40500618999999</v>
      </c>
      <c r="H514" s="5">
        <v>762.40502344000004</v>
      </c>
      <c r="I514" s="5">
        <v>1721.49931849</v>
      </c>
      <c r="J514" s="5">
        <v>1721.4993185400001</v>
      </c>
      <c r="K514" s="5">
        <v>1893.3649484299999</v>
      </c>
      <c r="L514" s="5">
        <v>2451.0998254199999</v>
      </c>
      <c r="M514" s="5">
        <v>2451.0998254400001</v>
      </c>
      <c r="N514" s="5">
        <v>2985.7930710999999</v>
      </c>
      <c r="O514" s="5">
        <v>3283.2252596399999</v>
      </c>
      <c r="P514" s="5">
        <v>3283.2252596899998</v>
      </c>
      <c r="Q514" s="5">
        <v>3711.1589607300002</v>
      </c>
      <c r="R514" s="5">
        <v>3711.1589607300002</v>
      </c>
      <c r="S514" s="5">
        <v>3711.15896075</v>
      </c>
      <c r="T514" s="5">
        <v>3849.2032721400001</v>
      </c>
      <c r="U514" s="5">
        <v>4828.3036079100002</v>
      </c>
      <c r="V514" s="5">
        <v>4828.3036080499996</v>
      </c>
      <c r="W514" s="5">
        <v>4899.3463357699993</v>
      </c>
      <c r="X514" s="5">
        <v>6652.4588647299997</v>
      </c>
      <c r="Y514" s="5">
        <v>6642.9349963499999</v>
      </c>
      <c r="Z514" s="5">
        <v>6642.9349971399997</v>
      </c>
      <c r="AA514" s="5">
        <v>6656.00243718</v>
      </c>
      <c r="AB514" s="5">
        <v>7002.9593984800003</v>
      </c>
      <c r="AC514" s="5">
        <v>7068.9794741300002</v>
      </c>
      <c r="AD514" s="5">
        <v>7104.4105858800003</v>
      </c>
      <c r="AE514" s="5">
        <v>7345.14099154</v>
      </c>
      <c r="AF514" s="5">
        <v>7272.0399583300004</v>
      </c>
      <c r="AG514" s="5">
        <v>7202.2899583600001</v>
      </c>
    </row>
    <row r="515" spans="1:33">
      <c r="A515" s="56" t="s">
        <v>73</v>
      </c>
      <c r="B515" s="56" t="s">
        <v>163</v>
      </c>
      <c r="C515" s="56" t="s">
        <v>242</v>
      </c>
      <c r="D515" s="56" t="s">
        <v>243</v>
      </c>
      <c r="E515" s="56" t="s">
        <v>217</v>
      </c>
      <c r="F515" s="5">
        <v>53.000007019999998</v>
      </c>
      <c r="G515" s="5">
        <v>53.000007029999999</v>
      </c>
      <c r="H515" s="5">
        <v>53.000022819999998</v>
      </c>
      <c r="I515" s="5">
        <v>118.42142436</v>
      </c>
      <c r="J515" s="5">
        <v>133.84340807999999</v>
      </c>
      <c r="K515" s="5">
        <v>133.84340811000001</v>
      </c>
      <c r="L515" s="5">
        <v>173.16883149</v>
      </c>
      <c r="M515" s="5">
        <v>187.27687409000001</v>
      </c>
      <c r="N515" s="5">
        <v>187.27687409999999</v>
      </c>
      <c r="O515" s="5">
        <v>187.27687410999999</v>
      </c>
      <c r="P515" s="5">
        <v>187.27687412</v>
      </c>
      <c r="Q515" s="5">
        <v>187.27687413000001</v>
      </c>
      <c r="R515" s="5">
        <v>187.27687413000001</v>
      </c>
      <c r="S515" s="5">
        <v>187.27687413999999</v>
      </c>
      <c r="T515" s="5">
        <v>187.27687416000001</v>
      </c>
      <c r="U515" s="5">
        <v>239.98805652999999</v>
      </c>
      <c r="V515" s="5">
        <v>239.98805655000001</v>
      </c>
      <c r="W515" s="5">
        <v>239.98805657</v>
      </c>
      <c r="X515" s="5">
        <v>239.98805659999999</v>
      </c>
      <c r="Y515" s="5">
        <v>239.98805662000001</v>
      </c>
      <c r="Z515" s="5">
        <v>272.48677241000001</v>
      </c>
      <c r="AA515" s="5">
        <v>273.17826058999998</v>
      </c>
      <c r="AB515" s="5">
        <v>273.17826085000002</v>
      </c>
      <c r="AC515" s="5">
        <v>273.17826099000001</v>
      </c>
      <c r="AD515" s="5">
        <v>273.17826120000001</v>
      </c>
      <c r="AE515" s="5">
        <v>273.17826163000001</v>
      </c>
      <c r="AF515" s="5">
        <v>321.29836084999999</v>
      </c>
      <c r="AG515" s="5">
        <v>321.29836117999997</v>
      </c>
    </row>
    <row r="516" spans="1:33">
      <c r="A516" s="56" t="s">
        <v>73</v>
      </c>
      <c r="B516" s="56" t="s">
        <v>163</v>
      </c>
      <c r="C516" s="56" t="s">
        <v>244</v>
      </c>
      <c r="D516" s="56" t="s">
        <v>245</v>
      </c>
      <c r="E516" s="56" t="s">
        <v>217</v>
      </c>
      <c r="F516" s="5">
        <v>1121.3400017900001</v>
      </c>
      <c r="G516" s="5">
        <v>1121.34000219</v>
      </c>
      <c r="H516" s="5">
        <v>1121.34001145</v>
      </c>
      <c r="I516" s="5">
        <v>1121.3400237999999</v>
      </c>
      <c r="J516" s="5">
        <v>1121.34002384</v>
      </c>
      <c r="K516" s="5">
        <v>1121.34002388</v>
      </c>
      <c r="L516" s="5">
        <v>1122.2400491000001</v>
      </c>
      <c r="M516" s="5">
        <v>1121.34006032</v>
      </c>
      <c r="N516" s="5">
        <v>1121.34007729</v>
      </c>
      <c r="O516" s="5">
        <v>1283.56718639</v>
      </c>
      <c r="P516" s="5">
        <v>1283.56718641</v>
      </c>
      <c r="Q516" s="5">
        <v>1283.5671864200001</v>
      </c>
      <c r="R516" s="5">
        <v>1283.5671864200001</v>
      </c>
      <c r="S516" s="5">
        <v>1283.56718643</v>
      </c>
      <c r="T516" s="5">
        <v>1283.56718647</v>
      </c>
      <c r="U516" s="5">
        <v>1553.5140538200001</v>
      </c>
      <c r="V516" s="5">
        <v>1553.51405389</v>
      </c>
      <c r="W516" s="5">
        <v>3436.8465266799999</v>
      </c>
      <c r="X516" s="5">
        <v>3436.8465271999999</v>
      </c>
      <c r="Y516" s="5">
        <v>4375.91213384</v>
      </c>
      <c r="Z516" s="5">
        <v>4375.91213436</v>
      </c>
      <c r="AA516" s="5">
        <v>4375.9121345100002</v>
      </c>
      <c r="AB516" s="5">
        <v>4375.9121346100001</v>
      </c>
      <c r="AC516" s="5">
        <v>4375.9121346600004</v>
      </c>
      <c r="AD516" s="5">
        <v>4375.9121347500004</v>
      </c>
      <c r="AE516" s="5">
        <v>4375.91213487</v>
      </c>
      <c r="AF516" s="5">
        <v>4602.9699731199998</v>
      </c>
      <c r="AG516" s="5">
        <v>4353.9759731800004</v>
      </c>
    </row>
    <row r="517" spans="1:33">
      <c r="A517" s="56" t="s">
        <v>73</v>
      </c>
      <c r="B517" s="56" t="s">
        <v>163</v>
      </c>
      <c r="C517" s="56" t="s">
        <v>246</v>
      </c>
      <c r="D517" s="56" t="s">
        <v>247</v>
      </c>
      <c r="E517" s="56" t="s">
        <v>217</v>
      </c>
      <c r="F517" s="5">
        <v>456.24400533999989</v>
      </c>
      <c r="G517" s="5">
        <v>456.24400535000001</v>
      </c>
      <c r="H517" s="5">
        <v>456.24401203000002</v>
      </c>
      <c r="I517" s="5">
        <v>456.24402504999989</v>
      </c>
      <c r="J517" s="5">
        <v>456.24402508999998</v>
      </c>
      <c r="K517" s="5">
        <v>456.24402515000003</v>
      </c>
      <c r="L517" s="5">
        <v>456.24404242999998</v>
      </c>
      <c r="M517" s="5">
        <v>456.24404865999998</v>
      </c>
      <c r="N517" s="5">
        <v>456.24408248999998</v>
      </c>
      <c r="O517" s="5">
        <v>456.24442810999989</v>
      </c>
      <c r="P517" s="5">
        <v>456.24442813000002</v>
      </c>
      <c r="Q517" s="5">
        <v>456.24442814000002</v>
      </c>
      <c r="R517" s="5">
        <v>456.24442814000002</v>
      </c>
      <c r="S517" s="5">
        <v>456.24442815999998</v>
      </c>
      <c r="T517" s="5">
        <v>456.24443411999999</v>
      </c>
      <c r="U517" s="5">
        <v>456.24450786</v>
      </c>
      <c r="V517" s="5">
        <v>456.24450795000001</v>
      </c>
      <c r="W517" s="5">
        <v>456.24458668</v>
      </c>
      <c r="X517" s="5">
        <v>456.24458788999999</v>
      </c>
      <c r="Y517" s="5">
        <v>1484.24399055</v>
      </c>
      <c r="Z517" s="5">
        <v>1484.2439905799999</v>
      </c>
      <c r="AA517" s="5">
        <v>1484.24400016</v>
      </c>
      <c r="AB517" s="5">
        <v>1484.24400029</v>
      </c>
      <c r="AC517" s="5">
        <v>1484.2440003199999</v>
      </c>
      <c r="AD517" s="5">
        <v>1484.2440003500001</v>
      </c>
      <c r="AE517" s="5">
        <v>1484.24400036</v>
      </c>
      <c r="AF517" s="5">
        <v>1484.2440003700001</v>
      </c>
      <c r="AG517" s="5">
        <v>1307.9800003800001</v>
      </c>
    </row>
    <row r="518" spans="1:33">
      <c r="A518" s="56" t="s">
        <v>73</v>
      </c>
      <c r="B518" s="56" t="s">
        <v>163</v>
      </c>
      <c r="C518" s="56" t="s">
        <v>248</v>
      </c>
      <c r="D518" s="56" t="s">
        <v>249</v>
      </c>
      <c r="E518" s="56" t="s">
        <v>217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</row>
    <row r="519" spans="1:33">
      <c r="A519" s="56" t="s">
        <v>73</v>
      </c>
      <c r="B519" s="56" t="s">
        <v>163</v>
      </c>
      <c r="C519" s="56" t="s">
        <v>250</v>
      </c>
      <c r="D519" s="56" t="s">
        <v>251</v>
      </c>
      <c r="E519" s="56" t="s">
        <v>217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</row>
    <row r="520" spans="1:33">
      <c r="A520" s="56" t="s">
        <v>73</v>
      </c>
      <c r="B520" s="56" t="s">
        <v>198</v>
      </c>
      <c r="C520" s="56" t="s">
        <v>252</v>
      </c>
      <c r="D520" s="56" t="s">
        <v>253</v>
      </c>
      <c r="E520" s="56" t="s">
        <v>217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</row>
    <row r="521" spans="1:33">
      <c r="A521" s="56" t="s">
        <v>73</v>
      </c>
      <c r="B521" s="56" t="s">
        <v>198</v>
      </c>
      <c r="C521" s="56" t="s">
        <v>254</v>
      </c>
      <c r="D521" s="56" t="s">
        <v>255</v>
      </c>
      <c r="E521" s="56" t="s">
        <v>217</v>
      </c>
      <c r="F521" s="5">
        <v>0</v>
      </c>
      <c r="G521" s="5">
        <v>3.3299999999999999E-6</v>
      </c>
      <c r="H521" s="5">
        <v>6.1099999999999999E-6</v>
      </c>
      <c r="I521" s="5">
        <v>6.4200000000000004E-6</v>
      </c>
      <c r="J521" s="5">
        <v>6.4500000000000001E-6</v>
      </c>
      <c r="K521" s="5">
        <v>7.7000000000000008E-6</v>
      </c>
      <c r="L521" s="5">
        <v>1.102E-5</v>
      </c>
      <c r="M521" s="5">
        <v>1.5460000000000001E-5</v>
      </c>
      <c r="N521" s="5">
        <v>1.5489999999999999E-5</v>
      </c>
      <c r="O521" s="5">
        <v>1.5699999999999999E-5</v>
      </c>
      <c r="P521" s="5">
        <v>1.571E-5</v>
      </c>
      <c r="Q521" s="5">
        <v>1.573E-5</v>
      </c>
      <c r="R521" s="5">
        <v>1.573E-5</v>
      </c>
      <c r="S521" s="5">
        <v>3.0679999999999998E-5</v>
      </c>
      <c r="T521" s="5">
        <v>3.5379999999999997E-5</v>
      </c>
      <c r="U521" s="5">
        <v>4.8099999999999997E-5</v>
      </c>
      <c r="V521" s="5">
        <v>8.708E-5</v>
      </c>
      <c r="W521" s="5">
        <v>8.7250000000000007E-5</v>
      </c>
      <c r="X521" s="5">
        <v>1.208E-4</v>
      </c>
      <c r="Y521" s="5">
        <v>501.80218191</v>
      </c>
      <c r="Z521" s="5">
        <v>531.13428047000002</v>
      </c>
      <c r="AA521" s="5">
        <v>531.13428054999997</v>
      </c>
      <c r="AB521" s="5">
        <v>531.13428094000005</v>
      </c>
      <c r="AC521" s="5">
        <v>531.13428098999998</v>
      </c>
      <c r="AD521" s="5">
        <v>531.13428125999997</v>
      </c>
      <c r="AE521" s="5">
        <v>531.13428138999996</v>
      </c>
      <c r="AF521" s="5">
        <v>586.43278391000001</v>
      </c>
      <c r="AG521" s="5">
        <v>586.43278394000004</v>
      </c>
    </row>
    <row r="522" spans="1:33">
      <c r="A522" s="56" t="s">
        <v>73</v>
      </c>
      <c r="B522" s="56" t="s">
        <v>198</v>
      </c>
      <c r="C522" s="56" t="s">
        <v>256</v>
      </c>
      <c r="D522" s="56" t="s">
        <v>257</v>
      </c>
      <c r="E522" s="56" t="s">
        <v>217</v>
      </c>
      <c r="F522" s="5">
        <v>624.26499999999999</v>
      </c>
      <c r="G522" s="5">
        <v>624.26500289000001</v>
      </c>
      <c r="H522" s="5">
        <v>624.26500374</v>
      </c>
      <c r="I522" s="5">
        <v>624.26500407000003</v>
      </c>
      <c r="J522" s="5">
        <v>624.26500489</v>
      </c>
      <c r="K522" s="5">
        <v>624.26500559999999</v>
      </c>
      <c r="L522" s="5">
        <v>624.26500607000003</v>
      </c>
      <c r="M522" s="5">
        <v>624.26500788999999</v>
      </c>
      <c r="N522" s="5">
        <v>977.87553387000003</v>
      </c>
      <c r="O522" s="5">
        <v>2060.9326039799998</v>
      </c>
      <c r="P522" s="5">
        <v>2060.9326039900002</v>
      </c>
      <c r="Q522" s="5">
        <v>2060.93260401</v>
      </c>
      <c r="R522" s="5">
        <v>2060.93260401</v>
      </c>
      <c r="S522" s="5">
        <v>2234.2568053099999</v>
      </c>
      <c r="T522" s="5">
        <v>2234.2568053300001</v>
      </c>
      <c r="U522" s="5">
        <v>2841.4565752399999</v>
      </c>
      <c r="V522" s="5">
        <v>2841.4565752799999</v>
      </c>
      <c r="W522" s="5">
        <v>2841.4565753000002</v>
      </c>
      <c r="X522" s="5">
        <v>2841.4565754599998</v>
      </c>
      <c r="Y522" s="5">
        <v>3284.02741001</v>
      </c>
      <c r="Z522" s="5">
        <v>3560.5479022200002</v>
      </c>
      <c r="AA522" s="5">
        <v>3560.5479024299998</v>
      </c>
      <c r="AB522" s="5">
        <v>3543.7037382200001</v>
      </c>
      <c r="AC522" s="5">
        <v>3543.70373827</v>
      </c>
      <c r="AD522" s="5">
        <v>3563.50639886</v>
      </c>
      <c r="AE522" s="5">
        <v>3512.4933817699998</v>
      </c>
      <c r="AF522" s="5">
        <v>4780.9999147400003</v>
      </c>
      <c r="AG522" s="5">
        <v>4699.99991477</v>
      </c>
    </row>
    <row r="523" spans="1:33">
      <c r="A523" s="56" t="s">
        <v>73</v>
      </c>
      <c r="B523" s="56" t="s">
        <v>198</v>
      </c>
      <c r="C523" s="56" t="s">
        <v>258</v>
      </c>
      <c r="D523" s="56" t="s">
        <v>259</v>
      </c>
      <c r="E523" s="56" t="s">
        <v>217</v>
      </c>
      <c r="F523" s="5">
        <v>0</v>
      </c>
      <c r="G523" s="5">
        <v>3.6200000000000001E-6</v>
      </c>
      <c r="H523" s="5">
        <v>6.3099999999999997E-6</v>
      </c>
      <c r="I523" s="5">
        <v>7.2400000000000001E-6</v>
      </c>
      <c r="J523" s="5">
        <v>7.4699999999999996E-6</v>
      </c>
      <c r="K523" s="5">
        <v>9.0999999999999993E-6</v>
      </c>
      <c r="L523" s="5">
        <v>1.6480000000000001E-5</v>
      </c>
      <c r="M523" s="5">
        <v>2.016E-5</v>
      </c>
      <c r="N523" s="5">
        <v>2.0169999999999998E-5</v>
      </c>
      <c r="O523" s="5">
        <v>2.0610000000000001E-5</v>
      </c>
      <c r="P523" s="5">
        <v>2.0930000000000001E-5</v>
      </c>
      <c r="Q523" s="5">
        <v>2.1339999999999999E-5</v>
      </c>
      <c r="R523" s="5">
        <v>2.1339999999999999E-5</v>
      </c>
      <c r="S523" s="5">
        <v>2.3609999999999999E-5</v>
      </c>
      <c r="T523" s="5">
        <v>2.885E-5</v>
      </c>
      <c r="U523" s="5">
        <v>1.0072E-4</v>
      </c>
      <c r="V523" s="5">
        <v>399.99999627</v>
      </c>
      <c r="W523" s="5">
        <v>399.99999629000001</v>
      </c>
      <c r="X523" s="5">
        <v>399.99999631999998</v>
      </c>
      <c r="Y523" s="5">
        <v>399.99999638999998</v>
      </c>
      <c r="Z523" s="5">
        <v>399.99999643000001</v>
      </c>
      <c r="AA523" s="5">
        <v>399.99999733999999</v>
      </c>
      <c r="AB523" s="5">
        <v>400.00000088000002</v>
      </c>
      <c r="AC523" s="5">
        <v>400.00000090999998</v>
      </c>
      <c r="AD523" s="5">
        <v>400.00005981999999</v>
      </c>
      <c r="AE523" s="5">
        <v>1313.0665127699999</v>
      </c>
      <c r="AF523" s="5">
        <v>3744.2430644699998</v>
      </c>
      <c r="AG523" s="5">
        <v>3744.2430644999999</v>
      </c>
    </row>
    <row r="524" spans="1:33">
      <c r="A524" s="56" t="s">
        <v>73</v>
      </c>
      <c r="B524" s="56" t="s">
        <v>198</v>
      </c>
      <c r="C524" s="56" t="s">
        <v>260</v>
      </c>
      <c r="D524" s="56" t="s">
        <v>261</v>
      </c>
      <c r="E524" s="56" t="s">
        <v>217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</row>
    <row r="525" spans="1:33">
      <c r="A525" s="56" t="s">
        <v>73</v>
      </c>
      <c r="B525" s="56" t="s">
        <v>198</v>
      </c>
      <c r="C525" s="56" t="s">
        <v>262</v>
      </c>
      <c r="D525" s="56" t="s">
        <v>263</v>
      </c>
      <c r="E525" s="56" t="s">
        <v>217</v>
      </c>
      <c r="F525" s="5">
        <v>0</v>
      </c>
      <c r="G525" s="5">
        <v>3.27E-6</v>
      </c>
      <c r="H525" s="5">
        <v>4.4700000000000004E-6</v>
      </c>
      <c r="I525" s="5">
        <v>5.2599999999999996E-6</v>
      </c>
      <c r="J525" s="5">
        <v>5.6899999999999997E-6</v>
      </c>
      <c r="K525" s="5">
        <v>6.9299999999999997E-6</v>
      </c>
      <c r="L525" s="5">
        <v>8.7800000000000006E-6</v>
      </c>
      <c r="M525" s="5">
        <v>1.1080000000000001E-5</v>
      </c>
      <c r="N525" s="5">
        <v>1.112E-5</v>
      </c>
      <c r="O525" s="5">
        <v>1.135E-5</v>
      </c>
      <c r="P525" s="5">
        <v>1.1379999999999999E-5</v>
      </c>
      <c r="Q525" s="5">
        <v>1.2629999999999999E-5</v>
      </c>
      <c r="R525" s="5">
        <v>1.2639999999999999E-5</v>
      </c>
      <c r="S525" s="5">
        <v>1.5739999999999998E-5</v>
      </c>
      <c r="T525" s="5">
        <v>1.895E-5</v>
      </c>
      <c r="U525" s="5">
        <v>3.5790000000000001E-5</v>
      </c>
      <c r="V525" s="5">
        <v>9.0350000000000001E-5</v>
      </c>
      <c r="W525" s="5">
        <v>9.0370000000000004E-5</v>
      </c>
      <c r="X525" s="5">
        <v>9.0409999999999997E-5</v>
      </c>
      <c r="Y525" s="5">
        <v>499.99999541</v>
      </c>
      <c r="Z525" s="5">
        <v>499.99999544999997</v>
      </c>
      <c r="AA525" s="5">
        <v>499.99999545999998</v>
      </c>
      <c r="AB525" s="5">
        <v>500.00000010999997</v>
      </c>
      <c r="AC525" s="5">
        <v>500.00000014</v>
      </c>
      <c r="AD525" s="5">
        <v>500.00000021</v>
      </c>
      <c r="AE525" s="5">
        <v>500.00000025000003</v>
      </c>
      <c r="AF525" s="5">
        <v>500.00000031000002</v>
      </c>
      <c r="AG525" s="5">
        <v>500.00000034999999</v>
      </c>
    </row>
    <row r="526" spans="1:33">
      <c r="A526" s="56" t="s">
        <v>73</v>
      </c>
      <c r="B526" s="56" t="s">
        <v>198</v>
      </c>
      <c r="C526" s="56" t="s">
        <v>264</v>
      </c>
      <c r="D526" s="56" t="s">
        <v>265</v>
      </c>
      <c r="E526" s="56" t="s">
        <v>217</v>
      </c>
      <c r="F526" s="5">
        <v>377.536</v>
      </c>
      <c r="G526" s="5">
        <v>377.53600342999999</v>
      </c>
      <c r="H526" s="5">
        <v>377.53600656999998</v>
      </c>
      <c r="I526" s="5">
        <v>377.5360068</v>
      </c>
      <c r="J526" s="5">
        <v>377.53600683000002</v>
      </c>
      <c r="K526" s="5">
        <v>377.53600786999999</v>
      </c>
      <c r="L526" s="5">
        <v>377.53601171999998</v>
      </c>
      <c r="M526" s="5">
        <v>377.53601708999997</v>
      </c>
      <c r="N526" s="5">
        <v>377.53601712</v>
      </c>
      <c r="O526" s="5">
        <v>377.53601877</v>
      </c>
      <c r="P526" s="5">
        <v>377.53601878000001</v>
      </c>
      <c r="Q526" s="5">
        <v>377.53601879000001</v>
      </c>
      <c r="R526" s="5">
        <v>377.53601879000001</v>
      </c>
      <c r="S526" s="5">
        <v>377.53603917999999</v>
      </c>
      <c r="T526" s="5">
        <v>377.53604511999998</v>
      </c>
      <c r="U526" s="5">
        <v>377.53612631999999</v>
      </c>
      <c r="V526" s="5">
        <v>377.53613489000003</v>
      </c>
      <c r="W526" s="5">
        <v>377.53613573000001</v>
      </c>
      <c r="X526" s="5">
        <v>377.53666217</v>
      </c>
      <c r="Y526" s="5">
        <v>931.97046442999999</v>
      </c>
      <c r="Z526" s="5">
        <v>931.97046453000007</v>
      </c>
      <c r="AA526" s="5">
        <v>824.45046540999999</v>
      </c>
      <c r="AB526" s="5">
        <v>1025.0186824</v>
      </c>
      <c r="AC526" s="5">
        <v>1025.01868244</v>
      </c>
      <c r="AD526" s="5">
        <v>1884.2391595700001</v>
      </c>
      <c r="AE526" s="5">
        <v>1884.23915962</v>
      </c>
      <c r="AF526" s="5">
        <v>1970.01594484</v>
      </c>
      <c r="AG526" s="5">
        <v>1970.0159448700001</v>
      </c>
    </row>
    <row r="527" spans="1:33">
      <c r="A527" s="56" t="s">
        <v>73</v>
      </c>
      <c r="B527" s="56" t="s">
        <v>199</v>
      </c>
      <c r="C527" s="56" t="s">
        <v>266</v>
      </c>
      <c r="D527" s="56" t="s">
        <v>267</v>
      </c>
      <c r="E527" s="56" t="s">
        <v>217</v>
      </c>
      <c r="F527" s="5">
        <v>142.1628</v>
      </c>
      <c r="G527" s="5">
        <v>142.1628</v>
      </c>
      <c r="H527" s="5">
        <v>142.1628</v>
      </c>
      <c r="I527" s="5">
        <v>142.1628</v>
      </c>
      <c r="J527" s="5">
        <v>142.1628</v>
      </c>
      <c r="K527" s="5">
        <v>142.1628</v>
      </c>
      <c r="L527" s="5">
        <v>142.1628</v>
      </c>
      <c r="M527" s="5">
        <v>142.1628</v>
      </c>
      <c r="N527" s="5">
        <v>142.1628</v>
      </c>
      <c r="O527" s="5">
        <v>142.1628</v>
      </c>
      <c r="P527" s="5">
        <v>142.1628</v>
      </c>
      <c r="Q527" s="5">
        <v>142.1628</v>
      </c>
      <c r="R527" s="5">
        <v>142.1628</v>
      </c>
      <c r="S527" s="5">
        <v>142.1628</v>
      </c>
      <c r="T527" s="5">
        <v>142.1628</v>
      </c>
      <c r="U527" s="5">
        <v>142.1628</v>
      </c>
      <c r="V527" s="5">
        <v>142.1628</v>
      </c>
      <c r="W527" s="5">
        <v>142.1628</v>
      </c>
      <c r="X527" s="5">
        <v>94.996799999999993</v>
      </c>
      <c r="Y527" s="5">
        <v>94.996799999999993</v>
      </c>
      <c r="Z527" s="5">
        <v>94.996799999999993</v>
      </c>
      <c r="AA527" s="5">
        <v>94.996799999999993</v>
      </c>
      <c r="AB527" s="5">
        <v>94.996799999999993</v>
      </c>
      <c r="AC527" s="5">
        <v>94.996799999999993</v>
      </c>
      <c r="AD527" s="5">
        <v>94.996799999999993</v>
      </c>
      <c r="AE527" s="5">
        <v>94.996799999999993</v>
      </c>
      <c r="AF527" s="5">
        <v>0</v>
      </c>
      <c r="AG527" s="5">
        <v>0</v>
      </c>
    </row>
    <row r="528" spans="1:33">
      <c r="A528" s="56" t="s">
        <v>73</v>
      </c>
      <c r="B528" s="56" t="s">
        <v>199</v>
      </c>
      <c r="C528" s="56" t="s">
        <v>268</v>
      </c>
      <c r="D528" s="56" t="s">
        <v>269</v>
      </c>
      <c r="E528" s="56" t="s">
        <v>217</v>
      </c>
      <c r="F528" s="5">
        <v>25.219000000000001</v>
      </c>
      <c r="G528" s="5">
        <v>25.219005150000001</v>
      </c>
      <c r="H528" s="5">
        <v>25.219010579999999</v>
      </c>
      <c r="I528" s="5">
        <v>25.219014739999999</v>
      </c>
      <c r="J528" s="5">
        <v>25.219014770000001</v>
      </c>
      <c r="K528" s="5">
        <v>25.219014789999999</v>
      </c>
      <c r="L528" s="5">
        <v>25.219019759999998</v>
      </c>
      <c r="M528" s="5">
        <v>25.21902811</v>
      </c>
      <c r="N528" s="5">
        <v>19.09102858</v>
      </c>
      <c r="O528" s="5">
        <v>19.09104099</v>
      </c>
      <c r="P528" s="5">
        <v>19.091041010000001</v>
      </c>
      <c r="Q528" s="5">
        <v>19.091041789999998</v>
      </c>
      <c r="R528" s="5">
        <v>19.091041789999998</v>
      </c>
      <c r="S528" s="5">
        <v>19.091085530000001</v>
      </c>
      <c r="T528" s="5">
        <v>19.091097220000002</v>
      </c>
      <c r="U528" s="5">
        <v>1133.4546211100001</v>
      </c>
      <c r="V528" s="5">
        <v>1133.45462114</v>
      </c>
      <c r="W528" s="5">
        <v>1133.4546212499999</v>
      </c>
      <c r="X528" s="5">
        <v>1121.7346212800001</v>
      </c>
      <c r="Y528" s="5">
        <v>1121.7346213999999</v>
      </c>
      <c r="Z528" s="5">
        <v>1121.7346214700001</v>
      </c>
      <c r="AA528" s="5">
        <v>1157.6276415499999</v>
      </c>
      <c r="AB528" s="5">
        <v>1150.25664416</v>
      </c>
      <c r="AC528" s="5">
        <v>1150.2566442499999</v>
      </c>
      <c r="AD528" s="5">
        <v>1246.03174573</v>
      </c>
      <c r="AE528" s="5">
        <v>1246.0317463199999</v>
      </c>
      <c r="AF528" s="5">
        <v>2061.7061294999999</v>
      </c>
      <c r="AG528" s="5">
        <v>2061.7061295200001</v>
      </c>
    </row>
    <row r="529" spans="1:33">
      <c r="A529" s="56" t="s">
        <v>73</v>
      </c>
      <c r="B529" s="56" t="s">
        <v>199</v>
      </c>
      <c r="C529" s="56" t="s">
        <v>270</v>
      </c>
      <c r="D529" s="56" t="s">
        <v>271</v>
      </c>
      <c r="E529" s="56" t="s">
        <v>217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</row>
    <row r="530" spans="1:33">
      <c r="A530" s="56" t="s">
        <v>73</v>
      </c>
      <c r="B530" s="56" t="s">
        <v>199</v>
      </c>
      <c r="C530" s="56" t="s">
        <v>272</v>
      </c>
      <c r="D530" s="56" t="s">
        <v>273</v>
      </c>
      <c r="E530" s="56" t="s">
        <v>217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</row>
    <row r="531" spans="1:33">
      <c r="A531" s="56" t="s">
        <v>73</v>
      </c>
      <c r="B531" s="56" t="s">
        <v>199</v>
      </c>
      <c r="C531" s="56" t="s">
        <v>274</v>
      </c>
      <c r="D531" s="56" t="s">
        <v>275</v>
      </c>
      <c r="E531" s="56" t="s">
        <v>217</v>
      </c>
      <c r="F531" s="5">
        <v>295.2</v>
      </c>
      <c r="G531" s="5">
        <v>295.20000401999999</v>
      </c>
      <c r="H531" s="5">
        <v>295.20000712000001</v>
      </c>
      <c r="I531" s="5">
        <v>295.20000984000001</v>
      </c>
      <c r="J531" s="5">
        <v>295.20000998</v>
      </c>
      <c r="K531" s="5">
        <v>295.20001000000002</v>
      </c>
      <c r="L531" s="5">
        <v>295.20001137999998</v>
      </c>
      <c r="M531" s="5">
        <v>295.20001629000001</v>
      </c>
      <c r="N531" s="5">
        <v>295.20001631000002</v>
      </c>
      <c r="O531" s="5">
        <v>295.20002348999998</v>
      </c>
      <c r="P531" s="5">
        <v>295.20002349999999</v>
      </c>
      <c r="Q531" s="5">
        <v>295.20002352</v>
      </c>
      <c r="R531" s="5">
        <v>295.20002352</v>
      </c>
      <c r="S531" s="5">
        <v>295.20002423</v>
      </c>
      <c r="T531" s="5">
        <v>295.20004855000002</v>
      </c>
      <c r="U531" s="5">
        <v>306.68592180000002</v>
      </c>
      <c r="V531" s="5">
        <v>306.68592181999998</v>
      </c>
      <c r="W531" s="5">
        <v>306.68592185</v>
      </c>
      <c r="X531" s="5">
        <v>306.68592200000001</v>
      </c>
      <c r="Y531" s="5">
        <v>306.68592203999998</v>
      </c>
      <c r="Z531" s="5">
        <v>789.46636156</v>
      </c>
      <c r="AA531" s="5">
        <v>573.46636225999998</v>
      </c>
      <c r="AB531" s="5">
        <v>573.46636252999997</v>
      </c>
      <c r="AC531" s="5">
        <v>573.46636258000001</v>
      </c>
      <c r="AD531" s="5">
        <v>703.81023144999995</v>
      </c>
      <c r="AE531" s="5">
        <v>1377.0094836200001</v>
      </c>
      <c r="AF531" s="5">
        <v>2469.5989969900002</v>
      </c>
      <c r="AG531" s="5">
        <v>2469.5989970099999</v>
      </c>
    </row>
    <row r="532" spans="1:33">
      <c r="A532" s="56" t="s">
        <v>73</v>
      </c>
      <c r="B532" s="56" t="s">
        <v>199</v>
      </c>
      <c r="C532" s="56" t="s">
        <v>276</v>
      </c>
      <c r="D532" s="56" t="s">
        <v>277</v>
      </c>
      <c r="E532" s="56" t="s">
        <v>217</v>
      </c>
      <c r="F532" s="5">
        <v>0</v>
      </c>
      <c r="G532" s="5">
        <v>0</v>
      </c>
      <c r="H532" s="5">
        <v>8.6000000000000007E-6</v>
      </c>
      <c r="I532" s="5">
        <v>1.0519999999999999E-5</v>
      </c>
      <c r="J532" s="5">
        <v>1.1950000000000001E-5</v>
      </c>
      <c r="K532" s="5">
        <v>1.204E-5</v>
      </c>
      <c r="L532" s="5">
        <v>1.4209999999999999E-5</v>
      </c>
      <c r="M532" s="5">
        <v>2.3070000000000001E-5</v>
      </c>
      <c r="N532" s="5">
        <v>2.3119999999999999E-5</v>
      </c>
      <c r="O532" s="5">
        <v>3.968E-5</v>
      </c>
      <c r="P532" s="5">
        <v>3.9709999999999998E-5</v>
      </c>
      <c r="Q532" s="5">
        <v>4.2339999999999998E-5</v>
      </c>
      <c r="R532" s="5">
        <v>4.2349999999999999E-5</v>
      </c>
      <c r="S532" s="5">
        <v>4.9759999999999998E-5</v>
      </c>
      <c r="T532" s="5">
        <v>1.1059E-4</v>
      </c>
      <c r="U532" s="5">
        <v>3.4968099999999999E-3</v>
      </c>
      <c r="V532" s="5">
        <v>3.49687E-3</v>
      </c>
      <c r="W532" s="5">
        <v>3.4970000000000001E-3</v>
      </c>
      <c r="X532" s="5">
        <v>208.28870488000001</v>
      </c>
      <c r="Y532" s="5">
        <v>459.11418802999998</v>
      </c>
      <c r="Z532" s="5">
        <v>1555.1345534300001</v>
      </c>
      <c r="AA532" s="5">
        <v>1606.6265132399999</v>
      </c>
      <c r="AB532" s="5">
        <v>1687.56839952</v>
      </c>
      <c r="AC532" s="5">
        <v>1687.56839967</v>
      </c>
      <c r="AD532" s="5">
        <v>1687.5684005400001</v>
      </c>
      <c r="AE532" s="5">
        <v>1910.5424895000001</v>
      </c>
      <c r="AF532" s="5">
        <v>1939.0824933199999</v>
      </c>
      <c r="AG532" s="5">
        <v>1939.0824933399999</v>
      </c>
    </row>
    <row r="533" spans="1:33">
      <c r="A533" s="56" t="s">
        <v>73</v>
      </c>
      <c r="B533" s="56" t="s">
        <v>199</v>
      </c>
      <c r="C533" s="56" t="s">
        <v>278</v>
      </c>
      <c r="D533" s="56" t="s">
        <v>279</v>
      </c>
      <c r="E533" s="56" t="s">
        <v>217</v>
      </c>
      <c r="F533" s="5">
        <v>0</v>
      </c>
      <c r="G533" s="5">
        <v>5.3700000000000003E-6</v>
      </c>
      <c r="H533" s="5">
        <v>9.5200000000000003E-6</v>
      </c>
      <c r="I533" s="5">
        <v>1.504E-5</v>
      </c>
      <c r="J533" s="5">
        <v>1.5999999999999999E-5</v>
      </c>
      <c r="K533" s="5">
        <v>1.6019999999999999E-5</v>
      </c>
      <c r="L533" s="5">
        <v>1.9179999999999999E-5</v>
      </c>
      <c r="M533" s="5">
        <v>3.239E-5</v>
      </c>
      <c r="N533" s="5">
        <v>3.2400000000000001E-5</v>
      </c>
      <c r="O533" s="5">
        <v>135.64522052000001</v>
      </c>
      <c r="P533" s="5">
        <v>135.64522052999999</v>
      </c>
      <c r="Q533" s="5">
        <v>135.64522055</v>
      </c>
      <c r="R533" s="5">
        <v>135.64522055</v>
      </c>
      <c r="S533" s="5">
        <v>135.64522056999999</v>
      </c>
      <c r="T533" s="5">
        <v>524.47260697000002</v>
      </c>
      <c r="U533" s="5">
        <v>627.74812224000004</v>
      </c>
      <c r="V533" s="5">
        <v>627.74812226999995</v>
      </c>
      <c r="W533" s="5">
        <v>627.74812228999997</v>
      </c>
      <c r="X533" s="5">
        <v>627.74812230999999</v>
      </c>
      <c r="Y533" s="5">
        <v>627.74812233</v>
      </c>
      <c r="Z533" s="5">
        <v>627.74812237000003</v>
      </c>
      <c r="AA533" s="5">
        <v>656.55347660999996</v>
      </c>
      <c r="AB533" s="5">
        <v>656.55347684000003</v>
      </c>
      <c r="AC533" s="5">
        <v>656.55347691999998</v>
      </c>
      <c r="AD533" s="5">
        <v>656.55347705999998</v>
      </c>
      <c r="AE533" s="5">
        <v>678.67338703999997</v>
      </c>
      <c r="AF533" s="5">
        <v>690.33743565999998</v>
      </c>
      <c r="AG533" s="5">
        <v>690.33743568</v>
      </c>
    </row>
    <row r="534" spans="1:33">
      <c r="A534" s="56" t="s">
        <v>73</v>
      </c>
      <c r="B534" s="56" t="s">
        <v>199</v>
      </c>
      <c r="C534" s="56" t="s">
        <v>280</v>
      </c>
      <c r="D534" s="56" t="s">
        <v>281</v>
      </c>
      <c r="E534" s="56" t="s">
        <v>217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</row>
    <row r="535" spans="1:33">
      <c r="A535" s="56" t="s">
        <v>73</v>
      </c>
      <c r="B535" s="56" t="s">
        <v>199</v>
      </c>
      <c r="C535" s="56" t="s">
        <v>282</v>
      </c>
      <c r="D535" s="56" t="s">
        <v>283</v>
      </c>
      <c r="E535" s="56" t="s">
        <v>217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</row>
    <row r="536" spans="1:33">
      <c r="A536" s="56" t="s">
        <v>73</v>
      </c>
      <c r="B536" s="56" t="s">
        <v>200</v>
      </c>
      <c r="C536" s="56" t="s">
        <v>284</v>
      </c>
      <c r="D536" s="56" t="s">
        <v>285</v>
      </c>
      <c r="E536" s="56" t="s">
        <v>217</v>
      </c>
      <c r="F536" s="5">
        <v>0</v>
      </c>
      <c r="G536" s="5">
        <v>3.6100000000000002E-6</v>
      </c>
      <c r="H536" s="5">
        <v>1.0550000000000001E-5</v>
      </c>
      <c r="I536" s="5">
        <v>1.151E-5</v>
      </c>
      <c r="J536" s="5">
        <v>1.151E-5</v>
      </c>
      <c r="K536" s="5">
        <v>1.189E-5</v>
      </c>
      <c r="L536" s="5">
        <v>1.19E-5</v>
      </c>
      <c r="M536" s="5">
        <v>1.289E-5</v>
      </c>
      <c r="N536" s="5">
        <v>1.385E-5</v>
      </c>
      <c r="O536" s="5">
        <v>1.3900000000000001E-5</v>
      </c>
      <c r="P536" s="5">
        <v>1.3910000000000001E-5</v>
      </c>
      <c r="Q536" s="5">
        <v>1.393E-5</v>
      </c>
      <c r="R536" s="5">
        <v>1.393E-5</v>
      </c>
      <c r="S536" s="5">
        <v>1.4780000000000001E-5</v>
      </c>
      <c r="T536" s="5">
        <v>1.6820000000000002E-5</v>
      </c>
      <c r="U536" s="5">
        <v>1.6889999999999999E-5</v>
      </c>
      <c r="V536" s="5">
        <v>1.6909999999999999E-5</v>
      </c>
      <c r="W536" s="5">
        <v>1.702E-5</v>
      </c>
      <c r="X536" s="5">
        <v>1.7159999999999998E-5</v>
      </c>
      <c r="Y536" s="5">
        <v>2.7290000000000001E-5</v>
      </c>
      <c r="Z536" s="5">
        <v>2.73E-5</v>
      </c>
      <c r="AA536" s="5">
        <v>2.9410000000000001E-5</v>
      </c>
      <c r="AB536" s="5">
        <v>4.1279999999999998E-5</v>
      </c>
      <c r="AC536" s="5">
        <v>4.1289999999999999E-5</v>
      </c>
      <c r="AD536" s="5">
        <v>4.1319999999999997E-5</v>
      </c>
      <c r="AE536" s="5">
        <v>4.1350000000000002E-5</v>
      </c>
      <c r="AF536" s="5">
        <v>4.7089999999999998E-5</v>
      </c>
      <c r="AG536" s="5">
        <v>4.7120000000000003E-5</v>
      </c>
    </row>
    <row r="537" spans="1:33">
      <c r="A537" s="56" t="s">
        <v>73</v>
      </c>
      <c r="B537" s="56" t="s">
        <v>200</v>
      </c>
      <c r="C537" s="56" t="s">
        <v>286</v>
      </c>
      <c r="D537" s="56" t="s">
        <v>287</v>
      </c>
      <c r="E537" s="56" t="s">
        <v>217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</row>
    <row r="538" spans="1:33">
      <c r="A538" s="56" t="s">
        <v>73</v>
      </c>
      <c r="B538" s="56" t="s">
        <v>200</v>
      </c>
      <c r="C538" s="56" t="s">
        <v>288</v>
      </c>
      <c r="D538" s="56" t="s">
        <v>289</v>
      </c>
      <c r="E538" s="56" t="s">
        <v>217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</row>
    <row r="539" spans="1:33" ht="16.5" customHeight="1"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33">
      <c r="A540" s="56" t="s">
        <v>73</v>
      </c>
      <c r="B540" s="56" t="s">
        <v>197</v>
      </c>
      <c r="C540" s="56" t="s">
        <v>215</v>
      </c>
      <c r="D540" s="56" t="s">
        <v>216</v>
      </c>
      <c r="E540" s="56" t="s">
        <v>142</v>
      </c>
      <c r="F540" s="5">
        <v>330.26499999999999</v>
      </c>
      <c r="G540" s="5">
        <v>829.99998603000006</v>
      </c>
      <c r="H540" s="5">
        <v>829.99998604999996</v>
      </c>
      <c r="I540" s="5">
        <v>829.99998607000009</v>
      </c>
      <c r="J540" s="5">
        <v>829.9999860800001</v>
      </c>
      <c r="K540" s="5">
        <v>837.20640672000002</v>
      </c>
      <c r="L540" s="5">
        <v>842.28065359999994</v>
      </c>
      <c r="M540" s="5">
        <v>849.61162965000005</v>
      </c>
      <c r="N540" s="5">
        <v>856.13954417999992</v>
      </c>
      <c r="O540" s="5">
        <v>856.13954660000002</v>
      </c>
      <c r="P540" s="5">
        <v>856.66823168999997</v>
      </c>
      <c r="Q540" s="5">
        <v>863.38371762999998</v>
      </c>
      <c r="R540" s="5">
        <v>863.38371763999999</v>
      </c>
      <c r="S540" s="5">
        <v>879.05140969999991</v>
      </c>
      <c r="T540" s="5">
        <v>900.26503314999991</v>
      </c>
      <c r="U540" s="5">
        <v>1119.6093577300001</v>
      </c>
      <c r="V540" s="5">
        <v>1431.42242311</v>
      </c>
      <c r="W540" s="5">
        <v>1431.42242315</v>
      </c>
      <c r="X540" s="5">
        <v>1431.42242321</v>
      </c>
      <c r="Y540" s="5">
        <v>1431.4224232500001</v>
      </c>
      <c r="Z540" s="5">
        <v>1489.51836422</v>
      </c>
      <c r="AA540" s="5">
        <v>1489.5183643099999</v>
      </c>
      <c r="AB540" s="5">
        <v>1785.0534245599999</v>
      </c>
      <c r="AC540" s="5">
        <v>1785.05342458</v>
      </c>
      <c r="AD540" s="5">
        <v>1785.0534246100001</v>
      </c>
      <c r="AE540" s="5">
        <v>1822.96358437</v>
      </c>
      <c r="AF540" s="5">
        <v>1822.9635854999999</v>
      </c>
      <c r="AG540" s="5">
        <v>1837.7129455899999</v>
      </c>
    </row>
    <row r="541" spans="1:33">
      <c r="A541" s="56" t="s">
        <v>73</v>
      </c>
      <c r="B541" s="56" t="s">
        <v>197</v>
      </c>
      <c r="C541" s="56" t="s">
        <v>218</v>
      </c>
      <c r="D541" s="56" t="s">
        <v>219</v>
      </c>
      <c r="E541" s="56" t="s">
        <v>142</v>
      </c>
      <c r="F541" s="5">
        <v>43.2</v>
      </c>
      <c r="G541" s="5">
        <v>43.200011379999999</v>
      </c>
      <c r="H541" s="5">
        <v>43.200011379999999</v>
      </c>
      <c r="I541" s="5">
        <v>43.200011379999999</v>
      </c>
      <c r="J541" s="5">
        <v>43.20001139</v>
      </c>
      <c r="K541" s="5">
        <v>43.200016669999997</v>
      </c>
      <c r="L541" s="5">
        <v>43.200040780000002</v>
      </c>
      <c r="M541" s="5">
        <v>43.200047870000013</v>
      </c>
      <c r="N541" s="5">
        <v>43.20004789</v>
      </c>
      <c r="O541" s="5">
        <v>380.96508124000002</v>
      </c>
      <c r="P541" s="5">
        <v>739.40596347000007</v>
      </c>
      <c r="Q541" s="5">
        <v>739.40596348000008</v>
      </c>
      <c r="R541" s="5">
        <v>739.40596349000009</v>
      </c>
      <c r="S541" s="5">
        <v>739.4059635000001</v>
      </c>
      <c r="T541" s="5">
        <v>739.40596352</v>
      </c>
      <c r="U541" s="5">
        <v>779.64213264</v>
      </c>
      <c r="V541" s="5">
        <v>779.64213265000001</v>
      </c>
      <c r="W541" s="5">
        <v>779.64213266000002</v>
      </c>
      <c r="X541" s="5">
        <v>779.64213266000002</v>
      </c>
      <c r="Y541" s="5">
        <v>779.64213267000002</v>
      </c>
      <c r="Z541" s="5">
        <v>787.91190798000002</v>
      </c>
      <c r="AA541" s="5">
        <v>787.91190807999999</v>
      </c>
      <c r="AB541" s="5">
        <v>787.91190816000005</v>
      </c>
      <c r="AC541" s="5">
        <v>755.05410085999995</v>
      </c>
      <c r="AD541" s="5">
        <v>755.05410086999996</v>
      </c>
      <c r="AE541" s="5">
        <v>755.05410092</v>
      </c>
      <c r="AF541" s="5">
        <v>763.69794021999996</v>
      </c>
      <c r="AG541" s="5">
        <v>763.69794026</v>
      </c>
    </row>
    <row r="542" spans="1:33">
      <c r="A542" s="56" t="s">
        <v>73</v>
      </c>
      <c r="B542" s="56" t="s">
        <v>197</v>
      </c>
      <c r="C542" s="56" t="s">
        <v>220</v>
      </c>
      <c r="D542" s="56" t="s">
        <v>221</v>
      </c>
      <c r="E542" s="56" t="s">
        <v>142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</row>
    <row r="543" spans="1:33">
      <c r="A543" s="56" t="s">
        <v>73</v>
      </c>
      <c r="B543" s="56" t="s">
        <v>197</v>
      </c>
      <c r="C543" s="56" t="s">
        <v>222</v>
      </c>
      <c r="D543" s="56" t="s">
        <v>223</v>
      </c>
      <c r="E543" s="56" t="s">
        <v>142</v>
      </c>
      <c r="F543" s="5">
        <v>0</v>
      </c>
      <c r="G543" s="5">
        <v>1.7960000000000001E-5</v>
      </c>
      <c r="H543" s="5">
        <v>2.3090000000000001E-5</v>
      </c>
      <c r="I543" s="5">
        <v>3.1699999999999998E-5</v>
      </c>
      <c r="J543" s="5">
        <v>1000.00000717</v>
      </c>
      <c r="K543" s="5">
        <v>1000.00001705</v>
      </c>
      <c r="L543" s="5">
        <v>1635.6651727999999</v>
      </c>
      <c r="M543" s="5">
        <v>1635.66517798</v>
      </c>
      <c r="N543" s="5">
        <v>1635.66517798</v>
      </c>
      <c r="O543" s="5">
        <v>1635.66517798</v>
      </c>
      <c r="P543" s="5">
        <v>1635.66517798</v>
      </c>
      <c r="Q543" s="5">
        <v>1635.66517798</v>
      </c>
      <c r="R543" s="5">
        <v>1635.66517798</v>
      </c>
      <c r="S543" s="5">
        <v>1635.66517798</v>
      </c>
      <c r="T543" s="5">
        <v>1635.66517802</v>
      </c>
      <c r="U543" s="5">
        <v>1635.6651780499999</v>
      </c>
      <c r="V543" s="5">
        <v>1635.66517806</v>
      </c>
      <c r="W543" s="5">
        <v>1635.66517808</v>
      </c>
      <c r="X543" s="5">
        <v>1635.6651781</v>
      </c>
      <c r="Y543" s="5">
        <v>1635.6651781200001</v>
      </c>
      <c r="Z543" s="5">
        <v>1635.66517832</v>
      </c>
      <c r="AA543" s="5">
        <v>1635.6651784799999</v>
      </c>
      <c r="AB543" s="5">
        <v>1635.6651784999999</v>
      </c>
      <c r="AC543" s="5">
        <v>1635.6651786800001</v>
      </c>
      <c r="AD543" s="5">
        <v>1635.6651786899999</v>
      </c>
      <c r="AE543" s="5">
        <v>1688.4513795299999</v>
      </c>
      <c r="AF543" s="5">
        <v>1862.49487826</v>
      </c>
      <c r="AG543" s="5">
        <v>1862.4948782700001</v>
      </c>
    </row>
    <row r="544" spans="1:33">
      <c r="A544" s="56" t="s">
        <v>73</v>
      </c>
      <c r="B544" s="56" t="s">
        <v>197</v>
      </c>
      <c r="C544" s="56" t="s">
        <v>224</v>
      </c>
      <c r="D544" s="56" t="s">
        <v>225</v>
      </c>
      <c r="E544" s="56" t="s">
        <v>142</v>
      </c>
      <c r="F544" s="5">
        <v>0</v>
      </c>
      <c r="G544" s="5">
        <v>6.3300000000000004E-6</v>
      </c>
      <c r="H544" s="5">
        <v>1.1960000000000001E-5</v>
      </c>
      <c r="I544" s="5">
        <v>1.2310000000000001E-5</v>
      </c>
      <c r="J544" s="5">
        <v>2.832E-5</v>
      </c>
      <c r="K544" s="5">
        <v>94.330807489999998</v>
      </c>
      <c r="L544" s="5">
        <v>94.330807620000002</v>
      </c>
      <c r="M544" s="5">
        <v>94.330807629999995</v>
      </c>
      <c r="N544" s="5">
        <v>94.330807640000003</v>
      </c>
      <c r="O544" s="5">
        <v>94.330807640000003</v>
      </c>
      <c r="P544" s="5">
        <v>94.330807649999997</v>
      </c>
      <c r="Q544" s="5">
        <v>94.330807649999997</v>
      </c>
      <c r="R544" s="5">
        <v>94.330807649999997</v>
      </c>
      <c r="S544" s="5">
        <v>94.330807669999999</v>
      </c>
      <c r="T544" s="5">
        <v>105.15157871</v>
      </c>
      <c r="U544" s="5">
        <v>105.15157873</v>
      </c>
      <c r="V544" s="5">
        <v>105.15157874000001</v>
      </c>
      <c r="W544" s="5">
        <v>105.15157875</v>
      </c>
      <c r="X544" s="5">
        <v>105.15157875</v>
      </c>
      <c r="Y544" s="5">
        <v>105.15157876000001</v>
      </c>
      <c r="Z544" s="5">
        <v>105.15157877999999</v>
      </c>
      <c r="AA544" s="5">
        <v>105.15157911999999</v>
      </c>
      <c r="AB544" s="5">
        <v>105.15157919000001</v>
      </c>
      <c r="AC544" s="5">
        <v>105.15157949</v>
      </c>
      <c r="AD544" s="5">
        <v>105.15157962000001</v>
      </c>
      <c r="AE544" s="5">
        <v>116.82563141999999</v>
      </c>
      <c r="AF544" s="5">
        <v>116.82563188</v>
      </c>
      <c r="AG544" s="5">
        <v>116.8256319</v>
      </c>
    </row>
    <row r="545" spans="1:33">
      <c r="A545" s="56" t="s">
        <v>73</v>
      </c>
      <c r="B545" s="56" t="s">
        <v>197</v>
      </c>
      <c r="C545" s="56" t="s">
        <v>226</v>
      </c>
      <c r="D545" s="56" t="s">
        <v>227</v>
      </c>
      <c r="E545" s="56" t="s">
        <v>142</v>
      </c>
      <c r="F545" s="5">
        <v>0</v>
      </c>
      <c r="G545" s="5">
        <v>247.87392527</v>
      </c>
      <c r="H545" s="5">
        <v>900.00000598000008</v>
      </c>
      <c r="I545" s="5">
        <v>900.00000743999999</v>
      </c>
      <c r="J545" s="5">
        <v>900.00001658999997</v>
      </c>
      <c r="K545" s="5">
        <v>900.00002661000008</v>
      </c>
      <c r="L545" s="5">
        <v>1007.72949896</v>
      </c>
      <c r="M545" s="5">
        <v>1975.0606796300001</v>
      </c>
      <c r="N545" s="5">
        <v>1975.06067964</v>
      </c>
      <c r="O545" s="5">
        <v>2328.0751149600001</v>
      </c>
      <c r="P545" s="5">
        <v>2671.0737995899999</v>
      </c>
      <c r="Q545" s="5">
        <v>2671.0737995899999</v>
      </c>
      <c r="R545" s="5">
        <v>2671.0737995899999</v>
      </c>
      <c r="S545" s="5">
        <v>2671.0737996100002</v>
      </c>
      <c r="T545" s="5">
        <v>2671.0738037199999</v>
      </c>
      <c r="U545" s="5">
        <v>2860.32299689</v>
      </c>
      <c r="V545" s="5">
        <v>2860.3229968999999</v>
      </c>
      <c r="W545" s="5">
        <v>2860.3229974599999</v>
      </c>
      <c r="X545" s="5">
        <v>2860.3229975300001</v>
      </c>
      <c r="Y545" s="5">
        <v>3492.0153765499999</v>
      </c>
      <c r="Z545" s="5">
        <v>3499.9999924200001</v>
      </c>
      <c r="AA545" s="5">
        <v>3499.9999924499998</v>
      </c>
      <c r="AB545" s="5">
        <v>3499.99999252</v>
      </c>
      <c r="AC545" s="5">
        <v>3499.9999925400002</v>
      </c>
      <c r="AD545" s="5">
        <v>3499.9999926199998</v>
      </c>
      <c r="AE545" s="5">
        <v>3499.9999926999999</v>
      </c>
      <c r="AF545" s="5">
        <v>3499.9999927399999</v>
      </c>
      <c r="AG545" s="5">
        <v>3499.9999927600002</v>
      </c>
    </row>
    <row r="546" spans="1:33">
      <c r="A546" s="56" t="s">
        <v>73</v>
      </c>
      <c r="B546" s="56" t="s">
        <v>197</v>
      </c>
      <c r="C546" s="56" t="s">
        <v>228</v>
      </c>
      <c r="D546" s="56" t="s">
        <v>229</v>
      </c>
      <c r="E546" s="56" t="s">
        <v>142</v>
      </c>
      <c r="F546" s="5">
        <v>0</v>
      </c>
      <c r="G546" s="5">
        <v>9.4199999999999996E-6</v>
      </c>
      <c r="H546" s="5">
        <v>1.6889999999999999E-5</v>
      </c>
      <c r="I546" s="5">
        <v>2.2520000000000001E-5</v>
      </c>
      <c r="J546" s="5">
        <v>3.6990000000000003E-5</v>
      </c>
      <c r="K546" s="5">
        <v>1.2883E-4</v>
      </c>
      <c r="L546" s="5">
        <v>1.7746999999999999E-4</v>
      </c>
      <c r="M546" s="5">
        <v>197.44915293</v>
      </c>
      <c r="N546" s="5">
        <v>197.44915295999999</v>
      </c>
      <c r="O546" s="5">
        <v>300.00010040000001</v>
      </c>
      <c r="P546" s="5">
        <v>556.49121695999997</v>
      </c>
      <c r="Q546" s="5">
        <v>556.49121696999998</v>
      </c>
      <c r="R546" s="5">
        <v>556.49121696999998</v>
      </c>
      <c r="S546" s="5">
        <v>556.49121704000004</v>
      </c>
      <c r="T546" s="5">
        <v>556.49121719999994</v>
      </c>
      <c r="U546" s="5">
        <v>556.49121723000007</v>
      </c>
      <c r="V546" s="5">
        <v>556.49121725999998</v>
      </c>
      <c r="W546" s="5">
        <v>576.15119692999997</v>
      </c>
      <c r="X546" s="5">
        <v>576.1511975599999</v>
      </c>
      <c r="Y546" s="5">
        <v>1099.99999512</v>
      </c>
      <c r="Z546" s="5">
        <v>1265.6541955099999</v>
      </c>
      <c r="AA546" s="5">
        <v>1265.65419561</v>
      </c>
      <c r="AB546" s="5">
        <v>1343.72010217</v>
      </c>
      <c r="AC546" s="5">
        <v>1343.72010219</v>
      </c>
      <c r="AD546" s="5">
        <v>1343.7201121400001</v>
      </c>
      <c r="AE546" s="5">
        <v>1747.67538083</v>
      </c>
      <c r="AF546" s="5">
        <v>1836.0892678499999</v>
      </c>
      <c r="AG546" s="5">
        <v>1836.08926787</v>
      </c>
    </row>
    <row r="547" spans="1:33">
      <c r="A547" s="56" t="s">
        <v>73</v>
      </c>
      <c r="B547" s="56" t="s">
        <v>197</v>
      </c>
      <c r="C547" s="56" t="s">
        <v>230</v>
      </c>
      <c r="D547" s="56" t="s">
        <v>231</v>
      </c>
      <c r="E547" s="56" t="s">
        <v>142</v>
      </c>
      <c r="F547" s="5">
        <v>912.96400000000006</v>
      </c>
      <c r="G547" s="5">
        <v>2312.9639996999999</v>
      </c>
      <c r="H547" s="5">
        <v>2312.9640108899998</v>
      </c>
      <c r="I547" s="5">
        <v>2915.5399355599998</v>
      </c>
      <c r="J547" s="5">
        <v>3127.89174882</v>
      </c>
      <c r="K547" s="5">
        <v>4435.21884572</v>
      </c>
      <c r="L547" s="5">
        <v>4540.3899947699992</v>
      </c>
      <c r="M547" s="5">
        <v>4693.0209602000004</v>
      </c>
      <c r="N547" s="5">
        <v>4693.0209602100003</v>
      </c>
      <c r="O547" s="5">
        <v>4693.0209602199993</v>
      </c>
      <c r="P547" s="5">
        <v>4861.4412666400003</v>
      </c>
      <c r="Q547" s="5">
        <v>4861.4412666799999</v>
      </c>
      <c r="R547" s="5">
        <v>4861.4412666799999</v>
      </c>
      <c r="S547" s="5">
        <v>5150.3827350900001</v>
      </c>
      <c r="T547" s="5">
        <v>6212.9639872899997</v>
      </c>
      <c r="U547" s="5">
        <v>6212.9639873100004</v>
      </c>
      <c r="V547" s="5">
        <v>6212.9639873199994</v>
      </c>
      <c r="W547" s="5">
        <v>6212.9639901299997</v>
      </c>
      <c r="X547" s="5">
        <v>6212.9639903799998</v>
      </c>
      <c r="Y547" s="5">
        <v>7071.60992919</v>
      </c>
      <c r="Z547" s="5">
        <v>7966.3944450400004</v>
      </c>
      <c r="AA547" s="5">
        <v>7526.4194451000003</v>
      </c>
      <c r="AB547" s="5">
        <v>7526.4194451699996</v>
      </c>
      <c r="AC547" s="5">
        <v>7526.4194451999992</v>
      </c>
      <c r="AD547" s="5">
        <v>7984.1528750199996</v>
      </c>
      <c r="AE547" s="5">
        <v>9980.5659490899998</v>
      </c>
      <c r="AF547" s="5">
        <v>9980.5659491599999</v>
      </c>
      <c r="AG547" s="5">
        <v>9980.5659491700007</v>
      </c>
    </row>
    <row r="548" spans="1:33">
      <c r="A548" s="56" t="s">
        <v>73</v>
      </c>
      <c r="B548" s="56" t="s">
        <v>197</v>
      </c>
      <c r="C548" s="56" t="s">
        <v>232</v>
      </c>
      <c r="D548" s="56" t="s">
        <v>233</v>
      </c>
      <c r="E548" s="56" t="s">
        <v>142</v>
      </c>
      <c r="F548" s="5">
        <v>0</v>
      </c>
      <c r="G548" s="5">
        <v>8.0800000000000006E-6</v>
      </c>
      <c r="H548" s="5">
        <v>1.1759999999999999E-5</v>
      </c>
      <c r="I548" s="5">
        <v>1.343E-5</v>
      </c>
      <c r="J548" s="5">
        <v>1.8600000000000001E-5</v>
      </c>
      <c r="K548" s="5">
        <v>3.1220000000000003E-5</v>
      </c>
      <c r="L548" s="5">
        <v>6.4880000000000002E-5</v>
      </c>
      <c r="M548" s="5">
        <v>7.6009999999999999E-5</v>
      </c>
      <c r="N548" s="5">
        <v>7.6100000000000007E-5</v>
      </c>
      <c r="O548" s="5">
        <v>8.0950000000000003E-5</v>
      </c>
      <c r="P548" s="5">
        <v>173.72510302000001</v>
      </c>
      <c r="Q548" s="5">
        <v>173.72510302000001</v>
      </c>
      <c r="R548" s="5">
        <v>173.72510302000001</v>
      </c>
      <c r="S548" s="5">
        <v>173.72510303999999</v>
      </c>
      <c r="T548" s="5">
        <v>173.72517335000001</v>
      </c>
      <c r="U548" s="5">
        <v>173.72517342</v>
      </c>
      <c r="V548" s="5">
        <v>173.72517343999999</v>
      </c>
      <c r="W548" s="5">
        <v>401.78488837999998</v>
      </c>
      <c r="X548" s="5">
        <v>993.90324992000001</v>
      </c>
      <c r="Y548" s="5">
        <v>3371.8010011000001</v>
      </c>
      <c r="Z548" s="5">
        <v>3399.9999704100001</v>
      </c>
      <c r="AA548" s="5">
        <v>3399.9999704299998</v>
      </c>
      <c r="AB548" s="5">
        <v>3399.9999773200002</v>
      </c>
      <c r="AC548" s="5">
        <v>3399.9999774100002</v>
      </c>
      <c r="AD548" s="5">
        <v>3400.0000004399999</v>
      </c>
      <c r="AE548" s="5">
        <v>3400.0000005400002</v>
      </c>
      <c r="AF548" s="5">
        <v>3400.0000006599998</v>
      </c>
      <c r="AG548" s="5">
        <v>3400.0000006999999</v>
      </c>
    </row>
    <row r="549" spans="1:33">
      <c r="A549" s="56" t="s">
        <v>73</v>
      </c>
      <c r="B549" s="56" t="s">
        <v>163</v>
      </c>
      <c r="C549" s="56" t="s">
        <v>234</v>
      </c>
      <c r="D549" s="56" t="s">
        <v>235</v>
      </c>
      <c r="E549" s="56" t="s">
        <v>142</v>
      </c>
      <c r="F549" s="5">
        <v>1.0572E-4</v>
      </c>
      <c r="G549" s="5">
        <v>1.0573000000000001E-4</v>
      </c>
      <c r="H549" s="5">
        <v>400.00100572999997</v>
      </c>
      <c r="I549" s="5">
        <v>400.00314723999998</v>
      </c>
      <c r="J549" s="5">
        <v>400.00314724999998</v>
      </c>
      <c r="K549" s="5">
        <v>400.00314727</v>
      </c>
      <c r="L549" s="5">
        <v>549.66639325000006</v>
      </c>
      <c r="M549" s="5">
        <v>1531.4583640799999</v>
      </c>
      <c r="N549" s="5">
        <v>1630.8940756100001</v>
      </c>
      <c r="O549" s="5">
        <v>1630.8940756100001</v>
      </c>
      <c r="P549" s="5">
        <v>1630.8940756100001</v>
      </c>
      <c r="Q549" s="5">
        <v>1630.8940756100001</v>
      </c>
      <c r="R549" s="5">
        <v>1630.8940756100001</v>
      </c>
      <c r="S549" s="5">
        <v>1630.8940756100001</v>
      </c>
      <c r="T549" s="5">
        <v>1630.89407607</v>
      </c>
      <c r="U549" s="5">
        <v>1630.89407607</v>
      </c>
      <c r="V549" s="5">
        <v>1630.89407607</v>
      </c>
      <c r="W549" s="5">
        <v>1630.89407607</v>
      </c>
      <c r="X549" s="5">
        <v>1630.89407607</v>
      </c>
      <c r="Y549" s="5">
        <v>1630.89407607</v>
      </c>
      <c r="Z549" s="5">
        <v>1630.89407607</v>
      </c>
      <c r="AA549" s="5">
        <v>1630.89407607</v>
      </c>
      <c r="AB549" s="5">
        <v>1630.89407607</v>
      </c>
      <c r="AC549" s="5">
        <v>1630.89407607</v>
      </c>
      <c r="AD549" s="5">
        <v>1630.89407607</v>
      </c>
      <c r="AE549" s="5">
        <v>1630.89407607</v>
      </c>
      <c r="AF549" s="5">
        <v>1630.89407607</v>
      </c>
      <c r="AG549" s="5">
        <v>1630.89407607</v>
      </c>
    </row>
    <row r="550" spans="1:33">
      <c r="A550" s="56" t="s">
        <v>73</v>
      </c>
      <c r="B550" s="56" t="s">
        <v>163</v>
      </c>
      <c r="C550" s="56" t="s">
        <v>236</v>
      </c>
      <c r="D550" s="56" t="s">
        <v>237</v>
      </c>
      <c r="E550" s="56" t="s">
        <v>142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</row>
    <row r="551" spans="1:33">
      <c r="A551" s="56" t="s">
        <v>73</v>
      </c>
      <c r="B551" s="56" t="s">
        <v>163</v>
      </c>
      <c r="C551" s="56" t="s">
        <v>238</v>
      </c>
      <c r="D551" s="56" t="s">
        <v>239</v>
      </c>
      <c r="E551" s="56" t="s">
        <v>142</v>
      </c>
      <c r="F551" s="5">
        <v>598.24804982000001</v>
      </c>
      <c r="G551" s="5">
        <v>598.24804983000001</v>
      </c>
      <c r="H551" s="5">
        <v>631.03258980999999</v>
      </c>
      <c r="I551" s="5">
        <v>635.99736829000005</v>
      </c>
      <c r="J551" s="5">
        <v>4065.8725710499998</v>
      </c>
      <c r="K551" s="5">
        <v>4163.5317677700004</v>
      </c>
      <c r="L551" s="5">
        <v>4163.5317677999992</v>
      </c>
      <c r="M551" s="5">
        <v>4163.5317771599994</v>
      </c>
      <c r="N551" s="5">
        <v>4413.5121933600003</v>
      </c>
      <c r="O551" s="5">
        <v>4413.5121933699993</v>
      </c>
      <c r="P551" s="5">
        <v>4442.3272687899998</v>
      </c>
      <c r="Q551" s="5">
        <v>4887.98564979</v>
      </c>
      <c r="R551" s="5">
        <v>5273.3577022600002</v>
      </c>
      <c r="S551" s="5">
        <v>7455.9702047199999</v>
      </c>
      <c r="T551" s="5">
        <v>7546.2694756299989</v>
      </c>
      <c r="U551" s="5">
        <v>7669.9999965400002</v>
      </c>
      <c r="V551" s="5">
        <v>7669.9999965500001</v>
      </c>
      <c r="W551" s="5">
        <v>7669.9999965500001</v>
      </c>
      <c r="X551" s="5">
        <v>7669.9999965500001</v>
      </c>
      <c r="Y551" s="5">
        <v>7669.99999656</v>
      </c>
      <c r="Z551" s="5">
        <v>7399.99999656</v>
      </c>
      <c r="AA551" s="5">
        <v>7400.0000004000003</v>
      </c>
      <c r="AB551" s="5">
        <v>7400.00000043</v>
      </c>
      <c r="AC551" s="5">
        <v>7400.00000043</v>
      </c>
      <c r="AD551" s="5">
        <v>7400.00000043</v>
      </c>
      <c r="AE551" s="5">
        <v>7400.00000043</v>
      </c>
      <c r="AF551" s="5">
        <v>7400.00000043</v>
      </c>
      <c r="AG551" s="5">
        <v>7400.00000043</v>
      </c>
    </row>
    <row r="552" spans="1:33">
      <c r="A552" s="56" t="s">
        <v>73</v>
      </c>
      <c r="B552" s="56" t="s">
        <v>163</v>
      </c>
      <c r="C552" s="56" t="s">
        <v>240</v>
      </c>
      <c r="D552" s="56" t="s">
        <v>241</v>
      </c>
      <c r="E552" s="56" t="s">
        <v>142</v>
      </c>
      <c r="F552" s="5">
        <v>439.77376948</v>
      </c>
      <c r="G552" s="5">
        <v>439.77376950000001</v>
      </c>
      <c r="H552" s="5">
        <v>1912.5333431199999</v>
      </c>
      <c r="I552" s="5">
        <v>1948.39728765</v>
      </c>
      <c r="J552" s="5">
        <v>1948.3972876600001</v>
      </c>
      <c r="K552" s="5">
        <v>2727.8954463199998</v>
      </c>
      <c r="L552" s="5">
        <v>3113.1899844</v>
      </c>
      <c r="M552" s="5">
        <v>3113.1899998700001</v>
      </c>
      <c r="N552" s="5">
        <v>3113.1900000099999</v>
      </c>
      <c r="O552" s="5">
        <v>3263.0101021199998</v>
      </c>
      <c r="P552" s="5">
        <v>3700.4833238400001</v>
      </c>
      <c r="Q552" s="5">
        <v>3700.4833238400001</v>
      </c>
      <c r="R552" s="5">
        <v>3700.4833238400001</v>
      </c>
      <c r="S552" s="5">
        <v>3700.4833238400001</v>
      </c>
      <c r="T552" s="5">
        <v>3700.4833238599999</v>
      </c>
      <c r="U552" s="5">
        <v>3700.4833238900001</v>
      </c>
      <c r="V552" s="5">
        <v>3700.4833239200002</v>
      </c>
      <c r="W552" s="5">
        <v>4844.7906253900001</v>
      </c>
      <c r="X552" s="5">
        <v>5170.1426761799994</v>
      </c>
      <c r="Y552" s="5">
        <v>5782.1019035699992</v>
      </c>
      <c r="Z552" s="5">
        <v>6218.9165681499999</v>
      </c>
      <c r="AA552" s="5">
        <v>6218.9165682799994</v>
      </c>
      <c r="AB552" s="5">
        <v>6218.9165683800002</v>
      </c>
      <c r="AC552" s="5">
        <v>6218.9165684500003</v>
      </c>
      <c r="AD552" s="5">
        <v>6218.9165686899996</v>
      </c>
      <c r="AE552" s="5">
        <v>7002.4132329099994</v>
      </c>
      <c r="AF552" s="5">
        <v>8308.2327103300013</v>
      </c>
      <c r="AG552" s="5">
        <v>8308.232710889999</v>
      </c>
    </row>
    <row r="553" spans="1:33">
      <c r="A553" s="56" t="s">
        <v>73</v>
      </c>
      <c r="B553" s="56" t="s">
        <v>163</v>
      </c>
      <c r="C553" s="56" t="s">
        <v>242</v>
      </c>
      <c r="D553" s="56" t="s">
        <v>243</v>
      </c>
      <c r="E553" s="56" t="s">
        <v>142</v>
      </c>
      <c r="F553" s="5">
        <v>198.01200612</v>
      </c>
      <c r="G553" s="5">
        <v>198.01200628000001</v>
      </c>
      <c r="H553" s="5">
        <v>198.01200918000001</v>
      </c>
      <c r="I553" s="5">
        <v>198.01201259000001</v>
      </c>
      <c r="J553" s="5">
        <v>198.01201259999999</v>
      </c>
      <c r="K553" s="5">
        <v>198.01202280000001</v>
      </c>
      <c r="L553" s="5">
        <v>198.01202301999999</v>
      </c>
      <c r="M553" s="5">
        <v>198.01203844</v>
      </c>
      <c r="N553" s="5">
        <v>198.01210191999999</v>
      </c>
      <c r="O553" s="5">
        <v>242.62743646999999</v>
      </c>
      <c r="P553" s="5">
        <v>277.22979594999998</v>
      </c>
      <c r="Q553" s="5">
        <v>277.22979595999999</v>
      </c>
      <c r="R553" s="5">
        <v>277.22979595999999</v>
      </c>
      <c r="S553" s="5">
        <v>277.22979595999999</v>
      </c>
      <c r="T553" s="5">
        <v>277.22979615000003</v>
      </c>
      <c r="U553" s="5">
        <v>277.22979615999998</v>
      </c>
      <c r="V553" s="5">
        <v>277.22979616999999</v>
      </c>
      <c r="W553" s="5">
        <v>277.22979619</v>
      </c>
      <c r="X553" s="5">
        <v>300.75283371</v>
      </c>
      <c r="Y553" s="5">
        <v>300.75283374999998</v>
      </c>
      <c r="Z553" s="5">
        <v>329.72375178999999</v>
      </c>
      <c r="AA553" s="5">
        <v>329.72375195000001</v>
      </c>
      <c r="AB553" s="5">
        <v>329.72375202000001</v>
      </c>
      <c r="AC553" s="5">
        <v>329.72375210000001</v>
      </c>
      <c r="AD553" s="5">
        <v>329.72375228999999</v>
      </c>
      <c r="AE553" s="5">
        <v>329.72375273</v>
      </c>
      <c r="AF553" s="5">
        <v>329.72375341999998</v>
      </c>
      <c r="AG553" s="5">
        <v>329.72375366</v>
      </c>
    </row>
    <row r="554" spans="1:33">
      <c r="A554" s="56" t="s">
        <v>73</v>
      </c>
      <c r="B554" s="56" t="s">
        <v>163</v>
      </c>
      <c r="C554" s="56" t="s">
        <v>244</v>
      </c>
      <c r="D554" s="56" t="s">
        <v>245</v>
      </c>
      <c r="E554" s="56" t="s">
        <v>142</v>
      </c>
      <c r="F554" s="5">
        <v>7.4599999999999997E-6</v>
      </c>
      <c r="G554" s="5">
        <v>8.9199999999999993E-6</v>
      </c>
      <c r="H554" s="5">
        <v>1.148E-5</v>
      </c>
      <c r="I554" s="5">
        <v>1.437E-5</v>
      </c>
      <c r="J554" s="5">
        <v>1.4389999999999999E-5</v>
      </c>
      <c r="K554" s="5">
        <v>1.9230000000000001E-5</v>
      </c>
      <c r="L554" s="5">
        <v>2.8589999999999999E-5</v>
      </c>
      <c r="M554" s="5">
        <v>3.2070000000000003E-5</v>
      </c>
      <c r="N554" s="5">
        <v>3.3470000000000003E-5</v>
      </c>
      <c r="O554" s="5">
        <v>3.349E-5</v>
      </c>
      <c r="P554" s="5">
        <v>4.2700000000000001E-5</v>
      </c>
      <c r="Q554" s="5">
        <v>5.0710000000000001E-5</v>
      </c>
      <c r="R554" s="5">
        <v>5.0710000000000001E-5</v>
      </c>
      <c r="S554" s="5">
        <v>5.0710000000000001E-5</v>
      </c>
      <c r="T554" s="5">
        <v>9.0340000000000006E-5</v>
      </c>
      <c r="U554" s="5">
        <v>9.0370000000000004E-5</v>
      </c>
      <c r="V554" s="5">
        <v>9.0529999999999989E-5</v>
      </c>
      <c r="W554" s="5">
        <v>1.0018000000000001E-4</v>
      </c>
      <c r="X554" s="5">
        <v>3.4835999999999998E-4</v>
      </c>
      <c r="Y554" s="5">
        <v>60.980685270000002</v>
      </c>
      <c r="Z554" s="5">
        <v>60.980685370000003</v>
      </c>
      <c r="AA554" s="5">
        <v>60.980694009999993</v>
      </c>
      <c r="AB554" s="5">
        <v>748.25649614000008</v>
      </c>
      <c r="AC554" s="5">
        <v>3381.0685343099999</v>
      </c>
      <c r="AD554" s="5">
        <v>3381.0685350499998</v>
      </c>
      <c r="AE554" s="5">
        <v>3645.28570829</v>
      </c>
      <c r="AF554" s="5">
        <v>3645.2857091400001</v>
      </c>
      <c r="AG554" s="5">
        <v>3645.2857096100001</v>
      </c>
    </row>
    <row r="555" spans="1:33">
      <c r="A555" s="56" t="s">
        <v>73</v>
      </c>
      <c r="B555" s="56" t="s">
        <v>163</v>
      </c>
      <c r="C555" s="56" t="s">
        <v>246</v>
      </c>
      <c r="D555" s="56" t="s">
        <v>247</v>
      </c>
      <c r="E555" s="56" t="s">
        <v>142</v>
      </c>
      <c r="F555" s="5">
        <v>9.2E-6</v>
      </c>
      <c r="G555" s="5">
        <v>9.4600000000000009E-6</v>
      </c>
      <c r="H555" s="5">
        <v>1.008E-5</v>
      </c>
      <c r="I555" s="5">
        <v>1.4219999999999999E-5</v>
      </c>
      <c r="J555" s="5">
        <v>1.4239999999999999E-5</v>
      </c>
      <c r="K555" s="5">
        <v>1.6169999999999999E-5</v>
      </c>
      <c r="L555" s="5">
        <v>2.402E-5</v>
      </c>
      <c r="M555" s="5">
        <v>2.614E-5</v>
      </c>
      <c r="N555" s="5">
        <v>2.7889999999999999E-5</v>
      </c>
      <c r="O555" s="5">
        <v>2.796E-5</v>
      </c>
      <c r="P555" s="5">
        <v>3.3219999999999997E-5</v>
      </c>
      <c r="Q555" s="5">
        <v>3.3259999999999997E-5</v>
      </c>
      <c r="R555" s="5">
        <v>3.3259999999999997E-5</v>
      </c>
      <c r="S555" s="5">
        <v>3.3259999999999997E-5</v>
      </c>
      <c r="T555" s="5">
        <v>4.918E-5</v>
      </c>
      <c r="U555" s="5">
        <v>4.9200000000000003E-5</v>
      </c>
      <c r="V555" s="5">
        <v>5.1610000000000002E-5</v>
      </c>
      <c r="W555" s="5">
        <v>5.5649999999999997E-5</v>
      </c>
      <c r="X555" s="5">
        <v>5.588E-5</v>
      </c>
      <c r="Y555" s="5">
        <v>8.5190000000000003E-5</v>
      </c>
      <c r="Z555" s="5">
        <v>8.8460000000000003E-5</v>
      </c>
      <c r="AA555" s="5">
        <v>9.9989999999999996E-5</v>
      </c>
      <c r="AB555" s="5">
        <v>2.7583000000000002E-4</v>
      </c>
      <c r="AC555" s="5">
        <v>3.1165000000000001E-4</v>
      </c>
      <c r="AD555" s="5">
        <v>3.1202999999999998E-4</v>
      </c>
      <c r="AE555" s="5">
        <v>300.00117814999999</v>
      </c>
      <c r="AF555" s="5">
        <v>300.00117827000003</v>
      </c>
      <c r="AG555" s="5">
        <v>300.00117840000001</v>
      </c>
    </row>
    <row r="556" spans="1:33">
      <c r="A556" s="56" t="s">
        <v>73</v>
      </c>
      <c r="B556" s="56" t="s">
        <v>163</v>
      </c>
      <c r="C556" s="56" t="s">
        <v>248</v>
      </c>
      <c r="D556" s="56" t="s">
        <v>249</v>
      </c>
      <c r="E556" s="56" t="s">
        <v>142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</row>
    <row r="557" spans="1:33">
      <c r="A557" s="56" t="s">
        <v>73</v>
      </c>
      <c r="B557" s="56" t="s">
        <v>163</v>
      </c>
      <c r="C557" s="56" t="s">
        <v>250</v>
      </c>
      <c r="D557" s="56" t="s">
        <v>251</v>
      </c>
      <c r="E557" s="56" t="s">
        <v>142</v>
      </c>
      <c r="F557" s="5">
        <v>382.24503900000002</v>
      </c>
      <c r="G557" s="5">
        <v>382.24503901000003</v>
      </c>
      <c r="H557" s="5">
        <v>393.47718901000002</v>
      </c>
      <c r="I557" s="5">
        <v>413.17567914000011</v>
      </c>
      <c r="J557" s="5">
        <v>413.17567917999997</v>
      </c>
      <c r="K557" s="5">
        <v>413.17999845999998</v>
      </c>
      <c r="L557" s="5">
        <v>413.17999851000002</v>
      </c>
      <c r="M557" s="5">
        <v>413.18</v>
      </c>
      <c r="N557" s="5">
        <v>418.25652394999997</v>
      </c>
      <c r="O557" s="5">
        <v>904.82604001999994</v>
      </c>
      <c r="P557" s="5">
        <v>931.92177330000004</v>
      </c>
      <c r="Q557" s="5">
        <v>931.92177330000004</v>
      </c>
      <c r="R557" s="5">
        <v>931.92177330000004</v>
      </c>
      <c r="S557" s="5">
        <v>931.92177330000004</v>
      </c>
      <c r="T557" s="5">
        <v>931.92177356999991</v>
      </c>
      <c r="U557" s="5">
        <v>931.92177356999991</v>
      </c>
      <c r="V557" s="5">
        <v>931.92177356999991</v>
      </c>
      <c r="W557" s="5">
        <v>818.74177356999996</v>
      </c>
      <c r="X557" s="5">
        <v>818.74177356999996</v>
      </c>
      <c r="Y557" s="5">
        <v>818.74177356999996</v>
      </c>
      <c r="Z557" s="5">
        <v>818.74177356999996</v>
      </c>
      <c r="AA557" s="5">
        <v>818.74177356999996</v>
      </c>
      <c r="AB557" s="5">
        <v>818.74177356999996</v>
      </c>
      <c r="AC557" s="5">
        <v>818.74177356999996</v>
      </c>
      <c r="AD557" s="5">
        <v>818.74177356999996</v>
      </c>
      <c r="AE557" s="5">
        <v>818.74177356999996</v>
      </c>
      <c r="AF557" s="5">
        <v>818.74177356999996</v>
      </c>
      <c r="AG557" s="5">
        <v>818.74177356999996</v>
      </c>
    </row>
    <row r="558" spans="1:33">
      <c r="A558" s="56" t="s">
        <v>73</v>
      </c>
      <c r="B558" s="56" t="s">
        <v>198</v>
      </c>
      <c r="C558" s="56" t="s">
        <v>252</v>
      </c>
      <c r="D558" s="56" t="s">
        <v>253</v>
      </c>
      <c r="E558" s="56" t="s">
        <v>142</v>
      </c>
      <c r="F558" s="5">
        <v>0</v>
      </c>
      <c r="G558" s="5">
        <v>2.162E-5</v>
      </c>
      <c r="H558" s="5">
        <v>2.1659999999999999E-5</v>
      </c>
      <c r="I558" s="5">
        <v>1.0206900000000001E-3</v>
      </c>
      <c r="J558" s="5">
        <v>1.02082E-3</v>
      </c>
      <c r="K558" s="5">
        <v>1.04882E-3</v>
      </c>
      <c r="L558" s="5">
        <v>82.803786509999995</v>
      </c>
      <c r="M558" s="5">
        <v>100.00109774000001</v>
      </c>
      <c r="N558" s="5">
        <v>100.00109775999999</v>
      </c>
      <c r="O558" s="5">
        <v>100.0010978</v>
      </c>
      <c r="P558" s="5">
        <v>402.98733657000002</v>
      </c>
      <c r="Q558" s="5">
        <v>402.98733657999998</v>
      </c>
      <c r="R558" s="5">
        <v>402.98733657999998</v>
      </c>
      <c r="S558" s="5">
        <v>402.98733657999998</v>
      </c>
      <c r="T558" s="5">
        <v>402.98733673999999</v>
      </c>
      <c r="U558" s="5">
        <v>402.98733675999989</v>
      </c>
      <c r="V558" s="5">
        <v>402.98733678000002</v>
      </c>
      <c r="W558" s="5">
        <v>402.98733679999998</v>
      </c>
      <c r="X558" s="5">
        <v>402.98733682</v>
      </c>
      <c r="Y558" s="5">
        <v>402.98733684000001</v>
      </c>
      <c r="Z558" s="5">
        <v>402.98733686000003</v>
      </c>
      <c r="AA558" s="5">
        <v>402.98733686000003</v>
      </c>
      <c r="AB558" s="5">
        <v>402.98733686000003</v>
      </c>
      <c r="AC558" s="5">
        <v>402.98733686000003</v>
      </c>
      <c r="AD558" s="5">
        <v>402.98733686000003</v>
      </c>
      <c r="AE558" s="5">
        <v>402.98733686000003</v>
      </c>
      <c r="AF558" s="5">
        <v>402.98733686000003</v>
      </c>
      <c r="AG558" s="5">
        <v>402.98733686000003</v>
      </c>
    </row>
    <row r="559" spans="1:33">
      <c r="A559" s="56" t="s">
        <v>73</v>
      </c>
      <c r="B559" s="56" t="s">
        <v>198</v>
      </c>
      <c r="C559" s="56" t="s">
        <v>254</v>
      </c>
      <c r="D559" s="56" t="s">
        <v>255</v>
      </c>
      <c r="E559" s="56" t="s">
        <v>142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</row>
    <row r="560" spans="1:33">
      <c r="A560" s="56" t="s">
        <v>73</v>
      </c>
      <c r="B560" s="56" t="s">
        <v>198</v>
      </c>
      <c r="C560" s="56" t="s">
        <v>256</v>
      </c>
      <c r="D560" s="56" t="s">
        <v>257</v>
      </c>
      <c r="E560" s="56" t="s">
        <v>142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</row>
    <row r="561" spans="1:33">
      <c r="A561" s="56" t="s">
        <v>73</v>
      </c>
      <c r="B561" s="56" t="s">
        <v>198</v>
      </c>
      <c r="C561" s="56" t="s">
        <v>258</v>
      </c>
      <c r="D561" s="56" t="s">
        <v>259</v>
      </c>
      <c r="E561" s="56" t="s">
        <v>142</v>
      </c>
      <c r="F561" s="5">
        <v>1923.1</v>
      </c>
      <c r="G561" s="5">
        <v>1923.1000088599999</v>
      </c>
      <c r="H561" s="5">
        <v>1923.1000130800001</v>
      </c>
      <c r="I561" s="5">
        <v>1923.10001556</v>
      </c>
      <c r="J561" s="5">
        <v>1923.1000157999999</v>
      </c>
      <c r="K561" s="5">
        <v>1923.10002325</v>
      </c>
      <c r="L561" s="5">
        <v>1923.10004566</v>
      </c>
      <c r="M561" s="5">
        <v>2054.21184597</v>
      </c>
      <c r="N561" s="5">
        <v>2566.8804736699999</v>
      </c>
      <c r="O561" s="5">
        <v>2566.8804742799998</v>
      </c>
      <c r="P561" s="5">
        <v>2570.60001736</v>
      </c>
      <c r="Q561" s="5">
        <v>2570.6000174599999</v>
      </c>
      <c r="R561" s="5">
        <v>2570.6000174599999</v>
      </c>
      <c r="S561" s="5">
        <v>2570.6000175099998</v>
      </c>
      <c r="T561" s="5">
        <v>2576.76641918</v>
      </c>
      <c r="U561" s="5">
        <v>2640.039424009999</v>
      </c>
      <c r="V561" s="5">
        <v>2448.03942456</v>
      </c>
      <c r="W561" s="5">
        <v>2462.22560957</v>
      </c>
      <c r="X561" s="5">
        <v>2968.1879317600001</v>
      </c>
      <c r="Y561" s="5">
        <v>4247.5499826299992</v>
      </c>
      <c r="Z561" s="5">
        <v>4273.71421938</v>
      </c>
      <c r="AA561" s="5">
        <v>3961.7142198500001</v>
      </c>
      <c r="AB561" s="5">
        <v>5673.8645503399994</v>
      </c>
      <c r="AC561" s="5">
        <v>5673.8645519399997</v>
      </c>
      <c r="AD561" s="5">
        <v>5433.8645533099998</v>
      </c>
      <c r="AE561" s="5">
        <v>5405.1645534500003</v>
      </c>
      <c r="AF561" s="5">
        <v>4667.1145534799998</v>
      </c>
      <c r="AG561" s="5">
        <v>4667.1145534999996</v>
      </c>
    </row>
    <row r="562" spans="1:33">
      <c r="A562" s="56" t="s">
        <v>73</v>
      </c>
      <c r="B562" s="56" t="s">
        <v>198</v>
      </c>
      <c r="C562" s="56" t="s">
        <v>260</v>
      </c>
      <c r="D562" s="56" t="s">
        <v>261</v>
      </c>
      <c r="E562" s="56" t="s">
        <v>142</v>
      </c>
      <c r="F562" s="5">
        <v>2067.1637999999998</v>
      </c>
      <c r="G562" s="5">
        <v>2067.1638789499998</v>
      </c>
      <c r="H562" s="5">
        <v>2109.9914077899998</v>
      </c>
      <c r="I562" s="5">
        <v>2915.9141252700001</v>
      </c>
      <c r="J562" s="5">
        <v>2915.9141253100001</v>
      </c>
      <c r="K562" s="5">
        <v>2915.9141255499999</v>
      </c>
      <c r="L562" s="5">
        <v>2977.6300211399998</v>
      </c>
      <c r="M562" s="5">
        <v>3051.1442644099998</v>
      </c>
      <c r="N562" s="5">
        <v>3051.1442644200001</v>
      </c>
      <c r="O562" s="5">
        <v>3150.2567404199999</v>
      </c>
      <c r="P562" s="5">
        <v>4518.7128110499998</v>
      </c>
      <c r="Q562" s="5">
        <v>4518.7128110699996</v>
      </c>
      <c r="R562" s="5">
        <v>4518.7128110699996</v>
      </c>
      <c r="S562" s="5">
        <v>4518.7128110800004</v>
      </c>
      <c r="T562" s="5">
        <v>5290.514983</v>
      </c>
      <c r="U562" s="5">
        <v>5026.1557908799996</v>
      </c>
      <c r="V562" s="5">
        <v>5026.1557909000003</v>
      </c>
      <c r="W562" s="5">
        <v>4844.45579094</v>
      </c>
      <c r="X562" s="5">
        <v>4844.4557909699997</v>
      </c>
      <c r="Y562" s="5">
        <v>4824.9557910000003</v>
      </c>
      <c r="Z562" s="5">
        <v>4638.95579103</v>
      </c>
      <c r="AA562" s="5">
        <v>4638.95580015</v>
      </c>
      <c r="AB562" s="5">
        <v>3775.3958002099998</v>
      </c>
      <c r="AC562" s="5">
        <v>3775.3958002600002</v>
      </c>
      <c r="AD562" s="5">
        <v>3775.3958003100001</v>
      </c>
      <c r="AE562" s="5">
        <v>3775.3958003600001</v>
      </c>
      <c r="AF562" s="5">
        <v>3775.39580041</v>
      </c>
      <c r="AG562" s="5">
        <v>3599.5000004600001</v>
      </c>
    </row>
    <row r="563" spans="1:33">
      <c r="A563" s="56" t="s">
        <v>73</v>
      </c>
      <c r="B563" s="56" t="s">
        <v>198</v>
      </c>
      <c r="C563" s="56" t="s">
        <v>262</v>
      </c>
      <c r="D563" s="56" t="s">
        <v>263</v>
      </c>
      <c r="E563" s="56" t="s">
        <v>142</v>
      </c>
      <c r="F563" s="5">
        <v>0</v>
      </c>
      <c r="G563" s="5">
        <v>480.46109587000001</v>
      </c>
      <c r="H563" s="5">
        <v>500.00001078999998</v>
      </c>
      <c r="I563" s="5">
        <v>500.00005540000001</v>
      </c>
      <c r="J563" s="5">
        <v>500.00005542999997</v>
      </c>
      <c r="K563" s="5">
        <v>832.66536460999998</v>
      </c>
      <c r="L563" s="5">
        <v>1480.90675579</v>
      </c>
      <c r="M563" s="5">
        <v>1999.9999998000001</v>
      </c>
      <c r="N563" s="5">
        <v>1999.9999998000001</v>
      </c>
      <c r="O563" s="5">
        <v>1999.9999998000001</v>
      </c>
      <c r="P563" s="5">
        <v>1999.9999998000001</v>
      </c>
      <c r="Q563" s="5">
        <v>1999.9999998000001</v>
      </c>
      <c r="R563" s="5">
        <v>1999.9999998000001</v>
      </c>
      <c r="S563" s="5">
        <v>1999.9999998000001</v>
      </c>
      <c r="T563" s="5">
        <v>2000.00000002</v>
      </c>
      <c r="U563" s="5">
        <v>2000.0000000299999</v>
      </c>
      <c r="V563" s="5">
        <v>2000.00000004</v>
      </c>
      <c r="W563" s="5">
        <v>2000.0000000499999</v>
      </c>
      <c r="X563" s="5">
        <v>2000.00000006</v>
      </c>
      <c r="Y563" s="5">
        <v>2000.0000000699999</v>
      </c>
      <c r="Z563" s="5">
        <v>2000.0000000800001</v>
      </c>
      <c r="AA563" s="5">
        <v>2000.0000000800001</v>
      </c>
      <c r="AB563" s="5">
        <v>2000.0000000800001</v>
      </c>
      <c r="AC563" s="5">
        <v>2000.0000000800001</v>
      </c>
      <c r="AD563" s="5">
        <v>2000.0000000800001</v>
      </c>
      <c r="AE563" s="5">
        <v>2000.0000000800001</v>
      </c>
      <c r="AF563" s="5">
        <v>2000.0000000800001</v>
      </c>
      <c r="AG563" s="5">
        <v>2000.0000000800001</v>
      </c>
    </row>
    <row r="564" spans="1:33">
      <c r="A564" s="56" t="s">
        <v>73</v>
      </c>
      <c r="B564" s="56" t="s">
        <v>198</v>
      </c>
      <c r="C564" s="56" t="s">
        <v>264</v>
      </c>
      <c r="D564" s="56" t="s">
        <v>265</v>
      </c>
      <c r="E564" s="56" t="s">
        <v>142</v>
      </c>
      <c r="F564" s="5">
        <v>0</v>
      </c>
      <c r="G564" s="5">
        <v>8.9900000000000003E-6</v>
      </c>
      <c r="H564" s="5">
        <v>1.6169999999999999E-5</v>
      </c>
      <c r="I564" s="5">
        <v>1.6310000000000001E-5</v>
      </c>
      <c r="J564" s="5">
        <v>1.6330000000000001E-5</v>
      </c>
      <c r="K564" s="5">
        <v>3.1959999999999999E-5</v>
      </c>
      <c r="L564" s="5">
        <v>7.7050000000000003E-5</v>
      </c>
      <c r="M564" s="5">
        <v>8.7830000000000004E-5</v>
      </c>
      <c r="N564" s="5">
        <v>264.07403319999997</v>
      </c>
      <c r="O564" s="5">
        <v>264.07403324000001</v>
      </c>
      <c r="P564" s="5">
        <v>264.07403326999997</v>
      </c>
      <c r="Q564" s="5">
        <v>400.00005284000002</v>
      </c>
      <c r="R564" s="5">
        <v>400.00005284000002</v>
      </c>
      <c r="S564" s="5">
        <v>400.00005298000002</v>
      </c>
      <c r="T564" s="5">
        <v>400.00011740999997</v>
      </c>
      <c r="U564" s="5">
        <v>400.00011742999999</v>
      </c>
      <c r="V564" s="5">
        <v>400.00011747000002</v>
      </c>
      <c r="W564" s="5">
        <v>400.00011751</v>
      </c>
      <c r="X564" s="5">
        <v>400.00012471999997</v>
      </c>
      <c r="Y564" s="5">
        <v>829.83414601999993</v>
      </c>
      <c r="Z564" s="5">
        <v>829.8341461</v>
      </c>
      <c r="AA564" s="5">
        <v>829.83414629000004</v>
      </c>
      <c r="AB564" s="5">
        <v>860.50375557999996</v>
      </c>
      <c r="AC564" s="5">
        <v>860.50375560999998</v>
      </c>
      <c r="AD564" s="5">
        <v>1599.9999629399999</v>
      </c>
      <c r="AE564" s="5">
        <v>1599.99996308</v>
      </c>
      <c r="AF564" s="5">
        <v>1599.9999631000001</v>
      </c>
      <c r="AG564" s="5">
        <v>1599.9999631200001</v>
      </c>
    </row>
    <row r="565" spans="1:33">
      <c r="A565" s="56" t="s">
        <v>73</v>
      </c>
      <c r="B565" s="56" t="s">
        <v>199</v>
      </c>
      <c r="C565" s="56" t="s">
        <v>266</v>
      </c>
      <c r="D565" s="56" t="s">
        <v>267</v>
      </c>
      <c r="E565" s="56" t="s">
        <v>142</v>
      </c>
      <c r="F565" s="5">
        <v>324.5</v>
      </c>
      <c r="G565" s="5">
        <v>426.74884824999998</v>
      </c>
      <c r="H565" s="5">
        <v>426.74884827</v>
      </c>
      <c r="I565" s="5">
        <v>492.26956734999999</v>
      </c>
      <c r="J565" s="5">
        <v>492.26956736999989</v>
      </c>
      <c r="K565" s="5">
        <v>1083.59220583</v>
      </c>
      <c r="L565" s="5">
        <v>1101.7385539300001</v>
      </c>
      <c r="M565" s="5">
        <v>1087.0380941999999</v>
      </c>
      <c r="N565" s="5">
        <v>1087.0380943099999</v>
      </c>
      <c r="O565" s="5">
        <v>1087.0380943600001</v>
      </c>
      <c r="P565" s="5">
        <v>1212.7326652700001</v>
      </c>
      <c r="Q565" s="5">
        <v>1247.2815652199999</v>
      </c>
      <c r="R565" s="5">
        <v>1166.7815652199999</v>
      </c>
      <c r="S565" s="5">
        <v>1166.7815652300001</v>
      </c>
      <c r="T565" s="5">
        <v>1390.9844132999999</v>
      </c>
      <c r="U565" s="5">
        <v>1244.1768368200001</v>
      </c>
      <c r="V565" s="5">
        <v>1244.1768368400001</v>
      </c>
      <c r="W565" s="5">
        <v>1244.95809798</v>
      </c>
      <c r="X565" s="5">
        <v>1259.5405910699999</v>
      </c>
      <c r="Y565" s="5">
        <v>1259.5405911299999</v>
      </c>
      <c r="Z565" s="5">
        <v>1259.5405912000001</v>
      </c>
      <c r="AA565" s="5">
        <v>1469.8738502399999</v>
      </c>
      <c r="AB565" s="5">
        <v>1469.8738503500001</v>
      </c>
      <c r="AC565" s="5">
        <v>1469.87385038</v>
      </c>
      <c r="AD565" s="5">
        <v>1469.8738504400001</v>
      </c>
      <c r="AE565" s="5">
        <v>2427.6424450300001</v>
      </c>
      <c r="AF565" s="5">
        <v>2428.43139913</v>
      </c>
      <c r="AG565" s="5">
        <v>2428.4313991399999</v>
      </c>
    </row>
    <row r="566" spans="1:33">
      <c r="A566" s="56" t="s">
        <v>73</v>
      </c>
      <c r="B566" s="56" t="s">
        <v>199</v>
      </c>
      <c r="C566" s="56" t="s">
        <v>268</v>
      </c>
      <c r="D566" s="56" t="s">
        <v>269</v>
      </c>
      <c r="E566" s="56" t="s">
        <v>142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</row>
    <row r="567" spans="1:33">
      <c r="A567" s="56" t="s">
        <v>73</v>
      </c>
      <c r="B567" s="56" t="s">
        <v>199</v>
      </c>
      <c r="C567" s="56" t="s">
        <v>270</v>
      </c>
      <c r="D567" s="56" t="s">
        <v>271</v>
      </c>
      <c r="E567" s="56" t="s">
        <v>142</v>
      </c>
      <c r="F567" s="5">
        <v>1334.9349999999999</v>
      </c>
      <c r="G567" s="5">
        <v>1472.1638093900001</v>
      </c>
      <c r="H567" s="5">
        <v>2306.221632100001</v>
      </c>
      <c r="I567" s="5">
        <v>2306.2216322600002</v>
      </c>
      <c r="J567" s="5">
        <v>2306.22163228</v>
      </c>
      <c r="K567" s="5">
        <v>2485.7579579899998</v>
      </c>
      <c r="L567" s="5">
        <v>2485.7579580299998</v>
      </c>
      <c r="M567" s="5">
        <v>2534.93503934</v>
      </c>
      <c r="N567" s="5">
        <v>2534.93503938</v>
      </c>
      <c r="O567" s="5">
        <v>2534.9350741399999</v>
      </c>
      <c r="P567" s="5">
        <v>2714.277065010001</v>
      </c>
      <c r="Q567" s="5">
        <v>2714.2770682</v>
      </c>
      <c r="R567" s="5">
        <v>2642.8770681999999</v>
      </c>
      <c r="S567" s="5">
        <v>2709.33781279</v>
      </c>
      <c r="T567" s="5">
        <v>2941.5081085800002</v>
      </c>
      <c r="U567" s="5">
        <v>2941.5081086099999</v>
      </c>
      <c r="V567" s="5">
        <v>3545.4379701100002</v>
      </c>
      <c r="W567" s="5">
        <v>3545.4379701399998</v>
      </c>
      <c r="X567" s="5">
        <v>3908.8169629399999</v>
      </c>
      <c r="Y567" s="5">
        <v>3908.8169630000002</v>
      </c>
      <c r="Z567" s="5">
        <v>3694.9569630300002</v>
      </c>
      <c r="AA567" s="5">
        <v>3694.95696309</v>
      </c>
      <c r="AB567" s="5">
        <v>3564.1569632800001</v>
      </c>
      <c r="AC567" s="5">
        <v>3718.27512544</v>
      </c>
      <c r="AD567" s="5">
        <v>3820.3686894900002</v>
      </c>
      <c r="AE567" s="5">
        <v>3820.3686895699998</v>
      </c>
      <c r="AF567" s="5">
        <v>3820.36868959</v>
      </c>
      <c r="AG567" s="5">
        <v>3820.3686896099998</v>
      </c>
    </row>
    <row r="568" spans="1:33">
      <c r="A568" s="56" t="s">
        <v>73</v>
      </c>
      <c r="B568" s="56" t="s">
        <v>199</v>
      </c>
      <c r="C568" s="56" t="s">
        <v>272</v>
      </c>
      <c r="D568" s="56" t="s">
        <v>273</v>
      </c>
      <c r="E568" s="56" t="s">
        <v>142</v>
      </c>
      <c r="F568" s="5">
        <v>90.75</v>
      </c>
      <c r="G568" s="5">
        <v>90.750039040000004</v>
      </c>
      <c r="H568" s="5">
        <v>90.750039060000006</v>
      </c>
      <c r="I568" s="5">
        <v>90.750066770000004</v>
      </c>
      <c r="J568" s="5">
        <v>90.750066790000005</v>
      </c>
      <c r="K568" s="5">
        <v>90.750066889999999</v>
      </c>
      <c r="L568" s="5">
        <v>108.00438466999999</v>
      </c>
      <c r="M568" s="5">
        <v>108.00444452000001</v>
      </c>
      <c r="N568" s="5">
        <v>108.00444453999999</v>
      </c>
      <c r="O568" s="5">
        <v>108.00445452</v>
      </c>
      <c r="P568" s="5">
        <v>112.54551687</v>
      </c>
      <c r="Q568" s="5">
        <v>112.54551696999999</v>
      </c>
      <c r="R568" s="5">
        <v>112.54551696999999</v>
      </c>
      <c r="S568" s="5">
        <v>112.54551699</v>
      </c>
      <c r="T568" s="5">
        <v>112.54551739999999</v>
      </c>
      <c r="U568" s="5">
        <v>112.54551743</v>
      </c>
      <c r="V568" s="5">
        <v>112.54551746</v>
      </c>
      <c r="W568" s="5">
        <v>112.5455181</v>
      </c>
      <c r="X568" s="5">
        <v>112.54551812</v>
      </c>
      <c r="Y568" s="5">
        <v>112.5455183</v>
      </c>
      <c r="Z568" s="5">
        <v>112.54551832</v>
      </c>
      <c r="AA568" s="5">
        <v>122.77042039</v>
      </c>
      <c r="AB568" s="5">
        <v>122.77042083000001</v>
      </c>
      <c r="AC568" s="5">
        <v>122.77042086</v>
      </c>
      <c r="AD568" s="5">
        <v>122.77042102</v>
      </c>
      <c r="AE568" s="5">
        <v>122.77042109</v>
      </c>
      <c r="AF568" s="5">
        <v>122.77042111999999</v>
      </c>
      <c r="AG568" s="5">
        <v>122.77042114</v>
      </c>
    </row>
    <row r="569" spans="1:33">
      <c r="A569" s="56" t="s">
        <v>73</v>
      </c>
      <c r="B569" s="56" t="s">
        <v>199</v>
      </c>
      <c r="C569" s="56" t="s">
        <v>274</v>
      </c>
      <c r="D569" s="56" t="s">
        <v>275</v>
      </c>
      <c r="E569" s="56" t="s">
        <v>142</v>
      </c>
      <c r="F569" s="5">
        <v>422.4</v>
      </c>
      <c r="G569" s="5">
        <v>422.4</v>
      </c>
      <c r="H569" s="5">
        <v>422.4</v>
      </c>
      <c r="I569" s="5">
        <v>422.4</v>
      </c>
      <c r="J569" s="5">
        <v>422.4</v>
      </c>
      <c r="K569" s="5">
        <v>422.4</v>
      </c>
      <c r="L569" s="5">
        <v>422.4</v>
      </c>
      <c r="M569" s="5">
        <v>422.4</v>
      </c>
      <c r="N569" s="5">
        <v>422.4</v>
      </c>
      <c r="O569" s="5">
        <v>422.4</v>
      </c>
      <c r="P569" s="5">
        <v>422.4</v>
      </c>
      <c r="Q569" s="5">
        <v>422.4</v>
      </c>
      <c r="R569" s="5">
        <v>422.4</v>
      </c>
      <c r="S569" s="5">
        <v>422.4</v>
      </c>
      <c r="T569" s="5">
        <v>422.4</v>
      </c>
      <c r="U569" s="5">
        <v>422.4</v>
      </c>
      <c r="V569" s="5">
        <v>422.4</v>
      </c>
      <c r="W569" s="5">
        <v>422.4</v>
      </c>
      <c r="X569" s="5">
        <v>422.4</v>
      </c>
      <c r="Y569" s="5">
        <v>422.4</v>
      </c>
      <c r="Z569" s="5">
        <v>422.4</v>
      </c>
      <c r="AA569" s="5">
        <v>422.4</v>
      </c>
      <c r="AB569" s="5">
        <v>210</v>
      </c>
      <c r="AC569" s="5">
        <v>210</v>
      </c>
      <c r="AD569" s="5">
        <v>210</v>
      </c>
      <c r="AE569" s="5">
        <v>210</v>
      </c>
      <c r="AF569" s="5">
        <v>210</v>
      </c>
      <c r="AG569" s="5">
        <v>210</v>
      </c>
    </row>
    <row r="570" spans="1:33">
      <c r="A570" s="56" t="s">
        <v>73</v>
      </c>
      <c r="B570" s="56" t="s">
        <v>199</v>
      </c>
      <c r="C570" s="56" t="s">
        <v>276</v>
      </c>
      <c r="D570" s="56" t="s">
        <v>277</v>
      </c>
      <c r="E570" s="56" t="s">
        <v>142</v>
      </c>
      <c r="F570" s="5">
        <v>0</v>
      </c>
      <c r="G570" s="5">
        <v>0</v>
      </c>
      <c r="H570" s="5">
        <v>1.7799999999999999E-5</v>
      </c>
      <c r="I570" s="5">
        <v>1.859E-5</v>
      </c>
      <c r="J570" s="5">
        <v>1.912E-5</v>
      </c>
      <c r="K570" s="5">
        <v>2.2189999999999999E-5</v>
      </c>
      <c r="L570" s="5">
        <v>2.3050000000000001E-5</v>
      </c>
      <c r="M570" s="5">
        <v>4.0040000000000003E-5</v>
      </c>
      <c r="N570" s="5">
        <v>4.0500000000000002E-5</v>
      </c>
      <c r="O570" s="5">
        <v>6.3919999999999998E-5</v>
      </c>
      <c r="P570" s="5">
        <v>6.3979999999999994E-5</v>
      </c>
      <c r="Q570" s="5">
        <v>6.4070000000000002E-5</v>
      </c>
      <c r="R570" s="5">
        <v>6.4070000000000002E-5</v>
      </c>
      <c r="S570" s="5">
        <v>7.4439999999999999E-5</v>
      </c>
      <c r="T570" s="5">
        <v>1.4993E-4</v>
      </c>
      <c r="U570" s="5">
        <v>3.7314100000000001E-3</v>
      </c>
      <c r="V570" s="5">
        <v>3.7314499999999999E-3</v>
      </c>
      <c r="W570" s="5">
        <v>3.7314800000000001E-3</v>
      </c>
      <c r="X570" s="5">
        <v>219.21726455000001</v>
      </c>
      <c r="Y570" s="5">
        <v>594.35614437999993</v>
      </c>
      <c r="Z570" s="5">
        <v>1748.7869342900001</v>
      </c>
      <c r="AA570" s="5">
        <v>1748.7869347599999</v>
      </c>
      <c r="AB570" s="5">
        <v>1748.78693559</v>
      </c>
      <c r="AC570" s="5">
        <v>1748.7869356599999</v>
      </c>
      <c r="AD570" s="5">
        <v>1960.74565562</v>
      </c>
      <c r="AE570" s="5">
        <v>1960.7456557800001</v>
      </c>
      <c r="AF570" s="5">
        <v>1970.9161777300001</v>
      </c>
      <c r="AG570" s="5">
        <v>1970.9161777700001</v>
      </c>
    </row>
    <row r="571" spans="1:33">
      <c r="A571" s="56" t="s">
        <v>73</v>
      </c>
      <c r="B571" s="56" t="s">
        <v>199</v>
      </c>
      <c r="C571" s="56" t="s">
        <v>278</v>
      </c>
      <c r="D571" s="56" t="s">
        <v>279</v>
      </c>
      <c r="E571" s="56" t="s">
        <v>142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</row>
    <row r="572" spans="1:33">
      <c r="A572" s="56" t="s">
        <v>73</v>
      </c>
      <c r="B572" s="56" t="s">
        <v>199</v>
      </c>
      <c r="C572" s="56" t="s">
        <v>280</v>
      </c>
      <c r="D572" s="56" t="s">
        <v>281</v>
      </c>
      <c r="E572" s="56" t="s">
        <v>142</v>
      </c>
      <c r="F572" s="5">
        <v>136</v>
      </c>
      <c r="G572" s="5">
        <v>136.00001760999999</v>
      </c>
      <c r="H572" s="5">
        <v>136.00001763</v>
      </c>
      <c r="I572" s="5">
        <v>136.00001784</v>
      </c>
      <c r="J572" s="5">
        <v>136.00001785000001</v>
      </c>
      <c r="K572" s="5">
        <v>136.00008602</v>
      </c>
      <c r="L572" s="5">
        <v>153.05063318000001</v>
      </c>
      <c r="M572" s="5">
        <v>193.60071513</v>
      </c>
      <c r="N572" s="5">
        <v>193.60071513</v>
      </c>
      <c r="O572" s="5">
        <v>193.60071514000001</v>
      </c>
      <c r="P572" s="5">
        <v>333.87511443</v>
      </c>
      <c r="Q572" s="5">
        <v>333.87511459000001</v>
      </c>
      <c r="R572" s="5">
        <v>333.87511459000001</v>
      </c>
      <c r="S572" s="5">
        <v>263.87511460000002</v>
      </c>
      <c r="T572" s="5">
        <v>263.87511461999998</v>
      </c>
      <c r="U572" s="5">
        <v>263.87511462999998</v>
      </c>
      <c r="V572" s="5">
        <v>263.87511466000001</v>
      </c>
      <c r="W572" s="5">
        <v>263.87511467000002</v>
      </c>
      <c r="X572" s="5">
        <v>263.87511468000002</v>
      </c>
      <c r="Y572" s="5">
        <v>263.87511468999998</v>
      </c>
      <c r="Z572" s="5">
        <v>263.87511469999998</v>
      </c>
      <c r="AA572" s="5">
        <v>263.87511481000001</v>
      </c>
      <c r="AB572" s="5">
        <v>263.87511499999999</v>
      </c>
      <c r="AC572" s="5">
        <v>263.87511501</v>
      </c>
      <c r="AD572" s="5">
        <v>263.87511504000003</v>
      </c>
      <c r="AE572" s="5">
        <v>263.87511510000002</v>
      </c>
      <c r="AF572" s="5">
        <v>263.87511511000002</v>
      </c>
      <c r="AG572" s="5">
        <v>263.87511512999998</v>
      </c>
    </row>
    <row r="573" spans="1:33">
      <c r="A573" s="56" t="s">
        <v>73</v>
      </c>
      <c r="B573" s="56" t="s">
        <v>199</v>
      </c>
      <c r="C573" s="56" t="s">
        <v>282</v>
      </c>
      <c r="D573" s="56" t="s">
        <v>283</v>
      </c>
      <c r="E573" s="56" t="s">
        <v>142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</row>
    <row r="574" spans="1:33">
      <c r="A574" s="56" t="s">
        <v>73</v>
      </c>
      <c r="B574" s="56" t="s">
        <v>200</v>
      </c>
      <c r="C574" s="56" t="s">
        <v>284</v>
      </c>
      <c r="D574" s="56" t="s">
        <v>285</v>
      </c>
      <c r="E574" s="56" t="s">
        <v>142</v>
      </c>
      <c r="F574" s="5">
        <v>168</v>
      </c>
      <c r="G574" s="5">
        <v>168.00001011000001</v>
      </c>
      <c r="H574" s="5">
        <v>168.00010155999999</v>
      </c>
      <c r="I574" s="5">
        <v>168.00010155999999</v>
      </c>
      <c r="J574" s="5">
        <v>168.00010155999999</v>
      </c>
      <c r="K574" s="5">
        <v>168.00017652</v>
      </c>
      <c r="L574" s="5">
        <v>284.63701034000002</v>
      </c>
      <c r="M574" s="5">
        <v>284.63701932999999</v>
      </c>
      <c r="N574" s="5">
        <v>284.63702317000002</v>
      </c>
      <c r="O574" s="5">
        <v>284.63702317000002</v>
      </c>
      <c r="P574" s="5">
        <v>284.63702317000002</v>
      </c>
      <c r="Q574" s="5">
        <v>284.63702317000002</v>
      </c>
      <c r="R574" s="5">
        <v>284.63702317000002</v>
      </c>
      <c r="S574" s="5">
        <v>284.63702317000002</v>
      </c>
      <c r="T574" s="5">
        <v>284.63702403000002</v>
      </c>
      <c r="U574" s="5">
        <v>284.63702459000001</v>
      </c>
      <c r="V574" s="5">
        <v>284.63702460000002</v>
      </c>
      <c r="W574" s="5">
        <v>284.63702461000003</v>
      </c>
      <c r="X574" s="5">
        <v>284.63702461999998</v>
      </c>
      <c r="Y574" s="5">
        <v>284.63703197000001</v>
      </c>
      <c r="Z574" s="5">
        <v>284.63703197000001</v>
      </c>
      <c r="AA574" s="5">
        <v>284.63703364999998</v>
      </c>
      <c r="AB574" s="5">
        <v>284.63703480999999</v>
      </c>
      <c r="AC574" s="5">
        <v>284.63703480999999</v>
      </c>
      <c r="AD574" s="5">
        <v>284.63703484000001</v>
      </c>
      <c r="AE574" s="5">
        <v>284.63703484000001</v>
      </c>
      <c r="AF574" s="5">
        <v>284.63706589999998</v>
      </c>
      <c r="AG574" s="5">
        <v>116.63706591</v>
      </c>
    </row>
    <row r="575" spans="1:33">
      <c r="A575" s="56" t="s">
        <v>73</v>
      </c>
      <c r="B575" s="56" t="s">
        <v>200</v>
      </c>
      <c r="C575" s="56" t="s">
        <v>286</v>
      </c>
      <c r="D575" s="56" t="s">
        <v>287</v>
      </c>
      <c r="E575" s="56" t="s">
        <v>142</v>
      </c>
      <c r="F575" s="5">
        <v>251.35</v>
      </c>
      <c r="G575" s="5">
        <v>251.35001119</v>
      </c>
      <c r="H575" s="5">
        <v>251.35007830000001</v>
      </c>
      <c r="I575" s="5">
        <v>251.35007830000001</v>
      </c>
      <c r="J575" s="5">
        <v>251.35007830000001</v>
      </c>
      <c r="K575" s="5">
        <v>332.94320293999999</v>
      </c>
      <c r="L575" s="5">
        <v>601.23205437999991</v>
      </c>
      <c r="M575" s="5">
        <v>601.23205544999996</v>
      </c>
      <c r="N575" s="5">
        <v>1551.3500211</v>
      </c>
      <c r="O575" s="5">
        <v>1551.3500211</v>
      </c>
      <c r="P575" s="5">
        <v>1551.3500211</v>
      </c>
      <c r="Q575" s="5">
        <v>1551.3500211</v>
      </c>
      <c r="R575" s="5">
        <v>1551.3500211</v>
      </c>
      <c r="S575" s="5">
        <v>1551.3500211</v>
      </c>
      <c r="T575" s="5">
        <v>1551.3500219800001</v>
      </c>
      <c r="U575" s="5">
        <v>1551.35002229</v>
      </c>
      <c r="V575" s="5">
        <v>1551.3500223000001</v>
      </c>
      <c r="W575" s="5">
        <v>1551.3500223200001</v>
      </c>
      <c r="X575" s="5">
        <v>1551.3500223399999</v>
      </c>
      <c r="Y575" s="5">
        <v>1551.3500267100001</v>
      </c>
      <c r="Z575" s="5">
        <v>1551.3500267100001</v>
      </c>
      <c r="AA575" s="5">
        <v>1551.3500289000001</v>
      </c>
      <c r="AB575" s="5">
        <v>1551.35003048</v>
      </c>
      <c r="AC575" s="5">
        <v>1551.35003048</v>
      </c>
      <c r="AD575" s="5">
        <v>1551.35003054</v>
      </c>
      <c r="AE575" s="5">
        <v>1551.3500306000001</v>
      </c>
      <c r="AF575" s="5">
        <v>1551.35003441</v>
      </c>
      <c r="AG575" s="5">
        <v>1411.6000345099999</v>
      </c>
    </row>
    <row r="576" spans="1:33">
      <c r="A576" s="56" t="s">
        <v>73</v>
      </c>
      <c r="B576" s="56" t="s">
        <v>200</v>
      </c>
      <c r="C576" s="56" t="s">
        <v>288</v>
      </c>
      <c r="D576" s="56" t="s">
        <v>289</v>
      </c>
      <c r="E576" s="56" t="s">
        <v>142</v>
      </c>
      <c r="F576" s="5">
        <v>144</v>
      </c>
      <c r="G576" s="5">
        <v>401.78416834000001</v>
      </c>
      <c r="H576" s="5">
        <v>676.73886536999998</v>
      </c>
      <c r="I576" s="5">
        <v>676.73886536999998</v>
      </c>
      <c r="J576" s="5">
        <v>676.73886536999998</v>
      </c>
      <c r="K576" s="5">
        <v>680.73654176000002</v>
      </c>
      <c r="L576" s="5">
        <v>1170.2487059499999</v>
      </c>
      <c r="M576" s="5">
        <v>1170.2487059499999</v>
      </c>
      <c r="N576" s="5">
        <v>1225.00697249</v>
      </c>
      <c r="O576" s="5">
        <v>1225.00697249</v>
      </c>
      <c r="P576" s="5">
        <v>1225.00697249</v>
      </c>
      <c r="Q576" s="5">
        <v>1225.00697249</v>
      </c>
      <c r="R576" s="5">
        <v>1225.00697249</v>
      </c>
      <c r="S576" s="5">
        <v>1225.00697249</v>
      </c>
      <c r="T576" s="5">
        <v>1225.0069725000001</v>
      </c>
      <c r="U576" s="5">
        <v>1225.0069725200001</v>
      </c>
      <c r="V576" s="5">
        <v>1225.0069725400001</v>
      </c>
      <c r="W576" s="5">
        <v>1225.0069725599999</v>
      </c>
      <c r="X576" s="5">
        <v>1225.0069725799999</v>
      </c>
      <c r="Y576" s="5">
        <v>1225.0069726300001</v>
      </c>
      <c r="Z576" s="5">
        <v>1225.0069726300001</v>
      </c>
      <c r="AA576" s="5">
        <v>1081.00697281</v>
      </c>
      <c r="AB576" s="5">
        <v>1081.0069733299999</v>
      </c>
      <c r="AC576" s="5">
        <v>1081.0069733299999</v>
      </c>
      <c r="AD576" s="5">
        <v>1081.0069733400001</v>
      </c>
      <c r="AE576" s="5">
        <v>1081.0069733400001</v>
      </c>
      <c r="AF576" s="5">
        <v>1081.0069733800001</v>
      </c>
      <c r="AG576" s="5">
        <v>1081.0069734000001</v>
      </c>
    </row>
    <row r="578" spans="1:33">
      <c r="A578" s="56" t="s">
        <v>73</v>
      </c>
      <c r="B578" s="56" t="s">
        <v>163</v>
      </c>
      <c r="C578" s="56" t="s">
        <v>290</v>
      </c>
      <c r="D578" s="56" t="s">
        <v>291</v>
      </c>
      <c r="E578" s="56" t="s">
        <v>141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</row>
    <row r="579" spans="1:33">
      <c r="A579" s="56" t="s">
        <v>73</v>
      </c>
      <c r="B579" s="56" t="s">
        <v>163</v>
      </c>
      <c r="C579" s="56" t="s">
        <v>292</v>
      </c>
      <c r="D579" s="56" t="s">
        <v>293</v>
      </c>
      <c r="E579" s="56" t="s">
        <v>141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</row>
    <row r="580" spans="1:33">
      <c r="A580" s="56" t="s">
        <v>73</v>
      </c>
      <c r="B580" s="56" t="s">
        <v>198</v>
      </c>
      <c r="C580" s="56" t="s">
        <v>294</v>
      </c>
      <c r="D580" s="56" t="s">
        <v>295</v>
      </c>
      <c r="E580" s="56" t="s">
        <v>141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</row>
    <row r="581" spans="1:33">
      <c r="A581" s="56" t="s">
        <v>73</v>
      </c>
      <c r="B581" s="56" t="s">
        <v>200</v>
      </c>
      <c r="C581" s="56" t="s">
        <v>296</v>
      </c>
      <c r="D581" s="56" t="s">
        <v>297</v>
      </c>
      <c r="E581" s="56" t="s">
        <v>141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</row>
    <row r="582" spans="1:33">
      <c r="A582" s="56" t="s">
        <v>73</v>
      </c>
      <c r="B582" s="56" t="s">
        <v>198</v>
      </c>
      <c r="C582" s="56" t="s">
        <v>298</v>
      </c>
      <c r="D582" s="56" t="s">
        <v>299</v>
      </c>
      <c r="E582" s="56" t="s">
        <v>141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</row>
    <row r="583" spans="1:33">
      <c r="A583" s="56" t="s">
        <v>73</v>
      </c>
      <c r="B583" s="56" t="s">
        <v>199</v>
      </c>
      <c r="C583" s="56" t="s">
        <v>300</v>
      </c>
      <c r="D583" s="56" t="s">
        <v>301</v>
      </c>
      <c r="E583" s="56" t="s">
        <v>141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</row>
    <row r="585" spans="1:33">
      <c r="A585" s="56" t="s">
        <v>75</v>
      </c>
      <c r="B585" s="56" t="s">
        <v>197</v>
      </c>
      <c r="C585" s="56" t="s">
        <v>215</v>
      </c>
      <c r="D585" s="56" t="s">
        <v>216</v>
      </c>
      <c r="E585" s="56" t="s">
        <v>217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</row>
    <row r="586" spans="1:33">
      <c r="A586" s="56" t="s">
        <v>75</v>
      </c>
      <c r="B586" s="56" t="s">
        <v>197</v>
      </c>
      <c r="C586" s="56" t="s">
        <v>218</v>
      </c>
      <c r="D586" s="56" t="s">
        <v>219</v>
      </c>
      <c r="E586" s="56" t="s">
        <v>217</v>
      </c>
      <c r="F586" s="5">
        <v>81.5</v>
      </c>
      <c r="G586" s="5">
        <v>81.5</v>
      </c>
      <c r="H586" s="5">
        <v>81.5</v>
      </c>
      <c r="I586" s="5">
        <v>81.5</v>
      </c>
      <c r="J586" s="5">
        <v>81.5</v>
      </c>
      <c r="K586" s="5">
        <v>81.5</v>
      </c>
      <c r="L586" s="5">
        <v>81.5</v>
      </c>
      <c r="M586" s="5">
        <v>81.5</v>
      </c>
      <c r="N586" s="5">
        <v>81.5</v>
      </c>
      <c r="O586" s="5">
        <v>81.5</v>
      </c>
      <c r="P586" s="5">
        <v>81.5</v>
      </c>
      <c r="Q586" s="5">
        <v>81.5</v>
      </c>
      <c r="R586" s="5">
        <v>81.5</v>
      </c>
      <c r="S586" s="5">
        <v>81.5</v>
      </c>
      <c r="T586" s="5">
        <v>33</v>
      </c>
      <c r="U586" s="5">
        <v>33</v>
      </c>
      <c r="V586" s="5">
        <v>15</v>
      </c>
      <c r="W586" s="5">
        <v>15</v>
      </c>
      <c r="X586" s="5">
        <v>15</v>
      </c>
      <c r="Y586" s="5">
        <v>15</v>
      </c>
      <c r="Z586" s="5">
        <v>15</v>
      </c>
      <c r="AA586" s="5">
        <v>15</v>
      </c>
      <c r="AB586" s="5">
        <v>15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</row>
    <row r="587" spans="1:33">
      <c r="A587" s="56" t="s">
        <v>75</v>
      </c>
      <c r="B587" s="56" t="s">
        <v>197</v>
      </c>
      <c r="C587" s="56" t="s">
        <v>220</v>
      </c>
      <c r="D587" s="56" t="s">
        <v>221</v>
      </c>
      <c r="E587" s="56" t="s">
        <v>217</v>
      </c>
      <c r="F587" s="5">
        <v>435.58399999999989</v>
      </c>
      <c r="G587" s="5">
        <v>435.58400193</v>
      </c>
      <c r="H587" s="5">
        <v>435.58400424000001</v>
      </c>
      <c r="I587" s="5">
        <v>435.58400924</v>
      </c>
      <c r="J587" s="5">
        <v>435.58401507000002</v>
      </c>
      <c r="K587" s="5">
        <v>435.58401509999999</v>
      </c>
      <c r="L587" s="5">
        <v>435.58401511</v>
      </c>
      <c r="M587" s="5">
        <v>435.58405097000002</v>
      </c>
      <c r="N587" s="5">
        <v>435.58405097999997</v>
      </c>
      <c r="O587" s="5">
        <v>435.58405104000002</v>
      </c>
      <c r="P587" s="5">
        <v>435.58417717999998</v>
      </c>
      <c r="Q587" s="5">
        <v>435.58417723000002</v>
      </c>
      <c r="R587" s="5">
        <v>435.58417723999997</v>
      </c>
      <c r="S587" s="5">
        <v>435.58447119999988</v>
      </c>
      <c r="T587" s="5">
        <v>637.47669712999993</v>
      </c>
      <c r="U587" s="5">
        <v>637.47669729999996</v>
      </c>
      <c r="V587" s="5">
        <v>637.47669732999998</v>
      </c>
      <c r="W587" s="5">
        <v>637.47669734999999</v>
      </c>
      <c r="X587" s="5">
        <v>1048.5669789999999</v>
      </c>
      <c r="Y587" s="5">
        <v>928.96697901999994</v>
      </c>
      <c r="Z587" s="5">
        <v>1490.5036058600001</v>
      </c>
      <c r="AA587" s="5">
        <v>1490.5036059399999</v>
      </c>
      <c r="AB587" s="5">
        <v>1490.50360596</v>
      </c>
      <c r="AC587" s="5">
        <v>1490.5036059700001</v>
      </c>
      <c r="AD587" s="5">
        <v>1390.5226059900001</v>
      </c>
      <c r="AE587" s="5">
        <v>1390.5226060699999</v>
      </c>
      <c r="AF587" s="5">
        <v>1290.48760612</v>
      </c>
      <c r="AG587" s="5">
        <v>1290.48760614</v>
      </c>
    </row>
    <row r="588" spans="1:33">
      <c r="A588" s="56" t="s">
        <v>75</v>
      </c>
      <c r="B588" s="56" t="s">
        <v>197</v>
      </c>
      <c r="C588" s="56" t="s">
        <v>222</v>
      </c>
      <c r="D588" s="56" t="s">
        <v>223</v>
      </c>
      <c r="E588" s="56" t="s">
        <v>217</v>
      </c>
      <c r="F588" s="5">
        <v>620.48299999999995</v>
      </c>
      <c r="G588" s="5">
        <v>620.48300198999993</v>
      </c>
      <c r="H588" s="5">
        <v>620.48300422</v>
      </c>
      <c r="I588" s="5">
        <v>620.4830083999999</v>
      </c>
      <c r="J588" s="5">
        <v>620.48301480999987</v>
      </c>
      <c r="K588" s="5">
        <v>620.48301731999993</v>
      </c>
      <c r="L588" s="5">
        <v>620.48301732999994</v>
      </c>
      <c r="M588" s="5">
        <v>620.48303897999995</v>
      </c>
      <c r="N588" s="5">
        <v>620.48303898999995</v>
      </c>
      <c r="O588" s="5">
        <v>620.48303902999999</v>
      </c>
      <c r="P588" s="5">
        <v>620.48303910999994</v>
      </c>
      <c r="Q588" s="5">
        <v>620.48303911999994</v>
      </c>
      <c r="R588" s="5">
        <v>620.48303912999995</v>
      </c>
      <c r="S588" s="5">
        <v>620.48311252999997</v>
      </c>
      <c r="T588" s="5">
        <v>620.48312574999989</v>
      </c>
      <c r="U588" s="5">
        <v>620.48312580999993</v>
      </c>
      <c r="V588" s="5">
        <v>620.48312584999996</v>
      </c>
      <c r="W588" s="5">
        <v>620.48312587999987</v>
      </c>
      <c r="X588" s="5">
        <v>620.4832887199999</v>
      </c>
      <c r="Y588" s="5">
        <v>620.48328873999992</v>
      </c>
      <c r="Z588" s="5">
        <v>620.48379126999987</v>
      </c>
      <c r="AA588" s="5">
        <v>577.98380586999997</v>
      </c>
      <c r="AB588" s="5">
        <v>577.98382069000002</v>
      </c>
      <c r="AC588" s="5">
        <v>577.98382390999996</v>
      </c>
      <c r="AD588" s="5">
        <v>577.98382443999992</v>
      </c>
      <c r="AE588" s="5">
        <v>1274.3973668399999</v>
      </c>
      <c r="AF588" s="5">
        <v>1299.20365773</v>
      </c>
      <c r="AG588" s="5">
        <v>1273.2036577599999</v>
      </c>
    </row>
    <row r="589" spans="1:33">
      <c r="A589" s="56" t="s">
        <v>75</v>
      </c>
      <c r="B589" s="56" t="s">
        <v>197</v>
      </c>
      <c r="C589" s="56" t="s">
        <v>224</v>
      </c>
      <c r="D589" s="56" t="s">
        <v>225</v>
      </c>
      <c r="E589" s="56" t="s">
        <v>217</v>
      </c>
      <c r="F589" s="5">
        <v>14</v>
      </c>
      <c r="G589" s="5">
        <v>14.000002240000001</v>
      </c>
      <c r="H589" s="5">
        <v>14.00000747</v>
      </c>
      <c r="I589" s="5">
        <v>14.00001722</v>
      </c>
      <c r="J589" s="5">
        <v>35.333808509999997</v>
      </c>
      <c r="K589" s="5">
        <v>53.759933230000001</v>
      </c>
      <c r="L589" s="5">
        <v>53.759933269999998</v>
      </c>
      <c r="M589" s="5">
        <v>66.941524819999998</v>
      </c>
      <c r="N589" s="5">
        <v>66.941524829999992</v>
      </c>
      <c r="O589" s="5">
        <v>70.029398280000009</v>
      </c>
      <c r="P589" s="5">
        <v>70.029398530000009</v>
      </c>
      <c r="Q589" s="5">
        <v>70.029398540000003</v>
      </c>
      <c r="R589" s="5">
        <v>70.029398549999996</v>
      </c>
      <c r="S589" s="5">
        <v>74.461279640000001</v>
      </c>
      <c r="T589" s="5">
        <v>74.461279689999998</v>
      </c>
      <c r="U589" s="5">
        <v>74.461281299999996</v>
      </c>
      <c r="V589" s="5">
        <v>76.498621740000004</v>
      </c>
      <c r="W589" s="5">
        <v>76.549704910000003</v>
      </c>
      <c r="X589" s="5">
        <v>82.466177430000002</v>
      </c>
      <c r="Y589" s="5">
        <v>82.466177470000005</v>
      </c>
      <c r="Z589" s="5">
        <v>83.219031740000005</v>
      </c>
      <c r="AA589" s="5">
        <v>83.219032029999994</v>
      </c>
      <c r="AB589" s="5">
        <v>83.219032209999995</v>
      </c>
      <c r="AC589" s="5">
        <v>83.219032260000006</v>
      </c>
      <c r="AD589" s="5">
        <v>83.219032319999997</v>
      </c>
      <c r="AE589" s="5">
        <v>83.219032530000007</v>
      </c>
      <c r="AF589" s="5">
        <v>83.219032970000001</v>
      </c>
      <c r="AG589" s="5">
        <v>83.219032999999996</v>
      </c>
    </row>
    <row r="590" spans="1:33">
      <c r="A590" s="56" t="s">
        <v>75</v>
      </c>
      <c r="B590" s="56" t="s">
        <v>197</v>
      </c>
      <c r="C590" s="56" t="s">
        <v>226</v>
      </c>
      <c r="D590" s="56" t="s">
        <v>227</v>
      </c>
      <c r="E590" s="56" t="s">
        <v>217</v>
      </c>
      <c r="F590" s="5">
        <v>81.72</v>
      </c>
      <c r="G590" s="5">
        <v>81.720002260000001</v>
      </c>
      <c r="H590" s="5">
        <v>81.720005200000003</v>
      </c>
      <c r="I590" s="5">
        <v>81.720017889999994</v>
      </c>
      <c r="J590" s="5">
        <v>81.720067659999998</v>
      </c>
      <c r="K590" s="5">
        <v>357.84206334999999</v>
      </c>
      <c r="L590" s="5">
        <v>357.84206337000001</v>
      </c>
      <c r="M590" s="5">
        <v>1566.3632153999999</v>
      </c>
      <c r="N590" s="5">
        <v>1566.3632154100001</v>
      </c>
      <c r="O590" s="5">
        <v>1566.3632155400001</v>
      </c>
      <c r="P590" s="5">
        <v>2092.14767007</v>
      </c>
      <c r="Q590" s="5">
        <v>2092.1476700799999</v>
      </c>
      <c r="R590" s="5">
        <v>2092.1476701000001</v>
      </c>
      <c r="S590" s="5">
        <v>3286.9848077800002</v>
      </c>
      <c r="T590" s="5">
        <v>3976.4331820100001</v>
      </c>
      <c r="U590" s="5">
        <v>4990.7679214399996</v>
      </c>
      <c r="V590" s="5">
        <v>7305.2000102400007</v>
      </c>
      <c r="W590" s="5">
        <v>7305.20001142</v>
      </c>
      <c r="X590" s="5">
        <v>7614.7199662700004</v>
      </c>
      <c r="Y590" s="5">
        <v>7614.7199662900002</v>
      </c>
      <c r="Z590" s="5">
        <v>7614.7199663700003</v>
      </c>
      <c r="AA590" s="5">
        <v>7614.7199663900001</v>
      </c>
      <c r="AB590" s="5">
        <v>7614.7199664399996</v>
      </c>
      <c r="AC590" s="5">
        <v>7614.7199665600001</v>
      </c>
      <c r="AD590" s="5">
        <v>7614.7199666400002</v>
      </c>
      <c r="AE590" s="5">
        <v>7614.7200001700003</v>
      </c>
      <c r="AF590" s="5">
        <v>7614.7200002200007</v>
      </c>
      <c r="AG590" s="5">
        <v>7614.7200002400004</v>
      </c>
    </row>
    <row r="591" spans="1:33">
      <c r="A591" s="56" t="s">
        <v>75</v>
      </c>
      <c r="B591" s="56" t="s">
        <v>197</v>
      </c>
      <c r="C591" s="56" t="s">
        <v>228</v>
      </c>
      <c r="D591" s="56" t="s">
        <v>229</v>
      </c>
      <c r="E591" s="56" t="s">
        <v>217</v>
      </c>
      <c r="F591" s="5">
        <v>306.84199999999998</v>
      </c>
      <c r="G591" s="5">
        <v>528.08200204000002</v>
      </c>
      <c r="H591" s="5">
        <v>528.08200348000003</v>
      </c>
      <c r="I591" s="5">
        <v>528.08200627999997</v>
      </c>
      <c r="J591" s="5">
        <v>562.24200836</v>
      </c>
      <c r="K591" s="5">
        <v>528.0820172</v>
      </c>
      <c r="L591" s="5">
        <v>528.08201725000004</v>
      </c>
      <c r="M591" s="5">
        <v>528.08202108</v>
      </c>
      <c r="N591" s="5">
        <v>528.08202109000001</v>
      </c>
      <c r="O591" s="5">
        <v>528.08202167000002</v>
      </c>
      <c r="P591" s="5">
        <v>528.08202168000003</v>
      </c>
      <c r="Q591" s="5">
        <v>528.08202171000005</v>
      </c>
      <c r="R591" s="5">
        <v>528.08202219999998</v>
      </c>
      <c r="S591" s="5">
        <v>528.08203048999997</v>
      </c>
      <c r="T591" s="5">
        <v>528.08208263000006</v>
      </c>
      <c r="U591" s="5">
        <v>528.08216275000007</v>
      </c>
      <c r="V591" s="5">
        <v>528.08216286000004</v>
      </c>
      <c r="W591" s="5">
        <v>557.82816858000001</v>
      </c>
      <c r="X591" s="5">
        <v>636.33850737</v>
      </c>
      <c r="Y591" s="5">
        <v>880.70018563000008</v>
      </c>
      <c r="Z591" s="5">
        <v>1109.1552705300001</v>
      </c>
      <c r="AA591" s="5">
        <v>1109.15527075</v>
      </c>
      <c r="AB591" s="5">
        <v>1109.15527084</v>
      </c>
      <c r="AC591" s="5">
        <v>1301.5221304700001</v>
      </c>
      <c r="AD591" s="5">
        <v>1247.40354013</v>
      </c>
      <c r="AE591" s="5">
        <v>2475.4205938599998</v>
      </c>
      <c r="AF591" s="5">
        <v>2421.23994511</v>
      </c>
      <c r="AG591" s="5">
        <v>2421.2399451299998</v>
      </c>
    </row>
    <row r="592" spans="1:33">
      <c r="A592" s="56" t="s">
        <v>75</v>
      </c>
      <c r="B592" s="56" t="s">
        <v>197</v>
      </c>
      <c r="C592" s="56" t="s">
        <v>230</v>
      </c>
      <c r="D592" s="56" t="s">
        <v>231</v>
      </c>
      <c r="E592" s="56" t="s">
        <v>217</v>
      </c>
      <c r="F592" s="5">
        <v>1214.288</v>
      </c>
      <c r="G592" s="5">
        <v>1360.2880021200001</v>
      </c>
      <c r="H592" s="5">
        <v>1360.28800381</v>
      </c>
      <c r="I592" s="5">
        <v>1360.28800759</v>
      </c>
      <c r="J592" s="5">
        <v>1360.2880337199999</v>
      </c>
      <c r="K592" s="5">
        <v>1360.2880659</v>
      </c>
      <c r="L592" s="5">
        <v>1360.2880659299999</v>
      </c>
      <c r="M592" s="5">
        <v>1360.2880764700001</v>
      </c>
      <c r="N592" s="5">
        <v>1360.28807648</v>
      </c>
      <c r="O592" s="5">
        <v>2364.7215721900002</v>
      </c>
      <c r="P592" s="5">
        <v>2399.71327784</v>
      </c>
      <c r="Q592" s="5">
        <v>2748.8134086999999</v>
      </c>
      <c r="R592" s="5">
        <v>2748.8134088100001</v>
      </c>
      <c r="S592" s="5">
        <v>2935.3537314</v>
      </c>
      <c r="T592" s="5">
        <v>3540.212814479999</v>
      </c>
      <c r="U592" s="5">
        <v>3728.5774118099989</v>
      </c>
      <c r="V592" s="5">
        <v>5175.3121293499999</v>
      </c>
      <c r="W592" s="5">
        <v>5369.9611485700007</v>
      </c>
      <c r="X592" s="5">
        <v>5980.7962267900002</v>
      </c>
      <c r="Y592" s="5">
        <v>5980.7962270400003</v>
      </c>
      <c r="Z592" s="5">
        <v>6705.4154595000009</v>
      </c>
      <c r="AA592" s="5">
        <v>6602.4554597099996</v>
      </c>
      <c r="AB592" s="5">
        <v>7915.8325752199999</v>
      </c>
      <c r="AC592" s="5">
        <v>7742.1699534700001</v>
      </c>
      <c r="AD592" s="5">
        <v>7342.1699535500002</v>
      </c>
      <c r="AE592" s="5">
        <v>7314.8699545400004</v>
      </c>
      <c r="AF592" s="5">
        <v>9054.8699385599994</v>
      </c>
      <c r="AG592" s="5">
        <v>9054.8699385899999</v>
      </c>
    </row>
    <row r="593" spans="1:33">
      <c r="A593" s="56" t="s">
        <v>75</v>
      </c>
      <c r="B593" s="56" t="s">
        <v>197</v>
      </c>
      <c r="C593" s="56" t="s">
        <v>232</v>
      </c>
      <c r="D593" s="56" t="s">
        <v>233</v>
      </c>
      <c r="E593" s="56" t="s">
        <v>217</v>
      </c>
      <c r="F593" s="5">
        <v>0</v>
      </c>
      <c r="G593" s="5">
        <v>2.03E-6</v>
      </c>
      <c r="H593" s="5">
        <v>4.1099999999999996E-6</v>
      </c>
      <c r="I593" s="5">
        <v>8.3999999999999992E-6</v>
      </c>
      <c r="J593" s="5">
        <v>3.1189999999999998E-5</v>
      </c>
      <c r="K593" s="5">
        <v>6.9319999999999994E-5</v>
      </c>
      <c r="L593" s="5">
        <v>6.9339999999999997E-5</v>
      </c>
      <c r="M593" s="5">
        <v>133.15831286</v>
      </c>
      <c r="N593" s="5">
        <v>133.15831287</v>
      </c>
      <c r="O593" s="5">
        <v>133.1583129</v>
      </c>
      <c r="P593" s="5">
        <v>133.15831292999999</v>
      </c>
      <c r="Q593" s="5">
        <v>133.15831295000001</v>
      </c>
      <c r="R593" s="5">
        <v>137.23952297</v>
      </c>
      <c r="S593" s="5">
        <v>143.85973157000001</v>
      </c>
      <c r="T593" s="5">
        <v>152.31110914000001</v>
      </c>
      <c r="U593" s="5">
        <v>163.97848260999999</v>
      </c>
      <c r="V593" s="5">
        <v>168.15152437</v>
      </c>
      <c r="W593" s="5">
        <v>376.05897506000002</v>
      </c>
      <c r="X593" s="5">
        <v>1189.1678183900001</v>
      </c>
      <c r="Y593" s="5">
        <v>2980.06499033</v>
      </c>
      <c r="Z593" s="5">
        <v>2980.06499046</v>
      </c>
      <c r="AA593" s="5">
        <v>2980.06499063</v>
      </c>
      <c r="AB593" s="5">
        <v>2980.0649910699999</v>
      </c>
      <c r="AC593" s="5">
        <v>3874.8522941800002</v>
      </c>
      <c r="AD593" s="5">
        <v>3874.85229441</v>
      </c>
      <c r="AE593" s="5">
        <v>6099.9998939699999</v>
      </c>
      <c r="AF593" s="5">
        <v>6099.9998940799996</v>
      </c>
      <c r="AG593" s="5">
        <v>6099.9998941000003</v>
      </c>
    </row>
    <row r="594" spans="1:33">
      <c r="A594" s="56" t="s">
        <v>75</v>
      </c>
      <c r="B594" s="56" t="s">
        <v>163</v>
      </c>
      <c r="C594" s="56" t="s">
        <v>234</v>
      </c>
      <c r="D594" s="56" t="s">
        <v>235</v>
      </c>
      <c r="E594" s="56" t="s">
        <v>217</v>
      </c>
      <c r="F594" s="5">
        <v>2.7300000000000001E-6</v>
      </c>
      <c r="G594" s="5">
        <v>2.74E-6</v>
      </c>
      <c r="H594" s="5">
        <v>5.1900000000000003E-6</v>
      </c>
      <c r="I594" s="5">
        <v>1.169E-5</v>
      </c>
      <c r="J594" s="5">
        <v>1.17E-5</v>
      </c>
      <c r="K594" s="5">
        <v>1.198E-5</v>
      </c>
      <c r="L594" s="5">
        <v>1.2969999999999999E-5</v>
      </c>
      <c r="M594" s="5">
        <v>1.484E-5</v>
      </c>
      <c r="N594" s="5">
        <v>1.7730000000000001E-5</v>
      </c>
      <c r="O594" s="5">
        <v>2.0420000000000001E-5</v>
      </c>
      <c r="P594" s="5">
        <v>2.0440000000000001E-5</v>
      </c>
      <c r="Q594" s="5">
        <v>3.9270000000000002E-5</v>
      </c>
      <c r="R594" s="5">
        <v>3.9270000000000002E-5</v>
      </c>
      <c r="S594" s="5">
        <v>3.9280000000000003E-5</v>
      </c>
      <c r="T594" s="5">
        <v>1.2884999999999999E-4</v>
      </c>
      <c r="U594" s="5">
        <v>9.9672999999999993E-4</v>
      </c>
      <c r="V594" s="5">
        <v>9.9835000000000006E-4</v>
      </c>
      <c r="W594" s="5">
        <v>1.0033900000000001E-3</v>
      </c>
      <c r="X594" s="5">
        <v>1.0110099999999999E-3</v>
      </c>
      <c r="Y594" s="5">
        <v>1.01154E-3</v>
      </c>
      <c r="Z594" s="5">
        <v>1.0242000000000001E-3</v>
      </c>
      <c r="AA594" s="5">
        <v>1.0662499999999999E-3</v>
      </c>
      <c r="AB594" s="5">
        <v>1.08927E-3</v>
      </c>
      <c r="AC594" s="5">
        <v>1.1430100000000001E-3</v>
      </c>
      <c r="AD594" s="5">
        <v>484.00249540999999</v>
      </c>
      <c r="AE594" s="5">
        <v>1630.8940206</v>
      </c>
      <c r="AF594" s="5">
        <v>1630.89402075</v>
      </c>
      <c r="AG594" s="5">
        <v>1630.8940207600001</v>
      </c>
    </row>
    <row r="595" spans="1:33">
      <c r="A595" s="56" t="s">
        <v>75</v>
      </c>
      <c r="B595" s="56" t="s">
        <v>163</v>
      </c>
      <c r="C595" s="56" t="s">
        <v>236</v>
      </c>
      <c r="D595" s="56" t="s">
        <v>237</v>
      </c>
      <c r="E595" s="56" t="s">
        <v>217</v>
      </c>
      <c r="F595" s="5">
        <v>166.00000256999999</v>
      </c>
      <c r="G595" s="5">
        <v>166.00000256999999</v>
      </c>
      <c r="H595" s="5">
        <v>166.00000521000001</v>
      </c>
      <c r="I595" s="5">
        <v>166.00001173999999</v>
      </c>
      <c r="J595" s="5">
        <v>172.78668386000001</v>
      </c>
      <c r="K595" s="5">
        <v>172.78668517</v>
      </c>
      <c r="L595" s="5">
        <v>174.66711296</v>
      </c>
      <c r="M595" s="5">
        <v>174.667113</v>
      </c>
      <c r="N595" s="5">
        <v>175.38336742000001</v>
      </c>
      <c r="O595" s="5">
        <v>175.38336745000001</v>
      </c>
      <c r="P595" s="5">
        <v>175.38336749000001</v>
      </c>
      <c r="Q595" s="5">
        <v>183.49412504</v>
      </c>
      <c r="R595" s="5">
        <v>183.49412507</v>
      </c>
      <c r="S595" s="5">
        <v>188.40456085</v>
      </c>
      <c r="T595" s="5">
        <v>198.58023514999999</v>
      </c>
      <c r="U595" s="5">
        <v>220.98448438</v>
      </c>
      <c r="V595" s="5">
        <v>220.98448447000001</v>
      </c>
      <c r="W595" s="5">
        <v>222.01360170000001</v>
      </c>
      <c r="X595" s="5">
        <v>223.41557233</v>
      </c>
      <c r="Y595" s="5">
        <v>232.64282365</v>
      </c>
      <c r="Z595" s="5">
        <v>232.64282377999999</v>
      </c>
      <c r="AA595" s="5">
        <v>232.64282417999999</v>
      </c>
      <c r="AB595" s="5">
        <v>234.76340378</v>
      </c>
      <c r="AC595" s="5">
        <v>242.63251593999999</v>
      </c>
      <c r="AD595" s="5">
        <v>242.63251611999999</v>
      </c>
      <c r="AE595" s="5">
        <v>242.63251629999999</v>
      </c>
      <c r="AF595" s="5">
        <v>251.49818035999999</v>
      </c>
      <c r="AG595" s="5">
        <v>251.49818060000001</v>
      </c>
    </row>
    <row r="596" spans="1:33">
      <c r="A596" s="56" t="s">
        <v>75</v>
      </c>
      <c r="B596" s="56" t="s">
        <v>163</v>
      </c>
      <c r="C596" s="56" t="s">
        <v>238</v>
      </c>
      <c r="D596" s="56" t="s">
        <v>239</v>
      </c>
      <c r="E596" s="56" t="s">
        <v>217</v>
      </c>
      <c r="F596" s="5">
        <v>535.02000189</v>
      </c>
      <c r="G596" s="5">
        <v>535.02000192000003</v>
      </c>
      <c r="H596" s="5">
        <v>535.02000272999999</v>
      </c>
      <c r="I596" s="5">
        <v>535.02000430999999</v>
      </c>
      <c r="J596" s="5">
        <v>661.94398725999997</v>
      </c>
      <c r="K596" s="5">
        <v>1871.42188971</v>
      </c>
      <c r="L596" s="5">
        <v>1871.42188979</v>
      </c>
      <c r="M596" s="5">
        <v>1871.4218897999999</v>
      </c>
      <c r="N596" s="5">
        <v>1871.42188981</v>
      </c>
      <c r="O596" s="5">
        <v>1871.4218898300001</v>
      </c>
      <c r="P596" s="5">
        <v>1871.4218898500001</v>
      </c>
      <c r="Q596" s="5">
        <v>2034.97287237</v>
      </c>
      <c r="R596" s="5">
        <v>2034.9728725299999</v>
      </c>
      <c r="S596" s="5">
        <v>3306.18809332</v>
      </c>
      <c r="T596" s="5">
        <v>3520.0199983399998</v>
      </c>
      <c r="U596" s="5">
        <v>3520.01999836</v>
      </c>
      <c r="V596" s="5">
        <v>3520.0199983799998</v>
      </c>
      <c r="W596" s="5">
        <v>3520.0199984000001</v>
      </c>
      <c r="X596" s="5">
        <v>3520.0199998500002</v>
      </c>
      <c r="Y596" s="5">
        <v>3520.0199999299998</v>
      </c>
      <c r="Z596" s="5">
        <v>4024.5131390800002</v>
      </c>
      <c r="AA596" s="5">
        <v>4024.5131394199998</v>
      </c>
      <c r="AB596" s="5">
        <v>5008.0303146300002</v>
      </c>
      <c r="AC596" s="5">
        <v>6042.3163649900007</v>
      </c>
      <c r="AD596" s="5">
        <v>6042.3163652900002</v>
      </c>
      <c r="AE596" s="5">
        <v>6467.2555284100008</v>
      </c>
      <c r="AF596" s="5">
        <v>7196.6979695500004</v>
      </c>
      <c r="AG596" s="5">
        <v>7196.6979697100014</v>
      </c>
    </row>
    <row r="597" spans="1:33">
      <c r="A597" s="56" t="s">
        <v>75</v>
      </c>
      <c r="B597" s="56" t="s">
        <v>163</v>
      </c>
      <c r="C597" s="56" t="s">
        <v>240</v>
      </c>
      <c r="D597" s="56" t="s">
        <v>241</v>
      </c>
      <c r="E597" s="56" t="s">
        <v>217</v>
      </c>
      <c r="F597" s="5">
        <v>762.40500362</v>
      </c>
      <c r="G597" s="5">
        <v>762.40500363000001</v>
      </c>
      <c r="H597" s="5">
        <v>762.40501339000002</v>
      </c>
      <c r="I597" s="5">
        <v>1234.0849649199999</v>
      </c>
      <c r="J597" s="5">
        <v>1234.0849649300001</v>
      </c>
      <c r="K597" s="5">
        <v>1832.04042783</v>
      </c>
      <c r="L597" s="5">
        <v>2381.1800921200002</v>
      </c>
      <c r="M597" s="5">
        <v>2381.1800921399999</v>
      </c>
      <c r="N597" s="5">
        <v>2978.1122773500001</v>
      </c>
      <c r="O597" s="5">
        <v>3282.1859186900001</v>
      </c>
      <c r="P597" s="5">
        <v>3282.18591874</v>
      </c>
      <c r="Q597" s="5">
        <v>3712.4777211800001</v>
      </c>
      <c r="R597" s="5">
        <v>3712.4777211800001</v>
      </c>
      <c r="S597" s="5">
        <v>3712.4777211999999</v>
      </c>
      <c r="T597" s="5">
        <v>3848.20013509</v>
      </c>
      <c r="U597" s="5">
        <v>4827.8013324100002</v>
      </c>
      <c r="V597" s="5">
        <v>4827.8013325100001</v>
      </c>
      <c r="W597" s="5">
        <v>4896.3676797999997</v>
      </c>
      <c r="X597" s="5">
        <v>6652.3714556000004</v>
      </c>
      <c r="Y597" s="5">
        <v>6643.1215554099999</v>
      </c>
      <c r="Z597" s="5">
        <v>6643.12155609</v>
      </c>
      <c r="AA597" s="5">
        <v>6643.1215604299996</v>
      </c>
      <c r="AB597" s="5">
        <v>7002.9109075699998</v>
      </c>
      <c r="AC597" s="5">
        <v>7069.0665914199999</v>
      </c>
      <c r="AD597" s="5">
        <v>7104.3736157599997</v>
      </c>
      <c r="AE597" s="5">
        <v>7342.4505490900001</v>
      </c>
      <c r="AF597" s="5">
        <v>7272.0399707200004</v>
      </c>
      <c r="AG597" s="5">
        <v>7202.2899707400002</v>
      </c>
    </row>
    <row r="598" spans="1:33">
      <c r="A598" s="56" t="s">
        <v>75</v>
      </c>
      <c r="B598" s="56" t="s">
        <v>163</v>
      </c>
      <c r="C598" s="56" t="s">
        <v>242</v>
      </c>
      <c r="D598" s="56" t="s">
        <v>243</v>
      </c>
      <c r="E598" s="56" t="s">
        <v>217</v>
      </c>
      <c r="F598" s="5">
        <v>53.000004089999997</v>
      </c>
      <c r="G598" s="5">
        <v>53.000004089999997</v>
      </c>
      <c r="H598" s="5">
        <v>53.000018869999998</v>
      </c>
      <c r="I598" s="5">
        <v>53.000019090000002</v>
      </c>
      <c r="J598" s="5">
        <v>53.000062569999997</v>
      </c>
      <c r="K598" s="5">
        <v>53.000073610000001</v>
      </c>
      <c r="L598" s="5">
        <v>173.16860363000001</v>
      </c>
      <c r="M598" s="5">
        <v>187.07787196999999</v>
      </c>
      <c r="N598" s="5">
        <v>187.07787198</v>
      </c>
      <c r="O598" s="5">
        <v>187.07787199000001</v>
      </c>
      <c r="P598" s="5">
        <v>187.07787199000001</v>
      </c>
      <c r="Q598" s="5">
        <v>187.07787200000001</v>
      </c>
      <c r="R598" s="5">
        <v>187.07787200000001</v>
      </c>
      <c r="S598" s="5">
        <v>187.07787200999999</v>
      </c>
      <c r="T598" s="5">
        <v>187.07787203000001</v>
      </c>
      <c r="U598" s="5">
        <v>239.98856211</v>
      </c>
      <c r="V598" s="5">
        <v>239.98856212000001</v>
      </c>
      <c r="W598" s="5">
        <v>239.98856214</v>
      </c>
      <c r="X598" s="5">
        <v>239.98856215999999</v>
      </c>
      <c r="Y598" s="5">
        <v>239.98856218</v>
      </c>
      <c r="Z598" s="5">
        <v>272.25201522999998</v>
      </c>
      <c r="AA598" s="5">
        <v>272.87273226999997</v>
      </c>
      <c r="AB598" s="5">
        <v>272.87273246000001</v>
      </c>
      <c r="AC598" s="5">
        <v>272.87273255000002</v>
      </c>
      <c r="AD598" s="5">
        <v>272.87273268000001</v>
      </c>
      <c r="AE598" s="5">
        <v>272.87273292999998</v>
      </c>
      <c r="AF598" s="5">
        <v>320.8830044</v>
      </c>
      <c r="AG598" s="5">
        <v>320.88300457000003</v>
      </c>
    </row>
    <row r="599" spans="1:33">
      <c r="A599" s="56" t="s">
        <v>75</v>
      </c>
      <c r="B599" s="56" t="s">
        <v>163</v>
      </c>
      <c r="C599" s="56" t="s">
        <v>244</v>
      </c>
      <c r="D599" s="56" t="s">
        <v>245</v>
      </c>
      <c r="E599" s="56" t="s">
        <v>217</v>
      </c>
      <c r="F599" s="5">
        <v>1121.3400011000001</v>
      </c>
      <c r="G599" s="5">
        <v>1121.34000133</v>
      </c>
      <c r="H599" s="5">
        <v>1121.3400077399999</v>
      </c>
      <c r="I599" s="5">
        <v>1121.3400085799999</v>
      </c>
      <c r="J599" s="5">
        <v>1121.3400087</v>
      </c>
      <c r="K599" s="5">
        <v>1121.3400114000001</v>
      </c>
      <c r="L599" s="5">
        <v>1122.2400276599999</v>
      </c>
      <c r="M599" s="5">
        <v>1121.34004248</v>
      </c>
      <c r="N599" s="5">
        <v>1121.3400696900001</v>
      </c>
      <c r="O599" s="5">
        <v>1267.26357216</v>
      </c>
      <c r="P599" s="5">
        <v>1267.2635721700001</v>
      </c>
      <c r="Q599" s="5">
        <v>1267.26357218</v>
      </c>
      <c r="R599" s="5">
        <v>1267.26357218</v>
      </c>
      <c r="S599" s="5">
        <v>1267.2635721900001</v>
      </c>
      <c r="T599" s="5">
        <v>1267.26357222</v>
      </c>
      <c r="U599" s="5">
        <v>1547.38321541</v>
      </c>
      <c r="V599" s="5">
        <v>1547.38321546</v>
      </c>
      <c r="W599" s="5">
        <v>3438.56711331</v>
      </c>
      <c r="X599" s="5">
        <v>3438.5671137099998</v>
      </c>
      <c r="Y599" s="5">
        <v>4376.0358805800006</v>
      </c>
      <c r="Z599" s="5">
        <v>4376.03588098</v>
      </c>
      <c r="AA599" s="5">
        <v>4376.0358811000006</v>
      </c>
      <c r="AB599" s="5">
        <v>4376.0358811900014</v>
      </c>
      <c r="AC599" s="5">
        <v>4376.0358812300001</v>
      </c>
      <c r="AD599" s="5">
        <v>4376.0358813000003</v>
      </c>
      <c r="AE599" s="5">
        <v>4376.0358813800003</v>
      </c>
      <c r="AF599" s="5">
        <v>4602.9699811399996</v>
      </c>
      <c r="AG599" s="5">
        <v>4353.9759811800004</v>
      </c>
    </row>
    <row r="600" spans="1:33">
      <c r="A600" s="56" t="s">
        <v>75</v>
      </c>
      <c r="B600" s="56" t="s">
        <v>163</v>
      </c>
      <c r="C600" s="56" t="s">
        <v>246</v>
      </c>
      <c r="D600" s="56" t="s">
        <v>247</v>
      </c>
      <c r="E600" s="56" t="s">
        <v>217</v>
      </c>
      <c r="F600" s="5">
        <v>456.24400315000003</v>
      </c>
      <c r="G600" s="5">
        <v>456.24400315000003</v>
      </c>
      <c r="H600" s="5">
        <v>456.24400820999989</v>
      </c>
      <c r="I600" s="5">
        <v>456.24400899</v>
      </c>
      <c r="J600" s="5">
        <v>456.24400906</v>
      </c>
      <c r="K600" s="5">
        <v>456.24401221999989</v>
      </c>
      <c r="L600" s="5">
        <v>456.24402429000003</v>
      </c>
      <c r="M600" s="5">
        <v>456.24403015000001</v>
      </c>
      <c r="N600" s="5">
        <v>456.24407563</v>
      </c>
      <c r="O600" s="5">
        <v>456.24440800999997</v>
      </c>
      <c r="P600" s="5">
        <v>456.24440802999999</v>
      </c>
      <c r="Q600" s="5">
        <v>456.24440804</v>
      </c>
      <c r="R600" s="5">
        <v>456.24440804</v>
      </c>
      <c r="S600" s="5">
        <v>456.24440806000001</v>
      </c>
      <c r="T600" s="5">
        <v>456.24441605999999</v>
      </c>
      <c r="U600" s="5">
        <v>456.24448187000002</v>
      </c>
      <c r="V600" s="5">
        <v>456.24448192999989</v>
      </c>
      <c r="W600" s="5">
        <v>456.24454629000002</v>
      </c>
      <c r="X600" s="5">
        <v>456.24454637000002</v>
      </c>
      <c r="Y600" s="5">
        <v>1484.24399204</v>
      </c>
      <c r="Z600" s="5">
        <v>1484.2439920700001</v>
      </c>
      <c r="AA600" s="5">
        <v>1484.24400008</v>
      </c>
      <c r="AB600" s="5">
        <v>1484.2440002000001</v>
      </c>
      <c r="AC600" s="5">
        <v>1484.2440002200001</v>
      </c>
      <c r="AD600" s="5">
        <v>1484.2440002400001</v>
      </c>
      <c r="AE600" s="5">
        <v>1484.24400025</v>
      </c>
      <c r="AF600" s="5">
        <v>1484.2440002599999</v>
      </c>
      <c r="AG600" s="5">
        <v>1307.9800002699999</v>
      </c>
    </row>
    <row r="601" spans="1:33">
      <c r="A601" s="56" t="s">
        <v>75</v>
      </c>
      <c r="B601" s="56" t="s">
        <v>163</v>
      </c>
      <c r="C601" s="56" t="s">
        <v>248</v>
      </c>
      <c r="D601" s="56" t="s">
        <v>249</v>
      </c>
      <c r="E601" s="56" t="s">
        <v>217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</row>
    <row r="602" spans="1:33">
      <c r="A602" s="56" t="s">
        <v>75</v>
      </c>
      <c r="B602" s="56" t="s">
        <v>163</v>
      </c>
      <c r="C602" s="56" t="s">
        <v>250</v>
      </c>
      <c r="D602" s="56" t="s">
        <v>251</v>
      </c>
      <c r="E602" s="56" t="s">
        <v>217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</row>
    <row r="603" spans="1:33">
      <c r="A603" s="56" t="s">
        <v>75</v>
      </c>
      <c r="B603" s="56" t="s">
        <v>198</v>
      </c>
      <c r="C603" s="56" t="s">
        <v>252</v>
      </c>
      <c r="D603" s="56" t="s">
        <v>253</v>
      </c>
      <c r="E603" s="56" t="s">
        <v>217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</row>
    <row r="604" spans="1:33">
      <c r="A604" s="56" t="s">
        <v>75</v>
      </c>
      <c r="B604" s="56" t="s">
        <v>198</v>
      </c>
      <c r="C604" s="56" t="s">
        <v>254</v>
      </c>
      <c r="D604" s="56" t="s">
        <v>255</v>
      </c>
      <c r="E604" s="56" t="s">
        <v>217</v>
      </c>
      <c r="F604" s="5">
        <v>0</v>
      </c>
      <c r="G604" s="5">
        <v>2.04E-6</v>
      </c>
      <c r="H604" s="5">
        <v>3.5700000000000001E-6</v>
      </c>
      <c r="I604" s="5">
        <v>3.6200000000000001E-6</v>
      </c>
      <c r="J604" s="5">
        <v>3.63E-6</v>
      </c>
      <c r="K604" s="5">
        <v>4.5800000000000002E-6</v>
      </c>
      <c r="L604" s="5">
        <v>6.6800000000000004E-6</v>
      </c>
      <c r="M604" s="5">
        <v>1.27E-5</v>
      </c>
      <c r="N604" s="5">
        <v>1.273E-5</v>
      </c>
      <c r="O604" s="5">
        <v>1.305E-5</v>
      </c>
      <c r="P604" s="5">
        <v>1.306E-5</v>
      </c>
      <c r="Q604" s="5">
        <v>1.308E-5</v>
      </c>
      <c r="R604" s="5">
        <v>1.308E-5</v>
      </c>
      <c r="S604" s="5">
        <v>2.9390000000000002E-5</v>
      </c>
      <c r="T604" s="5">
        <v>3.3420000000000002E-5</v>
      </c>
      <c r="U604" s="5">
        <v>3.9759999999999999E-5</v>
      </c>
      <c r="V604" s="5">
        <v>7.0779999999999997E-5</v>
      </c>
      <c r="W604" s="5">
        <v>7.0920000000000005E-5</v>
      </c>
      <c r="X604" s="5">
        <v>1.0014999999999999E-4</v>
      </c>
      <c r="Y604" s="5">
        <v>501.80218260999999</v>
      </c>
      <c r="Z604" s="5">
        <v>531.13428128999999</v>
      </c>
      <c r="AA604" s="5">
        <v>531.13428134000003</v>
      </c>
      <c r="AB604" s="5">
        <v>531.13428167999996</v>
      </c>
      <c r="AC604" s="5">
        <v>531.13428171999999</v>
      </c>
      <c r="AD604" s="5">
        <v>531.13428196999996</v>
      </c>
      <c r="AE604" s="5">
        <v>531.13428208000005</v>
      </c>
      <c r="AF604" s="5">
        <v>586.43278525000005</v>
      </c>
      <c r="AG604" s="5">
        <v>586.43278527999996</v>
      </c>
    </row>
    <row r="605" spans="1:33">
      <c r="A605" s="56" t="s">
        <v>75</v>
      </c>
      <c r="B605" s="56" t="s">
        <v>198</v>
      </c>
      <c r="C605" s="56" t="s">
        <v>256</v>
      </c>
      <c r="D605" s="56" t="s">
        <v>257</v>
      </c>
      <c r="E605" s="56" t="s">
        <v>217</v>
      </c>
      <c r="F605" s="5">
        <v>624.26499999999999</v>
      </c>
      <c r="G605" s="5">
        <v>624.26500175000001</v>
      </c>
      <c r="H605" s="5">
        <v>624.26500222000004</v>
      </c>
      <c r="I605" s="5">
        <v>624.26500245</v>
      </c>
      <c r="J605" s="5">
        <v>624.26500290000001</v>
      </c>
      <c r="K605" s="5">
        <v>624.26500333000001</v>
      </c>
      <c r="L605" s="5">
        <v>624.26500364000003</v>
      </c>
      <c r="M605" s="5">
        <v>624.26500568000006</v>
      </c>
      <c r="N605" s="5">
        <v>970.97982128000001</v>
      </c>
      <c r="O605" s="5">
        <v>2061.0173177000001</v>
      </c>
      <c r="P605" s="5">
        <v>2061.01731771</v>
      </c>
      <c r="Q605" s="5">
        <v>2061.0173177299998</v>
      </c>
      <c r="R605" s="5">
        <v>2061.0173177299998</v>
      </c>
      <c r="S605" s="5">
        <v>2234.2656363900001</v>
      </c>
      <c r="T605" s="5">
        <v>2234.2656364099998</v>
      </c>
      <c r="U605" s="5">
        <v>2841.3966146900002</v>
      </c>
      <c r="V605" s="5">
        <v>2841.3966147199999</v>
      </c>
      <c r="W605" s="5">
        <v>2841.3966147400001</v>
      </c>
      <c r="X605" s="5">
        <v>2841.3966148700001</v>
      </c>
      <c r="Y605" s="5">
        <v>3284.0269060700002</v>
      </c>
      <c r="Z605" s="5">
        <v>3560.5490419799999</v>
      </c>
      <c r="AA605" s="5">
        <v>3560.5490420900001</v>
      </c>
      <c r="AB605" s="5">
        <v>3546.8368258099999</v>
      </c>
      <c r="AC605" s="5">
        <v>3546.83682585</v>
      </c>
      <c r="AD605" s="5">
        <v>3563.5010015900002</v>
      </c>
      <c r="AE605" s="5">
        <v>3512.5519535899998</v>
      </c>
      <c r="AF605" s="5">
        <v>4780.9999400799998</v>
      </c>
      <c r="AG605" s="5">
        <v>4699.9999401100004</v>
      </c>
    </row>
    <row r="606" spans="1:33">
      <c r="A606" s="56" t="s">
        <v>75</v>
      </c>
      <c r="B606" s="56" t="s">
        <v>198</v>
      </c>
      <c r="C606" s="56" t="s">
        <v>258</v>
      </c>
      <c r="D606" s="56" t="s">
        <v>259</v>
      </c>
      <c r="E606" s="56" t="s">
        <v>217</v>
      </c>
      <c r="F606" s="5">
        <v>0</v>
      </c>
      <c r="G606" s="5">
        <v>2.21E-6</v>
      </c>
      <c r="H606" s="5">
        <v>3.76E-6</v>
      </c>
      <c r="I606" s="5">
        <v>4.0799999999999999E-6</v>
      </c>
      <c r="J606" s="5">
        <v>4.1999999999999996E-6</v>
      </c>
      <c r="K606" s="5">
        <v>5.4099999999999999E-6</v>
      </c>
      <c r="L606" s="5">
        <v>1.006E-5</v>
      </c>
      <c r="M606" s="5">
        <v>1.3699999999999999E-5</v>
      </c>
      <c r="N606" s="5">
        <v>1.3709999999999999E-5</v>
      </c>
      <c r="O606" s="5">
        <v>1.4209999999999999E-5</v>
      </c>
      <c r="P606" s="5">
        <v>1.471E-5</v>
      </c>
      <c r="Q606" s="5">
        <v>1.519E-5</v>
      </c>
      <c r="R606" s="5">
        <v>1.519E-5</v>
      </c>
      <c r="S606" s="5">
        <v>1.908E-5</v>
      </c>
      <c r="T606" s="5">
        <v>2.2459999999999998E-5</v>
      </c>
      <c r="U606" s="5">
        <v>8.1970000000000003E-5</v>
      </c>
      <c r="V606" s="5">
        <v>399.99999690999999</v>
      </c>
      <c r="W606" s="5">
        <v>399.99999692</v>
      </c>
      <c r="X606" s="5">
        <v>399.99999693000001</v>
      </c>
      <c r="Y606" s="5">
        <v>399.99999695000002</v>
      </c>
      <c r="Z606" s="5">
        <v>399.99999696999998</v>
      </c>
      <c r="AA606" s="5">
        <v>399.99999758000001</v>
      </c>
      <c r="AB606" s="5">
        <v>400.00000051000001</v>
      </c>
      <c r="AC606" s="5">
        <v>400.00000053000002</v>
      </c>
      <c r="AD606" s="5">
        <v>400.00004001000002</v>
      </c>
      <c r="AE606" s="5">
        <v>1310.1946263899999</v>
      </c>
      <c r="AF606" s="5">
        <v>3745.8362605299999</v>
      </c>
      <c r="AG606" s="5">
        <v>3745.83626056</v>
      </c>
    </row>
    <row r="607" spans="1:33">
      <c r="A607" s="56" t="s">
        <v>75</v>
      </c>
      <c r="B607" s="56" t="s">
        <v>198</v>
      </c>
      <c r="C607" s="56" t="s">
        <v>260</v>
      </c>
      <c r="D607" s="56" t="s">
        <v>261</v>
      </c>
      <c r="E607" s="56" t="s">
        <v>217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</row>
    <row r="608" spans="1:33">
      <c r="A608" s="56" t="s">
        <v>75</v>
      </c>
      <c r="B608" s="56" t="s">
        <v>198</v>
      </c>
      <c r="C608" s="56" t="s">
        <v>262</v>
      </c>
      <c r="D608" s="56" t="s">
        <v>263</v>
      </c>
      <c r="E608" s="56" t="s">
        <v>217</v>
      </c>
      <c r="F608" s="5">
        <v>0</v>
      </c>
      <c r="G608" s="5">
        <v>2.0200000000000001E-6</v>
      </c>
      <c r="H608" s="5">
        <v>2.7199999999999998E-6</v>
      </c>
      <c r="I608" s="5">
        <v>3.0699999999999998E-6</v>
      </c>
      <c r="J608" s="5">
        <v>3.2600000000000001E-6</v>
      </c>
      <c r="K608" s="5">
        <v>4.1699999999999999E-6</v>
      </c>
      <c r="L608" s="5">
        <v>5.3299999999999998E-6</v>
      </c>
      <c r="M608" s="5">
        <v>7.8199999999999997E-6</v>
      </c>
      <c r="N608" s="5">
        <v>7.8499999999999994E-6</v>
      </c>
      <c r="O608" s="5">
        <v>8.1100000000000003E-6</v>
      </c>
      <c r="P608" s="5">
        <v>8.1499999999999999E-6</v>
      </c>
      <c r="Q608" s="5">
        <v>9.9699999999999994E-6</v>
      </c>
      <c r="R608" s="5">
        <v>9.9799999999999993E-6</v>
      </c>
      <c r="S608" s="5">
        <v>1.419E-5</v>
      </c>
      <c r="T608" s="5">
        <v>1.5849999999999999E-5</v>
      </c>
      <c r="U608" s="5">
        <v>2.9130000000000001E-5</v>
      </c>
      <c r="V608" s="5">
        <v>7.3759999999999999E-5</v>
      </c>
      <c r="W608" s="5">
        <v>7.3769999999999993E-5</v>
      </c>
      <c r="X608" s="5">
        <v>7.3800000000000005E-5</v>
      </c>
      <c r="Y608" s="5">
        <v>499.99999611999999</v>
      </c>
      <c r="Z608" s="5">
        <v>499.99999616000002</v>
      </c>
      <c r="AA608" s="5">
        <v>499.99999616999997</v>
      </c>
      <c r="AB608" s="5">
        <v>500.00000005999999</v>
      </c>
      <c r="AC608" s="5">
        <v>500.00000009000001</v>
      </c>
      <c r="AD608" s="5">
        <v>500.00000015000001</v>
      </c>
      <c r="AE608" s="5">
        <v>500.00000017999997</v>
      </c>
      <c r="AF608" s="5">
        <v>500.00000022</v>
      </c>
      <c r="AG608" s="5">
        <v>500.00000025000003</v>
      </c>
    </row>
    <row r="609" spans="1:33">
      <c r="A609" s="56" t="s">
        <v>75</v>
      </c>
      <c r="B609" s="56" t="s">
        <v>198</v>
      </c>
      <c r="C609" s="56" t="s">
        <v>264</v>
      </c>
      <c r="D609" s="56" t="s">
        <v>265</v>
      </c>
      <c r="E609" s="56" t="s">
        <v>217</v>
      </c>
      <c r="F609" s="5">
        <v>377.536</v>
      </c>
      <c r="G609" s="5">
        <v>377.53600207</v>
      </c>
      <c r="H609" s="5">
        <v>377.53600375000002</v>
      </c>
      <c r="I609" s="5">
        <v>377.53600377999999</v>
      </c>
      <c r="J609" s="5">
        <v>377.53600379</v>
      </c>
      <c r="K609" s="5">
        <v>377.53600463999999</v>
      </c>
      <c r="L609" s="5">
        <v>377.53600707999999</v>
      </c>
      <c r="M609" s="5">
        <v>377.53601510999999</v>
      </c>
      <c r="N609" s="5">
        <v>377.53601514000002</v>
      </c>
      <c r="O609" s="5">
        <v>377.53601731999998</v>
      </c>
      <c r="P609" s="5">
        <v>377.53601732999999</v>
      </c>
      <c r="Q609" s="5">
        <v>377.53601734</v>
      </c>
      <c r="R609" s="5">
        <v>377.53601734</v>
      </c>
      <c r="S609" s="5">
        <v>377.53603757000002</v>
      </c>
      <c r="T609" s="5">
        <v>377.53604259000002</v>
      </c>
      <c r="U609" s="5">
        <v>377.53610284000001</v>
      </c>
      <c r="V609" s="5">
        <v>377.53610956</v>
      </c>
      <c r="W609" s="5">
        <v>377.53611031000003</v>
      </c>
      <c r="X609" s="5">
        <v>377.53660473000002</v>
      </c>
      <c r="Y609" s="5">
        <v>935.01424956000005</v>
      </c>
      <c r="Z609" s="5">
        <v>935.01424963999989</v>
      </c>
      <c r="AA609" s="5">
        <v>827.49425021999991</v>
      </c>
      <c r="AB609" s="5">
        <v>1028.5183224499999</v>
      </c>
      <c r="AC609" s="5">
        <v>1028.5183224800001</v>
      </c>
      <c r="AD609" s="5">
        <v>1893.1137752</v>
      </c>
      <c r="AE609" s="5">
        <v>1893.1137752499999</v>
      </c>
      <c r="AF609" s="5">
        <v>1970.01596135</v>
      </c>
      <c r="AG609" s="5">
        <v>1970.01596137</v>
      </c>
    </row>
    <row r="610" spans="1:33">
      <c r="A610" s="56" t="s">
        <v>75</v>
      </c>
      <c r="B610" s="56" t="s">
        <v>199</v>
      </c>
      <c r="C610" s="56" t="s">
        <v>266</v>
      </c>
      <c r="D610" s="56" t="s">
        <v>267</v>
      </c>
      <c r="E610" s="56" t="s">
        <v>217</v>
      </c>
      <c r="F610" s="5">
        <v>142.1628</v>
      </c>
      <c r="G610" s="5">
        <v>142.1628</v>
      </c>
      <c r="H610" s="5">
        <v>142.1628</v>
      </c>
      <c r="I610" s="5">
        <v>142.1628</v>
      </c>
      <c r="J610" s="5">
        <v>142.1628</v>
      </c>
      <c r="K610" s="5">
        <v>142.1628</v>
      </c>
      <c r="L610" s="5">
        <v>142.1628</v>
      </c>
      <c r="M610" s="5">
        <v>142.1628</v>
      </c>
      <c r="N610" s="5">
        <v>142.1628</v>
      </c>
      <c r="O610" s="5">
        <v>142.1628</v>
      </c>
      <c r="P610" s="5">
        <v>142.1628</v>
      </c>
      <c r="Q610" s="5">
        <v>142.1628</v>
      </c>
      <c r="R610" s="5">
        <v>142.1628</v>
      </c>
      <c r="S610" s="5">
        <v>142.1628</v>
      </c>
      <c r="T610" s="5">
        <v>142.1628</v>
      </c>
      <c r="U610" s="5">
        <v>142.1628</v>
      </c>
      <c r="V610" s="5">
        <v>142.1628</v>
      </c>
      <c r="W610" s="5">
        <v>142.1628</v>
      </c>
      <c r="X610" s="5">
        <v>94.996799999999993</v>
      </c>
      <c r="Y610" s="5">
        <v>94.996799999999993</v>
      </c>
      <c r="Z610" s="5">
        <v>94.996799999999993</v>
      </c>
      <c r="AA610" s="5">
        <v>94.996799999999993</v>
      </c>
      <c r="AB610" s="5">
        <v>94.996799999999993</v>
      </c>
      <c r="AC610" s="5">
        <v>94.996799999999993</v>
      </c>
      <c r="AD610" s="5">
        <v>94.996799999999993</v>
      </c>
      <c r="AE610" s="5">
        <v>94.996799999999993</v>
      </c>
      <c r="AF610" s="5">
        <v>0</v>
      </c>
      <c r="AG610" s="5">
        <v>0</v>
      </c>
    </row>
    <row r="611" spans="1:33">
      <c r="A611" s="56" t="s">
        <v>75</v>
      </c>
      <c r="B611" s="56" t="s">
        <v>199</v>
      </c>
      <c r="C611" s="56" t="s">
        <v>268</v>
      </c>
      <c r="D611" s="56" t="s">
        <v>269</v>
      </c>
      <c r="E611" s="56" t="s">
        <v>217</v>
      </c>
      <c r="F611" s="5">
        <v>25.219000000000001</v>
      </c>
      <c r="G611" s="5">
        <v>25.219003130000001</v>
      </c>
      <c r="H611" s="5">
        <v>25.219006749999998</v>
      </c>
      <c r="I611" s="5">
        <v>25.219008030000001</v>
      </c>
      <c r="J611" s="5">
        <v>25.21900806</v>
      </c>
      <c r="K611" s="5">
        <v>25.219008070000001</v>
      </c>
      <c r="L611" s="5">
        <v>25.219011810000001</v>
      </c>
      <c r="M611" s="5">
        <v>25.219023279999998</v>
      </c>
      <c r="N611" s="5">
        <v>19.091023700000001</v>
      </c>
      <c r="O611" s="5">
        <v>19.091039030000001</v>
      </c>
      <c r="P611" s="5">
        <v>19.091039049999999</v>
      </c>
      <c r="Q611" s="5">
        <v>19.091040069999998</v>
      </c>
      <c r="R611" s="5">
        <v>19.091040069999998</v>
      </c>
      <c r="S611" s="5">
        <v>19.091082289999999</v>
      </c>
      <c r="T611" s="5">
        <v>19.09109432</v>
      </c>
      <c r="U611" s="5">
        <v>1133.4767725300001</v>
      </c>
      <c r="V611" s="5">
        <v>1133.47677256</v>
      </c>
      <c r="W611" s="5">
        <v>1133.4767726299999</v>
      </c>
      <c r="X611" s="5">
        <v>1121.75677266</v>
      </c>
      <c r="Y611" s="5">
        <v>1121.7567727600001</v>
      </c>
      <c r="Z611" s="5">
        <v>1121.7567728199999</v>
      </c>
      <c r="AA611" s="5">
        <v>1157.6246131299999</v>
      </c>
      <c r="AB611" s="5">
        <v>1150.25361524</v>
      </c>
      <c r="AC611" s="5">
        <v>1150.2536153200001</v>
      </c>
      <c r="AD611" s="5">
        <v>1246.0238588300001</v>
      </c>
      <c r="AE611" s="5">
        <v>1246.02385923</v>
      </c>
      <c r="AF611" s="5">
        <v>2062.6180321900001</v>
      </c>
      <c r="AG611" s="5">
        <v>2062.6180322099999</v>
      </c>
    </row>
    <row r="612" spans="1:33">
      <c r="A612" s="56" t="s">
        <v>75</v>
      </c>
      <c r="B612" s="56" t="s">
        <v>199</v>
      </c>
      <c r="C612" s="56" t="s">
        <v>270</v>
      </c>
      <c r="D612" s="56" t="s">
        <v>271</v>
      </c>
      <c r="E612" s="56" t="s">
        <v>217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</row>
    <row r="613" spans="1:33">
      <c r="A613" s="56" t="s">
        <v>75</v>
      </c>
      <c r="B613" s="56" t="s">
        <v>199</v>
      </c>
      <c r="C613" s="56" t="s">
        <v>272</v>
      </c>
      <c r="D613" s="56" t="s">
        <v>273</v>
      </c>
      <c r="E613" s="56" t="s">
        <v>217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</row>
    <row r="614" spans="1:33">
      <c r="A614" s="56" t="s">
        <v>75</v>
      </c>
      <c r="B614" s="56" t="s">
        <v>199</v>
      </c>
      <c r="C614" s="56" t="s">
        <v>274</v>
      </c>
      <c r="D614" s="56" t="s">
        <v>275</v>
      </c>
      <c r="E614" s="56" t="s">
        <v>217</v>
      </c>
      <c r="F614" s="5">
        <v>295.2</v>
      </c>
      <c r="G614" s="5">
        <v>295.20000248000002</v>
      </c>
      <c r="H614" s="5">
        <v>295.20000447000001</v>
      </c>
      <c r="I614" s="5">
        <v>295.20000561000001</v>
      </c>
      <c r="J614" s="5">
        <v>295.20000578000003</v>
      </c>
      <c r="K614" s="5">
        <v>295.20000579999999</v>
      </c>
      <c r="L614" s="5">
        <v>295.20000691000001</v>
      </c>
      <c r="M614" s="5">
        <v>295.20001271000001</v>
      </c>
      <c r="N614" s="5">
        <v>295.20001273000003</v>
      </c>
      <c r="O614" s="5">
        <v>295.20002218000002</v>
      </c>
      <c r="P614" s="5">
        <v>295.20002219000003</v>
      </c>
      <c r="Q614" s="5">
        <v>295.20002220999999</v>
      </c>
      <c r="R614" s="5">
        <v>295.20002220999999</v>
      </c>
      <c r="S614" s="5">
        <v>295.20002295</v>
      </c>
      <c r="T614" s="5">
        <v>295.20003958000001</v>
      </c>
      <c r="U614" s="5">
        <v>307.09738284000002</v>
      </c>
      <c r="V614" s="5">
        <v>307.09738285999998</v>
      </c>
      <c r="W614" s="5">
        <v>307.09738288</v>
      </c>
      <c r="X614" s="5">
        <v>307.09738297000001</v>
      </c>
      <c r="Y614" s="5">
        <v>307.09738300999999</v>
      </c>
      <c r="Z614" s="5">
        <v>789.54570295999997</v>
      </c>
      <c r="AA614" s="5">
        <v>573.54570343</v>
      </c>
      <c r="AB614" s="5">
        <v>573.54570361000003</v>
      </c>
      <c r="AC614" s="5">
        <v>573.54570365000006</v>
      </c>
      <c r="AD614" s="5">
        <v>695.32822037000005</v>
      </c>
      <c r="AE614" s="5">
        <v>1370.36794102</v>
      </c>
      <c r="AF614" s="5">
        <v>2469.60150716</v>
      </c>
      <c r="AG614" s="5">
        <v>2469.6015071800002</v>
      </c>
    </row>
    <row r="615" spans="1:33">
      <c r="A615" s="56" t="s">
        <v>75</v>
      </c>
      <c r="B615" s="56" t="s">
        <v>199</v>
      </c>
      <c r="C615" s="56" t="s">
        <v>276</v>
      </c>
      <c r="D615" s="56" t="s">
        <v>277</v>
      </c>
      <c r="E615" s="56" t="s">
        <v>217</v>
      </c>
      <c r="F615" s="5">
        <v>0</v>
      </c>
      <c r="G615" s="5">
        <v>0</v>
      </c>
      <c r="H615" s="5">
        <v>5.3700000000000003E-6</v>
      </c>
      <c r="I615" s="5">
        <v>6.1299999999999998E-6</v>
      </c>
      <c r="J615" s="5">
        <v>6.8700000000000003E-6</v>
      </c>
      <c r="K615" s="5">
        <v>7.0199999999999997E-6</v>
      </c>
      <c r="L615" s="5">
        <v>8.4500000000000004E-6</v>
      </c>
      <c r="M615" s="5">
        <v>2.156E-5</v>
      </c>
      <c r="N615" s="5">
        <v>2.1610000000000001E-5</v>
      </c>
      <c r="O615" s="5">
        <v>3.8399999999999998E-5</v>
      </c>
      <c r="P615" s="5">
        <v>3.8430000000000003E-5</v>
      </c>
      <c r="Q615" s="5">
        <v>4.1019999999999997E-5</v>
      </c>
      <c r="R615" s="5">
        <v>4.1029999999999998E-5</v>
      </c>
      <c r="S615" s="5">
        <v>4.8090000000000002E-5</v>
      </c>
      <c r="T615" s="5">
        <v>9.0140000000000001E-5</v>
      </c>
      <c r="U615" s="5">
        <v>2.8595000000000001E-3</v>
      </c>
      <c r="V615" s="5">
        <v>2.8595500000000002E-3</v>
      </c>
      <c r="W615" s="5">
        <v>2.8596300000000002E-3</v>
      </c>
      <c r="X615" s="5">
        <v>207.78415801</v>
      </c>
      <c r="Y615" s="5">
        <v>456.14421676000001</v>
      </c>
      <c r="Z615" s="5">
        <v>1555.25662732</v>
      </c>
      <c r="AA615" s="5">
        <v>1607.76866971</v>
      </c>
      <c r="AB615" s="5">
        <v>1689.2929118100001</v>
      </c>
      <c r="AC615" s="5">
        <v>1689.2929119400001</v>
      </c>
      <c r="AD615" s="5">
        <v>1689.29291248</v>
      </c>
      <c r="AE615" s="5">
        <v>1912.0112993099999</v>
      </c>
      <c r="AF615" s="5">
        <v>1938.55390255</v>
      </c>
      <c r="AG615" s="5">
        <v>1938.55390257</v>
      </c>
    </row>
    <row r="616" spans="1:33">
      <c r="A616" s="56" t="s">
        <v>75</v>
      </c>
      <c r="B616" s="56" t="s">
        <v>199</v>
      </c>
      <c r="C616" s="56" t="s">
        <v>278</v>
      </c>
      <c r="D616" s="56" t="s">
        <v>279</v>
      </c>
      <c r="E616" s="56" t="s">
        <v>217</v>
      </c>
      <c r="F616" s="5">
        <v>0</v>
      </c>
      <c r="G616" s="5">
        <v>3.2600000000000001E-6</v>
      </c>
      <c r="H616" s="5">
        <v>6.0499999999999997E-6</v>
      </c>
      <c r="I616" s="5">
        <v>8.1599999999999998E-6</v>
      </c>
      <c r="J616" s="5">
        <v>9.0000000000000002E-6</v>
      </c>
      <c r="K616" s="5">
        <v>9.02E-6</v>
      </c>
      <c r="L616" s="5">
        <v>1.154E-5</v>
      </c>
      <c r="M616" s="5">
        <v>2.995E-5</v>
      </c>
      <c r="N616" s="5">
        <v>2.9960000000000001E-5</v>
      </c>
      <c r="O616" s="5">
        <v>135.18042722999999</v>
      </c>
      <c r="P616" s="5">
        <v>135.18042724</v>
      </c>
      <c r="Q616" s="5">
        <v>135.18042725999999</v>
      </c>
      <c r="R616" s="5">
        <v>135.18042725999999</v>
      </c>
      <c r="S616" s="5">
        <v>135.18042728</v>
      </c>
      <c r="T616" s="5">
        <v>524.47159952000004</v>
      </c>
      <c r="U616" s="5">
        <v>627.74855511999999</v>
      </c>
      <c r="V616" s="5">
        <v>627.74855514000001</v>
      </c>
      <c r="W616" s="5">
        <v>627.74855515000002</v>
      </c>
      <c r="X616" s="5">
        <v>627.74855517000003</v>
      </c>
      <c r="Y616" s="5">
        <v>627.74855518000004</v>
      </c>
      <c r="Z616" s="5">
        <v>627.74855520999995</v>
      </c>
      <c r="AA616" s="5">
        <v>656.55388554000001</v>
      </c>
      <c r="AB616" s="5">
        <v>656.55388570000002</v>
      </c>
      <c r="AC616" s="5">
        <v>656.55388576999997</v>
      </c>
      <c r="AD616" s="5">
        <v>656.55388588999995</v>
      </c>
      <c r="AE616" s="5">
        <v>678.66857441000002</v>
      </c>
      <c r="AF616" s="5">
        <v>690.33721102000004</v>
      </c>
      <c r="AG616" s="5">
        <v>690.33721104000006</v>
      </c>
    </row>
    <row r="617" spans="1:33">
      <c r="A617" s="56" t="s">
        <v>75</v>
      </c>
      <c r="B617" s="56" t="s">
        <v>199</v>
      </c>
      <c r="C617" s="56" t="s">
        <v>280</v>
      </c>
      <c r="D617" s="56" t="s">
        <v>281</v>
      </c>
      <c r="E617" s="56" t="s">
        <v>217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</row>
    <row r="618" spans="1:33">
      <c r="A618" s="56" t="s">
        <v>75</v>
      </c>
      <c r="B618" s="56" t="s">
        <v>199</v>
      </c>
      <c r="C618" s="56" t="s">
        <v>282</v>
      </c>
      <c r="D618" s="56" t="s">
        <v>283</v>
      </c>
      <c r="E618" s="56" t="s">
        <v>217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</row>
    <row r="619" spans="1:33">
      <c r="A619" s="56" t="s">
        <v>75</v>
      </c>
      <c r="B619" s="56" t="s">
        <v>200</v>
      </c>
      <c r="C619" s="56" t="s">
        <v>284</v>
      </c>
      <c r="D619" s="56" t="s">
        <v>285</v>
      </c>
      <c r="E619" s="56" t="s">
        <v>217</v>
      </c>
      <c r="F619" s="5">
        <v>0</v>
      </c>
      <c r="G619" s="5">
        <v>2.2699999999999999E-6</v>
      </c>
      <c r="H619" s="5">
        <v>6.0599999999999996E-6</v>
      </c>
      <c r="I619" s="5">
        <v>6.0800000000000002E-6</v>
      </c>
      <c r="J619" s="5">
        <v>6.0800000000000002E-6</v>
      </c>
      <c r="K619" s="5">
        <v>7.2799999999999998E-6</v>
      </c>
      <c r="L619" s="5">
        <v>7.2799999999999998E-6</v>
      </c>
      <c r="M619" s="5">
        <v>8.1999999999999994E-6</v>
      </c>
      <c r="N619" s="5">
        <v>9.2299999999999997E-6</v>
      </c>
      <c r="O619" s="5">
        <v>9.3100000000000006E-6</v>
      </c>
      <c r="P619" s="5">
        <v>9.3300000000000005E-6</v>
      </c>
      <c r="Q619" s="5">
        <v>9.3500000000000003E-6</v>
      </c>
      <c r="R619" s="5">
        <v>9.3500000000000003E-6</v>
      </c>
      <c r="S619" s="5">
        <v>1.006E-5</v>
      </c>
      <c r="T619" s="5">
        <v>1.1209999999999999E-5</v>
      </c>
      <c r="U619" s="5">
        <v>1.207E-5</v>
      </c>
      <c r="V619" s="5">
        <v>1.208E-5</v>
      </c>
      <c r="W619" s="5">
        <v>1.2089999999999999E-5</v>
      </c>
      <c r="X619" s="5">
        <v>1.2109999999999999E-5</v>
      </c>
      <c r="Y619" s="5">
        <v>2.2160000000000001E-5</v>
      </c>
      <c r="Z619" s="5">
        <v>2.2169999999999999E-5</v>
      </c>
      <c r="AA619" s="5">
        <v>2.5210000000000001E-5</v>
      </c>
      <c r="AB619" s="5">
        <v>3.6959999999999998E-5</v>
      </c>
      <c r="AC619" s="5">
        <v>3.697E-5</v>
      </c>
      <c r="AD619" s="5">
        <v>3.6999999999999998E-5</v>
      </c>
      <c r="AE619" s="5">
        <v>3.7020000000000001E-5</v>
      </c>
      <c r="AF619" s="5">
        <v>4.1879999999999999E-5</v>
      </c>
      <c r="AG619" s="5">
        <v>4.1909999999999997E-5</v>
      </c>
    </row>
    <row r="620" spans="1:33">
      <c r="A620" s="56" t="s">
        <v>75</v>
      </c>
      <c r="B620" s="56" t="s">
        <v>200</v>
      </c>
      <c r="C620" s="56" t="s">
        <v>286</v>
      </c>
      <c r="D620" s="56" t="s">
        <v>287</v>
      </c>
      <c r="E620" s="56" t="s">
        <v>217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</row>
    <row r="621" spans="1:33">
      <c r="A621" s="56" t="s">
        <v>75</v>
      </c>
      <c r="B621" s="56" t="s">
        <v>200</v>
      </c>
      <c r="C621" s="56" t="s">
        <v>288</v>
      </c>
      <c r="D621" s="56" t="s">
        <v>289</v>
      </c>
      <c r="E621" s="56" t="s">
        <v>217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</row>
    <row r="622" spans="1:33" ht="16.5" customHeight="1"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33">
      <c r="A623" s="56" t="s">
        <v>75</v>
      </c>
      <c r="B623" s="56" t="s">
        <v>197</v>
      </c>
      <c r="C623" s="56" t="s">
        <v>215</v>
      </c>
      <c r="D623" s="56" t="s">
        <v>216</v>
      </c>
      <c r="E623" s="56" t="s">
        <v>142</v>
      </c>
      <c r="F623" s="5">
        <v>330.26499999999999</v>
      </c>
      <c r="G623" s="5">
        <v>829.99999306999996</v>
      </c>
      <c r="H623" s="5">
        <v>829.99999306999996</v>
      </c>
      <c r="I623" s="5">
        <v>829.99999306999996</v>
      </c>
      <c r="J623" s="5">
        <v>829.99999306999996</v>
      </c>
      <c r="K623" s="5">
        <v>838.23008494999988</v>
      </c>
      <c r="L623" s="5">
        <v>842.89850518999992</v>
      </c>
      <c r="M623" s="5">
        <v>849.60787624</v>
      </c>
      <c r="N623" s="5">
        <v>856.13019992</v>
      </c>
      <c r="O623" s="5">
        <v>856.13020473999995</v>
      </c>
      <c r="P623" s="5">
        <v>856.41652850000003</v>
      </c>
      <c r="Q623" s="5">
        <v>863.39311184000007</v>
      </c>
      <c r="R623" s="5">
        <v>863.39311185000008</v>
      </c>
      <c r="S623" s="5">
        <v>879.05417900999998</v>
      </c>
      <c r="T623" s="5">
        <v>900.26502751999999</v>
      </c>
      <c r="U623" s="5">
        <v>1114.7332027</v>
      </c>
      <c r="V623" s="5">
        <v>1431.29466419</v>
      </c>
      <c r="W623" s="5">
        <v>1431.29466422</v>
      </c>
      <c r="X623" s="5">
        <v>1431.2946642700001</v>
      </c>
      <c r="Y623" s="5">
        <v>1431.2946643</v>
      </c>
      <c r="Z623" s="5">
        <v>1489.39871369</v>
      </c>
      <c r="AA623" s="5">
        <v>1489.3987137399999</v>
      </c>
      <c r="AB623" s="5">
        <v>1782.4057360500001</v>
      </c>
      <c r="AC623" s="5">
        <v>1782.4057360700001</v>
      </c>
      <c r="AD623" s="5">
        <v>1782.4057360899999</v>
      </c>
      <c r="AE623" s="5">
        <v>1822.6111999499999</v>
      </c>
      <c r="AF623" s="5">
        <v>1822.61120074</v>
      </c>
      <c r="AG623" s="5">
        <v>1837.7128656499999</v>
      </c>
    </row>
    <row r="624" spans="1:33">
      <c r="A624" s="56" t="s">
        <v>75</v>
      </c>
      <c r="B624" s="56" t="s">
        <v>197</v>
      </c>
      <c r="C624" s="56" t="s">
        <v>218</v>
      </c>
      <c r="D624" s="56" t="s">
        <v>219</v>
      </c>
      <c r="E624" s="56" t="s">
        <v>142</v>
      </c>
      <c r="F624" s="5">
        <v>43.2</v>
      </c>
      <c r="G624" s="5">
        <v>43.200006780000002</v>
      </c>
      <c r="H624" s="5">
        <v>43.200006780000002</v>
      </c>
      <c r="I624" s="5">
        <v>43.200006780000002</v>
      </c>
      <c r="J624" s="5">
        <v>43.200006780000002</v>
      </c>
      <c r="K624" s="5">
        <v>43.200010319999997</v>
      </c>
      <c r="L624" s="5">
        <v>43.20002461</v>
      </c>
      <c r="M624" s="5">
        <v>43.200029639999997</v>
      </c>
      <c r="N624" s="5">
        <v>43.200029649999998</v>
      </c>
      <c r="O624" s="5">
        <v>374.75278894000002</v>
      </c>
      <c r="P624" s="5">
        <v>737.98150258999999</v>
      </c>
      <c r="Q624" s="5">
        <v>737.9815026</v>
      </c>
      <c r="R624" s="5">
        <v>737.98150261000001</v>
      </c>
      <c r="S624" s="5">
        <v>737.98150262000001</v>
      </c>
      <c r="T624" s="5">
        <v>737.98150264000003</v>
      </c>
      <c r="U624" s="5">
        <v>779.63135424000006</v>
      </c>
      <c r="V624" s="5">
        <v>779.63135425000007</v>
      </c>
      <c r="W624" s="5">
        <v>779.63135426000008</v>
      </c>
      <c r="X624" s="5">
        <v>779.63135426000008</v>
      </c>
      <c r="Y624" s="5">
        <v>779.63135427000009</v>
      </c>
      <c r="Z624" s="5">
        <v>787.91264722000005</v>
      </c>
      <c r="AA624" s="5">
        <v>787.9126472800001</v>
      </c>
      <c r="AB624" s="5">
        <v>787.91264734000004</v>
      </c>
      <c r="AC624" s="5">
        <v>755.05399775000001</v>
      </c>
      <c r="AD624" s="5">
        <v>755.05399776000002</v>
      </c>
      <c r="AE624" s="5">
        <v>755.05399780000005</v>
      </c>
      <c r="AF624" s="5">
        <v>763.69069466999997</v>
      </c>
      <c r="AG624" s="5">
        <v>763.69069471</v>
      </c>
    </row>
    <row r="625" spans="1:33">
      <c r="A625" s="56" t="s">
        <v>75</v>
      </c>
      <c r="B625" s="56" t="s">
        <v>197</v>
      </c>
      <c r="C625" s="56" t="s">
        <v>220</v>
      </c>
      <c r="D625" s="56" t="s">
        <v>221</v>
      </c>
      <c r="E625" s="56" t="s">
        <v>142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</row>
    <row r="626" spans="1:33">
      <c r="A626" s="56" t="s">
        <v>75</v>
      </c>
      <c r="B626" s="56" t="s">
        <v>197</v>
      </c>
      <c r="C626" s="56" t="s">
        <v>222</v>
      </c>
      <c r="D626" s="56" t="s">
        <v>223</v>
      </c>
      <c r="E626" s="56" t="s">
        <v>142</v>
      </c>
      <c r="F626" s="5">
        <v>0</v>
      </c>
      <c r="G626" s="5">
        <v>1.048E-5</v>
      </c>
      <c r="H626" s="5">
        <v>1.4780000000000001E-5</v>
      </c>
      <c r="I626" s="5">
        <v>1.997E-5</v>
      </c>
      <c r="J626" s="5">
        <v>1000.00000688</v>
      </c>
      <c r="K626" s="5">
        <v>1000.00001361</v>
      </c>
      <c r="L626" s="5">
        <v>1643.74341617</v>
      </c>
      <c r="M626" s="5">
        <v>1643.7434164599999</v>
      </c>
      <c r="N626" s="5">
        <v>1643.7434164599999</v>
      </c>
      <c r="O626" s="5">
        <v>1643.7434164599999</v>
      </c>
      <c r="P626" s="5">
        <v>1643.7434164599999</v>
      </c>
      <c r="Q626" s="5">
        <v>1643.7434164599999</v>
      </c>
      <c r="R626" s="5">
        <v>1643.7434164599999</v>
      </c>
      <c r="S626" s="5">
        <v>1643.7434164599999</v>
      </c>
      <c r="T626" s="5">
        <v>1643.7434165</v>
      </c>
      <c r="U626" s="5">
        <v>1643.74341652</v>
      </c>
      <c r="V626" s="5">
        <v>1643.74341652</v>
      </c>
      <c r="W626" s="5">
        <v>1643.74341654</v>
      </c>
      <c r="X626" s="5">
        <v>1643.74341656</v>
      </c>
      <c r="Y626" s="5">
        <v>1643.74341658</v>
      </c>
      <c r="Z626" s="5">
        <v>1643.7434167199999</v>
      </c>
      <c r="AA626" s="5">
        <v>1643.7434168100001</v>
      </c>
      <c r="AB626" s="5">
        <v>1643.7434168299999</v>
      </c>
      <c r="AC626" s="5">
        <v>1643.74341695</v>
      </c>
      <c r="AD626" s="5">
        <v>1643.7434169600001</v>
      </c>
      <c r="AE626" s="5">
        <v>1691.21552836</v>
      </c>
      <c r="AF626" s="5">
        <v>1862.2436204799999</v>
      </c>
      <c r="AG626" s="5">
        <v>1862.24362049</v>
      </c>
    </row>
    <row r="627" spans="1:33">
      <c r="A627" s="56" t="s">
        <v>75</v>
      </c>
      <c r="B627" s="56" t="s">
        <v>197</v>
      </c>
      <c r="C627" s="56" t="s">
        <v>224</v>
      </c>
      <c r="D627" s="56" t="s">
        <v>225</v>
      </c>
      <c r="E627" s="56" t="s">
        <v>142</v>
      </c>
      <c r="F627" s="5">
        <v>0</v>
      </c>
      <c r="G627" s="5">
        <v>3.7500000000000001E-6</v>
      </c>
      <c r="H627" s="5">
        <v>7.6000000000000001E-6</v>
      </c>
      <c r="I627" s="5">
        <v>7.7300000000000005E-6</v>
      </c>
      <c r="J627" s="5">
        <v>1.594E-5</v>
      </c>
      <c r="K627" s="5">
        <v>94.576592910000002</v>
      </c>
      <c r="L627" s="5">
        <v>94.576592959999999</v>
      </c>
      <c r="M627" s="5">
        <v>94.576592969999993</v>
      </c>
      <c r="N627" s="5">
        <v>94.576592980000001</v>
      </c>
      <c r="O627" s="5">
        <v>94.576592980000001</v>
      </c>
      <c r="P627" s="5">
        <v>94.576592989999995</v>
      </c>
      <c r="Q627" s="5">
        <v>94.576592989999995</v>
      </c>
      <c r="R627" s="5">
        <v>94.576592989999995</v>
      </c>
      <c r="S627" s="5">
        <v>94.576593009999996</v>
      </c>
      <c r="T627" s="5">
        <v>105.15157551</v>
      </c>
      <c r="U627" s="5">
        <v>105.15157553</v>
      </c>
      <c r="V627" s="5">
        <v>105.15157554</v>
      </c>
      <c r="W627" s="5">
        <v>105.15157554</v>
      </c>
      <c r="X627" s="5">
        <v>105.15157554</v>
      </c>
      <c r="Y627" s="5">
        <v>105.15157555</v>
      </c>
      <c r="Z627" s="5">
        <v>105.15157556</v>
      </c>
      <c r="AA627" s="5">
        <v>105.15157578</v>
      </c>
      <c r="AB627" s="5">
        <v>105.1515758</v>
      </c>
      <c r="AC627" s="5">
        <v>105.15157598</v>
      </c>
      <c r="AD627" s="5">
        <v>105.15157609000001</v>
      </c>
      <c r="AE627" s="5">
        <v>116.82563158000001</v>
      </c>
      <c r="AF627" s="5">
        <v>116.82563195</v>
      </c>
      <c r="AG627" s="5">
        <v>116.82563197</v>
      </c>
    </row>
    <row r="628" spans="1:33">
      <c r="A628" s="56" t="s">
        <v>75</v>
      </c>
      <c r="B628" s="56" t="s">
        <v>197</v>
      </c>
      <c r="C628" s="56" t="s">
        <v>226</v>
      </c>
      <c r="D628" s="56" t="s">
        <v>227</v>
      </c>
      <c r="E628" s="56" t="s">
        <v>142</v>
      </c>
      <c r="F628" s="5">
        <v>0</v>
      </c>
      <c r="G628" s="5">
        <v>355.01126011000002</v>
      </c>
      <c r="H628" s="5">
        <v>900.00000643999999</v>
      </c>
      <c r="I628" s="5">
        <v>900.00000694000005</v>
      </c>
      <c r="J628" s="5">
        <v>900.00001141999996</v>
      </c>
      <c r="K628" s="5">
        <v>900.00001895000003</v>
      </c>
      <c r="L628" s="5">
        <v>1011.27135801</v>
      </c>
      <c r="M628" s="5">
        <v>1969.2681682299999</v>
      </c>
      <c r="N628" s="5">
        <v>1969.26816824</v>
      </c>
      <c r="O628" s="5">
        <v>2329.6148705800001</v>
      </c>
      <c r="P628" s="5">
        <v>2665.49570851</v>
      </c>
      <c r="Q628" s="5">
        <v>2665.49570851</v>
      </c>
      <c r="R628" s="5">
        <v>2665.49570851</v>
      </c>
      <c r="S628" s="5">
        <v>2665.4957085299998</v>
      </c>
      <c r="T628" s="5">
        <v>2665.4957098499999</v>
      </c>
      <c r="U628" s="5">
        <v>2858.7816418500001</v>
      </c>
      <c r="V628" s="5">
        <v>2858.78164186</v>
      </c>
      <c r="W628" s="5">
        <v>2858.7816420499998</v>
      </c>
      <c r="X628" s="5">
        <v>2858.7816421000002</v>
      </c>
      <c r="Y628" s="5">
        <v>3487.4640255999998</v>
      </c>
      <c r="Z628" s="5">
        <v>3499.9999935699998</v>
      </c>
      <c r="AA628" s="5">
        <v>3499.9999935999999</v>
      </c>
      <c r="AB628" s="5">
        <v>3499.9999936499999</v>
      </c>
      <c r="AC628" s="5">
        <v>3499.9999936700001</v>
      </c>
      <c r="AD628" s="5">
        <v>3499.9999937299999</v>
      </c>
      <c r="AE628" s="5">
        <v>3499.9999937900002</v>
      </c>
      <c r="AF628" s="5">
        <v>3499.9999938199999</v>
      </c>
      <c r="AG628" s="5">
        <v>3499.9999938300002</v>
      </c>
    </row>
    <row r="629" spans="1:33">
      <c r="A629" s="56" t="s">
        <v>75</v>
      </c>
      <c r="B629" s="56" t="s">
        <v>197</v>
      </c>
      <c r="C629" s="56" t="s">
        <v>228</v>
      </c>
      <c r="D629" s="56" t="s">
        <v>229</v>
      </c>
      <c r="E629" s="56" t="s">
        <v>142</v>
      </c>
      <c r="F629" s="5">
        <v>0</v>
      </c>
      <c r="G629" s="5">
        <v>5.5999999999999997E-6</v>
      </c>
      <c r="H629" s="5">
        <v>1.043E-5</v>
      </c>
      <c r="I629" s="5">
        <v>1.345E-5</v>
      </c>
      <c r="J629" s="5">
        <v>2.459E-5</v>
      </c>
      <c r="K629" s="5">
        <v>8.5489999999999996E-5</v>
      </c>
      <c r="L629" s="5">
        <v>1.0187E-4</v>
      </c>
      <c r="M629" s="5">
        <v>197.44964227</v>
      </c>
      <c r="N629" s="5">
        <v>197.44964231</v>
      </c>
      <c r="O629" s="5">
        <v>300.00009942000003</v>
      </c>
      <c r="P629" s="5">
        <v>557.21609622999995</v>
      </c>
      <c r="Q629" s="5">
        <v>557.21609623999996</v>
      </c>
      <c r="R629" s="5">
        <v>557.21609623999996</v>
      </c>
      <c r="S629" s="5">
        <v>557.21609631000001</v>
      </c>
      <c r="T629" s="5">
        <v>557.21609654000008</v>
      </c>
      <c r="U629" s="5">
        <v>557.21609655999998</v>
      </c>
      <c r="V629" s="5">
        <v>557.21609658</v>
      </c>
      <c r="W629" s="5">
        <v>576.15080951999994</v>
      </c>
      <c r="X629" s="5">
        <v>576.15081001999999</v>
      </c>
      <c r="Y629" s="5">
        <v>1099.9999958999999</v>
      </c>
      <c r="Z629" s="5">
        <v>1262.91129634</v>
      </c>
      <c r="AA629" s="5">
        <v>1262.91129641</v>
      </c>
      <c r="AB629" s="5">
        <v>1346.7069085600001</v>
      </c>
      <c r="AC629" s="5">
        <v>1346.70690857</v>
      </c>
      <c r="AD629" s="5">
        <v>1346.70691844</v>
      </c>
      <c r="AE629" s="5">
        <v>1745.47847275</v>
      </c>
      <c r="AF629" s="5">
        <v>1835.6272489</v>
      </c>
      <c r="AG629" s="5">
        <v>1835.6272489099999</v>
      </c>
    </row>
    <row r="630" spans="1:33">
      <c r="A630" s="56" t="s">
        <v>75</v>
      </c>
      <c r="B630" s="56" t="s">
        <v>197</v>
      </c>
      <c r="C630" s="56" t="s">
        <v>230</v>
      </c>
      <c r="D630" s="56" t="s">
        <v>231</v>
      </c>
      <c r="E630" s="56" t="s">
        <v>142</v>
      </c>
      <c r="F630" s="5">
        <v>912.96400000000006</v>
      </c>
      <c r="G630" s="5">
        <v>2312.9640038100001</v>
      </c>
      <c r="H630" s="5">
        <v>2312.9640117700001</v>
      </c>
      <c r="I630" s="5">
        <v>3144.75398778</v>
      </c>
      <c r="J630" s="5">
        <v>3183.9790765600001</v>
      </c>
      <c r="K630" s="5">
        <v>4446.0599255899997</v>
      </c>
      <c r="L630" s="5">
        <v>4540.0057886600007</v>
      </c>
      <c r="M630" s="5">
        <v>4692.1324955599994</v>
      </c>
      <c r="N630" s="5">
        <v>4692.1324955700002</v>
      </c>
      <c r="O630" s="5">
        <v>4692.1324955800001</v>
      </c>
      <c r="P630" s="5">
        <v>4861.4222662499997</v>
      </c>
      <c r="Q630" s="5">
        <v>4861.4222662800003</v>
      </c>
      <c r="R630" s="5">
        <v>4861.4222662800003</v>
      </c>
      <c r="S630" s="5">
        <v>5147.0674406399994</v>
      </c>
      <c r="T630" s="5">
        <v>6212.9639894600004</v>
      </c>
      <c r="U630" s="5">
        <v>6212.9639894800002</v>
      </c>
      <c r="V630" s="5">
        <v>6212.9639894900001</v>
      </c>
      <c r="W630" s="5">
        <v>6212.9639916800006</v>
      </c>
      <c r="X630" s="5">
        <v>6212.9639918700004</v>
      </c>
      <c r="Y630" s="5">
        <v>7069.0687918200001</v>
      </c>
      <c r="Z630" s="5">
        <v>7958.4162883299996</v>
      </c>
      <c r="AA630" s="5">
        <v>7518.4412883700006</v>
      </c>
      <c r="AB630" s="5">
        <v>7518.44128843</v>
      </c>
      <c r="AC630" s="5">
        <v>7518.4412884499998</v>
      </c>
      <c r="AD630" s="5">
        <v>7976.6417768499996</v>
      </c>
      <c r="AE630" s="5">
        <v>9980.5659842099994</v>
      </c>
      <c r="AF630" s="5">
        <v>9980.5659842700006</v>
      </c>
      <c r="AG630" s="5">
        <v>9980.5659842799996</v>
      </c>
    </row>
    <row r="631" spans="1:33">
      <c r="A631" s="56" t="s">
        <v>75</v>
      </c>
      <c r="B631" s="56" t="s">
        <v>197</v>
      </c>
      <c r="C631" s="56" t="s">
        <v>232</v>
      </c>
      <c r="D631" s="56" t="s">
        <v>233</v>
      </c>
      <c r="E631" s="56" t="s">
        <v>142</v>
      </c>
      <c r="F631" s="5">
        <v>0</v>
      </c>
      <c r="G631" s="5">
        <v>4.8599999999999992E-6</v>
      </c>
      <c r="H631" s="5">
        <v>7.1899999999999998E-6</v>
      </c>
      <c r="I631" s="5">
        <v>8.1699999999999997E-6</v>
      </c>
      <c r="J631" s="5">
        <v>1.1759999999999999E-5</v>
      </c>
      <c r="K631" s="5">
        <v>1.8689999999999999E-5</v>
      </c>
      <c r="L631" s="5">
        <v>3.7920000000000003E-5</v>
      </c>
      <c r="M631" s="5">
        <v>5.2080000000000003E-5</v>
      </c>
      <c r="N631" s="5">
        <v>5.2139999999999999E-5</v>
      </c>
      <c r="O631" s="5">
        <v>5.6610000000000002E-5</v>
      </c>
      <c r="P631" s="5">
        <v>173.71567607</v>
      </c>
      <c r="Q631" s="5">
        <v>173.71567607</v>
      </c>
      <c r="R631" s="5">
        <v>173.71567607</v>
      </c>
      <c r="S631" s="5">
        <v>173.71567608999999</v>
      </c>
      <c r="T631" s="5">
        <v>173.71572891</v>
      </c>
      <c r="U631" s="5">
        <v>173.71572896999999</v>
      </c>
      <c r="V631" s="5">
        <v>173.71572899</v>
      </c>
      <c r="W631" s="5">
        <v>403.61164687000002</v>
      </c>
      <c r="X631" s="5">
        <v>983.22893577000002</v>
      </c>
      <c r="Y631" s="5">
        <v>3366.37820104</v>
      </c>
      <c r="Z631" s="5">
        <v>3399.9999750900001</v>
      </c>
      <c r="AA631" s="5">
        <v>3399.9999751099999</v>
      </c>
      <c r="AB631" s="5">
        <v>3399.9999808799998</v>
      </c>
      <c r="AC631" s="5">
        <v>3399.99998095</v>
      </c>
      <c r="AD631" s="5">
        <v>3400.0000003099999</v>
      </c>
      <c r="AE631" s="5">
        <v>3400.0000003800001</v>
      </c>
      <c r="AF631" s="5">
        <v>3400.0000004600001</v>
      </c>
      <c r="AG631" s="5">
        <v>3400.0000004799999</v>
      </c>
    </row>
    <row r="632" spans="1:33">
      <c r="A632" s="56" t="s">
        <v>75</v>
      </c>
      <c r="B632" s="56" t="s">
        <v>163</v>
      </c>
      <c r="C632" s="56" t="s">
        <v>234</v>
      </c>
      <c r="D632" s="56" t="s">
        <v>235</v>
      </c>
      <c r="E632" s="56" t="s">
        <v>142</v>
      </c>
      <c r="F632" s="5">
        <v>6.7650000000000005E-5</v>
      </c>
      <c r="G632" s="5">
        <v>6.7650000000000005E-5</v>
      </c>
      <c r="H632" s="5">
        <v>400.0010049</v>
      </c>
      <c r="I632" s="5">
        <v>734.4638856900001</v>
      </c>
      <c r="J632" s="5">
        <v>734.4638856900001</v>
      </c>
      <c r="K632" s="5">
        <v>734.46388569999999</v>
      </c>
      <c r="L632" s="5">
        <v>734.46388573000002</v>
      </c>
      <c r="M632" s="5">
        <v>1541.72233947</v>
      </c>
      <c r="N632" s="5">
        <v>1630.8940754099999</v>
      </c>
      <c r="O632" s="5">
        <v>1630.8940754099999</v>
      </c>
      <c r="P632" s="5">
        <v>1630.8940754099999</v>
      </c>
      <c r="Q632" s="5">
        <v>1630.8940754099999</v>
      </c>
      <c r="R632" s="5">
        <v>1630.8940754099999</v>
      </c>
      <c r="S632" s="5">
        <v>1630.8940754099999</v>
      </c>
      <c r="T632" s="5">
        <v>1630.8940760600001</v>
      </c>
      <c r="U632" s="5">
        <v>1630.8940760600001</v>
      </c>
      <c r="V632" s="5">
        <v>1630.8940760600001</v>
      </c>
      <c r="W632" s="5">
        <v>1630.8940760600001</v>
      </c>
      <c r="X632" s="5">
        <v>1630.8940760600001</v>
      </c>
      <c r="Y632" s="5">
        <v>1630.8940760600001</v>
      </c>
      <c r="Z632" s="5">
        <v>1630.8940760600001</v>
      </c>
      <c r="AA632" s="5">
        <v>1630.8940760600001</v>
      </c>
      <c r="AB632" s="5">
        <v>1630.8940760600001</v>
      </c>
      <c r="AC632" s="5">
        <v>1630.8940760600001</v>
      </c>
      <c r="AD632" s="5">
        <v>1630.8940760600001</v>
      </c>
      <c r="AE632" s="5">
        <v>1630.8940760600001</v>
      </c>
      <c r="AF632" s="5">
        <v>1630.8940760600001</v>
      </c>
      <c r="AG632" s="5">
        <v>1630.8940760600001</v>
      </c>
    </row>
    <row r="633" spans="1:33">
      <c r="A633" s="56" t="s">
        <v>75</v>
      </c>
      <c r="B633" s="56" t="s">
        <v>163</v>
      </c>
      <c r="C633" s="56" t="s">
        <v>236</v>
      </c>
      <c r="D633" s="56" t="s">
        <v>237</v>
      </c>
      <c r="E633" s="56" t="s">
        <v>142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</row>
    <row r="634" spans="1:33">
      <c r="A634" s="56" t="s">
        <v>75</v>
      </c>
      <c r="B634" s="56" t="s">
        <v>163</v>
      </c>
      <c r="C634" s="56" t="s">
        <v>238</v>
      </c>
      <c r="D634" s="56" t="s">
        <v>239</v>
      </c>
      <c r="E634" s="56" t="s">
        <v>142</v>
      </c>
      <c r="F634" s="5">
        <v>599.63490542</v>
      </c>
      <c r="G634" s="5">
        <v>599.63490542</v>
      </c>
      <c r="H634" s="5">
        <v>634.6898923</v>
      </c>
      <c r="I634" s="5">
        <v>645.31896655000003</v>
      </c>
      <c r="J634" s="5">
        <v>4052.2874056000001</v>
      </c>
      <c r="K634" s="5">
        <v>4161.4726781400004</v>
      </c>
      <c r="L634" s="5">
        <v>4161.4726781499994</v>
      </c>
      <c r="M634" s="5">
        <v>4161.4726786800002</v>
      </c>
      <c r="N634" s="5">
        <v>4400.9668193299995</v>
      </c>
      <c r="O634" s="5">
        <v>4400.9668193399993</v>
      </c>
      <c r="P634" s="5">
        <v>4439.5709195099989</v>
      </c>
      <c r="Q634" s="5">
        <v>4886.7274086599991</v>
      </c>
      <c r="R634" s="5">
        <v>5273.5297091799994</v>
      </c>
      <c r="S634" s="5">
        <v>7466.5239915299999</v>
      </c>
      <c r="T634" s="5">
        <v>7546.2694846999993</v>
      </c>
      <c r="U634" s="5">
        <v>7669.9999971300003</v>
      </c>
      <c r="V634" s="5">
        <v>7669.9999971300003</v>
      </c>
      <c r="W634" s="5">
        <v>7669.9999971300003</v>
      </c>
      <c r="X634" s="5">
        <v>7669.9999971300003</v>
      </c>
      <c r="Y634" s="5">
        <v>7669.9999971300003</v>
      </c>
      <c r="Z634" s="5">
        <v>7399.9999971300003</v>
      </c>
      <c r="AA634" s="5">
        <v>7400.0000002300003</v>
      </c>
      <c r="AB634" s="5">
        <v>7400.00000026</v>
      </c>
      <c r="AC634" s="5">
        <v>7400.00000026</v>
      </c>
      <c r="AD634" s="5">
        <v>7400.00000026</v>
      </c>
      <c r="AE634" s="5">
        <v>7400.00000026</v>
      </c>
      <c r="AF634" s="5">
        <v>7400.00000026</v>
      </c>
      <c r="AG634" s="5">
        <v>7400.00000026</v>
      </c>
    </row>
    <row r="635" spans="1:33">
      <c r="A635" s="56" t="s">
        <v>75</v>
      </c>
      <c r="B635" s="56" t="s">
        <v>163</v>
      </c>
      <c r="C635" s="56" t="s">
        <v>240</v>
      </c>
      <c r="D635" s="56" t="s">
        <v>241</v>
      </c>
      <c r="E635" s="56" t="s">
        <v>142</v>
      </c>
      <c r="F635" s="5">
        <v>658.76832755000009</v>
      </c>
      <c r="G635" s="5">
        <v>658.76832755000009</v>
      </c>
      <c r="H635" s="5">
        <v>1720.2847783100001</v>
      </c>
      <c r="I635" s="5">
        <v>1723.62536768</v>
      </c>
      <c r="J635" s="5">
        <v>1723.62536768</v>
      </c>
      <c r="K635" s="5">
        <v>2527.84320338</v>
      </c>
      <c r="L635" s="5">
        <v>3113.1899991300002</v>
      </c>
      <c r="M635" s="5">
        <v>3113.1899999299999</v>
      </c>
      <c r="N635" s="5">
        <v>3113.1900000099999</v>
      </c>
      <c r="O635" s="5">
        <v>3263.3248218099998</v>
      </c>
      <c r="P635" s="5">
        <v>3701.0333709199999</v>
      </c>
      <c r="Q635" s="5">
        <v>3701.0333709199999</v>
      </c>
      <c r="R635" s="5">
        <v>3701.0333709199999</v>
      </c>
      <c r="S635" s="5">
        <v>3701.0333709199999</v>
      </c>
      <c r="T635" s="5">
        <v>3701.0333709299998</v>
      </c>
      <c r="U635" s="5">
        <v>3701.03337096</v>
      </c>
      <c r="V635" s="5">
        <v>3701.0333709800002</v>
      </c>
      <c r="W635" s="5">
        <v>4841.63595377</v>
      </c>
      <c r="X635" s="5">
        <v>5171.3183330100001</v>
      </c>
      <c r="Y635" s="5">
        <v>5791.1558802899999</v>
      </c>
      <c r="Z635" s="5">
        <v>6219.0000867299996</v>
      </c>
      <c r="AA635" s="5">
        <v>6219.0000868000006</v>
      </c>
      <c r="AB635" s="5">
        <v>6219.0000868700008</v>
      </c>
      <c r="AC635" s="5">
        <v>6219.0000869199994</v>
      </c>
      <c r="AD635" s="5">
        <v>6219.0000870900003</v>
      </c>
      <c r="AE635" s="5">
        <v>7000.3767749899998</v>
      </c>
      <c r="AF635" s="5">
        <v>8308.9114289200006</v>
      </c>
      <c r="AG635" s="5">
        <v>8308.9114292300001</v>
      </c>
    </row>
    <row r="636" spans="1:33">
      <c r="A636" s="56" t="s">
        <v>75</v>
      </c>
      <c r="B636" s="56" t="s">
        <v>163</v>
      </c>
      <c r="C636" s="56" t="s">
        <v>242</v>
      </c>
      <c r="D636" s="56" t="s">
        <v>243</v>
      </c>
      <c r="E636" s="56" t="s">
        <v>142</v>
      </c>
      <c r="F636" s="5">
        <v>198.01200369</v>
      </c>
      <c r="G636" s="5">
        <v>198.01200376</v>
      </c>
      <c r="H636" s="5">
        <v>198.01200612</v>
      </c>
      <c r="I636" s="5">
        <v>198.01200782000001</v>
      </c>
      <c r="J636" s="5">
        <v>198.01200782000001</v>
      </c>
      <c r="K636" s="5">
        <v>198.01201338999999</v>
      </c>
      <c r="L636" s="5">
        <v>198.01201345000001</v>
      </c>
      <c r="M636" s="5">
        <v>198.01203713999999</v>
      </c>
      <c r="N636" s="5">
        <v>198.01209929999999</v>
      </c>
      <c r="O636" s="5">
        <v>242.88040208000001</v>
      </c>
      <c r="P636" s="5">
        <v>277.23511705999999</v>
      </c>
      <c r="Q636" s="5">
        <v>277.23511707</v>
      </c>
      <c r="R636" s="5">
        <v>277.23511707</v>
      </c>
      <c r="S636" s="5">
        <v>277.23511707</v>
      </c>
      <c r="T636" s="5">
        <v>277.23511722000001</v>
      </c>
      <c r="U636" s="5">
        <v>277.23511723000001</v>
      </c>
      <c r="V636" s="5">
        <v>277.23511724000002</v>
      </c>
      <c r="W636" s="5">
        <v>277.23511725999998</v>
      </c>
      <c r="X636" s="5">
        <v>300.75279157</v>
      </c>
      <c r="Y636" s="5">
        <v>300.75279160000002</v>
      </c>
      <c r="Z636" s="5">
        <v>331.55942448000002</v>
      </c>
      <c r="AA636" s="5">
        <v>331.55942456000002</v>
      </c>
      <c r="AB636" s="5">
        <v>331.5594246</v>
      </c>
      <c r="AC636" s="5">
        <v>331.55942464999998</v>
      </c>
      <c r="AD636" s="5">
        <v>331.55942476000001</v>
      </c>
      <c r="AE636" s="5">
        <v>331.55942499000002</v>
      </c>
      <c r="AF636" s="5">
        <v>331.55942530999999</v>
      </c>
      <c r="AG636" s="5">
        <v>331.55942542999998</v>
      </c>
    </row>
    <row r="637" spans="1:33">
      <c r="A637" s="56" t="s">
        <v>75</v>
      </c>
      <c r="B637" s="56" t="s">
        <v>163</v>
      </c>
      <c r="C637" s="56" t="s">
        <v>244</v>
      </c>
      <c r="D637" s="56" t="s">
        <v>245</v>
      </c>
      <c r="E637" s="56" t="s">
        <v>142</v>
      </c>
      <c r="F637" s="5">
        <v>4.5900000000000001E-6</v>
      </c>
      <c r="G637" s="5">
        <v>5.3799999999999993E-6</v>
      </c>
      <c r="H637" s="5">
        <v>7.3799999999999996E-6</v>
      </c>
      <c r="I637" s="5">
        <v>8.599999999999999E-6</v>
      </c>
      <c r="J637" s="5">
        <v>8.599999999999999E-6</v>
      </c>
      <c r="K637" s="5">
        <v>1.132E-5</v>
      </c>
      <c r="L637" s="5">
        <v>1.6059999999999999E-5</v>
      </c>
      <c r="M637" s="5">
        <v>1.9190000000000001E-5</v>
      </c>
      <c r="N637" s="5">
        <v>2.1670000000000001E-5</v>
      </c>
      <c r="O637" s="5">
        <v>2.1690000000000001E-5</v>
      </c>
      <c r="P637" s="5">
        <v>3.9440000000000002E-5</v>
      </c>
      <c r="Q637" s="5">
        <v>4.8680000000000001E-5</v>
      </c>
      <c r="R637" s="5">
        <v>4.8680000000000001E-5</v>
      </c>
      <c r="S637" s="5">
        <v>4.8680000000000001E-5</v>
      </c>
      <c r="T637" s="5">
        <v>7.347E-5</v>
      </c>
      <c r="U637" s="5">
        <v>7.3490000000000003E-5</v>
      </c>
      <c r="V637" s="5">
        <v>7.3609999999999995E-5</v>
      </c>
      <c r="W637" s="5">
        <v>8.1509999999999997E-5</v>
      </c>
      <c r="X637" s="5">
        <v>2.8336000000000002E-4</v>
      </c>
      <c r="Y637" s="5">
        <v>60.097376760000003</v>
      </c>
      <c r="Z637" s="5">
        <v>60.097376830000002</v>
      </c>
      <c r="AA637" s="5">
        <v>60.09741666</v>
      </c>
      <c r="AB637" s="5">
        <v>742.84204831</v>
      </c>
      <c r="AC637" s="5">
        <v>3376.5631635999998</v>
      </c>
      <c r="AD637" s="5">
        <v>3376.5631640800002</v>
      </c>
      <c r="AE637" s="5">
        <v>3645.35849388</v>
      </c>
      <c r="AF637" s="5">
        <v>3645.3584943800001</v>
      </c>
      <c r="AG637" s="5">
        <v>3645.3584946599999</v>
      </c>
    </row>
    <row r="638" spans="1:33">
      <c r="A638" s="56" t="s">
        <v>75</v>
      </c>
      <c r="B638" s="56" t="s">
        <v>163</v>
      </c>
      <c r="C638" s="56" t="s">
        <v>246</v>
      </c>
      <c r="D638" s="56" t="s">
        <v>247</v>
      </c>
      <c r="E638" s="56" t="s">
        <v>142</v>
      </c>
      <c r="F638" s="5">
        <v>5.6799999999999998E-6</v>
      </c>
      <c r="G638" s="5">
        <v>5.7800000000000014E-6</v>
      </c>
      <c r="H638" s="5">
        <v>6.5200000000000003E-6</v>
      </c>
      <c r="I638" s="5">
        <v>8.3399999999999998E-6</v>
      </c>
      <c r="J638" s="5">
        <v>8.3399999999999998E-6</v>
      </c>
      <c r="K638" s="5">
        <v>9.6399999999999992E-6</v>
      </c>
      <c r="L638" s="5">
        <v>1.367E-5</v>
      </c>
      <c r="M638" s="5">
        <v>1.626E-5</v>
      </c>
      <c r="N638" s="5">
        <v>1.7200000000000001E-5</v>
      </c>
      <c r="O638" s="5">
        <v>1.7329999999999998E-5</v>
      </c>
      <c r="P638" s="5">
        <v>2.6979999999999999E-5</v>
      </c>
      <c r="Q638" s="5">
        <v>2.7039999999999999E-5</v>
      </c>
      <c r="R638" s="5">
        <v>2.7039999999999999E-5</v>
      </c>
      <c r="S638" s="5">
        <v>2.7039999999999999E-5</v>
      </c>
      <c r="T638" s="5">
        <v>3.96E-5</v>
      </c>
      <c r="U638" s="5">
        <v>3.9619999999999997E-5</v>
      </c>
      <c r="V638" s="5">
        <v>4.1699999999999997E-5</v>
      </c>
      <c r="W638" s="5">
        <v>4.5160000000000001E-5</v>
      </c>
      <c r="X638" s="5">
        <v>4.5340000000000003E-5</v>
      </c>
      <c r="Y638" s="5">
        <v>6.936E-5</v>
      </c>
      <c r="Z638" s="5">
        <v>7.2050000000000003E-5</v>
      </c>
      <c r="AA638" s="5">
        <v>8.4019999999999999E-5</v>
      </c>
      <c r="AB638" s="5">
        <v>2.4418999999999998E-4</v>
      </c>
      <c r="AC638" s="5">
        <v>2.7538999999999998E-4</v>
      </c>
      <c r="AD638" s="5">
        <v>2.7567999999999999E-4</v>
      </c>
      <c r="AE638" s="5">
        <v>300.00104680999999</v>
      </c>
      <c r="AF638" s="5">
        <v>300.00104689</v>
      </c>
      <c r="AG638" s="5">
        <v>300.00104698000001</v>
      </c>
    </row>
    <row r="639" spans="1:33">
      <c r="A639" s="56" t="s">
        <v>75</v>
      </c>
      <c r="B639" s="56" t="s">
        <v>163</v>
      </c>
      <c r="C639" s="56" t="s">
        <v>248</v>
      </c>
      <c r="D639" s="56" t="s">
        <v>249</v>
      </c>
      <c r="E639" s="56" t="s">
        <v>142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</row>
    <row r="640" spans="1:33">
      <c r="A640" s="56" t="s">
        <v>75</v>
      </c>
      <c r="B640" s="56" t="s">
        <v>163</v>
      </c>
      <c r="C640" s="56" t="s">
        <v>250</v>
      </c>
      <c r="D640" s="56" t="s">
        <v>251</v>
      </c>
      <c r="E640" s="56" t="s">
        <v>142</v>
      </c>
      <c r="F640" s="5">
        <v>382.75962765000003</v>
      </c>
      <c r="G640" s="5">
        <v>382.75962765999998</v>
      </c>
      <c r="H640" s="5">
        <v>395.82203529999998</v>
      </c>
      <c r="I640" s="5">
        <v>413.17999988999998</v>
      </c>
      <c r="J640" s="5">
        <v>413.17999989999998</v>
      </c>
      <c r="K640" s="5">
        <v>413.17999990999999</v>
      </c>
      <c r="L640" s="5">
        <v>413.17999992</v>
      </c>
      <c r="M640" s="5">
        <v>413.18000001000001</v>
      </c>
      <c r="N640" s="5">
        <v>417.81555032</v>
      </c>
      <c r="O640" s="5">
        <v>910.21128464999993</v>
      </c>
      <c r="P640" s="5">
        <v>931.92177315999993</v>
      </c>
      <c r="Q640" s="5">
        <v>931.92177315999993</v>
      </c>
      <c r="R640" s="5">
        <v>931.92177315999993</v>
      </c>
      <c r="S640" s="5">
        <v>931.92177315999993</v>
      </c>
      <c r="T640" s="5">
        <v>931.92177356000002</v>
      </c>
      <c r="U640" s="5">
        <v>931.92177356000002</v>
      </c>
      <c r="V640" s="5">
        <v>931.92177356000002</v>
      </c>
      <c r="W640" s="5">
        <v>818.74177355999996</v>
      </c>
      <c r="X640" s="5">
        <v>818.74177355999996</v>
      </c>
      <c r="Y640" s="5">
        <v>818.74177355999996</v>
      </c>
      <c r="Z640" s="5">
        <v>818.74177355999996</v>
      </c>
      <c r="AA640" s="5">
        <v>818.74177355999996</v>
      </c>
      <c r="AB640" s="5">
        <v>818.74177355999996</v>
      </c>
      <c r="AC640" s="5">
        <v>818.74177355999996</v>
      </c>
      <c r="AD640" s="5">
        <v>818.74177355999996</v>
      </c>
      <c r="AE640" s="5">
        <v>818.74177355999996</v>
      </c>
      <c r="AF640" s="5">
        <v>818.74177355999996</v>
      </c>
      <c r="AG640" s="5">
        <v>818.74177355999996</v>
      </c>
    </row>
    <row r="641" spans="1:33">
      <c r="A641" s="56" t="s">
        <v>75</v>
      </c>
      <c r="B641" s="56" t="s">
        <v>198</v>
      </c>
      <c r="C641" s="56" t="s">
        <v>252</v>
      </c>
      <c r="D641" s="56" t="s">
        <v>253</v>
      </c>
      <c r="E641" s="56" t="s">
        <v>142</v>
      </c>
      <c r="F641" s="5">
        <v>0</v>
      </c>
      <c r="G641" s="5">
        <v>1.3540000000000001E-5</v>
      </c>
      <c r="H641" s="5">
        <v>1.36E-5</v>
      </c>
      <c r="I641" s="5">
        <v>9.9211999999999998E-4</v>
      </c>
      <c r="J641" s="5">
        <v>9.9215000000000002E-4</v>
      </c>
      <c r="K641" s="5">
        <v>1.0293699999999999E-3</v>
      </c>
      <c r="L641" s="5">
        <v>80.68253833</v>
      </c>
      <c r="M641" s="5">
        <v>100.00147638</v>
      </c>
      <c r="N641" s="5">
        <v>100.0014764</v>
      </c>
      <c r="O641" s="5">
        <v>100.00147643</v>
      </c>
      <c r="P641" s="5">
        <v>402.98733647</v>
      </c>
      <c r="Q641" s="5">
        <v>402.98733648000001</v>
      </c>
      <c r="R641" s="5">
        <v>402.98733648000001</v>
      </c>
      <c r="S641" s="5">
        <v>402.98733648000001</v>
      </c>
      <c r="T641" s="5">
        <v>402.98733671999997</v>
      </c>
      <c r="U641" s="5">
        <v>402.98733673999999</v>
      </c>
      <c r="V641" s="5">
        <v>402.98733675999989</v>
      </c>
      <c r="W641" s="5">
        <v>402.98733678000002</v>
      </c>
      <c r="X641" s="5">
        <v>402.98733679999998</v>
      </c>
      <c r="Y641" s="5">
        <v>402.98733682</v>
      </c>
      <c r="Z641" s="5">
        <v>402.98733684000001</v>
      </c>
      <c r="AA641" s="5">
        <v>402.98733684000001</v>
      </c>
      <c r="AB641" s="5">
        <v>402.98733684000001</v>
      </c>
      <c r="AC641" s="5">
        <v>402.98733684000001</v>
      </c>
      <c r="AD641" s="5">
        <v>402.98733684000001</v>
      </c>
      <c r="AE641" s="5">
        <v>402.98733684000001</v>
      </c>
      <c r="AF641" s="5">
        <v>402.98733684000001</v>
      </c>
      <c r="AG641" s="5">
        <v>402.98733684000001</v>
      </c>
    </row>
    <row r="642" spans="1:33">
      <c r="A642" s="56" t="s">
        <v>75</v>
      </c>
      <c r="B642" s="56" t="s">
        <v>198</v>
      </c>
      <c r="C642" s="56" t="s">
        <v>254</v>
      </c>
      <c r="D642" s="56" t="s">
        <v>255</v>
      </c>
      <c r="E642" s="56" t="s">
        <v>142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</row>
    <row r="643" spans="1:33">
      <c r="A643" s="56" t="s">
        <v>75</v>
      </c>
      <c r="B643" s="56" t="s">
        <v>198</v>
      </c>
      <c r="C643" s="56" t="s">
        <v>256</v>
      </c>
      <c r="D643" s="56" t="s">
        <v>257</v>
      </c>
      <c r="E643" s="56" t="s">
        <v>142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</row>
    <row r="644" spans="1:33">
      <c r="A644" s="56" t="s">
        <v>75</v>
      </c>
      <c r="B644" s="56" t="s">
        <v>198</v>
      </c>
      <c r="C644" s="56" t="s">
        <v>258</v>
      </c>
      <c r="D644" s="56" t="s">
        <v>259</v>
      </c>
      <c r="E644" s="56" t="s">
        <v>142</v>
      </c>
      <c r="F644" s="5">
        <v>1923.1</v>
      </c>
      <c r="G644" s="5">
        <v>1923.1000051799999</v>
      </c>
      <c r="H644" s="5">
        <v>1923.1000076299999</v>
      </c>
      <c r="I644" s="5">
        <v>1923.1000094599999</v>
      </c>
      <c r="J644" s="5">
        <v>1923.1000095300001</v>
      </c>
      <c r="K644" s="5">
        <v>1923.1000136099999</v>
      </c>
      <c r="L644" s="5">
        <v>1923.1000264700001</v>
      </c>
      <c r="M644" s="5">
        <v>2057.9572398700002</v>
      </c>
      <c r="N644" s="5">
        <v>2566.8756990799998</v>
      </c>
      <c r="O644" s="5">
        <v>2566.8757012999999</v>
      </c>
      <c r="P644" s="5">
        <v>2570.6000164500001</v>
      </c>
      <c r="Q644" s="5">
        <v>2570.6000165300002</v>
      </c>
      <c r="R644" s="5">
        <v>2570.6000165300002</v>
      </c>
      <c r="S644" s="5">
        <v>2570.6000165700002</v>
      </c>
      <c r="T644" s="5">
        <v>2576.7647850899998</v>
      </c>
      <c r="U644" s="5">
        <v>2640.0378273299998</v>
      </c>
      <c r="V644" s="5">
        <v>2448.0378276000001</v>
      </c>
      <c r="W644" s="5">
        <v>2462.2216772900001</v>
      </c>
      <c r="X644" s="5">
        <v>2970.0169118099998</v>
      </c>
      <c r="Y644" s="5">
        <v>4247.5499853799993</v>
      </c>
      <c r="Z644" s="5">
        <v>4270.6483978199994</v>
      </c>
      <c r="AA644" s="5">
        <v>3958.64839807</v>
      </c>
      <c r="AB644" s="5">
        <v>5673.8645757699996</v>
      </c>
      <c r="AC644" s="5">
        <v>5673.8645767400003</v>
      </c>
      <c r="AD644" s="5">
        <v>5433.8645778399996</v>
      </c>
      <c r="AE644" s="5">
        <v>5405.1645779500004</v>
      </c>
      <c r="AF644" s="5">
        <v>4667.11457797</v>
      </c>
      <c r="AG644" s="5">
        <v>4667.1145779799999</v>
      </c>
    </row>
    <row r="645" spans="1:33">
      <c r="A645" s="56" t="s">
        <v>75</v>
      </c>
      <c r="B645" s="56" t="s">
        <v>198</v>
      </c>
      <c r="C645" s="56" t="s">
        <v>260</v>
      </c>
      <c r="D645" s="56" t="s">
        <v>261</v>
      </c>
      <c r="E645" s="56" t="s">
        <v>142</v>
      </c>
      <c r="F645" s="5">
        <v>2067.1637999999998</v>
      </c>
      <c r="G645" s="5">
        <v>2067.1638425599999</v>
      </c>
      <c r="H645" s="5">
        <v>2109.9914319200002</v>
      </c>
      <c r="I645" s="5">
        <v>2911.0579112199998</v>
      </c>
      <c r="J645" s="5">
        <v>2911.0579112400001</v>
      </c>
      <c r="K645" s="5">
        <v>2911.05791297</v>
      </c>
      <c r="L645" s="5">
        <v>2979.0048221299999</v>
      </c>
      <c r="M645" s="5">
        <v>3051.1533290900002</v>
      </c>
      <c r="N645" s="5">
        <v>3051.1533291000001</v>
      </c>
      <c r="O645" s="5">
        <v>3150.2546538199999</v>
      </c>
      <c r="P645" s="5">
        <v>4515.5488661299996</v>
      </c>
      <c r="Q645" s="5">
        <v>4515.5488661500003</v>
      </c>
      <c r="R645" s="5">
        <v>4515.5488661500003</v>
      </c>
      <c r="S645" s="5">
        <v>4515.5488661600002</v>
      </c>
      <c r="T645" s="5">
        <v>5290.3336342099992</v>
      </c>
      <c r="U645" s="5">
        <v>5026.1557922700003</v>
      </c>
      <c r="V645" s="5">
        <v>5026.1557922900001</v>
      </c>
      <c r="W645" s="5">
        <v>4844.4557923299999</v>
      </c>
      <c r="X645" s="5">
        <v>4844.4557923599996</v>
      </c>
      <c r="Y645" s="5">
        <v>4824.9557923900002</v>
      </c>
      <c r="Z645" s="5">
        <v>4638.9557924299997</v>
      </c>
      <c r="AA645" s="5">
        <v>4638.9558001299993</v>
      </c>
      <c r="AB645" s="5">
        <v>3775.3958001699998</v>
      </c>
      <c r="AC645" s="5">
        <v>3775.3958001999999</v>
      </c>
      <c r="AD645" s="5">
        <v>3775.3958002300001</v>
      </c>
      <c r="AE645" s="5">
        <v>3775.3958002700001</v>
      </c>
      <c r="AF645" s="5">
        <v>3775.3958002999998</v>
      </c>
      <c r="AG645" s="5">
        <v>3599.5000003300001</v>
      </c>
    </row>
    <row r="646" spans="1:33">
      <c r="A646" s="56" t="s">
        <v>75</v>
      </c>
      <c r="B646" s="56" t="s">
        <v>198</v>
      </c>
      <c r="C646" s="56" t="s">
        <v>262</v>
      </c>
      <c r="D646" s="56" t="s">
        <v>263</v>
      </c>
      <c r="E646" s="56" t="s">
        <v>142</v>
      </c>
      <c r="F646" s="5">
        <v>0</v>
      </c>
      <c r="G646" s="5">
        <v>480.46114808999999</v>
      </c>
      <c r="H646" s="5">
        <v>500.00000788</v>
      </c>
      <c r="I646" s="5">
        <v>500.00002883000002</v>
      </c>
      <c r="J646" s="5">
        <v>500.00002884000003</v>
      </c>
      <c r="K646" s="5">
        <v>851.87205356000004</v>
      </c>
      <c r="L646" s="5">
        <v>1538.60090382</v>
      </c>
      <c r="M646" s="5">
        <v>1999.9999996900001</v>
      </c>
      <c r="N646" s="5">
        <v>1999.9999996900001</v>
      </c>
      <c r="O646" s="5">
        <v>1999.9999996900001</v>
      </c>
      <c r="P646" s="5">
        <v>1999.9999996900001</v>
      </c>
      <c r="Q646" s="5">
        <v>1999.9999996900001</v>
      </c>
      <c r="R646" s="5">
        <v>1999.9999996900001</v>
      </c>
      <c r="S646" s="5">
        <v>1999.9999996900001</v>
      </c>
      <c r="T646" s="5">
        <v>2000.0000000099999</v>
      </c>
      <c r="U646" s="5">
        <v>2000.00000002</v>
      </c>
      <c r="V646" s="5">
        <v>2000.0000000299999</v>
      </c>
      <c r="W646" s="5">
        <v>2000.00000004</v>
      </c>
      <c r="X646" s="5">
        <v>2000.0000000499999</v>
      </c>
      <c r="Y646" s="5">
        <v>2000.00000006</v>
      </c>
      <c r="Z646" s="5">
        <v>2000.0000000699999</v>
      </c>
      <c r="AA646" s="5">
        <v>2000.0000000699999</v>
      </c>
      <c r="AB646" s="5">
        <v>2000.0000000699999</v>
      </c>
      <c r="AC646" s="5">
        <v>2000.0000000699999</v>
      </c>
      <c r="AD646" s="5">
        <v>2000.0000000699999</v>
      </c>
      <c r="AE646" s="5">
        <v>2000.0000000699999</v>
      </c>
      <c r="AF646" s="5">
        <v>2000.0000000699999</v>
      </c>
      <c r="AG646" s="5">
        <v>2000.0000000699999</v>
      </c>
    </row>
    <row r="647" spans="1:33">
      <c r="A647" s="56" t="s">
        <v>75</v>
      </c>
      <c r="B647" s="56" t="s">
        <v>198</v>
      </c>
      <c r="C647" s="56" t="s">
        <v>264</v>
      </c>
      <c r="D647" s="56" t="s">
        <v>265</v>
      </c>
      <c r="E647" s="56" t="s">
        <v>142</v>
      </c>
      <c r="F647" s="5">
        <v>0</v>
      </c>
      <c r="G647" s="5">
        <v>5.3699999999999994E-6</v>
      </c>
      <c r="H647" s="5">
        <v>9.6399999999999992E-6</v>
      </c>
      <c r="I647" s="5">
        <v>9.7100000000000002E-6</v>
      </c>
      <c r="J647" s="5">
        <v>9.7200000000000001E-6</v>
      </c>
      <c r="K647" s="5">
        <v>1.897E-5</v>
      </c>
      <c r="L647" s="5">
        <v>4.871E-5</v>
      </c>
      <c r="M647" s="5">
        <v>5.7429999999999997E-5</v>
      </c>
      <c r="N647" s="5">
        <v>263.23802540999998</v>
      </c>
      <c r="O647" s="5">
        <v>263.23802547000003</v>
      </c>
      <c r="P647" s="5">
        <v>263.23802549999999</v>
      </c>
      <c r="Q647" s="5">
        <v>400.00005124</v>
      </c>
      <c r="R647" s="5">
        <v>400.00005124</v>
      </c>
      <c r="S647" s="5">
        <v>400.00005135999999</v>
      </c>
      <c r="T647" s="5">
        <v>400.00009564999999</v>
      </c>
      <c r="U647" s="5">
        <v>400.00009567000001</v>
      </c>
      <c r="V647" s="5">
        <v>400.00009569999997</v>
      </c>
      <c r="W647" s="5">
        <v>400.00009573</v>
      </c>
      <c r="X647" s="5">
        <v>400.00010186999998</v>
      </c>
      <c r="Y647" s="5">
        <v>832.4847146699999</v>
      </c>
      <c r="Z647" s="5">
        <v>832.48471472999995</v>
      </c>
      <c r="AA647" s="5">
        <v>832.48471485000005</v>
      </c>
      <c r="AB647" s="5">
        <v>862.49667288000001</v>
      </c>
      <c r="AC647" s="5">
        <v>862.49667290000002</v>
      </c>
      <c r="AD647" s="5">
        <v>1599.99997405</v>
      </c>
      <c r="AE647" s="5">
        <v>1599.99997416</v>
      </c>
      <c r="AF647" s="5">
        <v>1599.99997418</v>
      </c>
      <c r="AG647" s="5">
        <v>1599.9999742</v>
      </c>
    </row>
    <row r="648" spans="1:33">
      <c r="A648" s="56" t="s">
        <v>75</v>
      </c>
      <c r="B648" s="56" t="s">
        <v>199</v>
      </c>
      <c r="C648" s="56" t="s">
        <v>266</v>
      </c>
      <c r="D648" s="56" t="s">
        <v>267</v>
      </c>
      <c r="E648" s="56" t="s">
        <v>142</v>
      </c>
      <c r="F648" s="5">
        <v>324.5</v>
      </c>
      <c r="G648" s="5">
        <v>437.47970992</v>
      </c>
      <c r="H648" s="5">
        <v>437.47970994000002</v>
      </c>
      <c r="I648" s="5">
        <v>481.66833487999997</v>
      </c>
      <c r="J648" s="5">
        <v>481.66833487999997</v>
      </c>
      <c r="K648" s="5">
        <v>1081.5053177699999</v>
      </c>
      <c r="L648" s="5">
        <v>1086.7402242000001</v>
      </c>
      <c r="M648" s="5">
        <v>1078.5017651000001</v>
      </c>
      <c r="N648" s="5">
        <v>1078.5017651799999</v>
      </c>
      <c r="O648" s="5">
        <v>1078.5017652399999</v>
      </c>
      <c r="P648" s="5">
        <v>1211.95376962</v>
      </c>
      <c r="Q648" s="5">
        <v>1247.4084735399999</v>
      </c>
      <c r="R648" s="5">
        <v>1166.9084735399999</v>
      </c>
      <c r="S648" s="5">
        <v>1166.9084735500001</v>
      </c>
      <c r="T648" s="5">
        <v>1391.0237532399999</v>
      </c>
      <c r="U648" s="5">
        <v>1244.1660267899999</v>
      </c>
      <c r="V648" s="5">
        <v>1244.1660268099999</v>
      </c>
      <c r="W648" s="5">
        <v>1245.0915809799999</v>
      </c>
      <c r="X648" s="5">
        <v>1259.5461321800001</v>
      </c>
      <c r="Y648" s="5">
        <v>1259.5461322399999</v>
      </c>
      <c r="Z648" s="5">
        <v>1259.5461323</v>
      </c>
      <c r="AA648" s="5">
        <v>1467.97413136</v>
      </c>
      <c r="AB648" s="5">
        <v>1467.9741314099999</v>
      </c>
      <c r="AC648" s="5">
        <v>1467.9741314299999</v>
      </c>
      <c r="AD648" s="5">
        <v>1467.9741314800001</v>
      </c>
      <c r="AE648" s="5">
        <v>2426.1859176200001</v>
      </c>
      <c r="AF648" s="5">
        <v>2427.0363176699998</v>
      </c>
      <c r="AG648" s="5">
        <v>2427.0363176800001</v>
      </c>
    </row>
    <row r="649" spans="1:33">
      <c r="A649" s="56" t="s">
        <v>75</v>
      </c>
      <c r="B649" s="56" t="s">
        <v>199</v>
      </c>
      <c r="C649" s="56" t="s">
        <v>268</v>
      </c>
      <c r="D649" s="56" t="s">
        <v>269</v>
      </c>
      <c r="E649" s="56" t="s">
        <v>142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</row>
    <row r="650" spans="1:33">
      <c r="A650" s="56" t="s">
        <v>75</v>
      </c>
      <c r="B650" s="56" t="s">
        <v>199</v>
      </c>
      <c r="C650" s="56" t="s">
        <v>270</v>
      </c>
      <c r="D650" s="56" t="s">
        <v>271</v>
      </c>
      <c r="E650" s="56" t="s">
        <v>142</v>
      </c>
      <c r="F650" s="5">
        <v>1334.9349999999999</v>
      </c>
      <c r="G650" s="5">
        <v>1478.2172726599999</v>
      </c>
      <c r="H650" s="5">
        <v>2347.4469549700011</v>
      </c>
      <c r="I650" s="5">
        <v>2347.4469549999999</v>
      </c>
      <c r="J650" s="5">
        <v>2347.4469549999999</v>
      </c>
      <c r="K650" s="5">
        <v>2489.1454276700001</v>
      </c>
      <c r="L650" s="5">
        <v>2489.1454276899999</v>
      </c>
      <c r="M650" s="5">
        <v>2534.9350381099998</v>
      </c>
      <c r="N650" s="5">
        <v>2534.9350381499999</v>
      </c>
      <c r="O650" s="5">
        <v>2534.9350750499998</v>
      </c>
      <c r="P650" s="5">
        <v>2714.5101375099998</v>
      </c>
      <c r="Q650" s="5">
        <v>2715.2826385200001</v>
      </c>
      <c r="R650" s="5">
        <v>2643.88263852</v>
      </c>
      <c r="S650" s="5">
        <v>2710.5165723599998</v>
      </c>
      <c r="T650" s="5">
        <v>2943.0802513499998</v>
      </c>
      <c r="U650" s="5">
        <v>2943.08025137</v>
      </c>
      <c r="V650" s="5">
        <v>3545.3814801899998</v>
      </c>
      <c r="W650" s="5">
        <v>3545.38148022</v>
      </c>
      <c r="X650" s="5">
        <v>3911.22383906</v>
      </c>
      <c r="Y650" s="5">
        <v>3911.22383911</v>
      </c>
      <c r="Z650" s="5">
        <v>3697.3638391300001</v>
      </c>
      <c r="AA650" s="5">
        <v>3697.3638391700001</v>
      </c>
      <c r="AB650" s="5">
        <v>3566.5638393099998</v>
      </c>
      <c r="AC650" s="5">
        <v>3713.2676231800001</v>
      </c>
      <c r="AD650" s="5">
        <v>3822.7569538100001</v>
      </c>
      <c r="AE650" s="5">
        <v>3822.75695387</v>
      </c>
      <c r="AF650" s="5">
        <v>3822.7569538900002</v>
      </c>
      <c r="AG650" s="5">
        <v>3822.75695391</v>
      </c>
    </row>
    <row r="651" spans="1:33">
      <c r="A651" s="56" t="s">
        <v>75</v>
      </c>
      <c r="B651" s="56" t="s">
        <v>199</v>
      </c>
      <c r="C651" s="56" t="s">
        <v>272</v>
      </c>
      <c r="D651" s="56" t="s">
        <v>273</v>
      </c>
      <c r="E651" s="56" t="s">
        <v>142</v>
      </c>
      <c r="F651" s="5">
        <v>90.75</v>
      </c>
      <c r="G651" s="5">
        <v>90.750024699999997</v>
      </c>
      <c r="H651" s="5">
        <v>90.750024719999999</v>
      </c>
      <c r="I651" s="5">
        <v>90.750039029999996</v>
      </c>
      <c r="J651" s="5">
        <v>90.750039029999996</v>
      </c>
      <c r="K651" s="5">
        <v>90.750039079999993</v>
      </c>
      <c r="L651" s="5">
        <v>108.00434647</v>
      </c>
      <c r="M651" s="5">
        <v>108.00438564</v>
      </c>
      <c r="N651" s="5">
        <v>108.00438566</v>
      </c>
      <c r="O651" s="5">
        <v>108.00445959</v>
      </c>
      <c r="P651" s="5">
        <v>112.54576471</v>
      </c>
      <c r="Q651" s="5">
        <v>112.54576480999999</v>
      </c>
      <c r="R651" s="5">
        <v>112.54576480999999</v>
      </c>
      <c r="S651" s="5">
        <v>112.54576483</v>
      </c>
      <c r="T651" s="5">
        <v>112.545765</v>
      </c>
      <c r="U651" s="5">
        <v>112.54576503</v>
      </c>
      <c r="V651" s="5">
        <v>112.54576505</v>
      </c>
      <c r="W651" s="5">
        <v>112.54576528</v>
      </c>
      <c r="X651" s="5">
        <v>112.5457653</v>
      </c>
      <c r="Y651" s="5">
        <v>112.54576539</v>
      </c>
      <c r="Z651" s="5">
        <v>112.54576541</v>
      </c>
      <c r="AA651" s="5">
        <v>122.73520624</v>
      </c>
      <c r="AB651" s="5">
        <v>122.7352065</v>
      </c>
      <c r="AC651" s="5">
        <v>122.73520653</v>
      </c>
      <c r="AD651" s="5">
        <v>122.73520662</v>
      </c>
      <c r="AE651" s="5">
        <v>122.73520667</v>
      </c>
      <c r="AF651" s="5">
        <v>122.73520670000001</v>
      </c>
      <c r="AG651" s="5">
        <v>122.73520671999999</v>
      </c>
    </row>
    <row r="652" spans="1:33">
      <c r="A652" s="56" t="s">
        <v>75</v>
      </c>
      <c r="B652" s="56" t="s">
        <v>199</v>
      </c>
      <c r="C652" s="56" t="s">
        <v>274</v>
      </c>
      <c r="D652" s="56" t="s">
        <v>275</v>
      </c>
      <c r="E652" s="56" t="s">
        <v>142</v>
      </c>
      <c r="F652" s="5">
        <v>422.4</v>
      </c>
      <c r="G652" s="5">
        <v>422.4</v>
      </c>
      <c r="H652" s="5">
        <v>422.4</v>
      </c>
      <c r="I652" s="5">
        <v>422.4</v>
      </c>
      <c r="J652" s="5">
        <v>422.4</v>
      </c>
      <c r="K652" s="5">
        <v>422.4</v>
      </c>
      <c r="L652" s="5">
        <v>422.4</v>
      </c>
      <c r="M652" s="5">
        <v>422.4</v>
      </c>
      <c r="N652" s="5">
        <v>422.4</v>
      </c>
      <c r="O652" s="5">
        <v>422.4</v>
      </c>
      <c r="P652" s="5">
        <v>422.4</v>
      </c>
      <c r="Q652" s="5">
        <v>422.4</v>
      </c>
      <c r="R652" s="5">
        <v>422.4</v>
      </c>
      <c r="S652" s="5">
        <v>422.4</v>
      </c>
      <c r="T652" s="5">
        <v>422.4</v>
      </c>
      <c r="U652" s="5">
        <v>422.4</v>
      </c>
      <c r="V652" s="5">
        <v>422.4</v>
      </c>
      <c r="W652" s="5">
        <v>422.4</v>
      </c>
      <c r="X652" s="5">
        <v>422.4</v>
      </c>
      <c r="Y652" s="5">
        <v>422.4</v>
      </c>
      <c r="Z652" s="5">
        <v>422.4</v>
      </c>
      <c r="AA652" s="5">
        <v>422.4</v>
      </c>
      <c r="AB652" s="5">
        <v>210</v>
      </c>
      <c r="AC652" s="5">
        <v>210</v>
      </c>
      <c r="AD652" s="5">
        <v>210</v>
      </c>
      <c r="AE652" s="5">
        <v>210</v>
      </c>
      <c r="AF652" s="5">
        <v>210</v>
      </c>
      <c r="AG652" s="5">
        <v>210</v>
      </c>
    </row>
    <row r="653" spans="1:33">
      <c r="A653" s="56" t="s">
        <v>75</v>
      </c>
      <c r="B653" s="56" t="s">
        <v>199</v>
      </c>
      <c r="C653" s="56" t="s">
        <v>276</v>
      </c>
      <c r="D653" s="56" t="s">
        <v>277</v>
      </c>
      <c r="E653" s="56" t="s">
        <v>142</v>
      </c>
      <c r="F653" s="5">
        <v>0</v>
      </c>
      <c r="G653" s="5">
        <v>0</v>
      </c>
      <c r="H653" s="5">
        <v>1.078E-5</v>
      </c>
      <c r="I653" s="5">
        <v>1.099E-5</v>
      </c>
      <c r="J653" s="5">
        <v>1.1029999999999999E-5</v>
      </c>
      <c r="K653" s="5">
        <v>1.296E-5</v>
      </c>
      <c r="L653" s="5">
        <v>1.3499999999999999E-5</v>
      </c>
      <c r="M653" s="5">
        <v>3.7929999999999998E-5</v>
      </c>
      <c r="N653" s="5">
        <v>3.8380000000000002E-5</v>
      </c>
      <c r="O653" s="5">
        <v>6.1939999999999993E-5</v>
      </c>
      <c r="P653" s="5">
        <v>6.1990000000000008E-5</v>
      </c>
      <c r="Q653" s="5">
        <v>6.2070000000000007E-5</v>
      </c>
      <c r="R653" s="5">
        <v>6.2070000000000007E-5</v>
      </c>
      <c r="S653" s="5">
        <v>7.201000000000001E-5</v>
      </c>
      <c r="T653" s="5">
        <v>1.2221000000000001E-4</v>
      </c>
      <c r="U653" s="5">
        <v>3.0510099999999998E-3</v>
      </c>
      <c r="V653" s="5">
        <v>3.0510300000000001E-3</v>
      </c>
      <c r="W653" s="5">
        <v>3.05106E-3</v>
      </c>
      <c r="X653" s="5">
        <v>218.6599008</v>
      </c>
      <c r="Y653" s="5">
        <v>589.97418292999998</v>
      </c>
      <c r="Z653" s="5">
        <v>1748.9981526500001</v>
      </c>
      <c r="AA653" s="5">
        <v>1748.99815294</v>
      </c>
      <c r="AB653" s="5">
        <v>1748.9981534399999</v>
      </c>
      <c r="AC653" s="5">
        <v>1748.9981534999999</v>
      </c>
      <c r="AD653" s="5">
        <v>1962.2564634800001</v>
      </c>
      <c r="AE653" s="5">
        <v>1962.2564636100001</v>
      </c>
      <c r="AF653" s="5">
        <v>1970.1449782899999</v>
      </c>
      <c r="AG653" s="5">
        <v>1970.1449783099999</v>
      </c>
    </row>
    <row r="654" spans="1:33">
      <c r="A654" s="56" t="s">
        <v>75</v>
      </c>
      <c r="B654" s="56" t="s">
        <v>199</v>
      </c>
      <c r="C654" s="56" t="s">
        <v>278</v>
      </c>
      <c r="D654" s="56" t="s">
        <v>279</v>
      </c>
      <c r="E654" s="56" t="s">
        <v>142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</row>
    <row r="655" spans="1:33">
      <c r="A655" s="56" t="s">
        <v>75</v>
      </c>
      <c r="B655" s="56" t="s">
        <v>199</v>
      </c>
      <c r="C655" s="56" t="s">
        <v>280</v>
      </c>
      <c r="D655" s="56" t="s">
        <v>281</v>
      </c>
      <c r="E655" s="56" t="s">
        <v>142</v>
      </c>
      <c r="F655" s="5">
        <v>136</v>
      </c>
      <c r="G655" s="5">
        <v>136.00001075</v>
      </c>
      <c r="H655" s="5">
        <v>136.00001076000001</v>
      </c>
      <c r="I655" s="5">
        <v>136.00001079</v>
      </c>
      <c r="J655" s="5">
        <v>136.00001079</v>
      </c>
      <c r="K655" s="5">
        <v>136.00004999000001</v>
      </c>
      <c r="L655" s="5">
        <v>153.10477974</v>
      </c>
      <c r="M655" s="5">
        <v>197.95755506</v>
      </c>
      <c r="N655" s="5">
        <v>197.95755506</v>
      </c>
      <c r="O655" s="5">
        <v>197.95755507000001</v>
      </c>
      <c r="P655" s="5">
        <v>333.82126958999999</v>
      </c>
      <c r="Q655" s="5">
        <v>333.82126977000001</v>
      </c>
      <c r="R655" s="5">
        <v>333.82126977000001</v>
      </c>
      <c r="S655" s="5">
        <v>263.82126978000002</v>
      </c>
      <c r="T655" s="5">
        <v>263.82126978999997</v>
      </c>
      <c r="U655" s="5">
        <v>263.82126979999998</v>
      </c>
      <c r="V655" s="5">
        <v>263.82126983000001</v>
      </c>
      <c r="W655" s="5">
        <v>263.82126984000001</v>
      </c>
      <c r="X655" s="5">
        <v>263.82126984000001</v>
      </c>
      <c r="Y655" s="5">
        <v>263.82126984000001</v>
      </c>
      <c r="Z655" s="5">
        <v>263.82126985000002</v>
      </c>
      <c r="AA655" s="5">
        <v>263.82126992000002</v>
      </c>
      <c r="AB655" s="5">
        <v>263.82127005000001</v>
      </c>
      <c r="AC655" s="5">
        <v>263.82127006000002</v>
      </c>
      <c r="AD655" s="5">
        <v>263.82127007999998</v>
      </c>
      <c r="AE655" s="5">
        <v>263.82127012000001</v>
      </c>
      <c r="AF655" s="5">
        <v>263.82127013000002</v>
      </c>
      <c r="AG655" s="5">
        <v>263.82127014999998</v>
      </c>
    </row>
    <row r="656" spans="1:33">
      <c r="A656" s="56" t="s">
        <v>75</v>
      </c>
      <c r="B656" s="56" t="s">
        <v>199</v>
      </c>
      <c r="C656" s="56" t="s">
        <v>282</v>
      </c>
      <c r="D656" s="56" t="s">
        <v>283</v>
      </c>
      <c r="E656" s="56" t="s">
        <v>142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</row>
    <row r="657" spans="1:33">
      <c r="A657" s="56" t="s">
        <v>75</v>
      </c>
      <c r="B657" s="56" t="s">
        <v>200</v>
      </c>
      <c r="C657" s="56" t="s">
        <v>284</v>
      </c>
      <c r="D657" s="56" t="s">
        <v>285</v>
      </c>
      <c r="E657" s="56" t="s">
        <v>142</v>
      </c>
      <c r="F657" s="5">
        <v>168</v>
      </c>
      <c r="G657" s="5">
        <v>168.00000596000001</v>
      </c>
      <c r="H657" s="5">
        <v>168.00002939000001</v>
      </c>
      <c r="I657" s="5">
        <v>168.00002939000001</v>
      </c>
      <c r="J657" s="5">
        <v>168.00002939000001</v>
      </c>
      <c r="K657" s="5">
        <v>187.90062130000001</v>
      </c>
      <c r="L657" s="5">
        <v>284.86455812000003</v>
      </c>
      <c r="M657" s="5">
        <v>284.86457234</v>
      </c>
      <c r="N657" s="5">
        <v>284.86457590999999</v>
      </c>
      <c r="O657" s="5">
        <v>284.86457590999999</v>
      </c>
      <c r="P657" s="5">
        <v>284.86457590999999</v>
      </c>
      <c r="Q657" s="5">
        <v>284.86457590999999</v>
      </c>
      <c r="R657" s="5">
        <v>284.86457590999999</v>
      </c>
      <c r="S657" s="5">
        <v>284.86457590999999</v>
      </c>
      <c r="T657" s="5">
        <v>284.86457661999998</v>
      </c>
      <c r="U657" s="5">
        <v>284.86457707000011</v>
      </c>
      <c r="V657" s="5">
        <v>284.86457708</v>
      </c>
      <c r="W657" s="5">
        <v>284.86457709000001</v>
      </c>
      <c r="X657" s="5">
        <v>284.86457710000002</v>
      </c>
      <c r="Y657" s="5">
        <v>284.86458210000001</v>
      </c>
      <c r="Z657" s="5">
        <v>284.86458210000001</v>
      </c>
      <c r="AA657" s="5">
        <v>284.86458268000001</v>
      </c>
      <c r="AB657" s="5">
        <v>284.86459475999999</v>
      </c>
      <c r="AC657" s="5">
        <v>284.86459475999999</v>
      </c>
      <c r="AD657" s="5">
        <v>284.86459475999999</v>
      </c>
      <c r="AE657" s="5">
        <v>284.86459475999999</v>
      </c>
      <c r="AF657" s="5">
        <v>284.86459593000001</v>
      </c>
      <c r="AG657" s="5">
        <v>116.86459594</v>
      </c>
    </row>
    <row r="658" spans="1:33">
      <c r="A658" s="56" t="s">
        <v>75</v>
      </c>
      <c r="B658" s="56" t="s">
        <v>200</v>
      </c>
      <c r="C658" s="56" t="s">
        <v>286</v>
      </c>
      <c r="D658" s="56" t="s">
        <v>287</v>
      </c>
      <c r="E658" s="56" t="s">
        <v>142</v>
      </c>
      <c r="F658" s="5">
        <v>251.35</v>
      </c>
      <c r="G658" s="5">
        <v>251.35000657000001</v>
      </c>
      <c r="H658" s="5">
        <v>251.35002227999999</v>
      </c>
      <c r="I658" s="5">
        <v>251.35002227999999</v>
      </c>
      <c r="J658" s="5">
        <v>251.35002227999999</v>
      </c>
      <c r="K658" s="5">
        <v>312.37426299999998</v>
      </c>
      <c r="L658" s="5">
        <v>600.97308369999996</v>
      </c>
      <c r="M658" s="5">
        <v>600.97308475</v>
      </c>
      <c r="N658" s="5">
        <v>1551.3500197200001</v>
      </c>
      <c r="O658" s="5">
        <v>1551.3500197200001</v>
      </c>
      <c r="P658" s="5">
        <v>1551.3500197200001</v>
      </c>
      <c r="Q658" s="5">
        <v>1551.3500197200001</v>
      </c>
      <c r="R658" s="5">
        <v>1551.3500197200001</v>
      </c>
      <c r="S658" s="5">
        <v>1551.3500197200001</v>
      </c>
      <c r="T658" s="5">
        <v>1551.3500204100001</v>
      </c>
      <c r="U658" s="5">
        <v>1551.3500206599999</v>
      </c>
      <c r="V658" s="5">
        <v>1551.35002067</v>
      </c>
      <c r="W658" s="5">
        <v>1551.3500206900001</v>
      </c>
      <c r="X658" s="5">
        <v>1551.3500207100001</v>
      </c>
      <c r="Y658" s="5">
        <v>1551.3500224500001</v>
      </c>
      <c r="Z658" s="5">
        <v>1551.3500224500001</v>
      </c>
      <c r="AA658" s="5">
        <v>1551.3500250500001</v>
      </c>
      <c r="AB658" s="5">
        <v>1551.3500255500001</v>
      </c>
      <c r="AC658" s="5">
        <v>1551.3500255500001</v>
      </c>
      <c r="AD658" s="5">
        <v>1551.3500255900001</v>
      </c>
      <c r="AE658" s="5">
        <v>1551.3500256299999</v>
      </c>
      <c r="AF658" s="5">
        <v>1551.3500297800001</v>
      </c>
      <c r="AG658" s="5">
        <v>1411.6000298500001</v>
      </c>
    </row>
    <row r="659" spans="1:33">
      <c r="A659" s="56" t="s">
        <v>75</v>
      </c>
      <c r="B659" s="56" t="s">
        <v>200</v>
      </c>
      <c r="C659" s="56" t="s">
        <v>288</v>
      </c>
      <c r="D659" s="56" t="s">
        <v>289</v>
      </c>
      <c r="E659" s="56" t="s">
        <v>142</v>
      </c>
      <c r="F659" s="5">
        <v>144</v>
      </c>
      <c r="G659" s="5">
        <v>405.39697401000001</v>
      </c>
      <c r="H659" s="5">
        <v>673.89289738999992</v>
      </c>
      <c r="I659" s="5">
        <v>673.89289738999992</v>
      </c>
      <c r="J659" s="5">
        <v>673.89289738999992</v>
      </c>
      <c r="K659" s="5">
        <v>681.40504194000005</v>
      </c>
      <c r="L659" s="5">
        <v>1170.5012413300001</v>
      </c>
      <c r="M659" s="5">
        <v>1170.5012413300001</v>
      </c>
      <c r="N659" s="5">
        <v>1224.10492245</v>
      </c>
      <c r="O659" s="5">
        <v>1224.10492245</v>
      </c>
      <c r="P659" s="5">
        <v>1224.10492245</v>
      </c>
      <c r="Q659" s="5">
        <v>1224.10492245</v>
      </c>
      <c r="R659" s="5">
        <v>1224.10492245</v>
      </c>
      <c r="S659" s="5">
        <v>1224.10492245</v>
      </c>
      <c r="T659" s="5">
        <v>1224.1049224599999</v>
      </c>
      <c r="U659" s="5">
        <v>1224.1049224799999</v>
      </c>
      <c r="V659" s="5">
        <v>1224.1049224999999</v>
      </c>
      <c r="W659" s="5">
        <v>1224.1049225199999</v>
      </c>
      <c r="X659" s="5">
        <v>1224.10492254</v>
      </c>
      <c r="Y659" s="5">
        <v>1224.1049225700001</v>
      </c>
      <c r="Z659" s="5">
        <v>1224.1049225700001</v>
      </c>
      <c r="AA659" s="5">
        <v>1080.1049226800001</v>
      </c>
      <c r="AB659" s="5">
        <v>1080.10492307</v>
      </c>
      <c r="AC659" s="5">
        <v>1080.10492307</v>
      </c>
      <c r="AD659" s="5">
        <v>1080.1049230799999</v>
      </c>
      <c r="AE659" s="5">
        <v>1080.1049230799999</v>
      </c>
      <c r="AF659" s="5">
        <v>1080.1049231100001</v>
      </c>
      <c r="AG659" s="5">
        <v>1080.10492312</v>
      </c>
    </row>
    <row r="661" spans="1:33">
      <c r="A661" s="56" t="s">
        <v>75</v>
      </c>
      <c r="B661" s="56" t="s">
        <v>163</v>
      </c>
      <c r="C661" s="56" t="s">
        <v>290</v>
      </c>
      <c r="D661" s="56" t="s">
        <v>291</v>
      </c>
      <c r="E661" s="56" t="s">
        <v>141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</row>
    <row r="662" spans="1:33">
      <c r="A662" s="56" t="s">
        <v>75</v>
      </c>
      <c r="B662" s="56" t="s">
        <v>163</v>
      </c>
      <c r="C662" s="56" t="s">
        <v>292</v>
      </c>
      <c r="D662" s="56" t="s">
        <v>293</v>
      </c>
      <c r="E662" s="56" t="s">
        <v>141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</row>
    <row r="663" spans="1:33">
      <c r="A663" s="56" t="s">
        <v>75</v>
      </c>
      <c r="B663" s="56" t="s">
        <v>198</v>
      </c>
      <c r="C663" s="56" t="s">
        <v>294</v>
      </c>
      <c r="D663" s="56" t="s">
        <v>295</v>
      </c>
      <c r="E663" s="56" t="s">
        <v>141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</row>
    <row r="664" spans="1:33">
      <c r="A664" s="56" t="s">
        <v>75</v>
      </c>
      <c r="B664" s="56" t="s">
        <v>200</v>
      </c>
      <c r="C664" s="56" t="s">
        <v>296</v>
      </c>
      <c r="D664" s="56" t="s">
        <v>297</v>
      </c>
      <c r="E664" s="56" t="s">
        <v>141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</row>
    <row r="665" spans="1:33">
      <c r="A665" s="56" t="s">
        <v>75</v>
      </c>
      <c r="B665" s="56" t="s">
        <v>198</v>
      </c>
      <c r="C665" s="56" t="s">
        <v>298</v>
      </c>
      <c r="D665" s="56" t="s">
        <v>299</v>
      </c>
      <c r="E665" s="56" t="s">
        <v>141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</row>
    <row r="666" spans="1:33">
      <c r="A666" s="56" t="s">
        <v>75</v>
      </c>
      <c r="B666" s="56" t="s">
        <v>199</v>
      </c>
      <c r="C666" s="56" t="s">
        <v>300</v>
      </c>
      <c r="D666" s="56" t="s">
        <v>301</v>
      </c>
      <c r="E666" s="56" t="s">
        <v>141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</row>
    <row r="668" spans="1:33">
      <c r="A668" s="56" t="s">
        <v>77</v>
      </c>
      <c r="B668" s="56" t="s">
        <v>197</v>
      </c>
      <c r="C668" s="56" t="s">
        <v>215</v>
      </c>
      <c r="D668" s="56" t="s">
        <v>216</v>
      </c>
      <c r="E668" s="56" t="s">
        <v>217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</row>
    <row r="669" spans="1:33">
      <c r="A669" s="56" t="s">
        <v>77</v>
      </c>
      <c r="B669" s="56" t="s">
        <v>197</v>
      </c>
      <c r="C669" s="56" t="s">
        <v>218</v>
      </c>
      <c r="D669" s="56" t="s">
        <v>219</v>
      </c>
      <c r="E669" s="56" t="s">
        <v>217</v>
      </c>
      <c r="F669" s="5">
        <v>81.5</v>
      </c>
      <c r="G669" s="5">
        <v>81.5</v>
      </c>
      <c r="H669" s="5">
        <v>81.5</v>
      </c>
      <c r="I669" s="5">
        <v>81.5</v>
      </c>
      <c r="J669" s="5">
        <v>81.5</v>
      </c>
      <c r="K669" s="5">
        <v>81.5</v>
      </c>
      <c r="L669" s="5">
        <v>81.5</v>
      </c>
      <c r="M669" s="5">
        <v>81.5</v>
      </c>
      <c r="N669" s="5">
        <v>81.5</v>
      </c>
      <c r="O669" s="5">
        <v>81.5</v>
      </c>
      <c r="P669" s="5">
        <v>81.5</v>
      </c>
      <c r="Q669" s="5">
        <v>81.5</v>
      </c>
      <c r="R669" s="5">
        <v>81.5</v>
      </c>
      <c r="S669" s="5">
        <v>81.5</v>
      </c>
      <c r="T669" s="5">
        <v>33</v>
      </c>
      <c r="U669" s="5">
        <v>33</v>
      </c>
      <c r="V669" s="5">
        <v>15</v>
      </c>
      <c r="W669" s="5">
        <v>15</v>
      </c>
      <c r="X669" s="5">
        <v>15</v>
      </c>
      <c r="Y669" s="5">
        <v>15</v>
      </c>
      <c r="Z669" s="5">
        <v>15</v>
      </c>
      <c r="AA669" s="5">
        <v>15</v>
      </c>
      <c r="AB669" s="5">
        <v>15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</row>
    <row r="670" spans="1:33">
      <c r="A670" s="56" t="s">
        <v>77</v>
      </c>
      <c r="B670" s="56" t="s">
        <v>197</v>
      </c>
      <c r="C670" s="56" t="s">
        <v>220</v>
      </c>
      <c r="D670" s="56" t="s">
        <v>221</v>
      </c>
      <c r="E670" s="56" t="s">
        <v>217</v>
      </c>
      <c r="F670" s="5">
        <v>435.58399999999989</v>
      </c>
      <c r="G670" s="5">
        <v>435.58400255999999</v>
      </c>
      <c r="H670" s="5">
        <v>435.58400571999988</v>
      </c>
      <c r="I670" s="5">
        <v>435.58401254</v>
      </c>
      <c r="J670" s="5">
        <v>435.58401994000002</v>
      </c>
      <c r="K670" s="5">
        <v>435.58401997999999</v>
      </c>
      <c r="L670" s="5">
        <v>435.58401999</v>
      </c>
      <c r="M670" s="5">
        <v>435.58408422999997</v>
      </c>
      <c r="N670" s="5">
        <v>435.58408423999998</v>
      </c>
      <c r="O670" s="5">
        <v>435.58408426999989</v>
      </c>
      <c r="P670" s="5">
        <v>435.58410685000001</v>
      </c>
      <c r="Q670" s="5">
        <v>435.58410803999988</v>
      </c>
      <c r="R670" s="5">
        <v>435.58410805999989</v>
      </c>
      <c r="S670" s="5">
        <v>689.68440007000004</v>
      </c>
      <c r="T670" s="5">
        <v>689.68442958000003</v>
      </c>
      <c r="U670" s="5">
        <v>689.68442972000003</v>
      </c>
      <c r="V670" s="5">
        <v>689.68442974000004</v>
      </c>
      <c r="W670" s="5">
        <v>689.68442974999994</v>
      </c>
      <c r="X670" s="5">
        <v>913.87548956000001</v>
      </c>
      <c r="Y670" s="5">
        <v>794.27548956999999</v>
      </c>
      <c r="Z670" s="5">
        <v>1424.5841462000001</v>
      </c>
      <c r="AA670" s="5">
        <v>1424.5841462000001</v>
      </c>
      <c r="AB670" s="5">
        <v>1424.58414621</v>
      </c>
      <c r="AC670" s="5">
        <v>1424.58414621</v>
      </c>
      <c r="AD670" s="5">
        <v>1324.6031462200001</v>
      </c>
      <c r="AE670" s="5">
        <v>1324.6031462399999</v>
      </c>
      <c r="AF670" s="5">
        <v>1224.56814626</v>
      </c>
      <c r="AG670" s="5">
        <v>1224.5681462699999</v>
      </c>
    </row>
    <row r="671" spans="1:33">
      <c r="A671" s="56" t="s">
        <v>77</v>
      </c>
      <c r="B671" s="56" t="s">
        <v>197</v>
      </c>
      <c r="C671" s="56" t="s">
        <v>222</v>
      </c>
      <c r="D671" s="56" t="s">
        <v>223</v>
      </c>
      <c r="E671" s="56" t="s">
        <v>217</v>
      </c>
      <c r="F671" s="5">
        <v>620.48299999999995</v>
      </c>
      <c r="G671" s="5">
        <v>620.48300265</v>
      </c>
      <c r="H671" s="5">
        <v>620.48300569999992</v>
      </c>
      <c r="I671" s="5">
        <v>620.48301138999989</v>
      </c>
      <c r="J671" s="5">
        <v>620.48301977999995</v>
      </c>
      <c r="K671" s="5">
        <v>620.48302289999992</v>
      </c>
      <c r="L671" s="5">
        <v>620.48302291999994</v>
      </c>
      <c r="M671" s="5">
        <v>620.48305799999991</v>
      </c>
      <c r="N671" s="5">
        <v>620.48305800999992</v>
      </c>
      <c r="O671" s="5">
        <v>620.48305803999995</v>
      </c>
      <c r="P671" s="5">
        <v>620.48305823999988</v>
      </c>
      <c r="Q671" s="5">
        <v>620.48305827999991</v>
      </c>
      <c r="R671" s="5">
        <v>620.48305829999993</v>
      </c>
      <c r="S671" s="5">
        <v>620.48316047999992</v>
      </c>
      <c r="T671" s="5">
        <v>620.48318959999995</v>
      </c>
      <c r="U671" s="5">
        <v>620.48318963999998</v>
      </c>
      <c r="V671" s="5">
        <v>620.48318966999989</v>
      </c>
      <c r="W671" s="5">
        <v>620.4831896899999</v>
      </c>
      <c r="X671" s="5">
        <v>620.48331509000002</v>
      </c>
      <c r="Y671" s="5">
        <v>620.48331510999992</v>
      </c>
      <c r="Z671" s="5">
        <v>803.10759767000002</v>
      </c>
      <c r="AA671" s="5">
        <v>760.60759767999991</v>
      </c>
      <c r="AB671" s="5">
        <v>760.60759769999993</v>
      </c>
      <c r="AC671" s="5">
        <v>760.60759771999994</v>
      </c>
      <c r="AD671" s="5">
        <v>760.60759774999997</v>
      </c>
      <c r="AE671" s="5">
        <v>1389.52410635</v>
      </c>
      <c r="AF671" s="5">
        <v>1477.34228035</v>
      </c>
      <c r="AG671" s="5">
        <v>1451.3422803599999</v>
      </c>
    </row>
    <row r="672" spans="1:33">
      <c r="A672" s="56" t="s">
        <v>77</v>
      </c>
      <c r="B672" s="56" t="s">
        <v>197</v>
      </c>
      <c r="C672" s="56" t="s">
        <v>224</v>
      </c>
      <c r="D672" s="56" t="s">
        <v>225</v>
      </c>
      <c r="E672" s="56" t="s">
        <v>217</v>
      </c>
      <c r="F672" s="5">
        <v>14</v>
      </c>
      <c r="G672" s="5">
        <v>14.00000298</v>
      </c>
      <c r="H672" s="5">
        <v>14.000010209999999</v>
      </c>
      <c r="I672" s="5">
        <v>14.00002374</v>
      </c>
      <c r="J672" s="5">
        <v>16.251970279999998</v>
      </c>
      <c r="K672" s="5">
        <v>54.324597320000002</v>
      </c>
      <c r="L672" s="5">
        <v>54.324597369999999</v>
      </c>
      <c r="M672" s="5">
        <v>70.381510270000007</v>
      </c>
      <c r="N672" s="5">
        <v>70.381510280000001</v>
      </c>
      <c r="O672" s="5">
        <v>70.381510329999998</v>
      </c>
      <c r="P672" s="5">
        <v>72.281061010000002</v>
      </c>
      <c r="Q672" s="5">
        <v>72.281061039999997</v>
      </c>
      <c r="R672" s="5">
        <v>72.281061080000001</v>
      </c>
      <c r="S672" s="5">
        <v>79.640479310000003</v>
      </c>
      <c r="T672" s="5">
        <v>79.640479319999997</v>
      </c>
      <c r="U672" s="5">
        <v>79.640479339999999</v>
      </c>
      <c r="V672" s="5">
        <v>79.640479380000002</v>
      </c>
      <c r="W672" s="5">
        <v>79.640479429999999</v>
      </c>
      <c r="X672" s="5">
        <v>82.648074620000003</v>
      </c>
      <c r="Y672" s="5">
        <v>82.648074649999998</v>
      </c>
      <c r="Z672" s="5">
        <v>86.632169630000007</v>
      </c>
      <c r="AA672" s="5">
        <v>86.632169640000001</v>
      </c>
      <c r="AB672" s="5">
        <v>86.632169660000002</v>
      </c>
      <c r="AC672" s="5">
        <v>86.632169669999996</v>
      </c>
      <c r="AD672" s="5">
        <v>86.632169680000004</v>
      </c>
      <c r="AE672" s="5">
        <v>86.632169700000006</v>
      </c>
      <c r="AF672" s="5">
        <v>86.632169739999995</v>
      </c>
      <c r="AG672" s="5">
        <v>86.632169750000003</v>
      </c>
    </row>
    <row r="673" spans="1:33">
      <c r="A673" s="56" t="s">
        <v>77</v>
      </c>
      <c r="B673" s="56" t="s">
        <v>197</v>
      </c>
      <c r="C673" s="56" t="s">
        <v>226</v>
      </c>
      <c r="D673" s="56" t="s">
        <v>227</v>
      </c>
      <c r="E673" s="56" t="s">
        <v>217</v>
      </c>
      <c r="F673" s="5">
        <v>81.72</v>
      </c>
      <c r="G673" s="5">
        <v>81.720003009999999</v>
      </c>
      <c r="H673" s="5">
        <v>81.720007039999999</v>
      </c>
      <c r="I673" s="5">
        <v>81.720024760000001</v>
      </c>
      <c r="J673" s="5">
        <v>81.72008984</v>
      </c>
      <c r="K673" s="5">
        <v>369.36363951999999</v>
      </c>
      <c r="L673" s="5">
        <v>369.36363954000001</v>
      </c>
      <c r="M673" s="5">
        <v>1702.11244616</v>
      </c>
      <c r="N673" s="5">
        <v>1702.1124461700001</v>
      </c>
      <c r="O673" s="5">
        <v>1702.1124462400001</v>
      </c>
      <c r="P673" s="5">
        <v>1977.608168</v>
      </c>
      <c r="Q673" s="5">
        <v>1977.6081680299999</v>
      </c>
      <c r="R673" s="5">
        <v>1977.6081680699999</v>
      </c>
      <c r="S673" s="5">
        <v>2846.72257588</v>
      </c>
      <c r="T673" s="5">
        <v>4254.1931417700007</v>
      </c>
      <c r="U673" s="5">
        <v>4718.7586827100004</v>
      </c>
      <c r="V673" s="5">
        <v>7234.0451784100014</v>
      </c>
      <c r="W673" s="5">
        <v>7402.8598723200002</v>
      </c>
      <c r="X673" s="5">
        <v>7614.7199951600014</v>
      </c>
      <c r="Y673" s="5">
        <v>7614.7199951800003</v>
      </c>
      <c r="Z673" s="5">
        <v>7614.7199952300007</v>
      </c>
      <c r="AA673" s="5">
        <v>7614.7199952400006</v>
      </c>
      <c r="AB673" s="5">
        <v>7614.7199952600004</v>
      </c>
      <c r="AC673" s="5">
        <v>7614.7199956300001</v>
      </c>
      <c r="AD673" s="5">
        <v>7614.7199956799996</v>
      </c>
      <c r="AE673" s="5">
        <v>7614.7199999900004</v>
      </c>
      <c r="AF673" s="5">
        <v>7614.72</v>
      </c>
      <c r="AG673" s="5">
        <v>7614.7200000100001</v>
      </c>
    </row>
    <row r="674" spans="1:33">
      <c r="A674" s="56" t="s">
        <v>77</v>
      </c>
      <c r="B674" s="56" t="s">
        <v>197</v>
      </c>
      <c r="C674" s="56" t="s">
        <v>228</v>
      </c>
      <c r="D674" s="56" t="s">
        <v>229</v>
      </c>
      <c r="E674" s="56" t="s">
        <v>217</v>
      </c>
      <c r="F674" s="5">
        <v>306.84199999999998</v>
      </c>
      <c r="G674" s="5">
        <v>528.08200270999998</v>
      </c>
      <c r="H674" s="5">
        <v>528.08200467000006</v>
      </c>
      <c r="I674" s="5">
        <v>528.08200847000001</v>
      </c>
      <c r="J674" s="5">
        <v>562.24201112000003</v>
      </c>
      <c r="K674" s="5">
        <v>528.08202318000008</v>
      </c>
      <c r="L674" s="5">
        <v>528.08202324000001</v>
      </c>
      <c r="M674" s="5">
        <v>528.08203030000004</v>
      </c>
      <c r="N674" s="5">
        <v>528.08203031000005</v>
      </c>
      <c r="O674" s="5">
        <v>528.08203044000004</v>
      </c>
      <c r="P674" s="5">
        <v>528.08203047000006</v>
      </c>
      <c r="Q674" s="5">
        <v>528.08203059000004</v>
      </c>
      <c r="R674" s="5">
        <v>528.08203948000005</v>
      </c>
      <c r="S674" s="5">
        <v>528.08203977000005</v>
      </c>
      <c r="T674" s="5">
        <v>528.08209923000004</v>
      </c>
      <c r="U674" s="5">
        <v>528.08217701000001</v>
      </c>
      <c r="V674" s="5">
        <v>528.08217709000007</v>
      </c>
      <c r="W674" s="5">
        <v>585.20454431000007</v>
      </c>
      <c r="X674" s="5">
        <v>636.39111438999998</v>
      </c>
      <c r="Y674" s="5">
        <v>932.52334629999996</v>
      </c>
      <c r="Z674" s="5">
        <v>1347.8326184</v>
      </c>
      <c r="AA674" s="5">
        <v>1347.8326184099999</v>
      </c>
      <c r="AB674" s="5">
        <v>1347.83261844</v>
      </c>
      <c r="AC674" s="5">
        <v>1560.73449983</v>
      </c>
      <c r="AD674" s="5">
        <v>1386.48190755</v>
      </c>
      <c r="AE674" s="5">
        <v>2530.1700962899999</v>
      </c>
      <c r="AF674" s="5">
        <v>2421.2399979800002</v>
      </c>
      <c r="AG674" s="5">
        <v>2421.2399979900001</v>
      </c>
    </row>
    <row r="675" spans="1:33">
      <c r="A675" s="56" t="s">
        <v>77</v>
      </c>
      <c r="B675" s="56" t="s">
        <v>197</v>
      </c>
      <c r="C675" s="56" t="s">
        <v>230</v>
      </c>
      <c r="D675" s="56" t="s">
        <v>231</v>
      </c>
      <c r="E675" s="56" t="s">
        <v>217</v>
      </c>
      <c r="F675" s="5">
        <v>1214.288</v>
      </c>
      <c r="G675" s="5">
        <v>1360.2880028100001</v>
      </c>
      <c r="H675" s="5">
        <v>1360.2880051300001</v>
      </c>
      <c r="I675" s="5">
        <v>1360.2880102700001</v>
      </c>
      <c r="J675" s="5">
        <v>1360.2880451799999</v>
      </c>
      <c r="K675" s="5">
        <v>1360.2880941200001</v>
      </c>
      <c r="L675" s="5">
        <v>1360.2880941599999</v>
      </c>
      <c r="M675" s="5">
        <v>1360.28810914</v>
      </c>
      <c r="N675" s="5">
        <v>1360.2881091500001</v>
      </c>
      <c r="O675" s="5">
        <v>2426.6331079199999</v>
      </c>
      <c r="P675" s="5">
        <v>2426.6331080599998</v>
      </c>
      <c r="Q675" s="5">
        <v>2630.97280684</v>
      </c>
      <c r="R675" s="5">
        <v>3014.0297892499998</v>
      </c>
      <c r="S675" s="5">
        <v>3036.8071890699989</v>
      </c>
      <c r="T675" s="5">
        <v>3944.1712107499998</v>
      </c>
      <c r="U675" s="5">
        <v>4092.2696001099989</v>
      </c>
      <c r="V675" s="5">
        <v>5444.88012273</v>
      </c>
      <c r="W675" s="5">
        <v>5444.8801229100009</v>
      </c>
      <c r="X675" s="5">
        <v>6106.4338439500007</v>
      </c>
      <c r="Y675" s="5">
        <v>6106.4338440900001</v>
      </c>
      <c r="Z675" s="5">
        <v>6616.2778603600009</v>
      </c>
      <c r="AA675" s="5">
        <v>6513.3178603900014</v>
      </c>
      <c r="AB675" s="5">
        <v>7842.9296303400006</v>
      </c>
      <c r="AC675" s="5">
        <v>7739.4409900199998</v>
      </c>
      <c r="AD675" s="5">
        <v>7339.4409900600003</v>
      </c>
      <c r="AE675" s="5">
        <v>7513.9215196900004</v>
      </c>
      <c r="AF675" s="5">
        <v>9338.7547760099987</v>
      </c>
      <c r="AG675" s="5">
        <v>9338.7547760299985</v>
      </c>
    </row>
    <row r="676" spans="1:33">
      <c r="A676" s="56" t="s">
        <v>77</v>
      </c>
      <c r="B676" s="56" t="s">
        <v>197</v>
      </c>
      <c r="C676" s="56" t="s">
        <v>232</v>
      </c>
      <c r="D676" s="56" t="s">
        <v>233</v>
      </c>
      <c r="E676" s="56" t="s">
        <v>217</v>
      </c>
      <c r="F676" s="5">
        <v>0</v>
      </c>
      <c r="G676" s="5">
        <v>2.6900000000000001E-6</v>
      </c>
      <c r="H676" s="5">
        <v>5.5400000000000003E-6</v>
      </c>
      <c r="I676" s="5">
        <v>1.1379999999999999E-5</v>
      </c>
      <c r="J676" s="5">
        <v>4.2660000000000002E-5</v>
      </c>
      <c r="K676" s="5">
        <v>1.0022E-4</v>
      </c>
      <c r="L676" s="5">
        <v>1.0025E-4</v>
      </c>
      <c r="M676" s="5">
        <v>142.84632060999999</v>
      </c>
      <c r="N676" s="5">
        <v>142.84632062</v>
      </c>
      <c r="O676" s="5">
        <v>142.84632066</v>
      </c>
      <c r="P676" s="5">
        <v>142.84632069</v>
      </c>
      <c r="Q676" s="5">
        <v>142.84632070999999</v>
      </c>
      <c r="R676" s="5">
        <v>144.99981088999999</v>
      </c>
      <c r="S676" s="5">
        <v>144.99981124000001</v>
      </c>
      <c r="T676" s="5">
        <v>156.70479523</v>
      </c>
      <c r="U676" s="5">
        <v>167.27453168</v>
      </c>
      <c r="V676" s="5">
        <v>171.14373466999999</v>
      </c>
      <c r="W676" s="5">
        <v>583.06506109999998</v>
      </c>
      <c r="X676" s="5">
        <v>1366.3429174800001</v>
      </c>
      <c r="Y676" s="5">
        <v>3009.0244866200001</v>
      </c>
      <c r="Z676" s="5">
        <v>3009.0244875200001</v>
      </c>
      <c r="AA676" s="5">
        <v>3009.02448757</v>
      </c>
      <c r="AB676" s="5">
        <v>3009.0244879000002</v>
      </c>
      <c r="AC676" s="5">
        <v>4208.0261610999996</v>
      </c>
      <c r="AD676" s="5">
        <v>4208.02616115</v>
      </c>
      <c r="AE676" s="5">
        <v>6099.9999954799996</v>
      </c>
      <c r="AF676" s="5">
        <v>6099.9999955100002</v>
      </c>
      <c r="AG676" s="5">
        <v>6099.9999955200001</v>
      </c>
    </row>
    <row r="677" spans="1:33">
      <c r="A677" s="56" t="s">
        <v>77</v>
      </c>
      <c r="B677" s="56" t="s">
        <v>163</v>
      </c>
      <c r="C677" s="56" t="s">
        <v>234</v>
      </c>
      <c r="D677" s="56" t="s">
        <v>235</v>
      </c>
      <c r="E677" s="56" t="s">
        <v>217</v>
      </c>
      <c r="F677" s="5">
        <v>3.5599999999999998E-6</v>
      </c>
      <c r="G677" s="5">
        <v>3.58E-6</v>
      </c>
      <c r="H677" s="5">
        <v>6.6800000000000004E-6</v>
      </c>
      <c r="I677" s="5">
        <v>1.4049999999999999E-5</v>
      </c>
      <c r="J677" s="5">
        <v>1.4059999999999999E-5</v>
      </c>
      <c r="K677" s="5">
        <v>1.456E-5</v>
      </c>
      <c r="L677" s="5">
        <v>1.588E-5</v>
      </c>
      <c r="M677" s="5">
        <v>1.931E-5</v>
      </c>
      <c r="N677" s="5">
        <v>2.3620000000000001E-5</v>
      </c>
      <c r="O677" s="5">
        <v>3.1550000000000001E-5</v>
      </c>
      <c r="P677" s="5">
        <v>3.1579999999999999E-5</v>
      </c>
      <c r="Q677" s="5">
        <v>6.4809999999999998E-5</v>
      </c>
      <c r="R677" s="5">
        <v>6.4820000000000006E-5</v>
      </c>
      <c r="S677" s="5">
        <v>6.6050000000000006E-5</v>
      </c>
      <c r="T677" s="5">
        <v>9.9898999999999995E-4</v>
      </c>
      <c r="U677" s="5">
        <v>9.9901000000000005E-4</v>
      </c>
      <c r="V677" s="5">
        <v>9.9905000000000002E-4</v>
      </c>
      <c r="W677" s="5">
        <v>9.9912000000000004E-4</v>
      </c>
      <c r="X677" s="5">
        <v>1.0007900000000001E-3</v>
      </c>
      <c r="Y677" s="5">
        <v>1.0008700000000001E-3</v>
      </c>
      <c r="Z677" s="5">
        <v>1.0073E-3</v>
      </c>
      <c r="AA677" s="5">
        <v>1.0110399999999999E-3</v>
      </c>
      <c r="AB677" s="5">
        <v>1.06774E-3</v>
      </c>
      <c r="AC677" s="5">
        <v>512.94445148</v>
      </c>
      <c r="AD677" s="5">
        <v>964.21251408000001</v>
      </c>
      <c r="AE677" s="5">
        <v>1630.8940735799999</v>
      </c>
      <c r="AF677" s="5">
        <v>1630.8940736300001</v>
      </c>
      <c r="AG677" s="5">
        <v>1630.89407364</v>
      </c>
    </row>
    <row r="678" spans="1:33">
      <c r="A678" s="56" t="s">
        <v>77</v>
      </c>
      <c r="B678" s="56" t="s">
        <v>163</v>
      </c>
      <c r="C678" s="56" t="s">
        <v>236</v>
      </c>
      <c r="D678" s="56" t="s">
        <v>237</v>
      </c>
      <c r="E678" s="56" t="s">
        <v>217</v>
      </c>
      <c r="F678" s="5">
        <v>166.00000341000001</v>
      </c>
      <c r="G678" s="5">
        <v>166.00000342000001</v>
      </c>
      <c r="H678" s="5">
        <v>166.00000706</v>
      </c>
      <c r="I678" s="5">
        <v>166.00001657000001</v>
      </c>
      <c r="J678" s="5">
        <v>172.72170858999999</v>
      </c>
      <c r="K678" s="5">
        <v>172.72170886999999</v>
      </c>
      <c r="L678" s="5">
        <v>174.66711293</v>
      </c>
      <c r="M678" s="5">
        <v>176.60617182999999</v>
      </c>
      <c r="N678" s="5">
        <v>177.58581763000001</v>
      </c>
      <c r="O678" s="5">
        <v>179.00526076</v>
      </c>
      <c r="P678" s="5">
        <v>183.13622007999999</v>
      </c>
      <c r="Q678" s="5">
        <v>185.49535875000001</v>
      </c>
      <c r="R678" s="5">
        <v>185.49535881</v>
      </c>
      <c r="S678" s="5">
        <v>196.23346631000001</v>
      </c>
      <c r="T678" s="5">
        <v>205.13426805</v>
      </c>
      <c r="U678" s="5">
        <v>224.29338786</v>
      </c>
      <c r="V678" s="5">
        <v>224.2933879</v>
      </c>
      <c r="W678" s="5">
        <v>224.93192005</v>
      </c>
      <c r="X678" s="5">
        <v>228.17414155</v>
      </c>
      <c r="Y678" s="5">
        <v>235.68480719999999</v>
      </c>
      <c r="Z678" s="5">
        <v>235.68480729999999</v>
      </c>
      <c r="AA678" s="5">
        <v>235.68480733000001</v>
      </c>
      <c r="AB678" s="5">
        <v>236.51544265000001</v>
      </c>
      <c r="AC678" s="5">
        <v>245.45132791</v>
      </c>
      <c r="AD678" s="5">
        <v>245.45132795000001</v>
      </c>
      <c r="AE678" s="5">
        <v>245.45132796999999</v>
      </c>
      <c r="AF678" s="5">
        <v>251.64886952000001</v>
      </c>
      <c r="AG678" s="5">
        <v>251.64886953999999</v>
      </c>
    </row>
    <row r="679" spans="1:33">
      <c r="A679" s="56" t="s">
        <v>77</v>
      </c>
      <c r="B679" s="56" t="s">
        <v>163</v>
      </c>
      <c r="C679" s="56" t="s">
        <v>238</v>
      </c>
      <c r="D679" s="56" t="s">
        <v>239</v>
      </c>
      <c r="E679" s="56" t="s">
        <v>217</v>
      </c>
      <c r="F679" s="5">
        <v>535.02000251999993</v>
      </c>
      <c r="G679" s="5">
        <v>535.02000255999997</v>
      </c>
      <c r="H679" s="5">
        <v>535.02000367000005</v>
      </c>
      <c r="I679" s="5">
        <v>535.02000582999995</v>
      </c>
      <c r="J679" s="5">
        <v>591.46156617999998</v>
      </c>
      <c r="K679" s="5">
        <v>1872.46328978</v>
      </c>
      <c r="L679" s="5">
        <v>1872.4632899000001</v>
      </c>
      <c r="M679" s="5">
        <v>1872.4632899400001</v>
      </c>
      <c r="N679" s="5">
        <v>1872.46328997</v>
      </c>
      <c r="O679" s="5">
        <v>1872.4632900199999</v>
      </c>
      <c r="P679" s="5">
        <v>1872.46329006</v>
      </c>
      <c r="Q679" s="5">
        <v>2446.0729886300001</v>
      </c>
      <c r="R679" s="5">
        <v>3450.4242566200001</v>
      </c>
      <c r="S679" s="5">
        <v>3520.0199863100001</v>
      </c>
      <c r="T679" s="5">
        <v>3520.02</v>
      </c>
      <c r="U679" s="5">
        <v>3520.0200000099999</v>
      </c>
      <c r="V679" s="5">
        <v>3520.0200000200002</v>
      </c>
      <c r="W679" s="5">
        <v>3520.0200000300001</v>
      </c>
      <c r="X679" s="5">
        <v>3650.0163262699998</v>
      </c>
      <c r="Y679" s="5">
        <v>3650.01632634</v>
      </c>
      <c r="Z679" s="5">
        <v>4528.1611788099999</v>
      </c>
      <c r="AA679" s="5">
        <v>4528.1611788400014</v>
      </c>
      <c r="AB679" s="5">
        <v>4528.1611809200003</v>
      </c>
      <c r="AC679" s="5">
        <v>6222.7663870900014</v>
      </c>
      <c r="AD679" s="5">
        <v>6222.7663871200002</v>
      </c>
      <c r="AE679" s="5">
        <v>6789.1779339700006</v>
      </c>
      <c r="AF679" s="5">
        <v>7633.6354038100008</v>
      </c>
      <c r="AG679" s="5">
        <v>7633.6354038200006</v>
      </c>
    </row>
    <row r="680" spans="1:33">
      <c r="A680" s="56" t="s">
        <v>77</v>
      </c>
      <c r="B680" s="56" t="s">
        <v>163</v>
      </c>
      <c r="C680" s="56" t="s">
        <v>240</v>
      </c>
      <c r="D680" s="56" t="s">
        <v>241</v>
      </c>
      <c r="E680" s="56" t="s">
        <v>217</v>
      </c>
      <c r="F680" s="5">
        <v>762.40500479000002</v>
      </c>
      <c r="G680" s="5">
        <v>762.40500480000003</v>
      </c>
      <c r="H680" s="5">
        <v>762.40501788000006</v>
      </c>
      <c r="I680" s="5">
        <v>1228.9651543800001</v>
      </c>
      <c r="J680" s="5">
        <v>1228.96515439</v>
      </c>
      <c r="K680" s="5">
        <v>1718.92083607</v>
      </c>
      <c r="L680" s="5">
        <v>2380.4950738399998</v>
      </c>
      <c r="M680" s="5">
        <v>2380.4950739999999</v>
      </c>
      <c r="N680" s="5">
        <v>3092.3833410100001</v>
      </c>
      <c r="O680" s="5">
        <v>3676.1691611800002</v>
      </c>
      <c r="P680" s="5">
        <v>3676.1691612599998</v>
      </c>
      <c r="Q680" s="5">
        <v>3955.9975035900002</v>
      </c>
      <c r="R680" s="5">
        <v>3955.9975036000001</v>
      </c>
      <c r="S680" s="5">
        <v>3955.99750374</v>
      </c>
      <c r="T680" s="5">
        <v>4409.3895761000003</v>
      </c>
      <c r="U680" s="5">
        <v>5020.9587283399997</v>
      </c>
      <c r="V680" s="5">
        <v>5020.95872839</v>
      </c>
      <c r="W680" s="5">
        <v>5323.0011961199998</v>
      </c>
      <c r="X680" s="5">
        <v>6725.3737634299996</v>
      </c>
      <c r="Y680" s="5">
        <v>6701.6425241999996</v>
      </c>
      <c r="Z680" s="5">
        <v>6701.6425243800004</v>
      </c>
      <c r="AA680" s="5">
        <v>6854.1265923199999</v>
      </c>
      <c r="AB680" s="5">
        <v>6975.2290192500004</v>
      </c>
      <c r="AC680" s="5">
        <v>7288.6609870599996</v>
      </c>
      <c r="AD680" s="5">
        <v>7293.4684902700001</v>
      </c>
      <c r="AE680" s="5">
        <v>7463.6799987900004</v>
      </c>
      <c r="AF680" s="5">
        <v>7272.0399988299996</v>
      </c>
      <c r="AG680" s="5">
        <v>7202.2899988299996</v>
      </c>
    </row>
    <row r="681" spans="1:33">
      <c r="A681" s="56" t="s">
        <v>77</v>
      </c>
      <c r="B681" s="56" t="s">
        <v>163</v>
      </c>
      <c r="C681" s="56" t="s">
        <v>242</v>
      </c>
      <c r="D681" s="56" t="s">
        <v>243</v>
      </c>
      <c r="E681" s="56" t="s">
        <v>217</v>
      </c>
      <c r="F681" s="5">
        <v>53.000005420000001</v>
      </c>
      <c r="G681" s="5">
        <v>53.000005430000002</v>
      </c>
      <c r="H681" s="5">
        <v>53.00002679</v>
      </c>
      <c r="I681" s="5">
        <v>53.000027029999998</v>
      </c>
      <c r="J681" s="5">
        <v>53.000076640000003</v>
      </c>
      <c r="K681" s="5">
        <v>53.000108949999998</v>
      </c>
      <c r="L681" s="5">
        <v>173.16886847000001</v>
      </c>
      <c r="M681" s="5">
        <v>186.22913604999999</v>
      </c>
      <c r="N681" s="5">
        <v>186.22913606</v>
      </c>
      <c r="O681" s="5">
        <v>186.22913607999999</v>
      </c>
      <c r="P681" s="5">
        <v>186.22913609</v>
      </c>
      <c r="Q681" s="5">
        <v>186.22913610000001</v>
      </c>
      <c r="R681" s="5">
        <v>186.22913611000001</v>
      </c>
      <c r="S681" s="5">
        <v>186.22913613</v>
      </c>
      <c r="T681" s="5">
        <v>186.22913618999999</v>
      </c>
      <c r="U681" s="5">
        <v>239.90485236000001</v>
      </c>
      <c r="V681" s="5">
        <v>239.90485236999999</v>
      </c>
      <c r="W681" s="5">
        <v>239.90485237999999</v>
      </c>
      <c r="X681" s="5">
        <v>239.90485240000001</v>
      </c>
      <c r="Y681" s="5">
        <v>239.90485240999999</v>
      </c>
      <c r="Z681" s="5">
        <v>281.38192673999998</v>
      </c>
      <c r="AA681" s="5">
        <v>281.38192679999997</v>
      </c>
      <c r="AB681" s="5">
        <v>281.38192684000001</v>
      </c>
      <c r="AC681" s="5">
        <v>281.38192686000002</v>
      </c>
      <c r="AD681" s="5">
        <v>281.38192687999998</v>
      </c>
      <c r="AE681" s="5">
        <v>281.3819269</v>
      </c>
      <c r="AF681" s="5">
        <v>323.16810872000002</v>
      </c>
      <c r="AG681" s="5">
        <v>323.16810872999997</v>
      </c>
    </row>
    <row r="682" spans="1:33">
      <c r="A682" s="56" t="s">
        <v>77</v>
      </c>
      <c r="B682" s="56" t="s">
        <v>163</v>
      </c>
      <c r="C682" s="56" t="s">
        <v>244</v>
      </c>
      <c r="D682" s="56" t="s">
        <v>245</v>
      </c>
      <c r="E682" s="56" t="s">
        <v>217</v>
      </c>
      <c r="F682" s="5">
        <v>1121.3400014599999</v>
      </c>
      <c r="G682" s="5">
        <v>1121.3400017700001</v>
      </c>
      <c r="H682" s="5">
        <v>1121.3400105600001</v>
      </c>
      <c r="I682" s="5">
        <v>1121.34001152</v>
      </c>
      <c r="J682" s="5">
        <v>1121.34001162</v>
      </c>
      <c r="K682" s="5">
        <v>1121.34001519</v>
      </c>
      <c r="L682" s="5">
        <v>1122.2400373099999</v>
      </c>
      <c r="M682" s="5">
        <v>1121.3400715099999</v>
      </c>
      <c r="N682" s="5">
        <v>1121.34007159</v>
      </c>
      <c r="O682" s="5">
        <v>1121.34013753</v>
      </c>
      <c r="P682" s="5">
        <v>1121.34013755</v>
      </c>
      <c r="Q682" s="5">
        <v>1121.3401375599999</v>
      </c>
      <c r="R682" s="5">
        <v>1121.34013757</v>
      </c>
      <c r="S682" s="5">
        <v>1121.3401381199999</v>
      </c>
      <c r="T682" s="5">
        <v>1121.34032189</v>
      </c>
      <c r="U682" s="5">
        <v>2708.2620236799999</v>
      </c>
      <c r="V682" s="5">
        <v>2708.2620237000001</v>
      </c>
      <c r="W682" s="5">
        <v>3399.50254189</v>
      </c>
      <c r="X682" s="5">
        <v>3673.99963643</v>
      </c>
      <c r="Y682" s="5">
        <v>4535.9873426700015</v>
      </c>
      <c r="Z682" s="5">
        <v>4585.44484801</v>
      </c>
      <c r="AA682" s="5">
        <v>4585.4448480199999</v>
      </c>
      <c r="AB682" s="5">
        <v>4585.4448480299998</v>
      </c>
      <c r="AC682" s="5">
        <v>4585.4448480400006</v>
      </c>
      <c r="AD682" s="5">
        <v>4585.4448480499996</v>
      </c>
      <c r="AE682" s="5">
        <v>4585.4448480700003</v>
      </c>
      <c r="AF682" s="5">
        <v>4602.9699994800003</v>
      </c>
      <c r="AG682" s="5">
        <v>4353.9759994899996</v>
      </c>
    </row>
    <row r="683" spans="1:33">
      <c r="A683" s="56" t="s">
        <v>77</v>
      </c>
      <c r="B683" s="56" t="s">
        <v>163</v>
      </c>
      <c r="C683" s="56" t="s">
        <v>246</v>
      </c>
      <c r="D683" s="56" t="s">
        <v>247</v>
      </c>
      <c r="E683" s="56" t="s">
        <v>217</v>
      </c>
      <c r="F683" s="5">
        <v>456.24400417999999</v>
      </c>
      <c r="G683" s="5">
        <v>456.24400419</v>
      </c>
      <c r="H683" s="5">
        <v>456.24401121999989</v>
      </c>
      <c r="I683" s="5">
        <v>456.24401207999989</v>
      </c>
      <c r="J683" s="5">
        <v>456.24401214999989</v>
      </c>
      <c r="K683" s="5">
        <v>456.24401619999998</v>
      </c>
      <c r="L683" s="5">
        <v>456.24403174999998</v>
      </c>
      <c r="M683" s="5">
        <v>456.24406266</v>
      </c>
      <c r="N683" s="5">
        <v>456.24407144000003</v>
      </c>
      <c r="O683" s="5">
        <v>456.24409154</v>
      </c>
      <c r="P683" s="5">
        <v>456.24409156000002</v>
      </c>
      <c r="Q683" s="5">
        <v>456.24409157000002</v>
      </c>
      <c r="R683" s="5">
        <v>456.24409157999997</v>
      </c>
      <c r="S683" s="5">
        <v>456.24417537999989</v>
      </c>
      <c r="T683" s="5">
        <v>456.24423021000001</v>
      </c>
      <c r="U683" s="5">
        <v>456.24423404999999</v>
      </c>
      <c r="V683" s="5">
        <v>456.24423408000001</v>
      </c>
      <c r="W683" s="5">
        <v>456.24439159999997</v>
      </c>
      <c r="X683" s="5">
        <v>706.96805023000002</v>
      </c>
      <c r="Y683" s="5">
        <v>1484.24399896</v>
      </c>
      <c r="Z683" s="5">
        <v>1484.24399898</v>
      </c>
      <c r="AA683" s="5">
        <v>1484.24399995</v>
      </c>
      <c r="AB683" s="5">
        <v>1484.24399997</v>
      </c>
      <c r="AC683" s="5">
        <v>1484.2439999799999</v>
      </c>
      <c r="AD683" s="5">
        <v>1484.24399999</v>
      </c>
      <c r="AE683" s="5">
        <v>1484.24399999</v>
      </c>
      <c r="AF683" s="5">
        <v>1484.24399999</v>
      </c>
      <c r="AG683" s="5">
        <v>1307.9799999899999</v>
      </c>
    </row>
    <row r="684" spans="1:33">
      <c r="A684" s="56" t="s">
        <v>77</v>
      </c>
      <c r="B684" s="56" t="s">
        <v>163</v>
      </c>
      <c r="C684" s="56" t="s">
        <v>248</v>
      </c>
      <c r="D684" s="56" t="s">
        <v>249</v>
      </c>
      <c r="E684" s="56" t="s">
        <v>217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</row>
    <row r="685" spans="1:33">
      <c r="A685" s="56" t="s">
        <v>77</v>
      </c>
      <c r="B685" s="56" t="s">
        <v>163</v>
      </c>
      <c r="C685" s="56" t="s">
        <v>250</v>
      </c>
      <c r="D685" s="56" t="s">
        <v>251</v>
      </c>
      <c r="E685" s="56" t="s">
        <v>217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</row>
    <row r="686" spans="1:33">
      <c r="A686" s="56" t="s">
        <v>77</v>
      </c>
      <c r="B686" s="56" t="s">
        <v>198</v>
      </c>
      <c r="C686" s="56" t="s">
        <v>252</v>
      </c>
      <c r="D686" s="56" t="s">
        <v>253</v>
      </c>
      <c r="E686" s="56" t="s">
        <v>217</v>
      </c>
      <c r="F686" s="5">
        <v>0</v>
      </c>
      <c r="G686" s="5">
        <v>2.3099999999999999E-6</v>
      </c>
      <c r="H686" s="5">
        <v>3.1300000000000001E-6</v>
      </c>
      <c r="I686" s="5">
        <v>3.4999999999999999E-6</v>
      </c>
      <c r="J686" s="5">
        <v>3.6899999999999998E-6</v>
      </c>
      <c r="K686" s="5">
        <v>4.5299999999999998E-6</v>
      </c>
      <c r="L686" s="5">
        <v>6.1399999999999997E-6</v>
      </c>
      <c r="M686" s="5">
        <v>9.2399999999999996E-6</v>
      </c>
      <c r="N686" s="5">
        <v>9.2499999999999995E-6</v>
      </c>
      <c r="O686" s="5">
        <v>9.2799999999999992E-6</v>
      </c>
      <c r="P686" s="5">
        <v>9.2900000000000008E-6</v>
      </c>
      <c r="Q686" s="5">
        <v>1.146E-5</v>
      </c>
      <c r="R686" s="5">
        <v>1.148E-5</v>
      </c>
      <c r="S686" s="5">
        <v>2.51E-5</v>
      </c>
      <c r="T686" s="5">
        <v>2.8459999999999999E-5</v>
      </c>
      <c r="U686" s="5">
        <v>3.027E-5</v>
      </c>
      <c r="V686" s="5">
        <v>9.9310000000000002E-4</v>
      </c>
      <c r="W686" s="5">
        <v>9.9310999999999996E-4</v>
      </c>
      <c r="X686" s="5">
        <v>9.9313000000000005E-4</v>
      </c>
      <c r="Y686" s="5">
        <v>9.9368999999999998E-4</v>
      </c>
      <c r="Z686" s="5">
        <v>1.0028299999999999E-3</v>
      </c>
      <c r="AA686" s="5">
        <v>1.0040299999999999E-3</v>
      </c>
      <c r="AB686" s="5">
        <v>1.01337E-3</v>
      </c>
      <c r="AC686" s="5">
        <v>1.01341E-3</v>
      </c>
      <c r="AD686" s="5">
        <v>1.33518E-3</v>
      </c>
      <c r="AE686" s="5">
        <v>1.3353099999999999E-3</v>
      </c>
      <c r="AF686" s="5">
        <v>402.98732332999998</v>
      </c>
      <c r="AG686" s="5">
        <v>402.98732335</v>
      </c>
    </row>
    <row r="687" spans="1:33">
      <c r="A687" s="56" t="s">
        <v>77</v>
      </c>
      <c r="B687" s="56" t="s">
        <v>198</v>
      </c>
      <c r="C687" s="56" t="s">
        <v>254</v>
      </c>
      <c r="D687" s="56" t="s">
        <v>255</v>
      </c>
      <c r="E687" s="56" t="s">
        <v>217</v>
      </c>
      <c r="F687" s="5">
        <v>0</v>
      </c>
      <c r="G687" s="5">
        <v>2.7E-6</v>
      </c>
      <c r="H687" s="5">
        <v>4.6999999999999999E-6</v>
      </c>
      <c r="I687" s="5">
        <v>4.7500000000000003E-6</v>
      </c>
      <c r="J687" s="5">
        <v>4.7600000000000002E-6</v>
      </c>
      <c r="K687" s="5">
        <v>5.8200000000000002E-6</v>
      </c>
      <c r="L687" s="5">
        <v>1.064E-5</v>
      </c>
      <c r="M687" s="5">
        <v>3.0700000000000001E-5</v>
      </c>
      <c r="N687" s="5">
        <v>3.0710000000000002E-5</v>
      </c>
      <c r="O687" s="5">
        <v>3.0719999999999997E-5</v>
      </c>
      <c r="P687" s="5">
        <v>3.0729999999999999E-5</v>
      </c>
      <c r="Q687" s="5">
        <v>3.074E-5</v>
      </c>
      <c r="R687" s="5">
        <v>3.0750000000000002E-5</v>
      </c>
      <c r="S687" s="5">
        <v>427.23105363000002</v>
      </c>
      <c r="T687" s="5">
        <v>427.23105364000003</v>
      </c>
      <c r="U687" s="5">
        <v>427.23105369000001</v>
      </c>
      <c r="V687" s="5">
        <v>475.94162886999999</v>
      </c>
      <c r="W687" s="5">
        <v>475.94162888</v>
      </c>
      <c r="X687" s="5">
        <v>475.94162941000002</v>
      </c>
      <c r="Y687" s="5">
        <v>505.40044498999998</v>
      </c>
      <c r="Z687" s="5">
        <v>573.27359207999996</v>
      </c>
      <c r="AA687" s="5">
        <v>573.27359208999997</v>
      </c>
      <c r="AB687" s="5">
        <v>573.27359251999997</v>
      </c>
      <c r="AC687" s="5">
        <v>573.27359256</v>
      </c>
      <c r="AD687" s="5">
        <v>587.08332757000005</v>
      </c>
      <c r="AE687" s="5">
        <v>587.08332760999997</v>
      </c>
      <c r="AF687" s="5">
        <v>623.69525228999998</v>
      </c>
      <c r="AG687" s="5">
        <v>623.69525231</v>
      </c>
    </row>
    <row r="688" spans="1:33">
      <c r="A688" s="56" t="s">
        <v>77</v>
      </c>
      <c r="B688" s="56" t="s">
        <v>198</v>
      </c>
      <c r="C688" s="56" t="s">
        <v>256</v>
      </c>
      <c r="D688" s="56" t="s">
        <v>257</v>
      </c>
      <c r="E688" s="56" t="s">
        <v>217</v>
      </c>
      <c r="F688" s="5">
        <v>624.26499999999999</v>
      </c>
      <c r="G688" s="5">
        <v>624.26500232000001</v>
      </c>
      <c r="H688" s="5">
        <v>624.26500294000004</v>
      </c>
      <c r="I688" s="5">
        <v>624.26500326000007</v>
      </c>
      <c r="J688" s="5">
        <v>624.26500387999999</v>
      </c>
      <c r="K688" s="5">
        <v>624.26500446</v>
      </c>
      <c r="L688" s="5">
        <v>624.26500556999997</v>
      </c>
      <c r="M688" s="5">
        <v>624.2650112</v>
      </c>
      <c r="N688" s="5">
        <v>2063.2765296799998</v>
      </c>
      <c r="O688" s="5">
        <v>2254.2047383099998</v>
      </c>
      <c r="P688" s="5">
        <v>2254.2047383300001</v>
      </c>
      <c r="Q688" s="5">
        <v>2254.2047384100001</v>
      </c>
      <c r="R688" s="5">
        <v>2254.20473842</v>
      </c>
      <c r="S688" s="5">
        <v>2814.1324136399999</v>
      </c>
      <c r="T688" s="5">
        <v>2814.1324136500002</v>
      </c>
      <c r="U688" s="5">
        <v>3141.8940990900001</v>
      </c>
      <c r="V688" s="5">
        <v>3141.8940991200002</v>
      </c>
      <c r="W688" s="5">
        <v>3141.89409914</v>
      </c>
      <c r="X688" s="5">
        <v>3230.6672096100001</v>
      </c>
      <c r="Y688" s="5">
        <v>3329.70672341</v>
      </c>
      <c r="Z688" s="5">
        <v>4433.4226712500003</v>
      </c>
      <c r="AA688" s="5">
        <v>4433.4226712600002</v>
      </c>
      <c r="AB688" s="5">
        <v>4794.5884847300003</v>
      </c>
      <c r="AC688" s="5">
        <v>4794.5884847899997</v>
      </c>
      <c r="AD688" s="5">
        <v>5296.9999971999996</v>
      </c>
      <c r="AE688" s="5">
        <v>5156.9339984500002</v>
      </c>
      <c r="AF688" s="5">
        <v>4780.9999987000001</v>
      </c>
      <c r="AG688" s="5">
        <v>4699.99999871</v>
      </c>
    </row>
    <row r="689" spans="1:33">
      <c r="A689" s="56" t="s">
        <v>77</v>
      </c>
      <c r="B689" s="56" t="s">
        <v>198</v>
      </c>
      <c r="C689" s="56" t="s">
        <v>258</v>
      </c>
      <c r="D689" s="56" t="s">
        <v>259</v>
      </c>
      <c r="E689" s="56" t="s">
        <v>217</v>
      </c>
      <c r="F689" s="5">
        <v>0</v>
      </c>
      <c r="G689" s="5">
        <v>2.9299999999999999E-6</v>
      </c>
      <c r="H689" s="5">
        <v>4.9799999999999998E-6</v>
      </c>
      <c r="I689" s="5">
        <v>5.3800000000000002E-6</v>
      </c>
      <c r="J689" s="5">
        <v>5.4500000000000003E-6</v>
      </c>
      <c r="K689" s="5">
        <v>6.8700000000000003E-6</v>
      </c>
      <c r="L689" s="5">
        <v>1.6399999999999999E-5</v>
      </c>
      <c r="M689" s="5">
        <v>2.705E-5</v>
      </c>
      <c r="N689" s="5">
        <v>2.7059999999999998E-5</v>
      </c>
      <c r="O689" s="5">
        <v>2.709E-5</v>
      </c>
      <c r="P689" s="5">
        <v>2.7100000000000001E-5</v>
      </c>
      <c r="Q689" s="5">
        <v>2.7129999999999999E-5</v>
      </c>
      <c r="R689" s="5">
        <v>2.7140000000000001E-5</v>
      </c>
      <c r="S689" s="5">
        <v>3.1493E-4</v>
      </c>
      <c r="T689" s="5">
        <v>3.3021999999999999E-4</v>
      </c>
      <c r="U689" s="5">
        <v>399.99999953999998</v>
      </c>
      <c r="V689" s="5">
        <v>399.99999967999997</v>
      </c>
      <c r="W689" s="5">
        <v>399.99999968999998</v>
      </c>
      <c r="X689" s="5">
        <v>399.99999969999999</v>
      </c>
      <c r="Y689" s="5">
        <v>399.99999971</v>
      </c>
      <c r="Z689" s="5">
        <v>399.99999974999997</v>
      </c>
      <c r="AA689" s="5">
        <v>399.99999990999999</v>
      </c>
      <c r="AB689" s="5">
        <v>400.00000017000002</v>
      </c>
      <c r="AC689" s="5">
        <v>400.00000019999999</v>
      </c>
      <c r="AD689" s="5">
        <v>3116.7790764400002</v>
      </c>
      <c r="AE689" s="5">
        <v>4227.32435326</v>
      </c>
      <c r="AF689" s="5">
        <v>6307.2599627899999</v>
      </c>
      <c r="AG689" s="5">
        <v>6307.2599628099997</v>
      </c>
    </row>
    <row r="690" spans="1:33">
      <c r="A690" s="56" t="s">
        <v>77</v>
      </c>
      <c r="B690" s="56" t="s">
        <v>198</v>
      </c>
      <c r="C690" s="56" t="s">
        <v>260</v>
      </c>
      <c r="D690" s="56" t="s">
        <v>261</v>
      </c>
      <c r="E690" s="56" t="s">
        <v>217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</row>
    <row r="691" spans="1:33">
      <c r="A691" s="56" t="s">
        <v>77</v>
      </c>
      <c r="B691" s="56" t="s">
        <v>198</v>
      </c>
      <c r="C691" s="56" t="s">
        <v>262</v>
      </c>
      <c r="D691" s="56" t="s">
        <v>263</v>
      </c>
      <c r="E691" s="56" t="s">
        <v>217</v>
      </c>
      <c r="F691" s="5">
        <v>0</v>
      </c>
      <c r="G691" s="5">
        <v>2.6800000000000002E-6</v>
      </c>
      <c r="H691" s="5">
        <v>3.6200000000000001E-6</v>
      </c>
      <c r="I691" s="5">
        <v>4.0799999999999999E-6</v>
      </c>
      <c r="J691" s="5">
        <v>4.2100000000000003E-6</v>
      </c>
      <c r="K691" s="5">
        <v>5.3399999999999997E-6</v>
      </c>
      <c r="L691" s="5">
        <v>7.8800000000000008E-6</v>
      </c>
      <c r="M691" s="5">
        <v>1.2500000000000001E-5</v>
      </c>
      <c r="N691" s="5">
        <v>1.2510000000000001E-5</v>
      </c>
      <c r="O691" s="5">
        <v>1.254E-5</v>
      </c>
      <c r="P691" s="5">
        <v>1.255E-5</v>
      </c>
      <c r="Q691" s="5">
        <v>1.486E-5</v>
      </c>
      <c r="R691" s="5">
        <v>1.488E-5</v>
      </c>
      <c r="S691" s="5">
        <v>5.7710000000000001E-5</v>
      </c>
      <c r="T691" s="5">
        <v>6.2020000000000006E-5</v>
      </c>
      <c r="U691" s="5">
        <v>7.2769999999999996E-5</v>
      </c>
      <c r="V691" s="5">
        <v>499.99999951000001</v>
      </c>
      <c r="W691" s="5">
        <v>499.99999952000002</v>
      </c>
      <c r="X691" s="5">
        <v>499.99999953000003</v>
      </c>
      <c r="Y691" s="5">
        <v>499.99999953999998</v>
      </c>
      <c r="Z691" s="5">
        <v>499.99999955999999</v>
      </c>
      <c r="AA691" s="5">
        <v>499.99999957</v>
      </c>
      <c r="AB691" s="5">
        <v>500.00000001000001</v>
      </c>
      <c r="AC691" s="5">
        <v>500.00000003999997</v>
      </c>
      <c r="AD691" s="5">
        <v>500.00000146000002</v>
      </c>
      <c r="AE691" s="5">
        <v>500.00000153000002</v>
      </c>
      <c r="AF691" s="5">
        <v>1242.8064511699999</v>
      </c>
      <c r="AG691" s="5">
        <v>1242.80645119</v>
      </c>
    </row>
    <row r="692" spans="1:33">
      <c r="A692" s="56" t="s">
        <v>77</v>
      </c>
      <c r="B692" s="56" t="s">
        <v>198</v>
      </c>
      <c r="C692" s="56" t="s">
        <v>264</v>
      </c>
      <c r="D692" s="56" t="s">
        <v>265</v>
      </c>
      <c r="E692" s="56" t="s">
        <v>217</v>
      </c>
      <c r="F692" s="5">
        <v>377.536</v>
      </c>
      <c r="G692" s="5">
        <v>377.53600275000002</v>
      </c>
      <c r="H692" s="5">
        <v>377.53600495000001</v>
      </c>
      <c r="I692" s="5">
        <v>377.53600498999998</v>
      </c>
      <c r="J692" s="5">
        <v>377.53600499999999</v>
      </c>
      <c r="K692" s="5">
        <v>377.53600589000001</v>
      </c>
      <c r="L692" s="5">
        <v>377.53601149999997</v>
      </c>
      <c r="M692" s="5">
        <v>377.53604801</v>
      </c>
      <c r="N692" s="5">
        <v>377.53604802000001</v>
      </c>
      <c r="O692" s="5">
        <v>377.53604804000003</v>
      </c>
      <c r="P692" s="5">
        <v>377.53604804999998</v>
      </c>
      <c r="Q692" s="5">
        <v>377.53604805999998</v>
      </c>
      <c r="R692" s="5">
        <v>377.53604806999999</v>
      </c>
      <c r="S692" s="5">
        <v>595.65669890999993</v>
      </c>
      <c r="T692" s="5">
        <v>595.65669892000005</v>
      </c>
      <c r="U692" s="5">
        <v>630.93387258000007</v>
      </c>
      <c r="V692" s="5">
        <v>814.78834985999993</v>
      </c>
      <c r="W692" s="5">
        <v>814.78834987000005</v>
      </c>
      <c r="X692" s="5">
        <v>814.78834989999996</v>
      </c>
      <c r="Y692" s="5">
        <v>1864.6420120299999</v>
      </c>
      <c r="Z692" s="5">
        <v>2077.5359965399998</v>
      </c>
      <c r="AA692" s="5">
        <v>1970.01599964</v>
      </c>
      <c r="AB692" s="5">
        <v>1970.0159999699999</v>
      </c>
      <c r="AC692" s="5">
        <v>1970.0159999800001</v>
      </c>
      <c r="AD692" s="5">
        <v>1970.01599999</v>
      </c>
      <c r="AE692" s="5">
        <v>1970.0160000000001</v>
      </c>
      <c r="AF692" s="5">
        <v>1970.01600001</v>
      </c>
      <c r="AG692" s="5">
        <v>1970.01600001</v>
      </c>
    </row>
    <row r="693" spans="1:33">
      <c r="A693" s="56" t="s">
        <v>77</v>
      </c>
      <c r="B693" s="56" t="s">
        <v>199</v>
      </c>
      <c r="C693" s="56" t="s">
        <v>266</v>
      </c>
      <c r="D693" s="56" t="s">
        <v>267</v>
      </c>
      <c r="E693" s="56" t="s">
        <v>217</v>
      </c>
      <c r="F693" s="5">
        <v>142.1628</v>
      </c>
      <c r="G693" s="5">
        <v>142.1628</v>
      </c>
      <c r="H693" s="5">
        <v>142.1628</v>
      </c>
      <c r="I693" s="5">
        <v>142.1628</v>
      </c>
      <c r="J693" s="5">
        <v>142.1628</v>
      </c>
      <c r="K693" s="5">
        <v>142.1628</v>
      </c>
      <c r="L693" s="5">
        <v>142.1628</v>
      </c>
      <c r="M693" s="5">
        <v>142.1628</v>
      </c>
      <c r="N693" s="5">
        <v>142.1628</v>
      </c>
      <c r="O693" s="5">
        <v>142.1628</v>
      </c>
      <c r="P693" s="5">
        <v>142.1628</v>
      </c>
      <c r="Q693" s="5">
        <v>142.1628</v>
      </c>
      <c r="R693" s="5">
        <v>142.1628</v>
      </c>
      <c r="S693" s="5">
        <v>142.1628</v>
      </c>
      <c r="T693" s="5">
        <v>142.1628</v>
      </c>
      <c r="U693" s="5">
        <v>142.1628</v>
      </c>
      <c r="V693" s="5">
        <v>142.1628</v>
      </c>
      <c r="W693" s="5">
        <v>142.1628</v>
      </c>
      <c r="X693" s="5">
        <v>94.996799999999993</v>
      </c>
      <c r="Y693" s="5">
        <v>94.996799999999993</v>
      </c>
      <c r="Z693" s="5">
        <v>94.996799999999993</v>
      </c>
      <c r="AA693" s="5">
        <v>94.996799999999993</v>
      </c>
      <c r="AB693" s="5">
        <v>94.996799999999993</v>
      </c>
      <c r="AC693" s="5">
        <v>94.996799999999993</v>
      </c>
      <c r="AD693" s="5">
        <v>94.996799999999993</v>
      </c>
      <c r="AE693" s="5">
        <v>94.996799999999993</v>
      </c>
      <c r="AF693" s="5">
        <v>0</v>
      </c>
      <c r="AG693" s="5">
        <v>0</v>
      </c>
    </row>
    <row r="694" spans="1:33">
      <c r="A694" s="56" t="s">
        <v>77</v>
      </c>
      <c r="B694" s="56" t="s">
        <v>199</v>
      </c>
      <c r="C694" s="56" t="s">
        <v>268</v>
      </c>
      <c r="D694" s="56" t="s">
        <v>269</v>
      </c>
      <c r="E694" s="56" t="s">
        <v>217</v>
      </c>
      <c r="F694" s="5">
        <v>25.219000000000001</v>
      </c>
      <c r="G694" s="5">
        <v>25.21900415</v>
      </c>
      <c r="H694" s="5">
        <v>25.219009119999999</v>
      </c>
      <c r="I694" s="5">
        <v>25.219010279999999</v>
      </c>
      <c r="J694" s="5">
        <v>25.219010300000001</v>
      </c>
      <c r="K694" s="5">
        <v>25.219010310000002</v>
      </c>
      <c r="L694" s="5">
        <v>25.219018309999999</v>
      </c>
      <c r="M694" s="5">
        <v>25.219048520000001</v>
      </c>
      <c r="N694" s="5">
        <v>19.09104855</v>
      </c>
      <c r="O694" s="5">
        <v>19.091049300000002</v>
      </c>
      <c r="P694" s="5">
        <v>19.09104932</v>
      </c>
      <c r="Q694" s="5">
        <v>19.09104937</v>
      </c>
      <c r="R694" s="5">
        <v>19.091049380000001</v>
      </c>
      <c r="S694" s="5">
        <v>19.091082620000002</v>
      </c>
      <c r="T694" s="5">
        <v>144.62453188000001</v>
      </c>
      <c r="U694" s="5">
        <v>1122.50416279</v>
      </c>
      <c r="V694" s="5">
        <v>1122.50416281</v>
      </c>
      <c r="W694" s="5">
        <v>1122.50416296</v>
      </c>
      <c r="X694" s="5">
        <v>1110.784163</v>
      </c>
      <c r="Y694" s="5">
        <v>1110.78416311</v>
      </c>
      <c r="Z694" s="5">
        <v>1110.78416318</v>
      </c>
      <c r="AA694" s="5">
        <v>1110.7841632300001</v>
      </c>
      <c r="AB694" s="5">
        <v>1103.4131633</v>
      </c>
      <c r="AC694" s="5">
        <v>1103.4131633300001</v>
      </c>
      <c r="AD694" s="5">
        <v>1306.04146246</v>
      </c>
      <c r="AE694" s="5">
        <v>1306.0414625400001</v>
      </c>
      <c r="AF694" s="5">
        <v>2326.47728839</v>
      </c>
      <c r="AG694" s="5">
        <v>2326.4772883999999</v>
      </c>
    </row>
    <row r="695" spans="1:33">
      <c r="A695" s="56" t="s">
        <v>77</v>
      </c>
      <c r="B695" s="56" t="s">
        <v>199</v>
      </c>
      <c r="C695" s="56" t="s">
        <v>270</v>
      </c>
      <c r="D695" s="56" t="s">
        <v>271</v>
      </c>
      <c r="E695" s="56" t="s">
        <v>217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</row>
    <row r="696" spans="1:33">
      <c r="A696" s="56" t="s">
        <v>77</v>
      </c>
      <c r="B696" s="56" t="s">
        <v>199</v>
      </c>
      <c r="C696" s="56" t="s">
        <v>272</v>
      </c>
      <c r="D696" s="56" t="s">
        <v>273</v>
      </c>
      <c r="E696" s="56" t="s">
        <v>217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</row>
    <row r="697" spans="1:33">
      <c r="A697" s="56" t="s">
        <v>77</v>
      </c>
      <c r="B697" s="56" t="s">
        <v>199</v>
      </c>
      <c r="C697" s="56" t="s">
        <v>274</v>
      </c>
      <c r="D697" s="56" t="s">
        <v>275</v>
      </c>
      <c r="E697" s="56" t="s">
        <v>217</v>
      </c>
      <c r="F697" s="5">
        <v>295.2</v>
      </c>
      <c r="G697" s="5">
        <v>295.20000328999998</v>
      </c>
      <c r="H697" s="5">
        <v>295.20000600999998</v>
      </c>
      <c r="I697" s="5">
        <v>295.20000737999999</v>
      </c>
      <c r="J697" s="5">
        <v>295.20000745999999</v>
      </c>
      <c r="K697" s="5">
        <v>295.20000748000001</v>
      </c>
      <c r="L697" s="5">
        <v>295.20001005</v>
      </c>
      <c r="M697" s="5">
        <v>295.20002208</v>
      </c>
      <c r="N697" s="5">
        <v>295.20002210000001</v>
      </c>
      <c r="O697" s="5">
        <v>295.20003150000002</v>
      </c>
      <c r="P697" s="5">
        <v>295.20003150999997</v>
      </c>
      <c r="Q697" s="5">
        <v>295.20003152999999</v>
      </c>
      <c r="R697" s="5">
        <v>295.20003154</v>
      </c>
      <c r="S697" s="5">
        <v>295.20003181999999</v>
      </c>
      <c r="T697" s="5">
        <v>295.20012967000002</v>
      </c>
      <c r="U697" s="5">
        <v>295.20031764999999</v>
      </c>
      <c r="V697" s="5">
        <v>295.20031766</v>
      </c>
      <c r="W697" s="5">
        <v>295.20031771999999</v>
      </c>
      <c r="X697" s="5">
        <v>295.20031814999999</v>
      </c>
      <c r="Y697" s="5">
        <v>295.20031820000003</v>
      </c>
      <c r="Z697" s="5">
        <v>867.59390761000009</v>
      </c>
      <c r="AA697" s="5">
        <v>651.59390762999999</v>
      </c>
      <c r="AB697" s="5">
        <v>651.59390766000001</v>
      </c>
      <c r="AC697" s="5">
        <v>651.59390768000003</v>
      </c>
      <c r="AD697" s="5">
        <v>719.38803925000002</v>
      </c>
      <c r="AE697" s="5">
        <v>1309.9721460400001</v>
      </c>
      <c r="AF697" s="5">
        <v>2415.5261573900002</v>
      </c>
      <c r="AG697" s="5">
        <v>2415.5261574000001</v>
      </c>
    </row>
    <row r="698" spans="1:33">
      <c r="A698" s="56" t="s">
        <v>77</v>
      </c>
      <c r="B698" s="56" t="s">
        <v>199</v>
      </c>
      <c r="C698" s="56" t="s">
        <v>276</v>
      </c>
      <c r="D698" s="56" t="s">
        <v>277</v>
      </c>
      <c r="E698" s="56" t="s">
        <v>217</v>
      </c>
      <c r="F698" s="5">
        <v>0</v>
      </c>
      <c r="G698" s="5">
        <v>0</v>
      </c>
      <c r="H698" s="5">
        <v>7.2300000000000002E-6</v>
      </c>
      <c r="I698" s="5">
        <v>8.2199999999999992E-6</v>
      </c>
      <c r="J698" s="5">
        <v>8.9800000000000004E-6</v>
      </c>
      <c r="K698" s="5">
        <v>9.3300000000000005E-6</v>
      </c>
      <c r="L698" s="5">
        <v>1.239E-5</v>
      </c>
      <c r="M698" s="5">
        <v>4.3609999999999998E-5</v>
      </c>
      <c r="N698" s="5">
        <v>4.994E-5</v>
      </c>
      <c r="O698" s="5">
        <v>1.0533E-4</v>
      </c>
      <c r="P698" s="5">
        <v>1.0537E-4</v>
      </c>
      <c r="Q698" s="5">
        <v>1.0804E-4</v>
      </c>
      <c r="R698" s="5">
        <v>1.0806000000000001E-4</v>
      </c>
      <c r="S698" s="5">
        <v>1.6059000000000001E-4</v>
      </c>
      <c r="T698" s="5">
        <v>172.03441975000001</v>
      </c>
      <c r="U698" s="5">
        <v>353.58905747</v>
      </c>
      <c r="V698" s="5">
        <v>353.58905748000001</v>
      </c>
      <c r="W698" s="5">
        <v>355.07285349</v>
      </c>
      <c r="X698" s="5">
        <v>692.74999740999999</v>
      </c>
      <c r="Y698" s="5">
        <v>781.28450282999995</v>
      </c>
      <c r="Z698" s="5">
        <v>1958.98207323</v>
      </c>
      <c r="AA698" s="5">
        <v>1958.9820735200001</v>
      </c>
      <c r="AB698" s="5">
        <v>2070.5148277500002</v>
      </c>
      <c r="AC698" s="5">
        <v>2070.5148278000001</v>
      </c>
      <c r="AD698" s="5">
        <v>2070.5148278500001</v>
      </c>
      <c r="AE698" s="5">
        <v>2253.6653733100002</v>
      </c>
      <c r="AF698" s="5">
        <v>2253.6653737000001</v>
      </c>
      <c r="AG698" s="5">
        <v>2253.66537371</v>
      </c>
    </row>
    <row r="699" spans="1:33">
      <c r="A699" s="56" t="s">
        <v>77</v>
      </c>
      <c r="B699" s="56" t="s">
        <v>199</v>
      </c>
      <c r="C699" s="56" t="s">
        <v>278</v>
      </c>
      <c r="D699" s="56" t="s">
        <v>279</v>
      </c>
      <c r="E699" s="56" t="s">
        <v>217</v>
      </c>
      <c r="F699" s="5">
        <v>0</v>
      </c>
      <c r="G699" s="5">
        <v>4.33E-6</v>
      </c>
      <c r="H699" s="5">
        <v>8.1799999999999996E-6</v>
      </c>
      <c r="I699" s="5">
        <v>1.0890000000000001E-5</v>
      </c>
      <c r="J699" s="5">
        <v>1.1270000000000001E-5</v>
      </c>
      <c r="K699" s="5">
        <v>1.129E-5</v>
      </c>
      <c r="L699" s="5">
        <v>1.9049999999999999E-5</v>
      </c>
      <c r="M699" s="5">
        <v>1.3918000000000001E-4</v>
      </c>
      <c r="N699" s="5">
        <v>1.3919E-4</v>
      </c>
      <c r="O699" s="5">
        <v>349.50647201999999</v>
      </c>
      <c r="P699" s="5">
        <v>349.50647203</v>
      </c>
      <c r="Q699" s="5">
        <v>349.50647205000001</v>
      </c>
      <c r="R699" s="5">
        <v>349.50647206000002</v>
      </c>
      <c r="S699" s="5">
        <v>349.50647207999998</v>
      </c>
      <c r="T699" s="5">
        <v>579.9236396</v>
      </c>
      <c r="U699" s="5">
        <v>626.28310892000002</v>
      </c>
      <c r="V699" s="5">
        <v>626.28310893000003</v>
      </c>
      <c r="W699" s="5">
        <v>626.28310895000004</v>
      </c>
      <c r="X699" s="5">
        <v>626.28310896999994</v>
      </c>
      <c r="Y699" s="5">
        <v>626.28310897999995</v>
      </c>
      <c r="Z699" s="5">
        <v>626.28310900999998</v>
      </c>
      <c r="AA699" s="5">
        <v>637.95276381999997</v>
      </c>
      <c r="AB699" s="5">
        <v>637.95276407999995</v>
      </c>
      <c r="AC699" s="5">
        <v>637.95276411999998</v>
      </c>
      <c r="AD699" s="5">
        <v>637.95276433000004</v>
      </c>
      <c r="AE699" s="5">
        <v>682.10465821000003</v>
      </c>
      <c r="AF699" s="5">
        <v>689.1724461</v>
      </c>
      <c r="AG699" s="5">
        <v>689.17244611000001</v>
      </c>
    </row>
    <row r="700" spans="1:33">
      <c r="A700" s="56" t="s">
        <v>77</v>
      </c>
      <c r="B700" s="56" t="s">
        <v>199</v>
      </c>
      <c r="C700" s="56" t="s">
        <v>280</v>
      </c>
      <c r="D700" s="56" t="s">
        <v>281</v>
      </c>
      <c r="E700" s="56" t="s">
        <v>217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</row>
    <row r="701" spans="1:33">
      <c r="A701" s="56" t="s">
        <v>77</v>
      </c>
      <c r="B701" s="56" t="s">
        <v>199</v>
      </c>
      <c r="C701" s="56" t="s">
        <v>282</v>
      </c>
      <c r="D701" s="56" t="s">
        <v>283</v>
      </c>
      <c r="E701" s="56" t="s">
        <v>217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</row>
    <row r="702" spans="1:33">
      <c r="A702" s="56" t="s">
        <v>77</v>
      </c>
      <c r="B702" s="56" t="s">
        <v>200</v>
      </c>
      <c r="C702" s="56" t="s">
        <v>284</v>
      </c>
      <c r="D702" s="56" t="s">
        <v>285</v>
      </c>
      <c r="E702" s="56" t="s">
        <v>217</v>
      </c>
      <c r="F702" s="5">
        <v>0</v>
      </c>
      <c r="G702" s="5">
        <v>3.0000000000000001E-6</v>
      </c>
      <c r="H702" s="5">
        <v>6.3999999999999997E-6</v>
      </c>
      <c r="I702" s="5">
        <v>6.4099999999999996E-6</v>
      </c>
      <c r="J702" s="5">
        <v>6.4099999999999996E-6</v>
      </c>
      <c r="K702" s="5">
        <v>1.596E-5</v>
      </c>
      <c r="L702" s="5">
        <v>4.9509999999999999E-5</v>
      </c>
      <c r="M702" s="5">
        <v>5.4169999999999998E-5</v>
      </c>
      <c r="N702" s="5">
        <v>6.2210000000000002E-5</v>
      </c>
      <c r="O702" s="5">
        <v>6.2230000000000006E-5</v>
      </c>
      <c r="P702" s="5">
        <v>6.2249999999999995E-5</v>
      </c>
      <c r="Q702" s="5">
        <v>6.8520000000000001E-5</v>
      </c>
      <c r="R702" s="5">
        <v>6.8800000000000005E-5</v>
      </c>
      <c r="S702" s="5">
        <v>12.73748041</v>
      </c>
      <c r="T702" s="5">
        <v>12.73748043</v>
      </c>
      <c r="U702" s="5">
        <v>25.30886074</v>
      </c>
      <c r="V702" s="5">
        <v>299.99999967000002</v>
      </c>
      <c r="W702" s="5">
        <v>299.99999967000002</v>
      </c>
      <c r="X702" s="5">
        <v>299.99999967000002</v>
      </c>
      <c r="Y702" s="5">
        <v>299.99999967000002</v>
      </c>
      <c r="Z702" s="5">
        <v>299.99999967000002</v>
      </c>
      <c r="AA702" s="5">
        <v>299.99999967000002</v>
      </c>
      <c r="AB702" s="5">
        <v>299.99999967000002</v>
      </c>
      <c r="AC702" s="5">
        <v>299.99999967000002</v>
      </c>
      <c r="AD702" s="5">
        <v>299.99999967000002</v>
      </c>
      <c r="AE702" s="5">
        <v>299.99999967000002</v>
      </c>
      <c r="AF702" s="5">
        <v>299.99999967000002</v>
      </c>
      <c r="AG702" s="5">
        <v>299.99999967000002</v>
      </c>
    </row>
    <row r="703" spans="1:33">
      <c r="A703" s="56" t="s">
        <v>77</v>
      </c>
      <c r="B703" s="56" t="s">
        <v>200</v>
      </c>
      <c r="C703" s="56" t="s">
        <v>286</v>
      </c>
      <c r="D703" s="56" t="s">
        <v>287</v>
      </c>
      <c r="E703" s="56" t="s">
        <v>217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</row>
    <row r="704" spans="1:33">
      <c r="A704" s="56" t="s">
        <v>77</v>
      </c>
      <c r="B704" s="56" t="s">
        <v>200</v>
      </c>
      <c r="C704" s="56" t="s">
        <v>288</v>
      </c>
      <c r="D704" s="56" t="s">
        <v>289</v>
      </c>
      <c r="E704" s="56" t="s">
        <v>217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</row>
    <row r="705" spans="1:33" ht="16.5" customHeight="1"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33">
      <c r="A706" s="56" t="s">
        <v>77</v>
      </c>
      <c r="B706" s="56" t="s">
        <v>197</v>
      </c>
      <c r="C706" s="56" t="s">
        <v>215</v>
      </c>
      <c r="D706" s="56" t="s">
        <v>216</v>
      </c>
      <c r="E706" s="56" t="s">
        <v>142</v>
      </c>
      <c r="F706" s="5">
        <v>330.26499999999999</v>
      </c>
      <c r="G706" s="5">
        <v>829.9999906700001</v>
      </c>
      <c r="H706" s="5">
        <v>829.9999906700001</v>
      </c>
      <c r="I706" s="5">
        <v>829.9999906700001</v>
      </c>
      <c r="J706" s="5">
        <v>829.9999906700001</v>
      </c>
      <c r="K706" s="5">
        <v>837.77292160000002</v>
      </c>
      <c r="L706" s="5">
        <v>843.30193622000002</v>
      </c>
      <c r="M706" s="5">
        <v>850.90916716999993</v>
      </c>
      <c r="N706" s="5">
        <v>864.06596964999994</v>
      </c>
      <c r="O706" s="5">
        <v>864.06597748999991</v>
      </c>
      <c r="P706" s="5">
        <v>864.06597753999995</v>
      </c>
      <c r="Q706" s="5">
        <v>873.19105454999999</v>
      </c>
      <c r="R706" s="5">
        <v>873.19105457000001</v>
      </c>
      <c r="S706" s="5">
        <v>880.84236906000001</v>
      </c>
      <c r="T706" s="5">
        <v>900.26504061999992</v>
      </c>
      <c r="U706" s="5">
        <v>1454.4512164299999</v>
      </c>
      <c r="V706" s="5">
        <v>1553.2493335300001</v>
      </c>
      <c r="W706" s="5">
        <v>1553.24933354</v>
      </c>
      <c r="X706" s="5">
        <v>1553.2493335500001</v>
      </c>
      <c r="Y706" s="5">
        <v>1553.24933356</v>
      </c>
      <c r="Z706" s="5">
        <v>1617.9464985100001</v>
      </c>
      <c r="AA706" s="5">
        <v>1617.9464985100001</v>
      </c>
      <c r="AB706" s="5">
        <v>1831.97730245</v>
      </c>
      <c r="AC706" s="5">
        <v>1831.97730245</v>
      </c>
      <c r="AD706" s="5">
        <v>1831.97730245</v>
      </c>
      <c r="AE706" s="5">
        <v>1873.80737477</v>
      </c>
      <c r="AF706" s="5">
        <v>1873.8073748300001</v>
      </c>
      <c r="AG706" s="5">
        <v>1873.8073749299999</v>
      </c>
    </row>
    <row r="707" spans="1:33">
      <c r="A707" s="56" t="s">
        <v>77</v>
      </c>
      <c r="B707" s="56" t="s">
        <v>197</v>
      </c>
      <c r="C707" s="56" t="s">
        <v>218</v>
      </c>
      <c r="D707" s="56" t="s">
        <v>219</v>
      </c>
      <c r="E707" s="56" t="s">
        <v>142</v>
      </c>
      <c r="F707" s="5">
        <v>43.2</v>
      </c>
      <c r="G707" s="5">
        <v>43.200009020000003</v>
      </c>
      <c r="H707" s="5">
        <v>43.200009020000003</v>
      </c>
      <c r="I707" s="5">
        <v>43.200009020000003</v>
      </c>
      <c r="J707" s="5">
        <v>43.200009020000003</v>
      </c>
      <c r="K707" s="5">
        <v>43.200013610000013</v>
      </c>
      <c r="L707" s="5">
        <v>43.20003853</v>
      </c>
      <c r="M707" s="5">
        <v>160.17945005999999</v>
      </c>
      <c r="N707" s="5">
        <v>160.17945029000001</v>
      </c>
      <c r="O707" s="5">
        <v>505.40363059999999</v>
      </c>
      <c r="P707" s="5">
        <v>763.69290174000002</v>
      </c>
      <c r="Q707" s="5">
        <v>763.69310359000008</v>
      </c>
      <c r="R707" s="5">
        <v>763.69310361000009</v>
      </c>
      <c r="S707" s="5">
        <v>763.6931036200001</v>
      </c>
      <c r="T707" s="5">
        <v>763.69310364</v>
      </c>
      <c r="U707" s="5">
        <v>780.07926127000007</v>
      </c>
      <c r="V707" s="5">
        <v>780.07926128000008</v>
      </c>
      <c r="W707" s="5">
        <v>780.07926128000008</v>
      </c>
      <c r="X707" s="5">
        <v>780.07926128000008</v>
      </c>
      <c r="Y707" s="5">
        <v>780.07926128000008</v>
      </c>
      <c r="Z707" s="5">
        <v>786.55178510000007</v>
      </c>
      <c r="AA707" s="5">
        <v>786.55178510000007</v>
      </c>
      <c r="AB707" s="5">
        <v>786.5517851300001</v>
      </c>
      <c r="AC707" s="5">
        <v>754.91530298999999</v>
      </c>
      <c r="AD707" s="5">
        <v>754.91530298999999</v>
      </c>
      <c r="AE707" s="5">
        <v>754.91530301</v>
      </c>
      <c r="AF707" s="5">
        <v>763.56526354000005</v>
      </c>
      <c r="AG707" s="5">
        <v>763.56526355999995</v>
      </c>
    </row>
    <row r="708" spans="1:33">
      <c r="A708" s="56" t="s">
        <v>77</v>
      </c>
      <c r="B708" s="56" t="s">
        <v>197</v>
      </c>
      <c r="C708" s="56" t="s">
        <v>220</v>
      </c>
      <c r="D708" s="56" t="s">
        <v>221</v>
      </c>
      <c r="E708" s="56" t="s">
        <v>142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</row>
    <row r="709" spans="1:33">
      <c r="A709" s="56" t="s">
        <v>77</v>
      </c>
      <c r="B709" s="56" t="s">
        <v>197</v>
      </c>
      <c r="C709" s="56" t="s">
        <v>222</v>
      </c>
      <c r="D709" s="56" t="s">
        <v>223</v>
      </c>
      <c r="E709" s="56" t="s">
        <v>142</v>
      </c>
      <c r="F709" s="5">
        <v>0</v>
      </c>
      <c r="G709" s="5">
        <v>1.402E-5</v>
      </c>
      <c r="H709" s="5">
        <v>2.031E-5</v>
      </c>
      <c r="I709" s="5">
        <v>2.7169999999999999E-5</v>
      </c>
      <c r="J709" s="5">
        <v>1000.00000902</v>
      </c>
      <c r="K709" s="5">
        <v>1000.00001726</v>
      </c>
      <c r="L709" s="5">
        <v>1647.1054782399999</v>
      </c>
      <c r="M709" s="5">
        <v>1647.10547888</v>
      </c>
      <c r="N709" s="5">
        <v>1647.1054789</v>
      </c>
      <c r="O709" s="5">
        <v>1647.10547892</v>
      </c>
      <c r="P709" s="5">
        <v>1647.10547894</v>
      </c>
      <c r="Q709" s="5">
        <v>1647.10547896</v>
      </c>
      <c r="R709" s="5">
        <v>1647.10547898</v>
      </c>
      <c r="S709" s="5">
        <v>1647.1054790000001</v>
      </c>
      <c r="T709" s="5">
        <v>1647.10547901</v>
      </c>
      <c r="U709" s="5">
        <v>1647.10547901</v>
      </c>
      <c r="V709" s="5">
        <v>1647.10547901</v>
      </c>
      <c r="W709" s="5">
        <v>1647.10547901</v>
      </c>
      <c r="X709" s="5">
        <v>1647.10547901</v>
      </c>
      <c r="Y709" s="5">
        <v>1647.10547901</v>
      </c>
      <c r="Z709" s="5">
        <v>1647.10547905</v>
      </c>
      <c r="AA709" s="5">
        <v>1647.10547905</v>
      </c>
      <c r="AB709" s="5">
        <v>1647.10547905</v>
      </c>
      <c r="AC709" s="5">
        <v>1647.1054790600001</v>
      </c>
      <c r="AD709" s="5">
        <v>1647.10547907</v>
      </c>
      <c r="AE709" s="5">
        <v>1647.1054791500001</v>
      </c>
      <c r="AF709" s="5">
        <v>1943.3246534699999</v>
      </c>
      <c r="AG709" s="5">
        <v>1943.3246534800001</v>
      </c>
    </row>
    <row r="710" spans="1:33">
      <c r="A710" s="56" t="s">
        <v>77</v>
      </c>
      <c r="B710" s="56" t="s">
        <v>197</v>
      </c>
      <c r="C710" s="56" t="s">
        <v>224</v>
      </c>
      <c r="D710" s="56" t="s">
        <v>225</v>
      </c>
      <c r="E710" s="56" t="s">
        <v>142</v>
      </c>
      <c r="F710" s="5">
        <v>0</v>
      </c>
      <c r="G710" s="5">
        <v>5.0200000000000002E-6</v>
      </c>
      <c r="H710" s="5">
        <v>1.0339999999999999E-5</v>
      </c>
      <c r="I710" s="5">
        <v>1.047E-5</v>
      </c>
      <c r="J710" s="5">
        <v>2.162E-5</v>
      </c>
      <c r="K710" s="5">
        <v>94.610171910000005</v>
      </c>
      <c r="L710" s="5">
        <v>94.610172059999996</v>
      </c>
      <c r="M710" s="5">
        <v>94.610172090000006</v>
      </c>
      <c r="N710" s="5">
        <v>94.610172120000001</v>
      </c>
      <c r="O710" s="5">
        <v>94.610172120000001</v>
      </c>
      <c r="P710" s="5">
        <v>94.860355960000007</v>
      </c>
      <c r="Q710" s="5">
        <v>94.860355970000001</v>
      </c>
      <c r="R710" s="5">
        <v>94.860355979999994</v>
      </c>
      <c r="S710" s="5">
        <v>96.301162759999997</v>
      </c>
      <c r="T710" s="5">
        <v>105.17696608999999</v>
      </c>
      <c r="U710" s="5">
        <v>105.1769661</v>
      </c>
      <c r="V710" s="5">
        <v>105.1769661</v>
      </c>
      <c r="W710" s="5">
        <v>105.1769661</v>
      </c>
      <c r="X710" s="5">
        <v>105.1769661</v>
      </c>
      <c r="Y710" s="5">
        <v>105.17696611</v>
      </c>
      <c r="Z710" s="5">
        <v>105.17696612</v>
      </c>
      <c r="AA710" s="5">
        <v>105.17696612</v>
      </c>
      <c r="AB710" s="5">
        <v>105.17696613</v>
      </c>
      <c r="AC710" s="5">
        <v>105.17696614</v>
      </c>
      <c r="AD710" s="5">
        <v>105.17696615</v>
      </c>
      <c r="AE710" s="5">
        <v>116.71419043</v>
      </c>
      <c r="AF710" s="5">
        <v>116.71419047000001</v>
      </c>
      <c r="AG710" s="5">
        <v>116.71419048</v>
      </c>
    </row>
    <row r="711" spans="1:33">
      <c r="A711" s="56" t="s">
        <v>77</v>
      </c>
      <c r="B711" s="56" t="s">
        <v>197</v>
      </c>
      <c r="C711" s="56" t="s">
        <v>226</v>
      </c>
      <c r="D711" s="56" t="s">
        <v>227</v>
      </c>
      <c r="E711" s="56" t="s">
        <v>142</v>
      </c>
      <c r="F711" s="5">
        <v>0</v>
      </c>
      <c r="G711" s="5">
        <v>375.07132053999999</v>
      </c>
      <c r="H711" s="5">
        <v>900.00000853999995</v>
      </c>
      <c r="I711" s="5">
        <v>900.00000910999995</v>
      </c>
      <c r="J711" s="5">
        <v>900.00001501999998</v>
      </c>
      <c r="K711" s="5">
        <v>900.00002329000006</v>
      </c>
      <c r="L711" s="5">
        <v>965.90185530000008</v>
      </c>
      <c r="M711" s="5">
        <v>2065.3574082199998</v>
      </c>
      <c r="N711" s="5">
        <v>2065.3574084900001</v>
      </c>
      <c r="O711" s="5">
        <v>2457.8180946100001</v>
      </c>
      <c r="P711" s="5">
        <v>2833.2912749500001</v>
      </c>
      <c r="Q711" s="5">
        <v>2833.2912749699999</v>
      </c>
      <c r="R711" s="5">
        <v>2833.2912749799998</v>
      </c>
      <c r="S711" s="5">
        <v>2833.2912750400001</v>
      </c>
      <c r="T711" s="5">
        <v>2833.2912751200001</v>
      </c>
      <c r="U711" s="5">
        <v>2833.2912751499998</v>
      </c>
      <c r="V711" s="5">
        <v>2833.2912751600002</v>
      </c>
      <c r="W711" s="5">
        <v>2833.2912752799998</v>
      </c>
      <c r="X711" s="5">
        <v>2833.2912753700002</v>
      </c>
      <c r="Y711" s="5">
        <v>3420.63434005</v>
      </c>
      <c r="Z711" s="5">
        <v>3499.9999994200002</v>
      </c>
      <c r="AA711" s="5">
        <v>3499.9999994300001</v>
      </c>
      <c r="AB711" s="5">
        <v>3499.99999944</v>
      </c>
      <c r="AC711" s="5">
        <v>3499.99999944</v>
      </c>
      <c r="AD711" s="5">
        <v>3499.9999994499999</v>
      </c>
      <c r="AE711" s="5">
        <v>3499.9999994599998</v>
      </c>
      <c r="AF711" s="5">
        <v>3499.9999994700001</v>
      </c>
      <c r="AG711" s="5">
        <v>3499.9999994700001</v>
      </c>
    </row>
    <row r="712" spans="1:33">
      <c r="A712" s="56" t="s">
        <v>77</v>
      </c>
      <c r="B712" s="56" t="s">
        <v>197</v>
      </c>
      <c r="C712" s="56" t="s">
        <v>228</v>
      </c>
      <c r="D712" s="56" t="s">
        <v>229</v>
      </c>
      <c r="E712" s="56" t="s">
        <v>142</v>
      </c>
      <c r="F712" s="5">
        <v>0</v>
      </c>
      <c r="G712" s="5">
        <v>7.4699999999999996E-6</v>
      </c>
      <c r="H712" s="5">
        <v>1.413E-5</v>
      </c>
      <c r="I712" s="5">
        <v>1.8050000000000002E-5</v>
      </c>
      <c r="J712" s="5">
        <v>3.273E-5</v>
      </c>
      <c r="K712" s="5">
        <v>1.0376E-4</v>
      </c>
      <c r="L712" s="5">
        <v>1.8139999999999999E-4</v>
      </c>
      <c r="M712" s="5">
        <v>129.52430340999999</v>
      </c>
      <c r="N712" s="5">
        <v>266.93570215</v>
      </c>
      <c r="O712" s="5">
        <v>543.09722241999998</v>
      </c>
      <c r="P712" s="5">
        <v>574.25677341999994</v>
      </c>
      <c r="Q712" s="5">
        <v>574.25677343999996</v>
      </c>
      <c r="R712" s="5">
        <v>574.25677343999996</v>
      </c>
      <c r="S712" s="5">
        <v>574.25677352000002</v>
      </c>
      <c r="T712" s="5">
        <v>574.25677597000004</v>
      </c>
      <c r="U712" s="5">
        <v>574.25677599000005</v>
      </c>
      <c r="V712" s="5">
        <v>574.25677599999995</v>
      </c>
      <c r="W712" s="5">
        <v>576.15110430000004</v>
      </c>
      <c r="X712" s="5">
        <v>590.11754908</v>
      </c>
      <c r="Y712" s="5">
        <v>1099.99999953</v>
      </c>
      <c r="Z712" s="5">
        <v>1479.5888168500001</v>
      </c>
      <c r="AA712" s="5">
        <v>1479.5888168500001</v>
      </c>
      <c r="AB712" s="5">
        <v>1548.3909386800001</v>
      </c>
      <c r="AC712" s="5">
        <v>1548.39093869</v>
      </c>
      <c r="AD712" s="5">
        <v>1548.39093877</v>
      </c>
      <c r="AE712" s="5">
        <v>1821.9352718499999</v>
      </c>
      <c r="AF712" s="5">
        <v>1952.41723757</v>
      </c>
      <c r="AG712" s="5">
        <v>1952.4172375799999</v>
      </c>
    </row>
    <row r="713" spans="1:33">
      <c r="A713" s="56" t="s">
        <v>77</v>
      </c>
      <c r="B713" s="56" t="s">
        <v>197</v>
      </c>
      <c r="C713" s="56" t="s">
        <v>230</v>
      </c>
      <c r="D713" s="56" t="s">
        <v>231</v>
      </c>
      <c r="E713" s="56" t="s">
        <v>142</v>
      </c>
      <c r="F713" s="5">
        <v>912.96400000000006</v>
      </c>
      <c r="G713" s="5">
        <v>2312.96400477</v>
      </c>
      <c r="H713" s="5">
        <v>2312.96401608</v>
      </c>
      <c r="I713" s="5">
        <v>3178.9605787400001</v>
      </c>
      <c r="J713" s="5">
        <v>3205.6204934799998</v>
      </c>
      <c r="K713" s="5">
        <v>4437.0653095799998</v>
      </c>
      <c r="L713" s="5">
        <v>4541.38321627</v>
      </c>
      <c r="M713" s="5">
        <v>4853.4223716699998</v>
      </c>
      <c r="N713" s="5">
        <v>4853.4223717200002</v>
      </c>
      <c r="O713" s="5">
        <v>4853.4223717499999</v>
      </c>
      <c r="P713" s="5">
        <v>4853.4223718600006</v>
      </c>
      <c r="Q713" s="5">
        <v>4905.8522668099986</v>
      </c>
      <c r="R713" s="5">
        <v>4905.8522668300002</v>
      </c>
      <c r="S713" s="5">
        <v>5710.8172254000001</v>
      </c>
      <c r="T713" s="5">
        <v>6212.9639995400003</v>
      </c>
      <c r="U713" s="5">
        <v>6212.9639995500002</v>
      </c>
      <c r="V713" s="5">
        <v>6212.9639995500002</v>
      </c>
      <c r="W713" s="5">
        <v>6212.9639995699999</v>
      </c>
      <c r="X713" s="5">
        <v>6318.8915931600004</v>
      </c>
      <c r="Y713" s="5">
        <v>7110.0743735900014</v>
      </c>
      <c r="Z713" s="5">
        <v>7768.1312038699998</v>
      </c>
      <c r="AA713" s="5">
        <v>7328.1562038699994</v>
      </c>
      <c r="AB713" s="5">
        <v>7328.1562039599994</v>
      </c>
      <c r="AC713" s="5">
        <v>7328.1562039699993</v>
      </c>
      <c r="AD713" s="5">
        <v>7804.1730907499996</v>
      </c>
      <c r="AE713" s="5">
        <v>9980.5660641899995</v>
      </c>
      <c r="AF713" s="5">
        <v>9980.5660642100011</v>
      </c>
      <c r="AG713" s="5">
        <v>9980.56606422</v>
      </c>
    </row>
    <row r="714" spans="1:33">
      <c r="A714" s="56" t="s">
        <v>77</v>
      </c>
      <c r="B714" s="56" t="s">
        <v>197</v>
      </c>
      <c r="C714" s="56" t="s">
        <v>232</v>
      </c>
      <c r="D714" s="56" t="s">
        <v>233</v>
      </c>
      <c r="E714" s="56" t="s">
        <v>142</v>
      </c>
      <c r="F714" s="5">
        <v>0</v>
      </c>
      <c r="G714" s="5">
        <v>6.4799999999999998E-6</v>
      </c>
      <c r="H714" s="5">
        <v>9.6700000000000006E-6</v>
      </c>
      <c r="I714" s="5">
        <v>1.093E-5</v>
      </c>
      <c r="J714" s="5">
        <v>1.571E-5</v>
      </c>
      <c r="K714" s="5">
        <v>2.4280000000000001E-5</v>
      </c>
      <c r="L714" s="5">
        <v>5.7389999999999998E-5</v>
      </c>
      <c r="M714" s="5">
        <v>7.6620000000000008E-5</v>
      </c>
      <c r="N714" s="5">
        <v>9.3859999999999999E-5</v>
      </c>
      <c r="O714" s="5">
        <v>11.39400827</v>
      </c>
      <c r="P714" s="5">
        <v>180.02648778</v>
      </c>
      <c r="Q714" s="5">
        <v>180.02648780000001</v>
      </c>
      <c r="R714" s="5">
        <v>180.02648780000001</v>
      </c>
      <c r="S714" s="5">
        <v>180.02648783999999</v>
      </c>
      <c r="T714" s="5">
        <v>180.02650642</v>
      </c>
      <c r="U714" s="5">
        <v>180.02650649</v>
      </c>
      <c r="V714" s="5">
        <v>180.02650650000001</v>
      </c>
      <c r="W714" s="5">
        <v>620.62578711000003</v>
      </c>
      <c r="X714" s="5">
        <v>1221.9609966099999</v>
      </c>
      <c r="Y714" s="5">
        <v>3399.9999967200001</v>
      </c>
      <c r="Z714" s="5">
        <v>3399.9999968500001</v>
      </c>
      <c r="AA714" s="5">
        <v>3399.99999686</v>
      </c>
      <c r="AB714" s="5">
        <v>3399.9999997899999</v>
      </c>
      <c r="AC714" s="5">
        <v>3399.9999998399999</v>
      </c>
      <c r="AD714" s="5">
        <v>3399.9999999900001</v>
      </c>
      <c r="AE714" s="5">
        <v>3400</v>
      </c>
      <c r="AF714" s="5">
        <v>3400.0000000099999</v>
      </c>
      <c r="AG714" s="5">
        <v>3400.0000000099999</v>
      </c>
    </row>
    <row r="715" spans="1:33">
      <c r="A715" s="56" t="s">
        <v>77</v>
      </c>
      <c r="B715" s="56" t="s">
        <v>163</v>
      </c>
      <c r="C715" s="56" t="s">
        <v>234</v>
      </c>
      <c r="D715" s="56" t="s">
        <v>235</v>
      </c>
      <c r="E715" s="56" t="s">
        <v>142</v>
      </c>
      <c r="F715" s="5">
        <v>1.1472E-4</v>
      </c>
      <c r="G715" s="5">
        <v>1.1472999999999999E-4</v>
      </c>
      <c r="H715" s="5">
        <v>400.00101688000001</v>
      </c>
      <c r="I715" s="5">
        <v>738.79272207999998</v>
      </c>
      <c r="J715" s="5">
        <v>738.79272207999998</v>
      </c>
      <c r="K715" s="5">
        <v>738.79272208999998</v>
      </c>
      <c r="L715" s="5">
        <v>738.79272212000001</v>
      </c>
      <c r="M715" s="5">
        <v>1586.5961957899999</v>
      </c>
      <c r="N715" s="5">
        <v>1630.8940686999999</v>
      </c>
      <c r="O715" s="5">
        <v>1630.8940687100001</v>
      </c>
      <c r="P715" s="5">
        <v>1630.8940687100001</v>
      </c>
      <c r="Q715" s="5">
        <v>1630.8940687100001</v>
      </c>
      <c r="R715" s="5">
        <v>1630.8940687100001</v>
      </c>
      <c r="S715" s="5">
        <v>1630.8940687100001</v>
      </c>
      <c r="T715" s="5">
        <v>1630.89407607</v>
      </c>
      <c r="U715" s="5">
        <v>1630.89407607</v>
      </c>
      <c r="V715" s="5">
        <v>1630.89407607</v>
      </c>
      <c r="W715" s="5">
        <v>1630.89407607</v>
      </c>
      <c r="X715" s="5">
        <v>1630.89407607</v>
      </c>
      <c r="Y715" s="5">
        <v>1630.89407607</v>
      </c>
      <c r="Z715" s="5">
        <v>1630.89407607</v>
      </c>
      <c r="AA715" s="5">
        <v>1630.89407607</v>
      </c>
      <c r="AB715" s="5">
        <v>1630.89407607</v>
      </c>
      <c r="AC715" s="5">
        <v>1630.89407607</v>
      </c>
      <c r="AD715" s="5">
        <v>1630.89407607</v>
      </c>
      <c r="AE715" s="5">
        <v>1630.89407607</v>
      </c>
      <c r="AF715" s="5">
        <v>1630.89407607</v>
      </c>
      <c r="AG715" s="5">
        <v>1630.89407607</v>
      </c>
    </row>
    <row r="716" spans="1:33">
      <c r="A716" s="56" t="s">
        <v>77</v>
      </c>
      <c r="B716" s="56" t="s">
        <v>163</v>
      </c>
      <c r="C716" s="56" t="s">
        <v>236</v>
      </c>
      <c r="D716" s="56" t="s">
        <v>237</v>
      </c>
      <c r="E716" s="56" t="s">
        <v>142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</row>
    <row r="717" spans="1:33">
      <c r="A717" s="56" t="s">
        <v>77</v>
      </c>
      <c r="B717" s="56" t="s">
        <v>163</v>
      </c>
      <c r="C717" s="56" t="s">
        <v>238</v>
      </c>
      <c r="D717" s="56" t="s">
        <v>239</v>
      </c>
      <c r="E717" s="56" t="s">
        <v>142</v>
      </c>
      <c r="F717" s="5">
        <v>602.51463187000002</v>
      </c>
      <c r="G717" s="5">
        <v>602.51463188000002</v>
      </c>
      <c r="H717" s="5">
        <v>635.01854184000001</v>
      </c>
      <c r="I717" s="5">
        <v>645.84618665000005</v>
      </c>
      <c r="J717" s="5">
        <v>4052.3267835400002</v>
      </c>
      <c r="K717" s="5">
        <v>4160.8322580999993</v>
      </c>
      <c r="L717" s="5">
        <v>4160.83225812</v>
      </c>
      <c r="M717" s="5">
        <v>4160.8322592799996</v>
      </c>
      <c r="N717" s="5">
        <v>4481.2134013699997</v>
      </c>
      <c r="O717" s="5">
        <v>4481.2134013799996</v>
      </c>
      <c r="P717" s="5">
        <v>4481.2134014200001</v>
      </c>
      <c r="Q717" s="5">
        <v>4880.5109394899991</v>
      </c>
      <c r="R717" s="5">
        <v>6411.94085963</v>
      </c>
      <c r="S717" s="5">
        <v>7755.9554821099991</v>
      </c>
      <c r="T717" s="5">
        <v>7804.0104201300001</v>
      </c>
      <c r="U717" s="5">
        <v>7669.9999999699994</v>
      </c>
      <c r="V717" s="5">
        <v>7669.9999999699994</v>
      </c>
      <c r="W717" s="5">
        <v>7669.9999999699994</v>
      </c>
      <c r="X717" s="5">
        <v>7669.9999999699994</v>
      </c>
      <c r="Y717" s="5">
        <v>7669.9999999699994</v>
      </c>
      <c r="Z717" s="5">
        <v>7399.9999999699994</v>
      </c>
      <c r="AA717" s="5">
        <v>7400.0000000500004</v>
      </c>
      <c r="AB717" s="5">
        <v>7400.0000000599994</v>
      </c>
      <c r="AC717" s="5">
        <v>7400.0000000599994</v>
      </c>
      <c r="AD717" s="5">
        <v>7400.0000000599994</v>
      </c>
      <c r="AE717" s="5">
        <v>7400.0000000599994</v>
      </c>
      <c r="AF717" s="5">
        <v>7400.0000000599994</v>
      </c>
      <c r="AG717" s="5">
        <v>7400.0000000599994</v>
      </c>
    </row>
    <row r="718" spans="1:33">
      <c r="A718" s="56" t="s">
        <v>77</v>
      </c>
      <c r="B718" s="56" t="s">
        <v>163</v>
      </c>
      <c r="C718" s="56" t="s">
        <v>240</v>
      </c>
      <c r="D718" s="56" t="s">
        <v>241</v>
      </c>
      <c r="E718" s="56" t="s">
        <v>142</v>
      </c>
      <c r="F718" s="5">
        <v>719.93634998999994</v>
      </c>
      <c r="G718" s="5">
        <v>719.93635001000007</v>
      </c>
      <c r="H718" s="5">
        <v>1744.52337997</v>
      </c>
      <c r="I718" s="5">
        <v>1752.7608084000001</v>
      </c>
      <c r="J718" s="5">
        <v>1752.7608084000001</v>
      </c>
      <c r="K718" s="5">
        <v>2511.71956907</v>
      </c>
      <c r="L718" s="5">
        <v>3113.18999816</v>
      </c>
      <c r="M718" s="5">
        <v>3113.1899987299998</v>
      </c>
      <c r="N718" s="5">
        <v>3113.1900000999999</v>
      </c>
      <c r="O718" s="5">
        <v>3435.0095349799999</v>
      </c>
      <c r="P718" s="5">
        <v>3435.00953506</v>
      </c>
      <c r="Q718" s="5">
        <v>3435.0095350699999</v>
      </c>
      <c r="R718" s="5">
        <v>3435.0095350699999</v>
      </c>
      <c r="S718" s="5">
        <v>3435.0095350800002</v>
      </c>
      <c r="T718" s="5">
        <v>3523.2715073700001</v>
      </c>
      <c r="U718" s="5">
        <v>3825.9350836100002</v>
      </c>
      <c r="V718" s="5">
        <v>3825.9350836399999</v>
      </c>
      <c r="W718" s="5">
        <v>5246.2049500799994</v>
      </c>
      <c r="X718" s="5">
        <v>5644.45387544</v>
      </c>
      <c r="Y718" s="5">
        <v>5745.4820115499997</v>
      </c>
      <c r="Z718" s="5">
        <v>6330.4948954499996</v>
      </c>
      <c r="AA718" s="5">
        <v>6330.4948954499996</v>
      </c>
      <c r="AB718" s="5">
        <v>6330.4948954900001</v>
      </c>
      <c r="AC718" s="5">
        <v>6330.4948955199998</v>
      </c>
      <c r="AD718" s="5">
        <v>6330.4948956400003</v>
      </c>
      <c r="AE718" s="5">
        <v>7385.0535018199998</v>
      </c>
      <c r="AF718" s="5">
        <v>8914.7431485800007</v>
      </c>
      <c r="AG718" s="5">
        <v>8914.7431485899997</v>
      </c>
    </row>
    <row r="719" spans="1:33">
      <c r="A719" s="56" t="s">
        <v>77</v>
      </c>
      <c r="B719" s="56" t="s">
        <v>163</v>
      </c>
      <c r="C719" s="56" t="s">
        <v>242</v>
      </c>
      <c r="D719" s="56" t="s">
        <v>243</v>
      </c>
      <c r="E719" s="56" t="s">
        <v>142</v>
      </c>
      <c r="F719" s="5">
        <v>198.01200494</v>
      </c>
      <c r="G719" s="5">
        <v>198.01200503000001</v>
      </c>
      <c r="H719" s="5">
        <v>198.01200833999999</v>
      </c>
      <c r="I719" s="5">
        <v>198.01201043</v>
      </c>
      <c r="J719" s="5">
        <v>198.01201043</v>
      </c>
      <c r="K719" s="5">
        <v>198.01201773</v>
      </c>
      <c r="L719" s="5">
        <v>198.01201778000001</v>
      </c>
      <c r="M719" s="5">
        <v>198.01208401</v>
      </c>
      <c r="N719" s="5">
        <v>256.68782358999999</v>
      </c>
      <c r="O719" s="5">
        <v>283.50782898</v>
      </c>
      <c r="P719" s="5">
        <v>283.84228659000001</v>
      </c>
      <c r="Q719" s="5">
        <v>283.84228729</v>
      </c>
      <c r="R719" s="5">
        <v>283.84228730000001</v>
      </c>
      <c r="S719" s="5">
        <v>283.84228731000002</v>
      </c>
      <c r="T719" s="5">
        <v>287.06638526</v>
      </c>
      <c r="U719" s="5">
        <v>287.06638527000001</v>
      </c>
      <c r="V719" s="5">
        <v>287.06638528000002</v>
      </c>
      <c r="W719" s="5">
        <v>287.06638529000003</v>
      </c>
      <c r="X719" s="5">
        <v>305.65444630000002</v>
      </c>
      <c r="Y719" s="5">
        <v>305.65444631000003</v>
      </c>
      <c r="Z719" s="5">
        <v>343.81780777</v>
      </c>
      <c r="AA719" s="5">
        <v>343.81780777</v>
      </c>
      <c r="AB719" s="5">
        <v>343.81780777</v>
      </c>
      <c r="AC719" s="5">
        <v>343.81780778000001</v>
      </c>
      <c r="AD719" s="5">
        <v>343.81780779000002</v>
      </c>
      <c r="AE719" s="5">
        <v>343.81780780000003</v>
      </c>
      <c r="AF719" s="5">
        <v>343.81780781999998</v>
      </c>
      <c r="AG719" s="5">
        <v>343.81780782999999</v>
      </c>
    </row>
    <row r="720" spans="1:33">
      <c r="A720" s="56" t="s">
        <v>77</v>
      </c>
      <c r="B720" s="56" t="s">
        <v>163</v>
      </c>
      <c r="C720" s="56" t="s">
        <v>244</v>
      </c>
      <c r="D720" s="56" t="s">
        <v>245</v>
      </c>
      <c r="E720" s="56" t="s">
        <v>142</v>
      </c>
      <c r="F720" s="5">
        <v>6.1299999999999998E-6</v>
      </c>
      <c r="G720" s="5">
        <v>7.1900000000000006E-6</v>
      </c>
      <c r="H720" s="5">
        <v>9.9300000000000015E-6</v>
      </c>
      <c r="I720" s="5">
        <v>1.1440000000000001E-5</v>
      </c>
      <c r="J720" s="5">
        <v>1.1440000000000001E-5</v>
      </c>
      <c r="K720" s="5">
        <v>1.5150000000000001E-5</v>
      </c>
      <c r="L720" s="5">
        <v>2.0930000000000001E-5</v>
      </c>
      <c r="M720" s="5">
        <v>2.4369999999999999E-5</v>
      </c>
      <c r="N720" s="5">
        <v>3.1040000000000001E-5</v>
      </c>
      <c r="O720" s="5">
        <v>3.1080000000000001E-5</v>
      </c>
      <c r="P720" s="5">
        <v>4.4020000000000002E-5</v>
      </c>
      <c r="Q720" s="5">
        <v>1.2485E-4</v>
      </c>
      <c r="R720" s="5">
        <v>1.2486999999999999E-4</v>
      </c>
      <c r="S720" s="5">
        <v>1.2490999999999999E-4</v>
      </c>
      <c r="T720" s="5">
        <v>1.4793E-4</v>
      </c>
      <c r="U720" s="5">
        <v>1.4794999999999999E-4</v>
      </c>
      <c r="V720" s="5">
        <v>1.4802000000000001E-4</v>
      </c>
      <c r="W720" s="5">
        <v>1.4809E-4</v>
      </c>
      <c r="X720" s="5">
        <v>239.72131798000001</v>
      </c>
      <c r="Y720" s="5">
        <v>239.73156796999999</v>
      </c>
      <c r="Z720" s="5">
        <v>239.73156800999999</v>
      </c>
      <c r="AA720" s="5">
        <v>239.7315739</v>
      </c>
      <c r="AB720" s="5">
        <v>1475.902621</v>
      </c>
      <c r="AC720" s="5">
        <v>3741.1103495900002</v>
      </c>
      <c r="AD720" s="5">
        <v>3741.1103497899999</v>
      </c>
      <c r="AE720" s="5">
        <v>3915.3563185500002</v>
      </c>
      <c r="AF720" s="5">
        <v>3915.3563186000001</v>
      </c>
      <c r="AG720" s="5">
        <v>3915.3563186299998</v>
      </c>
    </row>
    <row r="721" spans="1:33">
      <c r="A721" s="56" t="s">
        <v>77</v>
      </c>
      <c r="B721" s="56" t="s">
        <v>163</v>
      </c>
      <c r="C721" s="56" t="s">
        <v>246</v>
      </c>
      <c r="D721" s="56" t="s">
        <v>247</v>
      </c>
      <c r="E721" s="56" t="s">
        <v>142</v>
      </c>
      <c r="F721" s="5">
        <v>7.5700000000000004E-6</v>
      </c>
      <c r="G721" s="5">
        <v>7.7100000000000007E-6</v>
      </c>
      <c r="H721" s="5">
        <v>8.740000000000001E-6</v>
      </c>
      <c r="I721" s="5">
        <v>1.1090000000000001E-5</v>
      </c>
      <c r="J721" s="5">
        <v>1.1090000000000001E-5</v>
      </c>
      <c r="K721" s="5">
        <v>1.294E-5</v>
      </c>
      <c r="L721" s="5">
        <v>1.7569999999999999E-5</v>
      </c>
      <c r="M721" s="5">
        <v>2.071E-5</v>
      </c>
      <c r="N721" s="5">
        <v>2.1209999999999999E-5</v>
      </c>
      <c r="O721" s="5">
        <v>2.1440000000000001E-5</v>
      </c>
      <c r="P721" s="5">
        <v>3.4079999999999999E-5</v>
      </c>
      <c r="Q721" s="5">
        <v>4.1650000000000003E-5</v>
      </c>
      <c r="R721" s="5">
        <v>4.1659999999999998E-5</v>
      </c>
      <c r="S721" s="5">
        <v>4.1680000000000001E-5</v>
      </c>
      <c r="T721" s="5">
        <v>4.8579999999999999E-5</v>
      </c>
      <c r="U721" s="5">
        <v>4.8600000000000002E-5</v>
      </c>
      <c r="V721" s="5">
        <v>4.9440000000000001E-5</v>
      </c>
      <c r="W721" s="5">
        <v>4.9720000000000012E-5</v>
      </c>
      <c r="X721" s="5">
        <v>4.9809999999999999E-5</v>
      </c>
      <c r="Y721" s="5">
        <v>5.7250000000000002E-5</v>
      </c>
      <c r="Z721" s="5">
        <v>5.9799999999999997E-5</v>
      </c>
      <c r="AA721" s="5">
        <v>8.8969999999999997E-5</v>
      </c>
      <c r="AB721" s="5">
        <v>1.7934E-4</v>
      </c>
      <c r="AC721" s="5">
        <v>10.50834367</v>
      </c>
      <c r="AD721" s="5">
        <v>10.50834375</v>
      </c>
      <c r="AE721" s="5">
        <v>999.99999850999995</v>
      </c>
      <c r="AF721" s="5">
        <v>999.99999852999997</v>
      </c>
      <c r="AG721" s="5">
        <v>999.99999854999999</v>
      </c>
    </row>
    <row r="722" spans="1:33">
      <c r="A722" s="56" t="s">
        <v>77</v>
      </c>
      <c r="B722" s="56" t="s">
        <v>163</v>
      </c>
      <c r="C722" s="56" t="s">
        <v>248</v>
      </c>
      <c r="D722" s="56" t="s">
        <v>249</v>
      </c>
      <c r="E722" s="56" t="s">
        <v>142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</row>
    <row r="723" spans="1:33">
      <c r="A723" s="56" t="s">
        <v>77</v>
      </c>
      <c r="B723" s="56" t="s">
        <v>163</v>
      </c>
      <c r="C723" s="56" t="s">
        <v>250</v>
      </c>
      <c r="D723" s="56" t="s">
        <v>251</v>
      </c>
      <c r="E723" s="56" t="s">
        <v>142</v>
      </c>
      <c r="F723" s="5">
        <v>383.05398445999998</v>
      </c>
      <c r="G723" s="5">
        <v>383.05398446999999</v>
      </c>
      <c r="H723" s="5">
        <v>396.33679458</v>
      </c>
      <c r="I723" s="5">
        <v>413.17999979000001</v>
      </c>
      <c r="J723" s="5">
        <v>413.17999980000002</v>
      </c>
      <c r="K723" s="5">
        <v>413.17999981000003</v>
      </c>
      <c r="L723" s="5">
        <v>413.17999981999998</v>
      </c>
      <c r="M723" s="5">
        <v>413.18000025999999</v>
      </c>
      <c r="N723" s="5">
        <v>931.92176927000003</v>
      </c>
      <c r="O723" s="5">
        <v>931.92176930000005</v>
      </c>
      <c r="P723" s="5">
        <v>931.92176930999995</v>
      </c>
      <c r="Q723" s="5">
        <v>931.92176930999995</v>
      </c>
      <c r="R723" s="5">
        <v>931.92176930999995</v>
      </c>
      <c r="S723" s="5">
        <v>931.92176930999995</v>
      </c>
      <c r="T723" s="5">
        <v>931.92177357000003</v>
      </c>
      <c r="U723" s="5">
        <v>931.92177357000003</v>
      </c>
      <c r="V723" s="5">
        <v>931.92177357000003</v>
      </c>
      <c r="W723" s="5">
        <v>818.74177357000008</v>
      </c>
      <c r="X723" s="5">
        <v>818.74177357000008</v>
      </c>
      <c r="Y723" s="5">
        <v>818.74177357000008</v>
      </c>
      <c r="Z723" s="5">
        <v>818.74177357000008</v>
      </c>
      <c r="AA723" s="5">
        <v>818.74177357000008</v>
      </c>
      <c r="AB723" s="5">
        <v>818.74177357000008</v>
      </c>
      <c r="AC723" s="5">
        <v>818.74177357000008</v>
      </c>
      <c r="AD723" s="5">
        <v>818.74177357000008</v>
      </c>
      <c r="AE723" s="5">
        <v>818.74177357000008</v>
      </c>
      <c r="AF723" s="5">
        <v>818.74177357000008</v>
      </c>
      <c r="AG723" s="5">
        <v>818.74177357000008</v>
      </c>
    </row>
    <row r="724" spans="1:33">
      <c r="A724" s="56" t="s">
        <v>77</v>
      </c>
      <c r="B724" s="56" t="s">
        <v>198</v>
      </c>
      <c r="C724" s="56" t="s">
        <v>252</v>
      </c>
      <c r="D724" s="56" t="s">
        <v>253</v>
      </c>
      <c r="E724" s="56" t="s">
        <v>142</v>
      </c>
      <c r="F724" s="5">
        <v>0</v>
      </c>
      <c r="G724" s="5">
        <v>1.7689999999999998E-5</v>
      </c>
      <c r="H724" s="5">
        <v>1.7730000000000001E-5</v>
      </c>
      <c r="I724" s="5">
        <v>1.00785E-3</v>
      </c>
      <c r="J724" s="5">
        <v>1.00789E-3</v>
      </c>
      <c r="K724" s="5">
        <v>1.0369400000000001E-3</v>
      </c>
      <c r="L724" s="5">
        <v>186.50584812</v>
      </c>
      <c r="M724" s="5">
        <v>402.98733490000001</v>
      </c>
      <c r="N724" s="5">
        <v>402.98733492999997</v>
      </c>
      <c r="O724" s="5">
        <v>402.98733494999999</v>
      </c>
      <c r="P724" s="5">
        <v>402.98733497000001</v>
      </c>
      <c r="Q724" s="5">
        <v>402.98733499000002</v>
      </c>
      <c r="R724" s="5">
        <v>402.98733500999998</v>
      </c>
      <c r="S724" s="5">
        <v>402.98733503</v>
      </c>
      <c r="T724" s="5">
        <v>402.98733677000001</v>
      </c>
      <c r="U724" s="5">
        <v>402.98733677000001</v>
      </c>
      <c r="V724" s="5">
        <v>402.98733677000001</v>
      </c>
      <c r="W724" s="5">
        <v>402.98733677000001</v>
      </c>
      <c r="X724" s="5">
        <v>402.98733677000001</v>
      </c>
      <c r="Y724" s="5">
        <v>402.98733677000001</v>
      </c>
      <c r="Z724" s="5">
        <v>402.98733677000001</v>
      </c>
      <c r="AA724" s="5">
        <v>402.98733677000001</v>
      </c>
      <c r="AB724" s="5">
        <v>402.98733677000001</v>
      </c>
      <c r="AC724" s="5">
        <v>402.98733677000001</v>
      </c>
      <c r="AD724" s="5">
        <v>402.98733677000001</v>
      </c>
      <c r="AE724" s="5">
        <v>402.98733677000001</v>
      </c>
      <c r="AF724" s="5">
        <v>402.98733677000001</v>
      </c>
      <c r="AG724" s="5">
        <v>402.98733677000001</v>
      </c>
    </row>
    <row r="725" spans="1:33">
      <c r="A725" s="56" t="s">
        <v>77</v>
      </c>
      <c r="B725" s="56" t="s">
        <v>198</v>
      </c>
      <c r="C725" s="56" t="s">
        <v>254</v>
      </c>
      <c r="D725" s="56" t="s">
        <v>255</v>
      </c>
      <c r="E725" s="56" t="s">
        <v>142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</row>
    <row r="726" spans="1:33">
      <c r="A726" s="56" t="s">
        <v>77</v>
      </c>
      <c r="B726" s="56" t="s">
        <v>198</v>
      </c>
      <c r="C726" s="56" t="s">
        <v>256</v>
      </c>
      <c r="D726" s="56" t="s">
        <v>257</v>
      </c>
      <c r="E726" s="56" t="s">
        <v>142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</row>
    <row r="727" spans="1:33">
      <c r="A727" s="56" t="s">
        <v>77</v>
      </c>
      <c r="B727" s="56" t="s">
        <v>198</v>
      </c>
      <c r="C727" s="56" t="s">
        <v>258</v>
      </c>
      <c r="D727" s="56" t="s">
        <v>259</v>
      </c>
      <c r="E727" s="56" t="s">
        <v>142</v>
      </c>
      <c r="F727" s="5">
        <v>1923.1</v>
      </c>
      <c r="G727" s="5">
        <v>1923.1000069199999</v>
      </c>
      <c r="H727" s="5">
        <v>1923.10001018</v>
      </c>
      <c r="I727" s="5">
        <v>1923.1000129399999</v>
      </c>
      <c r="J727" s="5">
        <v>1923.1000130699999</v>
      </c>
      <c r="K727" s="5">
        <v>1923.1000183599999</v>
      </c>
      <c r="L727" s="5">
        <v>1923.1001003599999</v>
      </c>
      <c r="M727" s="5">
        <v>2536.7531104899999</v>
      </c>
      <c r="N727" s="5">
        <v>2623.1000097800002</v>
      </c>
      <c r="O727" s="5">
        <v>2623.10002657</v>
      </c>
      <c r="P727" s="5">
        <v>2570.6000316700001</v>
      </c>
      <c r="Q727" s="5">
        <v>2570.6000656699998</v>
      </c>
      <c r="R727" s="5">
        <v>2570.6000656900001</v>
      </c>
      <c r="S727" s="5">
        <v>2570.6001640200002</v>
      </c>
      <c r="T727" s="5">
        <v>4470.59999806</v>
      </c>
      <c r="U727" s="5">
        <v>4470.5999981199993</v>
      </c>
      <c r="V727" s="5">
        <v>4278.5999981299992</v>
      </c>
      <c r="W727" s="5">
        <v>4278.5999981399991</v>
      </c>
      <c r="X727" s="5">
        <v>4278.5999986199986</v>
      </c>
      <c r="Y727" s="5">
        <v>5295.3311044699994</v>
      </c>
      <c r="Z727" s="5">
        <v>5985.8646322699997</v>
      </c>
      <c r="AA727" s="5">
        <v>5673.8646322799996</v>
      </c>
      <c r="AB727" s="5">
        <v>5673.8646359899994</v>
      </c>
      <c r="AC727" s="5">
        <v>5673.8646359999993</v>
      </c>
      <c r="AD727" s="5">
        <v>5433.8646359999993</v>
      </c>
      <c r="AE727" s="5">
        <v>5405.1646360000004</v>
      </c>
      <c r="AF727" s="5">
        <v>4667.1146360000002</v>
      </c>
      <c r="AG727" s="5">
        <v>4667.1146360000002</v>
      </c>
    </row>
    <row r="728" spans="1:33">
      <c r="A728" s="56" t="s">
        <v>77</v>
      </c>
      <c r="B728" s="56" t="s">
        <v>198</v>
      </c>
      <c r="C728" s="56" t="s">
        <v>260</v>
      </c>
      <c r="D728" s="56" t="s">
        <v>261</v>
      </c>
      <c r="E728" s="56" t="s">
        <v>142</v>
      </c>
      <c r="F728" s="5">
        <v>2067.1637999999998</v>
      </c>
      <c r="G728" s="5">
        <v>2067.1638566400002</v>
      </c>
      <c r="H728" s="5">
        <v>2109.9914202700002</v>
      </c>
      <c r="I728" s="5">
        <v>2916.3425088700001</v>
      </c>
      <c r="J728" s="5">
        <v>2916.3425088899999</v>
      </c>
      <c r="K728" s="5">
        <v>2916.3425090400001</v>
      </c>
      <c r="L728" s="5">
        <v>3068.53417472</v>
      </c>
      <c r="M728" s="5">
        <v>3222.4179073300002</v>
      </c>
      <c r="N728" s="5">
        <v>3222.41790739</v>
      </c>
      <c r="O728" s="5">
        <v>4112.9158964600001</v>
      </c>
      <c r="P728" s="5">
        <v>5351.6637811099999</v>
      </c>
      <c r="Q728" s="5">
        <v>5351.6637811399996</v>
      </c>
      <c r="R728" s="5">
        <v>5351.6637811599994</v>
      </c>
      <c r="S728" s="5">
        <v>5351.6637811800001</v>
      </c>
      <c r="T728" s="5">
        <v>5446.1557998999997</v>
      </c>
      <c r="U728" s="5">
        <v>5026.1557999099996</v>
      </c>
      <c r="V728" s="5">
        <v>5026.1557999099996</v>
      </c>
      <c r="W728" s="5">
        <v>4844.4557999099998</v>
      </c>
      <c r="X728" s="5">
        <v>4844.4557999099998</v>
      </c>
      <c r="Y728" s="5">
        <v>4824.9557999099998</v>
      </c>
      <c r="Z728" s="5">
        <v>4638.9557999099998</v>
      </c>
      <c r="AA728" s="5">
        <v>4638.9558000699999</v>
      </c>
      <c r="AB728" s="5">
        <v>3775.39580007</v>
      </c>
      <c r="AC728" s="5">
        <v>3775.39580007</v>
      </c>
      <c r="AD728" s="5">
        <v>3775.39580007</v>
      </c>
      <c r="AE728" s="5">
        <v>3775.39580007</v>
      </c>
      <c r="AF728" s="5">
        <v>3775.39580007</v>
      </c>
      <c r="AG728" s="5">
        <v>3599.5000000700002</v>
      </c>
    </row>
    <row r="729" spans="1:33">
      <c r="A729" s="56" t="s">
        <v>77</v>
      </c>
      <c r="B729" s="56" t="s">
        <v>198</v>
      </c>
      <c r="C729" s="56" t="s">
        <v>262</v>
      </c>
      <c r="D729" s="56" t="s">
        <v>263</v>
      </c>
      <c r="E729" s="56" t="s">
        <v>142</v>
      </c>
      <c r="F729" s="5">
        <v>0</v>
      </c>
      <c r="G729" s="5">
        <v>480.46112647000001</v>
      </c>
      <c r="H729" s="5">
        <v>500.00001046</v>
      </c>
      <c r="I729" s="5">
        <v>500.00004467000002</v>
      </c>
      <c r="J729" s="5">
        <v>500.00004467999997</v>
      </c>
      <c r="K729" s="5">
        <v>972.48108421000006</v>
      </c>
      <c r="L729" s="5">
        <v>1999.9999987199999</v>
      </c>
      <c r="M729" s="5">
        <v>2000.0000000299999</v>
      </c>
      <c r="N729" s="5">
        <v>2000.0000000499999</v>
      </c>
      <c r="O729" s="5">
        <v>2000.0000000699999</v>
      </c>
      <c r="P729" s="5">
        <v>2000.00000009</v>
      </c>
      <c r="Q729" s="5">
        <v>2000.00000011</v>
      </c>
      <c r="R729" s="5">
        <v>2000.00000013</v>
      </c>
      <c r="S729" s="5">
        <v>2000.00000015</v>
      </c>
      <c r="T729" s="5">
        <v>2000.00000015</v>
      </c>
      <c r="U729" s="5">
        <v>2000.00000015</v>
      </c>
      <c r="V729" s="5">
        <v>2000.00000015</v>
      </c>
      <c r="W729" s="5">
        <v>2000.00000015</v>
      </c>
      <c r="X729" s="5">
        <v>2000.00000015</v>
      </c>
      <c r="Y729" s="5">
        <v>2000.00000015</v>
      </c>
      <c r="Z729" s="5">
        <v>2000.00000015</v>
      </c>
      <c r="AA729" s="5">
        <v>2000.00000015</v>
      </c>
      <c r="AB729" s="5">
        <v>2000.00000015</v>
      </c>
      <c r="AC729" s="5">
        <v>2000.00000015</v>
      </c>
      <c r="AD729" s="5">
        <v>2000.00000015</v>
      </c>
      <c r="AE729" s="5">
        <v>2000.00000015</v>
      </c>
      <c r="AF729" s="5">
        <v>2000.00000015</v>
      </c>
      <c r="AG729" s="5">
        <v>2000.00000015</v>
      </c>
    </row>
    <row r="730" spans="1:33">
      <c r="A730" s="56" t="s">
        <v>77</v>
      </c>
      <c r="B730" s="56" t="s">
        <v>198</v>
      </c>
      <c r="C730" s="56" t="s">
        <v>264</v>
      </c>
      <c r="D730" s="56" t="s">
        <v>265</v>
      </c>
      <c r="E730" s="56" t="s">
        <v>142</v>
      </c>
      <c r="F730" s="5">
        <v>0</v>
      </c>
      <c r="G730" s="5">
        <v>7.17E-6</v>
      </c>
      <c r="H730" s="5">
        <v>1.2989999999999999E-5</v>
      </c>
      <c r="I730" s="5">
        <v>1.311E-5</v>
      </c>
      <c r="J730" s="5">
        <v>1.313E-5</v>
      </c>
      <c r="K730" s="5">
        <v>2.6299999999999999E-5</v>
      </c>
      <c r="L730" s="5">
        <v>252.83210138999999</v>
      </c>
      <c r="M730" s="5">
        <v>252.83210631</v>
      </c>
      <c r="N730" s="5">
        <v>487.99357973000002</v>
      </c>
      <c r="O730" s="5">
        <v>596.56757758000003</v>
      </c>
      <c r="P730" s="5">
        <v>718.66264731000001</v>
      </c>
      <c r="Q730" s="5">
        <v>718.66264733000003</v>
      </c>
      <c r="R730" s="5">
        <v>718.66264733000003</v>
      </c>
      <c r="S730" s="5">
        <v>718.66264738999996</v>
      </c>
      <c r="T730" s="5">
        <v>719.40754038</v>
      </c>
      <c r="U730" s="5">
        <v>719.40754039000001</v>
      </c>
      <c r="V730" s="5">
        <v>719.40754044000005</v>
      </c>
      <c r="W730" s="5">
        <v>719.40754044999994</v>
      </c>
      <c r="X730" s="5">
        <v>719.40754046999996</v>
      </c>
      <c r="Y730" s="5">
        <v>1599.9999991100001</v>
      </c>
      <c r="Z730" s="5">
        <v>1599.99999914</v>
      </c>
      <c r="AA730" s="5">
        <v>1599.99999914</v>
      </c>
      <c r="AB730" s="5">
        <v>1599.9999999900001</v>
      </c>
      <c r="AC730" s="5">
        <v>1599.9999999900001</v>
      </c>
      <c r="AD730" s="5">
        <v>1599.9999999900001</v>
      </c>
      <c r="AE730" s="5">
        <v>1599.9999999900001</v>
      </c>
      <c r="AF730" s="5">
        <v>1599.9999999900001</v>
      </c>
      <c r="AG730" s="5">
        <v>1599.9999999900001</v>
      </c>
    </row>
    <row r="731" spans="1:33">
      <c r="A731" s="56" t="s">
        <v>77</v>
      </c>
      <c r="B731" s="56" t="s">
        <v>199</v>
      </c>
      <c r="C731" s="56" t="s">
        <v>266</v>
      </c>
      <c r="D731" s="56" t="s">
        <v>267</v>
      </c>
      <c r="E731" s="56" t="s">
        <v>142</v>
      </c>
      <c r="F731" s="5">
        <v>324.5</v>
      </c>
      <c r="G731" s="5">
        <v>439.18254696000002</v>
      </c>
      <c r="H731" s="5">
        <v>439.18254697999998</v>
      </c>
      <c r="I731" s="5">
        <v>469.59843588000001</v>
      </c>
      <c r="J731" s="5">
        <v>469.59843589000002</v>
      </c>
      <c r="K731" s="5">
        <v>1038.60735555</v>
      </c>
      <c r="L731" s="5">
        <v>1039.1610729900001</v>
      </c>
      <c r="M731" s="5">
        <v>1078.5001347100001</v>
      </c>
      <c r="N731" s="5">
        <v>1135.6339932000001</v>
      </c>
      <c r="O731" s="5">
        <v>1135.6339932400001</v>
      </c>
      <c r="P731" s="5">
        <v>1207.4009989900001</v>
      </c>
      <c r="Q731" s="5">
        <v>1268.9101553200001</v>
      </c>
      <c r="R731" s="5">
        <v>1188.4101553400001</v>
      </c>
      <c r="S731" s="5">
        <v>1188.41015537</v>
      </c>
      <c r="T731" s="5">
        <v>1441.3029302499999</v>
      </c>
      <c r="U731" s="5">
        <v>1282.30293054</v>
      </c>
      <c r="V731" s="5">
        <v>1282.30293054</v>
      </c>
      <c r="W731" s="5">
        <v>1287.00301997</v>
      </c>
      <c r="X731" s="5">
        <v>1287.0030204100001</v>
      </c>
      <c r="Y731" s="5">
        <v>1287.0030205099999</v>
      </c>
      <c r="Z731" s="5">
        <v>1287.0030213</v>
      </c>
      <c r="AA731" s="5">
        <v>1728.0122047</v>
      </c>
      <c r="AB731" s="5">
        <v>1728.01220472</v>
      </c>
      <c r="AC731" s="5">
        <v>1728.01220474</v>
      </c>
      <c r="AD731" s="5">
        <v>1728.01220481</v>
      </c>
      <c r="AE731" s="5">
        <v>2764.0376491299999</v>
      </c>
      <c r="AF731" s="5">
        <v>2790.4006613500001</v>
      </c>
      <c r="AG731" s="5">
        <v>2790.4006613500001</v>
      </c>
    </row>
    <row r="732" spans="1:33">
      <c r="A732" s="56" t="s">
        <v>77</v>
      </c>
      <c r="B732" s="56" t="s">
        <v>199</v>
      </c>
      <c r="C732" s="56" t="s">
        <v>268</v>
      </c>
      <c r="D732" s="56" t="s">
        <v>269</v>
      </c>
      <c r="E732" s="56" t="s">
        <v>142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</row>
    <row r="733" spans="1:33">
      <c r="A733" s="56" t="s">
        <v>77</v>
      </c>
      <c r="B733" s="56" t="s">
        <v>199</v>
      </c>
      <c r="C733" s="56" t="s">
        <v>270</v>
      </c>
      <c r="D733" s="56" t="s">
        <v>271</v>
      </c>
      <c r="E733" s="56" t="s">
        <v>142</v>
      </c>
      <c r="F733" s="5">
        <v>1334.9349999999999</v>
      </c>
      <c r="G733" s="5">
        <v>1481.2681900499999</v>
      </c>
      <c r="H733" s="5">
        <v>2351.0192428800001</v>
      </c>
      <c r="I733" s="5">
        <v>2351.0192429099998</v>
      </c>
      <c r="J733" s="5">
        <v>2351.0192429099998</v>
      </c>
      <c r="K733" s="5">
        <v>2486.2157344100001</v>
      </c>
      <c r="L733" s="5">
        <v>2486.2157344299999</v>
      </c>
      <c r="M733" s="5">
        <v>2534.9350396099999</v>
      </c>
      <c r="N733" s="5">
        <v>2534.9353992299998</v>
      </c>
      <c r="O733" s="5">
        <v>2661.4106820500001</v>
      </c>
      <c r="P733" s="5">
        <v>2755.2899998900002</v>
      </c>
      <c r="Q733" s="5">
        <v>2866.1739407300001</v>
      </c>
      <c r="R733" s="5">
        <v>2794.7739407499998</v>
      </c>
      <c r="S733" s="5">
        <v>2990.5447054400011</v>
      </c>
      <c r="T733" s="5">
        <v>2990.5447058200002</v>
      </c>
      <c r="U733" s="5">
        <v>2990.544705830001</v>
      </c>
      <c r="V733" s="5">
        <v>3201.5405456899998</v>
      </c>
      <c r="W733" s="5">
        <v>3201.540545710001</v>
      </c>
      <c r="X733" s="5">
        <v>3537.3720687700002</v>
      </c>
      <c r="Y733" s="5">
        <v>3537.37206879</v>
      </c>
      <c r="Z733" s="5">
        <v>3323.5120688000011</v>
      </c>
      <c r="AA733" s="5">
        <v>3323.512068810001</v>
      </c>
      <c r="AB733" s="5">
        <v>3192.7120688800001</v>
      </c>
      <c r="AC733" s="5">
        <v>3259.3927850599998</v>
      </c>
      <c r="AD733" s="5">
        <v>3551.5047759300001</v>
      </c>
      <c r="AE733" s="5">
        <v>3551.5047759399999</v>
      </c>
      <c r="AF733" s="5">
        <v>3551.5047759499998</v>
      </c>
      <c r="AG733" s="5">
        <v>3551.5047759600002</v>
      </c>
    </row>
    <row r="734" spans="1:33">
      <c r="A734" s="56" t="s">
        <v>77</v>
      </c>
      <c r="B734" s="56" t="s">
        <v>199</v>
      </c>
      <c r="C734" s="56" t="s">
        <v>272</v>
      </c>
      <c r="D734" s="56" t="s">
        <v>273</v>
      </c>
      <c r="E734" s="56" t="s">
        <v>142</v>
      </c>
      <c r="F734" s="5">
        <v>90.75</v>
      </c>
      <c r="G734" s="5">
        <v>90.75003366</v>
      </c>
      <c r="H734" s="5">
        <v>90.750033680000001</v>
      </c>
      <c r="I734" s="5">
        <v>90.7500529</v>
      </c>
      <c r="J734" s="5">
        <v>90.750052909999994</v>
      </c>
      <c r="K734" s="5">
        <v>90.750052999999994</v>
      </c>
      <c r="L734" s="5">
        <v>108.25882725</v>
      </c>
      <c r="M734" s="5">
        <v>108.25882749</v>
      </c>
      <c r="N734" s="5">
        <v>108.25905595</v>
      </c>
      <c r="O734" s="5">
        <v>108.29642989</v>
      </c>
      <c r="P734" s="5">
        <v>112.28838905000001</v>
      </c>
      <c r="Q734" s="5">
        <v>112.28838943</v>
      </c>
      <c r="R734" s="5">
        <v>112.28838945</v>
      </c>
      <c r="S734" s="5">
        <v>112.28838948000001</v>
      </c>
      <c r="T734" s="5">
        <v>112.28838957000001</v>
      </c>
      <c r="U734" s="5">
        <v>112.28838958999999</v>
      </c>
      <c r="V734" s="5">
        <v>112.28838961</v>
      </c>
      <c r="W734" s="5">
        <v>112.28839103999999</v>
      </c>
      <c r="X734" s="5">
        <v>112.28839106</v>
      </c>
      <c r="Y734" s="5">
        <v>112.2883911</v>
      </c>
      <c r="Z734" s="5">
        <v>112.28839112</v>
      </c>
      <c r="AA734" s="5">
        <v>122.63694909</v>
      </c>
      <c r="AB734" s="5">
        <v>122.63694912</v>
      </c>
      <c r="AC734" s="5">
        <v>122.63694914</v>
      </c>
      <c r="AD734" s="5">
        <v>122.63694916</v>
      </c>
      <c r="AE734" s="5">
        <v>122.63694918</v>
      </c>
      <c r="AF734" s="5">
        <v>122.6369492</v>
      </c>
      <c r="AG734" s="5">
        <v>122.63694922000001</v>
      </c>
    </row>
    <row r="735" spans="1:33">
      <c r="A735" s="56" t="s">
        <v>77</v>
      </c>
      <c r="B735" s="56" t="s">
        <v>199</v>
      </c>
      <c r="C735" s="56" t="s">
        <v>274</v>
      </c>
      <c r="D735" s="56" t="s">
        <v>275</v>
      </c>
      <c r="E735" s="56" t="s">
        <v>142</v>
      </c>
      <c r="F735" s="5">
        <v>422.4</v>
      </c>
      <c r="G735" s="5">
        <v>422.4</v>
      </c>
      <c r="H735" s="5">
        <v>422.4</v>
      </c>
      <c r="I735" s="5">
        <v>422.4</v>
      </c>
      <c r="J735" s="5">
        <v>422.4</v>
      </c>
      <c r="K735" s="5">
        <v>422.4</v>
      </c>
      <c r="L735" s="5">
        <v>422.4</v>
      </c>
      <c r="M735" s="5">
        <v>422.4</v>
      </c>
      <c r="N735" s="5">
        <v>422.4</v>
      </c>
      <c r="O735" s="5">
        <v>422.4</v>
      </c>
      <c r="P735" s="5">
        <v>422.4</v>
      </c>
      <c r="Q735" s="5">
        <v>422.4</v>
      </c>
      <c r="R735" s="5">
        <v>422.4</v>
      </c>
      <c r="S735" s="5">
        <v>422.4</v>
      </c>
      <c r="T735" s="5">
        <v>422.4</v>
      </c>
      <c r="U735" s="5">
        <v>422.4</v>
      </c>
      <c r="V735" s="5">
        <v>422.4</v>
      </c>
      <c r="W735" s="5">
        <v>422.4</v>
      </c>
      <c r="X735" s="5">
        <v>422.4</v>
      </c>
      <c r="Y735" s="5">
        <v>422.4</v>
      </c>
      <c r="Z735" s="5">
        <v>422.4</v>
      </c>
      <c r="AA735" s="5">
        <v>422.4</v>
      </c>
      <c r="AB735" s="5">
        <v>210</v>
      </c>
      <c r="AC735" s="5">
        <v>210</v>
      </c>
      <c r="AD735" s="5">
        <v>210</v>
      </c>
      <c r="AE735" s="5">
        <v>210</v>
      </c>
      <c r="AF735" s="5">
        <v>210</v>
      </c>
      <c r="AG735" s="5">
        <v>210</v>
      </c>
    </row>
    <row r="736" spans="1:33">
      <c r="A736" s="56" t="s">
        <v>77</v>
      </c>
      <c r="B736" s="56" t="s">
        <v>199</v>
      </c>
      <c r="C736" s="56" t="s">
        <v>276</v>
      </c>
      <c r="D736" s="56" t="s">
        <v>277</v>
      </c>
      <c r="E736" s="56" t="s">
        <v>142</v>
      </c>
      <c r="F736" s="5">
        <v>0</v>
      </c>
      <c r="G736" s="5">
        <v>0</v>
      </c>
      <c r="H736" s="5">
        <v>1.45E-5</v>
      </c>
      <c r="I736" s="5">
        <v>1.471E-5</v>
      </c>
      <c r="J736" s="5">
        <v>1.4749999999999999E-5</v>
      </c>
      <c r="K736" s="5">
        <v>1.8009999999999999E-5</v>
      </c>
      <c r="L736" s="5">
        <v>1.8850000000000001E-5</v>
      </c>
      <c r="M736" s="5">
        <v>6.6610000000000001E-5</v>
      </c>
      <c r="N736" s="5">
        <v>1.0024E-4</v>
      </c>
      <c r="O736" s="5">
        <v>1.5834000000000001E-4</v>
      </c>
      <c r="P736" s="5">
        <v>1.5836999999999999E-4</v>
      </c>
      <c r="Q736" s="5">
        <v>1.5844000000000001E-4</v>
      </c>
      <c r="R736" s="5">
        <v>1.5845E-4</v>
      </c>
      <c r="S736" s="5">
        <v>2.8348000000000002E-4</v>
      </c>
      <c r="T736" s="5">
        <v>203.41946576999999</v>
      </c>
      <c r="U736" s="5">
        <v>381.08849977</v>
      </c>
      <c r="V736" s="5">
        <v>381.08849980999997</v>
      </c>
      <c r="W736" s="5">
        <v>381.08849982999999</v>
      </c>
      <c r="X736" s="5">
        <v>716.22197481000001</v>
      </c>
      <c r="Y736" s="5">
        <v>999.64990212999999</v>
      </c>
      <c r="Z736" s="5">
        <v>2180.6211977100002</v>
      </c>
      <c r="AA736" s="5">
        <v>2180.6211977200001</v>
      </c>
      <c r="AB736" s="5">
        <v>2180.6211977600001</v>
      </c>
      <c r="AC736" s="5">
        <v>2180.6211977799999</v>
      </c>
      <c r="AD736" s="5">
        <v>2261.6919551400001</v>
      </c>
      <c r="AE736" s="5">
        <v>2261.6919551699998</v>
      </c>
      <c r="AF736" s="5">
        <v>2261.6919552600002</v>
      </c>
      <c r="AG736" s="5">
        <v>2261.69195528</v>
      </c>
    </row>
    <row r="737" spans="1:33">
      <c r="A737" s="56" t="s">
        <v>77</v>
      </c>
      <c r="B737" s="56" t="s">
        <v>199</v>
      </c>
      <c r="C737" s="56" t="s">
        <v>278</v>
      </c>
      <c r="D737" s="56" t="s">
        <v>279</v>
      </c>
      <c r="E737" s="56" t="s">
        <v>142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</row>
    <row r="738" spans="1:33">
      <c r="A738" s="56" t="s">
        <v>77</v>
      </c>
      <c r="B738" s="56" t="s">
        <v>199</v>
      </c>
      <c r="C738" s="56" t="s">
        <v>280</v>
      </c>
      <c r="D738" s="56" t="s">
        <v>281</v>
      </c>
      <c r="E738" s="56" t="s">
        <v>142</v>
      </c>
      <c r="F738" s="5">
        <v>136</v>
      </c>
      <c r="G738" s="5">
        <v>136.00001444</v>
      </c>
      <c r="H738" s="5">
        <v>136.00001445000001</v>
      </c>
      <c r="I738" s="5">
        <v>136.00001449000001</v>
      </c>
      <c r="J738" s="5">
        <v>136.00001449000001</v>
      </c>
      <c r="K738" s="5">
        <v>136.00020422</v>
      </c>
      <c r="L738" s="5">
        <v>260.41059431000002</v>
      </c>
      <c r="M738" s="5">
        <v>265.69381713000001</v>
      </c>
      <c r="N738" s="5">
        <v>265.69381714999997</v>
      </c>
      <c r="O738" s="5">
        <v>265.69381719</v>
      </c>
      <c r="P738" s="5">
        <v>326.53745177000002</v>
      </c>
      <c r="Q738" s="5">
        <v>326.53745192999997</v>
      </c>
      <c r="R738" s="5">
        <v>326.53745193999998</v>
      </c>
      <c r="S738" s="5">
        <v>256.53745194999999</v>
      </c>
      <c r="T738" s="5">
        <v>256.53745196</v>
      </c>
      <c r="U738" s="5">
        <v>256.53745196</v>
      </c>
      <c r="V738" s="5">
        <v>256.53745197000001</v>
      </c>
      <c r="W738" s="5">
        <v>256.53745198000001</v>
      </c>
      <c r="X738" s="5">
        <v>256.53745198000001</v>
      </c>
      <c r="Y738" s="5">
        <v>256.53745198000001</v>
      </c>
      <c r="Z738" s="5">
        <v>256.53745198000001</v>
      </c>
      <c r="AA738" s="5">
        <v>256.53745199000002</v>
      </c>
      <c r="AB738" s="5">
        <v>256.53745199999997</v>
      </c>
      <c r="AC738" s="5">
        <v>256.53745200999998</v>
      </c>
      <c r="AD738" s="5">
        <v>256.53745201999999</v>
      </c>
      <c r="AE738" s="5">
        <v>256.53745201999999</v>
      </c>
      <c r="AF738" s="5">
        <v>256.53745201999999</v>
      </c>
      <c r="AG738" s="5">
        <v>256.53745203</v>
      </c>
    </row>
    <row r="739" spans="1:33">
      <c r="A739" s="56" t="s">
        <v>77</v>
      </c>
      <c r="B739" s="56" t="s">
        <v>199</v>
      </c>
      <c r="C739" s="56" t="s">
        <v>282</v>
      </c>
      <c r="D739" s="56" t="s">
        <v>283</v>
      </c>
      <c r="E739" s="56" t="s">
        <v>142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</row>
    <row r="740" spans="1:33">
      <c r="A740" s="56" t="s">
        <v>77</v>
      </c>
      <c r="B740" s="56" t="s">
        <v>200</v>
      </c>
      <c r="C740" s="56" t="s">
        <v>284</v>
      </c>
      <c r="D740" s="56" t="s">
        <v>285</v>
      </c>
      <c r="E740" s="56" t="s">
        <v>142</v>
      </c>
      <c r="F740" s="5">
        <v>168</v>
      </c>
      <c r="G740" s="5">
        <v>168.00000795</v>
      </c>
      <c r="H740" s="5">
        <v>168.00001886999999</v>
      </c>
      <c r="I740" s="5">
        <v>168.00001886999999</v>
      </c>
      <c r="J740" s="5">
        <v>168.00001886999999</v>
      </c>
      <c r="K740" s="5">
        <v>251.25559077</v>
      </c>
      <c r="L740" s="5">
        <v>345.25450497999998</v>
      </c>
      <c r="M740" s="5">
        <v>443.87348343999997</v>
      </c>
      <c r="N740" s="5">
        <v>529.20302419000006</v>
      </c>
      <c r="O740" s="5">
        <v>639.02687835000006</v>
      </c>
      <c r="P740" s="5">
        <v>765.32187727000007</v>
      </c>
      <c r="Q740" s="5">
        <v>860.60516897999992</v>
      </c>
      <c r="R740" s="5">
        <v>986.47689776999994</v>
      </c>
      <c r="S740" s="5">
        <v>1044.33061286</v>
      </c>
      <c r="T740" s="5">
        <v>1171.55089892</v>
      </c>
      <c r="U740" s="5">
        <v>1282.20433172</v>
      </c>
      <c r="V740" s="5">
        <v>1282.2043317800001</v>
      </c>
      <c r="W740" s="5">
        <v>1282.2043317800001</v>
      </c>
      <c r="X740" s="5">
        <v>1282.2043317800001</v>
      </c>
      <c r="Y740" s="5">
        <v>1282.2043317800001</v>
      </c>
      <c r="Z740" s="5">
        <v>1282.2043317800001</v>
      </c>
      <c r="AA740" s="5">
        <v>1282.2043317800001</v>
      </c>
      <c r="AB740" s="5">
        <v>1282.2043317800001</v>
      </c>
      <c r="AC740" s="5">
        <v>1282.2043317800001</v>
      </c>
      <c r="AD740" s="5">
        <v>1282.2043317800001</v>
      </c>
      <c r="AE740" s="5">
        <v>1282.2043317800001</v>
      </c>
      <c r="AF740" s="5">
        <v>1282.2043317800001</v>
      </c>
      <c r="AG740" s="5">
        <v>1114.2043317800001</v>
      </c>
    </row>
    <row r="741" spans="1:33">
      <c r="A741" s="56" t="s">
        <v>77</v>
      </c>
      <c r="B741" s="56" t="s">
        <v>200</v>
      </c>
      <c r="C741" s="56" t="s">
        <v>286</v>
      </c>
      <c r="D741" s="56" t="s">
        <v>287</v>
      </c>
      <c r="E741" s="56" t="s">
        <v>142</v>
      </c>
      <c r="F741" s="5">
        <v>251.35</v>
      </c>
      <c r="G741" s="5">
        <v>251.35</v>
      </c>
      <c r="H741" s="5">
        <v>251.35</v>
      </c>
      <c r="I741" s="5">
        <v>251.35</v>
      </c>
      <c r="J741" s="5">
        <v>251.35</v>
      </c>
      <c r="K741" s="5">
        <v>251.35</v>
      </c>
      <c r="L741" s="5">
        <v>251.35</v>
      </c>
      <c r="M741" s="5">
        <v>251.35</v>
      </c>
      <c r="N741" s="5">
        <v>251.35</v>
      </c>
      <c r="O741" s="5">
        <v>251.35</v>
      </c>
      <c r="P741" s="5">
        <v>251.35</v>
      </c>
      <c r="Q741" s="5">
        <v>251.35</v>
      </c>
      <c r="R741" s="5">
        <v>251.35</v>
      </c>
      <c r="S741" s="5">
        <v>251.35</v>
      </c>
      <c r="T741" s="5">
        <v>251.35</v>
      </c>
      <c r="U741" s="5">
        <v>251.35</v>
      </c>
      <c r="V741" s="5">
        <v>251.35</v>
      </c>
      <c r="W741" s="5">
        <v>251.35</v>
      </c>
      <c r="X741" s="5">
        <v>251.35</v>
      </c>
      <c r="Y741" s="5">
        <v>251.35</v>
      </c>
      <c r="Z741" s="5">
        <v>251.35</v>
      </c>
      <c r="AA741" s="5">
        <v>251.35</v>
      </c>
      <c r="AB741" s="5">
        <v>251.35</v>
      </c>
      <c r="AC741" s="5">
        <v>251.35</v>
      </c>
      <c r="AD741" s="5">
        <v>251.35</v>
      </c>
      <c r="AE741" s="5">
        <v>251.35</v>
      </c>
      <c r="AF741" s="5">
        <v>251.35</v>
      </c>
      <c r="AG741" s="5">
        <v>111.6</v>
      </c>
    </row>
    <row r="742" spans="1:33">
      <c r="A742" s="56" t="s">
        <v>77</v>
      </c>
      <c r="B742" s="56" t="s">
        <v>200</v>
      </c>
      <c r="C742" s="56" t="s">
        <v>288</v>
      </c>
      <c r="D742" s="56" t="s">
        <v>289</v>
      </c>
      <c r="E742" s="56" t="s">
        <v>142</v>
      </c>
      <c r="F742" s="5">
        <v>144</v>
      </c>
      <c r="G742" s="5">
        <v>404.65191117000001</v>
      </c>
      <c r="H742" s="5">
        <v>663.18619149000006</v>
      </c>
      <c r="I742" s="5">
        <v>663.18619149000006</v>
      </c>
      <c r="J742" s="5">
        <v>663.18619149000006</v>
      </c>
      <c r="K742" s="5">
        <v>679.07433127000002</v>
      </c>
      <c r="L742" s="5">
        <v>709.7843785</v>
      </c>
      <c r="M742" s="5">
        <v>730.5990205600001</v>
      </c>
      <c r="N742" s="5">
        <v>770.47241058000009</v>
      </c>
      <c r="O742" s="5">
        <v>786.86848323000004</v>
      </c>
      <c r="P742" s="5">
        <v>786.86848377000001</v>
      </c>
      <c r="Q742" s="5">
        <v>817.73173107000002</v>
      </c>
      <c r="R742" s="5">
        <v>817.73173137000003</v>
      </c>
      <c r="S742" s="5">
        <v>881.12661760999993</v>
      </c>
      <c r="T742" s="5">
        <v>881.12661776999994</v>
      </c>
      <c r="U742" s="5">
        <v>891.34867923000002</v>
      </c>
      <c r="V742" s="5">
        <v>891.34867932999998</v>
      </c>
      <c r="W742" s="5">
        <v>891.34867932999998</v>
      </c>
      <c r="X742" s="5">
        <v>891.34867932999998</v>
      </c>
      <c r="Y742" s="5">
        <v>891.34867932999998</v>
      </c>
      <c r="Z742" s="5">
        <v>891.34867932999998</v>
      </c>
      <c r="AA742" s="5">
        <v>747.34867932999998</v>
      </c>
      <c r="AB742" s="5">
        <v>747.34867932999998</v>
      </c>
      <c r="AC742" s="5">
        <v>747.34867932999998</v>
      </c>
      <c r="AD742" s="5">
        <v>747.34867932999998</v>
      </c>
      <c r="AE742" s="5">
        <v>747.34867932999998</v>
      </c>
      <c r="AF742" s="5">
        <v>747.34867932999998</v>
      </c>
      <c r="AG742" s="5">
        <v>747.34867932999998</v>
      </c>
    </row>
    <row r="744" spans="1:33">
      <c r="A744" s="56" t="s">
        <v>77</v>
      </c>
      <c r="B744" s="56" t="s">
        <v>163</v>
      </c>
      <c r="C744" s="56" t="s">
        <v>290</v>
      </c>
      <c r="D744" s="56" t="s">
        <v>291</v>
      </c>
      <c r="E744" s="56" t="s">
        <v>141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</row>
    <row r="745" spans="1:33">
      <c r="A745" s="56" t="s">
        <v>77</v>
      </c>
      <c r="B745" s="56" t="s">
        <v>163</v>
      </c>
      <c r="C745" s="56" t="s">
        <v>292</v>
      </c>
      <c r="D745" s="56" t="s">
        <v>293</v>
      </c>
      <c r="E745" s="56" t="s">
        <v>141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</row>
    <row r="746" spans="1:33">
      <c r="A746" s="56" t="s">
        <v>77</v>
      </c>
      <c r="B746" s="56" t="s">
        <v>198</v>
      </c>
      <c r="C746" s="56" t="s">
        <v>294</v>
      </c>
      <c r="D746" s="56" t="s">
        <v>295</v>
      </c>
      <c r="E746" s="56" t="s">
        <v>141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</row>
    <row r="747" spans="1:33">
      <c r="A747" s="56" t="s">
        <v>77</v>
      </c>
      <c r="B747" s="56" t="s">
        <v>200</v>
      </c>
      <c r="C747" s="56" t="s">
        <v>296</v>
      </c>
      <c r="D747" s="56" t="s">
        <v>297</v>
      </c>
      <c r="E747" s="56" t="s">
        <v>141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</row>
    <row r="748" spans="1:33">
      <c r="A748" s="56" t="s">
        <v>77</v>
      </c>
      <c r="B748" s="56" t="s">
        <v>198</v>
      </c>
      <c r="C748" s="56" t="s">
        <v>298</v>
      </c>
      <c r="D748" s="56" t="s">
        <v>299</v>
      </c>
      <c r="E748" s="56" t="s">
        <v>141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</row>
    <row r="749" spans="1:33">
      <c r="A749" s="56" t="s">
        <v>77</v>
      </c>
      <c r="B749" s="56" t="s">
        <v>199</v>
      </c>
      <c r="C749" s="56" t="s">
        <v>300</v>
      </c>
      <c r="D749" s="56" t="s">
        <v>301</v>
      </c>
      <c r="E749" s="56" t="s">
        <v>141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</row>
    <row r="751" spans="1:33">
      <c r="A751" s="56" t="s">
        <v>80</v>
      </c>
      <c r="B751" s="56" t="s">
        <v>197</v>
      </c>
      <c r="C751" s="56" t="s">
        <v>215</v>
      </c>
      <c r="D751" s="56" t="s">
        <v>216</v>
      </c>
      <c r="E751" s="56" t="s">
        <v>217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</row>
    <row r="752" spans="1:33">
      <c r="A752" s="56" t="s">
        <v>80</v>
      </c>
      <c r="B752" s="56" t="s">
        <v>197</v>
      </c>
      <c r="C752" s="56" t="s">
        <v>218</v>
      </c>
      <c r="D752" s="56" t="s">
        <v>219</v>
      </c>
      <c r="E752" s="56" t="s">
        <v>217</v>
      </c>
      <c r="F752" s="5">
        <v>81.5</v>
      </c>
      <c r="G752" s="5">
        <v>81.5</v>
      </c>
      <c r="H752" s="5">
        <v>81.5</v>
      </c>
      <c r="I752" s="5">
        <v>81.5</v>
      </c>
      <c r="J752" s="5">
        <v>81.5</v>
      </c>
      <c r="K752" s="5">
        <v>81.5</v>
      </c>
      <c r="L752" s="5">
        <v>81.5</v>
      </c>
      <c r="M752" s="5">
        <v>81.5</v>
      </c>
      <c r="N752" s="5">
        <v>81.5</v>
      </c>
      <c r="O752" s="5">
        <v>81.5</v>
      </c>
      <c r="P752" s="5">
        <v>81.5</v>
      </c>
      <c r="Q752" s="5">
        <v>81.5</v>
      </c>
      <c r="R752" s="5">
        <v>81.5</v>
      </c>
      <c r="S752" s="5">
        <v>81.5</v>
      </c>
      <c r="T752" s="5">
        <v>33</v>
      </c>
      <c r="U752" s="5">
        <v>33</v>
      </c>
      <c r="V752" s="5">
        <v>15</v>
      </c>
      <c r="W752" s="5">
        <v>15</v>
      </c>
      <c r="X752" s="5">
        <v>15</v>
      </c>
      <c r="Y752" s="5">
        <v>15</v>
      </c>
      <c r="Z752" s="5">
        <v>15</v>
      </c>
      <c r="AA752" s="5">
        <v>15</v>
      </c>
      <c r="AB752" s="5">
        <v>15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</row>
    <row r="753" spans="1:33">
      <c r="A753" s="56" t="s">
        <v>80</v>
      </c>
      <c r="B753" s="56" t="s">
        <v>197</v>
      </c>
      <c r="C753" s="56" t="s">
        <v>220</v>
      </c>
      <c r="D753" s="56" t="s">
        <v>221</v>
      </c>
      <c r="E753" s="56" t="s">
        <v>217</v>
      </c>
      <c r="F753" s="5">
        <v>435.58399999999989</v>
      </c>
      <c r="G753" s="5">
        <v>435.58400175999998</v>
      </c>
      <c r="H753" s="5">
        <v>435.58400399999988</v>
      </c>
      <c r="I753" s="5">
        <v>435.58402638000001</v>
      </c>
      <c r="J753" s="5">
        <v>435.58402641999999</v>
      </c>
      <c r="K753" s="5">
        <v>435.58402642999999</v>
      </c>
      <c r="L753" s="5">
        <v>435.58402642999999</v>
      </c>
      <c r="M753" s="5">
        <v>660.95567194</v>
      </c>
      <c r="N753" s="5">
        <v>660.95567195000001</v>
      </c>
      <c r="O753" s="5">
        <v>960.80290290999994</v>
      </c>
      <c r="P753" s="5">
        <v>960.80290292999996</v>
      </c>
      <c r="Q753" s="5">
        <v>1235.2244886000001</v>
      </c>
      <c r="R753" s="5">
        <v>1235.2244886000001</v>
      </c>
      <c r="S753" s="5">
        <v>1235.2244887300001</v>
      </c>
      <c r="T753" s="5">
        <v>1235.2244887500001</v>
      </c>
      <c r="U753" s="5">
        <v>1235.2244887700001</v>
      </c>
      <c r="V753" s="5">
        <v>1235.2244887899999</v>
      </c>
      <c r="W753" s="5">
        <v>1235.2244888</v>
      </c>
      <c r="X753" s="5">
        <v>1235.2244888499999</v>
      </c>
      <c r="Y753" s="5">
        <v>1567.60362323</v>
      </c>
      <c r="Z753" s="5">
        <v>1768.81776939</v>
      </c>
      <c r="AA753" s="5">
        <v>1768.8177694000001</v>
      </c>
      <c r="AB753" s="5">
        <v>1768.8177694200001</v>
      </c>
      <c r="AC753" s="5">
        <v>1768.8177694399999</v>
      </c>
      <c r="AD753" s="5">
        <v>1749.2368895300001</v>
      </c>
      <c r="AE753" s="5">
        <v>1964.9860824100001</v>
      </c>
      <c r="AF753" s="5">
        <v>1864.95108269</v>
      </c>
      <c r="AG753" s="5">
        <v>1864.9510827300001</v>
      </c>
    </row>
    <row r="754" spans="1:33">
      <c r="A754" s="56" t="s">
        <v>80</v>
      </c>
      <c r="B754" s="56" t="s">
        <v>197</v>
      </c>
      <c r="C754" s="56" t="s">
        <v>222</v>
      </c>
      <c r="D754" s="56" t="s">
        <v>223</v>
      </c>
      <c r="E754" s="56" t="s">
        <v>217</v>
      </c>
      <c r="F754" s="5">
        <v>620.48299999999995</v>
      </c>
      <c r="G754" s="5">
        <v>620.48300179</v>
      </c>
      <c r="H754" s="5">
        <v>620.48300387999996</v>
      </c>
      <c r="I754" s="5">
        <v>620.48301788999993</v>
      </c>
      <c r="J754" s="5">
        <v>620.48301793999997</v>
      </c>
      <c r="K754" s="5">
        <v>620.48301794999986</v>
      </c>
      <c r="L754" s="5">
        <v>620.48301795999998</v>
      </c>
      <c r="M754" s="5">
        <v>620.48303813999996</v>
      </c>
      <c r="N754" s="5">
        <v>620.48303814999997</v>
      </c>
      <c r="O754" s="5">
        <v>620.48303815999986</v>
      </c>
      <c r="P754" s="5">
        <v>620.48303816999999</v>
      </c>
      <c r="Q754" s="5">
        <v>620.48303817999988</v>
      </c>
      <c r="R754" s="5">
        <v>620.48303819</v>
      </c>
      <c r="S754" s="5">
        <v>620.48307375000002</v>
      </c>
      <c r="T754" s="5">
        <v>620.48308863999989</v>
      </c>
      <c r="U754" s="5">
        <v>620.48308870999995</v>
      </c>
      <c r="V754" s="5">
        <v>620.48308878</v>
      </c>
      <c r="W754" s="5">
        <v>620.4830887899999</v>
      </c>
      <c r="X754" s="5">
        <v>620.48308895999992</v>
      </c>
      <c r="Y754" s="5">
        <v>620.48309383999992</v>
      </c>
      <c r="Z754" s="5">
        <v>620.48309391999999</v>
      </c>
      <c r="AA754" s="5">
        <v>577.98310293999987</v>
      </c>
      <c r="AB754" s="5">
        <v>577.98310299000002</v>
      </c>
      <c r="AC754" s="5">
        <v>577.98310314999992</v>
      </c>
      <c r="AD754" s="5">
        <v>577.98381254000003</v>
      </c>
      <c r="AE754" s="5">
        <v>410.49361239000001</v>
      </c>
      <c r="AF754" s="5">
        <v>270.49461249000001</v>
      </c>
      <c r="AG754" s="5">
        <v>244.49461253999999</v>
      </c>
    </row>
    <row r="755" spans="1:33">
      <c r="A755" s="56" t="s">
        <v>80</v>
      </c>
      <c r="B755" s="56" t="s">
        <v>197</v>
      </c>
      <c r="C755" s="56" t="s">
        <v>224</v>
      </c>
      <c r="D755" s="56" t="s">
        <v>225</v>
      </c>
      <c r="E755" s="56" t="s">
        <v>217</v>
      </c>
      <c r="F755" s="5">
        <v>14</v>
      </c>
      <c r="G755" s="5">
        <v>14.00000197</v>
      </c>
      <c r="H755" s="5">
        <v>14.00000687</v>
      </c>
      <c r="I755" s="5">
        <v>44.483348569999997</v>
      </c>
      <c r="J755" s="5">
        <v>53.04840806</v>
      </c>
      <c r="K755" s="5">
        <v>53.048408199999997</v>
      </c>
      <c r="L755" s="5">
        <v>53.048408209999998</v>
      </c>
      <c r="M755" s="5">
        <v>68.769830799999994</v>
      </c>
      <c r="N755" s="5">
        <v>68.769830810000002</v>
      </c>
      <c r="O755" s="5">
        <v>68.76983082000001</v>
      </c>
      <c r="P755" s="5">
        <v>68.769830829999989</v>
      </c>
      <c r="Q755" s="5">
        <v>68.769830839999997</v>
      </c>
      <c r="R755" s="5">
        <v>68.769830850000005</v>
      </c>
      <c r="S755" s="5">
        <v>72.730038219999997</v>
      </c>
      <c r="T755" s="5">
        <v>72.730038250000007</v>
      </c>
      <c r="U755" s="5">
        <v>72.73003829999999</v>
      </c>
      <c r="V755" s="5">
        <v>73.147666839999999</v>
      </c>
      <c r="W755" s="5">
        <v>73.147666860000001</v>
      </c>
      <c r="X755" s="5">
        <v>76.244701599999999</v>
      </c>
      <c r="Y755" s="5">
        <v>80.482487550000002</v>
      </c>
      <c r="Z755" s="5">
        <v>82.403122800000006</v>
      </c>
      <c r="AA755" s="5">
        <v>82.403122809999999</v>
      </c>
      <c r="AB755" s="5">
        <v>82.403122819999993</v>
      </c>
      <c r="AC755" s="5">
        <v>82.403122830000001</v>
      </c>
      <c r="AD755" s="5">
        <v>82.403122859999996</v>
      </c>
      <c r="AE755" s="5">
        <v>82.403122909999993</v>
      </c>
      <c r="AF755" s="5">
        <v>82.403122940000003</v>
      </c>
      <c r="AG755" s="5">
        <v>82.403122980000006</v>
      </c>
    </row>
    <row r="756" spans="1:33">
      <c r="A756" s="56" t="s">
        <v>80</v>
      </c>
      <c r="B756" s="56" t="s">
        <v>197</v>
      </c>
      <c r="C756" s="56" t="s">
        <v>226</v>
      </c>
      <c r="D756" s="56" t="s">
        <v>227</v>
      </c>
      <c r="E756" s="56" t="s">
        <v>217</v>
      </c>
      <c r="F756" s="5">
        <v>81.72</v>
      </c>
      <c r="G756" s="5">
        <v>81.720002010000002</v>
      </c>
      <c r="H756" s="5">
        <v>81.720004669999994</v>
      </c>
      <c r="I756" s="5">
        <v>1204.5698672200001</v>
      </c>
      <c r="J756" s="5">
        <v>1518.0516918200001</v>
      </c>
      <c r="K756" s="5">
        <v>2571.5492477799999</v>
      </c>
      <c r="L756" s="5">
        <v>2571.5492477900002</v>
      </c>
      <c r="M756" s="5">
        <v>3684.2244567100001</v>
      </c>
      <c r="N756" s="5">
        <v>3684.22445672</v>
      </c>
      <c r="O756" s="5">
        <v>3684.2244567799999</v>
      </c>
      <c r="P756" s="5">
        <v>3958.5702672399998</v>
      </c>
      <c r="Q756" s="5">
        <v>4267.2952945800007</v>
      </c>
      <c r="R756" s="5">
        <v>4671.6682932200001</v>
      </c>
      <c r="S756" s="5">
        <v>5256.6887615300002</v>
      </c>
      <c r="T756" s="5">
        <v>5543.8282905699998</v>
      </c>
      <c r="U756" s="5">
        <v>5543.8282908900001</v>
      </c>
      <c r="V756" s="5">
        <v>6535.2991936300004</v>
      </c>
      <c r="W756" s="5">
        <v>6535.2991936500002</v>
      </c>
      <c r="X756" s="5">
        <v>7249.4294564299998</v>
      </c>
      <c r="Y756" s="5">
        <v>7249.4294565700002</v>
      </c>
      <c r="Z756" s="5">
        <v>7532.9999993600004</v>
      </c>
      <c r="AA756" s="5">
        <v>7532.9999999900001</v>
      </c>
      <c r="AB756" s="5">
        <v>7533.0000000099999</v>
      </c>
      <c r="AC756" s="5">
        <v>7533.0000001200005</v>
      </c>
      <c r="AD756" s="5">
        <v>7533.0000002999996</v>
      </c>
      <c r="AE756" s="5">
        <v>8047.8017831300003</v>
      </c>
      <c r="AF756" s="5">
        <v>8054.6823227200002</v>
      </c>
      <c r="AG756" s="5">
        <v>8054.6823227800014</v>
      </c>
    </row>
    <row r="757" spans="1:33">
      <c r="A757" s="56" t="s">
        <v>80</v>
      </c>
      <c r="B757" s="56" t="s">
        <v>197</v>
      </c>
      <c r="C757" s="56" t="s">
        <v>228</v>
      </c>
      <c r="D757" s="56" t="s">
        <v>229</v>
      </c>
      <c r="E757" s="56" t="s">
        <v>217</v>
      </c>
      <c r="F757" s="5">
        <v>306.84199999999998</v>
      </c>
      <c r="G757" s="5">
        <v>528.08200175000002</v>
      </c>
      <c r="H757" s="5">
        <v>528.08200297000008</v>
      </c>
      <c r="I757" s="5">
        <v>528.08200678000003</v>
      </c>
      <c r="J757" s="5">
        <v>562.24200688999997</v>
      </c>
      <c r="K757" s="5">
        <v>528.08202452</v>
      </c>
      <c r="L757" s="5">
        <v>528.08202453000001</v>
      </c>
      <c r="M757" s="5">
        <v>528.08203085000002</v>
      </c>
      <c r="N757" s="5">
        <v>528.08203086000003</v>
      </c>
      <c r="O757" s="5">
        <v>528.08204683999998</v>
      </c>
      <c r="P757" s="5">
        <v>528.08204687</v>
      </c>
      <c r="Q757" s="5">
        <v>528.08223684000006</v>
      </c>
      <c r="R757" s="5">
        <v>552.54639613000006</v>
      </c>
      <c r="S757" s="5">
        <v>552.54639653000004</v>
      </c>
      <c r="T757" s="5">
        <v>596.07798558000002</v>
      </c>
      <c r="U757" s="5">
        <v>633.94112976999997</v>
      </c>
      <c r="V757" s="5">
        <v>655.70426725000004</v>
      </c>
      <c r="W757" s="5">
        <v>655.70426728000007</v>
      </c>
      <c r="X757" s="5">
        <v>670.59837307999999</v>
      </c>
      <c r="Y757" s="5">
        <v>670.59837313000003</v>
      </c>
      <c r="Z757" s="5">
        <v>716.60719304999998</v>
      </c>
      <c r="AA757" s="5">
        <v>716.60719305999999</v>
      </c>
      <c r="AB757" s="5">
        <v>716.60719308</v>
      </c>
      <c r="AC757" s="5">
        <v>723.48408853000001</v>
      </c>
      <c r="AD757" s="5">
        <v>676.58325996999997</v>
      </c>
      <c r="AE757" s="5">
        <v>687.34146968999994</v>
      </c>
      <c r="AF757" s="5">
        <v>678.50258845000008</v>
      </c>
      <c r="AG757" s="5">
        <v>690.00153835000003</v>
      </c>
    </row>
    <row r="758" spans="1:33">
      <c r="A758" s="56" t="s">
        <v>80</v>
      </c>
      <c r="B758" s="56" t="s">
        <v>197</v>
      </c>
      <c r="C758" s="56" t="s">
        <v>230</v>
      </c>
      <c r="D758" s="56" t="s">
        <v>231</v>
      </c>
      <c r="E758" s="56" t="s">
        <v>217</v>
      </c>
      <c r="F758" s="5">
        <v>1214.288</v>
      </c>
      <c r="G758" s="5">
        <v>1360.28800179</v>
      </c>
      <c r="H758" s="5">
        <v>1360.28800308</v>
      </c>
      <c r="I758" s="5">
        <v>1360.2880165399999</v>
      </c>
      <c r="J758" s="5">
        <v>1566.23325787</v>
      </c>
      <c r="K758" s="5">
        <v>1710.8953563699999</v>
      </c>
      <c r="L758" s="5">
        <v>1710.8953563800001</v>
      </c>
      <c r="M758" s="5">
        <v>1879.2061163200001</v>
      </c>
      <c r="N758" s="5">
        <v>1879.20611633</v>
      </c>
      <c r="O758" s="5">
        <v>2099.3826216900002</v>
      </c>
      <c r="P758" s="5">
        <v>2543.40568416</v>
      </c>
      <c r="Q758" s="5">
        <v>3123.15029121</v>
      </c>
      <c r="R758" s="5">
        <v>3209.496188359999</v>
      </c>
      <c r="S758" s="5">
        <v>3194.7149149399988</v>
      </c>
      <c r="T758" s="5">
        <v>3194.71491496</v>
      </c>
      <c r="U758" s="5">
        <v>3560.7489001600002</v>
      </c>
      <c r="V758" s="5">
        <v>3667.3764049400002</v>
      </c>
      <c r="W758" s="5">
        <v>3667.3764049699989</v>
      </c>
      <c r="X758" s="5">
        <v>3732.726534299999</v>
      </c>
      <c r="Y758" s="5">
        <v>3842.6516876000001</v>
      </c>
      <c r="Z758" s="5">
        <v>3904.638872269999</v>
      </c>
      <c r="AA758" s="5">
        <v>4081.515373279999</v>
      </c>
      <c r="AB758" s="5">
        <v>4049.4113733200002</v>
      </c>
      <c r="AC758" s="5">
        <v>4113.5005440200002</v>
      </c>
      <c r="AD758" s="5">
        <v>3984.5370686699998</v>
      </c>
      <c r="AE758" s="5">
        <v>3957.2370686999998</v>
      </c>
      <c r="AF758" s="5">
        <v>3959.8029734500001</v>
      </c>
      <c r="AG758" s="5">
        <v>3959.8029744199998</v>
      </c>
    </row>
    <row r="759" spans="1:33">
      <c r="A759" s="56" t="s">
        <v>80</v>
      </c>
      <c r="B759" s="56" t="s">
        <v>197</v>
      </c>
      <c r="C759" s="56" t="s">
        <v>232</v>
      </c>
      <c r="D759" s="56" t="s">
        <v>233</v>
      </c>
      <c r="E759" s="56" t="s">
        <v>217</v>
      </c>
      <c r="F759" s="5">
        <v>0</v>
      </c>
      <c r="G759" s="5">
        <v>1.77E-6</v>
      </c>
      <c r="H759" s="5">
        <v>3.54E-6</v>
      </c>
      <c r="I759" s="5">
        <v>1.0281E-4</v>
      </c>
      <c r="J759" s="5">
        <v>137.2769443</v>
      </c>
      <c r="K759" s="5">
        <v>144.54196146000001</v>
      </c>
      <c r="L759" s="5">
        <v>144.54196146999999</v>
      </c>
      <c r="M759" s="5">
        <v>144.54196153000001</v>
      </c>
      <c r="N759" s="5">
        <v>144.54196153999999</v>
      </c>
      <c r="O759" s="5">
        <v>144.54196157999999</v>
      </c>
      <c r="P759" s="5">
        <v>149.79130645000001</v>
      </c>
      <c r="Q759" s="5">
        <v>149.79130651</v>
      </c>
      <c r="R759" s="5">
        <v>166.59258287</v>
      </c>
      <c r="S759" s="5">
        <v>167.15515528</v>
      </c>
      <c r="T759" s="5">
        <v>167.15515532000001</v>
      </c>
      <c r="U759" s="5">
        <v>176.77250845</v>
      </c>
      <c r="V759" s="5">
        <v>181.59260135</v>
      </c>
      <c r="W759" s="5">
        <v>181.59260137000001</v>
      </c>
      <c r="X759" s="5">
        <v>182.23910599999999</v>
      </c>
      <c r="Y759" s="5">
        <v>190.20933083</v>
      </c>
      <c r="Z759" s="5">
        <v>198.3119638</v>
      </c>
      <c r="AA759" s="5">
        <v>198.31196388000001</v>
      </c>
      <c r="AB759" s="5">
        <v>198.31196391</v>
      </c>
      <c r="AC759" s="5">
        <v>198.31196395000001</v>
      </c>
      <c r="AD759" s="5">
        <v>198.31196401</v>
      </c>
      <c r="AE759" s="5">
        <v>198.31196403999999</v>
      </c>
      <c r="AF759" s="5">
        <v>198.31196406000001</v>
      </c>
      <c r="AG759" s="5">
        <v>198.31196408</v>
      </c>
    </row>
    <row r="760" spans="1:33">
      <c r="A760" s="56" t="s">
        <v>80</v>
      </c>
      <c r="B760" s="56" t="s">
        <v>163</v>
      </c>
      <c r="C760" s="56" t="s">
        <v>234</v>
      </c>
      <c r="D760" s="56" t="s">
        <v>235</v>
      </c>
      <c r="E760" s="56" t="s">
        <v>217</v>
      </c>
      <c r="F760" s="5">
        <v>2.8700000000000001E-6</v>
      </c>
      <c r="G760" s="5">
        <v>2.8700000000000001E-6</v>
      </c>
      <c r="H760" s="5">
        <v>6.7499999999999997E-6</v>
      </c>
      <c r="I760" s="5">
        <v>1.145E-5</v>
      </c>
      <c r="J760" s="5">
        <v>1.147E-5</v>
      </c>
      <c r="K760" s="5">
        <v>1.0008199999999999E-3</v>
      </c>
      <c r="L760" s="5">
        <v>1.0008300000000001E-3</v>
      </c>
      <c r="M760" s="5">
        <v>1.00158E-3</v>
      </c>
      <c r="N760" s="5">
        <v>1.0030499999999999E-3</v>
      </c>
      <c r="O760" s="5">
        <v>1.0072799999999999E-3</v>
      </c>
      <c r="P760" s="5">
        <v>776.22359355000003</v>
      </c>
      <c r="Q760" s="5">
        <v>993.4714305</v>
      </c>
      <c r="R760" s="5">
        <v>993.47143069000003</v>
      </c>
      <c r="S760" s="5">
        <v>1630.8940609599999</v>
      </c>
      <c r="T760" s="5">
        <v>1630.89407598</v>
      </c>
      <c r="U760" s="5">
        <v>1630.8940759899999</v>
      </c>
      <c r="V760" s="5">
        <v>1630.894076</v>
      </c>
      <c r="W760" s="5">
        <v>1630.894076</v>
      </c>
      <c r="X760" s="5">
        <v>1630.894076</v>
      </c>
      <c r="Y760" s="5">
        <v>1630.894076</v>
      </c>
      <c r="Z760" s="5">
        <v>1630.894076</v>
      </c>
      <c r="AA760" s="5">
        <v>1630.894076</v>
      </c>
      <c r="AB760" s="5">
        <v>1630.894076</v>
      </c>
      <c r="AC760" s="5">
        <v>1630.894076</v>
      </c>
      <c r="AD760" s="5">
        <v>1630.894076</v>
      </c>
      <c r="AE760" s="5">
        <v>1630.894076</v>
      </c>
      <c r="AF760" s="5">
        <v>1630.894076</v>
      </c>
      <c r="AG760" s="5">
        <v>1630.894076</v>
      </c>
    </row>
    <row r="761" spans="1:33">
      <c r="A761" s="56" t="s">
        <v>80</v>
      </c>
      <c r="B761" s="56" t="s">
        <v>163</v>
      </c>
      <c r="C761" s="56" t="s">
        <v>236</v>
      </c>
      <c r="D761" s="56" t="s">
        <v>237</v>
      </c>
      <c r="E761" s="56" t="s">
        <v>217</v>
      </c>
      <c r="F761" s="5">
        <v>166.00000262</v>
      </c>
      <c r="G761" s="5">
        <v>166.00000262</v>
      </c>
      <c r="H761" s="5">
        <v>166.00000334999999</v>
      </c>
      <c r="I761" s="5">
        <v>166.00000886999999</v>
      </c>
      <c r="J761" s="5">
        <v>166.00001198000001</v>
      </c>
      <c r="K761" s="5">
        <v>190.40286411</v>
      </c>
      <c r="L761" s="5">
        <v>190.40286412</v>
      </c>
      <c r="M761" s="5">
        <v>190.40286456999999</v>
      </c>
      <c r="N761" s="5">
        <v>203.10729259999999</v>
      </c>
      <c r="O761" s="5">
        <v>211.16993769000001</v>
      </c>
      <c r="P761" s="5">
        <v>219.15438645</v>
      </c>
      <c r="Q761" s="5">
        <v>222.85239383000001</v>
      </c>
      <c r="R761" s="5">
        <v>231.59359760000001</v>
      </c>
      <c r="S761" s="5">
        <v>238.15096083</v>
      </c>
      <c r="T761" s="5">
        <v>238.15096084000001</v>
      </c>
      <c r="U761" s="5">
        <v>248.00670600000001</v>
      </c>
      <c r="V761" s="5">
        <v>253.19634311999999</v>
      </c>
      <c r="W761" s="5">
        <v>257.82051256</v>
      </c>
      <c r="X761" s="5">
        <v>271.34795444999997</v>
      </c>
      <c r="Y761" s="5">
        <v>293.85375682</v>
      </c>
      <c r="Z761" s="5">
        <v>304.90679992000003</v>
      </c>
      <c r="AA761" s="5">
        <v>305.69622370000002</v>
      </c>
      <c r="AB761" s="5">
        <v>305.69622378000003</v>
      </c>
      <c r="AC761" s="5">
        <v>300.91852732000001</v>
      </c>
      <c r="AD761" s="5">
        <v>315.44128175999998</v>
      </c>
      <c r="AE761" s="5">
        <v>315.44128182999998</v>
      </c>
      <c r="AF761" s="5">
        <v>315.44128197999999</v>
      </c>
      <c r="AG761" s="5">
        <v>315.44128208000001</v>
      </c>
    </row>
    <row r="762" spans="1:33">
      <c r="A762" s="56" t="s">
        <v>80</v>
      </c>
      <c r="B762" s="56" t="s">
        <v>163</v>
      </c>
      <c r="C762" s="56" t="s">
        <v>238</v>
      </c>
      <c r="D762" s="56" t="s">
        <v>239</v>
      </c>
      <c r="E762" s="56" t="s">
        <v>217</v>
      </c>
      <c r="F762" s="5">
        <v>535.02000175000001</v>
      </c>
      <c r="G762" s="5">
        <v>535.02000175000001</v>
      </c>
      <c r="H762" s="5">
        <v>535.02000221000003</v>
      </c>
      <c r="I762" s="5">
        <v>535.02000411999995</v>
      </c>
      <c r="J762" s="5">
        <v>535.02000530999999</v>
      </c>
      <c r="K762" s="5">
        <v>535.02001654000003</v>
      </c>
      <c r="L762" s="5">
        <v>535.02001655000004</v>
      </c>
      <c r="M762" s="5">
        <v>535.02003003999994</v>
      </c>
      <c r="N762" s="5">
        <v>535.02003005999995</v>
      </c>
      <c r="O762" s="5">
        <v>535.02005600999996</v>
      </c>
      <c r="P762" s="5">
        <v>562.48042676</v>
      </c>
      <c r="Q762" s="5">
        <v>562.48042679000002</v>
      </c>
      <c r="R762" s="5">
        <v>623.09802353999999</v>
      </c>
      <c r="S762" s="5">
        <v>623.09802357000001</v>
      </c>
      <c r="T762" s="5">
        <v>627.10882500000002</v>
      </c>
      <c r="U762" s="5">
        <v>689.78190827000003</v>
      </c>
      <c r="V762" s="5">
        <v>709.45715356000005</v>
      </c>
      <c r="W762" s="5">
        <v>709.45715359999997</v>
      </c>
      <c r="X762" s="5">
        <v>753.68395850000002</v>
      </c>
      <c r="Y762" s="5">
        <v>753.68395907000001</v>
      </c>
      <c r="Z762" s="5">
        <v>788.67062749999991</v>
      </c>
      <c r="AA762" s="5">
        <v>790.16797397999994</v>
      </c>
      <c r="AB762" s="5">
        <v>790.16797399999996</v>
      </c>
      <c r="AC762" s="5">
        <v>796.35753681000006</v>
      </c>
      <c r="AD762" s="5">
        <v>796.35753683999997</v>
      </c>
      <c r="AE762" s="5">
        <v>796.35753707999993</v>
      </c>
      <c r="AF762" s="5">
        <v>796.35753731</v>
      </c>
      <c r="AG762" s="5">
        <v>796.35753733000001</v>
      </c>
    </row>
    <row r="763" spans="1:33">
      <c r="A763" s="56" t="s">
        <v>80</v>
      </c>
      <c r="B763" s="56" t="s">
        <v>163</v>
      </c>
      <c r="C763" s="56" t="s">
        <v>240</v>
      </c>
      <c r="D763" s="56" t="s">
        <v>241</v>
      </c>
      <c r="E763" s="56" t="s">
        <v>217</v>
      </c>
      <c r="F763" s="5">
        <v>762.40500429999997</v>
      </c>
      <c r="G763" s="5">
        <v>762.40500429999997</v>
      </c>
      <c r="H763" s="5">
        <v>762.40513013999998</v>
      </c>
      <c r="I763" s="5">
        <v>2444.0086523999998</v>
      </c>
      <c r="J763" s="5">
        <v>2549.1828693399998</v>
      </c>
      <c r="K763" s="5">
        <v>3860.86749788</v>
      </c>
      <c r="L763" s="5">
        <v>3860.8674979100001</v>
      </c>
      <c r="M763" s="5">
        <v>3860.8674979299999</v>
      </c>
      <c r="N763" s="5">
        <v>4056.67801439</v>
      </c>
      <c r="O763" s="5">
        <v>4390.1466355499997</v>
      </c>
      <c r="P763" s="5">
        <v>4658.4419038699998</v>
      </c>
      <c r="Q763" s="5">
        <v>4658.4419039100003</v>
      </c>
      <c r="R763" s="5">
        <v>4658.4419042700001</v>
      </c>
      <c r="S763" s="5">
        <v>4783.69701996</v>
      </c>
      <c r="T763" s="5">
        <v>4783.6970199699999</v>
      </c>
      <c r="U763" s="5">
        <v>5211.3407399099997</v>
      </c>
      <c r="V763" s="5">
        <v>5211.3407399899997</v>
      </c>
      <c r="W763" s="5">
        <v>5235.5711138699999</v>
      </c>
      <c r="X763" s="5">
        <v>5245.0333875799997</v>
      </c>
      <c r="Y763" s="5">
        <v>5594.42316166</v>
      </c>
      <c r="Z763" s="5">
        <v>5966.0677870500003</v>
      </c>
      <c r="AA763" s="5">
        <v>5966.0677870600002</v>
      </c>
      <c r="AB763" s="5">
        <v>5966.0677870700001</v>
      </c>
      <c r="AC763" s="5">
        <v>5966.06778708</v>
      </c>
      <c r="AD763" s="5">
        <v>5966.0677870899999</v>
      </c>
      <c r="AE763" s="5">
        <v>5919.3677871200007</v>
      </c>
      <c r="AF763" s="5">
        <v>5775.0698449399997</v>
      </c>
      <c r="AG763" s="5">
        <v>5705.3198449600004</v>
      </c>
    </row>
    <row r="764" spans="1:33">
      <c r="A764" s="56" t="s">
        <v>80</v>
      </c>
      <c r="B764" s="56" t="s">
        <v>163</v>
      </c>
      <c r="C764" s="56" t="s">
        <v>242</v>
      </c>
      <c r="D764" s="56" t="s">
        <v>243</v>
      </c>
      <c r="E764" s="56" t="s">
        <v>217</v>
      </c>
      <c r="F764" s="5">
        <v>53.0000055</v>
      </c>
      <c r="G764" s="5">
        <v>53.0000055</v>
      </c>
      <c r="H764" s="5">
        <v>86.995285350000003</v>
      </c>
      <c r="I764" s="5">
        <v>86.995285359999997</v>
      </c>
      <c r="J764" s="5">
        <v>170.09362110999999</v>
      </c>
      <c r="K764" s="5">
        <v>186.03399160999999</v>
      </c>
      <c r="L764" s="5">
        <v>198.33932089000001</v>
      </c>
      <c r="M764" s="5">
        <v>198.33932093000001</v>
      </c>
      <c r="N764" s="5">
        <v>198.33932096000001</v>
      </c>
      <c r="O764" s="5">
        <v>223.12838973999999</v>
      </c>
      <c r="P764" s="5">
        <v>229.39865760999999</v>
      </c>
      <c r="Q764" s="5">
        <v>232.82040748</v>
      </c>
      <c r="R764" s="5">
        <v>232.82040749999999</v>
      </c>
      <c r="S764" s="5">
        <v>232.82040762</v>
      </c>
      <c r="T764" s="5">
        <v>232.82040764000001</v>
      </c>
      <c r="U764" s="5">
        <v>284.21063815999997</v>
      </c>
      <c r="V764" s="5">
        <v>284.2106387</v>
      </c>
      <c r="W764" s="5">
        <v>290.12690530999998</v>
      </c>
      <c r="X764" s="5">
        <v>293.75366618999999</v>
      </c>
      <c r="Y764" s="5">
        <v>298.14394826</v>
      </c>
      <c r="Z764" s="5">
        <v>324.05766363999999</v>
      </c>
      <c r="AA764" s="5">
        <v>324.05766371999999</v>
      </c>
      <c r="AB764" s="5">
        <v>324.05766376000003</v>
      </c>
      <c r="AC764" s="5">
        <v>324.05766376999998</v>
      </c>
      <c r="AD764" s="5">
        <v>324.0576638</v>
      </c>
      <c r="AE764" s="5">
        <v>324.05767671000001</v>
      </c>
      <c r="AF764" s="5">
        <v>333.12366028999998</v>
      </c>
      <c r="AG764" s="5">
        <v>333.12366029999998</v>
      </c>
    </row>
    <row r="765" spans="1:33">
      <c r="A765" s="56" t="s">
        <v>80</v>
      </c>
      <c r="B765" s="56" t="s">
        <v>163</v>
      </c>
      <c r="C765" s="56" t="s">
        <v>244</v>
      </c>
      <c r="D765" s="56" t="s">
        <v>245</v>
      </c>
      <c r="E765" s="56" t="s">
        <v>217</v>
      </c>
      <c r="F765" s="5">
        <v>1121.3400009899999</v>
      </c>
      <c r="G765" s="5">
        <v>1121.3400011700001</v>
      </c>
      <c r="H765" s="5">
        <v>1121.34001272</v>
      </c>
      <c r="I765" s="5">
        <v>1121.3400127699999</v>
      </c>
      <c r="J765" s="5">
        <v>1121.340013</v>
      </c>
      <c r="K765" s="5">
        <v>1121.34074106</v>
      </c>
      <c r="L765" s="5">
        <v>1167.19646988</v>
      </c>
      <c r="M765" s="5">
        <v>1166.29646989</v>
      </c>
      <c r="N765" s="5">
        <v>1269.4194161099999</v>
      </c>
      <c r="O765" s="5">
        <v>1418.39017476</v>
      </c>
      <c r="P765" s="5">
        <v>1441.3024645400001</v>
      </c>
      <c r="Q765" s="5">
        <v>1447.97152263</v>
      </c>
      <c r="R765" s="5">
        <v>1447.9715226599999</v>
      </c>
      <c r="S765" s="5">
        <v>1536.28460677</v>
      </c>
      <c r="T765" s="5">
        <v>1536.2846067800001</v>
      </c>
      <c r="U765" s="5">
        <v>1727.9277386700001</v>
      </c>
      <c r="V765" s="5">
        <v>1806.02809669</v>
      </c>
      <c r="W765" s="5">
        <v>1848.05850121</v>
      </c>
      <c r="X765" s="5">
        <v>1848.05850177</v>
      </c>
      <c r="Y765" s="5">
        <v>1915.1217470500001</v>
      </c>
      <c r="Z765" s="5">
        <v>2076.4672777400001</v>
      </c>
      <c r="AA765" s="5">
        <v>2076.4672779000002</v>
      </c>
      <c r="AB765" s="5">
        <v>2076.4672779399998</v>
      </c>
      <c r="AC765" s="5">
        <v>2076.46727796</v>
      </c>
      <c r="AD765" s="5">
        <v>2076.4672779799998</v>
      </c>
      <c r="AE765" s="5">
        <v>2076.46727801</v>
      </c>
      <c r="AF765" s="5">
        <v>2250.2562391900001</v>
      </c>
      <c r="AG765" s="5">
        <v>2009.4652232999999</v>
      </c>
    </row>
    <row r="766" spans="1:33">
      <c r="A766" s="56" t="s">
        <v>80</v>
      </c>
      <c r="B766" s="56" t="s">
        <v>163</v>
      </c>
      <c r="C766" s="56" t="s">
        <v>246</v>
      </c>
      <c r="D766" s="56" t="s">
        <v>247</v>
      </c>
      <c r="E766" s="56" t="s">
        <v>217</v>
      </c>
      <c r="F766" s="5">
        <v>456.24400353999999</v>
      </c>
      <c r="G766" s="5">
        <v>456.24400353999999</v>
      </c>
      <c r="H766" s="5">
        <v>456.24401322</v>
      </c>
      <c r="I766" s="5">
        <v>456.24401324000002</v>
      </c>
      <c r="J766" s="5">
        <v>456.24401326999998</v>
      </c>
      <c r="K766" s="5">
        <v>469.03026404000002</v>
      </c>
      <c r="L766" s="5">
        <v>1141.8382906500001</v>
      </c>
      <c r="M766" s="5">
        <v>1141.83829066</v>
      </c>
      <c r="N766" s="5">
        <v>1256.1918344799999</v>
      </c>
      <c r="O766" s="5">
        <v>1256.1918348199999</v>
      </c>
      <c r="P766" s="5">
        <v>1261.50059502</v>
      </c>
      <c r="Q766" s="5">
        <v>1261.5005950499999</v>
      </c>
      <c r="R766" s="5">
        <v>1261.5005950699999</v>
      </c>
      <c r="S766" s="5">
        <v>1429.3017616699999</v>
      </c>
      <c r="T766" s="5">
        <v>1429.30176168</v>
      </c>
      <c r="U766" s="5">
        <v>1484.24399976</v>
      </c>
      <c r="V766" s="5">
        <v>1484.24399991</v>
      </c>
      <c r="W766" s="5">
        <v>1484.24399999</v>
      </c>
      <c r="X766" s="5">
        <v>1484.2440000199999</v>
      </c>
      <c r="Y766" s="5">
        <v>1515.4076792400001</v>
      </c>
      <c r="Z766" s="5">
        <v>1586.77606532</v>
      </c>
      <c r="AA766" s="5">
        <v>1586.77606535</v>
      </c>
      <c r="AB766" s="5">
        <v>1586.7760654000001</v>
      </c>
      <c r="AC766" s="5">
        <v>1586.7760654199999</v>
      </c>
      <c r="AD766" s="5">
        <v>1586.7760654399999</v>
      </c>
      <c r="AE766" s="5">
        <v>1586.7760654599999</v>
      </c>
      <c r="AF766" s="5">
        <v>1685.5249843199999</v>
      </c>
      <c r="AG766" s="5">
        <v>1509.2609843499999</v>
      </c>
    </row>
    <row r="767" spans="1:33">
      <c r="A767" s="56" t="s">
        <v>80</v>
      </c>
      <c r="B767" s="56" t="s">
        <v>163</v>
      </c>
      <c r="C767" s="56" t="s">
        <v>248</v>
      </c>
      <c r="D767" s="56" t="s">
        <v>249</v>
      </c>
      <c r="E767" s="56" t="s">
        <v>217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</row>
    <row r="768" spans="1:33">
      <c r="A768" s="56" t="s">
        <v>80</v>
      </c>
      <c r="B768" s="56" t="s">
        <v>163</v>
      </c>
      <c r="C768" s="56" t="s">
        <v>250</v>
      </c>
      <c r="D768" s="56" t="s">
        <v>251</v>
      </c>
      <c r="E768" s="56" t="s">
        <v>217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</row>
    <row r="769" spans="1:33">
      <c r="A769" s="56" t="s">
        <v>80</v>
      </c>
      <c r="B769" s="56" t="s">
        <v>198</v>
      </c>
      <c r="C769" s="56" t="s">
        <v>252</v>
      </c>
      <c r="D769" s="56" t="s">
        <v>253</v>
      </c>
      <c r="E769" s="56" t="s">
        <v>217</v>
      </c>
      <c r="F769" s="5">
        <v>0</v>
      </c>
      <c r="G769" s="5">
        <v>1.5200000000000001E-6</v>
      </c>
      <c r="H769" s="5">
        <v>2.1299999999999999E-6</v>
      </c>
      <c r="I769" s="5">
        <v>2.48E-6</v>
      </c>
      <c r="J769" s="5">
        <v>2.5100000000000001E-6</v>
      </c>
      <c r="K769" s="5">
        <v>3.3400000000000002E-6</v>
      </c>
      <c r="L769" s="5">
        <v>1.893E-5</v>
      </c>
      <c r="M769" s="5">
        <v>2.6889999999999998E-5</v>
      </c>
      <c r="N769" s="5">
        <v>1.00471E-3</v>
      </c>
      <c r="O769" s="5">
        <v>1.00472E-3</v>
      </c>
      <c r="P769" s="5">
        <v>1.0047299999999999E-3</v>
      </c>
      <c r="Q769" s="5">
        <v>1.01392E-3</v>
      </c>
      <c r="R769" s="5">
        <v>1.0139400000000001E-3</v>
      </c>
      <c r="S769" s="5">
        <v>402.98733666999999</v>
      </c>
      <c r="T769" s="5">
        <v>402.98733666999999</v>
      </c>
      <c r="U769" s="5">
        <v>402.98733669000001</v>
      </c>
      <c r="V769" s="5">
        <v>402.98733670000001</v>
      </c>
      <c r="W769" s="5">
        <v>402.98733670000001</v>
      </c>
      <c r="X769" s="5">
        <v>402.98733670000001</v>
      </c>
      <c r="Y769" s="5">
        <v>402.98733670000001</v>
      </c>
      <c r="Z769" s="5">
        <v>402.98733670000001</v>
      </c>
      <c r="AA769" s="5">
        <v>402.98733670000001</v>
      </c>
      <c r="AB769" s="5">
        <v>402.98733670000001</v>
      </c>
      <c r="AC769" s="5">
        <v>402.98733670000001</v>
      </c>
      <c r="AD769" s="5">
        <v>402.98733670000001</v>
      </c>
      <c r="AE769" s="5">
        <v>402.98733670000001</v>
      </c>
      <c r="AF769" s="5">
        <v>402.98733670000001</v>
      </c>
      <c r="AG769" s="5">
        <v>402.98733670000001</v>
      </c>
    </row>
    <row r="770" spans="1:33">
      <c r="A770" s="56" t="s">
        <v>80</v>
      </c>
      <c r="B770" s="56" t="s">
        <v>198</v>
      </c>
      <c r="C770" s="56" t="s">
        <v>254</v>
      </c>
      <c r="D770" s="56" t="s">
        <v>255</v>
      </c>
      <c r="E770" s="56" t="s">
        <v>217</v>
      </c>
      <c r="F770" s="5">
        <v>0</v>
      </c>
      <c r="G770" s="5">
        <v>1.68E-6</v>
      </c>
      <c r="H770" s="5">
        <v>3.3100000000000001E-6</v>
      </c>
      <c r="I770" s="5">
        <v>3.3400000000000002E-6</v>
      </c>
      <c r="J770" s="5">
        <v>3.3500000000000001E-6</v>
      </c>
      <c r="K770" s="5">
        <v>4.51E-6</v>
      </c>
      <c r="L770" s="5">
        <v>381.70223153000001</v>
      </c>
      <c r="M770" s="5">
        <v>407.27013290000002</v>
      </c>
      <c r="N770" s="5">
        <v>479.31745325000003</v>
      </c>
      <c r="O770" s="5">
        <v>486.72654677999998</v>
      </c>
      <c r="P770" s="5">
        <v>486.72654678999999</v>
      </c>
      <c r="Q770" s="5">
        <v>507.85978288000001</v>
      </c>
      <c r="R770" s="5">
        <v>507.85978290000003</v>
      </c>
      <c r="S770" s="5">
        <v>558.33682758999998</v>
      </c>
      <c r="T770" s="5">
        <v>558.33682758999998</v>
      </c>
      <c r="U770" s="5">
        <v>558.33682765000003</v>
      </c>
      <c r="V770" s="5">
        <v>655.78054241999996</v>
      </c>
      <c r="W770" s="5">
        <v>655.78054242999997</v>
      </c>
      <c r="X770" s="5">
        <v>655.78054243999998</v>
      </c>
      <c r="Y770" s="5">
        <v>655.78054250000002</v>
      </c>
      <c r="Z770" s="5">
        <v>742.35073856999998</v>
      </c>
      <c r="AA770" s="5">
        <v>743.82742733999999</v>
      </c>
      <c r="AB770" s="5">
        <v>749.62839885000005</v>
      </c>
      <c r="AC770" s="5">
        <v>783.21958721999999</v>
      </c>
      <c r="AD770" s="5">
        <v>783.21958729000005</v>
      </c>
      <c r="AE770" s="5">
        <v>783.21958741000003</v>
      </c>
      <c r="AF770" s="5">
        <v>805.49045502000001</v>
      </c>
      <c r="AG770" s="5">
        <v>805.49045508999995</v>
      </c>
    </row>
    <row r="771" spans="1:33">
      <c r="A771" s="56" t="s">
        <v>80</v>
      </c>
      <c r="B771" s="56" t="s">
        <v>198</v>
      </c>
      <c r="C771" s="56" t="s">
        <v>256</v>
      </c>
      <c r="D771" s="56" t="s">
        <v>257</v>
      </c>
      <c r="E771" s="56" t="s">
        <v>217</v>
      </c>
      <c r="F771" s="5">
        <v>624.26499999999999</v>
      </c>
      <c r="G771" s="5">
        <v>624.26500145</v>
      </c>
      <c r="H771" s="5">
        <v>624.26500205000002</v>
      </c>
      <c r="I771" s="5">
        <v>624.26500234000002</v>
      </c>
      <c r="J771" s="5">
        <v>624.26500296000006</v>
      </c>
      <c r="K771" s="5">
        <v>624.26500340000007</v>
      </c>
      <c r="L771" s="5">
        <v>624.26500901999998</v>
      </c>
      <c r="M771" s="5">
        <v>624.26502246999996</v>
      </c>
      <c r="N771" s="5">
        <v>677.79164377000006</v>
      </c>
      <c r="O771" s="5">
        <v>727.81131376000008</v>
      </c>
      <c r="P771" s="5">
        <v>727.8113137900001</v>
      </c>
      <c r="Q771" s="5">
        <v>733.70115562000001</v>
      </c>
      <c r="R771" s="5">
        <v>733.70115564000002</v>
      </c>
      <c r="S771" s="5">
        <v>782.37634018000006</v>
      </c>
      <c r="T771" s="5">
        <v>782.37634019000006</v>
      </c>
      <c r="U771" s="5">
        <v>783.87671518000002</v>
      </c>
      <c r="V771" s="5">
        <v>842.03851710000004</v>
      </c>
      <c r="W771" s="5">
        <v>842.03851714000007</v>
      </c>
      <c r="X771" s="5">
        <v>846.19041399000002</v>
      </c>
      <c r="Y771" s="5">
        <v>893.63006243000007</v>
      </c>
      <c r="Z771" s="5">
        <v>984.75442170000008</v>
      </c>
      <c r="AA771" s="5">
        <v>984.75442176000013</v>
      </c>
      <c r="AB771" s="5">
        <v>986.87120831000004</v>
      </c>
      <c r="AC771" s="5">
        <v>998.78752014000008</v>
      </c>
      <c r="AD771" s="5">
        <v>998.78752034000001</v>
      </c>
      <c r="AE771" s="5">
        <v>979.87139891000004</v>
      </c>
      <c r="AF771" s="5">
        <v>950.40658547999999</v>
      </c>
      <c r="AG771" s="5">
        <v>934.81770469000003</v>
      </c>
    </row>
    <row r="772" spans="1:33">
      <c r="A772" s="56" t="s">
        <v>80</v>
      </c>
      <c r="B772" s="56" t="s">
        <v>198</v>
      </c>
      <c r="C772" s="56" t="s">
        <v>258</v>
      </c>
      <c r="D772" s="56" t="s">
        <v>259</v>
      </c>
      <c r="E772" s="56" t="s">
        <v>217</v>
      </c>
      <c r="F772" s="5">
        <v>0</v>
      </c>
      <c r="G772" s="5">
        <v>1.8199999999999999E-6</v>
      </c>
      <c r="H772" s="5">
        <v>3.45E-6</v>
      </c>
      <c r="I772" s="5">
        <v>3.8299999999999998E-6</v>
      </c>
      <c r="J772" s="5">
        <v>3.8500000000000004E-6</v>
      </c>
      <c r="K772" s="5">
        <v>5.48E-6</v>
      </c>
      <c r="L772" s="5">
        <v>399.99999998999999</v>
      </c>
      <c r="M772" s="5">
        <v>400</v>
      </c>
      <c r="N772" s="5">
        <v>400.00000003999997</v>
      </c>
      <c r="O772" s="5">
        <v>400.00000005999999</v>
      </c>
      <c r="P772" s="5">
        <v>400.00000009000001</v>
      </c>
      <c r="Q772" s="5">
        <v>407.39197466000002</v>
      </c>
      <c r="R772" s="5">
        <v>407.39197467000002</v>
      </c>
      <c r="S772" s="5">
        <v>817.60779232000004</v>
      </c>
      <c r="T772" s="5">
        <v>817.60779233000005</v>
      </c>
      <c r="U772" s="5">
        <v>825.72373426000001</v>
      </c>
      <c r="V772" s="5">
        <v>1272.87332427</v>
      </c>
      <c r="W772" s="5">
        <v>1272.8733242799999</v>
      </c>
      <c r="X772" s="5">
        <v>1272.87332429</v>
      </c>
      <c r="Y772" s="5">
        <v>1406.3280792099999</v>
      </c>
      <c r="Z772" s="5">
        <v>1509.7605884300001</v>
      </c>
      <c r="AA772" s="5">
        <v>1509.7605885299999</v>
      </c>
      <c r="AB772" s="5">
        <v>1509.76058865</v>
      </c>
      <c r="AC772" s="5">
        <v>1509.7605886599999</v>
      </c>
      <c r="AD772" s="5">
        <v>1513.27341346</v>
      </c>
      <c r="AE772" s="5">
        <v>1583.0349951799999</v>
      </c>
      <c r="AF772" s="5">
        <v>1660.2604829500001</v>
      </c>
      <c r="AG772" s="5">
        <v>1660.26048309</v>
      </c>
    </row>
    <row r="773" spans="1:33">
      <c r="A773" s="56" t="s">
        <v>80</v>
      </c>
      <c r="B773" s="56" t="s">
        <v>198</v>
      </c>
      <c r="C773" s="56" t="s">
        <v>260</v>
      </c>
      <c r="D773" s="56" t="s">
        <v>261</v>
      </c>
      <c r="E773" s="56" t="s">
        <v>217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</row>
    <row r="774" spans="1:33">
      <c r="A774" s="56" t="s">
        <v>80</v>
      </c>
      <c r="B774" s="56" t="s">
        <v>198</v>
      </c>
      <c r="C774" s="56" t="s">
        <v>262</v>
      </c>
      <c r="D774" s="56" t="s">
        <v>263</v>
      </c>
      <c r="E774" s="56" t="s">
        <v>217</v>
      </c>
      <c r="F774" s="5">
        <v>0</v>
      </c>
      <c r="G774" s="5">
        <v>1.6700000000000001E-6</v>
      </c>
      <c r="H774" s="5">
        <v>2.4200000000000001E-6</v>
      </c>
      <c r="I774" s="5">
        <v>2.8200000000000001E-6</v>
      </c>
      <c r="J774" s="5">
        <v>2.8499999999999998E-6</v>
      </c>
      <c r="K774" s="5">
        <v>3.9199999999999997E-6</v>
      </c>
      <c r="L774" s="5">
        <v>267.13714112999997</v>
      </c>
      <c r="M774" s="5">
        <v>267.13714138</v>
      </c>
      <c r="N774" s="5">
        <v>499.99999998999999</v>
      </c>
      <c r="O774" s="5">
        <v>500</v>
      </c>
      <c r="P774" s="5">
        <v>500.00000001000001</v>
      </c>
      <c r="Q774" s="5">
        <v>714.91359251999995</v>
      </c>
      <c r="R774" s="5">
        <v>714.91359259000001</v>
      </c>
      <c r="S774" s="5">
        <v>1341.78788396</v>
      </c>
      <c r="T774" s="5">
        <v>1341.7878839699999</v>
      </c>
      <c r="U774" s="5">
        <v>1593.59706093</v>
      </c>
      <c r="V774" s="5">
        <v>2473.4999999400002</v>
      </c>
      <c r="W774" s="5">
        <v>2473.4999999500001</v>
      </c>
      <c r="X774" s="5">
        <v>2473.49999996</v>
      </c>
      <c r="Y774" s="5">
        <v>2473.4999999699999</v>
      </c>
      <c r="Z774" s="5">
        <v>2473.4999999800002</v>
      </c>
      <c r="AA774" s="5">
        <v>2473.4999999900001</v>
      </c>
      <c r="AB774" s="5">
        <v>2473.4999999900001</v>
      </c>
      <c r="AC774" s="5">
        <v>2473.4999999900001</v>
      </c>
      <c r="AD774" s="5">
        <v>2473.4999999900001</v>
      </c>
      <c r="AE774" s="5">
        <v>2473.4999999900001</v>
      </c>
      <c r="AF774" s="5">
        <v>2473.4999999900001</v>
      </c>
      <c r="AG774" s="5">
        <v>2473.4999999900001</v>
      </c>
    </row>
    <row r="775" spans="1:33">
      <c r="A775" s="56" t="s">
        <v>80</v>
      </c>
      <c r="B775" s="56" t="s">
        <v>198</v>
      </c>
      <c r="C775" s="56" t="s">
        <v>264</v>
      </c>
      <c r="D775" s="56" t="s">
        <v>265</v>
      </c>
      <c r="E775" s="56" t="s">
        <v>217</v>
      </c>
      <c r="F775" s="5">
        <v>377.536</v>
      </c>
      <c r="G775" s="5">
        <v>377.53600168999998</v>
      </c>
      <c r="H775" s="5">
        <v>377.53600349999999</v>
      </c>
      <c r="I775" s="5">
        <v>377.53600352000001</v>
      </c>
      <c r="J775" s="5">
        <v>377.53600353000002</v>
      </c>
      <c r="K775" s="5">
        <v>377.53600456999999</v>
      </c>
      <c r="L775" s="5">
        <v>639.71755916999996</v>
      </c>
      <c r="M775" s="5">
        <v>641.44760298999995</v>
      </c>
      <c r="N775" s="5">
        <v>777.29910472999995</v>
      </c>
      <c r="O775" s="5">
        <v>781.06999229999997</v>
      </c>
      <c r="P775" s="5">
        <v>781.06999232999999</v>
      </c>
      <c r="Q775" s="5">
        <v>781.06999253999993</v>
      </c>
      <c r="R775" s="5">
        <v>781.06999255000005</v>
      </c>
      <c r="S775" s="5">
        <v>858.40733985999998</v>
      </c>
      <c r="T775" s="5">
        <v>858.40733985999998</v>
      </c>
      <c r="U775" s="5">
        <v>866.54137009999999</v>
      </c>
      <c r="V775" s="5">
        <v>895.73722730999998</v>
      </c>
      <c r="W775" s="5">
        <v>895.7372273200001</v>
      </c>
      <c r="X775" s="5">
        <v>895.73722733</v>
      </c>
      <c r="Y775" s="5">
        <v>920.26890417000004</v>
      </c>
      <c r="Z775" s="5">
        <v>1008.43330454</v>
      </c>
      <c r="AA775" s="5">
        <v>966.82930155999998</v>
      </c>
      <c r="AB775" s="5">
        <v>971.89117618</v>
      </c>
      <c r="AC775" s="5">
        <v>971.89117620999991</v>
      </c>
      <c r="AD775" s="5">
        <v>994.88701932999993</v>
      </c>
      <c r="AE775" s="5">
        <v>994.88701939999999</v>
      </c>
      <c r="AF775" s="5">
        <v>1033.7736342400001</v>
      </c>
      <c r="AG775" s="5">
        <v>1033.77363427</v>
      </c>
    </row>
    <row r="776" spans="1:33">
      <c r="A776" s="56" t="s">
        <v>80</v>
      </c>
      <c r="B776" s="56" t="s">
        <v>199</v>
      </c>
      <c r="C776" s="56" t="s">
        <v>266</v>
      </c>
      <c r="D776" s="56" t="s">
        <v>267</v>
      </c>
      <c r="E776" s="56" t="s">
        <v>217</v>
      </c>
      <c r="F776" s="5">
        <v>142.1628</v>
      </c>
      <c r="G776" s="5">
        <v>142.16280216999999</v>
      </c>
      <c r="H776" s="5">
        <v>142.16280341999999</v>
      </c>
      <c r="I776" s="5">
        <v>142.16280427000001</v>
      </c>
      <c r="J776" s="5">
        <v>142.16280431999999</v>
      </c>
      <c r="K776" s="5">
        <v>142.16280456999999</v>
      </c>
      <c r="L776" s="5">
        <v>142.16280657999999</v>
      </c>
      <c r="M776" s="5">
        <v>142.16281074</v>
      </c>
      <c r="N776" s="5">
        <v>142.16281147000001</v>
      </c>
      <c r="O776" s="5">
        <v>142.16281505000001</v>
      </c>
      <c r="P776" s="5">
        <v>142.16281509000001</v>
      </c>
      <c r="Q776" s="5">
        <v>142.16281515</v>
      </c>
      <c r="R776" s="5">
        <v>142.16281516000001</v>
      </c>
      <c r="S776" s="5">
        <v>142.16281891</v>
      </c>
      <c r="T776" s="5">
        <v>142.16282486</v>
      </c>
      <c r="U776" s="5">
        <v>142.16283224</v>
      </c>
      <c r="V776" s="5">
        <v>142.16556241999999</v>
      </c>
      <c r="W776" s="5">
        <v>194.99679997000001</v>
      </c>
      <c r="X776" s="5">
        <v>173.7245236</v>
      </c>
      <c r="Y776" s="5">
        <v>266.30723719999997</v>
      </c>
      <c r="Z776" s="5">
        <v>403.50963890000003</v>
      </c>
      <c r="AA776" s="5">
        <v>403.50963891999999</v>
      </c>
      <c r="AB776" s="5">
        <v>403.50963892999999</v>
      </c>
      <c r="AC776" s="5">
        <v>403.50963894</v>
      </c>
      <c r="AD776" s="5">
        <v>403.50963908</v>
      </c>
      <c r="AE776" s="5">
        <v>403.50963915</v>
      </c>
      <c r="AF776" s="5">
        <v>417.62581324000001</v>
      </c>
      <c r="AG776" s="5">
        <v>417.62581336</v>
      </c>
    </row>
    <row r="777" spans="1:33">
      <c r="A777" s="56" t="s">
        <v>80</v>
      </c>
      <c r="B777" s="56" t="s">
        <v>199</v>
      </c>
      <c r="C777" s="56" t="s">
        <v>268</v>
      </c>
      <c r="D777" s="56" t="s">
        <v>269</v>
      </c>
      <c r="E777" s="56" t="s">
        <v>217</v>
      </c>
      <c r="F777" s="5">
        <v>25.219000000000001</v>
      </c>
      <c r="G777" s="5">
        <v>25.219002889999999</v>
      </c>
      <c r="H777" s="5">
        <v>25.219008389999999</v>
      </c>
      <c r="I777" s="5">
        <v>25.2190093</v>
      </c>
      <c r="J777" s="5">
        <v>25.219009329999999</v>
      </c>
      <c r="K777" s="5">
        <v>25.219009360000001</v>
      </c>
      <c r="L777" s="5">
        <v>295.30298847</v>
      </c>
      <c r="M777" s="5">
        <v>295.30298848000001</v>
      </c>
      <c r="N777" s="5">
        <v>520.25565877999998</v>
      </c>
      <c r="O777" s="5">
        <v>638.59970941999995</v>
      </c>
      <c r="P777" s="5">
        <v>638.59970946999999</v>
      </c>
      <c r="Q777" s="5">
        <v>672.59558623999999</v>
      </c>
      <c r="R777" s="5">
        <v>672.59558626</v>
      </c>
      <c r="S777" s="5">
        <v>1008.19121229</v>
      </c>
      <c r="T777" s="5">
        <v>1008.19121231</v>
      </c>
      <c r="U777" s="5">
        <v>1205.1577251599999</v>
      </c>
      <c r="V777" s="5">
        <v>1225.4030242399999</v>
      </c>
      <c r="W777" s="5">
        <v>1225.4030243100001</v>
      </c>
      <c r="X777" s="5">
        <v>1249.3470868899999</v>
      </c>
      <c r="Y777" s="5">
        <v>1349.1121295099999</v>
      </c>
      <c r="Z777" s="5">
        <v>1555.8873690400001</v>
      </c>
      <c r="AA777" s="5">
        <v>1555.88736909</v>
      </c>
      <c r="AB777" s="5">
        <v>1548.5163691400001</v>
      </c>
      <c r="AC777" s="5">
        <v>1548.5163691499999</v>
      </c>
      <c r="AD777" s="5">
        <v>1548.5163692000001</v>
      </c>
      <c r="AE777" s="5">
        <v>1582.0616872799999</v>
      </c>
      <c r="AF777" s="5">
        <v>1627.98710252</v>
      </c>
      <c r="AG777" s="5">
        <v>1627.9871025499999</v>
      </c>
    </row>
    <row r="778" spans="1:33">
      <c r="A778" s="56" t="s">
        <v>80</v>
      </c>
      <c r="B778" s="56" t="s">
        <v>199</v>
      </c>
      <c r="C778" s="56" t="s">
        <v>270</v>
      </c>
      <c r="D778" s="56" t="s">
        <v>271</v>
      </c>
      <c r="E778" s="56" t="s">
        <v>217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</row>
    <row r="779" spans="1:33">
      <c r="A779" s="56" t="s">
        <v>80</v>
      </c>
      <c r="B779" s="56" t="s">
        <v>199</v>
      </c>
      <c r="C779" s="56" t="s">
        <v>272</v>
      </c>
      <c r="D779" s="56" t="s">
        <v>273</v>
      </c>
      <c r="E779" s="56" t="s">
        <v>217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</row>
    <row r="780" spans="1:33">
      <c r="A780" s="56" t="s">
        <v>80</v>
      </c>
      <c r="B780" s="56" t="s">
        <v>199</v>
      </c>
      <c r="C780" s="56" t="s">
        <v>274</v>
      </c>
      <c r="D780" s="56" t="s">
        <v>275</v>
      </c>
      <c r="E780" s="56" t="s">
        <v>217</v>
      </c>
      <c r="F780" s="5">
        <v>295.2</v>
      </c>
      <c r="G780" s="5">
        <v>295.20000229999999</v>
      </c>
      <c r="H780" s="5">
        <v>295.20000482</v>
      </c>
      <c r="I780" s="5">
        <v>295.20000621999998</v>
      </c>
      <c r="J780" s="5">
        <v>295.20000654</v>
      </c>
      <c r="K780" s="5">
        <v>295.20000663000002</v>
      </c>
      <c r="L780" s="5">
        <v>295.20001077000001</v>
      </c>
      <c r="M780" s="5">
        <v>295.20001953000002</v>
      </c>
      <c r="N780" s="5">
        <v>295.20002552</v>
      </c>
      <c r="O780" s="5">
        <v>295.20007579999998</v>
      </c>
      <c r="P780" s="5">
        <v>295.20007580999999</v>
      </c>
      <c r="Q780" s="5">
        <v>295.20007583</v>
      </c>
      <c r="R780" s="5">
        <v>295.20007584000001</v>
      </c>
      <c r="S780" s="5">
        <v>295.20012987000001</v>
      </c>
      <c r="T780" s="5">
        <v>295.20019085000001</v>
      </c>
      <c r="U780" s="5">
        <v>1252.1841468099999</v>
      </c>
      <c r="V780" s="5">
        <v>1393.4863853700001</v>
      </c>
      <c r="W780" s="5">
        <v>1532.7649123399999</v>
      </c>
      <c r="X780" s="5">
        <v>1587.19184109</v>
      </c>
      <c r="Y780" s="5">
        <v>1918.3791863700001</v>
      </c>
      <c r="Z780" s="5">
        <v>2321.9931611400002</v>
      </c>
      <c r="AA780" s="5">
        <v>2233.35599095</v>
      </c>
      <c r="AB780" s="5">
        <v>2233.3559909800001</v>
      </c>
      <c r="AC780" s="5">
        <v>2233.35599099</v>
      </c>
      <c r="AD780" s="5">
        <v>2175.76900131</v>
      </c>
      <c r="AE780" s="5">
        <v>2175.7690014599998</v>
      </c>
      <c r="AF780" s="5">
        <v>2328.3347697999998</v>
      </c>
      <c r="AG780" s="5">
        <v>2328.3347698100001</v>
      </c>
    </row>
    <row r="781" spans="1:33">
      <c r="A781" s="56" t="s">
        <v>80</v>
      </c>
      <c r="B781" s="56" t="s">
        <v>199</v>
      </c>
      <c r="C781" s="56" t="s">
        <v>276</v>
      </c>
      <c r="D781" s="56" t="s">
        <v>277</v>
      </c>
      <c r="E781" s="56" t="s">
        <v>217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</row>
    <row r="782" spans="1:33">
      <c r="A782" s="56" t="s">
        <v>80</v>
      </c>
      <c r="B782" s="56" t="s">
        <v>199</v>
      </c>
      <c r="C782" s="56" t="s">
        <v>278</v>
      </c>
      <c r="D782" s="56" t="s">
        <v>279</v>
      </c>
      <c r="E782" s="56" t="s">
        <v>217</v>
      </c>
      <c r="F782" s="5">
        <v>0</v>
      </c>
      <c r="G782" s="5">
        <v>3.1300000000000001E-6</v>
      </c>
      <c r="H782" s="5">
        <v>7.5100000000000001E-6</v>
      </c>
      <c r="I782" s="5">
        <v>1.029E-5</v>
      </c>
      <c r="J782" s="5">
        <v>1.378E-5</v>
      </c>
      <c r="K782" s="5">
        <v>1.395E-5</v>
      </c>
      <c r="L782" s="5">
        <v>358.79783049999998</v>
      </c>
      <c r="M782" s="5">
        <v>358.79783055000001</v>
      </c>
      <c r="N782" s="5">
        <v>358.7978311</v>
      </c>
      <c r="O782" s="5">
        <v>547.39901606000001</v>
      </c>
      <c r="P782" s="5">
        <v>547.39901613999996</v>
      </c>
      <c r="Q782" s="5">
        <v>547.39901688999998</v>
      </c>
      <c r="R782" s="5">
        <v>547.39901691</v>
      </c>
      <c r="S782" s="5">
        <v>547.67455040000004</v>
      </c>
      <c r="T782" s="5">
        <v>573.06918693</v>
      </c>
      <c r="U782" s="5">
        <v>626.71569631</v>
      </c>
      <c r="V782" s="5">
        <v>626.71569635000003</v>
      </c>
      <c r="W782" s="5">
        <v>626.71569637000005</v>
      </c>
      <c r="X782" s="5">
        <v>626.71569640999996</v>
      </c>
      <c r="Y782" s="5">
        <v>626.71569645</v>
      </c>
      <c r="Z782" s="5">
        <v>657.45727910000005</v>
      </c>
      <c r="AA782" s="5">
        <v>670.55405459999997</v>
      </c>
      <c r="AB782" s="5">
        <v>670.55405464</v>
      </c>
      <c r="AC782" s="5">
        <v>670.55405465000001</v>
      </c>
      <c r="AD782" s="5">
        <v>670.55405468000004</v>
      </c>
      <c r="AE782" s="5">
        <v>678.67322093999996</v>
      </c>
      <c r="AF782" s="5">
        <v>705.31014083000002</v>
      </c>
      <c r="AG782" s="5">
        <v>705.31014084000003</v>
      </c>
    </row>
    <row r="783" spans="1:33">
      <c r="A783" s="56" t="s">
        <v>80</v>
      </c>
      <c r="B783" s="56" t="s">
        <v>199</v>
      </c>
      <c r="C783" s="56" t="s">
        <v>280</v>
      </c>
      <c r="D783" s="56" t="s">
        <v>281</v>
      </c>
      <c r="E783" s="56" t="s">
        <v>217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</row>
    <row r="784" spans="1:33">
      <c r="A784" s="56" t="s">
        <v>80</v>
      </c>
      <c r="B784" s="56" t="s">
        <v>199</v>
      </c>
      <c r="C784" s="56" t="s">
        <v>282</v>
      </c>
      <c r="D784" s="56" t="s">
        <v>283</v>
      </c>
      <c r="E784" s="56" t="s">
        <v>217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</row>
    <row r="785" spans="1:33">
      <c r="A785" s="56" t="s">
        <v>80</v>
      </c>
      <c r="B785" s="56" t="s">
        <v>200</v>
      </c>
      <c r="C785" s="56" t="s">
        <v>284</v>
      </c>
      <c r="D785" s="56" t="s">
        <v>285</v>
      </c>
      <c r="E785" s="56" t="s">
        <v>217</v>
      </c>
      <c r="F785" s="5">
        <v>0</v>
      </c>
      <c r="G785" s="5">
        <v>1.9999999999999999E-6</v>
      </c>
      <c r="H785" s="5">
        <v>5.4399999999999996E-6</v>
      </c>
      <c r="I785" s="5">
        <v>5.4399999999999996E-6</v>
      </c>
      <c r="J785" s="5">
        <v>5.4399999999999996E-6</v>
      </c>
      <c r="K785" s="5">
        <v>9.2199999999999998E-6</v>
      </c>
      <c r="L785" s="5">
        <v>1.331E-5</v>
      </c>
      <c r="M785" s="5">
        <v>1.7819999999999999E-5</v>
      </c>
      <c r="N785" s="5">
        <v>1.783E-5</v>
      </c>
      <c r="O785" s="5">
        <v>1.783E-5</v>
      </c>
      <c r="P785" s="5">
        <v>2.669E-5</v>
      </c>
      <c r="Q785" s="5">
        <v>5.0640000000000003E-5</v>
      </c>
      <c r="R785" s="5">
        <v>6.0489999999999999E-5</v>
      </c>
      <c r="S785" s="5">
        <v>1.2178099999999999E-3</v>
      </c>
      <c r="T785" s="5">
        <v>1.2241400000000001E-3</v>
      </c>
      <c r="U785" s="5">
        <v>72.175720209999994</v>
      </c>
      <c r="V785" s="5">
        <v>299.99999987000001</v>
      </c>
      <c r="W785" s="5">
        <v>299.99999987000001</v>
      </c>
      <c r="X785" s="5">
        <v>299.99999987000001</v>
      </c>
      <c r="Y785" s="5">
        <v>299.99999987000001</v>
      </c>
      <c r="Z785" s="5">
        <v>299.99999987000001</v>
      </c>
      <c r="AA785" s="5">
        <v>299.99999987000001</v>
      </c>
      <c r="AB785" s="5">
        <v>299.99999987000001</v>
      </c>
      <c r="AC785" s="5">
        <v>299.99999987000001</v>
      </c>
      <c r="AD785" s="5">
        <v>299.99999987000001</v>
      </c>
      <c r="AE785" s="5">
        <v>299.99999987000001</v>
      </c>
      <c r="AF785" s="5">
        <v>299.99999987000001</v>
      </c>
      <c r="AG785" s="5">
        <v>299.99999987000001</v>
      </c>
    </row>
    <row r="786" spans="1:33">
      <c r="A786" s="56" t="s">
        <v>80</v>
      </c>
      <c r="B786" s="56" t="s">
        <v>200</v>
      </c>
      <c r="C786" s="56" t="s">
        <v>286</v>
      </c>
      <c r="D786" s="56" t="s">
        <v>287</v>
      </c>
      <c r="E786" s="56" t="s">
        <v>217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</row>
    <row r="787" spans="1:33">
      <c r="A787" s="56" t="s">
        <v>80</v>
      </c>
      <c r="B787" s="56" t="s">
        <v>200</v>
      </c>
      <c r="C787" s="56" t="s">
        <v>288</v>
      </c>
      <c r="D787" s="56" t="s">
        <v>289</v>
      </c>
      <c r="E787" s="56" t="s">
        <v>217</v>
      </c>
      <c r="F787" s="5">
        <v>0</v>
      </c>
      <c r="G787" s="5">
        <v>1.66E-6</v>
      </c>
      <c r="H787" s="5">
        <v>3.23E-6</v>
      </c>
      <c r="I787" s="5">
        <v>3.23E-6</v>
      </c>
      <c r="J787" s="5">
        <v>3.23E-6</v>
      </c>
      <c r="K787" s="5">
        <v>4.7400000000000004E-6</v>
      </c>
      <c r="L787" s="5">
        <v>6.02E-6</v>
      </c>
      <c r="M787" s="5">
        <v>9.9199999999999999E-6</v>
      </c>
      <c r="N787" s="5">
        <v>9.9299999999999998E-6</v>
      </c>
      <c r="O787" s="5">
        <v>9.9299999999999998E-6</v>
      </c>
      <c r="P787" s="5">
        <v>1.2449999999999999E-5</v>
      </c>
      <c r="Q787" s="5">
        <v>1.632E-5</v>
      </c>
      <c r="R787" s="5">
        <v>1.802E-5</v>
      </c>
      <c r="S787" s="5">
        <v>2.6270000000000001E-5</v>
      </c>
      <c r="T787" s="5">
        <v>3.3420000000000002E-5</v>
      </c>
      <c r="U787" s="5">
        <v>4.0439999999999999E-5</v>
      </c>
      <c r="V787" s="5">
        <v>7.1639999999999998E-5</v>
      </c>
      <c r="W787" s="5">
        <v>7.1639999999999998E-5</v>
      </c>
      <c r="X787" s="5">
        <v>7.1639999999999998E-5</v>
      </c>
      <c r="Y787" s="5">
        <v>7.1639999999999998E-5</v>
      </c>
      <c r="Z787" s="5">
        <v>7.1639999999999998E-5</v>
      </c>
      <c r="AA787" s="5">
        <v>7.1979999999999999E-5</v>
      </c>
      <c r="AB787" s="5">
        <v>7.4659999999999993E-5</v>
      </c>
      <c r="AC787" s="5">
        <v>7.4659999999999993E-5</v>
      </c>
      <c r="AD787" s="5">
        <v>7.4659999999999993E-5</v>
      </c>
      <c r="AE787" s="5">
        <v>7.4670000000000002E-5</v>
      </c>
      <c r="AF787" s="5">
        <v>7.4679999999999996E-5</v>
      </c>
      <c r="AG787" s="5">
        <v>7.47E-5</v>
      </c>
    </row>
    <row r="788" spans="1:33" ht="16.5" customHeight="1"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33">
      <c r="A789" s="56" t="s">
        <v>80</v>
      </c>
      <c r="B789" s="56" t="s">
        <v>197</v>
      </c>
      <c r="C789" s="56" t="s">
        <v>215</v>
      </c>
      <c r="D789" s="56" t="s">
        <v>216</v>
      </c>
      <c r="E789" s="56" t="s">
        <v>142</v>
      </c>
      <c r="F789" s="5">
        <v>330.26499999999999</v>
      </c>
      <c r="G789" s="5">
        <v>829.99999473999992</v>
      </c>
      <c r="H789" s="5">
        <v>830.6030290299999</v>
      </c>
      <c r="I789" s="5">
        <v>865.48822835999999</v>
      </c>
      <c r="J789" s="5">
        <v>865.4882283899999</v>
      </c>
      <c r="K789" s="5">
        <v>865.48823128999993</v>
      </c>
      <c r="L789" s="5">
        <v>865.48823129999994</v>
      </c>
      <c r="M789" s="5">
        <v>865.48823787999993</v>
      </c>
      <c r="N789" s="5">
        <v>874.97870463000004</v>
      </c>
      <c r="O789" s="5">
        <v>874.97871961999999</v>
      </c>
      <c r="P789" s="5">
        <v>874.97872771999994</v>
      </c>
      <c r="Q789" s="5">
        <v>874.97963513000002</v>
      </c>
      <c r="R789" s="5">
        <v>874.97963513000002</v>
      </c>
      <c r="S789" s="5">
        <v>874.97963514000003</v>
      </c>
      <c r="T789" s="5">
        <v>874.97963879999998</v>
      </c>
      <c r="U789" s="5">
        <v>874.97963880999998</v>
      </c>
      <c r="V789" s="5">
        <v>874.97963881999999</v>
      </c>
      <c r="W789" s="5">
        <v>874.97963881999999</v>
      </c>
      <c r="X789" s="5">
        <v>874.97963881999999</v>
      </c>
      <c r="Y789" s="5">
        <v>874.97964529000001</v>
      </c>
      <c r="Z789" s="5">
        <v>910.47895534000008</v>
      </c>
      <c r="AA789" s="5">
        <v>910.47895535999987</v>
      </c>
      <c r="AB789" s="5">
        <v>910.47895539000001</v>
      </c>
      <c r="AC789" s="5">
        <v>910.47895542000003</v>
      </c>
      <c r="AD789" s="5">
        <v>910.47895544000005</v>
      </c>
      <c r="AE789" s="5">
        <v>811.23117443000001</v>
      </c>
      <c r="AF789" s="5">
        <v>817.20649223999999</v>
      </c>
      <c r="AG789" s="5">
        <v>884.12945143999991</v>
      </c>
    </row>
    <row r="790" spans="1:33">
      <c r="A790" s="56" t="s">
        <v>80</v>
      </c>
      <c r="B790" s="56" t="s">
        <v>197</v>
      </c>
      <c r="C790" s="56" t="s">
        <v>218</v>
      </c>
      <c r="D790" s="56" t="s">
        <v>219</v>
      </c>
      <c r="E790" s="56" t="s">
        <v>142</v>
      </c>
      <c r="F790" s="5">
        <v>43.2</v>
      </c>
      <c r="G790" s="5">
        <v>43.200005259999998</v>
      </c>
      <c r="H790" s="5">
        <v>43.200005259999998</v>
      </c>
      <c r="I790" s="5">
        <v>43.200005270000013</v>
      </c>
      <c r="J790" s="5">
        <v>488.79165999000003</v>
      </c>
      <c r="K790" s="5">
        <v>746.48147508</v>
      </c>
      <c r="L790" s="5">
        <v>746.48147509</v>
      </c>
      <c r="M790" s="5">
        <v>746.48147509</v>
      </c>
      <c r="N790" s="5">
        <v>746.48147509</v>
      </c>
      <c r="O790" s="5">
        <v>746.48147509</v>
      </c>
      <c r="P790" s="5">
        <v>746.48147509</v>
      </c>
      <c r="Q790" s="5">
        <v>746.48147509</v>
      </c>
      <c r="R790" s="5">
        <v>746.48147509</v>
      </c>
      <c r="S790" s="5">
        <v>746.48147509</v>
      </c>
      <c r="T790" s="5">
        <v>746.48147509</v>
      </c>
      <c r="U790" s="5">
        <v>746.48147509</v>
      </c>
      <c r="V790" s="5">
        <v>746.48147509</v>
      </c>
      <c r="W790" s="5">
        <v>746.48147509</v>
      </c>
      <c r="X790" s="5">
        <v>746.48147509</v>
      </c>
      <c r="Y790" s="5">
        <v>746.48147509</v>
      </c>
      <c r="Z790" s="5">
        <v>782.43526010000005</v>
      </c>
      <c r="AA790" s="5">
        <v>782.43526010000005</v>
      </c>
      <c r="AB790" s="5">
        <v>782.43526011000006</v>
      </c>
      <c r="AC790" s="5">
        <v>739.23526012000002</v>
      </c>
      <c r="AD790" s="5">
        <v>739.23526012000002</v>
      </c>
      <c r="AE790" s="5">
        <v>739.23526012000002</v>
      </c>
      <c r="AF790" s="5">
        <v>739.23526013000003</v>
      </c>
      <c r="AG790" s="5">
        <v>755.29520929</v>
      </c>
    </row>
    <row r="791" spans="1:33">
      <c r="A791" s="56" t="s">
        <v>80</v>
      </c>
      <c r="B791" s="56" t="s">
        <v>197</v>
      </c>
      <c r="C791" s="56" t="s">
        <v>220</v>
      </c>
      <c r="D791" s="56" t="s">
        <v>221</v>
      </c>
      <c r="E791" s="56" t="s">
        <v>142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</row>
    <row r="792" spans="1:33">
      <c r="A792" s="56" t="s">
        <v>80</v>
      </c>
      <c r="B792" s="56" t="s">
        <v>197</v>
      </c>
      <c r="C792" s="56" t="s">
        <v>222</v>
      </c>
      <c r="D792" s="56" t="s">
        <v>223</v>
      </c>
      <c r="E792" s="56" t="s">
        <v>142</v>
      </c>
      <c r="F792" s="5">
        <v>0</v>
      </c>
      <c r="G792" s="5">
        <v>614.21430093000004</v>
      </c>
      <c r="H792" s="5">
        <v>1000.00000789</v>
      </c>
      <c r="I792" s="5">
        <v>1350.45960137</v>
      </c>
      <c r="J792" s="5">
        <v>1350.45960139</v>
      </c>
      <c r="K792" s="5">
        <v>1350.45960139</v>
      </c>
      <c r="L792" s="5">
        <v>1350.4596014000001</v>
      </c>
      <c r="M792" s="5">
        <v>1350.4596014000001</v>
      </c>
      <c r="N792" s="5">
        <v>1350.4596014000001</v>
      </c>
      <c r="O792" s="5">
        <v>1350.4596014000001</v>
      </c>
      <c r="P792" s="5">
        <v>1350.4596014000001</v>
      </c>
      <c r="Q792" s="5">
        <v>1350.4596014000001</v>
      </c>
      <c r="R792" s="5">
        <v>1350.4596014000001</v>
      </c>
      <c r="S792" s="5">
        <v>1350.45960141</v>
      </c>
      <c r="T792" s="5">
        <v>1350.4596014199999</v>
      </c>
      <c r="U792" s="5">
        <v>1350.4596014199999</v>
      </c>
      <c r="V792" s="5">
        <v>1350.4596014199999</v>
      </c>
      <c r="W792" s="5">
        <v>1350.4596014199999</v>
      </c>
      <c r="X792" s="5">
        <v>1350.4596014199999</v>
      </c>
      <c r="Y792" s="5">
        <v>1350.45960143</v>
      </c>
      <c r="Z792" s="5">
        <v>1508.1829247999999</v>
      </c>
      <c r="AA792" s="5">
        <v>1551.59145386</v>
      </c>
      <c r="AB792" s="5">
        <v>1551.5914538899999</v>
      </c>
      <c r="AC792" s="5">
        <v>1551.5914539099999</v>
      </c>
      <c r="AD792" s="5">
        <v>1551.5914539299999</v>
      </c>
      <c r="AE792" s="5">
        <v>1682.97805855</v>
      </c>
      <c r="AF792" s="5">
        <v>1682.9780585599999</v>
      </c>
      <c r="AG792" s="5">
        <v>1682.97805859</v>
      </c>
    </row>
    <row r="793" spans="1:33">
      <c r="A793" s="56" t="s">
        <v>80</v>
      </c>
      <c r="B793" s="56" t="s">
        <v>197</v>
      </c>
      <c r="C793" s="56" t="s">
        <v>224</v>
      </c>
      <c r="D793" s="56" t="s">
        <v>225</v>
      </c>
      <c r="E793" s="56" t="s">
        <v>142</v>
      </c>
      <c r="F793" s="5">
        <v>0</v>
      </c>
      <c r="G793" s="5">
        <v>7.3100000000000003E-6</v>
      </c>
      <c r="H793" s="5">
        <v>93.320827100000002</v>
      </c>
      <c r="I793" s="5">
        <v>107.20044753000001</v>
      </c>
      <c r="J793" s="5">
        <v>107.20044755000001</v>
      </c>
      <c r="K793" s="5">
        <v>107.20044756</v>
      </c>
      <c r="L793" s="5">
        <v>107.20044756</v>
      </c>
      <c r="M793" s="5">
        <v>107.20044756</v>
      </c>
      <c r="N793" s="5">
        <v>107.20044756</v>
      </c>
      <c r="O793" s="5">
        <v>107.20044756</v>
      </c>
      <c r="P793" s="5">
        <v>107.20044756</v>
      </c>
      <c r="Q793" s="5">
        <v>107.20044756</v>
      </c>
      <c r="R793" s="5">
        <v>107.20044756</v>
      </c>
      <c r="S793" s="5">
        <v>107.20044756999999</v>
      </c>
      <c r="T793" s="5">
        <v>107.20044763999999</v>
      </c>
      <c r="U793" s="5">
        <v>107.20044763999999</v>
      </c>
      <c r="V793" s="5">
        <v>107.20044763999999</v>
      </c>
      <c r="W793" s="5">
        <v>107.20044763999999</v>
      </c>
      <c r="X793" s="5">
        <v>107.20044763999999</v>
      </c>
      <c r="Y793" s="5">
        <v>107.20044847</v>
      </c>
      <c r="Z793" s="5">
        <v>107.20044854</v>
      </c>
      <c r="AA793" s="5">
        <v>107.20044856</v>
      </c>
      <c r="AB793" s="5">
        <v>107.2004486</v>
      </c>
      <c r="AC793" s="5">
        <v>107.20044865</v>
      </c>
      <c r="AD793" s="5">
        <v>113.49798469</v>
      </c>
      <c r="AE793" s="5">
        <v>117.24772754999999</v>
      </c>
      <c r="AF793" s="5">
        <v>117.24772757</v>
      </c>
      <c r="AG793" s="5">
        <v>117.24772762000001</v>
      </c>
    </row>
    <row r="794" spans="1:33">
      <c r="A794" s="56" t="s">
        <v>80</v>
      </c>
      <c r="B794" s="56" t="s">
        <v>197</v>
      </c>
      <c r="C794" s="56" t="s">
        <v>226</v>
      </c>
      <c r="D794" s="56" t="s">
        <v>227</v>
      </c>
      <c r="E794" s="56" t="s">
        <v>142</v>
      </c>
      <c r="F794" s="5">
        <v>0</v>
      </c>
      <c r="G794" s="5">
        <v>900.00000570999998</v>
      </c>
      <c r="H794" s="5">
        <v>900.00001594000003</v>
      </c>
      <c r="I794" s="5">
        <v>2015.4585892099999</v>
      </c>
      <c r="J794" s="5">
        <v>2030.7728763299999</v>
      </c>
      <c r="K794" s="5">
        <v>2030.7728763600001</v>
      </c>
      <c r="L794" s="5">
        <v>2030.7728764200001</v>
      </c>
      <c r="M794" s="5">
        <v>2618.5366370900001</v>
      </c>
      <c r="N794" s="5">
        <v>3039.64829263</v>
      </c>
      <c r="O794" s="5">
        <v>3383.37818238</v>
      </c>
      <c r="P794" s="5">
        <v>3430.3921966600001</v>
      </c>
      <c r="Q794" s="5">
        <v>3430.3921966600001</v>
      </c>
      <c r="R794" s="5">
        <v>3430.3921966600001</v>
      </c>
      <c r="S794" s="5">
        <v>3430.39219667</v>
      </c>
      <c r="T794" s="5">
        <v>3430.3921966799999</v>
      </c>
      <c r="U794" s="5">
        <v>3430.3921966799999</v>
      </c>
      <c r="V794" s="5">
        <v>3430.3921966799999</v>
      </c>
      <c r="W794" s="5">
        <v>3430.3921966799999</v>
      </c>
      <c r="X794" s="5">
        <v>3430.3921966900002</v>
      </c>
      <c r="Y794" s="5">
        <v>3499.9999999500001</v>
      </c>
      <c r="Z794" s="5">
        <v>3499.9999999800002</v>
      </c>
      <c r="AA794" s="5">
        <v>3499.9999999900001</v>
      </c>
      <c r="AB794" s="5">
        <v>3499.9999999900001</v>
      </c>
      <c r="AC794" s="5">
        <v>3499.9999999900001</v>
      </c>
      <c r="AD794" s="5">
        <v>3499.9999999900001</v>
      </c>
      <c r="AE794" s="5">
        <v>3499.9999999900001</v>
      </c>
      <c r="AF794" s="5">
        <v>3499.9999999900001</v>
      </c>
      <c r="AG794" s="5">
        <v>3499.9999999900001</v>
      </c>
    </row>
    <row r="795" spans="1:33">
      <c r="A795" s="56" t="s">
        <v>80</v>
      </c>
      <c r="B795" s="56" t="s">
        <v>197</v>
      </c>
      <c r="C795" s="56" t="s">
        <v>228</v>
      </c>
      <c r="D795" s="56" t="s">
        <v>229</v>
      </c>
      <c r="E795" s="56" t="s">
        <v>142</v>
      </c>
      <c r="F795" s="5">
        <v>0</v>
      </c>
      <c r="G795" s="5">
        <v>6.5400000000000001E-6</v>
      </c>
      <c r="H795" s="5">
        <v>1.5630000000000001E-5</v>
      </c>
      <c r="I795" s="5">
        <v>300.00008064999997</v>
      </c>
      <c r="J795" s="5">
        <v>300.00010430999998</v>
      </c>
      <c r="K795" s="5">
        <v>300.00010441000001</v>
      </c>
      <c r="L795" s="5">
        <v>300.00010443000002</v>
      </c>
      <c r="M795" s="5">
        <v>512.03966476000005</v>
      </c>
      <c r="N795" s="5">
        <v>574.90730189999999</v>
      </c>
      <c r="O795" s="5">
        <v>650.44694305999997</v>
      </c>
      <c r="P795" s="5">
        <v>671.82935929999996</v>
      </c>
      <c r="Q795" s="5">
        <v>683.96019705000003</v>
      </c>
      <c r="R795" s="5">
        <v>683.96019705999993</v>
      </c>
      <c r="S795" s="5">
        <v>718.86931146999996</v>
      </c>
      <c r="T795" s="5">
        <v>718.86931161000007</v>
      </c>
      <c r="U795" s="5">
        <v>718.86931162999997</v>
      </c>
      <c r="V795" s="5">
        <v>773.32423251</v>
      </c>
      <c r="W795" s="5">
        <v>832.01953188999994</v>
      </c>
      <c r="X795" s="5">
        <v>832.01953190999996</v>
      </c>
      <c r="Y795" s="5">
        <v>916.68741805000002</v>
      </c>
      <c r="Z795" s="5">
        <v>964.76133205999997</v>
      </c>
      <c r="AA795" s="5">
        <v>978.11942703</v>
      </c>
      <c r="AB795" s="5">
        <v>1022.4758607</v>
      </c>
      <c r="AC795" s="5">
        <v>1022.47586074</v>
      </c>
      <c r="AD795" s="5">
        <v>1022.47586076</v>
      </c>
      <c r="AE795" s="5">
        <v>1022.4758607700001</v>
      </c>
      <c r="AF795" s="5">
        <v>1022.47586079</v>
      </c>
      <c r="AG795" s="5">
        <v>1022.47586082</v>
      </c>
    </row>
    <row r="796" spans="1:33">
      <c r="A796" s="56" t="s">
        <v>80</v>
      </c>
      <c r="B796" s="56" t="s">
        <v>197</v>
      </c>
      <c r="C796" s="56" t="s">
        <v>230</v>
      </c>
      <c r="D796" s="56" t="s">
        <v>231</v>
      </c>
      <c r="E796" s="56" t="s">
        <v>142</v>
      </c>
      <c r="F796" s="5">
        <v>912.96400000000006</v>
      </c>
      <c r="G796" s="5">
        <v>2312.9640081900002</v>
      </c>
      <c r="H796" s="5">
        <v>3361.1418526900002</v>
      </c>
      <c r="I796" s="5">
        <v>3988.5890070099999</v>
      </c>
      <c r="J796" s="5">
        <v>3988.5890070199998</v>
      </c>
      <c r="K796" s="5">
        <v>3988.5890070199998</v>
      </c>
      <c r="L796" s="5">
        <v>3988.5890070199998</v>
      </c>
      <c r="M796" s="5">
        <v>4024.6833653200001</v>
      </c>
      <c r="N796" s="5">
        <v>4297.6732850799999</v>
      </c>
      <c r="O796" s="5">
        <v>4390.1648429399993</v>
      </c>
      <c r="P796" s="5">
        <v>4390.1648429699999</v>
      </c>
      <c r="Q796" s="5">
        <v>4567.2217192200014</v>
      </c>
      <c r="R796" s="5">
        <v>4567.2217192200014</v>
      </c>
      <c r="S796" s="5">
        <v>4567.2217192600001</v>
      </c>
      <c r="T796" s="5">
        <v>4609.7970902799998</v>
      </c>
      <c r="U796" s="5">
        <v>4700.19794181</v>
      </c>
      <c r="V796" s="5">
        <v>4700.1979418600004</v>
      </c>
      <c r="W796" s="5">
        <v>4822.5120554699997</v>
      </c>
      <c r="X796" s="5">
        <v>4911.6854660299996</v>
      </c>
      <c r="Y796" s="5">
        <v>5265.1475135000001</v>
      </c>
      <c r="Z796" s="5">
        <v>5738.7788119799998</v>
      </c>
      <c r="AA796" s="5">
        <v>5563.3067388600002</v>
      </c>
      <c r="AB796" s="5">
        <v>5701.5321884599998</v>
      </c>
      <c r="AC796" s="5">
        <v>5701.5321884700006</v>
      </c>
      <c r="AD796" s="5">
        <v>5701.5321885900003</v>
      </c>
      <c r="AE796" s="5">
        <v>5701.5321886299998</v>
      </c>
      <c r="AF796" s="5">
        <v>5701.5321887200007</v>
      </c>
      <c r="AG796" s="5">
        <v>5701.5321888899998</v>
      </c>
    </row>
    <row r="797" spans="1:33">
      <c r="A797" s="56" t="s">
        <v>80</v>
      </c>
      <c r="B797" s="56" t="s">
        <v>197</v>
      </c>
      <c r="C797" s="56" t="s">
        <v>232</v>
      </c>
      <c r="D797" s="56" t="s">
        <v>233</v>
      </c>
      <c r="E797" s="56" t="s">
        <v>142</v>
      </c>
      <c r="F797" s="5">
        <v>0</v>
      </c>
      <c r="G797" s="5">
        <v>3.45E-6</v>
      </c>
      <c r="H797" s="5">
        <v>5.1100000000000002E-6</v>
      </c>
      <c r="I797" s="5">
        <v>129.76073503999999</v>
      </c>
      <c r="J797" s="5">
        <v>129.76073509</v>
      </c>
      <c r="K797" s="5">
        <v>129.76073510000001</v>
      </c>
      <c r="L797" s="5">
        <v>129.76073513</v>
      </c>
      <c r="M797" s="5">
        <v>172.49369586</v>
      </c>
      <c r="N797" s="5">
        <v>178.98750670000001</v>
      </c>
      <c r="O797" s="5">
        <v>198.14614953</v>
      </c>
      <c r="P797" s="5">
        <v>206.37017051999999</v>
      </c>
      <c r="Q797" s="5">
        <v>211.87380375000001</v>
      </c>
      <c r="R797" s="5">
        <v>211.87380375999999</v>
      </c>
      <c r="S797" s="5">
        <v>211.87380408999999</v>
      </c>
      <c r="T797" s="5">
        <v>225.68477232000001</v>
      </c>
      <c r="U797" s="5">
        <v>226.60338263</v>
      </c>
      <c r="V797" s="5">
        <v>226.60338267</v>
      </c>
      <c r="W797" s="5">
        <v>242.72492677</v>
      </c>
      <c r="X797" s="5">
        <v>252.18499763</v>
      </c>
      <c r="Y797" s="5">
        <v>270.46878766999998</v>
      </c>
      <c r="Z797" s="5">
        <v>282.36719785000003</v>
      </c>
      <c r="AA797" s="5">
        <v>282.36719786999998</v>
      </c>
      <c r="AB797" s="5">
        <v>296.29365782999997</v>
      </c>
      <c r="AC797" s="5">
        <v>296.29365784999999</v>
      </c>
      <c r="AD797" s="5">
        <v>296.59364643999999</v>
      </c>
      <c r="AE797" s="5">
        <v>296.59364646</v>
      </c>
      <c r="AF797" s="5">
        <v>296.59364647000001</v>
      </c>
      <c r="AG797" s="5">
        <v>296.59364648000002</v>
      </c>
    </row>
    <row r="798" spans="1:33">
      <c r="A798" s="56" t="s">
        <v>80</v>
      </c>
      <c r="B798" s="56" t="s">
        <v>163</v>
      </c>
      <c r="C798" s="56" t="s">
        <v>234</v>
      </c>
      <c r="D798" s="56" t="s">
        <v>235</v>
      </c>
      <c r="E798" s="56" t="s">
        <v>142</v>
      </c>
      <c r="F798" s="5">
        <v>797.12040452999997</v>
      </c>
      <c r="G798" s="5">
        <v>797.12040452999997</v>
      </c>
      <c r="H798" s="5">
        <v>1630.894076</v>
      </c>
      <c r="I798" s="5">
        <v>1630.894076</v>
      </c>
      <c r="J798" s="5">
        <v>1630.894076</v>
      </c>
      <c r="K798" s="5">
        <v>1630.894076</v>
      </c>
      <c r="L798" s="5">
        <v>1630.894076</v>
      </c>
      <c r="M798" s="5">
        <v>1630.894076</v>
      </c>
      <c r="N798" s="5">
        <v>1630.894076</v>
      </c>
      <c r="O798" s="5">
        <v>1630.894076</v>
      </c>
      <c r="P798" s="5">
        <v>1630.894076</v>
      </c>
      <c r="Q798" s="5">
        <v>1630.894076</v>
      </c>
      <c r="R798" s="5">
        <v>1630.894076</v>
      </c>
      <c r="S798" s="5">
        <v>1630.894076</v>
      </c>
      <c r="T798" s="5">
        <v>1630.894076</v>
      </c>
      <c r="U798" s="5">
        <v>1630.894076</v>
      </c>
      <c r="V798" s="5">
        <v>1630.894076</v>
      </c>
      <c r="W798" s="5">
        <v>1630.894076</v>
      </c>
      <c r="X798" s="5">
        <v>1630.894076</v>
      </c>
      <c r="Y798" s="5">
        <v>1630.894076</v>
      </c>
      <c r="Z798" s="5">
        <v>1630.894076</v>
      </c>
      <c r="AA798" s="5">
        <v>1630.894076</v>
      </c>
      <c r="AB798" s="5">
        <v>1630.894076</v>
      </c>
      <c r="AC798" s="5">
        <v>1630.894076</v>
      </c>
      <c r="AD798" s="5">
        <v>1630.894076</v>
      </c>
      <c r="AE798" s="5">
        <v>1630.894076</v>
      </c>
      <c r="AF798" s="5">
        <v>1630.894076</v>
      </c>
      <c r="AG798" s="5">
        <v>1630.894076</v>
      </c>
    </row>
    <row r="799" spans="1:33">
      <c r="A799" s="56" t="s">
        <v>80</v>
      </c>
      <c r="B799" s="56" t="s">
        <v>163</v>
      </c>
      <c r="C799" s="56" t="s">
        <v>236</v>
      </c>
      <c r="D799" s="56" t="s">
        <v>237</v>
      </c>
      <c r="E799" s="56" t="s">
        <v>142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</row>
    <row r="800" spans="1:33">
      <c r="A800" s="56" t="s">
        <v>80</v>
      </c>
      <c r="B800" s="56" t="s">
        <v>163</v>
      </c>
      <c r="C800" s="56" t="s">
        <v>238</v>
      </c>
      <c r="D800" s="56" t="s">
        <v>239</v>
      </c>
      <c r="E800" s="56" t="s">
        <v>142</v>
      </c>
      <c r="F800" s="5">
        <v>659.94176995999999</v>
      </c>
      <c r="G800" s="5">
        <v>659.94176995999999</v>
      </c>
      <c r="H800" s="5">
        <v>668.75277930000004</v>
      </c>
      <c r="I800" s="5">
        <v>701.66081621000001</v>
      </c>
      <c r="J800" s="5">
        <v>713.88929710999992</v>
      </c>
      <c r="K800" s="5">
        <v>802.61468805999993</v>
      </c>
      <c r="L800" s="5">
        <v>802.61468805999993</v>
      </c>
      <c r="M800" s="5">
        <v>824.60698079000008</v>
      </c>
      <c r="N800" s="5">
        <v>824.60698088999993</v>
      </c>
      <c r="O800" s="5">
        <v>849.69262436999998</v>
      </c>
      <c r="P800" s="5">
        <v>849.69262449999997</v>
      </c>
      <c r="Q800" s="5">
        <v>868.0518055</v>
      </c>
      <c r="R800" s="5">
        <v>868.05180551000001</v>
      </c>
      <c r="S800" s="5">
        <v>890.5958013500001</v>
      </c>
      <c r="T800" s="5">
        <v>925.52145552000002</v>
      </c>
      <c r="U800" s="5">
        <v>897.22950938999998</v>
      </c>
      <c r="V800" s="5">
        <v>947.54143511000007</v>
      </c>
      <c r="W800" s="5">
        <v>959.44490165999991</v>
      </c>
      <c r="X800" s="5">
        <v>996.17403394999997</v>
      </c>
      <c r="Y800" s="5">
        <v>1049.25123826</v>
      </c>
      <c r="Z800" s="5">
        <v>1009.04522346</v>
      </c>
      <c r="AA800" s="5">
        <v>1052.8945716799999</v>
      </c>
      <c r="AB800" s="5">
        <v>1052.8945717399999</v>
      </c>
      <c r="AC800" s="5">
        <v>1052.90668252</v>
      </c>
      <c r="AD800" s="5">
        <v>1116.21491612</v>
      </c>
      <c r="AE800" s="5">
        <v>1116.2149162000001</v>
      </c>
      <c r="AF800" s="5">
        <v>1116.2149162600001</v>
      </c>
      <c r="AG800" s="5">
        <v>1116.2149163500001</v>
      </c>
    </row>
    <row r="801" spans="1:33">
      <c r="A801" s="56" t="s">
        <v>80</v>
      </c>
      <c r="B801" s="56" t="s">
        <v>163</v>
      </c>
      <c r="C801" s="56" t="s">
        <v>240</v>
      </c>
      <c r="D801" s="56" t="s">
        <v>241</v>
      </c>
      <c r="E801" s="56" t="s">
        <v>142</v>
      </c>
      <c r="F801" s="5">
        <v>3113.1899999799998</v>
      </c>
      <c r="G801" s="5">
        <v>3113.1899999799998</v>
      </c>
      <c r="H801" s="5">
        <v>3113.1900000099999</v>
      </c>
      <c r="I801" s="5">
        <v>3725.9213782299998</v>
      </c>
      <c r="J801" s="5">
        <v>3725.9213782400002</v>
      </c>
      <c r="K801" s="5">
        <v>4584.8367747100001</v>
      </c>
      <c r="L801" s="5">
        <v>4584.8367747400007</v>
      </c>
      <c r="M801" s="5">
        <v>4584.8367747400007</v>
      </c>
      <c r="N801" s="5">
        <v>4584.8367747699986</v>
      </c>
      <c r="O801" s="5">
        <v>4584.8367747900002</v>
      </c>
      <c r="P801" s="5">
        <v>4972.6129959600003</v>
      </c>
      <c r="Q801" s="5">
        <v>4972.6129959700002</v>
      </c>
      <c r="R801" s="5">
        <v>4972.6129959700002</v>
      </c>
      <c r="S801" s="5">
        <v>4972.6129959999998</v>
      </c>
      <c r="T801" s="5">
        <v>5092.3973527100006</v>
      </c>
      <c r="U801" s="5">
        <v>5164.8961190099999</v>
      </c>
      <c r="V801" s="5">
        <v>5588.8931193400003</v>
      </c>
      <c r="W801" s="5">
        <v>5839.7519526800006</v>
      </c>
      <c r="X801" s="5">
        <v>5839.7519527200002</v>
      </c>
      <c r="Y801" s="5">
        <v>5865.5653791299992</v>
      </c>
      <c r="Z801" s="5">
        <v>5865.5653791599998</v>
      </c>
      <c r="AA801" s="5">
        <v>6000.2417165099996</v>
      </c>
      <c r="AB801" s="5">
        <v>6179.1940894400004</v>
      </c>
      <c r="AC801" s="5">
        <v>6179.1940894899999</v>
      </c>
      <c r="AD801" s="5">
        <v>6208.5298914600007</v>
      </c>
      <c r="AE801" s="5">
        <v>6208.5298915300009</v>
      </c>
      <c r="AF801" s="5">
        <v>6448.1095079699999</v>
      </c>
      <c r="AG801" s="5">
        <v>6448.1095079999996</v>
      </c>
    </row>
    <row r="802" spans="1:33">
      <c r="A802" s="56" t="s">
        <v>80</v>
      </c>
      <c r="B802" s="56" t="s">
        <v>163</v>
      </c>
      <c r="C802" s="56" t="s">
        <v>242</v>
      </c>
      <c r="D802" s="56" t="s">
        <v>243</v>
      </c>
      <c r="E802" s="56" t="s">
        <v>142</v>
      </c>
      <c r="F802" s="5">
        <v>198.01201316999999</v>
      </c>
      <c r="G802" s="5">
        <v>198.01201316999999</v>
      </c>
      <c r="H802" s="5">
        <v>198.01209213000001</v>
      </c>
      <c r="I802" s="5">
        <v>284.25289814000001</v>
      </c>
      <c r="J802" s="5">
        <v>284.25289814000001</v>
      </c>
      <c r="K802" s="5">
        <v>300.58181416000002</v>
      </c>
      <c r="L802" s="5">
        <v>300.58181417999998</v>
      </c>
      <c r="M802" s="5">
        <v>310.88463438999997</v>
      </c>
      <c r="N802" s="5">
        <v>311.66070180000003</v>
      </c>
      <c r="O802" s="5">
        <v>311.66070236000002</v>
      </c>
      <c r="P802" s="5">
        <v>311.66070253999999</v>
      </c>
      <c r="Q802" s="5">
        <v>311.66070260999999</v>
      </c>
      <c r="R802" s="5">
        <v>318.34978232999998</v>
      </c>
      <c r="S802" s="5">
        <v>320.63102903999999</v>
      </c>
      <c r="T802" s="5">
        <v>325.83199853000002</v>
      </c>
      <c r="U802" s="5">
        <v>325.83199854999998</v>
      </c>
      <c r="V802" s="5">
        <v>341.32116530000002</v>
      </c>
      <c r="W802" s="5">
        <v>341.32116545000002</v>
      </c>
      <c r="X802" s="5">
        <v>373.77896525</v>
      </c>
      <c r="Y802" s="5">
        <v>373.77896528999997</v>
      </c>
      <c r="Z802" s="5">
        <v>417.45657122</v>
      </c>
      <c r="AA802" s="5">
        <v>418.49125715000002</v>
      </c>
      <c r="AB802" s="5">
        <v>418.49125717999999</v>
      </c>
      <c r="AC802" s="5">
        <v>445.85691138999999</v>
      </c>
      <c r="AD802" s="5">
        <v>461.77725728000001</v>
      </c>
      <c r="AE802" s="5">
        <v>461.7772574</v>
      </c>
      <c r="AF802" s="5">
        <v>461.77725744999998</v>
      </c>
      <c r="AG802" s="5">
        <v>462.69549976000002</v>
      </c>
    </row>
    <row r="803" spans="1:33">
      <c r="A803" s="56" t="s">
        <v>80</v>
      </c>
      <c r="B803" s="56" t="s">
        <v>163</v>
      </c>
      <c r="C803" s="56" t="s">
        <v>244</v>
      </c>
      <c r="D803" s="56" t="s">
        <v>245</v>
      </c>
      <c r="E803" s="56" t="s">
        <v>142</v>
      </c>
      <c r="F803" s="5">
        <v>6.2499999999999986E-6</v>
      </c>
      <c r="G803" s="5">
        <v>6.2699999999999993E-6</v>
      </c>
      <c r="H803" s="5">
        <v>1.1060000000000001E-5</v>
      </c>
      <c r="I803" s="5">
        <v>1.5500000000000001E-5</v>
      </c>
      <c r="J803" s="5">
        <v>1.5500000000000001E-5</v>
      </c>
      <c r="K803" s="5">
        <v>301.86515021999998</v>
      </c>
      <c r="L803" s="5">
        <v>1064.93003757</v>
      </c>
      <c r="M803" s="5">
        <v>1064.93004262</v>
      </c>
      <c r="N803" s="5">
        <v>1465.03728888</v>
      </c>
      <c r="O803" s="5">
        <v>1465.0372889099999</v>
      </c>
      <c r="P803" s="5">
        <v>1500.1072912100001</v>
      </c>
      <c r="Q803" s="5">
        <v>1569.04141452</v>
      </c>
      <c r="R803" s="5">
        <v>1603.7497470000001</v>
      </c>
      <c r="S803" s="5">
        <v>1781.98087433</v>
      </c>
      <c r="T803" s="5">
        <v>1781.98087446</v>
      </c>
      <c r="U803" s="5">
        <v>1781.9808744699999</v>
      </c>
      <c r="V803" s="5">
        <v>1948.8343872299999</v>
      </c>
      <c r="W803" s="5">
        <v>1995.0931020600001</v>
      </c>
      <c r="X803" s="5">
        <v>2113.0880777000002</v>
      </c>
      <c r="Y803" s="5">
        <v>2252.0652077700001</v>
      </c>
      <c r="Z803" s="5">
        <v>2252.0652077899999</v>
      </c>
      <c r="AA803" s="5">
        <v>2252.0652079199999</v>
      </c>
      <c r="AB803" s="5">
        <v>2298.9076728999999</v>
      </c>
      <c r="AC803" s="5">
        <v>2344.3809907899999</v>
      </c>
      <c r="AD803" s="5">
        <v>2450.29823601</v>
      </c>
      <c r="AE803" s="5">
        <v>2450.2982360300002</v>
      </c>
      <c r="AF803" s="5">
        <v>2450.29823605</v>
      </c>
      <c r="AG803" s="5">
        <v>2450.29823609</v>
      </c>
    </row>
    <row r="804" spans="1:33">
      <c r="A804" s="56" t="s">
        <v>80</v>
      </c>
      <c r="B804" s="56" t="s">
        <v>163</v>
      </c>
      <c r="C804" s="56" t="s">
        <v>246</v>
      </c>
      <c r="D804" s="56" t="s">
        <v>247</v>
      </c>
      <c r="E804" s="56" t="s">
        <v>142</v>
      </c>
      <c r="F804" s="5">
        <v>6.9199999999999998E-6</v>
      </c>
      <c r="G804" s="5">
        <v>6.9199999999999998E-6</v>
      </c>
      <c r="H804" s="5">
        <v>7.6299999999999998E-6</v>
      </c>
      <c r="I804" s="5">
        <v>1.1800000000000001E-5</v>
      </c>
      <c r="J804" s="5">
        <v>1.1800000000000001E-5</v>
      </c>
      <c r="K804" s="5">
        <v>2.6529999999999998E-5</v>
      </c>
      <c r="L804" s="5">
        <v>1.0875E-4</v>
      </c>
      <c r="M804" s="5">
        <v>1.2870000000000001E-4</v>
      </c>
      <c r="N804" s="5">
        <v>1.3443E-4</v>
      </c>
      <c r="O804" s="5">
        <v>1.3521E-4</v>
      </c>
      <c r="P804" s="5">
        <v>504.33802263000001</v>
      </c>
      <c r="Q804" s="5">
        <v>999.99999889000003</v>
      </c>
      <c r="R804" s="5">
        <v>999.99999995999997</v>
      </c>
      <c r="S804" s="5">
        <v>999.99999996999998</v>
      </c>
      <c r="T804" s="5">
        <v>1000.00000006</v>
      </c>
      <c r="U804" s="5">
        <v>1000.00000006</v>
      </c>
      <c r="V804" s="5">
        <v>1409.3878607199999</v>
      </c>
      <c r="W804" s="5">
        <v>1489.9487887</v>
      </c>
      <c r="X804" s="5">
        <v>1489.94878885</v>
      </c>
      <c r="Y804" s="5">
        <v>1534.94386861</v>
      </c>
      <c r="Z804" s="5">
        <v>1534.9438686200001</v>
      </c>
      <c r="AA804" s="5">
        <v>1591.87532119</v>
      </c>
      <c r="AB804" s="5">
        <v>1665.0566348499999</v>
      </c>
      <c r="AC804" s="5">
        <v>1753.02132856</v>
      </c>
      <c r="AD804" s="5">
        <v>1753.0213286000001</v>
      </c>
      <c r="AE804" s="5">
        <v>1753.0213286200001</v>
      </c>
      <c r="AF804" s="5">
        <v>1753.02132865</v>
      </c>
      <c r="AG804" s="5">
        <v>1861.7752356000001</v>
      </c>
    </row>
    <row r="805" spans="1:33">
      <c r="A805" s="56" t="s">
        <v>80</v>
      </c>
      <c r="B805" s="56" t="s">
        <v>163</v>
      </c>
      <c r="C805" s="56" t="s">
        <v>248</v>
      </c>
      <c r="D805" s="56" t="s">
        <v>249</v>
      </c>
      <c r="E805" s="56" t="s">
        <v>142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</row>
    <row r="806" spans="1:33">
      <c r="A806" s="56" t="s">
        <v>80</v>
      </c>
      <c r="B806" s="56" t="s">
        <v>163</v>
      </c>
      <c r="C806" s="56" t="s">
        <v>250</v>
      </c>
      <c r="D806" s="56" t="s">
        <v>251</v>
      </c>
      <c r="E806" s="56" t="s">
        <v>142</v>
      </c>
      <c r="F806" s="5">
        <v>408.38680448000002</v>
      </c>
      <c r="G806" s="5">
        <v>408.38680448000002</v>
      </c>
      <c r="H806" s="5">
        <v>413.17999999</v>
      </c>
      <c r="I806" s="5">
        <v>426.54839885000001</v>
      </c>
      <c r="J806" s="5">
        <v>430.44075566999999</v>
      </c>
      <c r="K806" s="5">
        <v>432.23719144</v>
      </c>
      <c r="L806" s="5">
        <v>432.23719146000002</v>
      </c>
      <c r="M806" s="5">
        <v>436.04041825000002</v>
      </c>
      <c r="N806" s="5">
        <v>439.97297129999998</v>
      </c>
      <c r="O806" s="5">
        <v>441.73642676999998</v>
      </c>
      <c r="P806" s="5">
        <v>445.32564607</v>
      </c>
      <c r="Q806" s="5">
        <v>452.74076952000001</v>
      </c>
      <c r="R806" s="5">
        <v>458.63657023000002</v>
      </c>
      <c r="S806" s="5">
        <v>458.63657024000003</v>
      </c>
      <c r="T806" s="5">
        <v>477.76950776000001</v>
      </c>
      <c r="U806" s="5">
        <v>477.76950779999999</v>
      </c>
      <c r="V806" s="5">
        <v>484.48014533999998</v>
      </c>
      <c r="W806" s="5">
        <v>465.30573866999998</v>
      </c>
      <c r="X806" s="5">
        <v>496.49962073</v>
      </c>
      <c r="Y806" s="5">
        <v>502.39062823</v>
      </c>
      <c r="Z806" s="5">
        <v>502.39062826000003</v>
      </c>
      <c r="AA806" s="5">
        <v>521.93944942999997</v>
      </c>
      <c r="AB806" s="5">
        <v>563.71133568000005</v>
      </c>
      <c r="AC806" s="5">
        <v>563.71133572000008</v>
      </c>
      <c r="AD806" s="5">
        <v>563.71133573999998</v>
      </c>
      <c r="AE806" s="5">
        <v>563.71133576</v>
      </c>
      <c r="AF806" s="5">
        <v>563.71133579000002</v>
      </c>
      <c r="AG806" s="5">
        <v>563.71133581999993</v>
      </c>
    </row>
    <row r="807" spans="1:33">
      <c r="A807" s="56" t="s">
        <v>80</v>
      </c>
      <c r="B807" s="56" t="s">
        <v>198</v>
      </c>
      <c r="C807" s="56" t="s">
        <v>252</v>
      </c>
      <c r="D807" s="56" t="s">
        <v>253</v>
      </c>
      <c r="E807" s="56" t="s">
        <v>142</v>
      </c>
      <c r="F807" s="5">
        <v>0</v>
      </c>
      <c r="G807" s="5">
        <v>1.8009999999999999E-5</v>
      </c>
      <c r="H807" s="5">
        <v>3.1829999999999998E-5</v>
      </c>
      <c r="I807" s="5">
        <v>1.0221200000000001E-3</v>
      </c>
      <c r="J807" s="5">
        <v>1.02216E-3</v>
      </c>
      <c r="K807" s="5">
        <v>100.00100297</v>
      </c>
      <c r="L807" s="5">
        <v>402.98733671000002</v>
      </c>
      <c r="M807" s="5">
        <v>402.98733671000002</v>
      </c>
      <c r="N807" s="5">
        <v>402.98733671000002</v>
      </c>
      <c r="O807" s="5">
        <v>402.98733671000002</v>
      </c>
      <c r="P807" s="5">
        <v>402.98733671000002</v>
      </c>
      <c r="Q807" s="5">
        <v>402.98733671000002</v>
      </c>
      <c r="R807" s="5">
        <v>402.98733671000002</v>
      </c>
      <c r="S807" s="5">
        <v>402.98733671000002</v>
      </c>
      <c r="T807" s="5">
        <v>402.98733671000002</v>
      </c>
      <c r="U807" s="5">
        <v>402.98733671000002</v>
      </c>
      <c r="V807" s="5">
        <v>402.98733671000002</v>
      </c>
      <c r="W807" s="5">
        <v>402.98733671000002</v>
      </c>
      <c r="X807" s="5">
        <v>402.98733671000002</v>
      </c>
      <c r="Y807" s="5">
        <v>402.98733671000002</v>
      </c>
      <c r="Z807" s="5">
        <v>402.98733671000002</v>
      </c>
      <c r="AA807" s="5">
        <v>402.98733671000002</v>
      </c>
      <c r="AB807" s="5">
        <v>402.98733671000002</v>
      </c>
      <c r="AC807" s="5">
        <v>402.98733671000002</v>
      </c>
      <c r="AD807" s="5">
        <v>402.98733671000002</v>
      </c>
      <c r="AE807" s="5">
        <v>402.98733671000002</v>
      </c>
      <c r="AF807" s="5">
        <v>402.98733671000002</v>
      </c>
      <c r="AG807" s="5">
        <v>402.98733671000002</v>
      </c>
    </row>
    <row r="808" spans="1:33">
      <c r="A808" s="56" t="s">
        <v>80</v>
      </c>
      <c r="B808" s="56" t="s">
        <v>198</v>
      </c>
      <c r="C808" s="56" t="s">
        <v>254</v>
      </c>
      <c r="D808" s="56" t="s">
        <v>255</v>
      </c>
      <c r="E808" s="56" t="s">
        <v>142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</row>
    <row r="809" spans="1:33">
      <c r="A809" s="56" t="s">
        <v>80</v>
      </c>
      <c r="B809" s="56" t="s">
        <v>198</v>
      </c>
      <c r="C809" s="56" t="s">
        <v>256</v>
      </c>
      <c r="D809" s="56" t="s">
        <v>257</v>
      </c>
      <c r="E809" s="56" t="s">
        <v>142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</row>
    <row r="810" spans="1:33">
      <c r="A810" s="56" t="s">
        <v>80</v>
      </c>
      <c r="B810" s="56" t="s">
        <v>198</v>
      </c>
      <c r="C810" s="56" t="s">
        <v>258</v>
      </c>
      <c r="D810" s="56" t="s">
        <v>259</v>
      </c>
      <c r="E810" s="56" t="s">
        <v>142</v>
      </c>
      <c r="F810" s="5">
        <v>1923.1</v>
      </c>
      <c r="G810" s="5">
        <v>1923.1000049899999</v>
      </c>
      <c r="H810" s="5">
        <v>1923.10001164</v>
      </c>
      <c r="I810" s="5">
        <v>1923.10002052</v>
      </c>
      <c r="J810" s="5">
        <v>1923.10002055</v>
      </c>
      <c r="K810" s="5">
        <v>1923.10004097</v>
      </c>
      <c r="L810" s="5">
        <v>2138.8434347799998</v>
      </c>
      <c r="M810" s="5">
        <v>2196.5495084300001</v>
      </c>
      <c r="N810" s="5">
        <v>2360.3835166600002</v>
      </c>
      <c r="O810" s="5">
        <v>2398.6768315899999</v>
      </c>
      <c r="P810" s="5">
        <v>2371.0123427600001</v>
      </c>
      <c r="Q810" s="5">
        <v>2445.4098654499999</v>
      </c>
      <c r="R810" s="5">
        <v>2445.40986548</v>
      </c>
      <c r="S810" s="5">
        <v>2445.4098655399998</v>
      </c>
      <c r="T810" s="5">
        <v>2445.4098685700001</v>
      </c>
      <c r="U810" s="5">
        <v>2445.4098724</v>
      </c>
      <c r="V810" s="5">
        <v>2378.6000267600002</v>
      </c>
      <c r="W810" s="5">
        <v>2378.6000267899999</v>
      </c>
      <c r="X810" s="5">
        <v>2378.6000268399998</v>
      </c>
      <c r="Y810" s="5">
        <v>2355.1279657800001</v>
      </c>
      <c r="Z810" s="5">
        <v>2500.75608229</v>
      </c>
      <c r="AA810" s="5">
        <v>2355.1482007700001</v>
      </c>
      <c r="AB810" s="5">
        <v>2599.8091288300002</v>
      </c>
      <c r="AC810" s="5">
        <v>2599.80912885</v>
      </c>
      <c r="AD810" s="5">
        <v>2587.36983676</v>
      </c>
      <c r="AE810" s="5">
        <v>2713.09174708</v>
      </c>
      <c r="AF810" s="5">
        <v>2673.3954007900002</v>
      </c>
      <c r="AG810" s="5">
        <v>2673.3954008199998</v>
      </c>
    </row>
    <row r="811" spans="1:33">
      <c r="A811" s="56" t="s">
        <v>80</v>
      </c>
      <c r="B811" s="56" t="s">
        <v>198</v>
      </c>
      <c r="C811" s="56" t="s">
        <v>260</v>
      </c>
      <c r="D811" s="56" t="s">
        <v>261</v>
      </c>
      <c r="E811" s="56" t="s">
        <v>142</v>
      </c>
      <c r="F811" s="5">
        <v>2067.1637999999998</v>
      </c>
      <c r="G811" s="5">
        <v>2067.1644734900001</v>
      </c>
      <c r="H811" s="5">
        <v>2892.5898816399999</v>
      </c>
      <c r="I811" s="5">
        <v>2980.1645351900002</v>
      </c>
      <c r="J811" s="5">
        <v>2980.1645352</v>
      </c>
      <c r="K811" s="5">
        <v>2980.1645352099999</v>
      </c>
      <c r="L811" s="5">
        <v>3777.1881382699999</v>
      </c>
      <c r="M811" s="5">
        <v>3809.7431782600001</v>
      </c>
      <c r="N811" s="5">
        <v>4118.1654875000004</v>
      </c>
      <c r="O811" s="5">
        <v>4248.0009981699995</v>
      </c>
      <c r="P811" s="5">
        <v>4419.6532797500004</v>
      </c>
      <c r="Q811" s="5">
        <v>4419.6532797700002</v>
      </c>
      <c r="R811" s="5">
        <v>4419.65327978</v>
      </c>
      <c r="S811" s="5">
        <v>4419.6532821700002</v>
      </c>
      <c r="T811" s="5">
        <v>4484.93068563</v>
      </c>
      <c r="U811" s="5">
        <v>4442.2797012299998</v>
      </c>
      <c r="V811" s="5">
        <v>4442.2797015200003</v>
      </c>
      <c r="W811" s="5">
        <v>4618.6610241500002</v>
      </c>
      <c r="X811" s="5">
        <v>4686.9557999999997</v>
      </c>
      <c r="Y811" s="5">
        <v>4781.1450394200001</v>
      </c>
      <c r="Z811" s="5">
        <v>4638.9557999899998</v>
      </c>
      <c r="AA811" s="5">
        <v>4638.9558000200004</v>
      </c>
      <c r="AB811" s="5">
        <v>3775.39580002</v>
      </c>
      <c r="AC811" s="5">
        <v>3775.39580002</v>
      </c>
      <c r="AD811" s="5">
        <v>3775.39580002</v>
      </c>
      <c r="AE811" s="5">
        <v>3775.39580002</v>
      </c>
      <c r="AF811" s="5">
        <v>3775.39580002</v>
      </c>
      <c r="AG811" s="5">
        <v>3599.5000000199998</v>
      </c>
    </row>
    <row r="812" spans="1:33">
      <c r="A812" s="56" t="s">
        <v>80</v>
      </c>
      <c r="B812" s="56" t="s">
        <v>198</v>
      </c>
      <c r="C812" s="56" t="s">
        <v>262</v>
      </c>
      <c r="D812" s="56" t="s">
        <v>263</v>
      </c>
      <c r="E812" s="56" t="s">
        <v>142</v>
      </c>
      <c r="F812" s="5">
        <v>0</v>
      </c>
      <c r="G812" s="5">
        <v>500.00000619000002</v>
      </c>
      <c r="H812" s="5">
        <v>500.00003161000001</v>
      </c>
      <c r="I812" s="5">
        <v>1844.49025747</v>
      </c>
      <c r="J812" s="5">
        <v>1844.4902574800001</v>
      </c>
      <c r="K812" s="5">
        <v>1999.99999996</v>
      </c>
      <c r="L812" s="5">
        <v>1999.99999998</v>
      </c>
      <c r="M812" s="5">
        <v>2000</v>
      </c>
      <c r="N812" s="5">
        <v>2000</v>
      </c>
      <c r="O812" s="5">
        <v>2000</v>
      </c>
      <c r="P812" s="5">
        <v>2000</v>
      </c>
      <c r="Q812" s="5">
        <v>2000</v>
      </c>
      <c r="R812" s="5">
        <v>2000</v>
      </c>
      <c r="S812" s="5">
        <v>2000</v>
      </c>
      <c r="T812" s="5">
        <v>2000</v>
      </c>
      <c r="U812" s="5">
        <v>2000</v>
      </c>
      <c r="V812" s="5">
        <v>2000</v>
      </c>
      <c r="W812" s="5">
        <v>2000</v>
      </c>
      <c r="X812" s="5">
        <v>2000</v>
      </c>
      <c r="Y812" s="5">
        <v>2000</v>
      </c>
      <c r="Z812" s="5">
        <v>2000</v>
      </c>
      <c r="AA812" s="5">
        <v>2000</v>
      </c>
      <c r="AB812" s="5">
        <v>2000</v>
      </c>
      <c r="AC812" s="5">
        <v>2000</v>
      </c>
      <c r="AD812" s="5">
        <v>2000</v>
      </c>
      <c r="AE812" s="5">
        <v>2000</v>
      </c>
      <c r="AF812" s="5">
        <v>2000</v>
      </c>
      <c r="AG812" s="5">
        <v>2000</v>
      </c>
    </row>
    <row r="813" spans="1:33">
      <c r="A813" s="56" t="s">
        <v>80</v>
      </c>
      <c r="B813" s="56" t="s">
        <v>198</v>
      </c>
      <c r="C813" s="56" t="s">
        <v>264</v>
      </c>
      <c r="D813" s="56" t="s">
        <v>265</v>
      </c>
      <c r="E813" s="56" t="s">
        <v>142</v>
      </c>
      <c r="F813" s="5">
        <v>0</v>
      </c>
      <c r="G813" s="5">
        <v>4.8999999999999997E-6</v>
      </c>
      <c r="H813" s="5">
        <v>1.4239999999999999E-5</v>
      </c>
      <c r="I813" s="5">
        <v>1.4250000000000001E-5</v>
      </c>
      <c r="J813" s="5">
        <v>1.4250000000000001E-5</v>
      </c>
      <c r="K813" s="5">
        <v>1.2533999999999999E-4</v>
      </c>
      <c r="L813" s="5">
        <v>750.10695252000005</v>
      </c>
      <c r="M813" s="5">
        <v>750.10695254000007</v>
      </c>
      <c r="N813" s="5">
        <v>815.95557246999999</v>
      </c>
      <c r="O813" s="5">
        <v>846.80338552000001</v>
      </c>
      <c r="P813" s="5">
        <v>931.52892683000005</v>
      </c>
      <c r="Q813" s="5">
        <v>931.52892683000005</v>
      </c>
      <c r="R813" s="5">
        <v>931.52892683000005</v>
      </c>
      <c r="S813" s="5">
        <v>931.52892684000005</v>
      </c>
      <c r="T813" s="5">
        <v>931.52892684999995</v>
      </c>
      <c r="U813" s="5">
        <v>931.52892685999996</v>
      </c>
      <c r="V813" s="5">
        <v>1067.27433827</v>
      </c>
      <c r="W813" s="5">
        <v>1067.27433827</v>
      </c>
      <c r="X813" s="5">
        <v>1067.2743382799999</v>
      </c>
      <c r="Y813" s="5">
        <v>1092.1950001099999</v>
      </c>
      <c r="Z813" s="5">
        <v>1092.19500064</v>
      </c>
      <c r="AA813" s="5">
        <v>1197.7685614500001</v>
      </c>
      <c r="AB813" s="5">
        <v>1254.7430105399999</v>
      </c>
      <c r="AC813" s="5">
        <v>1254.74301057</v>
      </c>
      <c r="AD813" s="5">
        <v>1254.74301068</v>
      </c>
      <c r="AE813" s="5">
        <v>1308.48253303</v>
      </c>
      <c r="AF813" s="5">
        <v>1308.4825330900001</v>
      </c>
      <c r="AG813" s="5">
        <v>1354.56987878</v>
      </c>
    </row>
    <row r="814" spans="1:33">
      <c r="A814" s="56" t="s">
        <v>80</v>
      </c>
      <c r="B814" s="56" t="s">
        <v>199</v>
      </c>
      <c r="C814" s="56" t="s">
        <v>266</v>
      </c>
      <c r="D814" s="56" t="s">
        <v>267</v>
      </c>
      <c r="E814" s="56" t="s">
        <v>142</v>
      </c>
      <c r="F814" s="5">
        <v>324.5</v>
      </c>
      <c r="G814" s="5">
        <v>488.22550545000001</v>
      </c>
      <c r="H814" s="5">
        <v>488.22550559000001</v>
      </c>
      <c r="I814" s="5">
        <v>529.54679845999999</v>
      </c>
      <c r="J814" s="5">
        <v>529.54679845999999</v>
      </c>
      <c r="K814" s="5">
        <v>556.45572546000005</v>
      </c>
      <c r="L814" s="5">
        <v>599.00140077999993</v>
      </c>
      <c r="M814" s="5">
        <v>558.57260896000003</v>
      </c>
      <c r="N814" s="5">
        <v>600.2569747</v>
      </c>
      <c r="O814" s="5">
        <v>614.84851809999998</v>
      </c>
      <c r="P814" s="5">
        <v>614.84879125999998</v>
      </c>
      <c r="Q814" s="5">
        <v>649.49752339999998</v>
      </c>
      <c r="R814" s="5">
        <v>596.39524484000003</v>
      </c>
      <c r="S814" s="5">
        <v>616.38538449000009</v>
      </c>
      <c r="T814" s="5">
        <v>686.36148977999994</v>
      </c>
      <c r="U814" s="5">
        <v>602.56948709999995</v>
      </c>
      <c r="V814" s="5">
        <v>602.56948711999996</v>
      </c>
      <c r="W814" s="5">
        <v>665.44831755999996</v>
      </c>
      <c r="X814" s="5">
        <v>665.44831769999996</v>
      </c>
      <c r="Y814" s="5">
        <v>705.63114268000004</v>
      </c>
      <c r="Z814" s="5">
        <v>730.39307830000007</v>
      </c>
      <c r="AA814" s="5">
        <v>877.70359340000005</v>
      </c>
      <c r="AB814" s="5">
        <v>877.70359340000005</v>
      </c>
      <c r="AC814" s="5">
        <v>877.70359340000005</v>
      </c>
      <c r="AD814" s="5">
        <v>877.70359342000006</v>
      </c>
      <c r="AE814" s="5">
        <v>877.70359366999992</v>
      </c>
      <c r="AF814" s="5">
        <v>899.6607765</v>
      </c>
      <c r="AG814" s="5">
        <v>899.66077655999993</v>
      </c>
    </row>
    <row r="815" spans="1:33">
      <c r="A815" s="56" t="s">
        <v>80</v>
      </c>
      <c r="B815" s="56" t="s">
        <v>199</v>
      </c>
      <c r="C815" s="56" t="s">
        <v>268</v>
      </c>
      <c r="D815" s="56" t="s">
        <v>269</v>
      </c>
      <c r="E815" s="56" t="s">
        <v>142</v>
      </c>
      <c r="F815" s="5">
        <v>0</v>
      </c>
      <c r="G815" s="5">
        <v>6.7000000000000002E-6</v>
      </c>
      <c r="H815" s="5">
        <v>8.3399999999999998E-6</v>
      </c>
      <c r="I815" s="5">
        <v>9.8699999999999987E-6</v>
      </c>
      <c r="J815" s="5">
        <v>9.8699999999999987E-6</v>
      </c>
      <c r="K815" s="5">
        <v>2.603E-5</v>
      </c>
      <c r="L815" s="5">
        <v>2.1372000000000001E-4</v>
      </c>
      <c r="M815" s="5">
        <v>722.92836467999996</v>
      </c>
      <c r="N815" s="5">
        <v>722.92836467999996</v>
      </c>
      <c r="O815" s="5">
        <v>722.92836469000008</v>
      </c>
      <c r="P815" s="5">
        <v>728.72052916000007</v>
      </c>
      <c r="Q815" s="5">
        <v>850.06272317000003</v>
      </c>
      <c r="R815" s="5">
        <v>1110.72714365</v>
      </c>
      <c r="S815" s="5">
        <v>1118.0446543</v>
      </c>
      <c r="T815" s="5">
        <v>1168.7278876099999</v>
      </c>
      <c r="U815" s="5">
        <v>1168.7278876099999</v>
      </c>
      <c r="V815" s="5">
        <v>1328.4831092899999</v>
      </c>
      <c r="W815" s="5">
        <v>1348.7951156300001</v>
      </c>
      <c r="X815" s="5">
        <v>1399.99999985</v>
      </c>
      <c r="Y815" s="5">
        <v>1399.99999998</v>
      </c>
      <c r="Z815" s="5">
        <v>1399.9999999900001</v>
      </c>
      <c r="AA815" s="5">
        <v>1400</v>
      </c>
      <c r="AB815" s="5">
        <v>1400</v>
      </c>
      <c r="AC815" s="5">
        <v>1400</v>
      </c>
      <c r="AD815" s="5">
        <v>1400</v>
      </c>
      <c r="AE815" s="5">
        <v>1400</v>
      </c>
      <c r="AF815" s="5">
        <v>1400</v>
      </c>
      <c r="AG815" s="5">
        <v>1400</v>
      </c>
    </row>
    <row r="816" spans="1:33">
      <c r="A816" s="56" t="s">
        <v>80</v>
      </c>
      <c r="B816" s="56" t="s">
        <v>199</v>
      </c>
      <c r="C816" s="56" t="s">
        <v>270</v>
      </c>
      <c r="D816" s="56" t="s">
        <v>271</v>
      </c>
      <c r="E816" s="56" t="s">
        <v>142</v>
      </c>
      <c r="F816" s="5">
        <v>1334.9349999999999</v>
      </c>
      <c r="G816" s="5">
        <v>1975.8588069100001</v>
      </c>
      <c r="H816" s="5">
        <v>2534.93501354</v>
      </c>
      <c r="I816" s="5">
        <v>2534.9350135499999</v>
      </c>
      <c r="J816" s="5">
        <v>2534.9350135499999</v>
      </c>
      <c r="K816" s="5">
        <v>2534.93503865</v>
      </c>
      <c r="L816" s="5">
        <v>2534.935038730001</v>
      </c>
      <c r="M816" s="5">
        <v>2635.66965953</v>
      </c>
      <c r="N816" s="5">
        <v>2754.07275682</v>
      </c>
      <c r="O816" s="5">
        <v>2871.7770929500002</v>
      </c>
      <c r="P816" s="5">
        <v>2814.0207101199999</v>
      </c>
      <c r="Q816" s="5">
        <v>2814.02071015</v>
      </c>
      <c r="R816" s="5">
        <v>2868.4860477799998</v>
      </c>
      <c r="S816" s="5">
        <v>2944.10119072</v>
      </c>
      <c r="T816" s="5">
        <v>2944.10119076</v>
      </c>
      <c r="U816" s="5">
        <v>2944.10119076</v>
      </c>
      <c r="V816" s="5">
        <v>3184.72331872</v>
      </c>
      <c r="W816" s="5">
        <v>3184.7233187299998</v>
      </c>
      <c r="X816" s="5">
        <v>3292.957521790001</v>
      </c>
      <c r="Y816" s="5">
        <v>3445.6418938000002</v>
      </c>
      <c r="Z816" s="5">
        <v>3437.9903913500002</v>
      </c>
      <c r="AA816" s="5">
        <v>3560.5020847599999</v>
      </c>
      <c r="AB816" s="5">
        <v>3703.5163322200001</v>
      </c>
      <c r="AC816" s="5">
        <v>3703.5163322499998</v>
      </c>
      <c r="AD816" s="5">
        <v>4058.35149796</v>
      </c>
      <c r="AE816" s="5">
        <v>4058.35149916</v>
      </c>
      <c r="AF816" s="5">
        <v>4058.3514991799998</v>
      </c>
      <c r="AG816" s="5">
        <v>4117.5200432499996</v>
      </c>
    </row>
    <row r="817" spans="1:33">
      <c r="A817" s="56" t="s">
        <v>80</v>
      </c>
      <c r="B817" s="56" t="s">
        <v>199</v>
      </c>
      <c r="C817" s="56" t="s">
        <v>272</v>
      </c>
      <c r="D817" s="56" t="s">
        <v>273</v>
      </c>
      <c r="E817" s="56" t="s">
        <v>142</v>
      </c>
      <c r="F817" s="5">
        <v>90.75</v>
      </c>
      <c r="G817" s="5">
        <v>90.7500979</v>
      </c>
      <c r="H817" s="5">
        <v>90.75009824</v>
      </c>
      <c r="I817" s="5">
        <v>112.98170664</v>
      </c>
      <c r="J817" s="5">
        <v>112.98170664</v>
      </c>
      <c r="K817" s="5">
        <v>115.69039569</v>
      </c>
      <c r="L817" s="5">
        <v>124.72919005999999</v>
      </c>
      <c r="M817" s="5">
        <v>124.72919005999999</v>
      </c>
      <c r="N817" s="5">
        <v>124.72919008</v>
      </c>
      <c r="O817" s="5">
        <v>124.7291901</v>
      </c>
      <c r="P817" s="5">
        <v>128.20834995999999</v>
      </c>
      <c r="Q817" s="5">
        <v>129.26466300999999</v>
      </c>
      <c r="R817" s="5">
        <v>129.26466303999999</v>
      </c>
      <c r="S817" s="5">
        <v>129.46918868</v>
      </c>
      <c r="T817" s="5">
        <v>132.24288652999999</v>
      </c>
      <c r="U817" s="5">
        <v>132.24288655000001</v>
      </c>
      <c r="V817" s="5">
        <v>140.93521622</v>
      </c>
      <c r="W817" s="5">
        <v>150.81917566999999</v>
      </c>
      <c r="X817" s="5">
        <v>150.81917584999999</v>
      </c>
      <c r="Y817" s="5">
        <v>164.39916047</v>
      </c>
      <c r="Z817" s="5">
        <v>172.4387658</v>
      </c>
      <c r="AA817" s="5">
        <v>199.60935807999999</v>
      </c>
      <c r="AB817" s="5">
        <v>199.60935810000001</v>
      </c>
      <c r="AC817" s="5">
        <v>199.60935812</v>
      </c>
      <c r="AD817" s="5">
        <v>206.96445118</v>
      </c>
      <c r="AE817" s="5">
        <v>208.26090325999999</v>
      </c>
      <c r="AF817" s="5">
        <v>208.26090335000001</v>
      </c>
      <c r="AG817" s="5">
        <v>216.42453913</v>
      </c>
    </row>
    <row r="818" spans="1:33">
      <c r="A818" s="56" t="s">
        <v>80</v>
      </c>
      <c r="B818" s="56" t="s">
        <v>199</v>
      </c>
      <c r="C818" s="56" t="s">
        <v>274</v>
      </c>
      <c r="D818" s="56" t="s">
        <v>275</v>
      </c>
      <c r="E818" s="56" t="s">
        <v>142</v>
      </c>
      <c r="F818" s="5">
        <v>422.4</v>
      </c>
      <c r="G818" s="5">
        <v>422.4</v>
      </c>
      <c r="H818" s="5">
        <v>422.4</v>
      </c>
      <c r="I818" s="5">
        <v>422.4</v>
      </c>
      <c r="J818" s="5">
        <v>422.4</v>
      </c>
      <c r="K818" s="5">
        <v>422.4</v>
      </c>
      <c r="L818" s="5">
        <v>422.4</v>
      </c>
      <c r="M818" s="5">
        <v>422.4</v>
      </c>
      <c r="N818" s="5">
        <v>422.4</v>
      </c>
      <c r="O818" s="5">
        <v>422.4</v>
      </c>
      <c r="P818" s="5">
        <v>422.4</v>
      </c>
      <c r="Q818" s="5">
        <v>422.4</v>
      </c>
      <c r="R818" s="5">
        <v>422.4</v>
      </c>
      <c r="S818" s="5">
        <v>422.4</v>
      </c>
      <c r="T818" s="5">
        <v>422.4</v>
      </c>
      <c r="U818" s="5">
        <v>422.4</v>
      </c>
      <c r="V818" s="5">
        <v>422.4</v>
      </c>
      <c r="W818" s="5">
        <v>422.4</v>
      </c>
      <c r="X818" s="5">
        <v>422.4</v>
      </c>
      <c r="Y818" s="5">
        <v>422.4</v>
      </c>
      <c r="Z818" s="5">
        <v>422.4</v>
      </c>
      <c r="AA818" s="5">
        <v>422.4</v>
      </c>
      <c r="AB818" s="5">
        <v>210</v>
      </c>
      <c r="AC818" s="5">
        <v>210</v>
      </c>
      <c r="AD818" s="5">
        <v>210</v>
      </c>
      <c r="AE818" s="5">
        <v>210</v>
      </c>
      <c r="AF818" s="5">
        <v>210</v>
      </c>
      <c r="AG818" s="5">
        <v>210</v>
      </c>
    </row>
    <row r="819" spans="1:33">
      <c r="A819" s="56" t="s">
        <v>80</v>
      </c>
      <c r="B819" s="56" t="s">
        <v>199</v>
      </c>
      <c r="C819" s="56" t="s">
        <v>276</v>
      </c>
      <c r="D819" s="56" t="s">
        <v>277</v>
      </c>
      <c r="E819" s="56" t="s">
        <v>142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</row>
    <row r="820" spans="1:33">
      <c r="A820" s="56" t="s">
        <v>80</v>
      </c>
      <c r="B820" s="56" t="s">
        <v>199</v>
      </c>
      <c r="C820" s="56" t="s">
        <v>278</v>
      </c>
      <c r="D820" s="56" t="s">
        <v>279</v>
      </c>
      <c r="E820" s="56" t="s">
        <v>142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</row>
    <row r="821" spans="1:33">
      <c r="A821" s="56" t="s">
        <v>80</v>
      </c>
      <c r="B821" s="56" t="s">
        <v>199</v>
      </c>
      <c r="C821" s="56" t="s">
        <v>280</v>
      </c>
      <c r="D821" s="56" t="s">
        <v>281</v>
      </c>
      <c r="E821" s="56" t="s">
        <v>142</v>
      </c>
      <c r="F821" s="5">
        <v>136</v>
      </c>
      <c r="G821" s="5">
        <v>136.00004652999999</v>
      </c>
      <c r="H821" s="5">
        <v>136.00004659000001</v>
      </c>
      <c r="I821" s="5">
        <v>136.00004659999999</v>
      </c>
      <c r="J821" s="5">
        <v>136.00004659999999</v>
      </c>
      <c r="K821" s="5">
        <v>394.50387561000002</v>
      </c>
      <c r="L821" s="5">
        <v>408.08384991999998</v>
      </c>
      <c r="M821" s="5">
        <v>354.83223571000002</v>
      </c>
      <c r="N821" s="5">
        <v>354.83223572000003</v>
      </c>
      <c r="O821" s="5">
        <v>354.83223572999998</v>
      </c>
      <c r="P821" s="5">
        <v>361.91922367000001</v>
      </c>
      <c r="Q821" s="5">
        <v>361.91922369999997</v>
      </c>
      <c r="R821" s="5">
        <v>361.91922370999998</v>
      </c>
      <c r="S821" s="5">
        <v>339.48739761000002</v>
      </c>
      <c r="T821" s="5">
        <v>339.48739762999998</v>
      </c>
      <c r="U821" s="5">
        <v>339.48739763999998</v>
      </c>
      <c r="V821" s="5">
        <v>365.30416371000001</v>
      </c>
      <c r="W821" s="5">
        <v>365.30416373000003</v>
      </c>
      <c r="X821" s="5">
        <v>365.30416374999999</v>
      </c>
      <c r="Y821" s="5">
        <v>379.79184544999998</v>
      </c>
      <c r="Z821" s="5">
        <v>379.79184569</v>
      </c>
      <c r="AA821" s="5">
        <v>402.97083265999999</v>
      </c>
      <c r="AB821" s="5">
        <v>402.97083273999999</v>
      </c>
      <c r="AC821" s="5">
        <v>402.97083275</v>
      </c>
      <c r="AD821" s="5">
        <v>406.38700385999999</v>
      </c>
      <c r="AE821" s="5">
        <v>406.38700390000002</v>
      </c>
      <c r="AF821" s="5">
        <v>406.38700391999998</v>
      </c>
      <c r="AG821" s="5">
        <v>439.38404337999998</v>
      </c>
    </row>
    <row r="822" spans="1:33">
      <c r="A822" s="56" t="s">
        <v>80</v>
      </c>
      <c r="B822" s="56" t="s">
        <v>199</v>
      </c>
      <c r="C822" s="56" t="s">
        <v>282</v>
      </c>
      <c r="D822" s="56" t="s">
        <v>283</v>
      </c>
      <c r="E822" s="56" t="s">
        <v>142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</row>
    <row r="823" spans="1:33">
      <c r="A823" s="56" t="s">
        <v>80</v>
      </c>
      <c r="B823" s="56" t="s">
        <v>200</v>
      </c>
      <c r="C823" s="56" t="s">
        <v>284</v>
      </c>
      <c r="D823" s="56" t="s">
        <v>285</v>
      </c>
      <c r="E823" s="56" t="s">
        <v>142</v>
      </c>
      <c r="F823" s="5">
        <v>168</v>
      </c>
      <c r="G823" s="5">
        <v>168.00000503000001</v>
      </c>
      <c r="H823" s="5">
        <v>168.00001822999999</v>
      </c>
      <c r="I823" s="5">
        <v>168.00001822999999</v>
      </c>
      <c r="J823" s="5">
        <v>168.00001822999999</v>
      </c>
      <c r="K823" s="5">
        <v>259.85359097000003</v>
      </c>
      <c r="L823" s="5">
        <v>364.82984051</v>
      </c>
      <c r="M823" s="5">
        <v>364.82985031999999</v>
      </c>
      <c r="N823" s="5">
        <v>364.82985031999999</v>
      </c>
      <c r="O823" s="5">
        <v>364.82985031999999</v>
      </c>
      <c r="P823" s="5">
        <v>440.92566512000002</v>
      </c>
      <c r="Q823" s="5">
        <v>515.27075216000003</v>
      </c>
      <c r="R823" s="5">
        <v>588.09545175000005</v>
      </c>
      <c r="S823" s="5">
        <v>614.27074041999992</v>
      </c>
      <c r="T823" s="5">
        <v>711.97701881</v>
      </c>
      <c r="U823" s="5">
        <v>714.35268824000002</v>
      </c>
      <c r="V823" s="5">
        <v>714.35268831000008</v>
      </c>
      <c r="W823" s="5">
        <v>714.35268831000008</v>
      </c>
      <c r="X823" s="5">
        <v>714.35268831000008</v>
      </c>
      <c r="Y823" s="5">
        <v>714.35268831000008</v>
      </c>
      <c r="Z823" s="5">
        <v>714.35268831000008</v>
      </c>
      <c r="AA823" s="5">
        <v>714.35268831000008</v>
      </c>
      <c r="AB823" s="5">
        <v>714.35268831000008</v>
      </c>
      <c r="AC823" s="5">
        <v>714.35268831000008</v>
      </c>
      <c r="AD823" s="5">
        <v>714.35268831000008</v>
      </c>
      <c r="AE823" s="5">
        <v>714.35268831000008</v>
      </c>
      <c r="AF823" s="5">
        <v>714.35268831000008</v>
      </c>
      <c r="AG823" s="5">
        <v>546.35268831000008</v>
      </c>
    </row>
    <row r="824" spans="1:33">
      <c r="A824" s="56" t="s">
        <v>80</v>
      </c>
      <c r="B824" s="56" t="s">
        <v>200</v>
      </c>
      <c r="C824" s="56" t="s">
        <v>286</v>
      </c>
      <c r="D824" s="56" t="s">
        <v>287</v>
      </c>
      <c r="E824" s="56" t="s">
        <v>142</v>
      </c>
      <c r="F824" s="5">
        <v>251.35</v>
      </c>
      <c r="G824" s="5">
        <v>251.35000310999999</v>
      </c>
      <c r="H824" s="5">
        <v>251.35001136</v>
      </c>
      <c r="I824" s="5">
        <v>251.35001136</v>
      </c>
      <c r="J824" s="5">
        <v>251.35001136</v>
      </c>
      <c r="K824" s="5">
        <v>251.35001138999999</v>
      </c>
      <c r="L824" s="5">
        <v>251.35002458</v>
      </c>
      <c r="M824" s="5">
        <v>370.78361567000002</v>
      </c>
      <c r="N824" s="5">
        <v>622.20014843000001</v>
      </c>
      <c r="O824" s="5">
        <v>622.20014843000001</v>
      </c>
      <c r="P824" s="5">
        <v>622.20014847000004</v>
      </c>
      <c r="Q824" s="5">
        <v>622.20014951999997</v>
      </c>
      <c r="R824" s="5">
        <v>662.48554385</v>
      </c>
      <c r="S824" s="5">
        <v>693.20353553999996</v>
      </c>
      <c r="T824" s="5">
        <v>714.72762058000001</v>
      </c>
      <c r="U824" s="5">
        <v>727.67116680000004</v>
      </c>
      <c r="V824" s="5">
        <v>749.12370286999999</v>
      </c>
      <c r="W824" s="5">
        <v>749.12370286999999</v>
      </c>
      <c r="X824" s="5">
        <v>749.12370286999999</v>
      </c>
      <c r="Y824" s="5">
        <v>749.12370286999999</v>
      </c>
      <c r="Z824" s="5">
        <v>749.12370286999999</v>
      </c>
      <c r="AA824" s="5">
        <v>749.12370286999999</v>
      </c>
      <c r="AB824" s="5">
        <v>749.12370286999999</v>
      </c>
      <c r="AC824" s="5">
        <v>749.12370286999999</v>
      </c>
      <c r="AD824" s="5">
        <v>749.12370286999999</v>
      </c>
      <c r="AE824" s="5">
        <v>749.12370286999999</v>
      </c>
      <c r="AF824" s="5">
        <v>749.12370286999999</v>
      </c>
      <c r="AG824" s="5">
        <v>609.37370286999999</v>
      </c>
    </row>
    <row r="825" spans="1:33">
      <c r="A825" s="56" t="s">
        <v>80</v>
      </c>
      <c r="B825" s="56" t="s">
        <v>200</v>
      </c>
      <c r="C825" s="56" t="s">
        <v>288</v>
      </c>
      <c r="D825" s="56" t="s">
        <v>289</v>
      </c>
      <c r="E825" s="56" t="s">
        <v>142</v>
      </c>
      <c r="F825" s="5">
        <v>144</v>
      </c>
      <c r="G825" s="5">
        <v>319.39291908000001</v>
      </c>
      <c r="H825" s="5">
        <v>670.47393431</v>
      </c>
      <c r="I825" s="5">
        <v>670.47393431</v>
      </c>
      <c r="J825" s="5">
        <v>670.47393431</v>
      </c>
      <c r="K825" s="5">
        <v>670.47393437000005</v>
      </c>
      <c r="L825" s="5">
        <v>690.20903283000007</v>
      </c>
      <c r="M825" s="5">
        <v>690.2090513500001</v>
      </c>
      <c r="N825" s="5">
        <v>690.20905137000011</v>
      </c>
      <c r="O825" s="5">
        <v>690.20905137000011</v>
      </c>
      <c r="P825" s="5">
        <v>740.41529962000004</v>
      </c>
      <c r="Q825" s="5">
        <v>792.21633350000002</v>
      </c>
      <c r="R825" s="5">
        <v>804.97761364999997</v>
      </c>
      <c r="S825" s="5">
        <v>875.16077960999996</v>
      </c>
      <c r="T825" s="5">
        <v>883.1506895199999</v>
      </c>
      <c r="U825" s="5">
        <v>961.43428463999999</v>
      </c>
      <c r="V825" s="5">
        <v>961.43428483000002</v>
      </c>
      <c r="W825" s="5">
        <v>961.43428483000002</v>
      </c>
      <c r="X825" s="5">
        <v>961.43428483000002</v>
      </c>
      <c r="Y825" s="5">
        <v>961.43428483000002</v>
      </c>
      <c r="Z825" s="5">
        <v>961.43428483000002</v>
      </c>
      <c r="AA825" s="5">
        <v>817.43428483000002</v>
      </c>
      <c r="AB825" s="5">
        <v>817.43428483000002</v>
      </c>
      <c r="AC825" s="5">
        <v>817.43428483000002</v>
      </c>
      <c r="AD825" s="5">
        <v>817.43428483000002</v>
      </c>
      <c r="AE825" s="5">
        <v>817.43428483000002</v>
      </c>
      <c r="AF825" s="5">
        <v>817.43428483000002</v>
      </c>
      <c r="AG825" s="5">
        <v>817.43428483000002</v>
      </c>
    </row>
    <row r="827" spans="1:33">
      <c r="A827" s="56" t="s">
        <v>80</v>
      </c>
      <c r="B827" s="56" t="s">
        <v>163</v>
      </c>
      <c r="C827" s="56" t="s">
        <v>290</v>
      </c>
      <c r="D827" s="56" t="s">
        <v>291</v>
      </c>
      <c r="E827" s="56" t="s">
        <v>141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1.4699999999999999E-6</v>
      </c>
      <c r="O827" s="5">
        <v>2.26E-6</v>
      </c>
      <c r="P827" s="5">
        <v>3.6799999999999999E-6</v>
      </c>
      <c r="Q827" s="5">
        <v>3.6799999999999999E-6</v>
      </c>
      <c r="R827" s="5">
        <v>3.6799999999999999E-6</v>
      </c>
      <c r="S827" s="5">
        <v>3.6799999999999999E-6</v>
      </c>
      <c r="T827" s="5">
        <v>5.5799999999999999E-6</v>
      </c>
      <c r="U827" s="5">
        <v>5.5999999999999997E-6</v>
      </c>
      <c r="V827" s="5">
        <v>2.4479999999999999E-5</v>
      </c>
      <c r="W827" s="5">
        <v>252.60740197999999</v>
      </c>
      <c r="X827" s="5">
        <v>467.29155437999998</v>
      </c>
      <c r="Y827" s="5">
        <v>1649.2571026099999</v>
      </c>
      <c r="Z827" s="5">
        <v>4398.6421394199997</v>
      </c>
      <c r="AA827" s="5">
        <v>4398.6421394199997</v>
      </c>
      <c r="AB827" s="5">
        <v>4967.5556412200003</v>
      </c>
      <c r="AC827" s="5">
        <v>4975.7070358299998</v>
      </c>
      <c r="AD827" s="5">
        <v>6503.8632713899997</v>
      </c>
      <c r="AE827" s="5">
        <v>7602.8754325500004</v>
      </c>
      <c r="AF827" s="5">
        <v>7945.1507506099997</v>
      </c>
      <c r="AG827" s="5">
        <v>8579.51885416</v>
      </c>
    </row>
    <row r="828" spans="1:33">
      <c r="A828" s="56" t="s">
        <v>80</v>
      </c>
      <c r="B828" s="56" t="s">
        <v>163</v>
      </c>
      <c r="C828" s="56" t="s">
        <v>292</v>
      </c>
      <c r="D828" s="56" t="s">
        <v>293</v>
      </c>
      <c r="E828" s="56" t="s">
        <v>141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1.6300000000000001E-6</v>
      </c>
      <c r="O828" s="5">
        <v>2.4700000000000001E-6</v>
      </c>
      <c r="P828" s="5">
        <v>4.2699999999999998E-6</v>
      </c>
      <c r="Q828" s="5">
        <v>4.2699999999999998E-6</v>
      </c>
      <c r="R828" s="5">
        <v>4.2699999999999998E-6</v>
      </c>
      <c r="S828" s="5">
        <v>4.2899999999999996E-6</v>
      </c>
      <c r="T828" s="5">
        <v>8.3699999999999995E-6</v>
      </c>
      <c r="U828" s="5">
        <v>8.3799999999999994E-6</v>
      </c>
      <c r="V828" s="5">
        <v>954.59132849000002</v>
      </c>
      <c r="W828" s="5">
        <v>954.59132857999998</v>
      </c>
      <c r="X828" s="5">
        <v>1052.67390477</v>
      </c>
      <c r="Y828" s="5">
        <v>1066.2463822899999</v>
      </c>
      <c r="Z828" s="5">
        <v>1066.2463823099999</v>
      </c>
      <c r="AA828" s="5">
        <v>1066.2463823099999</v>
      </c>
      <c r="AB828" s="5">
        <v>1084.3416455199999</v>
      </c>
      <c r="AC828" s="5">
        <v>1095.26454472</v>
      </c>
      <c r="AD828" s="5">
        <v>1095.2645447299999</v>
      </c>
      <c r="AE828" s="5">
        <v>1101.1696174900001</v>
      </c>
      <c r="AF828" s="5">
        <v>1101.1696175</v>
      </c>
      <c r="AG828" s="5">
        <v>1101.1696175300001</v>
      </c>
    </row>
    <row r="829" spans="1:33">
      <c r="A829" s="56" t="s">
        <v>80</v>
      </c>
      <c r="B829" s="56" t="s">
        <v>198</v>
      </c>
      <c r="C829" s="56" t="s">
        <v>294</v>
      </c>
      <c r="D829" s="56" t="s">
        <v>295</v>
      </c>
      <c r="E829" s="56" t="s">
        <v>141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1.79E-6</v>
      </c>
      <c r="O829" s="5">
        <v>2.1600000000000001E-6</v>
      </c>
      <c r="P829" s="5">
        <v>2.6199999999999999E-6</v>
      </c>
      <c r="Q829" s="5">
        <v>2.6400000000000001E-6</v>
      </c>
      <c r="R829" s="5">
        <v>4.2400000000000001E-6</v>
      </c>
      <c r="S829" s="5">
        <v>4.25E-6</v>
      </c>
      <c r="T829" s="5">
        <v>5.8000000000000004E-6</v>
      </c>
      <c r="U829" s="5">
        <v>5.8100000000000003E-6</v>
      </c>
      <c r="V829" s="5">
        <v>8.2400000000000007E-6</v>
      </c>
      <c r="W829" s="5">
        <v>1.0519999999999999E-5</v>
      </c>
      <c r="X829" s="5">
        <v>17.511878670000002</v>
      </c>
      <c r="Y829" s="5">
        <v>19.27844017</v>
      </c>
      <c r="Z829" s="5">
        <v>225.41707446999999</v>
      </c>
      <c r="AA829" s="5">
        <v>333.33534565000002</v>
      </c>
      <c r="AB829" s="5">
        <v>431.11898029999998</v>
      </c>
      <c r="AC829" s="5">
        <v>533.14734478000003</v>
      </c>
      <c r="AD829" s="5">
        <v>533.14734481999994</v>
      </c>
      <c r="AE829" s="5">
        <v>578.53257377</v>
      </c>
      <c r="AF829" s="5">
        <v>578.53257379000001</v>
      </c>
      <c r="AG829" s="5">
        <v>578.53257380000002</v>
      </c>
    </row>
    <row r="830" spans="1:33">
      <c r="A830" s="56" t="s">
        <v>80</v>
      </c>
      <c r="B830" s="56" t="s">
        <v>200</v>
      </c>
      <c r="C830" s="56" t="s">
        <v>296</v>
      </c>
      <c r="D830" s="56" t="s">
        <v>297</v>
      </c>
      <c r="E830" s="56" t="s">
        <v>141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</row>
    <row r="831" spans="1:33">
      <c r="A831" s="56" t="s">
        <v>80</v>
      </c>
      <c r="B831" s="56" t="s">
        <v>198</v>
      </c>
      <c r="C831" s="56" t="s">
        <v>298</v>
      </c>
      <c r="D831" s="56" t="s">
        <v>299</v>
      </c>
      <c r="E831" s="56" t="s">
        <v>141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</row>
    <row r="832" spans="1:33">
      <c r="A832" s="56" t="s">
        <v>80</v>
      </c>
      <c r="B832" s="56" t="s">
        <v>199</v>
      </c>
      <c r="C832" s="56" t="s">
        <v>300</v>
      </c>
      <c r="D832" s="56" t="s">
        <v>301</v>
      </c>
      <c r="E832" s="56" t="s">
        <v>141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</row>
  </sheetData>
  <autoFilter ref="A3:E832" xr:uid="{00000000-0009-0000-0000-00000C000000}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2">
    <tabColor theme="7"/>
  </sheetPr>
  <dimension ref="A1:AG832"/>
  <sheetViews>
    <sheetView zoomScaleNormal="100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.5" style="6" customWidth="1"/>
    <col min="3" max="3" width="7.5" style="6" customWidth="1"/>
    <col min="4" max="4" width="24.33203125" style="6" customWidth="1"/>
    <col min="5" max="5" width="14.6640625" style="6" customWidth="1"/>
    <col min="6" max="7" width="9" style="6" customWidth="1"/>
    <col min="8" max="16384" width="9" style="6"/>
  </cols>
  <sheetData>
    <row r="1" spans="1:33" s="53" customFormat="1" ht="23.25" customHeight="1" thickBot="1">
      <c r="A1" s="4" t="s">
        <v>302</v>
      </c>
      <c r="B1" s="4"/>
      <c r="C1" s="3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33" ht="15" customHeight="1" thickTop="1">
      <c r="A2" s="55"/>
      <c r="D2" s="55"/>
      <c r="E2" s="55"/>
    </row>
    <row r="3" spans="1:33">
      <c r="A3" s="57" t="s">
        <v>191</v>
      </c>
      <c r="B3" s="57" t="s">
        <v>194</v>
      </c>
      <c r="C3" s="57" t="s">
        <v>213</v>
      </c>
      <c r="D3" s="57" t="s">
        <v>214</v>
      </c>
      <c r="E3" s="57" t="s">
        <v>195</v>
      </c>
      <c r="F3" s="57">
        <v>2024</v>
      </c>
      <c r="G3" s="57">
        <v>2025</v>
      </c>
      <c r="H3" s="57">
        <v>2026</v>
      </c>
      <c r="I3" s="57">
        <v>2027</v>
      </c>
      <c r="J3" s="57">
        <v>2028</v>
      </c>
      <c r="K3" s="57">
        <v>2029</v>
      </c>
      <c r="L3" s="57">
        <v>2030</v>
      </c>
      <c r="M3" s="57">
        <v>2031</v>
      </c>
      <c r="N3" s="57">
        <v>2032</v>
      </c>
      <c r="O3" s="57">
        <v>2033</v>
      </c>
      <c r="P3" s="57">
        <v>2034</v>
      </c>
      <c r="Q3" s="57">
        <v>2035</v>
      </c>
      <c r="R3" s="57">
        <v>2036</v>
      </c>
      <c r="S3" s="57">
        <v>2037</v>
      </c>
      <c r="T3" s="57">
        <v>2038</v>
      </c>
      <c r="U3" s="57">
        <v>2039</v>
      </c>
      <c r="V3" s="57">
        <v>2040</v>
      </c>
      <c r="W3" s="57">
        <v>2041</v>
      </c>
      <c r="X3" s="57">
        <v>2042</v>
      </c>
      <c r="Y3" s="57">
        <v>2043</v>
      </c>
      <c r="Z3" s="57">
        <v>2044</v>
      </c>
      <c r="AA3" s="57">
        <v>2045</v>
      </c>
      <c r="AB3" s="57">
        <v>2046</v>
      </c>
      <c r="AC3" s="57">
        <v>2047</v>
      </c>
      <c r="AD3" s="57">
        <v>2048</v>
      </c>
      <c r="AE3" s="57">
        <v>2049</v>
      </c>
      <c r="AF3" s="57">
        <v>2050</v>
      </c>
      <c r="AG3" s="57">
        <v>2051</v>
      </c>
    </row>
    <row r="4" spans="1:33">
      <c r="A4" s="56" t="s">
        <v>54</v>
      </c>
      <c r="B4" s="56" t="s">
        <v>197</v>
      </c>
      <c r="C4" s="56" t="s">
        <v>215</v>
      </c>
      <c r="D4" s="56" t="s">
        <v>216</v>
      </c>
      <c r="E4" s="56" t="s">
        <v>217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</row>
    <row r="5" spans="1:33">
      <c r="A5" s="56" t="s">
        <v>54</v>
      </c>
      <c r="B5" s="56" t="s">
        <v>197</v>
      </c>
      <c r="C5" s="56" t="s">
        <v>218</v>
      </c>
      <c r="D5" s="56" t="s">
        <v>219</v>
      </c>
      <c r="E5" s="56" t="s">
        <v>217</v>
      </c>
      <c r="F5" s="5">
        <v>197.55473638511501</v>
      </c>
      <c r="G5" s="5">
        <v>165.27121103710999</v>
      </c>
      <c r="H5" s="5">
        <v>183.98022574039999</v>
      </c>
      <c r="I5" s="5">
        <v>183.5915765740599</v>
      </c>
      <c r="J5" s="5">
        <v>177.8035165512251</v>
      </c>
      <c r="K5" s="5">
        <v>186.01276580641499</v>
      </c>
      <c r="L5" s="5">
        <v>184.77108200379499</v>
      </c>
      <c r="M5" s="5">
        <v>176.03601838736509</v>
      </c>
      <c r="N5" s="5">
        <v>178.45649413934001</v>
      </c>
      <c r="O5" s="5">
        <v>154.6980668355101</v>
      </c>
      <c r="P5" s="5">
        <v>164.45034650077511</v>
      </c>
      <c r="Q5" s="5">
        <v>155.040921503085</v>
      </c>
      <c r="R5" s="5">
        <v>155.03536751403499</v>
      </c>
      <c r="S5" s="5">
        <v>149.22230449174</v>
      </c>
      <c r="T5" s="5">
        <v>58.653549494699973</v>
      </c>
      <c r="U5" s="5">
        <v>58.805619117915043</v>
      </c>
      <c r="V5" s="5">
        <v>30.279369310599971</v>
      </c>
      <c r="W5" s="5">
        <v>25.945091951830008</v>
      </c>
      <c r="X5" s="5">
        <v>28.48864963137499</v>
      </c>
      <c r="Y5" s="5">
        <v>27.732571488874999</v>
      </c>
      <c r="Z5" s="5">
        <v>21.200256598530011</v>
      </c>
      <c r="AA5" s="5">
        <v>22.143277128815001</v>
      </c>
      <c r="AB5" s="5">
        <v>21.89179656343001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</row>
    <row r="6" spans="1:33">
      <c r="A6" s="56" t="s">
        <v>54</v>
      </c>
      <c r="B6" s="56" t="s">
        <v>197</v>
      </c>
      <c r="C6" s="56" t="s">
        <v>220</v>
      </c>
      <c r="D6" s="56" t="s">
        <v>221</v>
      </c>
      <c r="E6" s="56" t="s">
        <v>217</v>
      </c>
      <c r="F6" s="5">
        <v>972.08921483528991</v>
      </c>
      <c r="G6" s="5">
        <v>791.44177897712996</v>
      </c>
      <c r="H6" s="5">
        <v>949.08833326801505</v>
      </c>
      <c r="I6" s="5">
        <v>944.12996573898511</v>
      </c>
      <c r="J6" s="5">
        <v>904.66837227221981</v>
      </c>
      <c r="K6" s="5">
        <v>887.91713007896999</v>
      </c>
      <c r="L6" s="5">
        <v>831.92837897577965</v>
      </c>
      <c r="M6" s="5">
        <v>905.24884788300506</v>
      </c>
      <c r="N6" s="5">
        <v>934.01696746718994</v>
      </c>
      <c r="O6" s="5">
        <v>725.35988484788504</v>
      </c>
      <c r="P6" s="5">
        <v>820.33983852343522</v>
      </c>
      <c r="Q6" s="5">
        <v>821.89234479177503</v>
      </c>
      <c r="R6" s="5">
        <v>851.0615692720653</v>
      </c>
      <c r="S6" s="5">
        <v>922.52615785177022</v>
      </c>
      <c r="T6" s="5">
        <v>1255.8299772985299</v>
      </c>
      <c r="U6" s="5">
        <v>1196.3631548585161</v>
      </c>
      <c r="V6" s="5">
        <v>1177.1642807793601</v>
      </c>
      <c r="W6" s="5">
        <v>1139.46092596573</v>
      </c>
      <c r="X6" s="5">
        <v>1985.523300298951</v>
      </c>
      <c r="Y6" s="5">
        <v>1748.986691853165</v>
      </c>
      <c r="Z6" s="5">
        <v>2368.4738799169099</v>
      </c>
      <c r="AA6" s="5">
        <v>2535.1723396696798</v>
      </c>
      <c r="AB6" s="5">
        <v>2496.6551822302499</v>
      </c>
      <c r="AC6" s="5">
        <v>2498.0751043123491</v>
      </c>
      <c r="AD6" s="5">
        <v>2602.7971881156241</v>
      </c>
      <c r="AE6" s="5">
        <v>2539.635156843025</v>
      </c>
      <c r="AF6" s="5">
        <v>2251.363511310471</v>
      </c>
      <c r="AG6" s="5">
        <v>2200.4068788500699</v>
      </c>
    </row>
    <row r="7" spans="1:33">
      <c r="A7" s="56" t="s">
        <v>54</v>
      </c>
      <c r="B7" s="56" t="s">
        <v>197</v>
      </c>
      <c r="C7" s="56" t="s">
        <v>222</v>
      </c>
      <c r="D7" s="56" t="s">
        <v>223</v>
      </c>
      <c r="E7" s="56" t="s">
        <v>217</v>
      </c>
      <c r="F7" s="5">
        <v>1336.6590596201049</v>
      </c>
      <c r="G7" s="5">
        <v>1204.88644808351</v>
      </c>
      <c r="H7" s="5">
        <v>1364.3272143812801</v>
      </c>
      <c r="I7" s="5">
        <v>1349.89907801768</v>
      </c>
      <c r="J7" s="5">
        <v>1305.04344374312</v>
      </c>
      <c r="K7" s="5">
        <v>1344.916621691955</v>
      </c>
      <c r="L7" s="5">
        <v>1286.96755756475</v>
      </c>
      <c r="M7" s="5">
        <v>1323.525422861725</v>
      </c>
      <c r="N7" s="5">
        <v>1312.628808524905</v>
      </c>
      <c r="O7" s="5">
        <v>1072.1408390792251</v>
      </c>
      <c r="P7" s="5">
        <v>1209.329575904756</v>
      </c>
      <c r="Q7" s="5">
        <v>1210.3627954551851</v>
      </c>
      <c r="R7" s="5">
        <v>1241.474318012625</v>
      </c>
      <c r="S7" s="5">
        <v>1266.415693996415</v>
      </c>
      <c r="T7" s="5">
        <v>1197.500221092095</v>
      </c>
      <c r="U7" s="5">
        <v>1135.5433112161149</v>
      </c>
      <c r="V7" s="5">
        <v>1155.7673094067</v>
      </c>
      <c r="W7" s="5">
        <v>1120.5707857403499</v>
      </c>
      <c r="X7" s="5">
        <v>1108.2239588390601</v>
      </c>
      <c r="Y7" s="5">
        <v>1099.4891006314899</v>
      </c>
      <c r="Z7" s="5">
        <v>924.96333295629995</v>
      </c>
      <c r="AA7" s="5">
        <v>931.77963165002495</v>
      </c>
      <c r="AB7" s="5">
        <v>898.45378176022484</v>
      </c>
      <c r="AC7" s="5">
        <v>938.95477564777536</v>
      </c>
      <c r="AD7" s="5">
        <v>1020.224300853225</v>
      </c>
      <c r="AE7" s="5">
        <v>2396.4213590566901</v>
      </c>
      <c r="AF7" s="5">
        <v>2383.5023962058372</v>
      </c>
      <c r="AG7" s="5">
        <v>2368.9767369399901</v>
      </c>
    </row>
    <row r="8" spans="1:33">
      <c r="A8" s="56" t="s">
        <v>54</v>
      </c>
      <c r="B8" s="56" t="s">
        <v>197</v>
      </c>
      <c r="C8" s="56" t="s">
        <v>224</v>
      </c>
      <c r="D8" s="56" t="s">
        <v>225</v>
      </c>
      <c r="E8" s="56" t="s">
        <v>217</v>
      </c>
      <c r="F8" s="5">
        <v>34.882593504845048</v>
      </c>
      <c r="G8" s="5">
        <v>27.41971998636501</v>
      </c>
      <c r="H8" s="5">
        <v>30.34824839901</v>
      </c>
      <c r="I8" s="5">
        <v>29.487206200845019</v>
      </c>
      <c r="J8" s="5">
        <v>77.035851290079975</v>
      </c>
      <c r="K8" s="5">
        <v>121.133526340355</v>
      </c>
      <c r="L8" s="5">
        <v>118.82589204448</v>
      </c>
      <c r="M8" s="5">
        <v>142.63983704788009</v>
      </c>
      <c r="N8" s="5">
        <v>142.84595508999999</v>
      </c>
      <c r="O8" s="5">
        <v>133.73809167419989</v>
      </c>
      <c r="P8" s="5">
        <v>141.26565511179999</v>
      </c>
      <c r="Q8" s="5">
        <v>136.7563154371251</v>
      </c>
      <c r="R8" s="5">
        <v>141.75127202922491</v>
      </c>
      <c r="S8" s="5">
        <v>148.29035382472989</v>
      </c>
      <c r="T8" s="5">
        <v>136.28581481787509</v>
      </c>
      <c r="U8" s="5">
        <v>128.89827434388499</v>
      </c>
      <c r="V8" s="5">
        <v>134.85187420825511</v>
      </c>
      <c r="W8" s="5">
        <v>133.86403431497999</v>
      </c>
      <c r="X8" s="5">
        <v>137.47746542326001</v>
      </c>
      <c r="Y8" s="5">
        <v>135.30578292711991</v>
      </c>
      <c r="Z8" s="5">
        <v>123.91797451814</v>
      </c>
      <c r="AA8" s="5">
        <v>122.134231272615</v>
      </c>
      <c r="AB8" s="5">
        <v>115.64664569075489</v>
      </c>
      <c r="AC8" s="5">
        <v>122.4591236630001</v>
      </c>
      <c r="AD8" s="5">
        <v>132.58216939690001</v>
      </c>
      <c r="AE8" s="5">
        <v>125.23788732524</v>
      </c>
      <c r="AF8" s="5">
        <v>117.79637523280491</v>
      </c>
      <c r="AG8" s="5">
        <v>116.0893973762351</v>
      </c>
    </row>
    <row r="9" spans="1:33">
      <c r="A9" s="56" t="s">
        <v>54</v>
      </c>
      <c r="B9" s="56" t="s">
        <v>197</v>
      </c>
      <c r="C9" s="56" t="s">
        <v>226</v>
      </c>
      <c r="D9" s="56" t="s">
        <v>227</v>
      </c>
      <c r="E9" s="56" t="s">
        <v>217</v>
      </c>
      <c r="F9" s="5">
        <v>174.9857109307049</v>
      </c>
      <c r="G9" s="5">
        <v>192.22354071918971</v>
      </c>
      <c r="H9" s="5">
        <v>177.8875509578651</v>
      </c>
      <c r="I9" s="5">
        <v>192.37793429133009</v>
      </c>
      <c r="J9" s="5">
        <v>193.31310292800501</v>
      </c>
      <c r="K9" s="5">
        <v>821.89126949643969</v>
      </c>
      <c r="L9" s="5">
        <v>796.90184651544018</v>
      </c>
      <c r="M9" s="5">
        <v>3816.829464483767</v>
      </c>
      <c r="N9" s="5">
        <v>3641.7714060807339</v>
      </c>
      <c r="O9" s="5">
        <v>3040.9526335190089</v>
      </c>
      <c r="P9" s="5">
        <v>4625.8826953709449</v>
      </c>
      <c r="Q9" s="5">
        <v>4665.1432521087754</v>
      </c>
      <c r="R9" s="5">
        <v>4962.6077338812756</v>
      </c>
      <c r="S9" s="5">
        <v>7776.5055246526072</v>
      </c>
      <c r="T9" s="5">
        <v>9502.5377140283545</v>
      </c>
      <c r="U9" s="5">
        <v>11461.10844347479</v>
      </c>
      <c r="V9" s="5">
        <v>17455.509644005331</v>
      </c>
      <c r="W9" s="5">
        <v>17367.17018613029</v>
      </c>
      <c r="X9" s="5">
        <v>18172.400553052579</v>
      </c>
      <c r="Y9" s="5">
        <v>17646.60440530027</v>
      </c>
      <c r="Z9" s="5">
        <v>14575.27514407912</v>
      </c>
      <c r="AA9" s="5">
        <v>16238.43974993757</v>
      </c>
      <c r="AB9" s="5">
        <v>16092.34836883446</v>
      </c>
      <c r="AC9" s="5">
        <v>17172.896975346419</v>
      </c>
      <c r="AD9" s="5">
        <v>17527.749996633149</v>
      </c>
      <c r="AE9" s="5">
        <v>17631.38270837571</v>
      </c>
      <c r="AF9" s="5">
        <v>16918.699697316039</v>
      </c>
      <c r="AG9" s="5">
        <v>17037.048238530209</v>
      </c>
    </row>
    <row r="10" spans="1:33">
      <c r="A10" s="56" t="s">
        <v>54</v>
      </c>
      <c r="B10" s="56" t="s">
        <v>197</v>
      </c>
      <c r="C10" s="56" t="s">
        <v>228</v>
      </c>
      <c r="D10" s="56" t="s">
        <v>229</v>
      </c>
      <c r="E10" s="56" t="s">
        <v>217</v>
      </c>
      <c r="F10" s="5">
        <v>733.11841440228977</v>
      </c>
      <c r="G10" s="5">
        <v>942.56703204537496</v>
      </c>
      <c r="H10" s="5">
        <v>1033.28996559092</v>
      </c>
      <c r="I10" s="5">
        <v>1082.4600491047099</v>
      </c>
      <c r="J10" s="5">
        <v>1093.9485292085949</v>
      </c>
      <c r="K10" s="5">
        <v>1057.79527373773</v>
      </c>
      <c r="L10" s="5">
        <v>1004.756224128215</v>
      </c>
      <c r="M10" s="5">
        <v>1006.479360633665</v>
      </c>
      <c r="N10" s="5">
        <v>981.68686336248993</v>
      </c>
      <c r="O10" s="5">
        <v>839.49686102637997</v>
      </c>
      <c r="P10" s="5">
        <v>912.24159523890989</v>
      </c>
      <c r="Q10" s="5">
        <v>899.46473548848007</v>
      </c>
      <c r="R10" s="5">
        <v>965.22609737242965</v>
      </c>
      <c r="S10" s="5">
        <v>926.13133609319993</v>
      </c>
      <c r="T10" s="5">
        <v>910.42157018788475</v>
      </c>
      <c r="U10" s="5">
        <v>865.18989641805024</v>
      </c>
      <c r="V10" s="5">
        <v>891.15571144183014</v>
      </c>
      <c r="W10" s="5">
        <v>919.00919729612997</v>
      </c>
      <c r="X10" s="5">
        <v>965.72242016209975</v>
      </c>
      <c r="Y10" s="5">
        <v>1436.63264861218</v>
      </c>
      <c r="Z10" s="5">
        <v>1618.8451754835189</v>
      </c>
      <c r="AA10" s="5">
        <v>1661.3796392653851</v>
      </c>
      <c r="AB10" s="5">
        <v>1586.738050982485</v>
      </c>
      <c r="AC10" s="5">
        <v>2048.0142306756361</v>
      </c>
      <c r="AD10" s="5">
        <v>2080.3031168484449</v>
      </c>
      <c r="AE10" s="5">
        <v>4230.9234782470403</v>
      </c>
      <c r="AF10" s="5">
        <v>4146.6085759479492</v>
      </c>
      <c r="AG10" s="5">
        <v>4045.1180241027259</v>
      </c>
    </row>
    <row r="11" spans="1:33">
      <c r="A11" s="56" t="s">
        <v>54</v>
      </c>
      <c r="B11" s="56" t="s">
        <v>197</v>
      </c>
      <c r="C11" s="56" t="s">
        <v>230</v>
      </c>
      <c r="D11" s="56" t="s">
        <v>231</v>
      </c>
      <c r="E11" s="56" t="s">
        <v>217</v>
      </c>
      <c r="F11" s="5">
        <v>2722.3997055284199</v>
      </c>
      <c r="G11" s="5">
        <v>2804.2492310623788</v>
      </c>
      <c r="H11" s="5">
        <v>2949.554232716906</v>
      </c>
      <c r="I11" s="5">
        <v>2986.3741585144849</v>
      </c>
      <c r="J11" s="5">
        <v>3017.5977586968038</v>
      </c>
      <c r="K11" s="5">
        <v>3066.2840513453598</v>
      </c>
      <c r="L11" s="5">
        <v>3031.3496452532149</v>
      </c>
      <c r="M11" s="5">
        <v>3028.557608673455</v>
      </c>
      <c r="N11" s="5">
        <v>2898.7647290318951</v>
      </c>
      <c r="O11" s="5">
        <v>4332.7132622497147</v>
      </c>
      <c r="P11" s="5">
        <v>4807.6052702363831</v>
      </c>
      <c r="Q11" s="5">
        <v>5717.3423296452083</v>
      </c>
      <c r="R11" s="5">
        <v>6067.8781733697006</v>
      </c>
      <c r="S11" s="5">
        <v>6263.2282753029322</v>
      </c>
      <c r="T11" s="5">
        <v>7555.3011738034629</v>
      </c>
      <c r="U11" s="5">
        <v>7879.5764114154108</v>
      </c>
      <c r="V11" s="5">
        <v>11309.72488293047</v>
      </c>
      <c r="W11" s="5">
        <v>11622.501519455471</v>
      </c>
      <c r="X11" s="5">
        <v>12423.307716998381</v>
      </c>
      <c r="Y11" s="5">
        <v>12182.681367137009</v>
      </c>
      <c r="Z11" s="5">
        <v>12069.54756490123</v>
      </c>
      <c r="AA11" s="5">
        <v>12757.9586400679</v>
      </c>
      <c r="AB11" s="5">
        <v>14925.75059190516</v>
      </c>
      <c r="AC11" s="5">
        <v>15596.72190603062</v>
      </c>
      <c r="AD11" s="5">
        <v>14983.94972842186</v>
      </c>
      <c r="AE11" s="5">
        <v>15856.15903065784</v>
      </c>
      <c r="AF11" s="5">
        <v>19288.108937307879</v>
      </c>
      <c r="AG11" s="5">
        <v>19544.11951115046</v>
      </c>
    </row>
    <row r="12" spans="1:33">
      <c r="A12" s="56" t="s">
        <v>54</v>
      </c>
      <c r="B12" s="56" t="s">
        <v>197</v>
      </c>
      <c r="C12" s="56" t="s">
        <v>232</v>
      </c>
      <c r="D12" s="56" t="s">
        <v>233</v>
      </c>
      <c r="E12" s="56" t="s">
        <v>217</v>
      </c>
      <c r="F12" s="5">
        <v>0</v>
      </c>
      <c r="G12" s="5">
        <v>1.471944999999999E-6</v>
      </c>
      <c r="H12" s="5">
        <v>7.0927500000000008E-6</v>
      </c>
      <c r="I12" s="5">
        <v>1.6027069999999989E-5</v>
      </c>
      <c r="J12" s="5">
        <v>6.3840079999999991E-5</v>
      </c>
      <c r="K12" s="5">
        <v>1.4466513499999999E-4</v>
      </c>
      <c r="L12" s="5">
        <v>1.3913216500000011E-4</v>
      </c>
      <c r="M12" s="5">
        <v>282.7740790281</v>
      </c>
      <c r="N12" s="5">
        <v>272.52711027376989</v>
      </c>
      <c r="O12" s="5">
        <v>236.72066888951491</v>
      </c>
      <c r="P12" s="5">
        <v>260.92413297598011</v>
      </c>
      <c r="Q12" s="5">
        <v>247.39356219299</v>
      </c>
      <c r="R12" s="5">
        <v>280.55362208622518</v>
      </c>
      <c r="S12" s="5">
        <v>276.05168430862511</v>
      </c>
      <c r="T12" s="5">
        <v>277.55986498950489</v>
      </c>
      <c r="U12" s="5">
        <v>280.45781440634482</v>
      </c>
      <c r="V12" s="5">
        <v>300.32528877917019</v>
      </c>
      <c r="W12" s="5">
        <v>711.96989527443998</v>
      </c>
      <c r="X12" s="5">
        <v>2336.1912048064619</v>
      </c>
      <c r="Y12" s="5">
        <v>6529.2064318676867</v>
      </c>
      <c r="Z12" s="5">
        <v>5518.2558201344709</v>
      </c>
      <c r="AA12" s="5">
        <v>6001.1237247337613</v>
      </c>
      <c r="AB12" s="5">
        <v>5775.6568303143331</v>
      </c>
      <c r="AC12" s="5">
        <v>8000.9829653397283</v>
      </c>
      <c r="AD12" s="5">
        <v>8447.2152655929058</v>
      </c>
      <c r="AE12" s="5">
        <v>13113.39203293004</v>
      </c>
      <c r="AF12" s="5">
        <v>13039.09921304102</v>
      </c>
      <c r="AG12" s="5">
        <v>13244.763884398481</v>
      </c>
    </row>
    <row r="13" spans="1:33">
      <c r="A13" s="56" t="s">
        <v>54</v>
      </c>
      <c r="B13" s="56" t="s">
        <v>163</v>
      </c>
      <c r="C13" s="56" t="s">
        <v>234</v>
      </c>
      <c r="D13" s="56" t="s">
        <v>235</v>
      </c>
      <c r="E13" s="56" t="s">
        <v>217</v>
      </c>
      <c r="F13" s="5">
        <v>3.7495350000000019E-6</v>
      </c>
      <c r="G13" s="5">
        <v>3.31351E-6</v>
      </c>
      <c r="H13" s="5">
        <v>7.7385000000000005E-6</v>
      </c>
      <c r="I13" s="5">
        <v>1.9088965000000001E-5</v>
      </c>
      <c r="J13" s="5">
        <v>1.8421915000000002E-5</v>
      </c>
      <c r="K13" s="5">
        <v>2.00177E-5</v>
      </c>
      <c r="L13" s="5">
        <v>2.0718549999999981E-5</v>
      </c>
      <c r="M13" s="5">
        <v>2.2425949999999992E-5</v>
      </c>
      <c r="N13" s="5">
        <v>2.6953585000000011E-5</v>
      </c>
      <c r="O13" s="5">
        <v>2.7834835000000019E-5</v>
      </c>
      <c r="P13" s="5">
        <v>2.7953995E-5</v>
      </c>
      <c r="Q13" s="5">
        <v>6.1868410000000013E-5</v>
      </c>
      <c r="R13" s="5">
        <v>5.8672799999999998E-5</v>
      </c>
      <c r="S13" s="5">
        <v>5.6747270000000023E-5</v>
      </c>
      <c r="T13" s="5">
        <v>1.8799749500000011E-4</v>
      </c>
      <c r="U13" s="5">
        <v>1.391208235E-3</v>
      </c>
      <c r="V13" s="5">
        <v>1.56530515E-3</v>
      </c>
      <c r="W13" s="5">
        <v>1.504252135000001E-3</v>
      </c>
      <c r="X13" s="5">
        <v>1.41257654E-3</v>
      </c>
      <c r="Y13" s="5">
        <v>1.3337683049999989E-3</v>
      </c>
      <c r="Z13" s="5">
        <v>1.246703395E-3</v>
      </c>
      <c r="AA13" s="5">
        <v>1.2691017450000011E-3</v>
      </c>
      <c r="AB13" s="5">
        <v>1.445341485000001E-3</v>
      </c>
      <c r="AC13" s="5">
        <v>1.569219009999999E-3</v>
      </c>
      <c r="AD13" s="5">
        <v>818.0844054861501</v>
      </c>
      <c r="AE13" s="5">
        <v>2993.5152883293508</v>
      </c>
      <c r="AF13" s="5">
        <v>2931.5481454164342</v>
      </c>
      <c r="AG13" s="5">
        <v>3167.409117814716</v>
      </c>
    </row>
    <row r="14" spans="1:33">
      <c r="A14" s="56" t="s">
        <v>54</v>
      </c>
      <c r="B14" s="56" t="s">
        <v>163</v>
      </c>
      <c r="C14" s="56" t="s">
        <v>236</v>
      </c>
      <c r="D14" s="56" t="s">
        <v>237</v>
      </c>
      <c r="E14" s="56" t="s">
        <v>217</v>
      </c>
      <c r="F14" s="5">
        <v>369.5949292023999</v>
      </c>
      <c r="G14" s="5">
        <v>337.54451690687989</v>
      </c>
      <c r="H14" s="5">
        <v>367.70833556770009</v>
      </c>
      <c r="I14" s="5">
        <v>367.26932196956</v>
      </c>
      <c r="J14" s="5">
        <v>373.71553910324002</v>
      </c>
      <c r="K14" s="5">
        <v>398.39623993499521</v>
      </c>
      <c r="L14" s="5">
        <v>384.79479333384012</v>
      </c>
      <c r="M14" s="5">
        <v>366.66147945640961</v>
      </c>
      <c r="N14" s="5">
        <v>361.71722154521012</v>
      </c>
      <c r="O14" s="5">
        <v>324.40253579636499</v>
      </c>
      <c r="P14" s="5">
        <v>335.71278553227501</v>
      </c>
      <c r="Q14" s="5">
        <v>358.73339802488988</v>
      </c>
      <c r="R14" s="5">
        <v>366.47532669812011</v>
      </c>
      <c r="S14" s="5">
        <v>356.87976343748022</v>
      </c>
      <c r="T14" s="5">
        <v>367.47482685501478</v>
      </c>
      <c r="U14" s="5">
        <v>372.70923554234503</v>
      </c>
      <c r="V14" s="5">
        <v>425.06186151985497</v>
      </c>
      <c r="W14" s="5">
        <v>406.60704535200011</v>
      </c>
      <c r="X14" s="5">
        <v>365.60622674677978</v>
      </c>
      <c r="Y14" s="5">
        <v>367.77772215437977</v>
      </c>
      <c r="Z14" s="5">
        <v>372.51794357944982</v>
      </c>
      <c r="AA14" s="5">
        <v>367.28313286740013</v>
      </c>
      <c r="AB14" s="5">
        <v>366.87087928356522</v>
      </c>
      <c r="AC14" s="5">
        <v>384.66234360251519</v>
      </c>
      <c r="AD14" s="5">
        <v>384.42244303229018</v>
      </c>
      <c r="AE14" s="5">
        <v>373.52086373063031</v>
      </c>
      <c r="AF14" s="5">
        <v>372.10502103951518</v>
      </c>
      <c r="AG14" s="5">
        <v>379.83738930878002</v>
      </c>
    </row>
    <row r="15" spans="1:33">
      <c r="A15" s="56" t="s">
        <v>54</v>
      </c>
      <c r="B15" s="56" t="s">
        <v>163</v>
      </c>
      <c r="C15" s="56" t="s">
        <v>238</v>
      </c>
      <c r="D15" s="56" t="s">
        <v>239</v>
      </c>
      <c r="E15" s="56" t="s">
        <v>217</v>
      </c>
      <c r="F15" s="5">
        <v>1057.89955696589</v>
      </c>
      <c r="G15" s="5">
        <v>1024.8975282303099</v>
      </c>
      <c r="H15" s="5">
        <v>1057.4356026088351</v>
      </c>
      <c r="I15" s="5">
        <v>1088.6405259922201</v>
      </c>
      <c r="J15" s="5">
        <v>1344.315980405785</v>
      </c>
      <c r="K15" s="5">
        <v>4280.4853177895448</v>
      </c>
      <c r="L15" s="5">
        <v>4177.8825217607791</v>
      </c>
      <c r="M15" s="5">
        <v>4003.7940301223562</v>
      </c>
      <c r="N15" s="5">
        <v>3867.5587623719989</v>
      </c>
      <c r="O15" s="5">
        <v>3301.5828967437242</v>
      </c>
      <c r="P15" s="5">
        <v>3518.8691704734279</v>
      </c>
      <c r="Q15" s="5">
        <v>4091.358228073309</v>
      </c>
      <c r="R15" s="5">
        <v>4422.7994979507976</v>
      </c>
      <c r="S15" s="5">
        <v>6891.8479820969696</v>
      </c>
      <c r="T15" s="5">
        <v>7619.5305713620046</v>
      </c>
      <c r="U15" s="5">
        <v>7127.5639385262966</v>
      </c>
      <c r="V15" s="5">
        <v>7955.9135164496656</v>
      </c>
      <c r="W15" s="5">
        <v>7747.665915001342</v>
      </c>
      <c r="X15" s="5">
        <v>7259.6332246383572</v>
      </c>
      <c r="Y15" s="5">
        <v>7002.0198434493768</v>
      </c>
      <c r="Z15" s="5">
        <v>7141.8384229595886</v>
      </c>
      <c r="AA15" s="5">
        <v>7556.8496160666746</v>
      </c>
      <c r="AB15" s="5">
        <v>10003.33682400721</v>
      </c>
      <c r="AC15" s="5">
        <v>12329.68452485582</v>
      </c>
      <c r="AD15" s="5">
        <v>12068.42841125505</v>
      </c>
      <c r="AE15" s="5">
        <v>13196.899931110171</v>
      </c>
      <c r="AF15" s="5">
        <v>13588.230086433559</v>
      </c>
      <c r="AG15" s="5">
        <v>14698.581580812061</v>
      </c>
    </row>
    <row r="16" spans="1:33">
      <c r="A16" s="56" t="s">
        <v>54</v>
      </c>
      <c r="B16" s="56" t="s">
        <v>163</v>
      </c>
      <c r="C16" s="56" t="s">
        <v>240</v>
      </c>
      <c r="D16" s="56" t="s">
        <v>241</v>
      </c>
      <c r="E16" s="56" t="s">
        <v>217</v>
      </c>
      <c r="F16" s="5">
        <v>1603.0273468508251</v>
      </c>
      <c r="G16" s="5">
        <v>1535.7875021943501</v>
      </c>
      <c r="H16" s="5">
        <v>1559.8171887500901</v>
      </c>
      <c r="I16" s="5">
        <v>2596.5847123938788</v>
      </c>
      <c r="J16" s="5">
        <v>2590.6955915133408</v>
      </c>
      <c r="K16" s="5">
        <v>4225.6156018828724</v>
      </c>
      <c r="L16" s="5">
        <v>5496.2323948965641</v>
      </c>
      <c r="M16" s="5">
        <v>5337.8528281977087</v>
      </c>
      <c r="N16" s="5">
        <v>6556.7988464866958</v>
      </c>
      <c r="O16" s="5">
        <v>6300.7082689229774</v>
      </c>
      <c r="P16" s="5">
        <v>6616.4959068445833</v>
      </c>
      <c r="Q16" s="5">
        <v>8274.708478402903</v>
      </c>
      <c r="R16" s="5">
        <v>8150.1292553899048</v>
      </c>
      <c r="S16" s="5">
        <v>7998.9418949859028</v>
      </c>
      <c r="T16" s="5">
        <v>8151.6719326180346</v>
      </c>
      <c r="U16" s="5">
        <v>9490.6967101731025</v>
      </c>
      <c r="V16" s="5">
        <v>10551.130593476981</v>
      </c>
      <c r="W16" s="5">
        <v>10613.538350239351</v>
      </c>
      <c r="X16" s="5">
        <v>13657.20868460595</v>
      </c>
      <c r="Y16" s="5">
        <v>13227.17425660807</v>
      </c>
      <c r="Z16" s="5">
        <v>11894.329733109011</v>
      </c>
      <c r="AA16" s="5">
        <v>12359.89351377343</v>
      </c>
      <c r="AB16" s="5">
        <v>13763.058445927451</v>
      </c>
      <c r="AC16" s="5">
        <v>13444.162710218559</v>
      </c>
      <c r="AD16" s="5">
        <v>13683.71551526558</v>
      </c>
      <c r="AE16" s="5">
        <v>13811.798722729771</v>
      </c>
      <c r="AF16" s="5">
        <v>13471.016157784359</v>
      </c>
      <c r="AG16" s="5">
        <v>14532.13627966051</v>
      </c>
    </row>
    <row r="17" spans="1:33">
      <c r="A17" s="56" t="s">
        <v>54</v>
      </c>
      <c r="B17" s="56" t="s">
        <v>163</v>
      </c>
      <c r="C17" s="56" t="s">
        <v>242</v>
      </c>
      <c r="D17" s="56" t="s">
        <v>243</v>
      </c>
      <c r="E17" s="56" t="s">
        <v>217</v>
      </c>
      <c r="F17" s="5">
        <v>112.3883295406649</v>
      </c>
      <c r="G17" s="5">
        <v>102.21153370655</v>
      </c>
      <c r="H17" s="5">
        <v>108.5108787357849</v>
      </c>
      <c r="I17" s="5">
        <v>100.3617744978299</v>
      </c>
      <c r="J17" s="5">
        <v>103.86826261666501</v>
      </c>
      <c r="K17" s="5">
        <v>106.4608002075649</v>
      </c>
      <c r="L17" s="5">
        <v>385.17226387275468</v>
      </c>
      <c r="M17" s="5">
        <v>431.0982516145703</v>
      </c>
      <c r="N17" s="5">
        <v>395.2892806809549</v>
      </c>
      <c r="O17" s="5">
        <v>367.7333374406449</v>
      </c>
      <c r="P17" s="5">
        <v>383.55352142713491</v>
      </c>
      <c r="Q17" s="5">
        <v>388.33602802653479</v>
      </c>
      <c r="R17" s="5">
        <v>370.12732875892488</v>
      </c>
      <c r="S17" s="5">
        <v>369.83037653549019</v>
      </c>
      <c r="T17" s="5">
        <v>338.62753061003008</v>
      </c>
      <c r="U17" s="5">
        <v>435.15695616764498</v>
      </c>
      <c r="V17" s="5">
        <v>479.31292177936518</v>
      </c>
      <c r="W17" s="5">
        <v>469.30565577065511</v>
      </c>
      <c r="X17" s="5">
        <v>455.46367615951488</v>
      </c>
      <c r="Y17" s="5">
        <v>398.22679861038489</v>
      </c>
      <c r="Z17" s="5">
        <v>458.85415081687512</v>
      </c>
      <c r="AA17" s="5">
        <v>457.86708757851483</v>
      </c>
      <c r="AB17" s="5">
        <v>436.42208814281997</v>
      </c>
      <c r="AC17" s="5">
        <v>422.15722020307533</v>
      </c>
      <c r="AD17" s="5">
        <v>436.34445916333021</v>
      </c>
      <c r="AE17" s="5">
        <v>387.44223483981978</v>
      </c>
      <c r="AF17" s="5">
        <v>444.27904088934991</v>
      </c>
      <c r="AG17" s="5">
        <v>426.01590761775998</v>
      </c>
    </row>
    <row r="18" spans="1:33">
      <c r="A18" s="56" t="s">
        <v>54</v>
      </c>
      <c r="B18" s="56" t="s">
        <v>163</v>
      </c>
      <c r="C18" s="56" t="s">
        <v>244</v>
      </c>
      <c r="D18" s="56" t="s">
        <v>245</v>
      </c>
      <c r="E18" s="56" t="s">
        <v>217</v>
      </c>
      <c r="F18" s="5">
        <v>1788.143528550145</v>
      </c>
      <c r="G18" s="5">
        <v>1660.954954744265</v>
      </c>
      <c r="H18" s="5">
        <v>2569.7577157523651</v>
      </c>
      <c r="I18" s="5">
        <v>2495.2260624916998</v>
      </c>
      <c r="J18" s="5">
        <v>2443.3724106993609</v>
      </c>
      <c r="K18" s="5">
        <v>2601.679456832765</v>
      </c>
      <c r="L18" s="5">
        <v>2579.6852670728599</v>
      </c>
      <c r="M18" s="5">
        <v>2570.1036409744561</v>
      </c>
      <c r="N18" s="5">
        <v>2511.367688481314</v>
      </c>
      <c r="O18" s="5">
        <v>2545.8822811700211</v>
      </c>
      <c r="P18" s="5">
        <v>2702.455253407491</v>
      </c>
      <c r="Q18" s="5">
        <v>2804.8529558378609</v>
      </c>
      <c r="R18" s="5">
        <v>2602.405562313636</v>
      </c>
      <c r="S18" s="5">
        <v>2739.6094305690949</v>
      </c>
      <c r="T18" s="5">
        <v>2629.6348853433201</v>
      </c>
      <c r="U18" s="5">
        <v>3098.933220067041</v>
      </c>
      <c r="V18" s="5">
        <v>3432.4780914046119</v>
      </c>
      <c r="W18" s="5">
        <v>7750.6676400467077</v>
      </c>
      <c r="X18" s="5">
        <v>7447.5810395025901</v>
      </c>
      <c r="Y18" s="5">
        <v>8622.7858663641218</v>
      </c>
      <c r="Z18" s="5">
        <v>8020.5555775324183</v>
      </c>
      <c r="AA18" s="5">
        <v>8537.5153605906889</v>
      </c>
      <c r="AB18" s="5">
        <v>8512.780853771832</v>
      </c>
      <c r="AC18" s="5">
        <v>7496.1257439248529</v>
      </c>
      <c r="AD18" s="5">
        <v>8143.16513424191</v>
      </c>
      <c r="AE18" s="5">
        <v>7494.945559587969</v>
      </c>
      <c r="AF18" s="5">
        <v>7172.7901877645882</v>
      </c>
      <c r="AG18" s="5">
        <v>7384.5562385254434</v>
      </c>
    </row>
    <row r="19" spans="1:33">
      <c r="A19" s="56" t="s">
        <v>54</v>
      </c>
      <c r="B19" s="56" t="s">
        <v>163</v>
      </c>
      <c r="C19" s="56" t="s">
        <v>246</v>
      </c>
      <c r="D19" s="56" t="s">
        <v>247</v>
      </c>
      <c r="E19" s="56" t="s">
        <v>217</v>
      </c>
      <c r="F19" s="5">
        <v>850.76317607009003</v>
      </c>
      <c r="G19" s="5">
        <v>829.46870910006976</v>
      </c>
      <c r="H19" s="5">
        <v>903.96471774666009</v>
      </c>
      <c r="I19" s="5">
        <v>869.57504497236471</v>
      </c>
      <c r="J19" s="5">
        <v>854.94233305792545</v>
      </c>
      <c r="K19" s="5">
        <v>911.56196690533011</v>
      </c>
      <c r="L19" s="5">
        <v>892.11910176967001</v>
      </c>
      <c r="M19" s="5">
        <v>869.57587731307012</v>
      </c>
      <c r="N19" s="5">
        <v>862.28978931207473</v>
      </c>
      <c r="O19" s="5">
        <v>779.85411784883001</v>
      </c>
      <c r="P19" s="5">
        <v>824.76704824161004</v>
      </c>
      <c r="Q19" s="5">
        <v>863.1353633216446</v>
      </c>
      <c r="R19" s="5">
        <v>791.90162604355487</v>
      </c>
      <c r="S19" s="5">
        <v>859.29497374807511</v>
      </c>
      <c r="T19" s="5">
        <v>787.77533111785544</v>
      </c>
      <c r="U19" s="5">
        <v>759.44577832806999</v>
      </c>
      <c r="V19" s="5">
        <v>854.48305884835008</v>
      </c>
      <c r="W19" s="5">
        <v>817.50247224432496</v>
      </c>
      <c r="X19" s="5">
        <v>754.56566433656496</v>
      </c>
      <c r="Y19" s="5">
        <v>2717.028787532925</v>
      </c>
      <c r="Z19" s="5">
        <v>2607.8814929915261</v>
      </c>
      <c r="AA19" s="5">
        <v>2721.4934098921999</v>
      </c>
      <c r="AB19" s="5">
        <v>2742.8518885986941</v>
      </c>
      <c r="AC19" s="5">
        <v>2448.0956633876699</v>
      </c>
      <c r="AD19" s="5">
        <v>2672.623760286725</v>
      </c>
      <c r="AE19" s="5">
        <v>2448.2689520998701</v>
      </c>
      <c r="AF19" s="5">
        <v>2249.3363490002671</v>
      </c>
      <c r="AG19" s="5">
        <v>2206.0010794282298</v>
      </c>
    </row>
    <row r="20" spans="1:33">
      <c r="A20" s="56" t="s">
        <v>54</v>
      </c>
      <c r="B20" s="56" t="s">
        <v>163</v>
      </c>
      <c r="C20" s="56" t="s">
        <v>248</v>
      </c>
      <c r="D20" s="56" t="s">
        <v>249</v>
      </c>
      <c r="E20" s="56" t="s">
        <v>217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</row>
    <row r="21" spans="1:33">
      <c r="A21" s="56" t="s">
        <v>54</v>
      </c>
      <c r="B21" s="56" t="s">
        <v>163</v>
      </c>
      <c r="C21" s="56" t="s">
        <v>250</v>
      </c>
      <c r="D21" s="56" t="s">
        <v>251</v>
      </c>
      <c r="E21" s="56" t="s">
        <v>217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</row>
    <row r="22" spans="1:33">
      <c r="A22" s="56" t="s">
        <v>54</v>
      </c>
      <c r="B22" s="56" t="s">
        <v>198</v>
      </c>
      <c r="C22" s="56" t="s">
        <v>252</v>
      </c>
      <c r="D22" s="56" t="s">
        <v>253</v>
      </c>
      <c r="E22" s="56" t="s">
        <v>217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</row>
    <row r="23" spans="1:33">
      <c r="A23" s="56" t="s">
        <v>54</v>
      </c>
      <c r="B23" s="56" t="s">
        <v>198</v>
      </c>
      <c r="C23" s="56" t="s">
        <v>254</v>
      </c>
      <c r="D23" s="56" t="s">
        <v>255</v>
      </c>
      <c r="E23" s="56" t="s">
        <v>217</v>
      </c>
      <c r="F23" s="5">
        <v>0</v>
      </c>
      <c r="G23" s="5">
        <v>1.711535000000001E-6</v>
      </c>
      <c r="H23" s="5">
        <v>5.1277849999999992E-6</v>
      </c>
      <c r="I23" s="5">
        <v>4.6865400000000036E-6</v>
      </c>
      <c r="J23" s="5">
        <v>4.2365450000000006E-6</v>
      </c>
      <c r="K23" s="5">
        <v>6.0452449999999991E-6</v>
      </c>
      <c r="L23" s="5">
        <v>9.3181550000000036E-6</v>
      </c>
      <c r="M23" s="5">
        <v>1.8995310000000002E-5</v>
      </c>
      <c r="N23" s="5">
        <v>1.9022229999999981E-5</v>
      </c>
      <c r="O23" s="5">
        <v>1.8019979999999979E-5</v>
      </c>
      <c r="P23" s="5">
        <v>1.8756060000000009E-5</v>
      </c>
      <c r="Q23" s="5">
        <v>1.9185455000000012E-5</v>
      </c>
      <c r="R23" s="5">
        <v>1.5582545000000009E-5</v>
      </c>
      <c r="S23" s="5">
        <v>4.3012140000000017E-5</v>
      </c>
      <c r="T23" s="5">
        <v>4.6474270000000022E-5</v>
      </c>
      <c r="U23" s="5">
        <v>5.1909009999999988E-5</v>
      </c>
      <c r="V23" s="5">
        <v>1.0458545000000001E-4</v>
      </c>
      <c r="W23" s="5">
        <v>1.0167433E-4</v>
      </c>
      <c r="X23" s="5">
        <v>1.3979028499999991E-4</v>
      </c>
      <c r="Y23" s="5">
        <v>758.60748717601496</v>
      </c>
      <c r="Z23" s="5">
        <v>760.05878618647034</v>
      </c>
      <c r="AA23" s="5">
        <v>873.78454482073926</v>
      </c>
      <c r="AB23" s="5">
        <v>872.02488984689023</v>
      </c>
      <c r="AC23" s="5">
        <v>805.76648056113959</v>
      </c>
      <c r="AD23" s="5">
        <v>909.53613806702992</v>
      </c>
      <c r="AE23" s="5">
        <v>879.78745586202058</v>
      </c>
      <c r="AF23" s="5">
        <v>853.06137294509472</v>
      </c>
      <c r="AG23" s="5">
        <v>941.63208953481467</v>
      </c>
    </row>
    <row r="24" spans="1:33">
      <c r="A24" s="56" t="s">
        <v>54</v>
      </c>
      <c r="B24" s="56" t="s">
        <v>198</v>
      </c>
      <c r="C24" s="56" t="s">
        <v>256</v>
      </c>
      <c r="D24" s="56" t="s">
        <v>257</v>
      </c>
      <c r="E24" s="56" t="s">
        <v>217</v>
      </c>
      <c r="F24" s="5">
        <v>1175.364982197905</v>
      </c>
      <c r="G24" s="5">
        <v>1047.86133631911</v>
      </c>
      <c r="H24" s="5">
        <v>1148.1983710472909</v>
      </c>
      <c r="I24" s="5">
        <v>1110.48848801085</v>
      </c>
      <c r="J24" s="5">
        <v>1095.74259716508</v>
      </c>
      <c r="K24" s="5">
        <v>1120.8101850881601</v>
      </c>
      <c r="L24" s="5">
        <v>1148.8146057459601</v>
      </c>
      <c r="M24" s="5">
        <v>1161.22087667952</v>
      </c>
      <c r="N24" s="5">
        <v>2063.2760412466459</v>
      </c>
      <c r="O24" s="5">
        <v>4161.4425853555749</v>
      </c>
      <c r="P24" s="5">
        <v>4411.566336831952</v>
      </c>
      <c r="Q24" s="5">
        <v>4558.9042034067334</v>
      </c>
      <c r="R24" s="5">
        <v>4216.6902744398603</v>
      </c>
      <c r="S24" s="5">
        <v>4895.5394541508176</v>
      </c>
      <c r="T24" s="5">
        <v>4778.7197790728496</v>
      </c>
      <c r="U24" s="5">
        <v>5475.5840044565266</v>
      </c>
      <c r="V24" s="5">
        <v>5867.4319723691005</v>
      </c>
      <c r="W24" s="5">
        <v>5988.8028498111044</v>
      </c>
      <c r="X24" s="5">
        <v>5823.1770817478991</v>
      </c>
      <c r="Y24" s="5">
        <v>6073.3061927970666</v>
      </c>
      <c r="Z24" s="5">
        <v>5872.7718537351057</v>
      </c>
      <c r="AA24" s="5">
        <v>6210.6126098756977</v>
      </c>
      <c r="AB24" s="5">
        <v>6295.2999179584522</v>
      </c>
      <c r="AC24" s="5">
        <v>5933.6960776983224</v>
      </c>
      <c r="AD24" s="5">
        <v>6352.315009376548</v>
      </c>
      <c r="AE24" s="5">
        <v>6205.1876245178046</v>
      </c>
      <c r="AF24" s="5">
        <v>8158.945163675513</v>
      </c>
      <c r="AG24" s="5">
        <v>8473.082655365637</v>
      </c>
    </row>
    <row r="25" spans="1:33">
      <c r="A25" s="56" t="s">
        <v>54</v>
      </c>
      <c r="B25" s="56" t="s">
        <v>198</v>
      </c>
      <c r="C25" s="56" t="s">
        <v>258</v>
      </c>
      <c r="D25" s="56" t="s">
        <v>259</v>
      </c>
      <c r="E25" s="56" t="s">
        <v>217</v>
      </c>
      <c r="F25" s="5">
        <v>0</v>
      </c>
      <c r="G25" s="5">
        <v>1.9326700000000002E-6</v>
      </c>
      <c r="H25" s="5">
        <v>5.020340000000002E-6</v>
      </c>
      <c r="I25" s="5">
        <v>5.0736599999999983E-6</v>
      </c>
      <c r="J25" s="5">
        <v>5.0606150000000039E-6</v>
      </c>
      <c r="K25" s="5">
        <v>7.2371299999999984E-6</v>
      </c>
      <c r="L25" s="5">
        <v>1.489143999999999E-5</v>
      </c>
      <c r="M25" s="5">
        <v>1.9884354999999999E-5</v>
      </c>
      <c r="N25" s="5">
        <v>1.9432850000000001E-5</v>
      </c>
      <c r="O25" s="5">
        <v>1.8040129999999989E-5</v>
      </c>
      <c r="P25" s="5">
        <v>2.039829499999999E-5</v>
      </c>
      <c r="Q25" s="5">
        <v>2.137124500000002E-5</v>
      </c>
      <c r="R25" s="5">
        <v>1.777346500000001E-5</v>
      </c>
      <c r="S25" s="5">
        <v>2.5588309999999981E-5</v>
      </c>
      <c r="T25" s="5">
        <v>2.8926649999999999E-5</v>
      </c>
      <c r="U25" s="5">
        <v>1.0745976499999999E-4</v>
      </c>
      <c r="V25" s="5">
        <v>757.15664053676005</v>
      </c>
      <c r="W25" s="5">
        <v>760.97553674248002</v>
      </c>
      <c r="X25" s="5">
        <v>701.33013512398031</v>
      </c>
      <c r="Y25" s="5">
        <v>673.02524771385936</v>
      </c>
      <c r="Z25" s="5">
        <v>611.80901969286526</v>
      </c>
      <c r="AA25" s="5">
        <v>683.90641413418484</v>
      </c>
      <c r="AB25" s="5">
        <v>695.95200587359454</v>
      </c>
      <c r="AC25" s="5">
        <v>633.47446467588497</v>
      </c>
      <c r="AD25" s="5">
        <v>693.32159108737005</v>
      </c>
      <c r="AE25" s="5">
        <v>2470.3545557390089</v>
      </c>
      <c r="AF25" s="5">
        <v>6715.3818129178208</v>
      </c>
      <c r="AG25" s="5">
        <v>7145.9816383861862</v>
      </c>
    </row>
    <row r="26" spans="1:33">
      <c r="A26" s="56" t="s">
        <v>54</v>
      </c>
      <c r="B26" s="56" t="s">
        <v>198</v>
      </c>
      <c r="C26" s="56" t="s">
        <v>260</v>
      </c>
      <c r="D26" s="56" t="s">
        <v>261</v>
      </c>
      <c r="E26" s="56" t="s">
        <v>217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</row>
    <row r="27" spans="1:33">
      <c r="A27" s="56" t="s">
        <v>54</v>
      </c>
      <c r="B27" s="56" t="s">
        <v>198</v>
      </c>
      <c r="C27" s="56" t="s">
        <v>262</v>
      </c>
      <c r="D27" s="56" t="s">
        <v>263</v>
      </c>
      <c r="E27" s="56" t="s">
        <v>217</v>
      </c>
      <c r="F27" s="5">
        <v>0</v>
      </c>
      <c r="G27" s="5">
        <v>1.236855E-6</v>
      </c>
      <c r="H27" s="5">
        <v>2.409309999999999E-6</v>
      </c>
      <c r="I27" s="5">
        <v>2.673485000000001E-6</v>
      </c>
      <c r="J27" s="5">
        <v>2.992859999999997E-6</v>
      </c>
      <c r="K27" s="5">
        <v>4.4693049999999984E-6</v>
      </c>
      <c r="L27" s="5">
        <v>6.1080400000000043E-6</v>
      </c>
      <c r="M27" s="5">
        <v>9.1679250000000025E-6</v>
      </c>
      <c r="N27" s="5">
        <v>8.7300149999999988E-6</v>
      </c>
      <c r="O27" s="5">
        <v>8.231519999999997E-6</v>
      </c>
      <c r="P27" s="5">
        <v>8.6241800000000015E-6</v>
      </c>
      <c r="Q27" s="5">
        <v>1.1781825E-5</v>
      </c>
      <c r="R27" s="5">
        <v>9.9582550000000045E-6</v>
      </c>
      <c r="S27" s="5">
        <v>1.595438499999998E-5</v>
      </c>
      <c r="T27" s="5">
        <v>1.714608499999998E-5</v>
      </c>
      <c r="U27" s="5">
        <v>3.3348830000000031E-5</v>
      </c>
      <c r="V27" s="5">
        <v>9.4324935000000005E-5</v>
      </c>
      <c r="W27" s="5">
        <v>9.2590339999999935E-5</v>
      </c>
      <c r="X27" s="5">
        <v>8.6015525000000053E-5</v>
      </c>
      <c r="Y27" s="5">
        <v>723.693985061425</v>
      </c>
      <c r="Z27" s="5">
        <v>691.9312992812952</v>
      </c>
      <c r="AA27" s="5">
        <v>728.6817708372696</v>
      </c>
      <c r="AB27" s="5">
        <v>779.88079384733476</v>
      </c>
      <c r="AC27" s="5">
        <v>722.24085391307005</v>
      </c>
      <c r="AD27" s="5">
        <v>748.82753316590515</v>
      </c>
      <c r="AE27" s="5">
        <v>772.05190492505949</v>
      </c>
      <c r="AF27" s="5">
        <v>730.50619178631041</v>
      </c>
      <c r="AG27" s="5">
        <v>766.35769191966529</v>
      </c>
    </row>
    <row r="28" spans="1:33">
      <c r="A28" s="56" t="s">
        <v>54</v>
      </c>
      <c r="B28" s="56" t="s">
        <v>198</v>
      </c>
      <c r="C28" s="56" t="s">
        <v>264</v>
      </c>
      <c r="D28" s="56" t="s">
        <v>265</v>
      </c>
      <c r="E28" s="56" t="s">
        <v>217</v>
      </c>
      <c r="F28" s="5">
        <v>760.37544609185989</v>
      </c>
      <c r="G28" s="5">
        <v>628.6110447044955</v>
      </c>
      <c r="H28" s="5">
        <v>701.50054476298999</v>
      </c>
      <c r="I28" s="5">
        <v>689.52580823646497</v>
      </c>
      <c r="J28" s="5">
        <v>660.12102504841505</v>
      </c>
      <c r="K28" s="5">
        <v>686.21021798078004</v>
      </c>
      <c r="L28" s="5">
        <v>686.05954856536016</v>
      </c>
      <c r="M28" s="5">
        <v>686.61516318229997</v>
      </c>
      <c r="N28" s="5">
        <v>676.89289350612489</v>
      </c>
      <c r="O28" s="5">
        <v>628.00729590492995</v>
      </c>
      <c r="P28" s="5">
        <v>663.91773587784007</v>
      </c>
      <c r="Q28" s="5">
        <v>680.15949580584004</v>
      </c>
      <c r="R28" s="5">
        <v>604.96798427788985</v>
      </c>
      <c r="S28" s="5">
        <v>659.20526313779999</v>
      </c>
      <c r="T28" s="5">
        <v>645.43365767667524</v>
      </c>
      <c r="U28" s="5">
        <v>618.43466012918475</v>
      </c>
      <c r="V28" s="5">
        <v>691.54683309499512</v>
      </c>
      <c r="W28" s="5">
        <v>680.59964900849036</v>
      </c>
      <c r="X28" s="5">
        <v>643.729142158645</v>
      </c>
      <c r="Y28" s="5">
        <v>1549.432088652055</v>
      </c>
      <c r="Z28" s="5">
        <v>1493.261813137851</v>
      </c>
      <c r="AA28" s="5">
        <v>1449.281764425235</v>
      </c>
      <c r="AB28" s="5">
        <v>1688.18891253727</v>
      </c>
      <c r="AC28" s="5">
        <v>1536.128594311235</v>
      </c>
      <c r="AD28" s="5">
        <v>3394.116613457174</v>
      </c>
      <c r="AE28" s="5">
        <v>3363.4025541844289</v>
      </c>
      <c r="AF28" s="5">
        <v>3117.0666258349952</v>
      </c>
      <c r="AG28" s="5">
        <v>3309.2806009872738</v>
      </c>
    </row>
    <row r="29" spans="1:33">
      <c r="A29" s="56" t="s">
        <v>54</v>
      </c>
      <c r="B29" s="56" t="s">
        <v>199</v>
      </c>
      <c r="C29" s="56" t="s">
        <v>266</v>
      </c>
      <c r="D29" s="56" t="s">
        <v>267</v>
      </c>
      <c r="E29" s="56" t="s">
        <v>217</v>
      </c>
      <c r="F29" s="5">
        <v>269.07681468428501</v>
      </c>
      <c r="G29" s="5">
        <v>222.95863383215479</v>
      </c>
      <c r="H29" s="5">
        <v>249.81148395573501</v>
      </c>
      <c r="I29" s="5">
        <v>244.96279501533999</v>
      </c>
      <c r="J29" s="5">
        <v>239.1012625333</v>
      </c>
      <c r="K29" s="5">
        <v>233.96478391197499</v>
      </c>
      <c r="L29" s="5">
        <v>246.59511660919009</v>
      </c>
      <c r="M29" s="5">
        <v>251.72739869860021</v>
      </c>
      <c r="N29" s="5">
        <v>240.69599964309981</v>
      </c>
      <c r="O29" s="5">
        <v>224.35026997073999</v>
      </c>
      <c r="P29" s="5">
        <v>236.47320762140001</v>
      </c>
      <c r="Q29" s="5">
        <v>244.67407882099999</v>
      </c>
      <c r="R29" s="5">
        <v>215.66268806304001</v>
      </c>
      <c r="S29" s="5">
        <v>229.81404268779511</v>
      </c>
      <c r="T29" s="5">
        <v>227.50187798602991</v>
      </c>
      <c r="U29" s="5">
        <v>216.62103724559509</v>
      </c>
      <c r="V29" s="5">
        <v>217.26452438287501</v>
      </c>
      <c r="W29" s="5">
        <v>228.4178061653451</v>
      </c>
      <c r="X29" s="5">
        <v>133.12183151200011</v>
      </c>
      <c r="Y29" s="5">
        <v>127.4371709819451</v>
      </c>
      <c r="Z29" s="5">
        <v>116.05058009702</v>
      </c>
      <c r="AA29" s="5">
        <v>111.1022731605</v>
      </c>
      <c r="AB29" s="5">
        <v>98.480100358889899</v>
      </c>
      <c r="AC29" s="5">
        <v>120.8569868431151</v>
      </c>
      <c r="AD29" s="5">
        <v>131.48533955376001</v>
      </c>
      <c r="AE29" s="5">
        <v>153.83676758868481</v>
      </c>
      <c r="AF29" s="5">
        <v>0</v>
      </c>
      <c r="AG29" s="5">
        <v>0</v>
      </c>
    </row>
    <row r="30" spans="1:33">
      <c r="A30" s="56" t="s">
        <v>54</v>
      </c>
      <c r="B30" s="56" t="s">
        <v>199</v>
      </c>
      <c r="C30" s="56" t="s">
        <v>268</v>
      </c>
      <c r="D30" s="56" t="s">
        <v>269</v>
      </c>
      <c r="E30" s="56" t="s">
        <v>217</v>
      </c>
      <c r="F30" s="5">
        <v>42.391901300110007</v>
      </c>
      <c r="G30" s="5">
        <v>32.549576049765008</v>
      </c>
      <c r="H30" s="5">
        <v>36.05679812428501</v>
      </c>
      <c r="I30" s="5">
        <v>34.476394710864987</v>
      </c>
      <c r="J30" s="5">
        <v>33.629293797045001</v>
      </c>
      <c r="K30" s="5">
        <v>32.988328290070001</v>
      </c>
      <c r="L30" s="5">
        <v>33.843182102940013</v>
      </c>
      <c r="M30" s="5">
        <v>35.079130076390001</v>
      </c>
      <c r="N30" s="5">
        <v>24.841709151734989</v>
      </c>
      <c r="O30" s="5">
        <v>23.104067263099999</v>
      </c>
      <c r="P30" s="5">
        <v>23.461270198724989</v>
      </c>
      <c r="Q30" s="5">
        <v>24.328239575385009</v>
      </c>
      <c r="R30" s="5">
        <v>22.52161946299999</v>
      </c>
      <c r="S30" s="5">
        <v>23.528899008019991</v>
      </c>
      <c r="T30" s="5">
        <v>22.383764334359999</v>
      </c>
      <c r="U30" s="5">
        <v>1793.9030567309101</v>
      </c>
      <c r="V30" s="5">
        <v>1983.765109893201</v>
      </c>
      <c r="W30" s="5">
        <v>2110.023523385762</v>
      </c>
      <c r="X30" s="5">
        <v>1901.216940259975</v>
      </c>
      <c r="Y30" s="5">
        <v>1796.67342245687</v>
      </c>
      <c r="Z30" s="5">
        <v>1637.73688863236</v>
      </c>
      <c r="AA30" s="5">
        <v>1769.207616162611</v>
      </c>
      <c r="AB30" s="5">
        <v>1778.3266367146391</v>
      </c>
      <c r="AC30" s="5">
        <v>1654.3846721511979</v>
      </c>
      <c r="AD30" s="5">
        <v>1909.7048509959859</v>
      </c>
      <c r="AE30" s="5">
        <v>1767.420702357181</v>
      </c>
      <c r="AF30" s="5">
        <v>2738.3515388541391</v>
      </c>
      <c r="AG30" s="5">
        <v>2717.4902555356962</v>
      </c>
    </row>
    <row r="31" spans="1:33">
      <c r="A31" s="56" t="s">
        <v>54</v>
      </c>
      <c r="B31" s="56" t="s">
        <v>199</v>
      </c>
      <c r="C31" s="56" t="s">
        <v>270</v>
      </c>
      <c r="D31" s="56" t="s">
        <v>271</v>
      </c>
      <c r="E31" s="56" t="s">
        <v>217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</row>
    <row r="32" spans="1:33">
      <c r="A32" s="56" t="s">
        <v>54</v>
      </c>
      <c r="B32" s="56" t="s">
        <v>199</v>
      </c>
      <c r="C32" s="56" t="s">
        <v>272</v>
      </c>
      <c r="D32" s="56" t="s">
        <v>273</v>
      </c>
      <c r="E32" s="56" t="s">
        <v>217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</row>
    <row r="33" spans="1:33">
      <c r="A33" s="56" t="s">
        <v>54</v>
      </c>
      <c r="B33" s="56" t="s">
        <v>199</v>
      </c>
      <c r="C33" s="56" t="s">
        <v>274</v>
      </c>
      <c r="D33" s="56" t="s">
        <v>275</v>
      </c>
      <c r="E33" s="56" t="s">
        <v>217</v>
      </c>
      <c r="F33" s="5">
        <v>572.91366820774988</v>
      </c>
      <c r="G33" s="5">
        <v>538.19276288974982</v>
      </c>
      <c r="H33" s="5">
        <v>590.10433205520985</v>
      </c>
      <c r="I33" s="5">
        <v>564.25277363929013</v>
      </c>
      <c r="J33" s="5">
        <v>565.70218912204507</v>
      </c>
      <c r="K33" s="5">
        <v>549.00846190348011</v>
      </c>
      <c r="L33" s="5">
        <v>560.06883134039026</v>
      </c>
      <c r="M33" s="5">
        <v>585.69472296161018</v>
      </c>
      <c r="N33" s="5">
        <v>543.26924090763521</v>
      </c>
      <c r="O33" s="5">
        <v>511.93786280290482</v>
      </c>
      <c r="P33" s="5">
        <v>527.75344322468027</v>
      </c>
      <c r="Q33" s="5">
        <v>537.01594417201989</v>
      </c>
      <c r="R33" s="5">
        <v>504.73795554106482</v>
      </c>
      <c r="S33" s="5">
        <v>526.533656781015</v>
      </c>
      <c r="T33" s="5">
        <v>488.91054183056002</v>
      </c>
      <c r="U33" s="5">
        <v>486.61834868764498</v>
      </c>
      <c r="V33" s="5">
        <v>516.56292314158998</v>
      </c>
      <c r="W33" s="5">
        <v>538.40603293796494</v>
      </c>
      <c r="X33" s="5">
        <v>519.92996332568521</v>
      </c>
      <c r="Y33" s="5">
        <v>475.92354243106502</v>
      </c>
      <c r="Z33" s="5">
        <v>1228.26452425713</v>
      </c>
      <c r="AA33" s="5">
        <v>953.68664797982979</v>
      </c>
      <c r="AB33" s="5">
        <v>963.37251179454529</v>
      </c>
      <c r="AC33" s="5">
        <v>886.59737975509017</v>
      </c>
      <c r="AD33" s="5">
        <v>1213.7111465169851</v>
      </c>
      <c r="AE33" s="5">
        <v>2235.6222976724162</v>
      </c>
      <c r="AF33" s="5">
        <v>3555.9182202706988</v>
      </c>
      <c r="AG33" s="5">
        <v>3475.916604806212</v>
      </c>
    </row>
    <row r="34" spans="1:33">
      <c r="A34" s="56" t="s">
        <v>54</v>
      </c>
      <c r="B34" s="56" t="s">
        <v>199</v>
      </c>
      <c r="C34" s="56" t="s">
        <v>276</v>
      </c>
      <c r="D34" s="56" t="s">
        <v>277</v>
      </c>
      <c r="E34" s="56" t="s">
        <v>217</v>
      </c>
      <c r="F34" s="5">
        <v>0</v>
      </c>
      <c r="G34" s="5">
        <v>0</v>
      </c>
      <c r="H34" s="5">
        <v>1.0364165000000001E-5</v>
      </c>
      <c r="I34" s="5">
        <v>1.0605119999999999E-5</v>
      </c>
      <c r="J34" s="5">
        <v>1.1867625E-5</v>
      </c>
      <c r="K34" s="5">
        <v>1.222162000000001E-5</v>
      </c>
      <c r="L34" s="5">
        <v>1.4817795E-5</v>
      </c>
      <c r="M34" s="5">
        <v>4.0800374999999988E-5</v>
      </c>
      <c r="N34" s="5">
        <v>3.9518505000000012E-5</v>
      </c>
      <c r="O34" s="5">
        <v>6.7227114999999973E-5</v>
      </c>
      <c r="P34" s="5">
        <v>6.8236980000000003E-5</v>
      </c>
      <c r="Q34" s="5">
        <v>7.0439334999999997E-5</v>
      </c>
      <c r="R34" s="5">
        <v>6.6324320000000006E-5</v>
      </c>
      <c r="S34" s="5">
        <v>8.1446465000000018E-5</v>
      </c>
      <c r="T34" s="5">
        <v>1.3419782499999989E-4</v>
      </c>
      <c r="U34" s="5">
        <v>4.0978014800000014E-3</v>
      </c>
      <c r="V34" s="5">
        <v>4.0637505149999998E-3</v>
      </c>
      <c r="W34" s="5">
        <v>4.4014892549999983E-3</v>
      </c>
      <c r="X34" s="5">
        <v>350.85880823242519</v>
      </c>
      <c r="Y34" s="5">
        <v>808.63049746716467</v>
      </c>
      <c r="Z34" s="5">
        <v>2719.3487455811601</v>
      </c>
      <c r="AA34" s="5">
        <v>2904.6933937431518</v>
      </c>
      <c r="AB34" s="5">
        <v>2945.1113556538012</v>
      </c>
      <c r="AC34" s="5">
        <v>2928.5604260134301</v>
      </c>
      <c r="AD34" s="5">
        <v>3133.746073735696</v>
      </c>
      <c r="AE34" s="5">
        <v>3024.592042525795</v>
      </c>
      <c r="AF34" s="5">
        <v>2971.653243526885</v>
      </c>
      <c r="AG34" s="5">
        <v>3013.5854235481311</v>
      </c>
    </row>
    <row r="35" spans="1:33">
      <c r="A35" s="56" t="s">
        <v>54</v>
      </c>
      <c r="B35" s="56" t="s">
        <v>199</v>
      </c>
      <c r="C35" s="56" t="s">
        <v>278</v>
      </c>
      <c r="D35" s="56" t="s">
        <v>279</v>
      </c>
      <c r="E35" s="56" t="s">
        <v>217</v>
      </c>
      <c r="F35" s="5">
        <v>0</v>
      </c>
      <c r="G35" s="5">
        <v>5.4877599999999991E-6</v>
      </c>
      <c r="H35" s="5">
        <v>1.2122320000000011E-5</v>
      </c>
      <c r="I35" s="5">
        <v>1.5808620000000001E-5</v>
      </c>
      <c r="J35" s="5">
        <v>1.7548284999999992E-5</v>
      </c>
      <c r="K35" s="5">
        <v>1.7127975000000011E-5</v>
      </c>
      <c r="L35" s="5">
        <v>2.2503495000000009E-5</v>
      </c>
      <c r="M35" s="5">
        <v>6.2993244999999995E-5</v>
      </c>
      <c r="N35" s="5">
        <v>5.844577499999996E-5</v>
      </c>
      <c r="O35" s="5">
        <v>277.94168413934023</v>
      </c>
      <c r="P35" s="5">
        <v>285.07455560074999</v>
      </c>
      <c r="Q35" s="5">
        <v>289.79856036010989</v>
      </c>
      <c r="R35" s="5">
        <v>277.65473429658488</v>
      </c>
      <c r="S35" s="5">
        <v>281.79208047514499</v>
      </c>
      <c r="T35" s="5">
        <v>994.95351403735538</v>
      </c>
      <c r="U35" s="5">
        <v>1088.04949105325</v>
      </c>
      <c r="V35" s="5">
        <v>1166.92500247671</v>
      </c>
      <c r="W35" s="5">
        <v>1224.4835437883451</v>
      </c>
      <c r="X35" s="5">
        <v>1142.5719087935399</v>
      </c>
      <c r="Y35" s="5">
        <v>1048.0845903212701</v>
      </c>
      <c r="Z35" s="5">
        <v>1003.92183794782</v>
      </c>
      <c r="AA35" s="5">
        <v>1056.4987948165351</v>
      </c>
      <c r="AB35" s="5">
        <v>1046.0294505811751</v>
      </c>
      <c r="AC35" s="5">
        <v>993.08859799626464</v>
      </c>
      <c r="AD35" s="5">
        <v>1039.9385980512241</v>
      </c>
      <c r="AE35" s="5">
        <v>972.63014496499477</v>
      </c>
      <c r="AF35" s="5">
        <v>965.57911044200034</v>
      </c>
      <c r="AG35" s="5">
        <v>925.5125149925999</v>
      </c>
    </row>
    <row r="36" spans="1:33">
      <c r="A36" s="56" t="s">
        <v>54</v>
      </c>
      <c r="B36" s="56" t="s">
        <v>199</v>
      </c>
      <c r="C36" s="56" t="s">
        <v>280</v>
      </c>
      <c r="D36" s="56" t="s">
        <v>281</v>
      </c>
      <c r="E36" s="56" t="s">
        <v>217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</row>
    <row r="37" spans="1:33">
      <c r="A37" s="56" t="s">
        <v>54</v>
      </c>
      <c r="B37" s="56" t="s">
        <v>199</v>
      </c>
      <c r="C37" s="56" t="s">
        <v>282</v>
      </c>
      <c r="D37" s="56" t="s">
        <v>283</v>
      </c>
      <c r="E37" s="56" t="s">
        <v>217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</row>
    <row r="38" spans="1:33">
      <c r="A38" s="56" t="s">
        <v>54</v>
      </c>
      <c r="B38" s="56" t="s">
        <v>200</v>
      </c>
      <c r="C38" s="56" t="s">
        <v>284</v>
      </c>
      <c r="D38" s="56" t="s">
        <v>285</v>
      </c>
      <c r="E38" s="56" t="s">
        <v>217</v>
      </c>
      <c r="F38" s="5">
        <v>0</v>
      </c>
      <c r="G38" s="5">
        <v>2.1675199999999989E-6</v>
      </c>
      <c r="H38" s="5">
        <v>9.0518800000000076E-6</v>
      </c>
      <c r="I38" s="5">
        <v>9.8672850000000002E-6</v>
      </c>
      <c r="J38" s="5">
        <v>9.1729599999999973E-6</v>
      </c>
      <c r="K38" s="5">
        <v>1.177577999999999E-5</v>
      </c>
      <c r="L38" s="5">
        <v>9.6962999999999922E-6</v>
      </c>
      <c r="M38" s="5">
        <v>1.0645605000000001E-5</v>
      </c>
      <c r="N38" s="5">
        <v>1.177117499999999E-5</v>
      </c>
      <c r="O38" s="5">
        <v>1.1775620000000009E-5</v>
      </c>
      <c r="P38" s="5">
        <v>1.203184500000001E-5</v>
      </c>
      <c r="Q38" s="5">
        <v>1.2047455E-5</v>
      </c>
      <c r="R38" s="5">
        <v>9.4387250000000017E-6</v>
      </c>
      <c r="S38" s="5">
        <v>1.2064035000000009E-5</v>
      </c>
      <c r="T38" s="5">
        <v>1.2772575000000021E-5</v>
      </c>
      <c r="U38" s="5">
        <v>1.384923000000001E-5</v>
      </c>
      <c r="V38" s="5">
        <v>1.4659400000000001E-5</v>
      </c>
      <c r="W38" s="5">
        <v>1.396045500000001E-5</v>
      </c>
      <c r="X38" s="5">
        <v>1.3052500000000001E-5</v>
      </c>
      <c r="Y38" s="5">
        <v>2.5389405000000008E-5</v>
      </c>
      <c r="Z38" s="5">
        <v>2.3678414999999981E-5</v>
      </c>
      <c r="AA38" s="5">
        <v>2.6832885000000011E-5</v>
      </c>
      <c r="AB38" s="5">
        <v>4.4587115000000013E-5</v>
      </c>
      <c r="AC38" s="5">
        <v>3.7960854999999967E-5</v>
      </c>
      <c r="AD38" s="5">
        <v>4.3176344999999971E-5</v>
      </c>
      <c r="AE38" s="5">
        <v>4.2945234999999992E-5</v>
      </c>
      <c r="AF38" s="5">
        <v>4.9147924999999979E-5</v>
      </c>
      <c r="AG38" s="5">
        <v>4.9266764999999991E-5</v>
      </c>
    </row>
    <row r="39" spans="1:33">
      <c r="A39" s="56" t="s">
        <v>54</v>
      </c>
      <c r="B39" s="56" t="s">
        <v>200</v>
      </c>
      <c r="C39" s="56" t="s">
        <v>286</v>
      </c>
      <c r="D39" s="56" t="s">
        <v>287</v>
      </c>
      <c r="E39" s="56" t="s">
        <v>217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</row>
    <row r="40" spans="1:33">
      <c r="A40" s="56" t="s">
        <v>54</v>
      </c>
      <c r="B40" s="56" t="s">
        <v>200</v>
      </c>
      <c r="C40" s="56" t="s">
        <v>288</v>
      </c>
      <c r="D40" s="56" t="s">
        <v>303</v>
      </c>
      <c r="E40" s="56" t="s">
        <v>217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</row>
    <row r="41" spans="1:33" ht="16.5" customHeight="1"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33">
      <c r="A42" s="56" t="s">
        <v>54</v>
      </c>
      <c r="B42" s="56" t="s">
        <v>197</v>
      </c>
      <c r="C42" s="56" t="s">
        <v>215</v>
      </c>
      <c r="D42" s="56" t="s">
        <v>216</v>
      </c>
      <c r="E42" s="56" t="s">
        <v>142</v>
      </c>
      <c r="F42" s="5">
        <v>1369.579538985621</v>
      </c>
      <c r="G42" s="5">
        <v>3617.522874930029</v>
      </c>
      <c r="H42" s="5">
        <v>3771.9400952417332</v>
      </c>
      <c r="I42" s="5">
        <v>3368.062303015065</v>
      </c>
      <c r="J42" s="5">
        <v>3419.9915768075111</v>
      </c>
      <c r="K42" s="5">
        <v>3646.763864144481</v>
      </c>
      <c r="L42" s="5">
        <v>3773.306733900019</v>
      </c>
      <c r="M42" s="5">
        <v>3385.9504573502509</v>
      </c>
      <c r="N42" s="5">
        <v>3800.6603352080879</v>
      </c>
      <c r="O42" s="5">
        <v>3479.50510258232</v>
      </c>
      <c r="P42" s="5">
        <v>3565.517882030435</v>
      </c>
      <c r="Q42" s="5">
        <v>3689.3158461753001</v>
      </c>
      <c r="R42" s="5">
        <v>3724.4433127171892</v>
      </c>
      <c r="S42" s="5">
        <v>3778.4989933086558</v>
      </c>
      <c r="T42" s="5">
        <v>3373.51698008222</v>
      </c>
      <c r="U42" s="5">
        <v>4171.9484336214146</v>
      </c>
      <c r="V42" s="5">
        <v>5622.2752401931994</v>
      </c>
      <c r="W42" s="5">
        <v>5782.2465583093071</v>
      </c>
      <c r="X42" s="5">
        <v>5159.2298503566171</v>
      </c>
      <c r="Y42" s="5">
        <v>5616.7140385948514</v>
      </c>
      <c r="Z42" s="5">
        <v>5424.8367393427316</v>
      </c>
      <c r="AA42" s="5">
        <v>5484.1470221658756</v>
      </c>
      <c r="AB42" s="5">
        <v>6475.9611536318871</v>
      </c>
      <c r="AC42" s="5">
        <v>6448.9273549635573</v>
      </c>
      <c r="AD42" s="5">
        <v>6791.9430875863418</v>
      </c>
      <c r="AE42" s="5">
        <v>5938.1086733952297</v>
      </c>
      <c r="AF42" s="5">
        <v>6010.0073387886814</v>
      </c>
      <c r="AG42" s="5">
        <v>6428.8295116483614</v>
      </c>
    </row>
    <row r="43" spans="1:33">
      <c r="A43" s="56" t="s">
        <v>54</v>
      </c>
      <c r="B43" s="56" t="s">
        <v>197</v>
      </c>
      <c r="C43" s="56" t="s">
        <v>218</v>
      </c>
      <c r="D43" s="56" t="s">
        <v>219</v>
      </c>
      <c r="E43" s="56" t="s">
        <v>142</v>
      </c>
      <c r="F43" s="5">
        <v>105.2380309167451</v>
      </c>
      <c r="G43" s="5">
        <v>104.4388889663099</v>
      </c>
      <c r="H43" s="5">
        <v>108.8845497452549</v>
      </c>
      <c r="I43" s="5">
        <v>96.015905367879995</v>
      </c>
      <c r="J43" s="5">
        <v>102.2714112306699</v>
      </c>
      <c r="K43" s="5">
        <v>99.704640041705076</v>
      </c>
      <c r="L43" s="5">
        <v>106.97201035217491</v>
      </c>
      <c r="M43" s="5">
        <v>89.38735261561493</v>
      </c>
      <c r="N43" s="5">
        <v>105.02236849639991</v>
      </c>
      <c r="O43" s="5">
        <v>1351.4519825214791</v>
      </c>
      <c r="P43" s="5">
        <v>2653.8123549097968</v>
      </c>
      <c r="Q43" s="5">
        <v>2614.7076949787888</v>
      </c>
      <c r="R43" s="5">
        <v>2712.1680351393411</v>
      </c>
      <c r="S43" s="5">
        <v>2531.92597915132</v>
      </c>
      <c r="T43" s="5">
        <v>2199.335980791705</v>
      </c>
      <c r="U43" s="5">
        <v>2562.7490201692799</v>
      </c>
      <c r="V43" s="5">
        <v>2630.7460502544991</v>
      </c>
      <c r="W43" s="5">
        <v>2689.4476935305252</v>
      </c>
      <c r="X43" s="5">
        <v>2419.0391191358649</v>
      </c>
      <c r="Y43" s="5">
        <v>2505.411474030519</v>
      </c>
      <c r="Z43" s="5">
        <v>2688.6301909107751</v>
      </c>
      <c r="AA43" s="5">
        <v>2563.2507770137249</v>
      </c>
      <c r="AB43" s="5">
        <v>2458.456714989115</v>
      </c>
      <c r="AC43" s="5">
        <v>2493.3637721895552</v>
      </c>
      <c r="AD43" s="5">
        <v>2430.625235105646</v>
      </c>
      <c r="AE43" s="5">
        <v>2095.6293440322802</v>
      </c>
      <c r="AF43" s="5">
        <v>2279.2275741271792</v>
      </c>
      <c r="AG43" s="5">
        <v>2349.7764132703769</v>
      </c>
    </row>
    <row r="44" spans="1:33">
      <c r="A44" s="56" t="s">
        <v>54</v>
      </c>
      <c r="B44" s="56" t="s">
        <v>197</v>
      </c>
      <c r="C44" s="56" t="s">
        <v>220</v>
      </c>
      <c r="D44" s="56" t="s">
        <v>221</v>
      </c>
      <c r="E44" s="56" t="s">
        <v>142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</row>
    <row r="45" spans="1:33">
      <c r="A45" s="56" t="s">
        <v>54</v>
      </c>
      <c r="B45" s="56" t="s">
        <v>197</v>
      </c>
      <c r="C45" s="56" t="s">
        <v>222</v>
      </c>
      <c r="D45" s="56" t="s">
        <v>223</v>
      </c>
      <c r="E45" s="56" t="s">
        <v>142</v>
      </c>
      <c r="F45" s="5">
        <v>0</v>
      </c>
      <c r="G45" s="5">
        <v>2.6046165000000009E-5</v>
      </c>
      <c r="H45" s="5">
        <v>3.7090869999999992E-5</v>
      </c>
      <c r="I45" s="5">
        <v>4.9461895000000008E-5</v>
      </c>
      <c r="J45" s="5">
        <v>3031.1823475750421</v>
      </c>
      <c r="K45" s="5">
        <v>2884.430628309085</v>
      </c>
      <c r="L45" s="5">
        <v>5048.484046254187</v>
      </c>
      <c r="M45" s="5">
        <v>4308.9262136615689</v>
      </c>
      <c r="N45" s="5">
        <v>4672.2142595403693</v>
      </c>
      <c r="O45" s="5">
        <v>4673.1488463551595</v>
      </c>
      <c r="P45" s="5">
        <v>4599.0978292235359</v>
      </c>
      <c r="Q45" s="5">
        <v>4870.0733433084279</v>
      </c>
      <c r="R45" s="5">
        <v>5033.4821563897212</v>
      </c>
      <c r="S45" s="5">
        <v>4584.0917594701414</v>
      </c>
      <c r="T45" s="5">
        <v>4282.5301396464356</v>
      </c>
      <c r="U45" s="5">
        <v>4445.0170905689602</v>
      </c>
      <c r="V45" s="5">
        <v>4247.6732952754219</v>
      </c>
      <c r="W45" s="5">
        <v>4788.8001442786835</v>
      </c>
      <c r="X45" s="5">
        <v>4052.673995929345</v>
      </c>
      <c r="Y45" s="5">
        <v>4346.9960775491436</v>
      </c>
      <c r="Z45" s="5">
        <v>4395.9972098637991</v>
      </c>
      <c r="AA45" s="5">
        <v>4269.6787687551741</v>
      </c>
      <c r="AB45" s="5">
        <v>4447.5146251401893</v>
      </c>
      <c r="AC45" s="5">
        <v>4558.9066177449513</v>
      </c>
      <c r="AD45" s="5">
        <v>4333.1982242548956</v>
      </c>
      <c r="AE45" s="5">
        <v>4126.2266728513096</v>
      </c>
      <c r="AF45" s="5">
        <v>4628.8683653697171</v>
      </c>
      <c r="AG45" s="5">
        <v>4363.501814057021</v>
      </c>
    </row>
    <row r="46" spans="1:33">
      <c r="A46" s="56" t="s">
        <v>54</v>
      </c>
      <c r="B46" s="56" t="s">
        <v>197</v>
      </c>
      <c r="C46" s="56" t="s">
        <v>224</v>
      </c>
      <c r="D46" s="56" t="s">
        <v>225</v>
      </c>
      <c r="E46" s="56" t="s">
        <v>142</v>
      </c>
      <c r="F46" s="5">
        <v>0</v>
      </c>
      <c r="G46" s="5">
        <v>8.0542699999999997E-6</v>
      </c>
      <c r="H46" s="5">
        <v>1.9708900000000021E-5</v>
      </c>
      <c r="I46" s="5">
        <v>1.8310570000000009E-5</v>
      </c>
      <c r="J46" s="5">
        <v>4.2120035000000013E-5</v>
      </c>
      <c r="K46" s="5">
        <v>262.18359256384031</v>
      </c>
      <c r="L46" s="5">
        <v>271.73381964727531</v>
      </c>
      <c r="M46" s="5">
        <v>228.3144415643801</v>
      </c>
      <c r="N46" s="5">
        <v>263.91579182379007</v>
      </c>
      <c r="O46" s="5">
        <v>236.61329826323009</v>
      </c>
      <c r="P46" s="5">
        <v>230.95126424274011</v>
      </c>
      <c r="Q46" s="5">
        <v>233.60538360100509</v>
      </c>
      <c r="R46" s="5">
        <v>244.2699562180149</v>
      </c>
      <c r="S46" s="5">
        <v>245.4552088640099</v>
      </c>
      <c r="T46" s="5">
        <v>249.59224041534489</v>
      </c>
      <c r="U46" s="5">
        <v>249.6003007075401</v>
      </c>
      <c r="V46" s="5">
        <v>255.95099637352499</v>
      </c>
      <c r="W46" s="5">
        <v>257.79749747753999</v>
      </c>
      <c r="X46" s="5">
        <v>215.95320762739991</v>
      </c>
      <c r="Y46" s="5">
        <v>243.95995161546489</v>
      </c>
      <c r="Z46" s="5">
        <v>221.84891308941511</v>
      </c>
      <c r="AA46" s="5">
        <v>211.65710606295511</v>
      </c>
      <c r="AB46" s="5">
        <v>207.7196295696001</v>
      </c>
      <c r="AC46" s="5">
        <v>212.05503265366011</v>
      </c>
      <c r="AD46" s="5">
        <v>235.21745177498491</v>
      </c>
      <c r="AE46" s="5">
        <v>232.57105193166501</v>
      </c>
      <c r="AF46" s="5">
        <v>225.01585021613511</v>
      </c>
      <c r="AG46" s="5">
        <v>223.22463539398021</v>
      </c>
    </row>
    <row r="47" spans="1:33">
      <c r="A47" s="56" t="s">
        <v>54</v>
      </c>
      <c r="B47" s="56" t="s">
        <v>197</v>
      </c>
      <c r="C47" s="56" t="s">
        <v>226</v>
      </c>
      <c r="D47" s="56" t="s">
        <v>227</v>
      </c>
      <c r="E47" s="56" t="s">
        <v>142</v>
      </c>
      <c r="F47" s="5">
        <v>0</v>
      </c>
      <c r="G47" s="5">
        <v>1165.7582559540051</v>
      </c>
      <c r="H47" s="5">
        <v>2866.0223322285269</v>
      </c>
      <c r="I47" s="5">
        <v>2778.5726635605361</v>
      </c>
      <c r="J47" s="5">
        <v>2780.9337706426049</v>
      </c>
      <c r="K47" s="5">
        <v>2718.6729361463949</v>
      </c>
      <c r="L47" s="5">
        <v>3288.7973501566412</v>
      </c>
      <c r="M47" s="5">
        <v>5409.4053053469634</v>
      </c>
      <c r="N47" s="5">
        <v>5729.4832637029831</v>
      </c>
      <c r="O47" s="5">
        <v>7104.9579550346734</v>
      </c>
      <c r="P47" s="5">
        <v>8040.9436831127423</v>
      </c>
      <c r="Q47" s="5">
        <v>8017.3440958775736</v>
      </c>
      <c r="R47" s="5">
        <v>7737.5082197665679</v>
      </c>
      <c r="S47" s="5">
        <v>7581.9294257203564</v>
      </c>
      <c r="T47" s="5">
        <v>7074.160936775801</v>
      </c>
      <c r="U47" s="5">
        <v>7731.4335603849177</v>
      </c>
      <c r="V47" s="5">
        <v>7528.7376440231783</v>
      </c>
      <c r="W47" s="5">
        <v>8161.0030622920976</v>
      </c>
      <c r="X47" s="5">
        <v>7393.5770603964966</v>
      </c>
      <c r="Y47" s="5">
        <v>9464.9791526567606</v>
      </c>
      <c r="Z47" s="5">
        <v>10255.33964143808</v>
      </c>
      <c r="AA47" s="5">
        <v>10000.59036517355</v>
      </c>
      <c r="AB47" s="5">
        <v>9861.6217363260803</v>
      </c>
      <c r="AC47" s="5">
        <v>9424.5009912722053</v>
      </c>
      <c r="AD47" s="5">
        <v>9608.9887514817983</v>
      </c>
      <c r="AE47" s="5">
        <v>8786.7372941172325</v>
      </c>
      <c r="AF47" s="5">
        <v>8866.9432542106879</v>
      </c>
      <c r="AG47" s="5">
        <v>8566.7381804007709</v>
      </c>
    </row>
    <row r="48" spans="1:33">
      <c r="A48" s="56" t="s">
        <v>54</v>
      </c>
      <c r="B48" s="56" t="s">
        <v>197</v>
      </c>
      <c r="C48" s="56" t="s">
        <v>228</v>
      </c>
      <c r="D48" s="56" t="s">
        <v>229</v>
      </c>
      <c r="E48" s="56" t="s">
        <v>142</v>
      </c>
      <c r="F48" s="5">
        <v>0</v>
      </c>
      <c r="G48" s="5">
        <v>7.409750000000003E-6</v>
      </c>
      <c r="H48" s="5">
        <v>2.1303829999999989E-5</v>
      </c>
      <c r="I48" s="5">
        <v>2.8029970000000009E-5</v>
      </c>
      <c r="J48" s="5">
        <v>5.5566109999999977E-5</v>
      </c>
      <c r="K48" s="5">
        <v>2.0415154999999999E-4</v>
      </c>
      <c r="L48" s="5">
        <v>2.4625952000000001E-4</v>
      </c>
      <c r="M48" s="5">
        <v>477.47996251780989</v>
      </c>
      <c r="N48" s="5">
        <v>510.06997677906543</v>
      </c>
      <c r="O48" s="5">
        <v>818.96626837815984</v>
      </c>
      <c r="P48" s="5">
        <v>1444.7910981853049</v>
      </c>
      <c r="Q48" s="5">
        <v>1432.585620850751</v>
      </c>
      <c r="R48" s="5">
        <v>1291.37528238459</v>
      </c>
      <c r="S48" s="5">
        <v>1360.1837074861089</v>
      </c>
      <c r="T48" s="5">
        <v>1269.5090505430151</v>
      </c>
      <c r="U48" s="5">
        <v>1244.314291039075</v>
      </c>
      <c r="V48" s="5">
        <v>1298.4453642979649</v>
      </c>
      <c r="W48" s="5">
        <v>1352.825139019825</v>
      </c>
      <c r="X48" s="5">
        <v>1231.883763161665</v>
      </c>
      <c r="Y48" s="5">
        <v>2570.3547958804361</v>
      </c>
      <c r="Z48" s="5">
        <v>3049.0890032560551</v>
      </c>
      <c r="AA48" s="5">
        <v>3028.4251830448402</v>
      </c>
      <c r="AB48" s="5">
        <v>3160.3333899824402</v>
      </c>
      <c r="AC48" s="5">
        <v>2852.440706849226</v>
      </c>
      <c r="AD48" s="5">
        <v>3138.336340626975</v>
      </c>
      <c r="AE48" s="5">
        <v>3814.1658578993438</v>
      </c>
      <c r="AF48" s="5">
        <v>3956.3953711560739</v>
      </c>
      <c r="AG48" s="5">
        <v>3980.388198446326</v>
      </c>
    </row>
    <row r="49" spans="1:33">
      <c r="A49" s="56" t="s">
        <v>54</v>
      </c>
      <c r="B49" s="56" t="s">
        <v>197</v>
      </c>
      <c r="C49" s="56" t="s">
        <v>230</v>
      </c>
      <c r="D49" s="56" t="s">
        <v>231</v>
      </c>
      <c r="E49" s="56" t="s">
        <v>142</v>
      </c>
      <c r="F49" s="5">
        <v>2777.1271967835401</v>
      </c>
      <c r="G49" s="5">
        <v>7387.0954342500518</v>
      </c>
      <c r="H49" s="5">
        <v>7506.7048440155786</v>
      </c>
      <c r="I49" s="5">
        <v>9812.6559317622086</v>
      </c>
      <c r="J49" s="5">
        <v>9466.4458133284479</v>
      </c>
      <c r="K49" s="5">
        <v>13176.97272624309</v>
      </c>
      <c r="L49" s="5">
        <v>13942.95978316788</v>
      </c>
      <c r="M49" s="5">
        <v>13503.84773473013</v>
      </c>
      <c r="N49" s="5">
        <v>14214.56072530002</v>
      </c>
      <c r="O49" s="5">
        <v>13998.29601100957</v>
      </c>
      <c r="P49" s="5">
        <v>14341.013799621511</v>
      </c>
      <c r="Q49" s="5">
        <v>14550.989670716741</v>
      </c>
      <c r="R49" s="5">
        <v>14238.11662900862</v>
      </c>
      <c r="S49" s="5">
        <v>15231.86333664204</v>
      </c>
      <c r="T49" s="5">
        <v>17943.640249985991</v>
      </c>
      <c r="U49" s="5">
        <v>17118.353896655139</v>
      </c>
      <c r="V49" s="5">
        <v>17237.932384013769</v>
      </c>
      <c r="W49" s="5">
        <v>17784.10888632463</v>
      </c>
      <c r="X49" s="5">
        <v>16827.296681827309</v>
      </c>
      <c r="Y49" s="5">
        <v>20136.34890047256</v>
      </c>
      <c r="Z49" s="5">
        <v>22662.279143032199</v>
      </c>
      <c r="AA49" s="5">
        <v>20948.30731895069</v>
      </c>
      <c r="AB49" s="5">
        <v>21237.479020158269</v>
      </c>
      <c r="AC49" s="5">
        <v>20472.156508573669</v>
      </c>
      <c r="AD49" s="5">
        <v>22439.475398050661</v>
      </c>
      <c r="AE49" s="5">
        <v>28278.820236298168</v>
      </c>
      <c r="AF49" s="5">
        <v>26505.009777945659</v>
      </c>
      <c r="AG49" s="5">
        <v>26841.771718937602</v>
      </c>
    </row>
    <row r="50" spans="1:33">
      <c r="A50" s="56" t="s">
        <v>54</v>
      </c>
      <c r="B50" s="56" t="s">
        <v>197</v>
      </c>
      <c r="C50" s="56" t="s">
        <v>232</v>
      </c>
      <c r="D50" s="56" t="s">
        <v>233</v>
      </c>
      <c r="E50" s="56" t="s">
        <v>142</v>
      </c>
      <c r="F50" s="5">
        <v>0</v>
      </c>
      <c r="G50" s="5">
        <v>5.9347300000000014E-6</v>
      </c>
      <c r="H50" s="5">
        <v>1.222451000000001E-5</v>
      </c>
      <c r="I50" s="5">
        <v>1.3444255E-5</v>
      </c>
      <c r="J50" s="5">
        <v>2.2524445000000011E-5</v>
      </c>
      <c r="K50" s="5">
        <v>3.9289350000000007E-5</v>
      </c>
      <c r="L50" s="5">
        <v>9.0290095000000004E-5</v>
      </c>
      <c r="M50" s="5">
        <v>1.0815533000000001E-4</v>
      </c>
      <c r="N50" s="5">
        <v>1.1818154E-4</v>
      </c>
      <c r="O50" s="5">
        <v>1.2642244499999999E-4</v>
      </c>
      <c r="P50" s="5">
        <v>429.84671009533491</v>
      </c>
      <c r="Q50" s="5">
        <v>436.19859189801952</v>
      </c>
      <c r="R50" s="5">
        <v>423.93402102790992</v>
      </c>
      <c r="S50" s="5">
        <v>419.15890058367512</v>
      </c>
      <c r="T50" s="5">
        <v>392.30647975772001</v>
      </c>
      <c r="U50" s="5">
        <v>378.89784548512017</v>
      </c>
      <c r="V50" s="5">
        <v>394.91962853036517</v>
      </c>
      <c r="W50" s="5">
        <v>996.00822827995989</v>
      </c>
      <c r="X50" s="5">
        <v>2234.386194262599</v>
      </c>
      <c r="Y50" s="5">
        <v>7944.578174129836</v>
      </c>
      <c r="Z50" s="5">
        <v>8167.0116657647286</v>
      </c>
      <c r="AA50" s="5">
        <v>7726.1420133669872</v>
      </c>
      <c r="AB50" s="5">
        <v>7917.8464136768998</v>
      </c>
      <c r="AC50" s="5">
        <v>7303.1080374509893</v>
      </c>
      <c r="AD50" s="5">
        <v>8033.4047552134462</v>
      </c>
      <c r="AE50" s="5">
        <v>7200.4782210515104</v>
      </c>
      <c r="AF50" s="5">
        <v>7280.6988562820734</v>
      </c>
      <c r="AG50" s="5">
        <v>7114.4876506585169</v>
      </c>
    </row>
    <row r="51" spans="1:33">
      <c r="A51" s="56" t="s">
        <v>54</v>
      </c>
      <c r="B51" s="56" t="s">
        <v>163</v>
      </c>
      <c r="C51" s="56" t="s">
        <v>234</v>
      </c>
      <c r="D51" s="56" t="s">
        <v>235</v>
      </c>
      <c r="E51" s="56" t="s">
        <v>142</v>
      </c>
      <c r="F51" s="5">
        <v>2.1130899500000001E-4</v>
      </c>
      <c r="G51" s="5">
        <v>2.011488450000001E-4</v>
      </c>
      <c r="H51" s="5">
        <v>1309.9101700400549</v>
      </c>
      <c r="I51" s="5">
        <v>2405.4266211046902</v>
      </c>
      <c r="J51" s="5">
        <v>2238.0429348745511</v>
      </c>
      <c r="K51" s="5">
        <v>2375.0163576062041</v>
      </c>
      <c r="L51" s="5">
        <v>2306.0937086301801</v>
      </c>
      <c r="M51" s="5">
        <v>5000.0105495116641</v>
      </c>
      <c r="N51" s="5">
        <v>5053.5470898002986</v>
      </c>
      <c r="O51" s="5">
        <v>5467.249132476938</v>
      </c>
      <c r="P51" s="5">
        <v>5161.0608147106286</v>
      </c>
      <c r="Q51" s="5">
        <v>5131.6375438155201</v>
      </c>
      <c r="R51" s="5">
        <v>5018.6000644139458</v>
      </c>
      <c r="S51" s="5">
        <v>4980.6823721170404</v>
      </c>
      <c r="T51" s="5">
        <v>5150.1939906453663</v>
      </c>
      <c r="U51" s="5">
        <v>4696.9158562650864</v>
      </c>
      <c r="V51" s="5">
        <v>5166.632898808557</v>
      </c>
      <c r="W51" s="5">
        <v>5043.4786611113605</v>
      </c>
      <c r="X51" s="5">
        <v>5095.5191994806246</v>
      </c>
      <c r="Y51" s="5">
        <v>4839.1943644180856</v>
      </c>
      <c r="Z51" s="5">
        <v>5314.7541725352439</v>
      </c>
      <c r="AA51" s="5">
        <v>5067.9265002661041</v>
      </c>
      <c r="AB51" s="5">
        <v>4992.7842983537212</v>
      </c>
      <c r="AC51" s="5">
        <v>4870.5813300198397</v>
      </c>
      <c r="AD51" s="5">
        <v>4911.5510207603083</v>
      </c>
      <c r="AE51" s="5">
        <v>5094.7242916075957</v>
      </c>
      <c r="AF51" s="5">
        <v>4569.7344141408666</v>
      </c>
      <c r="AG51" s="5">
        <v>4951.6730086485422</v>
      </c>
    </row>
    <row r="52" spans="1:33">
      <c r="A52" s="56" t="s">
        <v>54</v>
      </c>
      <c r="B52" s="56" t="s">
        <v>163</v>
      </c>
      <c r="C52" s="56" t="s">
        <v>236</v>
      </c>
      <c r="D52" s="56" t="s">
        <v>237</v>
      </c>
      <c r="E52" s="56" t="s">
        <v>142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</row>
    <row r="53" spans="1:33">
      <c r="A53" s="56" t="s">
        <v>54</v>
      </c>
      <c r="B53" s="56" t="s">
        <v>163</v>
      </c>
      <c r="C53" s="56" t="s">
        <v>238</v>
      </c>
      <c r="D53" s="56" t="s">
        <v>239</v>
      </c>
      <c r="E53" s="56" t="s">
        <v>142</v>
      </c>
      <c r="F53" s="5">
        <v>1779.7368797288791</v>
      </c>
      <c r="G53" s="5">
        <v>1675.8897434170549</v>
      </c>
      <c r="H53" s="5">
        <v>1874.8942674272801</v>
      </c>
      <c r="I53" s="5">
        <v>1799.834789064784</v>
      </c>
      <c r="J53" s="5">
        <v>12604.97767339611</v>
      </c>
      <c r="K53" s="5">
        <v>13536.013912757369</v>
      </c>
      <c r="L53" s="5">
        <v>13186.034976708481</v>
      </c>
      <c r="M53" s="5">
        <v>12732.145314202249</v>
      </c>
      <c r="N53" s="5">
        <v>13848.5984070145</v>
      </c>
      <c r="O53" s="5">
        <v>14805.252041394329</v>
      </c>
      <c r="P53" s="5">
        <v>14157.17043296999</v>
      </c>
      <c r="Q53" s="5">
        <v>15099.379414940269</v>
      </c>
      <c r="R53" s="5">
        <v>16228.762390320049</v>
      </c>
      <c r="S53" s="5">
        <v>23489.373780507911</v>
      </c>
      <c r="T53" s="5">
        <v>22114.682152649581</v>
      </c>
      <c r="U53" s="5">
        <v>22819.437290126891</v>
      </c>
      <c r="V53" s="5">
        <v>24799.487101294311</v>
      </c>
      <c r="W53" s="5">
        <v>23881.835644944422</v>
      </c>
      <c r="X53" s="5">
        <v>22767.025190295579</v>
      </c>
      <c r="Y53" s="5">
        <v>23735.252940632468</v>
      </c>
      <c r="Z53" s="5">
        <v>24992.315947957009</v>
      </c>
      <c r="AA53" s="5">
        <v>23445.27027158186</v>
      </c>
      <c r="AB53" s="5">
        <v>23257.989465602441</v>
      </c>
      <c r="AC53" s="5">
        <v>21126.971097593159</v>
      </c>
      <c r="AD53" s="5">
        <v>22460.50341789718</v>
      </c>
      <c r="AE53" s="5">
        <v>21157.943394899681</v>
      </c>
      <c r="AF53" s="5">
        <v>21112.240060889271</v>
      </c>
      <c r="AG53" s="5">
        <v>22537.535140005511</v>
      </c>
    </row>
    <row r="54" spans="1:33">
      <c r="A54" s="56" t="s">
        <v>54</v>
      </c>
      <c r="B54" s="56" t="s">
        <v>163</v>
      </c>
      <c r="C54" s="56" t="s">
        <v>240</v>
      </c>
      <c r="D54" s="56" t="s">
        <v>241</v>
      </c>
      <c r="E54" s="56" t="s">
        <v>142</v>
      </c>
      <c r="F54" s="5">
        <v>2084.3673762010299</v>
      </c>
      <c r="G54" s="5">
        <v>1991.6698267247609</v>
      </c>
      <c r="H54" s="5">
        <v>5120.8338612358129</v>
      </c>
      <c r="I54" s="5">
        <v>5143.8361821287708</v>
      </c>
      <c r="J54" s="5">
        <v>4886.6871556580854</v>
      </c>
      <c r="K54" s="5">
        <v>7526.2847146395779</v>
      </c>
      <c r="L54" s="5">
        <v>9379.5190751603459</v>
      </c>
      <c r="M54" s="5">
        <v>9215.9302129571715</v>
      </c>
      <c r="N54" s="5">
        <v>9040.0471642838547</v>
      </c>
      <c r="O54" s="5">
        <v>9916.6433548961704</v>
      </c>
      <c r="P54" s="5">
        <v>11254.73084759507</v>
      </c>
      <c r="Q54" s="5">
        <v>10852.30109310118</v>
      </c>
      <c r="R54" s="5">
        <v>10484.725558571259</v>
      </c>
      <c r="S54" s="5">
        <v>10556.610843969371</v>
      </c>
      <c r="T54" s="5">
        <v>10434.23229974431</v>
      </c>
      <c r="U54" s="5">
        <v>9721.7595434568029</v>
      </c>
      <c r="V54" s="5">
        <v>10272.03033168018</v>
      </c>
      <c r="W54" s="5">
        <v>13815.690968348499</v>
      </c>
      <c r="X54" s="5">
        <v>14456.744929983401</v>
      </c>
      <c r="Y54" s="5">
        <v>15886.9453304323</v>
      </c>
      <c r="Z54" s="5">
        <v>17934.693376100779</v>
      </c>
      <c r="AA54" s="5">
        <v>17994.97210346652</v>
      </c>
      <c r="AB54" s="5">
        <v>17199.097348359959</v>
      </c>
      <c r="AC54" s="5">
        <v>16426.771211589668</v>
      </c>
      <c r="AD54" s="5">
        <v>16818.18126807423</v>
      </c>
      <c r="AE54" s="5">
        <v>18443.839800161189</v>
      </c>
      <c r="AF54" s="5">
        <v>20174.690947504769</v>
      </c>
      <c r="AG54" s="5">
        <v>21381.277461284739</v>
      </c>
    </row>
    <row r="55" spans="1:33">
      <c r="A55" s="56" t="s">
        <v>54</v>
      </c>
      <c r="B55" s="56" t="s">
        <v>163</v>
      </c>
      <c r="C55" s="56" t="s">
        <v>242</v>
      </c>
      <c r="D55" s="56" t="s">
        <v>243</v>
      </c>
      <c r="E55" s="56" t="s">
        <v>142</v>
      </c>
      <c r="F55" s="5">
        <v>652.69051133928542</v>
      </c>
      <c r="G55" s="5">
        <v>655.38773588769993</v>
      </c>
      <c r="H55" s="5">
        <v>679.96034447152465</v>
      </c>
      <c r="I55" s="5">
        <v>659.98733390442089</v>
      </c>
      <c r="J55" s="5">
        <v>613.15157428985469</v>
      </c>
      <c r="K55" s="5">
        <v>660.76022743925</v>
      </c>
      <c r="L55" s="5">
        <v>627.85593073109578</v>
      </c>
      <c r="M55" s="5">
        <v>585.7889755743397</v>
      </c>
      <c r="N55" s="5">
        <v>657.36619784203003</v>
      </c>
      <c r="O55" s="5">
        <v>768.89833335173989</v>
      </c>
      <c r="P55" s="5">
        <v>860.93370508067426</v>
      </c>
      <c r="Q55" s="5">
        <v>818.29195527460024</v>
      </c>
      <c r="R55" s="5">
        <v>833.11657252494024</v>
      </c>
      <c r="S55" s="5">
        <v>836.65460045055454</v>
      </c>
      <c r="T55" s="5">
        <v>808.68112857670042</v>
      </c>
      <c r="U55" s="5">
        <v>716.27020908937038</v>
      </c>
      <c r="V55" s="5">
        <v>813.99488947151485</v>
      </c>
      <c r="W55" s="5">
        <v>766.1154544952451</v>
      </c>
      <c r="X55" s="5">
        <v>782.62564260554507</v>
      </c>
      <c r="Y55" s="5">
        <v>823.05869480592548</v>
      </c>
      <c r="Z55" s="5">
        <v>761.09977505872098</v>
      </c>
      <c r="AA55" s="5">
        <v>766.05491441507957</v>
      </c>
      <c r="AB55" s="5">
        <v>734.81942735388452</v>
      </c>
      <c r="AC55" s="5">
        <v>742.90418560854005</v>
      </c>
      <c r="AD55" s="5">
        <v>746.08249139516579</v>
      </c>
      <c r="AE55" s="5">
        <v>740.67211049569016</v>
      </c>
      <c r="AF55" s="5">
        <v>630.44242338639003</v>
      </c>
      <c r="AG55" s="5">
        <v>706.59619462430453</v>
      </c>
    </row>
    <row r="56" spans="1:33">
      <c r="A56" s="56" t="s">
        <v>54</v>
      </c>
      <c r="B56" s="56" t="s">
        <v>163</v>
      </c>
      <c r="C56" s="56" t="s">
        <v>244</v>
      </c>
      <c r="D56" s="56" t="s">
        <v>245</v>
      </c>
      <c r="E56" s="56" t="s">
        <v>142</v>
      </c>
      <c r="F56" s="5">
        <v>5.6091050000000014E-6</v>
      </c>
      <c r="G56" s="5">
        <v>8.2370150000000003E-6</v>
      </c>
      <c r="H56" s="5">
        <v>1.2829125000000001E-5</v>
      </c>
      <c r="I56" s="5">
        <v>1.5970605E-5</v>
      </c>
      <c r="J56" s="5">
        <v>1.3830945E-5</v>
      </c>
      <c r="K56" s="5">
        <v>2.2307204999999999E-5</v>
      </c>
      <c r="L56" s="5">
        <v>3.4408489999999987E-5</v>
      </c>
      <c r="M56" s="5">
        <v>3.9903400000000002E-5</v>
      </c>
      <c r="N56" s="5">
        <v>4.4975959999999988E-5</v>
      </c>
      <c r="O56" s="5">
        <v>4.2123279999999982E-5</v>
      </c>
      <c r="P56" s="5">
        <v>8.5235609999999981E-5</v>
      </c>
      <c r="Q56" s="5">
        <v>1.0546993E-4</v>
      </c>
      <c r="R56" s="5">
        <v>1.0444571E-4</v>
      </c>
      <c r="S56" s="5">
        <v>9.6447224999999989E-5</v>
      </c>
      <c r="T56" s="5">
        <v>1.4117099499999999E-4</v>
      </c>
      <c r="U56" s="5">
        <v>1.2340309500000001E-4</v>
      </c>
      <c r="V56" s="5">
        <v>1.3796810999999989E-4</v>
      </c>
      <c r="W56" s="5">
        <v>1.565998E-4</v>
      </c>
      <c r="X56" s="5">
        <v>5.3305756999999932E-4</v>
      </c>
      <c r="Y56" s="5">
        <v>124.22810817395001</v>
      </c>
      <c r="Z56" s="5">
        <v>123.658803995675</v>
      </c>
      <c r="AA56" s="5">
        <v>122.877351322775</v>
      </c>
      <c r="AB56" s="5">
        <v>1674.8099456036939</v>
      </c>
      <c r="AC56" s="5">
        <v>8226.6691566216832</v>
      </c>
      <c r="AD56" s="5">
        <v>7702.1440791990262</v>
      </c>
      <c r="AE56" s="5">
        <v>8336.470742953521</v>
      </c>
      <c r="AF56" s="5">
        <v>7420.0597929389114</v>
      </c>
      <c r="AG56" s="5">
        <v>8321.5373901910461</v>
      </c>
    </row>
    <row r="57" spans="1:33">
      <c r="A57" s="56" t="s">
        <v>54</v>
      </c>
      <c r="B57" s="56" t="s">
        <v>163</v>
      </c>
      <c r="C57" s="56" t="s">
        <v>246</v>
      </c>
      <c r="D57" s="56" t="s">
        <v>247</v>
      </c>
      <c r="E57" s="56" t="s">
        <v>142</v>
      </c>
      <c r="F57" s="5">
        <v>7.9099949999999951E-6</v>
      </c>
      <c r="G57" s="5">
        <v>8.0526050000000018E-6</v>
      </c>
      <c r="H57" s="5">
        <v>9.113320000000001E-6</v>
      </c>
      <c r="I57" s="5">
        <v>1.4105284999999999E-5</v>
      </c>
      <c r="J57" s="5">
        <v>1.1977004999999999E-5</v>
      </c>
      <c r="K57" s="5">
        <v>1.6134225000000011E-5</v>
      </c>
      <c r="L57" s="5">
        <v>2.6398020000000019E-5</v>
      </c>
      <c r="M57" s="5">
        <v>3.0097160000000001E-5</v>
      </c>
      <c r="N57" s="5">
        <v>3.0178250000000009E-5</v>
      </c>
      <c r="O57" s="5">
        <v>2.961040499999998E-5</v>
      </c>
      <c r="P57" s="5">
        <v>5.2471214999999988E-5</v>
      </c>
      <c r="Q57" s="5">
        <v>5.2752040000000029E-5</v>
      </c>
      <c r="R57" s="5">
        <v>4.8926425000000001E-5</v>
      </c>
      <c r="S57" s="5">
        <v>4.455249000000001E-5</v>
      </c>
      <c r="T57" s="5">
        <v>6.8148215000000007E-5</v>
      </c>
      <c r="U57" s="5">
        <v>5.9295695000000022E-5</v>
      </c>
      <c r="V57" s="5">
        <v>6.7209964999999952E-5</v>
      </c>
      <c r="W57" s="5">
        <v>7.7975620000000028E-5</v>
      </c>
      <c r="X57" s="5">
        <v>7.232574499999996E-5</v>
      </c>
      <c r="Y57" s="5">
        <v>1.0596903E-4</v>
      </c>
      <c r="Z57" s="5">
        <v>1.1269066500000001E-4</v>
      </c>
      <c r="AA57" s="5">
        <v>1.2807047E-4</v>
      </c>
      <c r="AB57" s="5">
        <v>3.8412770500000011E-4</v>
      </c>
      <c r="AC57" s="5">
        <v>4.4933782500000008E-4</v>
      </c>
      <c r="AD57" s="5">
        <v>4.2177981500000011E-4</v>
      </c>
      <c r="AE57" s="5">
        <v>624.50533800910523</v>
      </c>
      <c r="AF57" s="5">
        <v>543.70765180124022</v>
      </c>
      <c r="AG57" s="5">
        <v>585.8985533828652</v>
      </c>
    </row>
    <row r="58" spans="1:33">
      <c r="A58" s="56" t="s">
        <v>54</v>
      </c>
      <c r="B58" s="56" t="s">
        <v>163</v>
      </c>
      <c r="C58" s="56" t="s">
        <v>248</v>
      </c>
      <c r="D58" s="56" t="s">
        <v>249</v>
      </c>
      <c r="E58" s="56" t="s">
        <v>142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</row>
    <row r="59" spans="1:33">
      <c r="A59" s="56" t="s">
        <v>54</v>
      </c>
      <c r="B59" s="56" t="s">
        <v>163</v>
      </c>
      <c r="C59" s="56" t="s">
        <v>250</v>
      </c>
      <c r="D59" s="56" t="s">
        <v>251</v>
      </c>
      <c r="E59" s="56" t="s">
        <v>142</v>
      </c>
      <c r="F59" s="5">
        <v>1349.7758255441299</v>
      </c>
      <c r="G59" s="5">
        <v>1309.5005792734651</v>
      </c>
      <c r="H59" s="5">
        <v>1274.6023048854661</v>
      </c>
      <c r="I59" s="5">
        <v>1350.7756969840159</v>
      </c>
      <c r="J59" s="5">
        <v>1347.6899815926599</v>
      </c>
      <c r="K59" s="5">
        <v>1373.4441340344599</v>
      </c>
      <c r="L59" s="5">
        <v>1352.16713101594</v>
      </c>
      <c r="M59" s="5">
        <v>1372.624060919095</v>
      </c>
      <c r="N59" s="5">
        <v>1307.27522713741</v>
      </c>
      <c r="O59" s="5">
        <v>2968.6868948594929</v>
      </c>
      <c r="P59" s="5">
        <v>3057.4709016349452</v>
      </c>
      <c r="Q59" s="5">
        <v>3185.1711169240289</v>
      </c>
      <c r="R59" s="5">
        <v>3151.4867226312258</v>
      </c>
      <c r="S59" s="5">
        <v>2943.4512988236011</v>
      </c>
      <c r="T59" s="5">
        <v>3040.0330293178531</v>
      </c>
      <c r="U59" s="5">
        <v>2922.4155885292448</v>
      </c>
      <c r="V59" s="5">
        <v>3103.1022000123762</v>
      </c>
      <c r="W59" s="5">
        <v>2686.8603769922752</v>
      </c>
      <c r="X59" s="5">
        <v>2677.379914026531</v>
      </c>
      <c r="Y59" s="5">
        <v>2531.77686397349</v>
      </c>
      <c r="Z59" s="5">
        <v>2648.1697882727772</v>
      </c>
      <c r="AA59" s="5">
        <v>2764.65443621944</v>
      </c>
      <c r="AB59" s="5">
        <v>2919.400782915081</v>
      </c>
      <c r="AC59" s="5">
        <v>2776.475238064786</v>
      </c>
      <c r="AD59" s="5">
        <v>2704.324625857073</v>
      </c>
      <c r="AE59" s="5">
        <v>2757.7225007042098</v>
      </c>
      <c r="AF59" s="5">
        <v>2388.39097515909</v>
      </c>
      <c r="AG59" s="5">
        <v>2637.224418012378</v>
      </c>
    </row>
    <row r="60" spans="1:33">
      <c r="A60" s="56" t="s">
        <v>54</v>
      </c>
      <c r="B60" s="56" t="s">
        <v>198</v>
      </c>
      <c r="C60" s="56" t="s">
        <v>252</v>
      </c>
      <c r="D60" s="56" t="s">
        <v>253</v>
      </c>
      <c r="E60" s="56" t="s">
        <v>142</v>
      </c>
      <c r="F60" s="5">
        <v>0</v>
      </c>
      <c r="G60" s="5">
        <v>4.401392499999999E-5</v>
      </c>
      <c r="H60" s="5">
        <v>3.6099095000000008E-5</v>
      </c>
      <c r="I60" s="5">
        <v>3.0628948449999988E-3</v>
      </c>
      <c r="J60" s="5">
        <v>2.8320742350000021E-3</v>
      </c>
      <c r="K60" s="5">
        <v>2.9868001549999989E-3</v>
      </c>
      <c r="L60" s="5">
        <v>257.27262043465998</v>
      </c>
      <c r="M60" s="5">
        <v>332.5774666450352</v>
      </c>
      <c r="N60" s="5">
        <v>292.03629422631508</v>
      </c>
      <c r="O60" s="5">
        <v>297.17792824417018</v>
      </c>
      <c r="P60" s="5">
        <v>1334.3515490265299</v>
      </c>
      <c r="Q60" s="5">
        <v>1199.085925125039</v>
      </c>
      <c r="R60" s="5">
        <v>1402.4359714449599</v>
      </c>
      <c r="S60" s="5">
        <v>1160.924572393835</v>
      </c>
      <c r="T60" s="5">
        <v>1259.8854773184939</v>
      </c>
      <c r="U60" s="5">
        <v>1165.1929860523139</v>
      </c>
      <c r="V60" s="5">
        <v>1240.9570397897739</v>
      </c>
      <c r="W60" s="5">
        <v>1286.4590507308551</v>
      </c>
      <c r="X60" s="5">
        <v>1278.7620339447201</v>
      </c>
      <c r="Y60" s="5">
        <v>1113.425604488345</v>
      </c>
      <c r="Z60" s="5">
        <v>1170.4128114766199</v>
      </c>
      <c r="AA60" s="5">
        <v>1378.853289302901</v>
      </c>
      <c r="AB60" s="5">
        <v>1244.7564953307251</v>
      </c>
      <c r="AC60" s="5">
        <v>1452.389975246479</v>
      </c>
      <c r="AD60" s="5">
        <v>1211.6916449673699</v>
      </c>
      <c r="AE60" s="5">
        <v>1344.0065274178</v>
      </c>
      <c r="AF60" s="5">
        <v>1216.524418658161</v>
      </c>
      <c r="AG60" s="5">
        <v>1290.402074244714</v>
      </c>
    </row>
    <row r="61" spans="1:33">
      <c r="A61" s="56" t="s">
        <v>54</v>
      </c>
      <c r="B61" s="56" t="s">
        <v>198</v>
      </c>
      <c r="C61" s="56" t="s">
        <v>254</v>
      </c>
      <c r="D61" s="56" t="s">
        <v>255</v>
      </c>
      <c r="E61" s="56" t="s">
        <v>142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</row>
    <row r="62" spans="1:33">
      <c r="A62" s="56" t="s">
        <v>54</v>
      </c>
      <c r="B62" s="56" t="s">
        <v>198</v>
      </c>
      <c r="C62" s="56" t="s">
        <v>256</v>
      </c>
      <c r="D62" s="56" t="s">
        <v>257</v>
      </c>
      <c r="E62" s="56" t="s">
        <v>142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</row>
    <row r="63" spans="1:33">
      <c r="A63" s="56" t="s">
        <v>54</v>
      </c>
      <c r="B63" s="56" t="s">
        <v>198</v>
      </c>
      <c r="C63" s="56" t="s">
        <v>258</v>
      </c>
      <c r="D63" s="56" t="s">
        <v>259</v>
      </c>
      <c r="E63" s="56" t="s">
        <v>142</v>
      </c>
      <c r="F63" s="5">
        <v>5408.4786886247794</v>
      </c>
      <c r="G63" s="5">
        <v>5888.9713702705694</v>
      </c>
      <c r="H63" s="5">
        <v>5413.6547934266009</v>
      </c>
      <c r="I63" s="5">
        <v>5446.9986427751492</v>
      </c>
      <c r="J63" s="5">
        <v>5245.4873323983038</v>
      </c>
      <c r="K63" s="5">
        <v>5520.5380904664889</v>
      </c>
      <c r="L63" s="5">
        <v>5592.8337300803514</v>
      </c>
      <c r="M63" s="5">
        <v>6252.2751666951499</v>
      </c>
      <c r="N63" s="5">
        <v>7551.1695475362403</v>
      </c>
      <c r="O63" s="5">
        <v>7431.3596870538968</v>
      </c>
      <c r="P63" s="5">
        <v>8063.6795048418944</v>
      </c>
      <c r="Q63" s="5">
        <v>7452.0198780902356</v>
      </c>
      <c r="R63" s="5">
        <v>8440.9555457449114</v>
      </c>
      <c r="S63" s="5">
        <v>7557.7334316818396</v>
      </c>
      <c r="T63" s="5">
        <v>7659.4949506156026</v>
      </c>
      <c r="U63" s="5">
        <v>7294.7339552966414</v>
      </c>
      <c r="V63" s="5">
        <v>7489.7248253184107</v>
      </c>
      <c r="W63" s="5">
        <v>7578.5416715253959</v>
      </c>
      <c r="X63" s="5">
        <v>9235.5284959572818</v>
      </c>
      <c r="Y63" s="5">
        <v>12126.64295357103</v>
      </c>
      <c r="Z63" s="5">
        <v>12469.517092093731</v>
      </c>
      <c r="AA63" s="5">
        <v>12491.00720129241</v>
      </c>
      <c r="AB63" s="5">
        <v>16051.52626002481</v>
      </c>
      <c r="AC63" s="5">
        <v>18409.737146055551</v>
      </c>
      <c r="AD63" s="5">
        <v>16183.839021828</v>
      </c>
      <c r="AE63" s="5">
        <v>16265.745960464839</v>
      </c>
      <c r="AF63" s="5">
        <v>12976.07858840167</v>
      </c>
      <c r="AG63" s="5">
        <v>14204.167821335859</v>
      </c>
    </row>
    <row r="64" spans="1:33">
      <c r="A64" s="56" t="s">
        <v>54</v>
      </c>
      <c r="B64" s="56" t="s">
        <v>198</v>
      </c>
      <c r="C64" s="56" t="s">
        <v>260</v>
      </c>
      <c r="D64" s="56" t="s">
        <v>261</v>
      </c>
      <c r="E64" s="56" t="s">
        <v>142</v>
      </c>
      <c r="F64" s="5">
        <v>5779.1811926194587</v>
      </c>
      <c r="G64" s="5">
        <v>6427.1096401453506</v>
      </c>
      <c r="H64" s="5">
        <v>5788.8944117091087</v>
      </c>
      <c r="I64" s="5">
        <v>8792.3128788415961</v>
      </c>
      <c r="J64" s="5">
        <v>8398.0335474277417</v>
      </c>
      <c r="K64" s="5">
        <v>8812.5344215320747</v>
      </c>
      <c r="L64" s="5">
        <v>9210.2284896891815</v>
      </c>
      <c r="M64" s="5">
        <v>9627.7533337715686</v>
      </c>
      <c r="N64" s="5">
        <v>8763.9367961965036</v>
      </c>
      <c r="O64" s="5">
        <v>8936.7284534094779</v>
      </c>
      <c r="P64" s="5">
        <v>14301.79090001529</v>
      </c>
      <c r="Q64" s="5">
        <v>13231.82471688312</v>
      </c>
      <c r="R64" s="5">
        <v>15117.1125698574</v>
      </c>
      <c r="S64" s="5">
        <v>13191.43495460035</v>
      </c>
      <c r="T64" s="5">
        <v>16562.670492756261</v>
      </c>
      <c r="U64" s="5">
        <v>15351.668517290091</v>
      </c>
      <c r="V64" s="5">
        <v>16148.058602884699</v>
      </c>
      <c r="W64" s="5">
        <v>16247.40748771069</v>
      </c>
      <c r="X64" s="5">
        <v>16299.68218827595</v>
      </c>
      <c r="Y64" s="5">
        <v>14644.204575501401</v>
      </c>
      <c r="Z64" s="5">
        <v>14566.448635446821</v>
      </c>
      <c r="AA64" s="5">
        <v>15834.27012401385</v>
      </c>
      <c r="AB64" s="5">
        <v>12078.109173909201</v>
      </c>
      <c r="AC64" s="5">
        <v>13634.361714569881</v>
      </c>
      <c r="AD64" s="5">
        <v>11891.20207533288</v>
      </c>
      <c r="AE64" s="5">
        <v>12631.77143644203</v>
      </c>
      <c r="AF64" s="5">
        <v>11900.854643425509</v>
      </c>
      <c r="AG64" s="5">
        <v>11722.90115852003</v>
      </c>
    </row>
    <row r="65" spans="1:33">
      <c r="A65" s="56" t="s">
        <v>54</v>
      </c>
      <c r="B65" s="56" t="s">
        <v>198</v>
      </c>
      <c r="C65" s="56" t="s">
        <v>262</v>
      </c>
      <c r="D65" s="56" t="s">
        <v>263</v>
      </c>
      <c r="E65" s="56" t="s">
        <v>142</v>
      </c>
      <c r="F65" s="5">
        <v>0</v>
      </c>
      <c r="G65" s="5">
        <v>1799.99975045671</v>
      </c>
      <c r="H65" s="5">
        <v>1652.804313771464</v>
      </c>
      <c r="I65" s="5">
        <v>1653.542417538416</v>
      </c>
      <c r="J65" s="5">
        <v>1621.2891991010249</v>
      </c>
      <c r="K65" s="5">
        <v>2606.3035323211611</v>
      </c>
      <c r="L65" s="5">
        <v>4557.316481409729</v>
      </c>
      <c r="M65" s="5">
        <v>6304.859389801587</v>
      </c>
      <c r="N65" s="5">
        <v>5882.632808552602</v>
      </c>
      <c r="O65" s="5">
        <v>5680.4805096573546</v>
      </c>
      <c r="P65" s="5">
        <v>6015.7193193024796</v>
      </c>
      <c r="Q65" s="5">
        <v>5690.2389068781467</v>
      </c>
      <c r="R65" s="5">
        <v>6548.3067587760388</v>
      </c>
      <c r="S65" s="5">
        <v>5807.8998793576884</v>
      </c>
      <c r="T65" s="5">
        <v>6069.8347052867048</v>
      </c>
      <c r="U65" s="5">
        <v>5743.706723338687</v>
      </c>
      <c r="V65" s="5">
        <v>6008.544117409594</v>
      </c>
      <c r="W65" s="5">
        <v>5876.6171425194143</v>
      </c>
      <c r="X65" s="5">
        <v>6230.25848096749</v>
      </c>
      <c r="Y65" s="5">
        <v>5725.6740966656744</v>
      </c>
      <c r="Z65" s="5">
        <v>5683.7212917209199</v>
      </c>
      <c r="AA65" s="5">
        <v>6113.3921380296724</v>
      </c>
      <c r="AB65" s="5">
        <v>5825.1298718508124</v>
      </c>
      <c r="AC65" s="5">
        <v>6643.0575755863374</v>
      </c>
      <c r="AD65" s="5">
        <v>6040.334487101949</v>
      </c>
      <c r="AE65" s="5">
        <v>6175.8958294124313</v>
      </c>
      <c r="AF65" s="5">
        <v>5857.339444846617</v>
      </c>
      <c r="AG65" s="5">
        <v>5878.4790377544423</v>
      </c>
    </row>
    <row r="66" spans="1:33">
      <c r="A66" s="56" t="s">
        <v>54</v>
      </c>
      <c r="B66" s="56" t="s">
        <v>198</v>
      </c>
      <c r="C66" s="56" t="s">
        <v>264</v>
      </c>
      <c r="D66" s="56" t="s">
        <v>265</v>
      </c>
      <c r="E66" s="56" t="s">
        <v>142</v>
      </c>
      <c r="F66" s="5">
        <v>0</v>
      </c>
      <c r="G66" s="5">
        <v>8.6876999999999982E-6</v>
      </c>
      <c r="H66" s="5">
        <v>2.1858895000000012E-5</v>
      </c>
      <c r="I66" s="5">
        <v>2.0364899999999999E-5</v>
      </c>
      <c r="J66" s="5">
        <v>1.7608390000000008E-5</v>
      </c>
      <c r="K66" s="5">
        <v>4.3474510000000033E-5</v>
      </c>
      <c r="L66" s="5">
        <v>1.222673949999999E-4</v>
      </c>
      <c r="M66" s="5">
        <v>1.373140650000001E-4</v>
      </c>
      <c r="N66" s="5">
        <v>744.42758214703065</v>
      </c>
      <c r="O66" s="5">
        <v>708.17771425724015</v>
      </c>
      <c r="P66" s="5">
        <v>701.8492965427547</v>
      </c>
      <c r="Q66" s="5">
        <v>1070.5854564636099</v>
      </c>
      <c r="R66" s="5">
        <v>1113.7755659814841</v>
      </c>
      <c r="S66" s="5">
        <v>1123.254780200243</v>
      </c>
      <c r="T66" s="5">
        <v>1075.7860510168</v>
      </c>
      <c r="U66" s="5">
        <v>952.62987655215056</v>
      </c>
      <c r="V66" s="5">
        <v>1079.41573404925</v>
      </c>
      <c r="W66" s="5">
        <v>1098.7725181312801</v>
      </c>
      <c r="X66" s="5">
        <v>1051.77579290725</v>
      </c>
      <c r="Y66" s="5">
        <v>2072.1561967730099</v>
      </c>
      <c r="Z66" s="5">
        <v>2015.0262685197249</v>
      </c>
      <c r="AA66" s="5">
        <v>2019.7570133408101</v>
      </c>
      <c r="AB66" s="5">
        <v>2049.3867016805352</v>
      </c>
      <c r="AC66" s="5">
        <v>2113.5753848405238</v>
      </c>
      <c r="AD66" s="5">
        <v>3957.2908934329898</v>
      </c>
      <c r="AE66" s="5">
        <v>3871.8660204816042</v>
      </c>
      <c r="AF66" s="5">
        <v>3473.8551769704009</v>
      </c>
      <c r="AG66" s="5">
        <v>3881.223418479035</v>
      </c>
    </row>
    <row r="67" spans="1:33">
      <c r="A67" s="56" t="s">
        <v>54</v>
      </c>
      <c r="B67" s="56" t="s">
        <v>199</v>
      </c>
      <c r="C67" s="56" t="s">
        <v>266</v>
      </c>
      <c r="D67" s="56" t="s">
        <v>267</v>
      </c>
      <c r="E67" s="56" t="s">
        <v>142</v>
      </c>
      <c r="F67" s="5">
        <v>743.89117732173031</v>
      </c>
      <c r="G67" s="5">
        <v>1183.844312737431</v>
      </c>
      <c r="H67" s="5">
        <v>1079.9895984768</v>
      </c>
      <c r="I67" s="5">
        <v>1231.4822381485101</v>
      </c>
      <c r="J67" s="5">
        <v>1160.7622790369151</v>
      </c>
      <c r="K67" s="5">
        <v>3225.5627173544349</v>
      </c>
      <c r="L67" s="5">
        <v>3180.711772621079</v>
      </c>
      <c r="M67" s="5">
        <v>3215.7117012502399</v>
      </c>
      <c r="N67" s="5">
        <v>3039.3325438490651</v>
      </c>
      <c r="O67" s="5">
        <v>3005.651213401145</v>
      </c>
      <c r="P67" s="5">
        <v>3528.6977999563851</v>
      </c>
      <c r="Q67" s="5">
        <v>3333.7755311220999</v>
      </c>
      <c r="R67" s="5">
        <v>3783.0270817985629</v>
      </c>
      <c r="S67" s="5">
        <v>3296.9981219044762</v>
      </c>
      <c r="T67" s="5">
        <v>3900.112735956995</v>
      </c>
      <c r="U67" s="5">
        <v>3235.8190917186789</v>
      </c>
      <c r="V67" s="5">
        <v>3664.940506109836</v>
      </c>
      <c r="W67" s="5">
        <v>3727.2516928888931</v>
      </c>
      <c r="X67" s="5">
        <v>3611.4889091016148</v>
      </c>
      <c r="Y67" s="5">
        <v>3412.2426423123911</v>
      </c>
      <c r="Z67" s="5">
        <v>3359.1244985510712</v>
      </c>
      <c r="AA67" s="5">
        <v>3946.1162400664662</v>
      </c>
      <c r="AB67" s="5">
        <v>3645.6015068037809</v>
      </c>
      <c r="AC67" s="5">
        <v>4149.7034409972166</v>
      </c>
      <c r="AD67" s="5">
        <v>3778.715478950136</v>
      </c>
      <c r="AE67" s="5">
        <v>6288.7409139352239</v>
      </c>
      <c r="AF67" s="5">
        <v>5601.3836903733772</v>
      </c>
      <c r="AG67" s="5">
        <v>6056.1180539516372</v>
      </c>
    </row>
    <row r="68" spans="1:33">
      <c r="A68" s="56" t="s">
        <v>54</v>
      </c>
      <c r="B68" s="56" t="s">
        <v>199</v>
      </c>
      <c r="C68" s="56" t="s">
        <v>268</v>
      </c>
      <c r="D68" s="56" t="s">
        <v>269</v>
      </c>
      <c r="E68" s="56" t="s">
        <v>142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</row>
    <row r="69" spans="1:33">
      <c r="A69" s="56" t="s">
        <v>54</v>
      </c>
      <c r="B69" s="56" t="s">
        <v>199</v>
      </c>
      <c r="C69" s="56" t="s">
        <v>270</v>
      </c>
      <c r="D69" s="56" t="s">
        <v>271</v>
      </c>
      <c r="E69" s="56" t="s">
        <v>142</v>
      </c>
      <c r="F69" s="5">
        <v>3792.4784943378299</v>
      </c>
      <c r="G69" s="5">
        <v>4624.8302848957892</v>
      </c>
      <c r="H69" s="5">
        <v>7181.2032619431093</v>
      </c>
      <c r="I69" s="5">
        <v>7279.9917956108984</v>
      </c>
      <c r="J69" s="5">
        <v>6733.3516336000321</v>
      </c>
      <c r="K69" s="5">
        <v>7949.4862875725667</v>
      </c>
      <c r="L69" s="5">
        <v>7696.0098477619986</v>
      </c>
      <c r="M69" s="5">
        <v>7832.2739738345381</v>
      </c>
      <c r="N69" s="5">
        <v>7620.2211234016459</v>
      </c>
      <c r="O69" s="5">
        <v>7644.8175115286713</v>
      </c>
      <c r="P69" s="5">
        <v>8269.2747264875761</v>
      </c>
      <c r="Q69" s="5">
        <v>7862.8172642889413</v>
      </c>
      <c r="R69" s="5">
        <v>8360.2556144541995</v>
      </c>
      <c r="S69" s="5">
        <v>8059.5850680813282</v>
      </c>
      <c r="T69" s="5">
        <v>8726.1240522155731</v>
      </c>
      <c r="U69" s="5">
        <v>7740.034737075739</v>
      </c>
      <c r="V69" s="5">
        <v>10862.3525740776</v>
      </c>
      <c r="W69" s="5">
        <v>10649.841243073301</v>
      </c>
      <c r="X69" s="5">
        <v>11522.41095026006</v>
      </c>
      <c r="Y69" s="5">
        <v>11136.15976119914</v>
      </c>
      <c r="Z69" s="5">
        <v>10391.900165838901</v>
      </c>
      <c r="AA69" s="5">
        <v>10748.472447943739</v>
      </c>
      <c r="AB69" s="5">
        <v>9921.8612525538774</v>
      </c>
      <c r="AC69" s="5">
        <v>11273.34142487823</v>
      </c>
      <c r="AD69" s="5">
        <v>10913.02879458696</v>
      </c>
      <c r="AE69" s="5">
        <v>10972.02564709129</v>
      </c>
      <c r="AF69" s="5">
        <v>9506.6692675452305</v>
      </c>
      <c r="AG69" s="5">
        <v>11059.5519771946</v>
      </c>
    </row>
    <row r="70" spans="1:33">
      <c r="A70" s="56" t="s">
        <v>54</v>
      </c>
      <c r="B70" s="56" t="s">
        <v>199</v>
      </c>
      <c r="C70" s="56" t="s">
        <v>272</v>
      </c>
      <c r="D70" s="56" t="s">
        <v>273</v>
      </c>
      <c r="E70" s="56" t="s">
        <v>142</v>
      </c>
      <c r="F70" s="5">
        <v>258.21613288402989</v>
      </c>
      <c r="G70" s="5">
        <v>288.87412967986478</v>
      </c>
      <c r="H70" s="5">
        <v>267.06256150441021</v>
      </c>
      <c r="I70" s="5">
        <v>269.72293604493512</v>
      </c>
      <c r="J70" s="5">
        <v>245.90968062653511</v>
      </c>
      <c r="K70" s="5">
        <v>259.77780076682518</v>
      </c>
      <c r="L70" s="5">
        <v>318.28700655568008</v>
      </c>
      <c r="M70" s="5">
        <v>306.51690617564992</v>
      </c>
      <c r="N70" s="5">
        <v>293.97271908530013</v>
      </c>
      <c r="O70" s="5">
        <v>294.25312706206989</v>
      </c>
      <c r="P70" s="5">
        <v>319.23402225437508</v>
      </c>
      <c r="Q70" s="5">
        <v>293.21460572085527</v>
      </c>
      <c r="R70" s="5">
        <v>335.35719862882007</v>
      </c>
      <c r="S70" s="5">
        <v>292.93171138126019</v>
      </c>
      <c r="T70" s="5">
        <v>295.11117569992979</v>
      </c>
      <c r="U70" s="5">
        <v>256.50151818548483</v>
      </c>
      <c r="V70" s="5">
        <v>282.46313693733521</v>
      </c>
      <c r="W70" s="5">
        <v>301.08615546881498</v>
      </c>
      <c r="X70" s="5">
        <v>264.64011702162492</v>
      </c>
      <c r="Y70" s="5">
        <v>250.35974645807991</v>
      </c>
      <c r="Z70" s="5">
        <v>243.48016810886</v>
      </c>
      <c r="AA70" s="5">
        <v>266.07094047596979</v>
      </c>
      <c r="AB70" s="5">
        <v>252.585885186295</v>
      </c>
      <c r="AC70" s="5">
        <v>280.38432276686501</v>
      </c>
      <c r="AD70" s="5">
        <v>254.48378719787499</v>
      </c>
      <c r="AE70" s="5">
        <v>253.36618615453989</v>
      </c>
      <c r="AF70" s="5">
        <v>218.25856188359489</v>
      </c>
      <c r="AG70" s="5">
        <v>231.98659517559511</v>
      </c>
    </row>
    <row r="71" spans="1:33">
      <c r="A71" s="56" t="s">
        <v>54</v>
      </c>
      <c r="B71" s="56" t="s">
        <v>199</v>
      </c>
      <c r="C71" s="56" t="s">
        <v>274</v>
      </c>
      <c r="D71" s="56" t="s">
        <v>275</v>
      </c>
      <c r="E71" s="56" t="s">
        <v>142</v>
      </c>
      <c r="F71" s="5">
        <v>1208.2703157137</v>
      </c>
      <c r="G71" s="5">
        <v>1238.7427926914299</v>
      </c>
      <c r="H71" s="5">
        <v>1214.2979156342251</v>
      </c>
      <c r="I71" s="5">
        <v>1110.2765558358301</v>
      </c>
      <c r="J71" s="5">
        <v>1118.9466075986049</v>
      </c>
      <c r="K71" s="5">
        <v>1165.7325547771909</v>
      </c>
      <c r="L71" s="5">
        <v>1240.9196089867851</v>
      </c>
      <c r="M71" s="5">
        <v>1118.9709575885349</v>
      </c>
      <c r="N71" s="5">
        <v>1184.4699843668161</v>
      </c>
      <c r="O71" s="5">
        <v>1104.037114767425</v>
      </c>
      <c r="P71" s="5">
        <v>1148.3616161928251</v>
      </c>
      <c r="Q71" s="5">
        <v>1158.2458927852811</v>
      </c>
      <c r="R71" s="5">
        <v>1185.122898019499</v>
      </c>
      <c r="S71" s="5">
        <v>1152.4638584010099</v>
      </c>
      <c r="T71" s="5">
        <v>1040.347377771121</v>
      </c>
      <c r="U71" s="5">
        <v>1040.3782287911349</v>
      </c>
      <c r="V71" s="5">
        <v>1120.6514198514001</v>
      </c>
      <c r="W71" s="5">
        <v>1195.114529488284</v>
      </c>
      <c r="X71" s="5">
        <v>1084.86950839052</v>
      </c>
      <c r="Y71" s="5">
        <v>1065.000296223265</v>
      </c>
      <c r="Z71" s="5">
        <v>951.41923461100498</v>
      </c>
      <c r="AA71" s="5">
        <v>1013.034419395721</v>
      </c>
      <c r="AB71" s="5">
        <v>542.09162380493001</v>
      </c>
      <c r="AC71" s="5">
        <v>620.14327974456</v>
      </c>
      <c r="AD71" s="5">
        <v>615.70788398039997</v>
      </c>
      <c r="AE71" s="5">
        <v>485.78448923591009</v>
      </c>
      <c r="AF71" s="5">
        <v>496.30413406265978</v>
      </c>
      <c r="AG71" s="5">
        <v>453.16566575580521</v>
      </c>
    </row>
    <row r="72" spans="1:33">
      <c r="A72" s="56" t="s">
        <v>54</v>
      </c>
      <c r="B72" s="56" t="s">
        <v>199</v>
      </c>
      <c r="C72" s="56" t="s">
        <v>276</v>
      </c>
      <c r="D72" s="56" t="s">
        <v>277</v>
      </c>
      <c r="E72" s="56" t="s">
        <v>142</v>
      </c>
      <c r="F72" s="5">
        <v>0</v>
      </c>
      <c r="G72" s="5">
        <v>0</v>
      </c>
      <c r="H72" s="5">
        <v>2.9714545000000001E-5</v>
      </c>
      <c r="I72" s="5">
        <v>2.8267380000000019E-5</v>
      </c>
      <c r="J72" s="5">
        <v>2.5896204999999991E-5</v>
      </c>
      <c r="K72" s="5">
        <v>3.3794460000000007E-5</v>
      </c>
      <c r="L72" s="5">
        <v>3.2539790000000023E-5</v>
      </c>
      <c r="M72" s="5">
        <v>1.0346259499999991E-4</v>
      </c>
      <c r="N72" s="5">
        <v>1.0826396E-4</v>
      </c>
      <c r="O72" s="5">
        <v>1.7632685500000011E-4</v>
      </c>
      <c r="P72" s="5">
        <v>1.746974500000001E-4</v>
      </c>
      <c r="Q72" s="5">
        <v>1.7234440500000001E-4</v>
      </c>
      <c r="R72" s="5">
        <v>1.5294490999999999E-4</v>
      </c>
      <c r="S72" s="5">
        <v>1.8851577000000001E-4</v>
      </c>
      <c r="T72" s="5">
        <v>2.83202495E-4</v>
      </c>
      <c r="U72" s="5">
        <v>6.6288068399999976E-3</v>
      </c>
      <c r="V72" s="5">
        <v>7.2226179400000012E-3</v>
      </c>
      <c r="W72" s="5">
        <v>6.9682835500000078E-3</v>
      </c>
      <c r="X72" s="5">
        <v>562.74994882845488</v>
      </c>
      <c r="Y72" s="5">
        <v>1635.008175596399</v>
      </c>
      <c r="Z72" s="5">
        <v>4936.9170353679974</v>
      </c>
      <c r="AA72" s="5">
        <v>4953.0580379603298</v>
      </c>
      <c r="AB72" s="5">
        <v>4896.4021222079982</v>
      </c>
      <c r="AC72" s="5">
        <v>4590.8860398110537</v>
      </c>
      <c r="AD72" s="5">
        <v>5586.2919693678659</v>
      </c>
      <c r="AE72" s="5">
        <v>5200.0553906689183</v>
      </c>
      <c r="AF72" s="5">
        <v>4806.8880536718634</v>
      </c>
      <c r="AG72" s="5">
        <v>5169.8601534861846</v>
      </c>
    </row>
    <row r="73" spans="1:33">
      <c r="A73" s="56" t="s">
        <v>54</v>
      </c>
      <c r="B73" s="56" t="s">
        <v>199</v>
      </c>
      <c r="C73" s="56" t="s">
        <v>278</v>
      </c>
      <c r="D73" s="56" t="s">
        <v>279</v>
      </c>
      <c r="E73" s="56" t="s">
        <v>142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</row>
    <row r="74" spans="1:33">
      <c r="A74" s="56" t="s">
        <v>54</v>
      </c>
      <c r="B74" s="56" t="s">
        <v>199</v>
      </c>
      <c r="C74" s="56" t="s">
        <v>280</v>
      </c>
      <c r="D74" s="56" t="s">
        <v>281</v>
      </c>
      <c r="E74" s="56" t="s">
        <v>142</v>
      </c>
      <c r="F74" s="5">
        <v>355.09212269454508</v>
      </c>
      <c r="G74" s="5">
        <v>381.70226298787992</v>
      </c>
      <c r="H74" s="5">
        <v>344.96001152988998</v>
      </c>
      <c r="I74" s="5">
        <v>342.08098455638492</v>
      </c>
      <c r="J74" s="5">
        <v>303.56593235560479</v>
      </c>
      <c r="K74" s="5">
        <v>334.79135477800492</v>
      </c>
      <c r="L74" s="5">
        <v>370.69147042967001</v>
      </c>
      <c r="M74" s="5">
        <v>519.60896865868983</v>
      </c>
      <c r="N74" s="5">
        <v>550.98883630939008</v>
      </c>
      <c r="O74" s="5">
        <v>533.60785011340499</v>
      </c>
      <c r="P74" s="5">
        <v>973.23686150971912</v>
      </c>
      <c r="Q74" s="5">
        <v>947.83905474807466</v>
      </c>
      <c r="R74" s="5">
        <v>1024.647225216755</v>
      </c>
      <c r="S74" s="5">
        <v>790.85765525141005</v>
      </c>
      <c r="T74" s="5">
        <v>771.16981402021486</v>
      </c>
      <c r="U74" s="5">
        <v>677.74038267098445</v>
      </c>
      <c r="V74" s="5">
        <v>779.01117518558988</v>
      </c>
      <c r="W74" s="5">
        <v>790.40281882543468</v>
      </c>
      <c r="X74" s="5">
        <v>713.82352243756532</v>
      </c>
      <c r="Y74" s="5">
        <v>699.73807560550438</v>
      </c>
      <c r="Z74" s="5">
        <v>648.92578571574506</v>
      </c>
      <c r="AA74" s="5">
        <v>675.62366786413986</v>
      </c>
      <c r="AB74" s="5">
        <v>669.81445147396039</v>
      </c>
      <c r="AC74" s="5">
        <v>699.30907813658928</v>
      </c>
      <c r="AD74" s="5">
        <v>660.3306112836749</v>
      </c>
      <c r="AE74" s="5">
        <v>643.68616548249008</v>
      </c>
      <c r="AF74" s="5">
        <v>544.25601830752521</v>
      </c>
      <c r="AG74" s="5">
        <v>633.00150725039998</v>
      </c>
    </row>
    <row r="75" spans="1:33">
      <c r="A75" s="56" t="s">
        <v>54</v>
      </c>
      <c r="B75" s="56" t="s">
        <v>199</v>
      </c>
      <c r="C75" s="56" t="s">
        <v>282</v>
      </c>
      <c r="D75" s="56" t="s">
        <v>283</v>
      </c>
      <c r="E75" s="56" t="s">
        <v>142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</row>
    <row r="76" spans="1:33">
      <c r="A76" s="56" t="s">
        <v>54</v>
      </c>
      <c r="B76" s="56" t="s">
        <v>200</v>
      </c>
      <c r="C76" s="56" t="s">
        <v>284</v>
      </c>
      <c r="D76" s="56" t="s">
        <v>285</v>
      </c>
      <c r="E76" s="56" t="s">
        <v>142</v>
      </c>
      <c r="F76" s="5">
        <v>539.79024010159537</v>
      </c>
      <c r="G76" s="5">
        <v>563.5712889363848</v>
      </c>
      <c r="H76" s="5">
        <v>534.66273766779489</v>
      </c>
      <c r="I76" s="5">
        <v>543.74787488290542</v>
      </c>
      <c r="J76" s="5">
        <v>597.65580262595972</v>
      </c>
      <c r="K76" s="5">
        <v>641.44878900328956</v>
      </c>
      <c r="L76" s="5">
        <v>1023.2886259312151</v>
      </c>
      <c r="M76" s="5">
        <v>1050.2105278326451</v>
      </c>
      <c r="N76" s="5">
        <v>916.37655897824004</v>
      </c>
      <c r="O76" s="5">
        <v>956.60659680339529</v>
      </c>
      <c r="P76" s="5">
        <v>909.34729937902</v>
      </c>
      <c r="Q76" s="5">
        <v>869.22240025135534</v>
      </c>
      <c r="R76" s="5">
        <v>911.27988425838055</v>
      </c>
      <c r="S76" s="5">
        <v>896.78270415027532</v>
      </c>
      <c r="T76" s="5">
        <v>909.65537683626542</v>
      </c>
      <c r="U76" s="5">
        <v>951.47638293905493</v>
      </c>
      <c r="V76" s="5">
        <v>932.83073094163501</v>
      </c>
      <c r="W76" s="5">
        <v>1003.32880325671</v>
      </c>
      <c r="X76" s="5">
        <v>988.61256323703503</v>
      </c>
      <c r="Y76" s="5">
        <v>851.32764384861503</v>
      </c>
      <c r="Z76" s="5">
        <v>916.0782905353858</v>
      </c>
      <c r="AA76" s="5">
        <v>873.14814222407995</v>
      </c>
      <c r="AB76" s="5">
        <v>818.4102678150349</v>
      </c>
      <c r="AC76" s="5">
        <v>853.68296528668441</v>
      </c>
      <c r="AD76" s="5">
        <v>853.75249005710066</v>
      </c>
      <c r="AE76" s="5">
        <v>871.2459266276303</v>
      </c>
      <c r="AF76" s="5">
        <v>891.0570489913498</v>
      </c>
      <c r="AG76" s="5">
        <v>375.73500809615018</v>
      </c>
    </row>
    <row r="77" spans="1:33">
      <c r="A77" s="56" t="s">
        <v>54</v>
      </c>
      <c r="B77" s="56" t="s">
        <v>200</v>
      </c>
      <c r="C77" s="56" t="s">
        <v>286</v>
      </c>
      <c r="D77" s="56" t="s">
        <v>287</v>
      </c>
      <c r="E77" s="56" t="s">
        <v>142</v>
      </c>
      <c r="F77" s="5">
        <v>846.72257372885463</v>
      </c>
      <c r="G77" s="5">
        <v>932.8560088996403</v>
      </c>
      <c r="H77" s="5">
        <v>858.60415769700512</v>
      </c>
      <c r="I77" s="5">
        <v>835.32213575270953</v>
      </c>
      <c r="J77" s="5">
        <v>866.68182620689458</v>
      </c>
      <c r="K77" s="5">
        <v>1160.7428732600899</v>
      </c>
      <c r="L77" s="5">
        <v>2350.9986347622312</v>
      </c>
      <c r="M77" s="5">
        <v>2469.7718705445859</v>
      </c>
      <c r="N77" s="5">
        <v>6474.6782802534026</v>
      </c>
      <c r="O77" s="5">
        <v>6503.3875943494559</v>
      </c>
      <c r="P77" s="5">
        <v>6264.1553579631109</v>
      </c>
      <c r="Q77" s="5">
        <v>5995.3683443655073</v>
      </c>
      <c r="R77" s="5">
        <v>6615.8484331973823</v>
      </c>
      <c r="S77" s="5">
        <v>6452.3564924480643</v>
      </c>
      <c r="T77" s="5">
        <v>6232.1037641311586</v>
      </c>
      <c r="U77" s="5">
        <v>6280.7049288599756</v>
      </c>
      <c r="V77" s="5">
        <v>6448.4202312867719</v>
      </c>
      <c r="W77" s="5">
        <v>6487.0021198192971</v>
      </c>
      <c r="X77" s="5">
        <v>6801.9775988734355</v>
      </c>
      <c r="Y77" s="5">
        <v>6374.8999541408293</v>
      </c>
      <c r="Z77" s="5">
        <v>6543.8814296088167</v>
      </c>
      <c r="AA77" s="5">
        <v>6225.8533172083553</v>
      </c>
      <c r="AB77" s="5">
        <v>5945.7542727974342</v>
      </c>
      <c r="AC77" s="5">
        <v>6511.6335974362919</v>
      </c>
      <c r="AD77" s="5">
        <v>6415.1368822288532</v>
      </c>
      <c r="AE77" s="5">
        <v>6166.4011747779687</v>
      </c>
      <c r="AF77" s="5">
        <v>6150.9368779124115</v>
      </c>
      <c r="AG77" s="5">
        <v>5808.8434315507893</v>
      </c>
    </row>
    <row r="78" spans="1:33">
      <c r="A78" s="56" t="s">
        <v>54</v>
      </c>
      <c r="B78" s="56" t="s">
        <v>200</v>
      </c>
      <c r="C78" s="56" t="s">
        <v>288</v>
      </c>
      <c r="D78" s="56" t="s">
        <v>303</v>
      </c>
      <c r="E78" s="56" t="s">
        <v>142</v>
      </c>
      <c r="F78" s="5">
        <v>458.48839721312549</v>
      </c>
      <c r="G78" s="5">
        <v>1838.714588473415</v>
      </c>
      <c r="H78" s="5">
        <v>3059.3953286238452</v>
      </c>
      <c r="I78" s="5">
        <v>2923.2361773591351</v>
      </c>
      <c r="J78" s="5">
        <v>3078.1053103514269</v>
      </c>
      <c r="K78" s="5">
        <v>3090.0282441789709</v>
      </c>
      <c r="L78" s="5">
        <v>5548.4779518509076</v>
      </c>
      <c r="M78" s="5">
        <v>5698.1221444678968</v>
      </c>
      <c r="N78" s="5">
        <v>5522.9435647883274</v>
      </c>
      <c r="O78" s="5">
        <v>5552.6870975642623</v>
      </c>
      <c r="P78" s="5">
        <v>5439.9646848237453</v>
      </c>
      <c r="Q78" s="5">
        <v>5219.7341893475268</v>
      </c>
      <c r="R78" s="5">
        <v>5699.9318703426834</v>
      </c>
      <c r="S78" s="5">
        <v>5492.3253960673919</v>
      </c>
      <c r="T78" s="5">
        <v>5230.9208530235292</v>
      </c>
      <c r="U78" s="5">
        <v>5395.9405014721842</v>
      </c>
      <c r="V78" s="5">
        <v>5516.4198854357137</v>
      </c>
      <c r="W78" s="5">
        <v>5744.6855205021702</v>
      </c>
      <c r="X78" s="5">
        <v>5796.6150887325848</v>
      </c>
      <c r="Y78" s="5">
        <v>5388.4642318134856</v>
      </c>
      <c r="Z78" s="5">
        <v>5546.1128837164042</v>
      </c>
      <c r="AA78" s="5">
        <v>4996.9764062177219</v>
      </c>
      <c r="AB78" s="5">
        <v>4772.1569588360344</v>
      </c>
      <c r="AC78" s="5">
        <v>5173.9393324218763</v>
      </c>
      <c r="AD78" s="5">
        <v>5057.4236467035207</v>
      </c>
      <c r="AE78" s="5">
        <v>4803.0850998914448</v>
      </c>
      <c r="AF78" s="5">
        <v>4896.3593855663421</v>
      </c>
      <c r="AG78" s="5">
        <v>4976.5200380600381</v>
      </c>
    </row>
    <row r="80" spans="1:33">
      <c r="A80" s="56" t="s">
        <v>54</v>
      </c>
      <c r="B80" s="56" t="s">
        <v>163</v>
      </c>
      <c r="C80" s="56" t="s">
        <v>290</v>
      </c>
      <c r="D80" s="56" t="s">
        <v>291</v>
      </c>
      <c r="E80" s="56" t="s">
        <v>141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</row>
    <row r="81" spans="1:33">
      <c r="A81" s="56" t="s">
        <v>54</v>
      </c>
      <c r="B81" s="56" t="s">
        <v>163</v>
      </c>
      <c r="C81" s="56" t="s">
        <v>292</v>
      </c>
      <c r="D81" s="56" t="s">
        <v>293</v>
      </c>
      <c r="E81" s="56" t="s">
        <v>141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</row>
    <row r="82" spans="1:33">
      <c r="A82" s="56" t="s">
        <v>54</v>
      </c>
      <c r="B82" s="56" t="s">
        <v>198</v>
      </c>
      <c r="C82" s="56" t="s">
        <v>294</v>
      </c>
      <c r="D82" s="56" t="s">
        <v>295</v>
      </c>
      <c r="E82" s="56" t="s">
        <v>141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</row>
    <row r="83" spans="1:33">
      <c r="A83" s="56" t="s">
        <v>54</v>
      </c>
      <c r="B83" s="56" t="s">
        <v>200</v>
      </c>
      <c r="C83" s="56" t="s">
        <v>296</v>
      </c>
      <c r="D83" s="56" t="s">
        <v>297</v>
      </c>
      <c r="E83" s="56" t="s">
        <v>141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</row>
    <row r="84" spans="1:33">
      <c r="A84" s="56" t="s">
        <v>54</v>
      </c>
      <c r="B84" s="56" t="s">
        <v>198</v>
      </c>
      <c r="C84" s="56" t="s">
        <v>298</v>
      </c>
      <c r="D84" s="56" t="s">
        <v>299</v>
      </c>
      <c r="E84" s="56" t="s">
        <v>141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</row>
    <row r="85" spans="1:33">
      <c r="A85" s="56" t="s">
        <v>54</v>
      </c>
      <c r="B85" s="56" t="s">
        <v>199</v>
      </c>
      <c r="C85" s="56" t="s">
        <v>300</v>
      </c>
      <c r="D85" s="56" t="s">
        <v>301</v>
      </c>
      <c r="E85" s="56" t="s">
        <v>141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</row>
    <row r="87" spans="1:33">
      <c r="A87" s="56" t="s">
        <v>60</v>
      </c>
      <c r="B87" s="56" t="s">
        <v>197</v>
      </c>
      <c r="C87" s="56" t="s">
        <v>215</v>
      </c>
      <c r="D87" s="56" t="s">
        <v>216</v>
      </c>
      <c r="E87" s="56" t="s">
        <v>217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</row>
    <row r="88" spans="1:33">
      <c r="A88" s="56" t="s">
        <v>60</v>
      </c>
      <c r="B88" s="56" t="s">
        <v>197</v>
      </c>
      <c r="C88" s="56" t="s">
        <v>218</v>
      </c>
      <c r="D88" s="56" t="s">
        <v>219</v>
      </c>
      <c r="E88" s="56" t="s">
        <v>217</v>
      </c>
      <c r="F88" s="5">
        <v>197.55473638511501</v>
      </c>
      <c r="G88" s="5">
        <v>165.27121103710999</v>
      </c>
      <c r="H88" s="5">
        <v>183.98022574039999</v>
      </c>
      <c r="I88" s="5">
        <v>183.5915765740599</v>
      </c>
      <c r="J88" s="5">
        <v>177.8035165512251</v>
      </c>
      <c r="K88" s="5">
        <v>186.01276580641499</v>
      </c>
      <c r="L88" s="5">
        <v>184.77108200379499</v>
      </c>
      <c r="M88" s="5">
        <v>175.47070407201511</v>
      </c>
      <c r="N88" s="5">
        <v>179.4151069282201</v>
      </c>
      <c r="O88" s="5">
        <v>155.1881414162101</v>
      </c>
      <c r="P88" s="5">
        <v>165.54158378590009</v>
      </c>
      <c r="Q88" s="5">
        <v>155.6657117992699</v>
      </c>
      <c r="R88" s="5">
        <v>156.1432301094151</v>
      </c>
      <c r="S88" s="5">
        <v>149.19213627628</v>
      </c>
      <c r="T88" s="5">
        <v>59.898097050220017</v>
      </c>
      <c r="U88" s="5">
        <v>60.658423684335027</v>
      </c>
      <c r="V88" s="5">
        <v>25.763320971275011</v>
      </c>
      <c r="W88" s="5">
        <v>26.347253757179999</v>
      </c>
      <c r="X88" s="5">
        <v>27.11205098077998</v>
      </c>
      <c r="Y88" s="5">
        <v>25.810008299090011</v>
      </c>
      <c r="Z88" s="5">
        <v>21.084281095424998</v>
      </c>
      <c r="AA88" s="5">
        <v>22.634900986584981</v>
      </c>
      <c r="AB88" s="5">
        <v>20.948511449790011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</row>
    <row r="89" spans="1:33">
      <c r="A89" s="56" t="s">
        <v>60</v>
      </c>
      <c r="B89" s="56" t="s">
        <v>197</v>
      </c>
      <c r="C89" s="56" t="s">
        <v>220</v>
      </c>
      <c r="D89" s="56" t="s">
        <v>221</v>
      </c>
      <c r="E89" s="56" t="s">
        <v>217</v>
      </c>
      <c r="F89" s="5">
        <v>972.08921483528991</v>
      </c>
      <c r="G89" s="5">
        <v>791.44177897712996</v>
      </c>
      <c r="H89" s="5">
        <v>949.08833326801505</v>
      </c>
      <c r="I89" s="5">
        <v>944.12996573898511</v>
      </c>
      <c r="J89" s="5">
        <v>904.66837227221981</v>
      </c>
      <c r="K89" s="5">
        <v>887.91713007896999</v>
      </c>
      <c r="L89" s="5">
        <v>831.92837897577965</v>
      </c>
      <c r="M89" s="5">
        <v>904.39817918708025</v>
      </c>
      <c r="N89" s="5">
        <v>935.69617727633522</v>
      </c>
      <c r="O89" s="5">
        <v>727.61219026588992</v>
      </c>
      <c r="P89" s="5">
        <v>824.38316677584999</v>
      </c>
      <c r="Q89" s="5">
        <v>824.01387002989009</v>
      </c>
      <c r="R89" s="5">
        <v>853.88049721087043</v>
      </c>
      <c r="S89" s="5">
        <v>922.33837474632537</v>
      </c>
      <c r="T89" s="5">
        <v>1290.4744819109051</v>
      </c>
      <c r="U89" s="5">
        <v>1225.515183208995</v>
      </c>
      <c r="V89" s="5">
        <v>1216.74417174115</v>
      </c>
      <c r="W89" s="5">
        <v>1160.416111204644</v>
      </c>
      <c r="X89" s="5">
        <v>1991.4897946685589</v>
      </c>
      <c r="Y89" s="5">
        <v>1743.59243177045</v>
      </c>
      <c r="Z89" s="5">
        <v>2366.6525155946078</v>
      </c>
      <c r="AA89" s="5">
        <v>2541.073704091119</v>
      </c>
      <c r="AB89" s="5">
        <v>2503.8307048707488</v>
      </c>
      <c r="AC89" s="5">
        <v>2505.7234385332149</v>
      </c>
      <c r="AD89" s="5">
        <v>2610.3178838387548</v>
      </c>
      <c r="AE89" s="5">
        <v>2547.9270046977799</v>
      </c>
      <c r="AF89" s="5">
        <v>2258.8040482385009</v>
      </c>
      <c r="AG89" s="5">
        <v>2205.515188025242</v>
      </c>
    </row>
    <row r="90" spans="1:33">
      <c r="A90" s="56" t="s">
        <v>60</v>
      </c>
      <c r="B90" s="56" t="s">
        <v>197</v>
      </c>
      <c r="C90" s="56" t="s">
        <v>222</v>
      </c>
      <c r="D90" s="56" t="s">
        <v>223</v>
      </c>
      <c r="E90" s="56" t="s">
        <v>217</v>
      </c>
      <c r="F90" s="5">
        <v>1336.6590596201049</v>
      </c>
      <c r="G90" s="5">
        <v>1204.88644808351</v>
      </c>
      <c r="H90" s="5">
        <v>1364.3272143812801</v>
      </c>
      <c r="I90" s="5">
        <v>1349.89907801768</v>
      </c>
      <c r="J90" s="5">
        <v>1305.04344374312</v>
      </c>
      <c r="K90" s="5">
        <v>1344.916621691955</v>
      </c>
      <c r="L90" s="5">
        <v>1286.96755756475</v>
      </c>
      <c r="M90" s="5">
        <v>1319.1646084501999</v>
      </c>
      <c r="N90" s="5">
        <v>1318.42414254044</v>
      </c>
      <c r="O90" s="5">
        <v>1074.0130177087799</v>
      </c>
      <c r="P90" s="5">
        <v>1214.1693648217311</v>
      </c>
      <c r="Q90" s="5">
        <v>1212.7869680604899</v>
      </c>
      <c r="R90" s="5">
        <v>1245.2812677941449</v>
      </c>
      <c r="S90" s="5">
        <v>1266.24982310978</v>
      </c>
      <c r="T90" s="5">
        <v>1195.75334157726</v>
      </c>
      <c r="U90" s="5">
        <v>1134.1428388105551</v>
      </c>
      <c r="V90" s="5">
        <v>1155.909959628505</v>
      </c>
      <c r="W90" s="5">
        <v>1120.7267252597001</v>
      </c>
      <c r="X90" s="5">
        <v>1109.0022896665701</v>
      </c>
      <c r="Y90" s="5">
        <v>1099.95825786567</v>
      </c>
      <c r="Z90" s="5">
        <v>928.68513242695997</v>
      </c>
      <c r="AA90" s="5">
        <v>931.18154977835502</v>
      </c>
      <c r="AB90" s="5">
        <v>899.10273217866484</v>
      </c>
      <c r="AC90" s="5">
        <v>938.95287948820987</v>
      </c>
      <c r="AD90" s="5">
        <v>1020.102372813975</v>
      </c>
      <c r="AE90" s="5">
        <v>2404.0672187115811</v>
      </c>
      <c r="AF90" s="5">
        <v>2388.8530989971409</v>
      </c>
      <c r="AG90" s="5">
        <v>2372.084913918206</v>
      </c>
    </row>
    <row r="91" spans="1:33">
      <c r="A91" s="56" t="s">
        <v>60</v>
      </c>
      <c r="B91" s="56" t="s">
        <v>197</v>
      </c>
      <c r="C91" s="56" t="s">
        <v>224</v>
      </c>
      <c r="D91" s="56" t="s">
        <v>225</v>
      </c>
      <c r="E91" s="56" t="s">
        <v>217</v>
      </c>
      <c r="F91" s="5">
        <v>34.882593504845048</v>
      </c>
      <c r="G91" s="5">
        <v>27.41971998636501</v>
      </c>
      <c r="H91" s="5">
        <v>30.34824839901</v>
      </c>
      <c r="I91" s="5">
        <v>29.487206200845019</v>
      </c>
      <c r="J91" s="5">
        <v>77.035851290079975</v>
      </c>
      <c r="K91" s="5">
        <v>121.133526340355</v>
      </c>
      <c r="L91" s="5">
        <v>118.82589204448</v>
      </c>
      <c r="M91" s="5">
        <v>142.10237693862501</v>
      </c>
      <c r="N91" s="5">
        <v>143.64425480503991</v>
      </c>
      <c r="O91" s="5">
        <v>134.40617453624509</v>
      </c>
      <c r="P91" s="5">
        <v>142.76722206073501</v>
      </c>
      <c r="Q91" s="5">
        <v>137.44625723799501</v>
      </c>
      <c r="R91" s="5">
        <v>142.9399572014149</v>
      </c>
      <c r="S91" s="5">
        <v>148.2382812823798</v>
      </c>
      <c r="T91" s="5">
        <v>136.042536511055</v>
      </c>
      <c r="U91" s="5">
        <v>128.5262795921501</v>
      </c>
      <c r="V91" s="5">
        <v>134.73631230122001</v>
      </c>
      <c r="W91" s="5">
        <v>133.66487359556001</v>
      </c>
      <c r="X91" s="5">
        <v>137.42319137504001</v>
      </c>
      <c r="Y91" s="5">
        <v>135.255440382475</v>
      </c>
      <c r="Z91" s="5">
        <v>123.47786162433501</v>
      </c>
      <c r="AA91" s="5">
        <v>122.05891975097001</v>
      </c>
      <c r="AB91" s="5">
        <v>115.60418802978501</v>
      </c>
      <c r="AC91" s="5">
        <v>122.4348021121201</v>
      </c>
      <c r="AD91" s="5">
        <v>132.5460146324649</v>
      </c>
      <c r="AE91" s="5">
        <v>125.176420179505</v>
      </c>
      <c r="AF91" s="5">
        <v>117.73527869456009</v>
      </c>
      <c r="AG91" s="5">
        <v>115.9802085824051</v>
      </c>
    </row>
    <row r="92" spans="1:33">
      <c r="A92" s="56" t="s">
        <v>60</v>
      </c>
      <c r="B92" s="56" t="s">
        <v>197</v>
      </c>
      <c r="C92" s="56" t="s">
        <v>226</v>
      </c>
      <c r="D92" s="56" t="s">
        <v>227</v>
      </c>
      <c r="E92" s="56" t="s">
        <v>217</v>
      </c>
      <c r="F92" s="5">
        <v>174.9857109307049</v>
      </c>
      <c r="G92" s="5">
        <v>192.22354071918971</v>
      </c>
      <c r="H92" s="5">
        <v>177.8875509578651</v>
      </c>
      <c r="I92" s="5">
        <v>192.37793429133009</v>
      </c>
      <c r="J92" s="5">
        <v>193.31310292800501</v>
      </c>
      <c r="K92" s="5">
        <v>821.89126949643969</v>
      </c>
      <c r="L92" s="5">
        <v>796.90184651544018</v>
      </c>
      <c r="M92" s="5">
        <v>3950.7419732501489</v>
      </c>
      <c r="N92" s="5">
        <v>3794.607913897059</v>
      </c>
      <c r="O92" s="5">
        <v>3156.6409389270739</v>
      </c>
      <c r="P92" s="5">
        <v>4729.4969304656233</v>
      </c>
      <c r="Q92" s="5">
        <v>4764.7425632296618</v>
      </c>
      <c r="R92" s="5">
        <v>5072.6489824659056</v>
      </c>
      <c r="S92" s="5">
        <v>7777.6392492560644</v>
      </c>
      <c r="T92" s="5">
        <v>9642.3145415684776</v>
      </c>
      <c r="U92" s="5">
        <v>11525.417244842811</v>
      </c>
      <c r="V92" s="5">
        <v>17492.03006600984</v>
      </c>
      <c r="W92" s="5">
        <v>17397.85753549447</v>
      </c>
      <c r="X92" s="5">
        <v>18153.557850148209</v>
      </c>
      <c r="Y92" s="5">
        <v>17625.954831460091</v>
      </c>
      <c r="Z92" s="5">
        <v>14568.786137737299</v>
      </c>
      <c r="AA92" s="5">
        <v>16222.95814531858</v>
      </c>
      <c r="AB92" s="5">
        <v>16068.734480294561</v>
      </c>
      <c r="AC92" s="5">
        <v>17151.694051220082</v>
      </c>
      <c r="AD92" s="5">
        <v>17511.85895416472</v>
      </c>
      <c r="AE92" s="5">
        <v>17608.284942441809</v>
      </c>
      <c r="AF92" s="5">
        <v>16892.720166873019</v>
      </c>
      <c r="AG92" s="5">
        <v>16995.401880685171</v>
      </c>
    </row>
    <row r="93" spans="1:33">
      <c r="A93" s="56" t="s">
        <v>60</v>
      </c>
      <c r="B93" s="56" t="s">
        <v>197</v>
      </c>
      <c r="C93" s="56" t="s">
        <v>228</v>
      </c>
      <c r="D93" s="56" t="s">
        <v>229</v>
      </c>
      <c r="E93" s="56" t="s">
        <v>217</v>
      </c>
      <c r="F93" s="5">
        <v>733.11841440228977</v>
      </c>
      <c r="G93" s="5">
        <v>942.56703204537496</v>
      </c>
      <c r="H93" s="5">
        <v>1033.28996559092</v>
      </c>
      <c r="I93" s="5">
        <v>1082.4600491047099</v>
      </c>
      <c r="J93" s="5">
        <v>1093.9485292085949</v>
      </c>
      <c r="K93" s="5">
        <v>1057.79527373773</v>
      </c>
      <c r="L93" s="5">
        <v>1004.756224128215</v>
      </c>
      <c r="M93" s="5">
        <v>1002.85767017335</v>
      </c>
      <c r="N93" s="5">
        <v>989.83909371690027</v>
      </c>
      <c r="O93" s="5">
        <v>842.51011462464476</v>
      </c>
      <c r="P93" s="5">
        <v>917.99004267481496</v>
      </c>
      <c r="Q93" s="5">
        <v>902.95593632862472</v>
      </c>
      <c r="R93" s="5">
        <v>968.95824438399961</v>
      </c>
      <c r="S93" s="5">
        <v>924.51733260398009</v>
      </c>
      <c r="T93" s="5">
        <v>909.5770432357449</v>
      </c>
      <c r="U93" s="5">
        <v>863.72282387901475</v>
      </c>
      <c r="V93" s="5">
        <v>889.51467424217014</v>
      </c>
      <c r="W93" s="5">
        <v>929.78437018514012</v>
      </c>
      <c r="X93" s="5">
        <v>965.09658768752001</v>
      </c>
      <c r="Y93" s="5">
        <v>1435.5979745838149</v>
      </c>
      <c r="Z93" s="5">
        <v>1619.194453445964</v>
      </c>
      <c r="AA93" s="5">
        <v>1661.657004487555</v>
      </c>
      <c r="AB93" s="5">
        <v>1587.697246001474</v>
      </c>
      <c r="AC93" s="5">
        <v>2040.020748575929</v>
      </c>
      <c r="AD93" s="5">
        <v>2078.5634772124108</v>
      </c>
      <c r="AE93" s="5">
        <v>4232.1311554304457</v>
      </c>
      <c r="AF93" s="5">
        <v>4147.0292021656651</v>
      </c>
      <c r="AG93" s="5">
        <v>4047.8734985540791</v>
      </c>
    </row>
    <row r="94" spans="1:33">
      <c r="A94" s="56" t="s">
        <v>60</v>
      </c>
      <c r="B94" s="56" t="s">
        <v>197</v>
      </c>
      <c r="C94" s="56" t="s">
        <v>230</v>
      </c>
      <c r="D94" s="56" t="s">
        <v>231</v>
      </c>
      <c r="E94" s="56" t="s">
        <v>217</v>
      </c>
      <c r="F94" s="5">
        <v>2722.3997055284199</v>
      </c>
      <c r="G94" s="5">
        <v>2804.2492310623788</v>
      </c>
      <c r="H94" s="5">
        <v>2949.554232716906</v>
      </c>
      <c r="I94" s="5">
        <v>2986.3741585144849</v>
      </c>
      <c r="J94" s="5">
        <v>3017.5977586968038</v>
      </c>
      <c r="K94" s="5">
        <v>3066.2840513453598</v>
      </c>
      <c r="L94" s="5">
        <v>3031.3496452532149</v>
      </c>
      <c r="M94" s="5">
        <v>3020.668292368945</v>
      </c>
      <c r="N94" s="5">
        <v>2908.5744213118351</v>
      </c>
      <c r="O94" s="5">
        <v>4310.6034946162536</v>
      </c>
      <c r="P94" s="5">
        <v>4718.34738133664</v>
      </c>
      <c r="Q94" s="5">
        <v>5745.8849404016746</v>
      </c>
      <c r="R94" s="5">
        <v>6100.2494416232284</v>
      </c>
      <c r="S94" s="5">
        <v>6243.0805409602863</v>
      </c>
      <c r="T94" s="5">
        <v>7471.1751340679384</v>
      </c>
      <c r="U94" s="5">
        <v>7879.6203899277371</v>
      </c>
      <c r="V94" s="5">
        <v>11324.59321974076</v>
      </c>
      <c r="W94" s="5">
        <v>11615.41739700775</v>
      </c>
      <c r="X94" s="5">
        <v>12418.21554566646</v>
      </c>
      <c r="Y94" s="5">
        <v>12174.781091703249</v>
      </c>
      <c r="Z94" s="5">
        <v>12060.506956309469</v>
      </c>
      <c r="AA94" s="5">
        <v>12752.314070151549</v>
      </c>
      <c r="AB94" s="5">
        <v>14901.898390362519</v>
      </c>
      <c r="AC94" s="5">
        <v>15600.2207368975</v>
      </c>
      <c r="AD94" s="5">
        <v>14984.76601479378</v>
      </c>
      <c r="AE94" s="5">
        <v>15858.734887419791</v>
      </c>
      <c r="AF94" s="5">
        <v>19259.932809378031</v>
      </c>
      <c r="AG94" s="5">
        <v>19520.584765777461</v>
      </c>
    </row>
    <row r="95" spans="1:33">
      <c r="A95" s="56" t="s">
        <v>60</v>
      </c>
      <c r="B95" s="56" t="s">
        <v>197</v>
      </c>
      <c r="C95" s="56" t="s">
        <v>232</v>
      </c>
      <c r="D95" s="56" t="s">
        <v>233</v>
      </c>
      <c r="E95" s="56" t="s">
        <v>217</v>
      </c>
      <c r="F95" s="5">
        <v>0</v>
      </c>
      <c r="G95" s="5">
        <v>1.471944999999999E-6</v>
      </c>
      <c r="H95" s="5">
        <v>7.0927500000000008E-6</v>
      </c>
      <c r="I95" s="5">
        <v>1.6027069999999989E-5</v>
      </c>
      <c r="J95" s="5">
        <v>6.3840079999999991E-5</v>
      </c>
      <c r="K95" s="5">
        <v>1.4466513499999999E-4</v>
      </c>
      <c r="L95" s="5">
        <v>1.3913216500000011E-4</v>
      </c>
      <c r="M95" s="5">
        <v>281.72853691953992</v>
      </c>
      <c r="N95" s="5">
        <v>274.90551933521022</v>
      </c>
      <c r="O95" s="5">
        <v>237.94594331850001</v>
      </c>
      <c r="P95" s="5">
        <v>263.48531678670969</v>
      </c>
      <c r="Q95" s="5">
        <v>248.49707292874021</v>
      </c>
      <c r="R95" s="5">
        <v>282.20734420961998</v>
      </c>
      <c r="S95" s="5">
        <v>272.79063470529502</v>
      </c>
      <c r="T95" s="5">
        <v>277.53165029123522</v>
      </c>
      <c r="U95" s="5">
        <v>282.19466096347008</v>
      </c>
      <c r="V95" s="5">
        <v>299.80320786831493</v>
      </c>
      <c r="W95" s="5">
        <v>682.04705871062959</v>
      </c>
      <c r="X95" s="5">
        <v>2332.6259464384261</v>
      </c>
      <c r="Y95" s="5">
        <v>6538.7779788223152</v>
      </c>
      <c r="Z95" s="5">
        <v>5527.3711617975323</v>
      </c>
      <c r="AA95" s="5">
        <v>6013.4431537271876</v>
      </c>
      <c r="AB95" s="5">
        <v>5788.2299512249956</v>
      </c>
      <c r="AC95" s="5">
        <v>8002.3842932903308</v>
      </c>
      <c r="AD95" s="5">
        <v>8447.3083338360593</v>
      </c>
      <c r="AE95" s="5">
        <v>13117.255656053459</v>
      </c>
      <c r="AF95" s="5">
        <v>13041.39368868042</v>
      </c>
      <c r="AG95" s="5">
        <v>13251.546076309431</v>
      </c>
    </row>
    <row r="96" spans="1:33">
      <c r="A96" s="56" t="s">
        <v>60</v>
      </c>
      <c r="B96" s="56" t="s">
        <v>163</v>
      </c>
      <c r="C96" s="56" t="s">
        <v>234</v>
      </c>
      <c r="D96" s="56" t="s">
        <v>235</v>
      </c>
      <c r="E96" s="56" t="s">
        <v>217</v>
      </c>
      <c r="F96" s="5">
        <v>3.7495350000000019E-6</v>
      </c>
      <c r="G96" s="5">
        <v>3.31351E-6</v>
      </c>
      <c r="H96" s="5">
        <v>7.7385000000000005E-6</v>
      </c>
      <c r="I96" s="5">
        <v>1.9088965000000001E-5</v>
      </c>
      <c r="J96" s="5">
        <v>1.8421915000000002E-5</v>
      </c>
      <c r="K96" s="5">
        <v>2.00177E-5</v>
      </c>
      <c r="L96" s="5">
        <v>2.0718549999999981E-5</v>
      </c>
      <c r="M96" s="5">
        <v>2.2719205000000011E-5</v>
      </c>
      <c r="N96" s="5">
        <v>2.573876500000002E-5</v>
      </c>
      <c r="O96" s="5">
        <v>2.7789694999999999E-5</v>
      </c>
      <c r="P96" s="5">
        <v>2.7822089999999981E-5</v>
      </c>
      <c r="Q96" s="5">
        <v>5.7678560000000018E-5</v>
      </c>
      <c r="R96" s="5">
        <v>5.4898960000000042E-5</v>
      </c>
      <c r="S96" s="5">
        <v>5.2378340000000043E-5</v>
      </c>
      <c r="T96" s="5">
        <v>1.4946434999999999E-4</v>
      </c>
      <c r="U96" s="5">
        <v>1.3782756350000001E-3</v>
      </c>
      <c r="V96" s="5">
        <v>1.556562615E-3</v>
      </c>
      <c r="W96" s="5">
        <v>1.4829911750000009E-3</v>
      </c>
      <c r="X96" s="5">
        <v>1.401641985000001E-3</v>
      </c>
      <c r="Y96" s="5">
        <v>1.3231969650000001E-3</v>
      </c>
      <c r="Z96" s="5">
        <v>1.2384660700000001E-3</v>
      </c>
      <c r="AA96" s="5">
        <v>1.2172964749999991E-3</v>
      </c>
      <c r="AB96" s="5">
        <v>1.455455055E-3</v>
      </c>
      <c r="AC96" s="5">
        <v>1.530203605000001E-3</v>
      </c>
      <c r="AD96" s="5">
        <v>811.52610291974031</v>
      </c>
      <c r="AE96" s="5">
        <v>2990.381039342145</v>
      </c>
      <c r="AF96" s="5">
        <v>2928.7949058737699</v>
      </c>
      <c r="AG96" s="5">
        <v>3165.4607058615252</v>
      </c>
    </row>
    <row r="97" spans="1:33">
      <c r="A97" s="56" t="s">
        <v>60</v>
      </c>
      <c r="B97" s="56" t="s">
        <v>163</v>
      </c>
      <c r="C97" s="56" t="s">
        <v>236</v>
      </c>
      <c r="D97" s="56" t="s">
        <v>237</v>
      </c>
      <c r="E97" s="56" t="s">
        <v>217</v>
      </c>
      <c r="F97" s="5">
        <v>369.5949292023999</v>
      </c>
      <c r="G97" s="5">
        <v>337.54451690687989</v>
      </c>
      <c r="H97" s="5">
        <v>367.70833556770009</v>
      </c>
      <c r="I97" s="5">
        <v>367.26932196956</v>
      </c>
      <c r="J97" s="5">
        <v>373.71553910324002</v>
      </c>
      <c r="K97" s="5">
        <v>398.39623993499521</v>
      </c>
      <c r="L97" s="5">
        <v>384.79479333384012</v>
      </c>
      <c r="M97" s="5">
        <v>365.98256685574978</v>
      </c>
      <c r="N97" s="5">
        <v>371.05188140181002</v>
      </c>
      <c r="O97" s="5">
        <v>327.69081872904508</v>
      </c>
      <c r="P97" s="5">
        <v>339.65883449148993</v>
      </c>
      <c r="Q97" s="5">
        <v>361.49117097641999</v>
      </c>
      <c r="R97" s="5">
        <v>370.29670377818007</v>
      </c>
      <c r="S97" s="5">
        <v>356.5218134784152</v>
      </c>
      <c r="T97" s="5">
        <v>367.11532926433512</v>
      </c>
      <c r="U97" s="5">
        <v>371.33886872737509</v>
      </c>
      <c r="V97" s="5">
        <v>423.28492128915991</v>
      </c>
      <c r="W97" s="5">
        <v>406.00421579002011</v>
      </c>
      <c r="X97" s="5">
        <v>365.35599124126992</v>
      </c>
      <c r="Y97" s="5">
        <v>367.55598788221988</v>
      </c>
      <c r="Z97" s="5">
        <v>372.37613285711512</v>
      </c>
      <c r="AA97" s="5">
        <v>367.19397047739022</v>
      </c>
      <c r="AB97" s="5">
        <v>366.44099411716007</v>
      </c>
      <c r="AC97" s="5">
        <v>384.49697754563522</v>
      </c>
      <c r="AD97" s="5">
        <v>384.28555425646999</v>
      </c>
      <c r="AE97" s="5">
        <v>373.46735093602979</v>
      </c>
      <c r="AF97" s="5">
        <v>372.15286977108991</v>
      </c>
      <c r="AG97" s="5">
        <v>379.99778278258509</v>
      </c>
    </row>
    <row r="98" spans="1:33">
      <c r="A98" s="56" t="s">
        <v>60</v>
      </c>
      <c r="B98" s="56" t="s">
        <v>163</v>
      </c>
      <c r="C98" s="56" t="s">
        <v>238</v>
      </c>
      <c r="D98" s="56" t="s">
        <v>239</v>
      </c>
      <c r="E98" s="56" t="s">
        <v>217</v>
      </c>
      <c r="F98" s="5">
        <v>1057.89955696589</v>
      </c>
      <c r="G98" s="5">
        <v>1024.8975282303099</v>
      </c>
      <c r="H98" s="5">
        <v>1057.4356026088351</v>
      </c>
      <c r="I98" s="5">
        <v>1088.6405259922201</v>
      </c>
      <c r="J98" s="5">
        <v>1344.315980405785</v>
      </c>
      <c r="K98" s="5">
        <v>4280.4853177895448</v>
      </c>
      <c r="L98" s="5">
        <v>4177.8825217607791</v>
      </c>
      <c r="M98" s="5">
        <v>4001.3473558063188</v>
      </c>
      <c r="N98" s="5">
        <v>3926.230290828174</v>
      </c>
      <c r="O98" s="5">
        <v>3315.151408197813</v>
      </c>
      <c r="P98" s="5">
        <v>3533.169925995745</v>
      </c>
      <c r="Q98" s="5">
        <v>4117.2410993483772</v>
      </c>
      <c r="R98" s="5">
        <v>4454.3994177846762</v>
      </c>
      <c r="S98" s="5">
        <v>6853.9055078431466</v>
      </c>
      <c r="T98" s="5">
        <v>7610.6684192407256</v>
      </c>
      <c r="U98" s="5">
        <v>7112.7774821763196</v>
      </c>
      <c r="V98" s="5">
        <v>7944.9384345447434</v>
      </c>
      <c r="W98" s="5">
        <v>7740.6555368997388</v>
      </c>
      <c r="X98" s="5">
        <v>7254.4112993451536</v>
      </c>
      <c r="Y98" s="5">
        <v>6997.0705717966039</v>
      </c>
      <c r="Z98" s="5">
        <v>7117.0741345592069</v>
      </c>
      <c r="AA98" s="5">
        <v>7528.6312416845212</v>
      </c>
      <c r="AB98" s="5">
        <v>10067.510342306021</v>
      </c>
      <c r="AC98" s="5">
        <v>12323.836675316419</v>
      </c>
      <c r="AD98" s="5">
        <v>12065.03531905512</v>
      </c>
      <c r="AE98" s="5">
        <v>13190.32858774472</v>
      </c>
      <c r="AF98" s="5">
        <v>13584.267653639279</v>
      </c>
      <c r="AG98" s="5">
        <v>14693.816483410459</v>
      </c>
    </row>
    <row r="99" spans="1:33">
      <c r="A99" s="56" t="s">
        <v>60</v>
      </c>
      <c r="B99" s="56" t="s">
        <v>163</v>
      </c>
      <c r="C99" s="56" t="s">
        <v>240</v>
      </c>
      <c r="D99" s="56" t="s">
        <v>241</v>
      </c>
      <c r="E99" s="56" t="s">
        <v>217</v>
      </c>
      <c r="F99" s="5">
        <v>1603.0273468508251</v>
      </c>
      <c r="G99" s="5">
        <v>1535.7875021943501</v>
      </c>
      <c r="H99" s="5">
        <v>1559.8171887500901</v>
      </c>
      <c r="I99" s="5">
        <v>2596.5847123938788</v>
      </c>
      <c r="J99" s="5">
        <v>2590.6955915133408</v>
      </c>
      <c r="K99" s="5">
        <v>4225.6156018828724</v>
      </c>
      <c r="L99" s="5">
        <v>5496.2323948965641</v>
      </c>
      <c r="M99" s="5">
        <v>5334.6901089934918</v>
      </c>
      <c r="N99" s="5">
        <v>5710.0637139713826</v>
      </c>
      <c r="O99" s="5">
        <v>6415.5834314092517</v>
      </c>
      <c r="P99" s="5">
        <v>6739.7824081704284</v>
      </c>
      <c r="Q99" s="5">
        <v>8409.035921402703</v>
      </c>
      <c r="R99" s="5">
        <v>8284.8934450215584</v>
      </c>
      <c r="S99" s="5">
        <v>8099.8646042013706</v>
      </c>
      <c r="T99" s="5">
        <v>8088.6031278279797</v>
      </c>
      <c r="U99" s="5">
        <v>9535.4823146846211</v>
      </c>
      <c r="V99" s="5">
        <v>10604.051912623559</v>
      </c>
      <c r="W99" s="5">
        <v>10672.27387551762</v>
      </c>
      <c r="X99" s="5">
        <v>13649.784089818821</v>
      </c>
      <c r="Y99" s="5">
        <v>13223.590482825361</v>
      </c>
      <c r="Z99" s="5">
        <v>11889.450151988591</v>
      </c>
      <c r="AA99" s="5">
        <v>12359.42692165627</v>
      </c>
      <c r="AB99" s="5">
        <v>13758.28509834394</v>
      </c>
      <c r="AC99" s="5">
        <v>13440.88824677224</v>
      </c>
      <c r="AD99" s="5">
        <v>13681.78169305861</v>
      </c>
      <c r="AE99" s="5">
        <v>13811.31046775401</v>
      </c>
      <c r="AF99" s="5">
        <v>13465.28220092461</v>
      </c>
      <c r="AG99" s="5">
        <v>14525.17188150107</v>
      </c>
    </row>
    <row r="100" spans="1:33">
      <c r="A100" s="56" t="s">
        <v>60</v>
      </c>
      <c r="B100" s="56" t="s">
        <v>163</v>
      </c>
      <c r="C100" s="56" t="s">
        <v>242</v>
      </c>
      <c r="D100" s="56" t="s">
        <v>243</v>
      </c>
      <c r="E100" s="56" t="s">
        <v>217</v>
      </c>
      <c r="F100" s="5">
        <v>112.3883295406649</v>
      </c>
      <c r="G100" s="5">
        <v>102.21153370655</v>
      </c>
      <c r="H100" s="5">
        <v>108.5108787357849</v>
      </c>
      <c r="I100" s="5">
        <v>100.3617744978299</v>
      </c>
      <c r="J100" s="5">
        <v>103.86826261666501</v>
      </c>
      <c r="K100" s="5">
        <v>106.4608002075649</v>
      </c>
      <c r="L100" s="5">
        <v>385.17226387275468</v>
      </c>
      <c r="M100" s="5">
        <v>435.54483959073019</v>
      </c>
      <c r="N100" s="5">
        <v>409.34942209116991</v>
      </c>
      <c r="O100" s="5">
        <v>376.1012535451805</v>
      </c>
      <c r="P100" s="5">
        <v>391.78994804339999</v>
      </c>
      <c r="Q100" s="5">
        <v>395.75932346929528</v>
      </c>
      <c r="R100" s="5">
        <v>378.09296933634988</v>
      </c>
      <c r="S100" s="5">
        <v>373.37849397625507</v>
      </c>
      <c r="T100" s="5">
        <v>341.92757200063011</v>
      </c>
      <c r="U100" s="5">
        <v>433.2860752074601</v>
      </c>
      <c r="V100" s="5">
        <v>477.238516335035</v>
      </c>
      <c r="W100" s="5">
        <v>468.59960132723472</v>
      </c>
      <c r="X100" s="5">
        <v>455.12308535178511</v>
      </c>
      <c r="Y100" s="5">
        <v>397.89880255001492</v>
      </c>
      <c r="Z100" s="5">
        <v>461.44233827251031</v>
      </c>
      <c r="AA100" s="5">
        <v>460.11222331053528</v>
      </c>
      <c r="AB100" s="5">
        <v>438.14554330518001</v>
      </c>
      <c r="AC100" s="5">
        <v>424.12713522910519</v>
      </c>
      <c r="AD100" s="5">
        <v>438.07225033058512</v>
      </c>
      <c r="AE100" s="5">
        <v>389.54690328343997</v>
      </c>
      <c r="AF100" s="5">
        <v>444.56930186428491</v>
      </c>
      <c r="AG100" s="5">
        <v>426.40876273739502</v>
      </c>
    </row>
    <row r="101" spans="1:33">
      <c r="A101" s="56" t="s">
        <v>60</v>
      </c>
      <c r="B101" s="56" t="s">
        <v>163</v>
      </c>
      <c r="C101" s="56" t="s">
        <v>244</v>
      </c>
      <c r="D101" s="56" t="s">
        <v>245</v>
      </c>
      <c r="E101" s="56" t="s">
        <v>217</v>
      </c>
      <c r="F101" s="5">
        <v>1788.143528550145</v>
      </c>
      <c r="G101" s="5">
        <v>1660.954954744265</v>
      </c>
      <c r="H101" s="5">
        <v>2569.7577157523651</v>
      </c>
      <c r="I101" s="5">
        <v>2495.2260624916998</v>
      </c>
      <c r="J101" s="5">
        <v>2443.3724106993609</v>
      </c>
      <c r="K101" s="5">
        <v>2601.679456832765</v>
      </c>
      <c r="L101" s="5">
        <v>2579.6852670728599</v>
      </c>
      <c r="M101" s="5">
        <v>2568.2222716833048</v>
      </c>
      <c r="N101" s="5">
        <v>2543.3902110067252</v>
      </c>
      <c r="O101" s="5">
        <v>2746.740182933775</v>
      </c>
      <c r="P101" s="5">
        <v>2915.3091992803861</v>
      </c>
      <c r="Q101" s="5">
        <v>3024.132266231627</v>
      </c>
      <c r="R101" s="5">
        <v>2807.8021153744112</v>
      </c>
      <c r="S101" s="5">
        <v>2936.96396875237</v>
      </c>
      <c r="T101" s="5">
        <v>2817.5562007102999</v>
      </c>
      <c r="U101" s="5">
        <v>3385.6772717983458</v>
      </c>
      <c r="V101" s="5">
        <v>3751.0051866876152</v>
      </c>
      <c r="W101" s="5">
        <v>7738.0962365130936</v>
      </c>
      <c r="X101" s="5">
        <v>7437.4748820537916</v>
      </c>
      <c r="Y101" s="5">
        <v>8613.8752435757451</v>
      </c>
      <c r="Z101" s="5">
        <v>8012.4542428529649</v>
      </c>
      <c r="AA101" s="5">
        <v>8538.093773775523</v>
      </c>
      <c r="AB101" s="5">
        <v>8509.5794390077735</v>
      </c>
      <c r="AC101" s="5">
        <v>7493.1118659092726</v>
      </c>
      <c r="AD101" s="5">
        <v>8140.3681671655522</v>
      </c>
      <c r="AE101" s="5">
        <v>7498.0736181625834</v>
      </c>
      <c r="AF101" s="5">
        <v>7182.6103259858228</v>
      </c>
      <c r="AG101" s="5">
        <v>7393.5002637524994</v>
      </c>
    </row>
    <row r="102" spans="1:33">
      <c r="A102" s="56" t="s">
        <v>60</v>
      </c>
      <c r="B102" s="56" t="s">
        <v>163</v>
      </c>
      <c r="C102" s="56" t="s">
        <v>246</v>
      </c>
      <c r="D102" s="56" t="s">
        <v>247</v>
      </c>
      <c r="E102" s="56" t="s">
        <v>217</v>
      </c>
      <c r="F102" s="5">
        <v>850.76317607009003</v>
      </c>
      <c r="G102" s="5">
        <v>829.46870910006976</v>
      </c>
      <c r="H102" s="5">
        <v>903.96471774666009</v>
      </c>
      <c r="I102" s="5">
        <v>869.57504497236471</v>
      </c>
      <c r="J102" s="5">
        <v>854.94233305792545</v>
      </c>
      <c r="K102" s="5">
        <v>911.56196690533011</v>
      </c>
      <c r="L102" s="5">
        <v>892.11910176967001</v>
      </c>
      <c r="M102" s="5">
        <v>868.68223439842507</v>
      </c>
      <c r="N102" s="5">
        <v>879.50119043257018</v>
      </c>
      <c r="O102" s="5">
        <v>784.10686272176042</v>
      </c>
      <c r="P102" s="5">
        <v>829.27352844927543</v>
      </c>
      <c r="Q102" s="5">
        <v>867.39911937684974</v>
      </c>
      <c r="R102" s="5">
        <v>797.07429782293002</v>
      </c>
      <c r="S102" s="5">
        <v>866.40967890104503</v>
      </c>
      <c r="T102" s="5">
        <v>786.22670393567523</v>
      </c>
      <c r="U102" s="5">
        <v>756.06915497373484</v>
      </c>
      <c r="V102" s="5">
        <v>851.26485520383505</v>
      </c>
      <c r="W102" s="5">
        <v>816.30619698312012</v>
      </c>
      <c r="X102" s="5">
        <v>753.90190790216491</v>
      </c>
      <c r="Y102" s="5">
        <v>2713.813442231361</v>
      </c>
      <c r="Z102" s="5">
        <v>2596.1774186001812</v>
      </c>
      <c r="AA102" s="5">
        <v>2721.439116818312</v>
      </c>
      <c r="AB102" s="5">
        <v>2740.7941029190829</v>
      </c>
      <c r="AC102" s="5">
        <v>2447.606612716359</v>
      </c>
      <c r="AD102" s="5">
        <v>2672.2455373826838</v>
      </c>
      <c r="AE102" s="5">
        <v>2448.9507625629599</v>
      </c>
      <c r="AF102" s="5">
        <v>2251.7952787338668</v>
      </c>
      <c r="AG102" s="5">
        <v>2198.1164396420249</v>
      </c>
    </row>
    <row r="103" spans="1:33">
      <c r="A103" s="56" t="s">
        <v>60</v>
      </c>
      <c r="B103" s="56" t="s">
        <v>163</v>
      </c>
      <c r="C103" s="56" t="s">
        <v>248</v>
      </c>
      <c r="D103" s="56" t="s">
        <v>249</v>
      </c>
      <c r="E103" s="56" t="s">
        <v>217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</row>
    <row r="104" spans="1:33">
      <c r="A104" s="56" t="s">
        <v>60</v>
      </c>
      <c r="B104" s="56" t="s">
        <v>163</v>
      </c>
      <c r="C104" s="56" t="s">
        <v>250</v>
      </c>
      <c r="D104" s="56" t="s">
        <v>251</v>
      </c>
      <c r="E104" s="56" t="s">
        <v>217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</row>
    <row r="105" spans="1:33">
      <c r="A105" s="56" t="s">
        <v>60</v>
      </c>
      <c r="B105" s="56" t="s">
        <v>198</v>
      </c>
      <c r="C105" s="56" t="s">
        <v>252</v>
      </c>
      <c r="D105" s="56" t="s">
        <v>253</v>
      </c>
      <c r="E105" s="56" t="s">
        <v>217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</row>
    <row r="106" spans="1:33">
      <c r="A106" s="56" t="s">
        <v>60</v>
      </c>
      <c r="B106" s="56" t="s">
        <v>198</v>
      </c>
      <c r="C106" s="56" t="s">
        <v>254</v>
      </c>
      <c r="D106" s="56" t="s">
        <v>255</v>
      </c>
      <c r="E106" s="56" t="s">
        <v>217</v>
      </c>
      <c r="F106" s="5">
        <v>0</v>
      </c>
      <c r="G106" s="5">
        <v>1.711535000000001E-6</v>
      </c>
      <c r="H106" s="5">
        <v>5.1277849999999992E-6</v>
      </c>
      <c r="I106" s="5">
        <v>4.6865400000000036E-6</v>
      </c>
      <c r="J106" s="5">
        <v>4.2365450000000006E-6</v>
      </c>
      <c r="K106" s="5">
        <v>6.0452449999999991E-6</v>
      </c>
      <c r="L106" s="5">
        <v>9.3181550000000036E-6</v>
      </c>
      <c r="M106" s="5">
        <v>2.5435679999999969E-5</v>
      </c>
      <c r="N106" s="5">
        <v>3.363831000000002E-5</v>
      </c>
      <c r="O106" s="5">
        <v>3.1004190000000003E-5</v>
      </c>
      <c r="P106" s="5">
        <v>3.1910765000000011E-5</v>
      </c>
      <c r="Q106" s="5">
        <v>3.2644420000000017E-5</v>
      </c>
      <c r="R106" s="5">
        <v>2.6803155000000012E-5</v>
      </c>
      <c r="S106" s="5">
        <v>4.5995024999999998E-5</v>
      </c>
      <c r="T106" s="5">
        <v>4.773438499999998E-5</v>
      </c>
      <c r="U106" s="5">
        <v>5.4781250000000007E-5</v>
      </c>
      <c r="V106" s="5">
        <v>1.113958599999999E-4</v>
      </c>
      <c r="W106" s="5">
        <v>1.081136649999999E-4</v>
      </c>
      <c r="X106" s="5">
        <v>1.44658295E-4</v>
      </c>
      <c r="Y106" s="5">
        <v>756.78409085043529</v>
      </c>
      <c r="Z106" s="5">
        <v>758.44987418472874</v>
      </c>
      <c r="AA106" s="5">
        <v>872.0995338618701</v>
      </c>
      <c r="AB106" s="5">
        <v>875.99021323687475</v>
      </c>
      <c r="AC106" s="5">
        <v>790.05052247117953</v>
      </c>
      <c r="AD106" s="5">
        <v>895.00402720557111</v>
      </c>
      <c r="AE106" s="5">
        <v>877.25010189644024</v>
      </c>
      <c r="AF106" s="5">
        <v>826.77430025100011</v>
      </c>
      <c r="AG106" s="5">
        <v>943.63336407913505</v>
      </c>
    </row>
    <row r="107" spans="1:33">
      <c r="A107" s="56" t="s">
        <v>60</v>
      </c>
      <c r="B107" s="56" t="s">
        <v>198</v>
      </c>
      <c r="C107" s="56" t="s">
        <v>256</v>
      </c>
      <c r="D107" s="56" t="s">
        <v>257</v>
      </c>
      <c r="E107" s="56" t="s">
        <v>217</v>
      </c>
      <c r="F107" s="5">
        <v>1175.364982197905</v>
      </c>
      <c r="G107" s="5">
        <v>1047.86133631911</v>
      </c>
      <c r="H107" s="5">
        <v>1148.1983710472909</v>
      </c>
      <c r="I107" s="5">
        <v>1110.48848801085</v>
      </c>
      <c r="J107" s="5">
        <v>1095.74259716508</v>
      </c>
      <c r="K107" s="5">
        <v>1120.8101850881601</v>
      </c>
      <c r="L107" s="5">
        <v>1148.8146057459601</v>
      </c>
      <c r="M107" s="5">
        <v>1157.6077955308101</v>
      </c>
      <c r="N107" s="5">
        <v>1142.30561524718</v>
      </c>
      <c r="O107" s="5">
        <v>4188.9479952032871</v>
      </c>
      <c r="P107" s="5">
        <v>4446.6582930570976</v>
      </c>
      <c r="Q107" s="5">
        <v>4598.1990717674971</v>
      </c>
      <c r="R107" s="5">
        <v>4256.5528876345807</v>
      </c>
      <c r="S107" s="5">
        <v>4894.231785998546</v>
      </c>
      <c r="T107" s="5">
        <v>4768.2824114957129</v>
      </c>
      <c r="U107" s="5">
        <v>5475.3918480037664</v>
      </c>
      <c r="V107" s="5">
        <v>5871.2683854732068</v>
      </c>
      <c r="W107" s="5">
        <v>5988.8878151380422</v>
      </c>
      <c r="X107" s="5">
        <v>5820.3889112639727</v>
      </c>
      <c r="Y107" s="5">
        <v>6071.6315491442301</v>
      </c>
      <c r="Z107" s="5">
        <v>5863.7631514206987</v>
      </c>
      <c r="AA107" s="5">
        <v>6210.3456203724854</v>
      </c>
      <c r="AB107" s="5">
        <v>6295.6655585078943</v>
      </c>
      <c r="AC107" s="5">
        <v>5936.6975879591473</v>
      </c>
      <c r="AD107" s="5">
        <v>6348.0876088064306</v>
      </c>
      <c r="AE107" s="5">
        <v>6205.0145951029681</v>
      </c>
      <c r="AF107" s="5">
        <v>8161.2419007053186</v>
      </c>
      <c r="AG107" s="5">
        <v>8474.920109077535</v>
      </c>
    </row>
    <row r="108" spans="1:33">
      <c r="A108" s="56" t="s">
        <v>60</v>
      </c>
      <c r="B108" s="56" t="s">
        <v>198</v>
      </c>
      <c r="C108" s="56" t="s">
        <v>258</v>
      </c>
      <c r="D108" s="56" t="s">
        <v>259</v>
      </c>
      <c r="E108" s="56" t="s">
        <v>217</v>
      </c>
      <c r="F108" s="5">
        <v>0</v>
      </c>
      <c r="G108" s="5">
        <v>1.9326700000000002E-6</v>
      </c>
      <c r="H108" s="5">
        <v>5.020340000000002E-6</v>
      </c>
      <c r="I108" s="5">
        <v>5.0736599999999983E-6</v>
      </c>
      <c r="J108" s="5">
        <v>5.0606150000000039E-6</v>
      </c>
      <c r="K108" s="5">
        <v>7.2371299999999984E-6</v>
      </c>
      <c r="L108" s="5">
        <v>1.489143999999999E-5</v>
      </c>
      <c r="M108" s="5">
        <v>2.8229610000000009E-5</v>
      </c>
      <c r="N108" s="5">
        <v>3.037136000000002E-5</v>
      </c>
      <c r="O108" s="5">
        <v>2.7119555000000031E-5</v>
      </c>
      <c r="P108" s="5">
        <v>2.9229350000000019E-5</v>
      </c>
      <c r="Q108" s="5">
        <v>2.9700264999999982E-5</v>
      </c>
      <c r="R108" s="5">
        <v>2.4836070000000009E-5</v>
      </c>
      <c r="S108" s="5">
        <v>2.7761404999999988E-5</v>
      </c>
      <c r="T108" s="5">
        <v>2.981545999999999E-5</v>
      </c>
      <c r="U108" s="5">
        <v>1.15452635E-4</v>
      </c>
      <c r="V108" s="5">
        <v>755.42549319249952</v>
      </c>
      <c r="W108" s="5">
        <v>759.8200583381348</v>
      </c>
      <c r="X108" s="5">
        <v>700.19774875752069</v>
      </c>
      <c r="Y108" s="5">
        <v>671.67999047982039</v>
      </c>
      <c r="Z108" s="5">
        <v>610.67311646196492</v>
      </c>
      <c r="AA108" s="5">
        <v>683.72174603795474</v>
      </c>
      <c r="AB108" s="5">
        <v>695.62688802847447</v>
      </c>
      <c r="AC108" s="5">
        <v>633.25582824502044</v>
      </c>
      <c r="AD108" s="5">
        <v>693.29090736531998</v>
      </c>
      <c r="AE108" s="5">
        <v>2459.0745007073888</v>
      </c>
      <c r="AF108" s="5">
        <v>6722.9317695606233</v>
      </c>
      <c r="AG108" s="5">
        <v>7153.4531867047708</v>
      </c>
    </row>
    <row r="109" spans="1:33">
      <c r="A109" s="56" t="s">
        <v>60</v>
      </c>
      <c r="B109" s="56" t="s">
        <v>198</v>
      </c>
      <c r="C109" s="56" t="s">
        <v>260</v>
      </c>
      <c r="D109" s="56" t="s">
        <v>261</v>
      </c>
      <c r="E109" s="56" t="s">
        <v>217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</row>
    <row r="110" spans="1:33">
      <c r="A110" s="56" t="s">
        <v>60</v>
      </c>
      <c r="B110" s="56" t="s">
        <v>198</v>
      </c>
      <c r="C110" s="56" t="s">
        <v>262</v>
      </c>
      <c r="D110" s="56" t="s">
        <v>263</v>
      </c>
      <c r="E110" s="56" t="s">
        <v>217</v>
      </c>
      <c r="F110" s="5">
        <v>0</v>
      </c>
      <c r="G110" s="5">
        <v>1.236855E-6</v>
      </c>
      <c r="H110" s="5">
        <v>2.409309999999999E-6</v>
      </c>
      <c r="I110" s="5">
        <v>2.673485000000001E-6</v>
      </c>
      <c r="J110" s="5">
        <v>2.992859999999997E-6</v>
      </c>
      <c r="K110" s="5">
        <v>4.4693049999999984E-6</v>
      </c>
      <c r="L110" s="5">
        <v>6.1080400000000043E-6</v>
      </c>
      <c r="M110" s="5">
        <v>9.3964449999999967E-6</v>
      </c>
      <c r="N110" s="5">
        <v>1.092781999999999E-5</v>
      </c>
      <c r="O110" s="5">
        <v>1.0001554999999999E-5</v>
      </c>
      <c r="P110" s="5">
        <v>1.0342369999999991E-5</v>
      </c>
      <c r="Q110" s="5">
        <v>1.222857E-5</v>
      </c>
      <c r="R110" s="5">
        <v>1.0321435E-5</v>
      </c>
      <c r="S110" s="5">
        <v>1.6356209999999998E-5</v>
      </c>
      <c r="T110" s="5">
        <v>1.6697954999999999E-5</v>
      </c>
      <c r="U110" s="5">
        <v>3.5359245000000022E-5</v>
      </c>
      <c r="V110" s="5">
        <v>9.9702635000000067E-5</v>
      </c>
      <c r="W110" s="5">
        <v>9.7698764999999991E-5</v>
      </c>
      <c r="X110" s="5">
        <v>9.0543404999999971E-5</v>
      </c>
      <c r="Y110" s="5">
        <v>722.01738762302523</v>
      </c>
      <c r="Z110" s="5">
        <v>690.60113230753973</v>
      </c>
      <c r="AA110" s="5">
        <v>728.40401413366988</v>
      </c>
      <c r="AB110" s="5">
        <v>779.4609696647799</v>
      </c>
      <c r="AC110" s="5">
        <v>721.84609816670491</v>
      </c>
      <c r="AD110" s="5">
        <v>748.62989874993445</v>
      </c>
      <c r="AE110" s="5">
        <v>772.1041065353545</v>
      </c>
      <c r="AF110" s="5">
        <v>730.57876690509022</v>
      </c>
      <c r="AG110" s="5">
        <v>766.42419090344561</v>
      </c>
    </row>
    <row r="111" spans="1:33">
      <c r="A111" s="56" t="s">
        <v>60</v>
      </c>
      <c r="B111" s="56" t="s">
        <v>198</v>
      </c>
      <c r="C111" s="56" t="s">
        <v>264</v>
      </c>
      <c r="D111" s="56" t="s">
        <v>265</v>
      </c>
      <c r="E111" s="56" t="s">
        <v>217</v>
      </c>
      <c r="F111" s="5">
        <v>760.37544609185989</v>
      </c>
      <c r="G111" s="5">
        <v>628.6110447044955</v>
      </c>
      <c r="H111" s="5">
        <v>701.50054476298999</v>
      </c>
      <c r="I111" s="5">
        <v>689.52580823646497</v>
      </c>
      <c r="J111" s="5">
        <v>660.12102504841505</v>
      </c>
      <c r="K111" s="5">
        <v>686.21021798078004</v>
      </c>
      <c r="L111" s="5">
        <v>686.05954856536016</v>
      </c>
      <c r="M111" s="5">
        <v>684.72392280496513</v>
      </c>
      <c r="N111" s="5">
        <v>691.65011009986483</v>
      </c>
      <c r="O111" s="5">
        <v>633.36997679938997</v>
      </c>
      <c r="P111" s="5">
        <v>670.90724832030014</v>
      </c>
      <c r="Q111" s="5">
        <v>688.35194115331001</v>
      </c>
      <c r="R111" s="5">
        <v>612.5637276566697</v>
      </c>
      <c r="S111" s="5">
        <v>658.91727301613503</v>
      </c>
      <c r="T111" s="5">
        <v>643.75321674035513</v>
      </c>
      <c r="U111" s="5">
        <v>616.03198987923975</v>
      </c>
      <c r="V111" s="5">
        <v>689.926534982985</v>
      </c>
      <c r="W111" s="5">
        <v>679.24378247487016</v>
      </c>
      <c r="X111" s="5">
        <v>642.29961037988005</v>
      </c>
      <c r="Y111" s="5">
        <v>1575.0489750597201</v>
      </c>
      <c r="Z111" s="5">
        <v>1517.6846229499049</v>
      </c>
      <c r="AA111" s="5">
        <v>1477.9298090559751</v>
      </c>
      <c r="AB111" s="5">
        <v>1717.147169766271</v>
      </c>
      <c r="AC111" s="5">
        <v>1562.10740236181</v>
      </c>
      <c r="AD111" s="5">
        <v>3411.0464712909861</v>
      </c>
      <c r="AE111" s="5">
        <v>3381.875883372571</v>
      </c>
      <c r="AF111" s="5">
        <v>3126.4039054354539</v>
      </c>
      <c r="AG111" s="5">
        <v>3320.596122956506</v>
      </c>
    </row>
    <row r="112" spans="1:33">
      <c r="A112" s="56" t="s">
        <v>60</v>
      </c>
      <c r="B112" s="56" t="s">
        <v>199</v>
      </c>
      <c r="C112" s="56" t="s">
        <v>266</v>
      </c>
      <c r="D112" s="56" t="s">
        <v>267</v>
      </c>
      <c r="E112" s="56" t="s">
        <v>217</v>
      </c>
      <c r="F112" s="5">
        <v>269.07681468428501</v>
      </c>
      <c r="G112" s="5">
        <v>222.95863383215479</v>
      </c>
      <c r="H112" s="5">
        <v>249.81148395573501</v>
      </c>
      <c r="I112" s="5">
        <v>244.96279501533999</v>
      </c>
      <c r="J112" s="5">
        <v>239.1012625333</v>
      </c>
      <c r="K112" s="5">
        <v>233.96478391197499</v>
      </c>
      <c r="L112" s="5">
        <v>246.59511660919009</v>
      </c>
      <c r="M112" s="5">
        <v>250.7604716088901</v>
      </c>
      <c r="N112" s="5">
        <v>244.53558576656499</v>
      </c>
      <c r="O112" s="5">
        <v>227.29219269334499</v>
      </c>
      <c r="P112" s="5">
        <v>239.57910942726511</v>
      </c>
      <c r="Q112" s="5">
        <v>244.57349193272509</v>
      </c>
      <c r="R112" s="5">
        <v>219.1025985100799</v>
      </c>
      <c r="S112" s="5">
        <v>229.409992973285</v>
      </c>
      <c r="T112" s="5">
        <v>218.8602653149201</v>
      </c>
      <c r="U112" s="5">
        <v>197.513300687975</v>
      </c>
      <c r="V112" s="5">
        <v>210.14259172114001</v>
      </c>
      <c r="W112" s="5">
        <v>234.82592845155989</v>
      </c>
      <c r="X112" s="5">
        <v>137.97530493272001</v>
      </c>
      <c r="Y112" s="5">
        <v>133.15135478023001</v>
      </c>
      <c r="Z112" s="5">
        <v>124.17170661474501</v>
      </c>
      <c r="AA112" s="5">
        <v>113.64498298756</v>
      </c>
      <c r="AB112" s="5">
        <v>98.370319045474957</v>
      </c>
      <c r="AC112" s="5">
        <v>121.24270037357</v>
      </c>
      <c r="AD112" s="5">
        <v>138.30915130404</v>
      </c>
      <c r="AE112" s="5">
        <v>148.67970467086511</v>
      </c>
      <c r="AF112" s="5">
        <v>0</v>
      </c>
      <c r="AG112" s="5">
        <v>0</v>
      </c>
    </row>
    <row r="113" spans="1:33">
      <c r="A113" s="56" t="s">
        <v>60</v>
      </c>
      <c r="B113" s="56" t="s">
        <v>199</v>
      </c>
      <c r="C113" s="56" t="s">
        <v>268</v>
      </c>
      <c r="D113" s="56" t="s">
        <v>269</v>
      </c>
      <c r="E113" s="56" t="s">
        <v>217</v>
      </c>
      <c r="F113" s="5">
        <v>42.391901300110007</v>
      </c>
      <c r="G113" s="5">
        <v>32.549576049765008</v>
      </c>
      <c r="H113" s="5">
        <v>36.05679812428501</v>
      </c>
      <c r="I113" s="5">
        <v>34.476394710864987</v>
      </c>
      <c r="J113" s="5">
        <v>33.629293797045001</v>
      </c>
      <c r="K113" s="5">
        <v>32.988328290070001</v>
      </c>
      <c r="L113" s="5">
        <v>33.843182102940013</v>
      </c>
      <c r="M113" s="5">
        <v>34.97181731645</v>
      </c>
      <c r="N113" s="5">
        <v>24.927262372824991</v>
      </c>
      <c r="O113" s="5">
        <v>23.41945854598</v>
      </c>
      <c r="P113" s="5">
        <v>23.802439304285009</v>
      </c>
      <c r="Q113" s="5">
        <v>24.65358158191999</v>
      </c>
      <c r="R113" s="5">
        <v>22.743672701065002</v>
      </c>
      <c r="S113" s="5">
        <v>23.502674408104991</v>
      </c>
      <c r="T113" s="5">
        <v>22.605103327955</v>
      </c>
      <c r="U113" s="5">
        <v>1786.44729548646</v>
      </c>
      <c r="V113" s="5">
        <v>1976.374052708449</v>
      </c>
      <c r="W113" s="5">
        <v>2106.189028857681</v>
      </c>
      <c r="X113" s="5">
        <v>1898.67175234099</v>
      </c>
      <c r="Y113" s="5">
        <v>1792.9667802224851</v>
      </c>
      <c r="Z113" s="5">
        <v>1634.97837247902</v>
      </c>
      <c r="AA113" s="5">
        <v>1766.7980714575101</v>
      </c>
      <c r="AB113" s="5">
        <v>1776.2152861884899</v>
      </c>
      <c r="AC113" s="5">
        <v>1652.539703199513</v>
      </c>
      <c r="AD113" s="5">
        <v>1905.131531330436</v>
      </c>
      <c r="AE113" s="5">
        <v>1766.9008667087701</v>
      </c>
      <c r="AF113" s="5">
        <v>2714.4262043164899</v>
      </c>
      <c r="AG113" s="5">
        <v>2693.1946456771279</v>
      </c>
    </row>
    <row r="114" spans="1:33">
      <c r="A114" s="56" t="s">
        <v>60</v>
      </c>
      <c r="B114" s="56" t="s">
        <v>199</v>
      </c>
      <c r="C114" s="56" t="s">
        <v>270</v>
      </c>
      <c r="D114" s="56" t="s">
        <v>271</v>
      </c>
      <c r="E114" s="56" t="s">
        <v>217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</row>
    <row r="115" spans="1:33">
      <c r="A115" s="56" t="s">
        <v>60</v>
      </c>
      <c r="B115" s="56" t="s">
        <v>199</v>
      </c>
      <c r="C115" s="56" t="s">
        <v>272</v>
      </c>
      <c r="D115" s="56" t="s">
        <v>273</v>
      </c>
      <c r="E115" s="56" t="s">
        <v>217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</row>
    <row r="116" spans="1:33">
      <c r="A116" s="56" t="s">
        <v>60</v>
      </c>
      <c r="B116" s="56" t="s">
        <v>199</v>
      </c>
      <c r="C116" s="56" t="s">
        <v>274</v>
      </c>
      <c r="D116" s="56" t="s">
        <v>275</v>
      </c>
      <c r="E116" s="56" t="s">
        <v>217</v>
      </c>
      <c r="F116" s="5">
        <v>572.91366820774988</v>
      </c>
      <c r="G116" s="5">
        <v>538.19276288974982</v>
      </c>
      <c r="H116" s="5">
        <v>590.10433205520985</v>
      </c>
      <c r="I116" s="5">
        <v>564.25277363929013</v>
      </c>
      <c r="J116" s="5">
        <v>565.70218912204507</v>
      </c>
      <c r="K116" s="5">
        <v>549.00846190348011</v>
      </c>
      <c r="L116" s="5">
        <v>560.06883134039026</v>
      </c>
      <c r="M116" s="5">
        <v>584.80354954588483</v>
      </c>
      <c r="N116" s="5">
        <v>553.99420931452505</v>
      </c>
      <c r="O116" s="5">
        <v>516.75964141945497</v>
      </c>
      <c r="P116" s="5">
        <v>533.94995772374</v>
      </c>
      <c r="Q116" s="5">
        <v>542.26701944295507</v>
      </c>
      <c r="R116" s="5">
        <v>509.66585133140478</v>
      </c>
      <c r="S116" s="5">
        <v>524.88183533777999</v>
      </c>
      <c r="T116" s="5">
        <v>487.58925256451511</v>
      </c>
      <c r="U116" s="5">
        <v>471.90252200630027</v>
      </c>
      <c r="V116" s="5">
        <v>501.64167431072502</v>
      </c>
      <c r="W116" s="5">
        <v>523.80632188610002</v>
      </c>
      <c r="X116" s="5">
        <v>505.98270951275009</v>
      </c>
      <c r="Y116" s="5">
        <v>462.66691366263501</v>
      </c>
      <c r="Z116" s="5">
        <v>1201.2706055528199</v>
      </c>
      <c r="AA116" s="5">
        <v>925.63428493809022</v>
      </c>
      <c r="AB116" s="5">
        <v>934.92476870694463</v>
      </c>
      <c r="AC116" s="5">
        <v>860.89838454229005</v>
      </c>
      <c r="AD116" s="5">
        <v>1214.3635188182959</v>
      </c>
      <c r="AE116" s="5">
        <v>2204.3415834682401</v>
      </c>
      <c r="AF116" s="5">
        <v>3559.7225310399231</v>
      </c>
      <c r="AG116" s="5">
        <v>3480.6752023242748</v>
      </c>
    </row>
    <row r="117" spans="1:33">
      <c r="A117" s="56" t="s">
        <v>60</v>
      </c>
      <c r="B117" s="56" t="s">
        <v>199</v>
      </c>
      <c r="C117" s="56" t="s">
        <v>276</v>
      </c>
      <c r="D117" s="56" t="s">
        <v>277</v>
      </c>
      <c r="E117" s="56" t="s">
        <v>217</v>
      </c>
      <c r="F117" s="5">
        <v>0</v>
      </c>
      <c r="G117" s="5">
        <v>0</v>
      </c>
      <c r="H117" s="5">
        <v>1.0364165000000001E-5</v>
      </c>
      <c r="I117" s="5">
        <v>1.0605119999999999E-5</v>
      </c>
      <c r="J117" s="5">
        <v>1.1867625E-5</v>
      </c>
      <c r="K117" s="5">
        <v>1.222162000000001E-5</v>
      </c>
      <c r="L117" s="5">
        <v>1.4817795E-5</v>
      </c>
      <c r="M117" s="5">
        <v>5.4410014999999997E-5</v>
      </c>
      <c r="N117" s="5">
        <v>8.0772714999999981E-5</v>
      </c>
      <c r="O117" s="5">
        <v>7.8144440000000061E-5</v>
      </c>
      <c r="P117" s="5">
        <v>7.9006199999999955E-5</v>
      </c>
      <c r="Q117" s="5">
        <v>8.0158835000000012E-5</v>
      </c>
      <c r="R117" s="5">
        <v>7.6279644999999936E-5</v>
      </c>
      <c r="S117" s="5">
        <v>8.8689910000000027E-5</v>
      </c>
      <c r="T117" s="5">
        <v>1.4366527499999989E-4</v>
      </c>
      <c r="U117" s="5">
        <v>7.7297410800000049E-3</v>
      </c>
      <c r="V117" s="5">
        <v>7.6917026000000019E-3</v>
      </c>
      <c r="W117" s="5">
        <v>8.302389740000006E-3</v>
      </c>
      <c r="X117" s="5">
        <v>366.257434268395</v>
      </c>
      <c r="Y117" s="5">
        <v>828.31382847663554</v>
      </c>
      <c r="Z117" s="5">
        <v>2741.0905443781521</v>
      </c>
      <c r="AA117" s="5">
        <v>2951.9029958531351</v>
      </c>
      <c r="AB117" s="5">
        <v>2970.4805206337401</v>
      </c>
      <c r="AC117" s="5">
        <v>2954.561927938526</v>
      </c>
      <c r="AD117" s="5">
        <v>3155.6096542599339</v>
      </c>
      <c r="AE117" s="5">
        <v>3053.948638643431</v>
      </c>
      <c r="AF117" s="5">
        <v>2997.5714094789091</v>
      </c>
      <c r="AG117" s="5">
        <v>3041.2049417711819</v>
      </c>
    </row>
    <row r="118" spans="1:33">
      <c r="A118" s="56" t="s">
        <v>60</v>
      </c>
      <c r="B118" s="56" t="s">
        <v>199</v>
      </c>
      <c r="C118" s="56" t="s">
        <v>278</v>
      </c>
      <c r="D118" s="56" t="s">
        <v>279</v>
      </c>
      <c r="E118" s="56" t="s">
        <v>217</v>
      </c>
      <c r="F118" s="5">
        <v>0</v>
      </c>
      <c r="G118" s="5">
        <v>5.4877599999999991E-6</v>
      </c>
      <c r="H118" s="5">
        <v>1.2122320000000011E-5</v>
      </c>
      <c r="I118" s="5">
        <v>1.5808620000000001E-5</v>
      </c>
      <c r="J118" s="5">
        <v>1.7548284999999992E-5</v>
      </c>
      <c r="K118" s="5">
        <v>1.7127975000000011E-5</v>
      </c>
      <c r="L118" s="5">
        <v>2.2503495000000009E-5</v>
      </c>
      <c r="M118" s="5">
        <v>3.7096339500000019E-4</v>
      </c>
      <c r="N118" s="5">
        <v>3.4347058500000012E-4</v>
      </c>
      <c r="O118" s="5">
        <v>334.23253085641488</v>
      </c>
      <c r="P118" s="5">
        <v>343.83949811044499</v>
      </c>
      <c r="Q118" s="5">
        <v>348.59465360173999</v>
      </c>
      <c r="R118" s="5">
        <v>334.04303901972497</v>
      </c>
      <c r="S118" s="5">
        <v>334.69019038226497</v>
      </c>
      <c r="T118" s="5">
        <v>991.88545067704024</v>
      </c>
      <c r="U118" s="5">
        <v>1084.79399055927</v>
      </c>
      <c r="V118" s="5">
        <v>1163.5183694088901</v>
      </c>
      <c r="W118" s="5">
        <v>1223.001609953255</v>
      </c>
      <c r="X118" s="5">
        <v>1141.8391675451639</v>
      </c>
      <c r="Y118" s="5">
        <v>1046.8236499850859</v>
      </c>
      <c r="Z118" s="5">
        <v>1003.430922164035</v>
      </c>
      <c r="AA118" s="5">
        <v>1056.0136259253461</v>
      </c>
      <c r="AB118" s="5">
        <v>1045.7163573004891</v>
      </c>
      <c r="AC118" s="5">
        <v>993.04853524699001</v>
      </c>
      <c r="AD118" s="5">
        <v>1037.32966201</v>
      </c>
      <c r="AE118" s="5">
        <v>973.44962779747448</v>
      </c>
      <c r="AF118" s="5">
        <v>966.50644670401516</v>
      </c>
      <c r="AG118" s="5">
        <v>926.61808549514524</v>
      </c>
    </row>
    <row r="119" spans="1:33">
      <c r="A119" s="56" t="s">
        <v>60</v>
      </c>
      <c r="B119" s="56" t="s">
        <v>199</v>
      </c>
      <c r="C119" s="56" t="s">
        <v>280</v>
      </c>
      <c r="D119" s="56" t="s">
        <v>281</v>
      </c>
      <c r="E119" s="56" t="s">
        <v>217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</row>
    <row r="120" spans="1:33">
      <c r="A120" s="56" t="s">
        <v>60</v>
      </c>
      <c r="B120" s="56" t="s">
        <v>199</v>
      </c>
      <c r="C120" s="56" t="s">
        <v>282</v>
      </c>
      <c r="D120" s="56" t="s">
        <v>283</v>
      </c>
      <c r="E120" s="56" t="s">
        <v>217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</row>
    <row r="121" spans="1:33">
      <c r="A121" s="56" t="s">
        <v>60</v>
      </c>
      <c r="B121" s="56" t="s">
        <v>200</v>
      </c>
      <c r="C121" s="56" t="s">
        <v>284</v>
      </c>
      <c r="D121" s="56" t="s">
        <v>285</v>
      </c>
      <c r="E121" s="56" t="s">
        <v>217</v>
      </c>
      <c r="F121" s="5">
        <v>0</v>
      </c>
      <c r="G121" s="5">
        <v>2.1675199999999989E-6</v>
      </c>
      <c r="H121" s="5">
        <v>9.0518800000000076E-6</v>
      </c>
      <c r="I121" s="5">
        <v>9.8672850000000002E-6</v>
      </c>
      <c r="J121" s="5">
        <v>9.1729599999999973E-6</v>
      </c>
      <c r="K121" s="5">
        <v>1.177577999999999E-5</v>
      </c>
      <c r="L121" s="5">
        <v>9.6962999999999922E-6</v>
      </c>
      <c r="M121" s="5">
        <v>1.046249000000001E-5</v>
      </c>
      <c r="N121" s="5">
        <v>1.2126419999999989E-5</v>
      </c>
      <c r="O121" s="5">
        <v>1.1745710000000001E-5</v>
      </c>
      <c r="P121" s="5">
        <v>1.1970754999999991E-5</v>
      </c>
      <c r="Q121" s="5">
        <v>1.2063894999999999E-5</v>
      </c>
      <c r="R121" s="5">
        <v>9.3601400000000117E-6</v>
      </c>
      <c r="S121" s="5">
        <v>1.100121500000001E-5</v>
      </c>
      <c r="T121" s="5">
        <v>1.1458725000000009E-5</v>
      </c>
      <c r="U121" s="5">
        <v>1.2985569999999999E-5</v>
      </c>
      <c r="V121" s="5">
        <v>1.367237500000001E-5</v>
      </c>
      <c r="W121" s="5">
        <v>1.304597499999998E-5</v>
      </c>
      <c r="X121" s="5">
        <v>1.215346E-5</v>
      </c>
      <c r="Y121" s="5">
        <v>2.7744110000000019E-5</v>
      </c>
      <c r="Z121" s="5">
        <v>2.5939899999999978E-5</v>
      </c>
      <c r="AA121" s="5">
        <v>3.0946240000000008E-5</v>
      </c>
      <c r="AB121" s="5">
        <v>3.886924000000002E-5</v>
      </c>
      <c r="AC121" s="5">
        <v>3.3263795000000018E-5</v>
      </c>
      <c r="AD121" s="5">
        <v>3.7889680000000037E-5</v>
      </c>
      <c r="AE121" s="5">
        <v>3.7620965000000002E-5</v>
      </c>
      <c r="AF121" s="5">
        <v>3.7926870000000029E-5</v>
      </c>
      <c r="AG121" s="5">
        <v>3.8020189999999991E-5</v>
      </c>
    </row>
    <row r="122" spans="1:33">
      <c r="A122" s="56" t="s">
        <v>60</v>
      </c>
      <c r="B122" s="56" t="s">
        <v>200</v>
      </c>
      <c r="C122" s="56" t="s">
        <v>286</v>
      </c>
      <c r="D122" s="56" t="s">
        <v>287</v>
      </c>
      <c r="E122" s="56" t="s">
        <v>217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</row>
    <row r="123" spans="1:33">
      <c r="A123" s="56" t="s">
        <v>60</v>
      </c>
      <c r="B123" s="56" t="s">
        <v>200</v>
      </c>
      <c r="C123" s="56" t="s">
        <v>288</v>
      </c>
      <c r="D123" s="56" t="s">
        <v>303</v>
      </c>
      <c r="E123" s="56" t="s">
        <v>217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</row>
    <row r="124" spans="1:33" ht="16.5" customHeight="1"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33">
      <c r="A125" s="56" t="s">
        <v>60</v>
      </c>
      <c r="B125" s="56" t="s">
        <v>197</v>
      </c>
      <c r="C125" s="56" t="s">
        <v>215</v>
      </c>
      <c r="D125" s="56" t="s">
        <v>216</v>
      </c>
      <c r="E125" s="56" t="s">
        <v>142</v>
      </c>
      <c r="F125" s="5">
        <v>1369.579538985621</v>
      </c>
      <c r="G125" s="5">
        <v>3617.522874930029</v>
      </c>
      <c r="H125" s="5">
        <v>3771.9400952417332</v>
      </c>
      <c r="I125" s="5">
        <v>3368.062303015065</v>
      </c>
      <c r="J125" s="5">
        <v>3419.9915768075111</v>
      </c>
      <c r="K125" s="5">
        <v>3646.763864144481</v>
      </c>
      <c r="L125" s="5">
        <v>3773.306733900019</v>
      </c>
      <c r="M125" s="5">
        <v>3385.0696976714412</v>
      </c>
      <c r="N125" s="5">
        <v>3800.9351753628498</v>
      </c>
      <c r="O125" s="5">
        <v>3478.2773479703092</v>
      </c>
      <c r="P125" s="5">
        <v>3572.6863710320358</v>
      </c>
      <c r="Q125" s="5">
        <v>3696.3543163316272</v>
      </c>
      <c r="R125" s="5">
        <v>3733.638476133121</v>
      </c>
      <c r="S125" s="5">
        <v>3779.24770844354</v>
      </c>
      <c r="T125" s="5">
        <v>3373.984644296796</v>
      </c>
      <c r="U125" s="5">
        <v>4169.7956445833361</v>
      </c>
      <c r="V125" s="5">
        <v>5615.6434796108642</v>
      </c>
      <c r="W125" s="5">
        <v>5774.4746439426963</v>
      </c>
      <c r="X125" s="5">
        <v>5152.9024605623936</v>
      </c>
      <c r="Y125" s="5">
        <v>5610.6504754322741</v>
      </c>
      <c r="Z125" s="5">
        <v>5419.293319444685</v>
      </c>
      <c r="AA125" s="5">
        <v>5479.0605325871365</v>
      </c>
      <c r="AB125" s="5">
        <v>6474.0374388326682</v>
      </c>
      <c r="AC125" s="5">
        <v>6448.3760364638474</v>
      </c>
      <c r="AD125" s="5">
        <v>6791.5235460913809</v>
      </c>
      <c r="AE125" s="5">
        <v>5940.2494789477096</v>
      </c>
      <c r="AF125" s="5">
        <v>6010.4121750528066</v>
      </c>
      <c r="AG125" s="5">
        <v>6429.8067496791055</v>
      </c>
    </row>
    <row r="126" spans="1:33">
      <c r="A126" s="56" t="s">
        <v>60</v>
      </c>
      <c r="B126" s="56" t="s">
        <v>197</v>
      </c>
      <c r="C126" s="56" t="s">
        <v>218</v>
      </c>
      <c r="D126" s="56" t="s">
        <v>219</v>
      </c>
      <c r="E126" s="56" t="s">
        <v>142</v>
      </c>
      <c r="F126" s="5">
        <v>105.2380309167451</v>
      </c>
      <c r="G126" s="5">
        <v>104.4388889663099</v>
      </c>
      <c r="H126" s="5">
        <v>108.8845497452549</v>
      </c>
      <c r="I126" s="5">
        <v>96.015905367879995</v>
      </c>
      <c r="J126" s="5">
        <v>102.2714112306699</v>
      </c>
      <c r="K126" s="5">
        <v>99.704640041705076</v>
      </c>
      <c r="L126" s="5">
        <v>106.97201035217491</v>
      </c>
      <c r="M126" s="5">
        <v>89.34846024165509</v>
      </c>
      <c r="N126" s="5">
        <v>105.05530885693</v>
      </c>
      <c r="O126" s="5">
        <v>1341.16676074814</v>
      </c>
      <c r="P126" s="5">
        <v>2667.4332620903501</v>
      </c>
      <c r="Q126" s="5">
        <v>2626.3717842711221</v>
      </c>
      <c r="R126" s="5">
        <v>2725.36911517519</v>
      </c>
      <c r="S126" s="5">
        <v>2541.201340139296</v>
      </c>
      <c r="T126" s="5">
        <v>2207.4019629349441</v>
      </c>
      <c r="U126" s="5">
        <v>2561.484056817229</v>
      </c>
      <c r="V126" s="5">
        <v>2631.1137292034532</v>
      </c>
      <c r="W126" s="5">
        <v>2688.5763752966459</v>
      </c>
      <c r="X126" s="5">
        <v>2418.5935785973502</v>
      </c>
      <c r="Y126" s="5">
        <v>2505.9927232129562</v>
      </c>
      <c r="Z126" s="5">
        <v>2689.145677066143</v>
      </c>
      <c r="AA126" s="5">
        <v>2563.9020183485118</v>
      </c>
      <c r="AB126" s="5">
        <v>2459.5495692040708</v>
      </c>
      <c r="AC126" s="5">
        <v>2494.7602527250601</v>
      </c>
      <c r="AD126" s="5">
        <v>2431.9334344302401</v>
      </c>
      <c r="AE126" s="5">
        <v>2096.5979371237459</v>
      </c>
      <c r="AF126" s="5">
        <v>2278.3846384603448</v>
      </c>
      <c r="AG126" s="5">
        <v>2349.6558986420482</v>
      </c>
    </row>
    <row r="127" spans="1:33">
      <c r="A127" s="56" t="s">
        <v>60</v>
      </c>
      <c r="B127" s="56" t="s">
        <v>197</v>
      </c>
      <c r="C127" s="56" t="s">
        <v>220</v>
      </c>
      <c r="D127" s="56" t="s">
        <v>221</v>
      </c>
      <c r="E127" s="56" t="s">
        <v>142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</row>
    <row r="128" spans="1:33">
      <c r="A128" s="56" t="s">
        <v>60</v>
      </c>
      <c r="B128" s="56" t="s">
        <v>197</v>
      </c>
      <c r="C128" s="56" t="s">
        <v>222</v>
      </c>
      <c r="D128" s="56" t="s">
        <v>223</v>
      </c>
      <c r="E128" s="56" t="s">
        <v>142</v>
      </c>
      <c r="F128" s="5">
        <v>0</v>
      </c>
      <c r="G128" s="5">
        <v>2.6046165000000009E-5</v>
      </c>
      <c r="H128" s="5">
        <v>3.7090869999999992E-5</v>
      </c>
      <c r="I128" s="5">
        <v>4.9461895000000008E-5</v>
      </c>
      <c r="J128" s="5">
        <v>3031.1823475750421</v>
      </c>
      <c r="K128" s="5">
        <v>2884.430628309085</v>
      </c>
      <c r="L128" s="5">
        <v>5048.484046254187</v>
      </c>
      <c r="M128" s="5">
        <v>4305.5063646616672</v>
      </c>
      <c r="N128" s="5">
        <v>4676.9558465752252</v>
      </c>
      <c r="O128" s="5">
        <v>4676.5151088422626</v>
      </c>
      <c r="P128" s="5">
        <v>4606.5440603563502</v>
      </c>
      <c r="Q128" s="5">
        <v>4875.4701272354541</v>
      </c>
      <c r="R128" s="5">
        <v>5041.3628675182263</v>
      </c>
      <c r="S128" s="5">
        <v>4585.893076323654</v>
      </c>
      <c r="T128" s="5">
        <v>4282.7954606661779</v>
      </c>
      <c r="U128" s="5">
        <v>4446.9236700126203</v>
      </c>
      <c r="V128" s="5">
        <v>4248.8250495425891</v>
      </c>
      <c r="W128" s="5">
        <v>4790.5508411281025</v>
      </c>
      <c r="X128" s="5">
        <v>4053.1390001039149</v>
      </c>
      <c r="Y128" s="5">
        <v>4347.3688619756813</v>
      </c>
      <c r="Z128" s="5">
        <v>4398.799060326528</v>
      </c>
      <c r="AA128" s="5">
        <v>4269.1289397850023</v>
      </c>
      <c r="AB128" s="5">
        <v>4447.7887878789152</v>
      </c>
      <c r="AC128" s="5">
        <v>4559.2508608164053</v>
      </c>
      <c r="AD128" s="5">
        <v>4332.9828463352733</v>
      </c>
      <c r="AE128" s="5">
        <v>4131.511481989739</v>
      </c>
      <c r="AF128" s="5">
        <v>4682.2409176923175</v>
      </c>
      <c r="AG128" s="5">
        <v>4414.6004319340464</v>
      </c>
    </row>
    <row r="129" spans="1:33">
      <c r="A129" s="56" t="s">
        <v>60</v>
      </c>
      <c r="B129" s="56" t="s">
        <v>197</v>
      </c>
      <c r="C129" s="56" t="s">
        <v>224</v>
      </c>
      <c r="D129" s="56" t="s">
        <v>225</v>
      </c>
      <c r="E129" s="56" t="s">
        <v>142</v>
      </c>
      <c r="F129" s="5">
        <v>0</v>
      </c>
      <c r="G129" s="5">
        <v>8.0542699999999997E-6</v>
      </c>
      <c r="H129" s="5">
        <v>1.9708900000000021E-5</v>
      </c>
      <c r="I129" s="5">
        <v>1.8310570000000009E-5</v>
      </c>
      <c r="J129" s="5">
        <v>4.2120035000000013E-5</v>
      </c>
      <c r="K129" s="5">
        <v>262.18359256384031</v>
      </c>
      <c r="L129" s="5">
        <v>271.73381964727531</v>
      </c>
      <c r="M129" s="5">
        <v>228.25967336059529</v>
      </c>
      <c r="N129" s="5">
        <v>264.29902948336007</v>
      </c>
      <c r="O129" s="5">
        <v>237.18735346158991</v>
      </c>
      <c r="P129" s="5">
        <v>231.86611285396489</v>
      </c>
      <c r="Q129" s="5">
        <v>234.29687751660509</v>
      </c>
      <c r="R129" s="5">
        <v>245.3917924593101</v>
      </c>
      <c r="S129" s="5">
        <v>245.84588778149021</v>
      </c>
      <c r="T129" s="5">
        <v>249.80810651117491</v>
      </c>
      <c r="U129" s="5">
        <v>249.58331265242009</v>
      </c>
      <c r="V129" s="5">
        <v>256.16922676551991</v>
      </c>
      <c r="W129" s="5">
        <v>257.68296962538</v>
      </c>
      <c r="X129" s="5">
        <v>215.82591718559479</v>
      </c>
      <c r="Y129" s="5">
        <v>243.98533220988489</v>
      </c>
      <c r="Z129" s="5">
        <v>221.9450394051</v>
      </c>
      <c r="AA129" s="5">
        <v>211.65164413224491</v>
      </c>
      <c r="AB129" s="5">
        <v>207.78150922800529</v>
      </c>
      <c r="AC129" s="5">
        <v>212.08550514151011</v>
      </c>
      <c r="AD129" s="5">
        <v>235.253760003015</v>
      </c>
      <c r="AE129" s="5">
        <v>233.03848775108011</v>
      </c>
      <c r="AF129" s="5">
        <v>225.2240902899847</v>
      </c>
      <c r="AG129" s="5">
        <v>223.55946166304031</v>
      </c>
    </row>
    <row r="130" spans="1:33">
      <c r="A130" s="56" t="s">
        <v>60</v>
      </c>
      <c r="B130" s="56" t="s">
        <v>197</v>
      </c>
      <c r="C130" s="56" t="s">
        <v>226</v>
      </c>
      <c r="D130" s="56" t="s">
        <v>227</v>
      </c>
      <c r="E130" s="56" t="s">
        <v>142</v>
      </c>
      <c r="F130" s="5">
        <v>0</v>
      </c>
      <c r="G130" s="5">
        <v>1165.7582559540051</v>
      </c>
      <c r="H130" s="5">
        <v>2866.0223322285269</v>
      </c>
      <c r="I130" s="5">
        <v>2778.5726635605361</v>
      </c>
      <c r="J130" s="5">
        <v>2780.9337706426049</v>
      </c>
      <c r="K130" s="5">
        <v>2718.6729361463949</v>
      </c>
      <c r="L130" s="5">
        <v>3288.7973501566412</v>
      </c>
      <c r="M130" s="5">
        <v>5382.2063234211037</v>
      </c>
      <c r="N130" s="5">
        <v>5707.9173746854412</v>
      </c>
      <c r="O130" s="5">
        <v>7163.2207550247513</v>
      </c>
      <c r="P130" s="5">
        <v>7979.5006572793191</v>
      </c>
      <c r="Q130" s="5">
        <v>7952.4078528848067</v>
      </c>
      <c r="R130" s="5">
        <v>7679.2661215901499</v>
      </c>
      <c r="S130" s="5">
        <v>7516.3403642007524</v>
      </c>
      <c r="T130" s="5">
        <v>7062.6791933196528</v>
      </c>
      <c r="U130" s="5">
        <v>7722.6483021576159</v>
      </c>
      <c r="V130" s="5">
        <v>7516.5761711192363</v>
      </c>
      <c r="W130" s="5">
        <v>8172.2080529477962</v>
      </c>
      <c r="X130" s="5">
        <v>7388.2087707384671</v>
      </c>
      <c r="Y130" s="5">
        <v>9470.3817325879772</v>
      </c>
      <c r="Z130" s="5">
        <v>10243.87204739865</v>
      </c>
      <c r="AA130" s="5">
        <v>9997.8739904973372</v>
      </c>
      <c r="AB130" s="5">
        <v>9858.3863411999828</v>
      </c>
      <c r="AC130" s="5">
        <v>9422.1139277735456</v>
      </c>
      <c r="AD130" s="5">
        <v>9607.1804026376631</v>
      </c>
      <c r="AE130" s="5">
        <v>8786.0449745762817</v>
      </c>
      <c r="AF130" s="5">
        <v>8862.6195153173721</v>
      </c>
      <c r="AG130" s="5">
        <v>8562.181716031213</v>
      </c>
    </row>
    <row r="131" spans="1:33">
      <c r="A131" s="56" t="s">
        <v>60</v>
      </c>
      <c r="B131" s="56" t="s">
        <v>197</v>
      </c>
      <c r="C131" s="56" t="s">
        <v>228</v>
      </c>
      <c r="D131" s="56" t="s">
        <v>229</v>
      </c>
      <c r="E131" s="56" t="s">
        <v>142</v>
      </c>
      <c r="F131" s="5">
        <v>0</v>
      </c>
      <c r="G131" s="5">
        <v>7.409750000000003E-6</v>
      </c>
      <c r="H131" s="5">
        <v>2.1303829999999989E-5</v>
      </c>
      <c r="I131" s="5">
        <v>2.8029970000000009E-5</v>
      </c>
      <c r="J131" s="5">
        <v>5.5566109999999977E-5</v>
      </c>
      <c r="K131" s="5">
        <v>2.0415154999999999E-4</v>
      </c>
      <c r="L131" s="5">
        <v>2.4625952000000001E-4</v>
      </c>
      <c r="M131" s="5">
        <v>451.73268090508992</v>
      </c>
      <c r="N131" s="5">
        <v>483.21857279405509</v>
      </c>
      <c r="O131" s="5">
        <v>820.41687671620491</v>
      </c>
      <c r="P131" s="5">
        <v>1443.93854740662</v>
      </c>
      <c r="Q131" s="5">
        <v>1429.492991357545</v>
      </c>
      <c r="R131" s="5">
        <v>1291.209499746295</v>
      </c>
      <c r="S131" s="5">
        <v>1355.839494498965</v>
      </c>
      <c r="T131" s="5">
        <v>1265.4691037411001</v>
      </c>
      <c r="U131" s="5">
        <v>1239.8642142477941</v>
      </c>
      <c r="V131" s="5">
        <v>1294.096953049635</v>
      </c>
      <c r="W131" s="5">
        <v>1351.4343382525151</v>
      </c>
      <c r="X131" s="5">
        <v>1231.083164764455</v>
      </c>
      <c r="Y131" s="5">
        <v>2569.701686018444</v>
      </c>
      <c r="Z131" s="5">
        <v>3066.4256448520991</v>
      </c>
      <c r="AA131" s="5">
        <v>3045.6105816437139</v>
      </c>
      <c r="AB131" s="5">
        <v>3148.991446978046</v>
      </c>
      <c r="AC131" s="5">
        <v>2838.632495686772</v>
      </c>
      <c r="AD131" s="5">
        <v>3129.0814885873269</v>
      </c>
      <c r="AE131" s="5">
        <v>3807.8872393587681</v>
      </c>
      <c r="AF131" s="5">
        <v>3950.6429571293552</v>
      </c>
      <c r="AG131" s="5">
        <v>3974.7355225770239</v>
      </c>
    </row>
    <row r="132" spans="1:33">
      <c r="A132" s="56" t="s">
        <v>60</v>
      </c>
      <c r="B132" s="56" t="s">
        <v>197</v>
      </c>
      <c r="C132" s="56" t="s">
        <v>230</v>
      </c>
      <c r="D132" s="56" t="s">
        <v>231</v>
      </c>
      <c r="E132" s="56" t="s">
        <v>142</v>
      </c>
      <c r="F132" s="5">
        <v>2777.1271967835401</v>
      </c>
      <c r="G132" s="5">
        <v>7387.0954342500518</v>
      </c>
      <c r="H132" s="5">
        <v>7506.7048440155786</v>
      </c>
      <c r="I132" s="5">
        <v>9812.6559317622086</v>
      </c>
      <c r="J132" s="5">
        <v>9466.4458133284479</v>
      </c>
      <c r="K132" s="5">
        <v>13176.97272624309</v>
      </c>
      <c r="L132" s="5">
        <v>13942.95978316788</v>
      </c>
      <c r="M132" s="5">
        <v>13494.449298508949</v>
      </c>
      <c r="N132" s="5">
        <v>14220.470849434751</v>
      </c>
      <c r="O132" s="5">
        <v>14006.34991546813</v>
      </c>
      <c r="P132" s="5">
        <v>14350.942569326029</v>
      </c>
      <c r="Q132" s="5">
        <v>14545.157655308851</v>
      </c>
      <c r="R132" s="5">
        <v>14240.193611317551</v>
      </c>
      <c r="S132" s="5">
        <v>15364.81587423535</v>
      </c>
      <c r="T132" s="5">
        <v>17949.569950588611</v>
      </c>
      <c r="U132" s="5">
        <v>17117.093627469781</v>
      </c>
      <c r="V132" s="5">
        <v>17241.324276808969</v>
      </c>
      <c r="W132" s="5">
        <v>17784.28316035137</v>
      </c>
      <c r="X132" s="5">
        <v>16826.099105788679</v>
      </c>
      <c r="Y132" s="5">
        <v>20106.148452135571</v>
      </c>
      <c r="Z132" s="5">
        <v>22652.869853193592</v>
      </c>
      <c r="AA132" s="5">
        <v>20939.400253620272</v>
      </c>
      <c r="AB132" s="5">
        <v>21232.977303355579</v>
      </c>
      <c r="AC132" s="5">
        <v>20464.823745277081</v>
      </c>
      <c r="AD132" s="5">
        <v>22430.880189217511</v>
      </c>
      <c r="AE132" s="5">
        <v>28276.29300100125</v>
      </c>
      <c r="AF132" s="5">
        <v>26507.35116222352</v>
      </c>
      <c r="AG132" s="5">
        <v>26844.529439593462</v>
      </c>
    </row>
    <row r="133" spans="1:33">
      <c r="A133" s="56" t="s">
        <v>60</v>
      </c>
      <c r="B133" s="56" t="s">
        <v>197</v>
      </c>
      <c r="C133" s="56" t="s">
        <v>232</v>
      </c>
      <c r="D133" s="56" t="s">
        <v>233</v>
      </c>
      <c r="E133" s="56" t="s">
        <v>142</v>
      </c>
      <c r="F133" s="5">
        <v>0</v>
      </c>
      <c r="G133" s="5">
        <v>5.9347300000000014E-6</v>
      </c>
      <c r="H133" s="5">
        <v>1.222451000000001E-5</v>
      </c>
      <c r="I133" s="5">
        <v>1.3444255E-5</v>
      </c>
      <c r="J133" s="5">
        <v>2.2524445000000011E-5</v>
      </c>
      <c r="K133" s="5">
        <v>3.9289350000000007E-5</v>
      </c>
      <c r="L133" s="5">
        <v>9.0290095000000004E-5</v>
      </c>
      <c r="M133" s="5">
        <v>1.1334217500000001E-4</v>
      </c>
      <c r="N133" s="5">
        <v>1.2300816000000001E-4</v>
      </c>
      <c r="O133" s="5">
        <v>1.2648611500000001E-4</v>
      </c>
      <c r="P133" s="5">
        <v>431.16203130820008</v>
      </c>
      <c r="Q133" s="5">
        <v>437.00327724811967</v>
      </c>
      <c r="R133" s="5">
        <v>425.53291424002009</v>
      </c>
      <c r="S133" s="5">
        <v>419.55498918041008</v>
      </c>
      <c r="T133" s="5">
        <v>392.41497500868979</v>
      </c>
      <c r="U133" s="5">
        <v>378.5052505329852</v>
      </c>
      <c r="V133" s="5">
        <v>394.96918600729032</v>
      </c>
      <c r="W133" s="5">
        <v>957.93049597443007</v>
      </c>
      <c r="X133" s="5">
        <v>2273.6049414223012</v>
      </c>
      <c r="Y133" s="5">
        <v>8001.7346736580512</v>
      </c>
      <c r="Z133" s="5">
        <v>8167.6324441071138</v>
      </c>
      <c r="AA133" s="5">
        <v>7727.5112358426741</v>
      </c>
      <c r="AB133" s="5">
        <v>7919.1947821260037</v>
      </c>
      <c r="AC133" s="5">
        <v>7302.9011942584084</v>
      </c>
      <c r="AD133" s="5">
        <v>8033.2304198510919</v>
      </c>
      <c r="AE133" s="5">
        <v>7200.186345571281</v>
      </c>
      <c r="AF133" s="5">
        <v>7280.4621592679869</v>
      </c>
      <c r="AG133" s="5">
        <v>7114.4514050977778</v>
      </c>
    </row>
    <row r="134" spans="1:33">
      <c r="A134" s="56" t="s">
        <v>60</v>
      </c>
      <c r="B134" s="56" t="s">
        <v>163</v>
      </c>
      <c r="C134" s="56" t="s">
        <v>234</v>
      </c>
      <c r="D134" s="56" t="s">
        <v>235</v>
      </c>
      <c r="E134" s="56" t="s">
        <v>142</v>
      </c>
      <c r="F134" s="5">
        <v>2.1130899500000001E-4</v>
      </c>
      <c r="G134" s="5">
        <v>2.011488450000001E-4</v>
      </c>
      <c r="H134" s="5">
        <v>1309.9101700400549</v>
      </c>
      <c r="I134" s="5">
        <v>2405.4266211046902</v>
      </c>
      <c r="J134" s="5">
        <v>2238.0429348745511</v>
      </c>
      <c r="K134" s="5">
        <v>2375.0163576062041</v>
      </c>
      <c r="L134" s="5">
        <v>2306.0937086301801</v>
      </c>
      <c r="M134" s="5">
        <v>4913.9534786165304</v>
      </c>
      <c r="N134" s="5">
        <v>5072.1676627790584</v>
      </c>
      <c r="O134" s="5">
        <v>5477.3486672930512</v>
      </c>
      <c r="P134" s="5">
        <v>5170.7931979693822</v>
      </c>
      <c r="Q134" s="5">
        <v>5140.3941972695011</v>
      </c>
      <c r="R134" s="5">
        <v>5029.942180165267</v>
      </c>
      <c r="S134" s="5">
        <v>4982.2243388201796</v>
      </c>
      <c r="T134" s="5">
        <v>5145.6200728832646</v>
      </c>
      <c r="U134" s="5">
        <v>4684.7988864981826</v>
      </c>
      <c r="V134" s="5">
        <v>5167.9602237027884</v>
      </c>
      <c r="W134" s="5">
        <v>5040.5826925141846</v>
      </c>
      <c r="X134" s="5">
        <v>5092.8487537496021</v>
      </c>
      <c r="Y134" s="5">
        <v>4837.1855587204354</v>
      </c>
      <c r="Z134" s="5">
        <v>5314.10325476463</v>
      </c>
      <c r="AA134" s="5">
        <v>5067.0233314171164</v>
      </c>
      <c r="AB134" s="5">
        <v>4991.0255006622156</v>
      </c>
      <c r="AC134" s="5">
        <v>4868.7836206240572</v>
      </c>
      <c r="AD134" s="5">
        <v>4910.2208716678279</v>
      </c>
      <c r="AE134" s="5">
        <v>5093.6027835916884</v>
      </c>
      <c r="AF134" s="5">
        <v>4568.9091232121436</v>
      </c>
      <c r="AG134" s="5">
        <v>4951.0869328195276</v>
      </c>
    </row>
    <row r="135" spans="1:33">
      <c r="A135" s="56" t="s">
        <v>60</v>
      </c>
      <c r="B135" s="56" t="s">
        <v>163</v>
      </c>
      <c r="C135" s="56" t="s">
        <v>236</v>
      </c>
      <c r="D135" s="56" t="s">
        <v>237</v>
      </c>
      <c r="E135" s="56" t="s">
        <v>142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</row>
    <row r="136" spans="1:33">
      <c r="A136" s="56" t="s">
        <v>60</v>
      </c>
      <c r="B136" s="56" t="s">
        <v>163</v>
      </c>
      <c r="C136" s="56" t="s">
        <v>238</v>
      </c>
      <c r="D136" s="56" t="s">
        <v>239</v>
      </c>
      <c r="E136" s="56" t="s">
        <v>142</v>
      </c>
      <c r="F136" s="5">
        <v>1779.7368797288791</v>
      </c>
      <c r="G136" s="5">
        <v>1675.8897434170549</v>
      </c>
      <c r="H136" s="5">
        <v>1874.8942674272801</v>
      </c>
      <c r="I136" s="5">
        <v>1799.834789064784</v>
      </c>
      <c r="J136" s="5">
        <v>12604.97767339611</v>
      </c>
      <c r="K136" s="5">
        <v>13536.013912757369</v>
      </c>
      <c r="L136" s="5">
        <v>13186.034976708481</v>
      </c>
      <c r="M136" s="5">
        <v>12729.99165450966</v>
      </c>
      <c r="N136" s="5">
        <v>13793.536128612521</v>
      </c>
      <c r="O136" s="5">
        <v>14727.735570742379</v>
      </c>
      <c r="P136" s="5">
        <v>14101.180572990261</v>
      </c>
      <c r="Q136" s="5">
        <v>15097.99304956281</v>
      </c>
      <c r="R136" s="5">
        <v>16121.571310869131</v>
      </c>
      <c r="S136" s="5">
        <v>23540.874811475001</v>
      </c>
      <c r="T136" s="5">
        <v>22147.092111837759</v>
      </c>
      <c r="U136" s="5">
        <v>22808.466694199869</v>
      </c>
      <c r="V136" s="5">
        <v>24789.46037192523</v>
      </c>
      <c r="W136" s="5">
        <v>23874.299439498929</v>
      </c>
      <c r="X136" s="5">
        <v>22760.76014905332</v>
      </c>
      <c r="Y136" s="5">
        <v>23730.171230301141</v>
      </c>
      <c r="Z136" s="5">
        <v>24984.144217828391</v>
      </c>
      <c r="AA136" s="5">
        <v>23446.535686919229</v>
      </c>
      <c r="AB136" s="5">
        <v>23245.965921333322</v>
      </c>
      <c r="AC136" s="5">
        <v>21125.016695779541</v>
      </c>
      <c r="AD136" s="5">
        <v>22458.46263334875</v>
      </c>
      <c r="AE136" s="5">
        <v>21156.764406350219</v>
      </c>
      <c r="AF136" s="5">
        <v>21112.7046961411</v>
      </c>
      <c r="AG136" s="5">
        <v>22539.102993351771</v>
      </c>
    </row>
    <row r="137" spans="1:33">
      <c r="A137" s="56" t="s">
        <v>60</v>
      </c>
      <c r="B137" s="56" t="s">
        <v>163</v>
      </c>
      <c r="C137" s="56" t="s">
        <v>240</v>
      </c>
      <c r="D137" s="56" t="s">
        <v>241</v>
      </c>
      <c r="E137" s="56" t="s">
        <v>142</v>
      </c>
      <c r="F137" s="5">
        <v>2084.3673762010299</v>
      </c>
      <c r="G137" s="5">
        <v>1991.6698267247609</v>
      </c>
      <c r="H137" s="5">
        <v>5120.8338612358129</v>
      </c>
      <c r="I137" s="5">
        <v>5143.8361821287708</v>
      </c>
      <c r="J137" s="5">
        <v>4886.6871556580854</v>
      </c>
      <c r="K137" s="5">
        <v>7526.2847146395779</v>
      </c>
      <c r="L137" s="5">
        <v>9379.5190751603459</v>
      </c>
      <c r="M137" s="5">
        <v>9214.2221694790769</v>
      </c>
      <c r="N137" s="5">
        <v>9076.4072074921442</v>
      </c>
      <c r="O137" s="5">
        <v>9847.6971647748196</v>
      </c>
      <c r="P137" s="5">
        <v>10767.28672789652</v>
      </c>
      <c r="Q137" s="5">
        <v>10375.74665892261</v>
      </c>
      <c r="R137" s="5">
        <v>10030.181446748469</v>
      </c>
      <c r="S137" s="5">
        <v>10086.664397635081</v>
      </c>
      <c r="T137" s="5">
        <v>9988.3164075391142</v>
      </c>
      <c r="U137" s="5">
        <v>9288.0150392748055</v>
      </c>
      <c r="V137" s="5">
        <v>9819.8545051677884</v>
      </c>
      <c r="W137" s="5">
        <v>13840.92258444584</v>
      </c>
      <c r="X137" s="5">
        <v>14452.33508131901</v>
      </c>
      <c r="Y137" s="5">
        <v>15831.628062709049</v>
      </c>
      <c r="Z137" s="5">
        <v>17930.52760496761</v>
      </c>
      <c r="AA137" s="5">
        <v>17994.375673957569</v>
      </c>
      <c r="AB137" s="5">
        <v>17198.061650009658</v>
      </c>
      <c r="AC137" s="5">
        <v>16425.734319152449</v>
      </c>
      <c r="AD137" s="5">
        <v>16817.3364504741</v>
      </c>
      <c r="AE137" s="5">
        <v>18442.656486421791</v>
      </c>
      <c r="AF137" s="5">
        <v>20140.898791631302</v>
      </c>
      <c r="AG137" s="5">
        <v>21345.27930262197</v>
      </c>
    </row>
    <row r="138" spans="1:33">
      <c r="A138" s="56" t="s">
        <v>60</v>
      </c>
      <c r="B138" s="56" t="s">
        <v>163</v>
      </c>
      <c r="C138" s="56" t="s">
        <v>242</v>
      </c>
      <c r="D138" s="56" t="s">
        <v>243</v>
      </c>
      <c r="E138" s="56" t="s">
        <v>142</v>
      </c>
      <c r="F138" s="5">
        <v>652.69051133928542</v>
      </c>
      <c r="G138" s="5">
        <v>655.38773588769993</v>
      </c>
      <c r="H138" s="5">
        <v>679.96034447152465</v>
      </c>
      <c r="I138" s="5">
        <v>659.98733390442089</v>
      </c>
      <c r="J138" s="5">
        <v>613.15157428985469</v>
      </c>
      <c r="K138" s="5">
        <v>660.76022743925</v>
      </c>
      <c r="L138" s="5">
        <v>627.85593073109578</v>
      </c>
      <c r="M138" s="5">
        <v>585.47807092177982</v>
      </c>
      <c r="N138" s="5">
        <v>659.99366052324001</v>
      </c>
      <c r="O138" s="5">
        <v>667.65328363999049</v>
      </c>
      <c r="P138" s="5">
        <v>855.5877269698999</v>
      </c>
      <c r="Q138" s="5">
        <v>812.21199917265506</v>
      </c>
      <c r="R138" s="5">
        <v>827.99218899855066</v>
      </c>
      <c r="S138" s="5">
        <v>828.86449464627515</v>
      </c>
      <c r="T138" s="5">
        <v>806.93423292292528</v>
      </c>
      <c r="U138" s="5">
        <v>714.84505357585999</v>
      </c>
      <c r="V138" s="5">
        <v>812.54742041018005</v>
      </c>
      <c r="W138" s="5">
        <v>763.93879054280012</v>
      </c>
      <c r="X138" s="5">
        <v>782.06716701064011</v>
      </c>
      <c r="Y138" s="5">
        <v>822.62084583191552</v>
      </c>
      <c r="Z138" s="5">
        <v>759.97879259772003</v>
      </c>
      <c r="AA138" s="5">
        <v>765.42695231943503</v>
      </c>
      <c r="AB138" s="5">
        <v>734.20706166151035</v>
      </c>
      <c r="AC138" s="5">
        <v>742.00931507543976</v>
      </c>
      <c r="AD138" s="5">
        <v>745.59732056625512</v>
      </c>
      <c r="AE138" s="5">
        <v>740.1347151758099</v>
      </c>
      <c r="AF138" s="5">
        <v>630.57065640675501</v>
      </c>
      <c r="AG138" s="5">
        <v>706.77023143500071</v>
      </c>
    </row>
    <row r="139" spans="1:33">
      <c r="A139" s="56" t="s">
        <v>60</v>
      </c>
      <c r="B139" s="56" t="s">
        <v>163</v>
      </c>
      <c r="C139" s="56" t="s">
        <v>244</v>
      </c>
      <c r="D139" s="56" t="s">
        <v>245</v>
      </c>
      <c r="E139" s="56" t="s">
        <v>142</v>
      </c>
      <c r="F139" s="5">
        <v>5.6091050000000014E-6</v>
      </c>
      <c r="G139" s="5">
        <v>8.2370150000000003E-6</v>
      </c>
      <c r="H139" s="5">
        <v>1.2829125000000001E-5</v>
      </c>
      <c r="I139" s="5">
        <v>1.5970605E-5</v>
      </c>
      <c r="J139" s="5">
        <v>1.3830945E-5</v>
      </c>
      <c r="K139" s="5">
        <v>2.2307204999999999E-5</v>
      </c>
      <c r="L139" s="5">
        <v>3.4408489999999987E-5</v>
      </c>
      <c r="M139" s="5">
        <v>3.9506245000000001E-5</v>
      </c>
      <c r="N139" s="5">
        <v>4.1881825000000011E-5</v>
      </c>
      <c r="O139" s="5">
        <v>3.9957360000000002E-5</v>
      </c>
      <c r="P139" s="5">
        <v>7.3595799999999977E-5</v>
      </c>
      <c r="Q139" s="5">
        <v>1.1602673E-4</v>
      </c>
      <c r="R139" s="5">
        <v>1.1483231E-4</v>
      </c>
      <c r="S139" s="5">
        <v>1.059312849999999E-4</v>
      </c>
      <c r="T139" s="5">
        <v>1.5661407999999999E-4</v>
      </c>
      <c r="U139" s="5">
        <v>1.3669174999999999E-4</v>
      </c>
      <c r="V139" s="5">
        <v>1.5293340000000001E-4</v>
      </c>
      <c r="W139" s="5">
        <v>1.666610649999999E-4</v>
      </c>
      <c r="X139" s="5">
        <v>5.6307194500000008E-4</v>
      </c>
      <c r="Y139" s="5">
        <v>123.540039362025</v>
      </c>
      <c r="Z139" s="5">
        <v>122.94571482054501</v>
      </c>
      <c r="AA139" s="5">
        <v>122.2046433794451</v>
      </c>
      <c r="AB139" s="5">
        <v>1677.2376867967739</v>
      </c>
      <c r="AC139" s="5">
        <v>8275.2058170483142</v>
      </c>
      <c r="AD139" s="5">
        <v>7748.8058927520742</v>
      </c>
      <c r="AE139" s="5">
        <v>8336.1845726887368</v>
      </c>
      <c r="AF139" s="5">
        <v>7421.7205048248716</v>
      </c>
      <c r="AG139" s="5">
        <v>8323.0307675209096</v>
      </c>
    </row>
    <row r="140" spans="1:33">
      <c r="A140" s="56" t="s">
        <v>60</v>
      </c>
      <c r="B140" s="56" t="s">
        <v>163</v>
      </c>
      <c r="C140" s="56" t="s">
        <v>246</v>
      </c>
      <c r="D140" s="56" t="s">
        <v>247</v>
      </c>
      <c r="E140" s="56" t="s">
        <v>142</v>
      </c>
      <c r="F140" s="5">
        <v>7.9099949999999951E-6</v>
      </c>
      <c r="G140" s="5">
        <v>8.0526050000000018E-6</v>
      </c>
      <c r="H140" s="5">
        <v>9.113320000000001E-6</v>
      </c>
      <c r="I140" s="5">
        <v>1.4105284999999999E-5</v>
      </c>
      <c r="J140" s="5">
        <v>1.1977004999999999E-5</v>
      </c>
      <c r="K140" s="5">
        <v>1.6134225000000011E-5</v>
      </c>
      <c r="L140" s="5">
        <v>2.6398020000000019E-5</v>
      </c>
      <c r="M140" s="5">
        <v>2.899447000000001E-5</v>
      </c>
      <c r="N140" s="5">
        <v>2.8149874999999991E-5</v>
      </c>
      <c r="O140" s="5">
        <v>2.832484E-5</v>
      </c>
      <c r="P140" s="5">
        <v>5.332869000000003E-5</v>
      </c>
      <c r="Q140" s="5">
        <v>5.4288059999999997E-5</v>
      </c>
      <c r="R140" s="5">
        <v>5.0317849999999991E-5</v>
      </c>
      <c r="S140" s="5">
        <v>4.5685749999999992E-5</v>
      </c>
      <c r="T140" s="5">
        <v>7.4737605000000008E-5</v>
      </c>
      <c r="U140" s="5">
        <v>6.4861465000000041E-5</v>
      </c>
      <c r="V140" s="5">
        <v>7.2841485000000003E-5</v>
      </c>
      <c r="W140" s="5">
        <v>8.2271274999999957E-5</v>
      </c>
      <c r="X140" s="5">
        <v>7.611646000000002E-5</v>
      </c>
      <c r="Y140" s="5">
        <v>1.1132719E-4</v>
      </c>
      <c r="Z140" s="5">
        <v>1.176838399999999E-4</v>
      </c>
      <c r="AA140" s="5">
        <v>1.3205323499999999E-4</v>
      </c>
      <c r="AB140" s="5">
        <v>2.8792135999999998E-4</v>
      </c>
      <c r="AC140" s="5">
        <v>3.3700917499999999E-4</v>
      </c>
      <c r="AD140" s="5">
        <v>3.1583781999999999E-4</v>
      </c>
      <c r="AE140" s="5">
        <v>624.4641079904801</v>
      </c>
      <c r="AF140" s="5">
        <v>543.85884773740997</v>
      </c>
      <c r="AG140" s="5">
        <v>585.98148409145006</v>
      </c>
    </row>
    <row r="141" spans="1:33">
      <c r="A141" s="56" t="s">
        <v>60</v>
      </c>
      <c r="B141" s="56" t="s">
        <v>163</v>
      </c>
      <c r="C141" s="56" t="s">
        <v>248</v>
      </c>
      <c r="D141" s="56" t="s">
        <v>249</v>
      </c>
      <c r="E141" s="56" t="s">
        <v>142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</row>
    <row r="142" spans="1:33">
      <c r="A142" s="56" t="s">
        <v>60</v>
      </c>
      <c r="B142" s="56" t="s">
        <v>163</v>
      </c>
      <c r="C142" s="56" t="s">
        <v>250</v>
      </c>
      <c r="D142" s="56" t="s">
        <v>251</v>
      </c>
      <c r="E142" s="56" t="s">
        <v>142</v>
      </c>
      <c r="F142" s="5">
        <v>1349.7758255441299</v>
      </c>
      <c r="G142" s="5">
        <v>1309.5005792734651</v>
      </c>
      <c r="H142" s="5">
        <v>1274.6023048854661</v>
      </c>
      <c r="I142" s="5">
        <v>1350.7756969840159</v>
      </c>
      <c r="J142" s="5">
        <v>1347.6899815926599</v>
      </c>
      <c r="K142" s="5">
        <v>1373.4441340344599</v>
      </c>
      <c r="L142" s="5">
        <v>1352.16713101594</v>
      </c>
      <c r="M142" s="5">
        <v>1371.772079015605</v>
      </c>
      <c r="N142" s="5">
        <v>1310.080450634815</v>
      </c>
      <c r="O142" s="5">
        <v>2501.8824250509342</v>
      </c>
      <c r="P142" s="5">
        <v>3067.5003972836739</v>
      </c>
      <c r="Q142" s="5">
        <v>3194.1177727527452</v>
      </c>
      <c r="R142" s="5">
        <v>3162.521495302015</v>
      </c>
      <c r="S142" s="5">
        <v>2943.856149110261</v>
      </c>
      <c r="T142" s="5">
        <v>3040.012947095996</v>
      </c>
      <c r="U142" s="5">
        <v>2920.6808868528601</v>
      </c>
      <c r="V142" s="5">
        <v>3101.5015896693189</v>
      </c>
      <c r="W142" s="5">
        <v>2685.412340224716</v>
      </c>
      <c r="X142" s="5">
        <v>2675.9436680713152</v>
      </c>
      <c r="Y142" s="5">
        <v>2530.8405334645472</v>
      </c>
      <c r="Z142" s="5">
        <v>2642.0918230517782</v>
      </c>
      <c r="AA142" s="5">
        <v>2764.3587222774572</v>
      </c>
      <c r="AB142" s="5">
        <v>2918.5868608199312</v>
      </c>
      <c r="AC142" s="5">
        <v>2774.9644744910011</v>
      </c>
      <c r="AD142" s="5">
        <v>2703.259615243865</v>
      </c>
      <c r="AE142" s="5">
        <v>2757.006497103846</v>
      </c>
      <c r="AF142" s="5">
        <v>2387.951369453956</v>
      </c>
      <c r="AG142" s="5">
        <v>2657.6490363183511</v>
      </c>
    </row>
    <row r="143" spans="1:33">
      <c r="A143" s="56" t="s">
        <v>60</v>
      </c>
      <c r="B143" s="56" t="s">
        <v>198</v>
      </c>
      <c r="C143" s="56" t="s">
        <v>252</v>
      </c>
      <c r="D143" s="56" t="s">
        <v>253</v>
      </c>
      <c r="E143" s="56" t="s">
        <v>142</v>
      </c>
      <c r="F143" s="5">
        <v>0</v>
      </c>
      <c r="G143" s="5">
        <v>4.401392499999999E-5</v>
      </c>
      <c r="H143" s="5">
        <v>3.6099095000000008E-5</v>
      </c>
      <c r="I143" s="5">
        <v>3.0628948449999988E-3</v>
      </c>
      <c r="J143" s="5">
        <v>2.8320742350000021E-3</v>
      </c>
      <c r="K143" s="5">
        <v>2.9868001549999989E-3</v>
      </c>
      <c r="L143" s="5">
        <v>257.27262043465998</v>
      </c>
      <c r="M143" s="5">
        <v>605.23428855921952</v>
      </c>
      <c r="N143" s="5">
        <v>530.47975231724513</v>
      </c>
      <c r="O143" s="5">
        <v>547.74806708141489</v>
      </c>
      <c r="P143" s="5">
        <v>1343.04444618345</v>
      </c>
      <c r="Q143" s="5">
        <v>1206.7058652665851</v>
      </c>
      <c r="R143" s="5">
        <v>1410.4493965085701</v>
      </c>
      <c r="S143" s="5">
        <v>1161.690611870031</v>
      </c>
      <c r="T143" s="5">
        <v>1259.263923329876</v>
      </c>
      <c r="U143" s="5">
        <v>1164.1664122299901</v>
      </c>
      <c r="V143" s="5">
        <v>1240.3712308393051</v>
      </c>
      <c r="W143" s="5">
        <v>1285.4362719470751</v>
      </c>
      <c r="X143" s="5">
        <v>1277.2043824213611</v>
      </c>
      <c r="Y143" s="5">
        <v>1112.1847260243751</v>
      </c>
      <c r="Z143" s="5">
        <v>1169.0456972892939</v>
      </c>
      <c r="AA143" s="5">
        <v>1378.025997077531</v>
      </c>
      <c r="AB143" s="5">
        <v>1254.3389220363861</v>
      </c>
      <c r="AC143" s="5">
        <v>1426.9852158434689</v>
      </c>
      <c r="AD143" s="5">
        <v>1174.198976117515</v>
      </c>
      <c r="AE143" s="5">
        <v>1352.79614095283</v>
      </c>
      <c r="AF143" s="5">
        <v>1204.971811559401</v>
      </c>
      <c r="AG143" s="5">
        <v>1289.6910450071609</v>
      </c>
    </row>
    <row r="144" spans="1:33">
      <c r="A144" s="56" t="s">
        <v>60</v>
      </c>
      <c r="B144" s="56" t="s">
        <v>198</v>
      </c>
      <c r="C144" s="56" t="s">
        <v>254</v>
      </c>
      <c r="D144" s="56" t="s">
        <v>255</v>
      </c>
      <c r="E144" s="56" t="s">
        <v>142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</row>
    <row r="145" spans="1:33">
      <c r="A145" s="56" t="s">
        <v>60</v>
      </c>
      <c r="B145" s="56" t="s">
        <v>198</v>
      </c>
      <c r="C145" s="56" t="s">
        <v>256</v>
      </c>
      <c r="D145" s="56" t="s">
        <v>257</v>
      </c>
      <c r="E145" s="56" t="s">
        <v>142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</row>
    <row r="146" spans="1:33">
      <c r="A146" s="56" t="s">
        <v>60</v>
      </c>
      <c r="B146" s="56" t="s">
        <v>198</v>
      </c>
      <c r="C146" s="56" t="s">
        <v>258</v>
      </c>
      <c r="D146" s="56" t="s">
        <v>259</v>
      </c>
      <c r="E146" s="56" t="s">
        <v>142</v>
      </c>
      <c r="F146" s="5">
        <v>5408.4786886247794</v>
      </c>
      <c r="G146" s="5">
        <v>5888.9713702705694</v>
      </c>
      <c r="H146" s="5">
        <v>5413.6547934266009</v>
      </c>
      <c r="I146" s="5">
        <v>5446.9986427751492</v>
      </c>
      <c r="J146" s="5">
        <v>5245.4873323983038</v>
      </c>
      <c r="K146" s="5">
        <v>5520.5380904664889</v>
      </c>
      <c r="L146" s="5">
        <v>5592.8337300803514</v>
      </c>
      <c r="M146" s="5">
        <v>6324.1005132224554</v>
      </c>
      <c r="N146" s="5">
        <v>7411.3536538094559</v>
      </c>
      <c r="O146" s="5">
        <v>7465.5175688473391</v>
      </c>
      <c r="P146" s="5">
        <v>8089.7976965073503</v>
      </c>
      <c r="Q146" s="5">
        <v>7478.054127226429</v>
      </c>
      <c r="R146" s="5">
        <v>8468.4530476284381</v>
      </c>
      <c r="S146" s="5">
        <v>7559.1272412235849</v>
      </c>
      <c r="T146" s="5">
        <v>7694.7249959416204</v>
      </c>
      <c r="U146" s="5">
        <v>7287.8098131696179</v>
      </c>
      <c r="V146" s="5">
        <v>7486.7852951905734</v>
      </c>
      <c r="W146" s="5">
        <v>7574.673171369217</v>
      </c>
      <c r="X146" s="5">
        <v>9272.0323205920758</v>
      </c>
      <c r="Y146" s="5">
        <v>12115.08007008807</v>
      </c>
      <c r="Z146" s="5">
        <v>12457.28396076534</v>
      </c>
      <c r="AA146" s="5">
        <v>12486.9529508745</v>
      </c>
      <c r="AB146" s="5">
        <v>16040.776997565339</v>
      </c>
      <c r="AC146" s="5">
        <v>18409.646084059241</v>
      </c>
      <c r="AD146" s="5">
        <v>16184.236531212509</v>
      </c>
      <c r="AE146" s="5">
        <v>16267.550369773489</v>
      </c>
      <c r="AF146" s="5">
        <v>12969.23665825125</v>
      </c>
      <c r="AG146" s="5">
        <v>14203.99466217838</v>
      </c>
    </row>
    <row r="147" spans="1:33">
      <c r="A147" s="56" t="s">
        <v>60</v>
      </c>
      <c r="B147" s="56" t="s">
        <v>198</v>
      </c>
      <c r="C147" s="56" t="s">
        <v>260</v>
      </c>
      <c r="D147" s="56" t="s">
        <v>261</v>
      </c>
      <c r="E147" s="56" t="s">
        <v>142</v>
      </c>
      <c r="F147" s="5">
        <v>5779.1811926194587</v>
      </c>
      <c r="G147" s="5">
        <v>6427.1096401453506</v>
      </c>
      <c r="H147" s="5">
        <v>5788.8944117091087</v>
      </c>
      <c r="I147" s="5">
        <v>8792.3128788415961</v>
      </c>
      <c r="J147" s="5">
        <v>8398.0335474277417</v>
      </c>
      <c r="K147" s="5">
        <v>8812.5344215320747</v>
      </c>
      <c r="L147" s="5">
        <v>9210.2284896891815</v>
      </c>
      <c r="M147" s="5">
        <v>9788.1515894575768</v>
      </c>
      <c r="N147" s="5">
        <v>8918.9710386641891</v>
      </c>
      <c r="O147" s="5">
        <v>8915.5593741113462</v>
      </c>
      <c r="P147" s="5">
        <v>14268.94988110371</v>
      </c>
      <c r="Q147" s="5">
        <v>13206.8853866219</v>
      </c>
      <c r="R147" s="5">
        <v>15080.88186561861</v>
      </c>
      <c r="S147" s="5">
        <v>13123.26486886666</v>
      </c>
      <c r="T147" s="5">
        <v>16719.71439264069</v>
      </c>
      <c r="U147" s="5">
        <v>15457.579232280021</v>
      </c>
      <c r="V147" s="5">
        <v>16192.66989581979</v>
      </c>
      <c r="W147" s="5">
        <v>16328.26923861409</v>
      </c>
      <c r="X147" s="5">
        <v>16411.698386091419</v>
      </c>
      <c r="Y147" s="5">
        <v>14785.18249527501</v>
      </c>
      <c r="Z147" s="5">
        <v>14721.533662711639</v>
      </c>
      <c r="AA147" s="5">
        <v>15828.960911726919</v>
      </c>
      <c r="AB147" s="5">
        <v>12086.09064456375</v>
      </c>
      <c r="AC147" s="5">
        <v>13602.734399081281</v>
      </c>
      <c r="AD147" s="5">
        <v>11958.224998962651</v>
      </c>
      <c r="AE147" s="5">
        <v>12636.898744389589</v>
      </c>
      <c r="AF147" s="5">
        <v>11920.250359946631</v>
      </c>
      <c r="AG147" s="5">
        <v>11731.753230784399</v>
      </c>
    </row>
    <row r="148" spans="1:33">
      <c r="A148" s="56" t="s">
        <v>60</v>
      </c>
      <c r="B148" s="56" t="s">
        <v>198</v>
      </c>
      <c r="C148" s="56" t="s">
        <v>262</v>
      </c>
      <c r="D148" s="56" t="s">
        <v>263</v>
      </c>
      <c r="E148" s="56" t="s">
        <v>142</v>
      </c>
      <c r="F148" s="5">
        <v>0</v>
      </c>
      <c r="G148" s="5">
        <v>1799.99975045671</v>
      </c>
      <c r="H148" s="5">
        <v>1652.804313771464</v>
      </c>
      <c r="I148" s="5">
        <v>1653.542417538416</v>
      </c>
      <c r="J148" s="5">
        <v>1621.2891991010249</v>
      </c>
      <c r="K148" s="5">
        <v>2606.3035323211611</v>
      </c>
      <c r="L148" s="5">
        <v>4557.316481409729</v>
      </c>
      <c r="M148" s="5">
        <v>6297.9473912635103</v>
      </c>
      <c r="N148" s="5">
        <v>5883.3612813087448</v>
      </c>
      <c r="O148" s="5">
        <v>5695.2370343006951</v>
      </c>
      <c r="P148" s="5">
        <v>6036.2997001744652</v>
      </c>
      <c r="Q148" s="5">
        <v>5712.3958484939303</v>
      </c>
      <c r="R148" s="5">
        <v>6571.4664124577694</v>
      </c>
      <c r="S148" s="5">
        <v>5809.7946689742648</v>
      </c>
      <c r="T148" s="5">
        <v>6056.3757675409843</v>
      </c>
      <c r="U148" s="5">
        <v>5741.1273572382124</v>
      </c>
      <c r="V148" s="5">
        <v>6011.3921692719068</v>
      </c>
      <c r="W148" s="5">
        <v>5896.3471878408363</v>
      </c>
      <c r="X148" s="5">
        <v>6230.1637406478058</v>
      </c>
      <c r="Y148" s="5">
        <v>5727.5627026877346</v>
      </c>
      <c r="Z148" s="5">
        <v>5627.6434680465927</v>
      </c>
      <c r="AA148" s="5">
        <v>6118.6485756841448</v>
      </c>
      <c r="AB148" s="5">
        <v>5796.3281672111207</v>
      </c>
      <c r="AC148" s="5">
        <v>6706.6486931167956</v>
      </c>
      <c r="AD148" s="5">
        <v>6028.844028110866</v>
      </c>
      <c r="AE148" s="5">
        <v>6157.25028870402</v>
      </c>
      <c r="AF148" s="5">
        <v>5880.1634748133183</v>
      </c>
      <c r="AG148" s="5">
        <v>5866.6654263726341</v>
      </c>
    </row>
    <row r="149" spans="1:33">
      <c r="A149" s="56" t="s">
        <v>60</v>
      </c>
      <c r="B149" s="56" t="s">
        <v>198</v>
      </c>
      <c r="C149" s="56" t="s">
        <v>264</v>
      </c>
      <c r="D149" s="56" t="s">
        <v>265</v>
      </c>
      <c r="E149" s="56" t="s">
        <v>142</v>
      </c>
      <c r="F149" s="5">
        <v>0</v>
      </c>
      <c r="G149" s="5">
        <v>8.6876999999999982E-6</v>
      </c>
      <c r="H149" s="5">
        <v>2.1858895000000012E-5</v>
      </c>
      <c r="I149" s="5">
        <v>2.0364899999999999E-5</v>
      </c>
      <c r="J149" s="5">
        <v>1.7608390000000008E-5</v>
      </c>
      <c r="K149" s="5">
        <v>4.3474510000000033E-5</v>
      </c>
      <c r="L149" s="5">
        <v>1.222673949999999E-4</v>
      </c>
      <c r="M149" s="5">
        <v>2.254379449999999E-4</v>
      </c>
      <c r="N149" s="5">
        <v>1133.2298642905239</v>
      </c>
      <c r="O149" s="5">
        <v>1087.017949345505</v>
      </c>
      <c r="P149" s="5">
        <v>1080.2817353164201</v>
      </c>
      <c r="Q149" s="5">
        <v>1076.151151070155</v>
      </c>
      <c r="R149" s="5">
        <v>1119.36383330534</v>
      </c>
      <c r="S149" s="5">
        <v>1123.7798198471451</v>
      </c>
      <c r="T149" s="5">
        <v>1075.3788164349851</v>
      </c>
      <c r="U149" s="5">
        <v>952.06038102989055</v>
      </c>
      <c r="V149" s="5">
        <v>1079.0887452935449</v>
      </c>
      <c r="W149" s="5">
        <v>1097.9518109117901</v>
      </c>
      <c r="X149" s="5">
        <v>1050.5214531239301</v>
      </c>
      <c r="Y149" s="5">
        <v>2099.313295633674</v>
      </c>
      <c r="Z149" s="5">
        <v>2041.794877057024</v>
      </c>
      <c r="AA149" s="5">
        <v>2048.0836517501598</v>
      </c>
      <c r="AB149" s="5">
        <v>2084.9699627612049</v>
      </c>
      <c r="AC149" s="5">
        <v>2150.772295604781</v>
      </c>
      <c r="AD149" s="5">
        <v>3957.8785412421012</v>
      </c>
      <c r="AE149" s="5">
        <v>3870.7894753272699</v>
      </c>
      <c r="AF149" s="5">
        <v>3480.17981719623</v>
      </c>
      <c r="AG149" s="5">
        <v>3885.2474880472851</v>
      </c>
    </row>
    <row r="150" spans="1:33">
      <c r="A150" s="56" t="s">
        <v>60</v>
      </c>
      <c r="B150" s="56" t="s">
        <v>199</v>
      </c>
      <c r="C150" s="56" t="s">
        <v>266</v>
      </c>
      <c r="D150" s="56" t="s">
        <v>267</v>
      </c>
      <c r="E150" s="56" t="s">
        <v>142</v>
      </c>
      <c r="F150" s="5">
        <v>743.89117732173031</v>
      </c>
      <c r="G150" s="5">
        <v>1183.844312737431</v>
      </c>
      <c r="H150" s="5">
        <v>1079.9895984768</v>
      </c>
      <c r="I150" s="5">
        <v>1231.4822381485101</v>
      </c>
      <c r="J150" s="5">
        <v>1160.7622790369151</v>
      </c>
      <c r="K150" s="5">
        <v>3225.5627173544349</v>
      </c>
      <c r="L150" s="5">
        <v>3180.711772621079</v>
      </c>
      <c r="M150" s="5">
        <v>3212.262934802091</v>
      </c>
      <c r="N150" s="5">
        <v>3036.5233665083028</v>
      </c>
      <c r="O150" s="5">
        <v>3019.8669796856238</v>
      </c>
      <c r="P150" s="5">
        <v>3539.1584656600699</v>
      </c>
      <c r="Q150" s="5">
        <v>3361.7231039722242</v>
      </c>
      <c r="R150" s="5">
        <v>3808.1211568230979</v>
      </c>
      <c r="S150" s="5">
        <v>3301.9224187688892</v>
      </c>
      <c r="T150" s="5">
        <v>3906.6593011370928</v>
      </c>
      <c r="U150" s="5">
        <v>3237.2810655981598</v>
      </c>
      <c r="V150" s="5">
        <v>3666.5336193804501</v>
      </c>
      <c r="W150" s="5">
        <v>3725.7433571293468</v>
      </c>
      <c r="X150" s="5">
        <v>3610.583778100206</v>
      </c>
      <c r="Y150" s="5">
        <v>3410.2281154364609</v>
      </c>
      <c r="Z150" s="5">
        <v>3356.8178851874668</v>
      </c>
      <c r="AA150" s="5">
        <v>3946.7589261726289</v>
      </c>
      <c r="AB150" s="5">
        <v>3650.2956842430171</v>
      </c>
      <c r="AC150" s="5">
        <v>4155.3443300904228</v>
      </c>
      <c r="AD150" s="5">
        <v>3776.0174171198169</v>
      </c>
      <c r="AE150" s="5">
        <v>6294.4673503258346</v>
      </c>
      <c r="AF150" s="5">
        <v>5613.1013970139966</v>
      </c>
      <c r="AG150" s="5">
        <v>6063.2210218331693</v>
      </c>
    </row>
    <row r="151" spans="1:33">
      <c r="A151" s="56" t="s">
        <v>60</v>
      </c>
      <c r="B151" s="56" t="s">
        <v>199</v>
      </c>
      <c r="C151" s="56" t="s">
        <v>268</v>
      </c>
      <c r="D151" s="56" t="s">
        <v>269</v>
      </c>
      <c r="E151" s="56" t="s">
        <v>142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</row>
    <row r="152" spans="1:33">
      <c r="A152" s="56" t="s">
        <v>60</v>
      </c>
      <c r="B152" s="56" t="s">
        <v>199</v>
      </c>
      <c r="C152" s="56" t="s">
        <v>270</v>
      </c>
      <c r="D152" s="56" t="s">
        <v>271</v>
      </c>
      <c r="E152" s="56" t="s">
        <v>142</v>
      </c>
      <c r="F152" s="5">
        <v>3792.4784943378299</v>
      </c>
      <c r="G152" s="5">
        <v>4624.8302848957892</v>
      </c>
      <c r="H152" s="5">
        <v>7181.2032619431093</v>
      </c>
      <c r="I152" s="5">
        <v>7279.9917956108984</v>
      </c>
      <c r="J152" s="5">
        <v>6733.3516336000321</v>
      </c>
      <c r="K152" s="5">
        <v>7949.4862875725667</v>
      </c>
      <c r="L152" s="5">
        <v>7696.0098477619986</v>
      </c>
      <c r="M152" s="5">
        <v>7842.5362082043557</v>
      </c>
      <c r="N152" s="5">
        <v>7646.9340093224209</v>
      </c>
      <c r="O152" s="5">
        <v>7671.4173578845084</v>
      </c>
      <c r="P152" s="5">
        <v>8108.3288474098199</v>
      </c>
      <c r="Q152" s="5">
        <v>7816.2710080808401</v>
      </c>
      <c r="R152" s="5">
        <v>8278.3793805652367</v>
      </c>
      <c r="S152" s="5">
        <v>8129.979643891772</v>
      </c>
      <c r="T152" s="5">
        <v>8824.6401185916311</v>
      </c>
      <c r="U152" s="5">
        <v>7832.9574095746639</v>
      </c>
      <c r="V152" s="5">
        <v>10895.96488173457</v>
      </c>
      <c r="W152" s="5">
        <v>10646.8997928179</v>
      </c>
      <c r="X152" s="5">
        <v>11460.284183610731</v>
      </c>
      <c r="Y152" s="5">
        <v>11044.48995639856</v>
      </c>
      <c r="Z152" s="5">
        <v>10326.97471327016</v>
      </c>
      <c r="AA152" s="5">
        <v>10708.22821817162</v>
      </c>
      <c r="AB152" s="5">
        <v>9870.7558482562017</v>
      </c>
      <c r="AC152" s="5">
        <v>11225.594660854549</v>
      </c>
      <c r="AD152" s="5">
        <v>10882.692883814731</v>
      </c>
      <c r="AE152" s="5">
        <v>10933.47848350355</v>
      </c>
      <c r="AF152" s="5">
        <v>9470.0564984161319</v>
      </c>
      <c r="AG152" s="5">
        <v>11028.44044308003</v>
      </c>
    </row>
    <row r="153" spans="1:33">
      <c r="A153" s="56" t="s">
        <v>60</v>
      </c>
      <c r="B153" s="56" t="s">
        <v>199</v>
      </c>
      <c r="C153" s="56" t="s">
        <v>272</v>
      </c>
      <c r="D153" s="56" t="s">
        <v>273</v>
      </c>
      <c r="E153" s="56" t="s">
        <v>142</v>
      </c>
      <c r="F153" s="5">
        <v>258.21613288402989</v>
      </c>
      <c r="G153" s="5">
        <v>288.87412967986478</v>
      </c>
      <c r="H153" s="5">
        <v>267.06256150441021</v>
      </c>
      <c r="I153" s="5">
        <v>269.72293604493512</v>
      </c>
      <c r="J153" s="5">
        <v>245.90968062653511</v>
      </c>
      <c r="K153" s="5">
        <v>259.77780076682518</v>
      </c>
      <c r="L153" s="5">
        <v>318.28700655568008</v>
      </c>
      <c r="M153" s="5">
        <v>305.86196928728492</v>
      </c>
      <c r="N153" s="5">
        <v>287.41758299508518</v>
      </c>
      <c r="O153" s="5">
        <v>296.75628494159002</v>
      </c>
      <c r="P153" s="5">
        <v>321.86401862755031</v>
      </c>
      <c r="Q153" s="5">
        <v>295.17999349260009</v>
      </c>
      <c r="R153" s="5">
        <v>337.71541508517032</v>
      </c>
      <c r="S153" s="5">
        <v>292.39671848928032</v>
      </c>
      <c r="T153" s="5">
        <v>294.09234422927511</v>
      </c>
      <c r="U153" s="5">
        <v>255.88585793805021</v>
      </c>
      <c r="V153" s="5">
        <v>282.1169225615451</v>
      </c>
      <c r="W153" s="5">
        <v>300.21305751572987</v>
      </c>
      <c r="X153" s="5">
        <v>264.32152113454521</v>
      </c>
      <c r="Y153" s="5">
        <v>249.78878277622991</v>
      </c>
      <c r="Z153" s="5">
        <v>242.90899650128009</v>
      </c>
      <c r="AA153" s="5">
        <v>266.02368547885033</v>
      </c>
      <c r="AB153" s="5">
        <v>252.58683971738509</v>
      </c>
      <c r="AC153" s="5">
        <v>280.23633775298009</v>
      </c>
      <c r="AD153" s="5">
        <v>254.2570804450649</v>
      </c>
      <c r="AE153" s="5">
        <v>253.39022104306511</v>
      </c>
      <c r="AF153" s="5">
        <v>218.36092474017491</v>
      </c>
      <c r="AG153" s="5">
        <v>232.1385341697449</v>
      </c>
    </row>
    <row r="154" spans="1:33">
      <c r="A154" s="56" t="s">
        <v>60</v>
      </c>
      <c r="B154" s="56" t="s">
        <v>199</v>
      </c>
      <c r="C154" s="56" t="s">
        <v>274</v>
      </c>
      <c r="D154" s="56" t="s">
        <v>275</v>
      </c>
      <c r="E154" s="56" t="s">
        <v>142</v>
      </c>
      <c r="F154" s="5">
        <v>1208.2703157137</v>
      </c>
      <c r="G154" s="5">
        <v>1238.7427926914299</v>
      </c>
      <c r="H154" s="5">
        <v>1214.2979156342251</v>
      </c>
      <c r="I154" s="5">
        <v>1110.2765558358301</v>
      </c>
      <c r="J154" s="5">
        <v>1118.9466075986049</v>
      </c>
      <c r="K154" s="5">
        <v>1165.7325547771909</v>
      </c>
      <c r="L154" s="5">
        <v>1240.9196089867851</v>
      </c>
      <c r="M154" s="5">
        <v>1117.1123911345551</v>
      </c>
      <c r="N154" s="5">
        <v>1185.18589774982</v>
      </c>
      <c r="O154" s="5">
        <v>1103.091059519435</v>
      </c>
      <c r="P154" s="5">
        <v>1148.480181424685</v>
      </c>
      <c r="Q154" s="5">
        <v>1144.8398661201161</v>
      </c>
      <c r="R154" s="5">
        <v>1195.46451271863</v>
      </c>
      <c r="S154" s="5">
        <v>1154.98694334115</v>
      </c>
      <c r="T154" s="5">
        <v>1043.822650385941</v>
      </c>
      <c r="U154" s="5">
        <v>1030.543014217885</v>
      </c>
      <c r="V154" s="5">
        <v>1099.66681038568</v>
      </c>
      <c r="W154" s="5">
        <v>1209.512578580795</v>
      </c>
      <c r="X154" s="5">
        <v>1089.061568586864</v>
      </c>
      <c r="Y154" s="5">
        <v>1100.38971674393</v>
      </c>
      <c r="Z154" s="5">
        <v>957.280256006841</v>
      </c>
      <c r="AA154" s="5">
        <v>996.65943284624041</v>
      </c>
      <c r="AB154" s="5">
        <v>539.18645317464564</v>
      </c>
      <c r="AC154" s="5">
        <v>618.92294545093557</v>
      </c>
      <c r="AD154" s="5">
        <v>609.03626701333019</v>
      </c>
      <c r="AE154" s="5">
        <v>488.53634119055499</v>
      </c>
      <c r="AF154" s="5">
        <v>499.21231549446992</v>
      </c>
      <c r="AG154" s="5">
        <v>451.32948789457521</v>
      </c>
    </row>
    <row r="155" spans="1:33">
      <c r="A155" s="56" t="s">
        <v>60</v>
      </c>
      <c r="B155" s="56" t="s">
        <v>199</v>
      </c>
      <c r="C155" s="56" t="s">
        <v>276</v>
      </c>
      <c r="D155" s="56" t="s">
        <v>277</v>
      </c>
      <c r="E155" s="56" t="s">
        <v>142</v>
      </c>
      <c r="F155" s="5">
        <v>0</v>
      </c>
      <c r="G155" s="5">
        <v>0</v>
      </c>
      <c r="H155" s="5">
        <v>2.9714545000000001E-5</v>
      </c>
      <c r="I155" s="5">
        <v>2.8267380000000019E-5</v>
      </c>
      <c r="J155" s="5">
        <v>2.5896204999999991E-5</v>
      </c>
      <c r="K155" s="5">
        <v>3.3794460000000007E-5</v>
      </c>
      <c r="L155" s="5">
        <v>3.2539790000000023E-5</v>
      </c>
      <c r="M155" s="5">
        <v>1.3883080500000001E-4</v>
      </c>
      <c r="N155" s="5">
        <v>1.9703894E-4</v>
      </c>
      <c r="O155" s="5">
        <v>2.02482205E-4</v>
      </c>
      <c r="P155" s="5">
        <v>1.9985873000000009E-4</v>
      </c>
      <c r="Q155" s="5">
        <v>1.9640723499999991E-4</v>
      </c>
      <c r="R155" s="5">
        <v>1.7438357499999991E-4</v>
      </c>
      <c r="S155" s="5">
        <v>2.0706641499999991E-4</v>
      </c>
      <c r="T155" s="5">
        <v>3.0543281999999988E-4</v>
      </c>
      <c r="U155" s="5">
        <v>1.2412167454999991E-2</v>
      </c>
      <c r="V155" s="5">
        <v>1.3515409535E-2</v>
      </c>
      <c r="W155" s="5">
        <v>1.294342307E-2</v>
      </c>
      <c r="X155" s="5">
        <v>587.52113647442025</v>
      </c>
      <c r="Y155" s="5">
        <v>1673.5232133934251</v>
      </c>
      <c r="Z155" s="5">
        <v>4987.471585695379</v>
      </c>
      <c r="AA155" s="5">
        <v>5001.9994687096587</v>
      </c>
      <c r="AB155" s="5">
        <v>4947.5719059034254</v>
      </c>
      <c r="AC155" s="5">
        <v>4639.3030312842257</v>
      </c>
      <c r="AD155" s="5">
        <v>5632.7652570254131</v>
      </c>
      <c r="AE155" s="5">
        <v>5244.666811306929</v>
      </c>
      <c r="AF155" s="5">
        <v>4839.7299844187273</v>
      </c>
      <c r="AG155" s="5">
        <v>5204.9428096115389</v>
      </c>
    </row>
    <row r="156" spans="1:33">
      <c r="A156" s="56" t="s">
        <v>60</v>
      </c>
      <c r="B156" s="56" t="s">
        <v>199</v>
      </c>
      <c r="C156" s="56" t="s">
        <v>278</v>
      </c>
      <c r="D156" s="56" t="s">
        <v>279</v>
      </c>
      <c r="E156" s="56" t="s">
        <v>142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</row>
    <row r="157" spans="1:33">
      <c r="A157" s="56" t="s">
        <v>60</v>
      </c>
      <c r="B157" s="56" t="s">
        <v>199</v>
      </c>
      <c r="C157" s="56" t="s">
        <v>280</v>
      </c>
      <c r="D157" s="56" t="s">
        <v>281</v>
      </c>
      <c r="E157" s="56" t="s">
        <v>142</v>
      </c>
      <c r="F157" s="5">
        <v>355.09212269454508</v>
      </c>
      <c r="G157" s="5">
        <v>381.70226298787992</v>
      </c>
      <c r="H157" s="5">
        <v>344.96001152988998</v>
      </c>
      <c r="I157" s="5">
        <v>342.08098455638492</v>
      </c>
      <c r="J157" s="5">
        <v>303.56593235560479</v>
      </c>
      <c r="K157" s="5">
        <v>334.79135477800492</v>
      </c>
      <c r="L157" s="5">
        <v>370.69147042967001</v>
      </c>
      <c r="M157" s="5">
        <v>324.0322864840399</v>
      </c>
      <c r="N157" s="5">
        <v>349.57693238464998</v>
      </c>
      <c r="O157" s="5">
        <v>343.44530487986032</v>
      </c>
      <c r="P157" s="5">
        <v>966.03955755673508</v>
      </c>
      <c r="Q157" s="5">
        <v>942.96129766411013</v>
      </c>
      <c r="R157" s="5">
        <v>1022.318501522535</v>
      </c>
      <c r="S157" s="5">
        <v>782.53321110460547</v>
      </c>
      <c r="T157" s="5">
        <v>762.69008648963052</v>
      </c>
      <c r="U157" s="5">
        <v>669.64460338798506</v>
      </c>
      <c r="V157" s="5">
        <v>770.94158549022018</v>
      </c>
      <c r="W157" s="5">
        <v>781.64421171073445</v>
      </c>
      <c r="X157" s="5">
        <v>706.89910757129996</v>
      </c>
      <c r="Y157" s="5">
        <v>692.82103282351989</v>
      </c>
      <c r="Z157" s="5">
        <v>642.45444137192442</v>
      </c>
      <c r="AA157" s="5">
        <v>668.97441562204085</v>
      </c>
      <c r="AB157" s="5">
        <v>663.03097102284971</v>
      </c>
      <c r="AC157" s="5">
        <v>692.34918676063035</v>
      </c>
      <c r="AD157" s="5">
        <v>653.51605255045445</v>
      </c>
      <c r="AE157" s="5">
        <v>637.41745504139544</v>
      </c>
      <c r="AF157" s="5">
        <v>539.2232433469602</v>
      </c>
      <c r="AG157" s="5">
        <v>627.1296897389301</v>
      </c>
    </row>
    <row r="158" spans="1:33">
      <c r="A158" s="56" t="s">
        <v>60</v>
      </c>
      <c r="B158" s="56" t="s">
        <v>199</v>
      </c>
      <c r="C158" s="56" t="s">
        <v>282</v>
      </c>
      <c r="D158" s="56" t="s">
        <v>283</v>
      </c>
      <c r="E158" s="56" t="s">
        <v>142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</row>
    <row r="159" spans="1:33">
      <c r="A159" s="56" t="s">
        <v>60</v>
      </c>
      <c r="B159" s="56" t="s">
        <v>200</v>
      </c>
      <c r="C159" s="56" t="s">
        <v>284</v>
      </c>
      <c r="D159" s="56" t="s">
        <v>285</v>
      </c>
      <c r="E159" s="56" t="s">
        <v>142</v>
      </c>
      <c r="F159" s="5">
        <v>539.79024010159537</v>
      </c>
      <c r="G159" s="5">
        <v>563.5712889363848</v>
      </c>
      <c r="H159" s="5">
        <v>534.66273766779489</v>
      </c>
      <c r="I159" s="5">
        <v>543.74787488290542</v>
      </c>
      <c r="J159" s="5">
        <v>597.65580262595972</v>
      </c>
      <c r="K159" s="5">
        <v>641.44878900328956</v>
      </c>
      <c r="L159" s="5">
        <v>1023.2886259312151</v>
      </c>
      <c r="M159" s="5">
        <v>1047.982453290495</v>
      </c>
      <c r="N159" s="5">
        <v>919.02355967938036</v>
      </c>
      <c r="O159" s="5">
        <v>964.22987249176481</v>
      </c>
      <c r="P159" s="5">
        <v>919.03082607345448</v>
      </c>
      <c r="Q159" s="5">
        <v>879.11720060696962</v>
      </c>
      <c r="R159" s="5">
        <v>920.79020379056431</v>
      </c>
      <c r="S159" s="5">
        <v>897.28402495279988</v>
      </c>
      <c r="T159" s="5">
        <v>909.08961359292061</v>
      </c>
      <c r="U159" s="5">
        <v>950.41134998640962</v>
      </c>
      <c r="V159" s="5">
        <v>932.32063807504971</v>
      </c>
      <c r="W159" s="5">
        <v>1002.09326163121</v>
      </c>
      <c r="X159" s="5">
        <v>986.88402285485029</v>
      </c>
      <c r="Y159" s="5">
        <v>850.87190483405971</v>
      </c>
      <c r="Z159" s="5">
        <v>914.89578200502024</v>
      </c>
      <c r="AA159" s="5">
        <v>872.80269153249003</v>
      </c>
      <c r="AB159" s="5">
        <v>818.01401678529533</v>
      </c>
      <c r="AC159" s="5">
        <v>853.54459453254481</v>
      </c>
      <c r="AD159" s="5">
        <v>853.51382975891534</v>
      </c>
      <c r="AE159" s="5">
        <v>871.22319155401999</v>
      </c>
      <c r="AF159" s="5">
        <v>891.81233780281013</v>
      </c>
      <c r="AG159" s="5">
        <v>375.9481016917552</v>
      </c>
    </row>
    <row r="160" spans="1:33">
      <c r="A160" s="56" t="s">
        <v>60</v>
      </c>
      <c r="B160" s="56" t="s">
        <v>200</v>
      </c>
      <c r="C160" s="56" t="s">
        <v>286</v>
      </c>
      <c r="D160" s="56" t="s">
        <v>287</v>
      </c>
      <c r="E160" s="56" t="s">
        <v>142</v>
      </c>
      <c r="F160" s="5">
        <v>846.72257372885463</v>
      </c>
      <c r="G160" s="5">
        <v>932.8560088996403</v>
      </c>
      <c r="H160" s="5">
        <v>858.60415769700512</v>
      </c>
      <c r="I160" s="5">
        <v>835.32213575270953</v>
      </c>
      <c r="J160" s="5">
        <v>866.68182620689458</v>
      </c>
      <c r="K160" s="5">
        <v>1160.7428732600899</v>
      </c>
      <c r="L160" s="5">
        <v>2350.9986347622312</v>
      </c>
      <c r="M160" s="5">
        <v>2466.92402073315</v>
      </c>
      <c r="N160" s="5">
        <v>6500.1783601857433</v>
      </c>
      <c r="O160" s="5">
        <v>6530.8034993600777</v>
      </c>
      <c r="P160" s="5">
        <v>6296.9258067805758</v>
      </c>
      <c r="Q160" s="5">
        <v>6033.0395866336776</v>
      </c>
      <c r="R160" s="5">
        <v>6659.6243418278946</v>
      </c>
      <c r="S160" s="5">
        <v>6453.9666980152324</v>
      </c>
      <c r="T160" s="5">
        <v>6232.1161543663666</v>
      </c>
      <c r="U160" s="5">
        <v>6280.5379957495388</v>
      </c>
      <c r="V160" s="5">
        <v>6447.2333111192484</v>
      </c>
      <c r="W160" s="5">
        <v>6484.19549339694</v>
      </c>
      <c r="X160" s="5">
        <v>6799.7326669322647</v>
      </c>
      <c r="Y160" s="5">
        <v>6367.289132781324</v>
      </c>
      <c r="Z160" s="5">
        <v>6536.6371677084153</v>
      </c>
      <c r="AA160" s="5">
        <v>6224.648081295114</v>
      </c>
      <c r="AB160" s="5">
        <v>5945.6337242154868</v>
      </c>
      <c r="AC160" s="5">
        <v>6509.6388593585807</v>
      </c>
      <c r="AD160" s="5">
        <v>6414.029789862092</v>
      </c>
      <c r="AE160" s="5">
        <v>6166.4911890813</v>
      </c>
      <c r="AF160" s="5">
        <v>6153.0082027071794</v>
      </c>
      <c r="AG160" s="5">
        <v>5816.2446870677641</v>
      </c>
    </row>
    <row r="161" spans="1:33">
      <c r="A161" s="56" t="s">
        <v>60</v>
      </c>
      <c r="B161" s="56" t="s">
        <v>200</v>
      </c>
      <c r="C161" s="56" t="s">
        <v>288</v>
      </c>
      <c r="D161" s="56" t="s">
        <v>303</v>
      </c>
      <c r="E161" s="56" t="s">
        <v>142</v>
      </c>
      <c r="F161" s="5">
        <v>458.48839721312549</v>
      </c>
      <c r="G161" s="5">
        <v>1838.714588473415</v>
      </c>
      <c r="H161" s="5">
        <v>3059.3953286238452</v>
      </c>
      <c r="I161" s="5">
        <v>2923.2361773591351</v>
      </c>
      <c r="J161" s="5">
        <v>3078.1053103514269</v>
      </c>
      <c r="K161" s="5">
        <v>3090.0282441789709</v>
      </c>
      <c r="L161" s="5">
        <v>5548.4779518509076</v>
      </c>
      <c r="M161" s="5">
        <v>5693.6267505143014</v>
      </c>
      <c r="N161" s="5">
        <v>5518.3796131214149</v>
      </c>
      <c r="O161" s="5">
        <v>5554.5148011490337</v>
      </c>
      <c r="P161" s="5">
        <v>5449.9227030987977</v>
      </c>
      <c r="Q161" s="5">
        <v>5230.985137477388</v>
      </c>
      <c r="R161" s="5">
        <v>5714.6850775104604</v>
      </c>
      <c r="S161" s="5">
        <v>5465.7639492298258</v>
      </c>
      <c r="T161" s="5">
        <v>5202.0795420168079</v>
      </c>
      <c r="U161" s="5">
        <v>5363.6427303881874</v>
      </c>
      <c r="V161" s="5">
        <v>5486.7418380571362</v>
      </c>
      <c r="W161" s="5">
        <v>5714.8831213491794</v>
      </c>
      <c r="X161" s="5">
        <v>5764.1163316771072</v>
      </c>
      <c r="Y161" s="5">
        <v>5363.382403034997</v>
      </c>
      <c r="Z161" s="5">
        <v>5519.2755272604918</v>
      </c>
      <c r="AA161" s="5">
        <v>4971.6837759032223</v>
      </c>
      <c r="AB161" s="5">
        <v>4746.0303375503172</v>
      </c>
      <c r="AC161" s="5">
        <v>5147.3115067416893</v>
      </c>
      <c r="AD161" s="5">
        <v>5030.9870841724769</v>
      </c>
      <c r="AE161" s="5">
        <v>4778.5526646882781</v>
      </c>
      <c r="AF161" s="5">
        <v>4872.4663625548928</v>
      </c>
      <c r="AG161" s="5">
        <v>4946.7464569323438</v>
      </c>
    </row>
    <row r="163" spans="1:33">
      <c r="A163" s="56" t="s">
        <v>60</v>
      </c>
      <c r="B163" s="56" t="s">
        <v>163</v>
      </c>
      <c r="C163" s="56" t="s">
        <v>290</v>
      </c>
      <c r="D163" s="56" t="s">
        <v>291</v>
      </c>
      <c r="E163" s="56" t="s">
        <v>141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</row>
    <row r="164" spans="1:33">
      <c r="A164" s="56" t="s">
        <v>60</v>
      </c>
      <c r="B164" s="56" t="s">
        <v>163</v>
      </c>
      <c r="C164" s="56" t="s">
        <v>292</v>
      </c>
      <c r="D164" s="56" t="s">
        <v>293</v>
      </c>
      <c r="E164" s="56" t="s">
        <v>141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</row>
    <row r="165" spans="1:33">
      <c r="A165" s="56" t="s">
        <v>60</v>
      </c>
      <c r="B165" s="56" t="s">
        <v>198</v>
      </c>
      <c r="C165" s="56" t="s">
        <v>294</v>
      </c>
      <c r="D165" s="56" t="s">
        <v>295</v>
      </c>
      <c r="E165" s="56" t="s">
        <v>141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</row>
    <row r="166" spans="1:33">
      <c r="A166" s="56" t="s">
        <v>60</v>
      </c>
      <c r="B166" s="56" t="s">
        <v>200</v>
      </c>
      <c r="C166" s="56" t="s">
        <v>296</v>
      </c>
      <c r="D166" s="56" t="s">
        <v>297</v>
      </c>
      <c r="E166" s="56" t="s">
        <v>141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</row>
    <row r="167" spans="1:33">
      <c r="A167" s="56" t="s">
        <v>60</v>
      </c>
      <c r="B167" s="56" t="s">
        <v>198</v>
      </c>
      <c r="C167" s="56" t="s">
        <v>298</v>
      </c>
      <c r="D167" s="56" t="s">
        <v>299</v>
      </c>
      <c r="E167" s="56" t="s">
        <v>141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</row>
    <row r="168" spans="1:33">
      <c r="A168" s="56" t="s">
        <v>60</v>
      </c>
      <c r="B168" s="56" t="s">
        <v>199</v>
      </c>
      <c r="C168" s="56" t="s">
        <v>300</v>
      </c>
      <c r="D168" s="56" t="s">
        <v>301</v>
      </c>
      <c r="E168" s="56" t="s">
        <v>141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</row>
    <row r="170" spans="1:33">
      <c r="A170" s="56" t="s">
        <v>62</v>
      </c>
      <c r="B170" s="56" t="s">
        <v>197</v>
      </c>
      <c r="C170" s="56" t="s">
        <v>215</v>
      </c>
      <c r="D170" s="56" t="s">
        <v>216</v>
      </c>
      <c r="E170" s="56" t="s">
        <v>217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</row>
    <row r="171" spans="1:33">
      <c r="A171" s="56" t="s">
        <v>62</v>
      </c>
      <c r="B171" s="56" t="s">
        <v>197</v>
      </c>
      <c r="C171" s="56" t="s">
        <v>218</v>
      </c>
      <c r="D171" s="56" t="s">
        <v>219</v>
      </c>
      <c r="E171" s="56" t="s">
        <v>217</v>
      </c>
      <c r="F171" s="5">
        <v>196.25873250127509</v>
      </c>
      <c r="G171" s="5">
        <v>164.33788572993001</v>
      </c>
      <c r="H171" s="5">
        <v>185.43504699160499</v>
      </c>
      <c r="I171" s="5">
        <v>184.88049405243501</v>
      </c>
      <c r="J171" s="5">
        <v>169.417398109505</v>
      </c>
      <c r="K171" s="5">
        <v>180.2447218248</v>
      </c>
      <c r="L171" s="5">
        <v>181.48190882618499</v>
      </c>
      <c r="M171" s="5">
        <v>176.543752526605</v>
      </c>
      <c r="N171" s="5">
        <v>171.55266634913491</v>
      </c>
      <c r="O171" s="5">
        <v>154.11181009057989</v>
      </c>
      <c r="P171" s="5">
        <v>168.61387239294999</v>
      </c>
      <c r="Q171" s="5">
        <v>174.23600469849001</v>
      </c>
      <c r="R171" s="5">
        <v>175.601733155625</v>
      </c>
      <c r="S171" s="5">
        <v>144.91688468606</v>
      </c>
      <c r="T171" s="5">
        <v>57.516121443984993</v>
      </c>
      <c r="U171" s="5">
        <v>58.383960681964993</v>
      </c>
      <c r="V171" s="5">
        <v>26.24496486940998</v>
      </c>
      <c r="W171" s="5">
        <v>27.978516078365011</v>
      </c>
      <c r="X171" s="5">
        <v>32.677488870349997</v>
      </c>
      <c r="Y171" s="5">
        <v>29.641244582870009</v>
      </c>
      <c r="Z171" s="5">
        <v>24.56091637641001</v>
      </c>
      <c r="AA171" s="5">
        <v>21.85861278214</v>
      </c>
      <c r="AB171" s="5">
        <v>23.768271611785021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</row>
    <row r="172" spans="1:33">
      <c r="A172" s="56" t="s">
        <v>62</v>
      </c>
      <c r="B172" s="56" t="s">
        <v>197</v>
      </c>
      <c r="C172" s="56" t="s">
        <v>220</v>
      </c>
      <c r="D172" s="56" t="s">
        <v>221</v>
      </c>
      <c r="E172" s="56" t="s">
        <v>217</v>
      </c>
      <c r="F172" s="5">
        <v>969.23544188969493</v>
      </c>
      <c r="G172" s="5">
        <v>823.05483982159524</v>
      </c>
      <c r="H172" s="5">
        <v>977.72222626496</v>
      </c>
      <c r="I172" s="5">
        <v>990.03145740882474</v>
      </c>
      <c r="J172" s="5">
        <v>960.21780240451506</v>
      </c>
      <c r="K172" s="5">
        <v>943.97864729980574</v>
      </c>
      <c r="L172" s="5">
        <v>899.90762868134505</v>
      </c>
      <c r="M172" s="5">
        <v>916.45697256833989</v>
      </c>
      <c r="N172" s="5">
        <v>894.11502429445477</v>
      </c>
      <c r="O172" s="5">
        <v>721.09524239071993</v>
      </c>
      <c r="P172" s="5">
        <v>813.40345207937492</v>
      </c>
      <c r="Q172" s="5">
        <v>875.72673391066485</v>
      </c>
      <c r="R172" s="5">
        <v>874.63473821095033</v>
      </c>
      <c r="S172" s="5">
        <v>924.87185446942999</v>
      </c>
      <c r="T172" s="5">
        <v>1358.7595482437901</v>
      </c>
      <c r="U172" s="5">
        <v>1285.6274230613799</v>
      </c>
      <c r="V172" s="5">
        <v>1237.939955709061</v>
      </c>
      <c r="W172" s="5">
        <v>1188.4516395682849</v>
      </c>
      <c r="X172" s="5">
        <v>1996.2640845507301</v>
      </c>
      <c r="Y172" s="5">
        <v>1679.2418555486499</v>
      </c>
      <c r="Z172" s="5">
        <v>2359.9209996438158</v>
      </c>
      <c r="AA172" s="5">
        <v>2537.2426619654962</v>
      </c>
      <c r="AB172" s="5">
        <v>2495.2082716000209</v>
      </c>
      <c r="AC172" s="5">
        <v>2496.678041069842</v>
      </c>
      <c r="AD172" s="5">
        <v>2595.80023548591</v>
      </c>
      <c r="AE172" s="5">
        <v>2540.487403910241</v>
      </c>
      <c r="AF172" s="5">
        <v>2255.8986457653659</v>
      </c>
      <c r="AG172" s="5">
        <v>2214.0217918915691</v>
      </c>
    </row>
    <row r="173" spans="1:33">
      <c r="A173" s="56" t="s">
        <v>62</v>
      </c>
      <c r="B173" s="56" t="s">
        <v>197</v>
      </c>
      <c r="C173" s="56" t="s">
        <v>222</v>
      </c>
      <c r="D173" s="56" t="s">
        <v>223</v>
      </c>
      <c r="E173" s="56" t="s">
        <v>217</v>
      </c>
      <c r="F173" s="5">
        <v>1330.318849921425</v>
      </c>
      <c r="G173" s="5">
        <v>1204.08144498395</v>
      </c>
      <c r="H173" s="5">
        <v>1364.357730271985</v>
      </c>
      <c r="I173" s="5">
        <v>1349.505735671735</v>
      </c>
      <c r="J173" s="5">
        <v>1306.66774899032</v>
      </c>
      <c r="K173" s="5">
        <v>1346.8167911983501</v>
      </c>
      <c r="L173" s="5">
        <v>1290.18111772876</v>
      </c>
      <c r="M173" s="5">
        <v>1319.337800807371</v>
      </c>
      <c r="N173" s="5">
        <v>1308.5857691312499</v>
      </c>
      <c r="O173" s="5">
        <v>1071.0764554484749</v>
      </c>
      <c r="P173" s="5">
        <v>1209.535234772495</v>
      </c>
      <c r="Q173" s="5">
        <v>1207.60371077581</v>
      </c>
      <c r="R173" s="5">
        <v>1238.489427601939</v>
      </c>
      <c r="S173" s="5">
        <v>1257.3587785663799</v>
      </c>
      <c r="T173" s="5">
        <v>1198.1881751257399</v>
      </c>
      <c r="U173" s="5">
        <v>1136.165384941635</v>
      </c>
      <c r="V173" s="5">
        <v>1155.944648153235</v>
      </c>
      <c r="W173" s="5">
        <v>1120.7085452695201</v>
      </c>
      <c r="X173" s="5">
        <v>1108.38675041735</v>
      </c>
      <c r="Y173" s="5">
        <v>1098.1169644285151</v>
      </c>
      <c r="Z173" s="5">
        <v>924.36166300440527</v>
      </c>
      <c r="AA173" s="5">
        <v>932.68750167246003</v>
      </c>
      <c r="AB173" s="5">
        <v>898.33897955088969</v>
      </c>
      <c r="AC173" s="5">
        <v>937.3320603551897</v>
      </c>
      <c r="AD173" s="5">
        <v>1018.06868845366</v>
      </c>
      <c r="AE173" s="5">
        <v>2403.068912928939</v>
      </c>
      <c r="AF173" s="5">
        <v>2402.9809736614361</v>
      </c>
      <c r="AG173" s="5">
        <v>2396.6587502060338</v>
      </c>
    </row>
    <row r="174" spans="1:33">
      <c r="A174" s="56" t="s">
        <v>62</v>
      </c>
      <c r="B174" s="56" t="s">
        <v>197</v>
      </c>
      <c r="C174" s="56" t="s">
        <v>224</v>
      </c>
      <c r="D174" s="56" t="s">
        <v>225</v>
      </c>
      <c r="E174" s="56" t="s">
        <v>217</v>
      </c>
      <c r="F174" s="5">
        <v>34.558383422200031</v>
      </c>
      <c r="G174" s="5">
        <v>27.380298181379981</v>
      </c>
      <c r="H174" s="5">
        <v>30.356644831379981</v>
      </c>
      <c r="I174" s="5">
        <v>29.475805466589971</v>
      </c>
      <c r="J174" s="5">
        <v>34.088900813929989</v>
      </c>
      <c r="K174" s="5">
        <v>122.82602072917</v>
      </c>
      <c r="L174" s="5">
        <v>120.3690804720249</v>
      </c>
      <c r="M174" s="5">
        <v>142.30570675078499</v>
      </c>
      <c r="N174" s="5">
        <v>142.36370907190991</v>
      </c>
      <c r="O174" s="5">
        <v>133.31262577333999</v>
      </c>
      <c r="P174" s="5">
        <v>141.08086480220999</v>
      </c>
      <c r="Q174" s="5">
        <v>136.3748867938651</v>
      </c>
      <c r="R174" s="5">
        <v>141.14655149794501</v>
      </c>
      <c r="S174" s="5">
        <v>146.90349496394509</v>
      </c>
      <c r="T174" s="5">
        <v>136.47680879714991</v>
      </c>
      <c r="U174" s="5">
        <v>129.12323377396999</v>
      </c>
      <c r="V174" s="5">
        <v>134.951334145175</v>
      </c>
      <c r="W174" s="5">
        <v>133.8717713845549</v>
      </c>
      <c r="X174" s="5">
        <v>137.45460086841501</v>
      </c>
      <c r="Y174" s="5">
        <v>135.09263094331999</v>
      </c>
      <c r="Z174" s="5">
        <v>124.095657684665</v>
      </c>
      <c r="AA174" s="5">
        <v>122.3915883670001</v>
      </c>
      <c r="AB174" s="5">
        <v>115.6790777146901</v>
      </c>
      <c r="AC174" s="5">
        <v>122.364395374785</v>
      </c>
      <c r="AD174" s="5">
        <v>132.17649608150001</v>
      </c>
      <c r="AE174" s="5">
        <v>125.35502468859509</v>
      </c>
      <c r="AF174" s="5">
        <v>118.001912796295</v>
      </c>
      <c r="AG174" s="5">
        <v>116.53222862341489</v>
      </c>
    </row>
    <row r="175" spans="1:33">
      <c r="A175" s="56" t="s">
        <v>62</v>
      </c>
      <c r="B175" s="56" t="s">
        <v>197</v>
      </c>
      <c r="C175" s="56" t="s">
        <v>226</v>
      </c>
      <c r="D175" s="56" t="s">
        <v>227</v>
      </c>
      <c r="E175" s="56" t="s">
        <v>217</v>
      </c>
      <c r="F175" s="5">
        <v>174.9062886027649</v>
      </c>
      <c r="G175" s="5">
        <v>171.952403670015</v>
      </c>
      <c r="H175" s="5">
        <v>166.71101664111001</v>
      </c>
      <c r="I175" s="5">
        <v>145.30739974448511</v>
      </c>
      <c r="J175" s="5">
        <v>150.14176492455499</v>
      </c>
      <c r="K175" s="5">
        <v>839.73506054126062</v>
      </c>
      <c r="L175" s="5">
        <v>815.38472466028543</v>
      </c>
      <c r="M175" s="5">
        <v>3690.598754827367</v>
      </c>
      <c r="N175" s="5">
        <v>3563.4749469878848</v>
      </c>
      <c r="O175" s="5">
        <v>2939.0416923945818</v>
      </c>
      <c r="P175" s="5">
        <v>4575.148135625036</v>
      </c>
      <c r="Q175" s="5">
        <v>4550.6723671868422</v>
      </c>
      <c r="R175" s="5">
        <v>4910.9457538666929</v>
      </c>
      <c r="S175" s="5">
        <v>7527.8846218621838</v>
      </c>
      <c r="T175" s="5">
        <v>9194.7700275817624</v>
      </c>
      <c r="U175" s="5">
        <v>11386.675555649341</v>
      </c>
      <c r="V175" s="5">
        <v>17251.02580727269</v>
      </c>
      <c r="W175" s="5">
        <v>17179.93058679227</v>
      </c>
      <c r="X175" s="5">
        <v>18159.2726887682</v>
      </c>
      <c r="Y175" s="5">
        <v>17555.192587949328</v>
      </c>
      <c r="Z175" s="5">
        <v>14539.781782011531</v>
      </c>
      <c r="AA175" s="5">
        <v>16246.31642957873</v>
      </c>
      <c r="AB175" s="5">
        <v>16082.506456424129</v>
      </c>
      <c r="AC175" s="5">
        <v>17154.643001578472</v>
      </c>
      <c r="AD175" s="5">
        <v>17540.207392383931</v>
      </c>
      <c r="AE175" s="5">
        <v>17639.27771425595</v>
      </c>
      <c r="AF175" s="5">
        <v>16931.815981887139</v>
      </c>
      <c r="AG175" s="5">
        <v>17087.928384496041</v>
      </c>
    </row>
    <row r="176" spans="1:33">
      <c r="A176" s="56" t="s">
        <v>62</v>
      </c>
      <c r="B176" s="56" t="s">
        <v>197</v>
      </c>
      <c r="C176" s="56" t="s">
        <v>228</v>
      </c>
      <c r="D176" s="56" t="s">
        <v>229</v>
      </c>
      <c r="E176" s="56" t="s">
        <v>217</v>
      </c>
      <c r="F176" s="5">
        <v>733.60197167789988</v>
      </c>
      <c r="G176" s="5">
        <v>941.52285363084513</v>
      </c>
      <c r="H176" s="5">
        <v>1033.523410149535</v>
      </c>
      <c r="I176" s="5">
        <v>1081.9854214509351</v>
      </c>
      <c r="J176" s="5">
        <v>1095.786276074175</v>
      </c>
      <c r="K176" s="5">
        <v>1060.2610649206549</v>
      </c>
      <c r="L176" s="5">
        <v>1008.334678502325</v>
      </c>
      <c r="M176" s="5">
        <v>1003.10135002119</v>
      </c>
      <c r="N176" s="5">
        <v>978.46092294418531</v>
      </c>
      <c r="O176" s="5">
        <v>838.73205473048984</v>
      </c>
      <c r="P176" s="5">
        <v>910.9162484814251</v>
      </c>
      <c r="Q176" s="5">
        <v>897.22856046577499</v>
      </c>
      <c r="R176" s="5">
        <v>962.22833934159007</v>
      </c>
      <c r="S176" s="5">
        <v>915.28130354664017</v>
      </c>
      <c r="T176" s="5">
        <v>909.60927265644023</v>
      </c>
      <c r="U176" s="5">
        <v>865.2833791385649</v>
      </c>
      <c r="V176" s="5">
        <v>891.02893101316522</v>
      </c>
      <c r="W176" s="5">
        <v>918.71651665911054</v>
      </c>
      <c r="X176" s="5">
        <v>965.86378130530977</v>
      </c>
      <c r="Y176" s="5">
        <v>1433.74010465064</v>
      </c>
      <c r="Z176" s="5">
        <v>1645.0180663227291</v>
      </c>
      <c r="AA176" s="5">
        <v>1689.5232209866299</v>
      </c>
      <c r="AB176" s="5">
        <v>1614.535960810096</v>
      </c>
      <c r="AC176" s="5">
        <v>2090.9738471776391</v>
      </c>
      <c r="AD176" s="5">
        <v>2158.7441214134569</v>
      </c>
      <c r="AE176" s="5">
        <v>4230.6678175933921</v>
      </c>
      <c r="AF176" s="5">
        <v>4163.9526796577702</v>
      </c>
      <c r="AG176" s="5">
        <v>4065.4230008476579</v>
      </c>
    </row>
    <row r="177" spans="1:33">
      <c r="A177" s="56" t="s">
        <v>62</v>
      </c>
      <c r="B177" s="56" t="s">
        <v>197</v>
      </c>
      <c r="C177" s="56" t="s">
        <v>230</v>
      </c>
      <c r="D177" s="56" t="s">
        <v>231</v>
      </c>
      <c r="E177" s="56" t="s">
        <v>217</v>
      </c>
      <c r="F177" s="5">
        <v>2729.0454038007501</v>
      </c>
      <c r="G177" s="5">
        <v>2802.03594104277</v>
      </c>
      <c r="H177" s="5">
        <v>2949.747673956831</v>
      </c>
      <c r="I177" s="5">
        <v>2985.052358816914</v>
      </c>
      <c r="J177" s="5">
        <v>3020.3092445952698</v>
      </c>
      <c r="K177" s="5">
        <v>3070.1371815471748</v>
      </c>
      <c r="L177" s="5">
        <v>3038.1744449396051</v>
      </c>
      <c r="M177" s="5">
        <v>3018.7773521471299</v>
      </c>
      <c r="N177" s="5">
        <v>2889.2171316572808</v>
      </c>
      <c r="O177" s="5">
        <v>4140.7791941523355</v>
      </c>
      <c r="P177" s="5">
        <v>4786.1722118368152</v>
      </c>
      <c r="Q177" s="5">
        <v>5688.139235157746</v>
      </c>
      <c r="R177" s="5">
        <v>6038.0352863025337</v>
      </c>
      <c r="S177" s="5">
        <v>6311.1550843403338</v>
      </c>
      <c r="T177" s="5">
        <v>7578.8559883838689</v>
      </c>
      <c r="U177" s="5">
        <v>7841.6145599772017</v>
      </c>
      <c r="V177" s="5">
        <v>11319.23596610901</v>
      </c>
      <c r="W177" s="5">
        <v>11642.761189896501</v>
      </c>
      <c r="X177" s="5">
        <v>12395.333348987029</v>
      </c>
      <c r="Y177" s="5">
        <v>12150.29015020983</v>
      </c>
      <c r="Z177" s="5">
        <v>12019.49956998404</v>
      </c>
      <c r="AA177" s="5">
        <v>12717.58938965844</v>
      </c>
      <c r="AB177" s="5">
        <v>14874.68114537335</v>
      </c>
      <c r="AC177" s="5">
        <v>15566.79489047539</v>
      </c>
      <c r="AD177" s="5">
        <v>14948.136347062769</v>
      </c>
      <c r="AE177" s="5">
        <v>15851.84427404127</v>
      </c>
      <c r="AF177" s="5">
        <v>19251.546316811549</v>
      </c>
      <c r="AG177" s="5">
        <v>19515.207476596639</v>
      </c>
    </row>
    <row r="178" spans="1:33">
      <c r="A178" s="56" t="s">
        <v>62</v>
      </c>
      <c r="B178" s="56" t="s">
        <v>197</v>
      </c>
      <c r="C178" s="56" t="s">
        <v>232</v>
      </c>
      <c r="D178" s="56" t="s">
        <v>233</v>
      </c>
      <c r="E178" s="56" t="s">
        <v>217</v>
      </c>
      <c r="F178" s="5">
        <v>0</v>
      </c>
      <c r="G178" s="5">
        <v>2.3169399999999992E-6</v>
      </c>
      <c r="H178" s="5">
        <v>8.0913999999999985E-6</v>
      </c>
      <c r="I178" s="5">
        <v>1.814184500000002E-5</v>
      </c>
      <c r="J178" s="5">
        <v>7.2559514999999956E-5</v>
      </c>
      <c r="K178" s="5">
        <v>1.737245100000001E-4</v>
      </c>
      <c r="L178" s="5">
        <v>1.673868850000001E-4</v>
      </c>
      <c r="M178" s="5">
        <v>279.94554798092503</v>
      </c>
      <c r="N178" s="5">
        <v>270.17445451854007</v>
      </c>
      <c r="O178" s="5">
        <v>235.4809939316051</v>
      </c>
      <c r="P178" s="5">
        <v>259.376417233175</v>
      </c>
      <c r="Q178" s="5">
        <v>245.83927653811509</v>
      </c>
      <c r="R178" s="5">
        <v>275.81283803947031</v>
      </c>
      <c r="S178" s="5">
        <v>269.87595598197498</v>
      </c>
      <c r="T178" s="5">
        <v>277.12782490177523</v>
      </c>
      <c r="U178" s="5">
        <v>280.69852922772498</v>
      </c>
      <c r="V178" s="5">
        <v>299.74402764493999</v>
      </c>
      <c r="W178" s="5">
        <v>695.71586602229047</v>
      </c>
      <c r="X178" s="5">
        <v>2305.7227129459852</v>
      </c>
      <c r="Y178" s="5">
        <v>6529.891433499336</v>
      </c>
      <c r="Z178" s="5">
        <v>5528.5122739193876</v>
      </c>
      <c r="AA178" s="5">
        <v>6020.1462515366584</v>
      </c>
      <c r="AB178" s="5">
        <v>5789.6873682689102</v>
      </c>
      <c r="AC178" s="5">
        <v>8027.8068883616324</v>
      </c>
      <c r="AD178" s="5">
        <v>8381.2909826487285</v>
      </c>
      <c r="AE178" s="5">
        <v>13117.997173957259</v>
      </c>
      <c r="AF178" s="5">
        <v>13062.310882664729</v>
      </c>
      <c r="AG178" s="5">
        <v>13280.272914414571</v>
      </c>
    </row>
    <row r="179" spans="1:33">
      <c r="A179" s="56" t="s">
        <v>62</v>
      </c>
      <c r="B179" s="56" t="s">
        <v>163</v>
      </c>
      <c r="C179" s="56" t="s">
        <v>234</v>
      </c>
      <c r="D179" s="56" t="s">
        <v>235</v>
      </c>
      <c r="E179" s="56" t="s">
        <v>217</v>
      </c>
      <c r="F179" s="5">
        <v>4.2765599999999979E-6</v>
      </c>
      <c r="G179" s="5">
        <v>3.8400950000000004E-6</v>
      </c>
      <c r="H179" s="5">
        <v>8.8547849999999959E-6</v>
      </c>
      <c r="I179" s="5">
        <v>2.169178E-5</v>
      </c>
      <c r="J179" s="5">
        <v>2.095624E-5</v>
      </c>
      <c r="K179" s="5">
        <v>2.3048150000000001E-5</v>
      </c>
      <c r="L179" s="5">
        <v>2.2980564999999999E-5</v>
      </c>
      <c r="M179" s="5">
        <v>2.5699344999999979E-5</v>
      </c>
      <c r="N179" s="5">
        <v>2.9043950000000002E-5</v>
      </c>
      <c r="O179" s="5">
        <v>3.0707914999999979E-5</v>
      </c>
      <c r="P179" s="5">
        <v>3.1443634999999967E-5</v>
      </c>
      <c r="Q179" s="5">
        <v>7.5653229999999991E-5</v>
      </c>
      <c r="R179" s="5">
        <v>7.2000629999999992E-5</v>
      </c>
      <c r="S179" s="5">
        <v>6.9224320000000009E-5</v>
      </c>
      <c r="T179" s="5">
        <v>2.2060666999999991E-4</v>
      </c>
      <c r="U179" s="5">
        <v>1.3967663499999999E-3</v>
      </c>
      <c r="V179" s="5">
        <v>1.5679018550000001E-3</v>
      </c>
      <c r="W179" s="5">
        <v>1.5007009250000019E-3</v>
      </c>
      <c r="X179" s="5">
        <v>1.4080324950000011E-3</v>
      </c>
      <c r="Y179" s="5">
        <v>1.3295220949999999E-3</v>
      </c>
      <c r="Z179" s="5">
        <v>1.2520685E-3</v>
      </c>
      <c r="AA179" s="5">
        <v>1.2262914549999991E-3</v>
      </c>
      <c r="AB179" s="5">
        <v>1.3901763749999991E-3</v>
      </c>
      <c r="AC179" s="5">
        <v>1.501983660000001E-3</v>
      </c>
      <c r="AD179" s="5">
        <v>771.07678682944072</v>
      </c>
      <c r="AE179" s="5">
        <v>2992.0888580070709</v>
      </c>
      <c r="AF179" s="5">
        <v>2931.4664254294962</v>
      </c>
      <c r="AG179" s="5">
        <v>3169.9174909996409</v>
      </c>
    </row>
    <row r="180" spans="1:33">
      <c r="A180" s="56" t="s">
        <v>62</v>
      </c>
      <c r="B180" s="56" t="s">
        <v>163</v>
      </c>
      <c r="C180" s="56" t="s">
        <v>236</v>
      </c>
      <c r="D180" s="56" t="s">
        <v>237</v>
      </c>
      <c r="E180" s="56" t="s">
        <v>217</v>
      </c>
      <c r="F180" s="5">
        <v>369.30534862293513</v>
      </c>
      <c r="G180" s="5">
        <v>337.0369674155549</v>
      </c>
      <c r="H180" s="5">
        <v>367.86832030028478</v>
      </c>
      <c r="I180" s="5">
        <v>367.27488134924982</v>
      </c>
      <c r="J180" s="5">
        <v>374.82761826377509</v>
      </c>
      <c r="K180" s="5">
        <v>400.80072925463008</v>
      </c>
      <c r="L180" s="5">
        <v>387.77149429794008</v>
      </c>
      <c r="M180" s="5">
        <v>363.38148234201509</v>
      </c>
      <c r="N180" s="5">
        <v>358.28513355562501</v>
      </c>
      <c r="O180" s="5">
        <v>323.54379041603011</v>
      </c>
      <c r="P180" s="5">
        <v>334.02281281852021</v>
      </c>
      <c r="Q180" s="5">
        <v>358.20583058095019</v>
      </c>
      <c r="R180" s="5">
        <v>365.64213800850013</v>
      </c>
      <c r="S180" s="5">
        <v>352.35095909017502</v>
      </c>
      <c r="T180" s="5">
        <v>367.26175513244499</v>
      </c>
      <c r="U180" s="5">
        <v>372.56124224684021</v>
      </c>
      <c r="V180" s="5">
        <v>425.02364281524012</v>
      </c>
      <c r="W180" s="5">
        <v>405.14211443377991</v>
      </c>
      <c r="X180" s="5">
        <v>365.30108777743499</v>
      </c>
      <c r="Y180" s="5">
        <v>367.29679924289979</v>
      </c>
      <c r="Z180" s="5">
        <v>373.32332184720508</v>
      </c>
      <c r="AA180" s="5">
        <v>368.65565448510478</v>
      </c>
      <c r="AB180" s="5">
        <v>366.25337369521532</v>
      </c>
      <c r="AC180" s="5">
        <v>384.61676897116519</v>
      </c>
      <c r="AD180" s="5">
        <v>383.49680592664521</v>
      </c>
      <c r="AE180" s="5">
        <v>374.21552296608002</v>
      </c>
      <c r="AF180" s="5">
        <v>372.31711828880998</v>
      </c>
      <c r="AG180" s="5">
        <v>380.02314957948499</v>
      </c>
    </row>
    <row r="181" spans="1:33">
      <c r="A181" s="56" t="s">
        <v>62</v>
      </c>
      <c r="B181" s="56" t="s">
        <v>163</v>
      </c>
      <c r="C181" s="56" t="s">
        <v>238</v>
      </c>
      <c r="D181" s="56" t="s">
        <v>239</v>
      </c>
      <c r="E181" s="56" t="s">
        <v>217</v>
      </c>
      <c r="F181" s="5">
        <v>1057.17492164904</v>
      </c>
      <c r="G181" s="5">
        <v>1023.640427870235</v>
      </c>
      <c r="H181" s="5">
        <v>1057.5566509430951</v>
      </c>
      <c r="I181" s="5">
        <v>1088.440833102509</v>
      </c>
      <c r="J181" s="5">
        <v>1193.1228283311459</v>
      </c>
      <c r="K181" s="5">
        <v>4300.3293097363976</v>
      </c>
      <c r="L181" s="5">
        <v>4198.5012640563364</v>
      </c>
      <c r="M181" s="5">
        <v>3994.4819375677089</v>
      </c>
      <c r="N181" s="5">
        <v>3860.2813251172752</v>
      </c>
      <c r="O181" s="5">
        <v>3308.6527632498628</v>
      </c>
      <c r="P181" s="5">
        <v>3523.2707877438961</v>
      </c>
      <c r="Q181" s="5">
        <v>4124.3590987413436</v>
      </c>
      <c r="R181" s="5">
        <v>4456.5737708901588</v>
      </c>
      <c r="S181" s="5">
        <v>6865.65326313072</v>
      </c>
      <c r="T181" s="5">
        <v>7612.2739067889388</v>
      </c>
      <c r="U181" s="5">
        <v>7116.880651135587</v>
      </c>
      <c r="V181" s="5">
        <v>7950.4609480867866</v>
      </c>
      <c r="W181" s="5">
        <v>7740.704951117923</v>
      </c>
      <c r="X181" s="5">
        <v>7250.6437271155119</v>
      </c>
      <c r="Y181" s="5">
        <v>6985.7304660704349</v>
      </c>
      <c r="Z181" s="5">
        <v>6992.3660044058361</v>
      </c>
      <c r="AA181" s="5">
        <v>7403.7736862536867</v>
      </c>
      <c r="AB181" s="5">
        <v>10059.43368601458</v>
      </c>
      <c r="AC181" s="5">
        <v>12315.166082458651</v>
      </c>
      <c r="AD181" s="5">
        <v>12035.544896269261</v>
      </c>
      <c r="AE181" s="5">
        <v>13184.481638088741</v>
      </c>
      <c r="AF181" s="5">
        <v>13557.53229392631</v>
      </c>
      <c r="AG181" s="5">
        <v>14679.083767620141</v>
      </c>
    </row>
    <row r="182" spans="1:33">
      <c r="A182" s="56" t="s">
        <v>62</v>
      </c>
      <c r="B182" s="56" t="s">
        <v>163</v>
      </c>
      <c r="C182" s="56" t="s">
        <v>240</v>
      </c>
      <c r="D182" s="56" t="s">
        <v>241</v>
      </c>
      <c r="E182" s="56" t="s">
        <v>217</v>
      </c>
      <c r="F182" s="5">
        <v>1602.333543196115</v>
      </c>
      <c r="G182" s="5">
        <v>1534.6270196905591</v>
      </c>
      <c r="H182" s="5">
        <v>1559.5711514017351</v>
      </c>
      <c r="I182" s="5">
        <v>2584.6796414334699</v>
      </c>
      <c r="J182" s="5">
        <v>2582.2131689686248</v>
      </c>
      <c r="K182" s="5">
        <v>3901.4615349406859</v>
      </c>
      <c r="L182" s="5">
        <v>5479.0708956407234</v>
      </c>
      <c r="M182" s="5">
        <v>5287.5685698961943</v>
      </c>
      <c r="N182" s="5">
        <v>6530.4506065463675</v>
      </c>
      <c r="O182" s="5">
        <v>6075.2738325691353</v>
      </c>
      <c r="P182" s="5">
        <v>6377.1342360235403</v>
      </c>
      <c r="Q182" s="5">
        <v>8225.1617463775037</v>
      </c>
      <c r="R182" s="5">
        <v>8097.4186215484324</v>
      </c>
      <c r="S182" s="5">
        <v>7922.2410596263862</v>
      </c>
      <c r="T182" s="5">
        <v>7978.3431595675138</v>
      </c>
      <c r="U182" s="5">
        <v>9363.5931074435757</v>
      </c>
      <c r="V182" s="5">
        <v>10424.429975026151</v>
      </c>
      <c r="W182" s="5">
        <v>10599.33601712257</v>
      </c>
      <c r="X182" s="5">
        <v>13639.93490067313</v>
      </c>
      <c r="Y182" s="5">
        <v>13201.236397983799</v>
      </c>
      <c r="Z182" s="5">
        <v>11895.433566146959</v>
      </c>
      <c r="AA182" s="5">
        <v>12370.939795019911</v>
      </c>
      <c r="AB182" s="5">
        <v>13765.219480398269</v>
      </c>
      <c r="AC182" s="5">
        <v>13437.20345430696</v>
      </c>
      <c r="AD182" s="5">
        <v>13657.05813113309</v>
      </c>
      <c r="AE182" s="5">
        <v>13829.40970719922</v>
      </c>
      <c r="AF182" s="5">
        <v>13482.609530684529</v>
      </c>
      <c r="AG182" s="5">
        <v>14544.93118814738</v>
      </c>
    </row>
    <row r="183" spans="1:33">
      <c r="A183" s="56" t="s">
        <v>62</v>
      </c>
      <c r="B183" s="56" t="s">
        <v>163</v>
      </c>
      <c r="C183" s="56" t="s">
        <v>242</v>
      </c>
      <c r="D183" s="56" t="s">
        <v>243</v>
      </c>
      <c r="E183" s="56" t="s">
        <v>217</v>
      </c>
      <c r="F183" s="5">
        <v>112.2852445911351</v>
      </c>
      <c r="G183" s="5">
        <v>102.030786442045</v>
      </c>
      <c r="H183" s="5">
        <v>108.4723559656301</v>
      </c>
      <c r="I183" s="5">
        <v>100.327845490535</v>
      </c>
      <c r="J183" s="5">
        <v>104.155900328615</v>
      </c>
      <c r="K183" s="5">
        <v>107.112567895445</v>
      </c>
      <c r="L183" s="5">
        <v>387.59292493181022</v>
      </c>
      <c r="M183" s="5">
        <v>414.11606499174019</v>
      </c>
      <c r="N183" s="5">
        <v>379.24633159248009</v>
      </c>
      <c r="O183" s="5">
        <v>355.86829093680979</v>
      </c>
      <c r="P183" s="5">
        <v>370.29247470489997</v>
      </c>
      <c r="Q183" s="5">
        <v>375.65700170706521</v>
      </c>
      <c r="R183" s="5">
        <v>357.94565372985011</v>
      </c>
      <c r="S183" s="5">
        <v>355.3645207152299</v>
      </c>
      <c r="T183" s="5">
        <v>328.00918215595499</v>
      </c>
      <c r="U183" s="5">
        <v>434.21577952259508</v>
      </c>
      <c r="V183" s="5">
        <v>478.37467395977029</v>
      </c>
      <c r="W183" s="5">
        <v>468.25901589330039</v>
      </c>
      <c r="X183" s="5">
        <v>454.33432182651018</v>
      </c>
      <c r="Y183" s="5">
        <v>396.3397148577651</v>
      </c>
      <c r="Z183" s="5">
        <v>463.3288646462147</v>
      </c>
      <c r="AA183" s="5">
        <v>462.67077658713498</v>
      </c>
      <c r="AB183" s="5">
        <v>439.23827183488459</v>
      </c>
      <c r="AC183" s="5">
        <v>425.10911961446033</v>
      </c>
      <c r="AD183" s="5">
        <v>436.08153032580498</v>
      </c>
      <c r="AE183" s="5">
        <v>391.33974892192509</v>
      </c>
      <c r="AF183" s="5">
        <v>445.67384945118022</v>
      </c>
      <c r="AG183" s="5">
        <v>429.52578615839008</v>
      </c>
    </row>
    <row r="184" spans="1:33">
      <c r="A184" s="56" t="s">
        <v>62</v>
      </c>
      <c r="B184" s="56" t="s">
        <v>163</v>
      </c>
      <c r="C184" s="56" t="s">
        <v>244</v>
      </c>
      <c r="D184" s="56" t="s">
        <v>245</v>
      </c>
      <c r="E184" s="56" t="s">
        <v>217</v>
      </c>
      <c r="F184" s="5">
        <v>1787.3317255092661</v>
      </c>
      <c r="G184" s="5">
        <v>1659.6490115030449</v>
      </c>
      <c r="H184" s="5">
        <v>2569.3659275874602</v>
      </c>
      <c r="I184" s="5">
        <v>2494.7893904673092</v>
      </c>
      <c r="J184" s="5">
        <v>2445.9011410370799</v>
      </c>
      <c r="K184" s="5">
        <v>2607.2319440326301</v>
      </c>
      <c r="L184" s="5">
        <v>2585.1919426955851</v>
      </c>
      <c r="M184" s="5">
        <v>2563.007862635201</v>
      </c>
      <c r="N184" s="5">
        <v>2500.6271616272088</v>
      </c>
      <c r="O184" s="5">
        <v>2613.082723238655</v>
      </c>
      <c r="P184" s="5">
        <v>2769.8425954990812</v>
      </c>
      <c r="Q184" s="5">
        <v>2876.3454864726259</v>
      </c>
      <c r="R184" s="5">
        <v>2665.8947685523549</v>
      </c>
      <c r="S184" s="5">
        <v>2795.9554489613652</v>
      </c>
      <c r="T184" s="5">
        <v>2691.7523483036189</v>
      </c>
      <c r="U184" s="5">
        <v>3080.592921469346</v>
      </c>
      <c r="V184" s="5">
        <v>3414.759030287365</v>
      </c>
      <c r="W184" s="5">
        <v>7775.8971316951674</v>
      </c>
      <c r="X184" s="5">
        <v>7465.523685460822</v>
      </c>
      <c r="Y184" s="5">
        <v>8590.5922374149177</v>
      </c>
      <c r="Z184" s="5">
        <v>8018.5345712664794</v>
      </c>
      <c r="AA184" s="5">
        <v>8552.4186839047507</v>
      </c>
      <c r="AB184" s="5">
        <v>8511.2000939421923</v>
      </c>
      <c r="AC184" s="5">
        <v>7488.6393291566283</v>
      </c>
      <c r="AD184" s="5">
        <v>8086.1814622065549</v>
      </c>
      <c r="AE184" s="5">
        <v>7509.058974371017</v>
      </c>
      <c r="AF184" s="5">
        <v>7191.4351121051013</v>
      </c>
      <c r="AG184" s="5">
        <v>7458.3227955074399</v>
      </c>
    </row>
    <row r="185" spans="1:33">
      <c r="A185" s="56" t="s">
        <v>62</v>
      </c>
      <c r="B185" s="56" t="s">
        <v>163</v>
      </c>
      <c r="C185" s="56" t="s">
        <v>246</v>
      </c>
      <c r="D185" s="56" t="s">
        <v>247</v>
      </c>
      <c r="E185" s="56" t="s">
        <v>217</v>
      </c>
      <c r="F185" s="5">
        <v>850.26799356350989</v>
      </c>
      <c r="G185" s="5">
        <v>828.66036278961508</v>
      </c>
      <c r="H185" s="5">
        <v>903.77576618004468</v>
      </c>
      <c r="I185" s="5">
        <v>869.36449760442542</v>
      </c>
      <c r="J185" s="5">
        <v>856.37135456402984</v>
      </c>
      <c r="K185" s="5">
        <v>914.79245610300018</v>
      </c>
      <c r="L185" s="5">
        <v>919.85940376791496</v>
      </c>
      <c r="M185" s="5">
        <v>864.10373821924509</v>
      </c>
      <c r="N185" s="5">
        <v>857.5064485932952</v>
      </c>
      <c r="O185" s="5">
        <v>779.60659272226985</v>
      </c>
      <c r="P185" s="5">
        <v>822.93288505790531</v>
      </c>
      <c r="Q185" s="5">
        <v>862.11820351697042</v>
      </c>
      <c r="R185" s="5">
        <v>790.30408891105969</v>
      </c>
      <c r="S185" s="5">
        <v>855.0043986289752</v>
      </c>
      <c r="T185" s="5">
        <v>786.07780505618052</v>
      </c>
      <c r="U185" s="5">
        <v>757.89211323718484</v>
      </c>
      <c r="V185" s="5">
        <v>853.16375398493028</v>
      </c>
      <c r="W185" s="5">
        <v>816.31088759402974</v>
      </c>
      <c r="X185" s="5">
        <v>753.08313348804484</v>
      </c>
      <c r="Y185" s="5">
        <v>2703.5991305282992</v>
      </c>
      <c r="Z185" s="5">
        <v>2615.3685572958252</v>
      </c>
      <c r="AA185" s="5">
        <v>2725.3034135499988</v>
      </c>
      <c r="AB185" s="5">
        <v>2739.558825113741</v>
      </c>
      <c r="AC185" s="5">
        <v>2445.5829620362242</v>
      </c>
      <c r="AD185" s="5">
        <v>2648.1391891173589</v>
      </c>
      <c r="AE185" s="5">
        <v>2451.218878206515</v>
      </c>
      <c r="AF185" s="5">
        <v>2254.1000519856698</v>
      </c>
      <c r="AG185" s="5">
        <v>2200.503729324309</v>
      </c>
    </row>
    <row r="186" spans="1:33">
      <c r="A186" s="56" t="s">
        <v>62</v>
      </c>
      <c r="B186" s="56" t="s">
        <v>163</v>
      </c>
      <c r="C186" s="56" t="s">
        <v>248</v>
      </c>
      <c r="D186" s="56" t="s">
        <v>249</v>
      </c>
      <c r="E186" s="56" t="s">
        <v>217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</row>
    <row r="187" spans="1:33">
      <c r="A187" s="56" t="s">
        <v>62</v>
      </c>
      <c r="B187" s="56" t="s">
        <v>163</v>
      </c>
      <c r="C187" s="56" t="s">
        <v>250</v>
      </c>
      <c r="D187" s="56" t="s">
        <v>251</v>
      </c>
      <c r="E187" s="56" t="s">
        <v>217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</row>
    <row r="188" spans="1:33">
      <c r="A188" s="56" t="s">
        <v>62</v>
      </c>
      <c r="B188" s="56" t="s">
        <v>198</v>
      </c>
      <c r="C188" s="56" t="s">
        <v>252</v>
      </c>
      <c r="D188" s="56" t="s">
        <v>253</v>
      </c>
      <c r="E188" s="56" t="s">
        <v>217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</row>
    <row r="189" spans="1:33">
      <c r="A189" s="56" t="s">
        <v>62</v>
      </c>
      <c r="B189" s="56" t="s">
        <v>198</v>
      </c>
      <c r="C189" s="56" t="s">
        <v>254</v>
      </c>
      <c r="D189" s="56" t="s">
        <v>255</v>
      </c>
      <c r="E189" s="56" t="s">
        <v>217</v>
      </c>
      <c r="F189" s="5">
        <v>0</v>
      </c>
      <c r="G189" s="5">
        <v>2.0972700000000011E-6</v>
      </c>
      <c r="H189" s="5">
        <v>5.7144249999999974E-6</v>
      </c>
      <c r="I189" s="5">
        <v>5.2396000000000023E-6</v>
      </c>
      <c r="J189" s="5">
        <v>4.7121550000000006E-6</v>
      </c>
      <c r="K189" s="5">
        <v>6.3696199999999988E-6</v>
      </c>
      <c r="L189" s="5">
        <v>1.2717445000000009E-5</v>
      </c>
      <c r="M189" s="5">
        <v>1.4820514999999991E-5</v>
      </c>
      <c r="N189" s="5">
        <v>1.959570999999998E-5</v>
      </c>
      <c r="O189" s="5">
        <v>2.1135999999999999E-5</v>
      </c>
      <c r="P189" s="5">
        <v>2.1688215000000011E-5</v>
      </c>
      <c r="Q189" s="5">
        <v>2.2504005000000011E-5</v>
      </c>
      <c r="R189" s="5">
        <v>1.8215475E-5</v>
      </c>
      <c r="S189" s="5">
        <v>5.8589899999999979E-5</v>
      </c>
      <c r="T189" s="5">
        <v>7.2045594999999932E-5</v>
      </c>
      <c r="U189" s="5">
        <v>7.3777410000000024E-5</v>
      </c>
      <c r="V189" s="5">
        <v>1.3312827499999989E-4</v>
      </c>
      <c r="W189" s="5">
        <v>1.2969151E-4</v>
      </c>
      <c r="X189" s="5">
        <v>1.7117996499999981E-4</v>
      </c>
      <c r="Y189" s="5">
        <v>751.76123165591446</v>
      </c>
      <c r="Z189" s="5">
        <v>756.41705942246494</v>
      </c>
      <c r="AA189" s="5">
        <v>875.35787335711416</v>
      </c>
      <c r="AB189" s="5">
        <v>874.70519968220992</v>
      </c>
      <c r="AC189" s="5">
        <v>771.55600032748509</v>
      </c>
      <c r="AD189" s="5">
        <v>804.54681612878517</v>
      </c>
      <c r="AE189" s="5">
        <v>886.01952249455064</v>
      </c>
      <c r="AF189" s="5">
        <v>817.35781368154528</v>
      </c>
      <c r="AG189" s="5">
        <v>918.8611578596549</v>
      </c>
    </row>
    <row r="190" spans="1:33">
      <c r="A190" s="56" t="s">
        <v>62</v>
      </c>
      <c r="B190" s="56" t="s">
        <v>198</v>
      </c>
      <c r="C190" s="56" t="s">
        <v>256</v>
      </c>
      <c r="D190" s="56" t="s">
        <v>257</v>
      </c>
      <c r="E190" s="56" t="s">
        <v>217</v>
      </c>
      <c r="F190" s="5">
        <v>1169.2038467416451</v>
      </c>
      <c r="G190" s="5">
        <v>1047.4600470180751</v>
      </c>
      <c r="H190" s="5">
        <v>1148.196932278305</v>
      </c>
      <c r="I190" s="5">
        <v>1110.5642227089299</v>
      </c>
      <c r="J190" s="5">
        <v>1097.0642905202949</v>
      </c>
      <c r="K190" s="5">
        <v>1121.0840003875801</v>
      </c>
      <c r="L190" s="5">
        <v>1166.7190532299901</v>
      </c>
      <c r="M190" s="5">
        <v>1337.99818465723</v>
      </c>
      <c r="N190" s="5">
        <v>2394.9507692515272</v>
      </c>
      <c r="O190" s="5">
        <v>4163.5008387212147</v>
      </c>
      <c r="P190" s="5">
        <v>4394.3355952963057</v>
      </c>
      <c r="Q190" s="5">
        <v>4555.478034574402</v>
      </c>
      <c r="R190" s="5">
        <v>4211.705727633429</v>
      </c>
      <c r="S190" s="5">
        <v>4955.4691929917808</v>
      </c>
      <c r="T190" s="5">
        <v>4837.5986691602839</v>
      </c>
      <c r="U190" s="5">
        <v>5460.0279061399042</v>
      </c>
      <c r="V190" s="5">
        <v>5859.7544661989014</v>
      </c>
      <c r="W190" s="5">
        <v>5974.9949412785427</v>
      </c>
      <c r="X190" s="5">
        <v>5804.0046142821748</v>
      </c>
      <c r="Y190" s="5">
        <v>6046.2439406526082</v>
      </c>
      <c r="Z190" s="5">
        <v>5862.9428502635919</v>
      </c>
      <c r="AA190" s="5">
        <v>6210.5642910658134</v>
      </c>
      <c r="AB190" s="5">
        <v>6288.5353892376879</v>
      </c>
      <c r="AC190" s="5">
        <v>5925.4030573277687</v>
      </c>
      <c r="AD190" s="5">
        <v>6630.2802417969424</v>
      </c>
      <c r="AE190" s="5">
        <v>6524.8020366185692</v>
      </c>
      <c r="AF190" s="5">
        <v>8153.0247480374101</v>
      </c>
      <c r="AG190" s="5">
        <v>8500.438835279645</v>
      </c>
    </row>
    <row r="191" spans="1:33">
      <c r="A191" s="56" t="s">
        <v>62</v>
      </c>
      <c r="B191" s="56" t="s">
        <v>198</v>
      </c>
      <c r="C191" s="56" t="s">
        <v>258</v>
      </c>
      <c r="D191" s="56" t="s">
        <v>259</v>
      </c>
      <c r="E191" s="56" t="s">
        <v>217</v>
      </c>
      <c r="F191" s="5">
        <v>0</v>
      </c>
      <c r="G191" s="5">
        <v>2.2913850000000008E-6</v>
      </c>
      <c r="H191" s="5">
        <v>5.6943650000000002E-6</v>
      </c>
      <c r="I191" s="5">
        <v>5.7310699999999988E-6</v>
      </c>
      <c r="J191" s="5">
        <v>5.545690000000002E-6</v>
      </c>
      <c r="K191" s="5">
        <v>7.6285300000000028E-6</v>
      </c>
      <c r="L191" s="5">
        <v>2.0204149999999978E-5</v>
      </c>
      <c r="M191" s="5">
        <v>2.2204455000000001E-5</v>
      </c>
      <c r="N191" s="5">
        <v>2.2719340000000001E-5</v>
      </c>
      <c r="O191" s="5">
        <v>2.212689500000001E-5</v>
      </c>
      <c r="P191" s="5">
        <v>2.380064999999999E-5</v>
      </c>
      <c r="Q191" s="5">
        <v>2.5329360000000009E-5</v>
      </c>
      <c r="R191" s="5">
        <v>2.1040000000000009E-5</v>
      </c>
      <c r="S191" s="5">
        <v>3.1731974999999999E-5</v>
      </c>
      <c r="T191" s="5">
        <v>3.2685104999999997E-5</v>
      </c>
      <c r="U191" s="5">
        <v>1.3270502E-4</v>
      </c>
      <c r="V191" s="5">
        <v>755.23846819888934</v>
      </c>
      <c r="W191" s="5">
        <v>759.14886448590903</v>
      </c>
      <c r="X191" s="5">
        <v>699.00519299534005</v>
      </c>
      <c r="Y191" s="5">
        <v>667.97057996653041</v>
      </c>
      <c r="Z191" s="5">
        <v>609.48637241072504</v>
      </c>
      <c r="AA191" s="5">
        <v>683.89754242112519</v>
      </c>
      <c r="AB191" s="5">
        <v>694.54154037204523</v>
      </c>
      <c r="AC191" s="5">
        <v>632.28379496711034</v>
      </c>
      <c r="AD191" s="5">
        <v>1955.2263214050749</v>
      </c>
      <c r="AE191" s="5">
        <v>2142.3974001608681</v>
      </c>
      <c r="AF191" s="5">
        <v>6500.3865479411588</v>
      </c>
      <c r="AG191" s="5">
        <v>6959.6280221815059</v>
      </c>
    </row>
    <row r="192" spans="1:33">
      <c r="A192" s="56" t="s">
        <v>62</v>
      </c>
      <c r="B192" s="56" t="s">
        <v>198</v>
      </c>
      <c r="C192" s="56" t="s">
        <v>260</v>
      </c>
      <c r="D192" s="56" t="s">
        <v>261</v>
      </c>
      <c r="E192" s="56" t="s">
        <v>217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</row>
    <row r="193" spans="1:33">
      <c r="A193" s="56" t="s">
        <v>62</v>
      </c>
      <c r="B193" s="56" t="s">
        <v>198</v>
      </c>
      <c r="C193" s="56" t="s">
        <v>262</v>
      </c>
      <c r="D193" s="56" t="s">
        <v>263</v>
      </c>
      <c r="E193" s="56" t="s">
        <v>217</v>
      </c>
      <c r="F193" s="5">
        <v>0</v>
      </c>
      <c r="G193" s="5">
        <v>1.544095E-6</v>
      </c>
      <c r="H193" s="5">
        <v>2.852800000000003E-6</v>
      </c>
      <c r="I193" s="5">
        <v>3.1928149999999991E-6</v>
      </c>
      <c r="J193" s="5">
        <v>3.3196849999999991E-6</v>
      </c>
      <c r="K193" s="5">
        <v>4.8300900000000024E-6</v>
      </c>
      <c r="L193" s="5">
        <v>7.8513600000000098E-6</v>
      </c>
      <c r="M193" s="5">
        <v>8.7803700000000028E-6</v>
      </c>
      <c r="N193" s="5">
        <v>9.0815149999999987E-6</v>
      </c>
      <c r="O193" s="5">
        <v>8.7981700000000063E-6</v>
      </c>
      <c r="P193" s="5">
        <v>9.0473949999999988E-6</v>
      </c>
      <c r="Q193" s="5">
        <v>1.345359E-5</v>
      </c>
      <c r="R193" s="5">
        <v>1.140274500000001E-5</v>
      </c>
      <c r="S193" s="5">
        <v>1.925624999999997E-5</v>
      </c>
      <c r="T193" s="5">
        <v>2.3344679999999989E-5</v>
      </c>
      <c r="U193" s="5">
        <v>3.9473840000000011E-5</v>
      </c>
      <c r="V193" s="5">
        <v>1.182081E-4</v>
      </c>
      <c r="W193" s="5">
        <v>1.162144649999999E-4</v>
      </c>
      <c r="X193" s="5">
        <v>1.0752612E-4</v>
      </c>
      <c r="Y193" s="5">
        <v>718.14137876718928</v>
      </c>
      <c r="Z193" s="5">
        <v>688.7107459128149</v>
      </c>
      <c r="AA193" s="5">
        <v>728.32389245668026</v>
      </c>
      <c r="AB193" s="5">
        <v>778.46320929421029</v>
      </c>
      <c r="AC193" s="5">
        <v>720.88639480666018</v>
      </c>
      <c r="AD193" s="5">
        <v>734.80155286258025</v>
      </c>
      <c r="AE193" s="5">
        <v>773.97508075661062</v>
      </c>
      <c r="AF193" s="5">
        <v>727.71139235990506</v>
      </c>
      <c r="AG193" s="5">
        <v>773.15276328432037</v>
      </c>
    </row>
    <row r="194" spans="1:33">
      <c r="A194" s="56" t="s">
        <v>62</v>
      </c>
      <c r="B194" s="56" t="s">
        <v>198</v>
      </c>
      <c r="C194" s="56" t="s">
        <v>264</v>
      </c>
      <c r="D194" s="56" t="s">
        <v>265</v>
      </c>
      <c r="E194" s="56" t="s">
        <v>217</v>
      </c>
      <c r="F194" s="5">
        <v>761.11317945301494</v>
      </c>
      <c r="G194" s="5">
        <v>628.45941596716978</v>
      </c>
      <c r="H194" s="5">
        <v>701.29654667834507</v>
      </c>
      <c r="I194" s="5">
        <v>689.69742734910017</v>
      </c>
      <c r="J194" s="5">
        <v>661.10493846904444</v>
      </c>
      <c r="K194" s="5">
        <v>686.71854296848494</v>
      </c>
      <c r="L194" s="5">
        <v>695.20999617347525</v>
      </c>
      <c r="M194" s="5">
        <v>675.85694741331486</v>
      </c>
      <c r="N194" s="5">
        <v>671.28305248720994</v>
      </c>
      <c r="O194" s="5">
        <v>627.74021669366493</v>
      </c>
      <c r="P194" s="5">
        <v>658.91425020449481</v>
      </c>
      <c r="Q194" s="5">
        <v>678.98095237455004</v>
      </c>
      <c r="R194" s="5">
        <v>604.30690100251456</v>
      </c>
      <c r="S194" s="5">
        <v>655.23774951364487</v>
      </c>
      <c r="T194" s="5">
        <v>642.29226725668025</v>
      </c>
      <c r="U194" s="5">
        <v>615.89599853108484</v>
      </c>
      <c r="V194" s="5">
        <v>689.85923585110527</v>
      </c>
      <c r="W194" s="5">
        <v>678.6182272097351</v>
      </c>
      <c r="X194" s="5">
        <v>641.22400524618013</v>
      </c>
      <c r="Y194" s="5">
        <v>1732.735017735755</v>
      </c>
      <c r="Z194" s="5">
        <v>1671.4211108629399</v>
      </c>
      <c r="AA194" s="5">
        <v>1647.677828556275</v>
      </c>
      <c r="AB194" s="5">
        <v>1885.54898988884</v>
      </c>
      <c r="AC194" s="5">
        <v>1715.00762829371</v>
      </c>
      <c r="AD194" s="5">
        <v>3360.3291265939401</v>
      </c>
      <c r="AE194" s="5">
        <v>3378.8900887275172</v>
      </c>
      <c r="AF194" s="5">
        <v>3117.7785802851281</v>
      </c>
      <c r="AG194" s="5">
        <v>3343.1126154040348</v>
      </c>
    </row>
    <row r="195" spans="1:33">
      <c r="A195" s="56" t="s">
        <v>62</v>
      </c>
      <c r="B195" s="56" t="s">
        <v>199</v>
      </c>
      <c r="C195" s="56" t="s">
        <v>266</v>
      </c>
      <c r="D195" s="56" t="s">
        <v>267</v>
      </c>
      <c r="E195" s="56" t="s">
        <v>217</v>
      </c>
      <c r="F195" s="5">
        <v>284.38254356204499</v>
      </c>
      <c r="G195" s="5">
        <v>223.78707061234999</v>
      </c>
      <c r="H195" s="5">
        <v>250.6159154299049</v>
      </c>
      <c r="I195" s="5">
        <v>245.26432838299999</v>
      </c>
      <c r="J195" s="5">
        <v>239.12055978746511</v>
      </c>
      <c r="K195" s="5">
        <v>233.47085414391989</v>
      </c>
      <c r="L195" s="5">
        <v>248.22353446104509</v>
      </c>
      <c r="M195" s="5">
        <v>244.8995028285002</v>
      </c>
      <c r="N195" s="5">
        <v>240.37989876883</v>
      </c>
      <c r="O195" s="5">
        <v>221.9125450711602</v>
      </c>
      <c r="P195" s="5">
        <v>234.30598814536</v>
      </c>
      <c r="Q195" s="5">
        <v>237.84519677507001</v>
      </c>
      <c r="R195" s="5">
        <v>214.17836129304001</v>
      </c>
      <c r="S195" s="5">
        <v>222.98891084897491</v>
      </c>
      <c r="T195" s="5">
        <v>214.371963465845</v>
      </c>
      <c r="U195" s="5">
        <v>196.81438195379999</v>
      </c>
      <c r="V195" s="5">
        <v>212.22125081017501</v>
      </c>
      <c r="W195" s="5">
        <v>232.51203230546011</v>
      </c>
      <c r="X195" s="5">
        <v>134.31019440937999</v>
      </c>
      <c r="Y195" s="5">
        <v>126.88211771759001</v>
      </c>
      <c r="Z195" s="5">
        <v>116.25697418235001</v>
      </c>
      <c r="AA195" s="5">
        <v>146.7323912651151</v>
      </c>
      <c r="AB195" s="5">
        <v>140.01916430725481</v>
      </c>
      <c r="AC195" s="5">
        <v>109.164506944385</v>
      </c>
      <c r="AD195" s="5">
        <v>123.15370701444</v>
      </c>
      <c r="AE195" s="5">
        <v>96.488277517099945</v>
      </c>
      <c r="AF195" s="5">
        <v>0</v>
      </c>
      <c r="AG195" s="5">
        <v>0</v>
      </c>
    </row>
    <row r="196" spans="1:33">
      <c r="A196" s="56" t="s">
        <v>62</v>
      </c>
      <c r="B196" s="56" t="s">
        <v>199</v>
      </c>
      <c r="C196" s="56" t="s">
        <v>268</v>
      </c>
      <c r="D196" s="56" t="s">
        <v>269</v>
      </c>
      <c r="E196" s="56" t="s">
        <v>217</v>
      </c>
      <c r="F196" s="5">
        <v>39.354702696979999</v>
      </c>
      <c r="G196" s="5">
        <v>32.535573807060011</v>
      </c>
      <c r="H196" s="5">
        <v>36.034229256044988</v>
      </c>
      <c r="I196" s="5">
        <v>34.48315150308499</v>
      </c>
      <c r="J196" s="5">
        <v>33.735159874935</v>
      </c>
      <c r="K196" s="5">
        <v>33.157219962844998</v>
      </c>
      <c r="L196" s="5">
        <v>34.191878969785002</v>
      </c>
      <c r="M196" s="5">
        <v>35.199227053039998</v>
      </c>
      <c r="N196" s="5">
        <v>24.620718179320001</v>
      </c>
      <c r="O196" s="5">
        <v>23.138622527614999</v>
      </c>
      <c r="P196" s="5">
        <v>23.325284684195012</v>
      </c>
      <c r="Q196" s="5">
        <v>24.31656936300001</v>
      </c>
      <c r="R196" s="5">
        <v>22.565264612924999</v>
      </c>
      <c r="S196" s="5">
        <v>23.429710000684999</v>
      </c>
      <c r="T196" s="5">
        <v>22.417243009379991</v>
      </c>
      <c r="U196" s="5">
        <v>1792.283517233355</v>
      </c>
      <c r="V196" s="5">
        <v>1982.8030047028501</v>
      </c>
      <c r="W196" s="5">
        <v>2109.290765938551</v>
      </c>
      <c r="X196" s="5">
        <v>1898.285275639186</v>
      </c>
      <c r="Y196" s="5">
        <v>1787.730908910846</v>
      </c>
      <c r="Z196" s="5">
        <v>1637.988955771581</v>
      </c>
      <c r="AA196" s="5">
        <v>1769.2896031011539</v>
      </c>
      <c r="AB196" s="5">
        <v>1772.186665026541</v>
      </c>
      <c r="AC196" s="5">
        <v>1645.063051489489</v>
      </c>
      <c r="AD196" s="5">
        <v>1887.098526165815</v>
      </c>
      <c r="AE196" s="5">
        <v>1768.4124318894901</v>
      </c>
      <c r="AF196" s="5">
        <v>2672.3457889996162</v>
      </c>
      <c r="AG196" s="5">
        <v>2663.7887147537181</v>
      </c>
    </row>
    <row r="197" spans="1:33">
      <c r="A197" s="56" t="s">
        <v>62</v>
      </c>
      <c r="B197" s="56" t="s">
        <v>199</v>
      </c>
      <c r="C197" s="56" t="s">
        <v>270</v>
      </c>
      <c r="D197" s="56" t="s">
        <v>271</v>
      </c>
      <c r="E197" s="56" t="s">
        <v>217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</row>
    <row r="198" spans="1:33">
      <c r="A198" s="56" t="s">
        <v>62</v>
      </c>
      <c r="B198" s="56" t="s">
        <v>199</v>
      </c>
      <c r="C198" s="56" t="s">
        <v>272</v>
      </c>
      <c r="D198" s="56" t="s">
        <v>273</v>
      </c>
      <c r="E198" s="56" t="s">
        <v>217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</row>
    <row r="199" spans="1:33">
      <c r="A199" s="56" t="s">
        <v>62</v>
      </c>
      <c r="B199" s="56" t="s">
        <v>199</v>
      </c>
      <c r="C199" s="56" t="s">
        <v>274</v>
      </c>
      <c r="D199" s="56" t="s">
        <v>275</v>
      </c>
      <c r="E199" s="56" t="s">
        <v>217</v>
      </c>
      <c r="F199" s="5">
        <v>604.84438102354</v>
      </c>
      <c r="G199" s="5">
        <v>537.85358586495499</v>
      </c>
      <c r="H199" s="5">
        <v>589.98517074126516</v>
      </c>
      <c r="I199" s="5">
        <v>564.29565539403006</v>
      </c>
      <c r="J199" s="5">
        <v>566.93045116231997</v>
      </c>
      <c r="K199" s="5">
        <v>551.2235591528198</v>
      </c>
      <c r="L199" s="5">
        <v>567.01946121942512</v>
      </c>
      <c r="M199" s="5">
        <v>583.15340571571483</v>
      </c>
      <c r="N199" s="5">
        <v>538.96274951840496</v>
      </c>
      <c r="O199" s="5">
        <v>511.15702371962988</v>
      </c>
      <c r="P199" s="5">
        <v>524.54364901662007</v>
      </c>
      <c r="Q199" s="5">
        <v>535.37904761728487</v>
      </c>
      <c r="R199" s="5">
        <v>502.51635381900502</v>
      </c>
      <c r="S199" s="5">
        <v>521.49919419926482</v>
      </c>
      <c r="T199" s="5">
        <v>488.21394093070001</v>
      </c>
      <c r="U199" s="5">
        <v>483.6642790595551</v>
      </c>
      <c r="V199" s="5">
        <v>513.66579628603495</v>
      </c>
      <c r="W199" s="5">
        <v>535.41540719425507</v>
      </c>
      <c r="X199" s="5">
        <v>516.67214896806013</v>
      </c>
      <c r="Y199" s="5">
        <v>471.89442446549981</v>
      </c>
      <c r="Z199" s="5">
        <v>1273.547183351335</v>
      </c>
      <c r="AA199" s="5">
        <v>1003.370892265415</v>
      </c>
      <c r="AB199" s="5">
        <v>1011.45948911838</v>
      </c>
      <c r="AC199" s="5">
        <v>928.95028948464494</v>
      </c>
      <c r="AD199" s="5">
        <v>1115.96237058724</v>
      </c>
      <c r="AE199" s="5">
        <v>2219.219854399264</v>
      </c>
      <c r="AF199" s="5">
        <v>3561.7882671819029</v>
      </c>
      <c r="AG199" s="5">
        <v>3501.5205725668952</v>
      </c>
    </row>
    <row r="200" spans="1:33">
      <c r="A200" s="56" t="s">
        <v>62</v>
      </c>
      <c r="B200" s="56" t="s">
        <v>199</v>
      </c>
      <c r="C200" s="56" t="s">
        <v>276</v>
      </c>
      <c r="D200" s="56" t="s">
        <v>277</v>
      </c>
      <c r="E200" s="56" t="s">
        <v>217</v>
      </c>
      <c r="F200" s="5">
        <v>0</v>
      </c>
      <c r="G200" s="5">
        <v>0</v>
      </c>
      <c r="H200" s="5">
        <v>1.171606000000001E-5</v>
      </c>
      <c r="I200" s="5">
        <v>1.1965245E-5</v>
      </c>
      <c r="J200" s="5">
        <v>1.290491E-5</v>
      </c>
      <c r="K200" s="5">
        <v>1.3580614999999989E-5</v>
      </c>
      <c r="L200" s="5">
        <v>1.8294284999999991E-5</v>
      </c>
      <c r="M200" s="5">
        <v>3.3855490000000001E-5</v>
      </c>
      <c r="N200" s="5">
        <v>5.6064359999999968E-5</v>
      </c>
      <c r="O200" s="5">
        <v>9.283653999999996E-5</v>
      </c>
      <c r="P200" s="5">
        <v>9.3955634999999961E-5</v>
      </c>
      <c r="Q200" s="5">
        <v>9.7427310000000009E-5</v>
      </c>
      <c r="R200" s="5">
        <v>9.217987999999998E-5</v>
      </c>
      <c r="S200" s="5">
        <v>1.1496226500000009E-4</v>
      </c>
      <c r="T200" s="5">
        <v>1.66632625E-4</v>
      </c>
      <c r="U200" s="5">
        <v>6.1956728099999969E-3</v>
      </c>
      <c r="V200" s="5">
        <v>6.1482548449999976E-3</v>
      </c>
      <c r="W200" s="5">
        <v>6.6516164299999974E-3</v>
      </c>
      <c r="X200" s="5">
        <v>354.74416214645021</v>
      </c>
      <c r="Y200" s="5">
        <v>811.08294551150493</v>
      </c>
      <c r="Z200" s="5">
        <v>2678.6730454771232</v>
      </c>
      <c r="AA200" s="5">
        <v>2884.5517718837259</v>
      </c>
      <c r="AB200" s="5">
        <v>2936.5914679983139</v>
      </c>
      <c r="AC200" s="5">
        <v>2913.950295938298</v>
      </c>
      <c r="AD200" s="5">
        <v>3121.9471471469601</v>
      </c>
      <c r="AE200" s="5">
        <v>3074.121806059195</v>
      </c>
      <c r="AF200" s="5">
        <v>3010.497951594823</v>
      </c>
      <c r="AG200" s="5">
        <v>3067.6007306436418</v>
      </c>
    </row>
    <row r="201" spans="1:33">
      <c r="A201" s="56" t="s">
        <v>62</v>
      </c>
      <c r="B201" s="56" t="s">
        <v>199</v>
      </c>
      <c r="C201" s="56" t="s">
        <v>278</v>
      </c>
      <c r="D201" s="56" t="s">
        <v>279</v>
      </c>
      <c r="E201" s="56" t="s">
        <v>217</v>
      </c>
      <c r="F201" s="5">
        <v>0</v>
      </c>
      <c r="G201" s="5">
        <v>6.2443599999999996E-6</v>
      </c>
      <c r="H201" s="5">
        <v>1.377876500000001E-5</v>
      </c>
      <c r="I201" s="5">
        <v>1.7670819999999992E-5</v>
      </c>
      <c r="J201" s="5">
        <v>1.809366E-5</v>
      </c>
      <c r="K201" s="5">
        <v>1.763835E-5</v>
      </c>
      <c r="L201" s="5">
        <v>3.0858659999999987E-5</v>
      </c>
      <c r="M201" s="5">
        <v>6.6141940000000001E-5</v>
      </c>
      <c r="N201" s="5">
        <v>6.0613094999999997E-5</v>
      </c>
      <c r="O201" s="5">
        <v>321.18952378626477</v>
      </c>
      <c r="P201" s="5">
        <v>328.04312237992991</v>
      </c>
      <c r="Q201" s="5">
        <v>334.4238576153399</v>
      </c>
      <c r="R201" s="5">
        <v>319.99401129755012</v>
      </c>
      <c r="S201" s="5">
        <v>323.18392208357528</v>
      </c>
      <c r="T201" s="5">
        <v>975.63159764676038</v>
      </c>
      <c r="U201" s="5">
        <v>1086.3913583938941</v>
      </c>
      <c r="V201" s="5">
        <v>1165.200028245989</v>
      </c>
      <c r="W201" s="5">
        <v>1222.9666203936599</v>
      </c>
      <c r="X201" s="5">
        <v>1139.525781088425</v>
      </c>
      <c r="Y201" s="5">
        <v>1042.304889948485</v>
      </c>
      <c r="Z201" s="5">
        <v>1003.0851364856439</v>
      </c>
      <c r="AA201" s="5">
        <v>1058.323973012524</v>
      </c>
      <c r="AB201" s="5">
        <v>1045.0387999111499</v>
      </c>
      <c r="AC201" s="5">
        <v>990.19246411988001</v>
      </c>
      <c r="AD201" s="5">
        <v>1032.2195245760211</v>
      </c>
      <c r="AE201" s="5">
        <v>974.08301514966024</v>
      </c>
      <c r="AF201" s="5">
        <v>967.47890584517563</v>
      </c>
      <c r="AG201" s="5">
        <v>930.00066358641061</v>
      </c>
    </row>
    <row r="202" spans="1:33">
      <c r="A202" s="56" t="s">
        <v>62</v>
      </c>
      <c r="B202" s="56" t="s">
        <v>199</v>
      </c>
      <c r="C202" s="56" t="s">
        <v>280</v>
      </c>
      <c r="D202" s="56" t="s">
        <v>281</v>
      </c>
      <c r="E202" s="56" t="s">
        <v>217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</row>
    <row r="203" spans="1:33">
      <c r="A203" s="56" t="s">
        <v>62</v>
      </c>
      <c r="B203" s="56" t="s">
        <v>199</v>
      </c>
      <c r="C203" s="56" t="s">
        <v>282</v>
      </c>
      <c r="D203" s="56" t="s">
        <v>283</v>
      </c>
      <c r="E203" s="56" t="s">
        <v>217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</row>
    <row r="204" spans="1:33">
      <c r="A204" s="56" t="s">
        <v>62</v>
      </c>
      <c r="B204" s="56" t="s">
        <v>200</v>
      </c>
      <c r="C204" s="56" t="s">
        <v>284</v>
      </c>
      <c r="D204" s="56" t="s">
        <v>285</v>
      </c>
      <c r="E204" s="56" t="s">
        <v>217</v>
      </c>
      <c r="F204" s="5">
        <v>0</v>
      </c>
      <c r="G204" s="5">
        <v>2.6141549999999989E-6</v>
      </c>
      <c r="H204" s="5">
        <v>7.5677800000000026E-6</v>
      </c>
      <c r="I204" s="5">
        <v>8.2036349999999996E-6</v>
      </c>
      <c r="J204" s="5">
        <v>7.3000249999999988E-6</v>
      </c>
      <c r="K204" s="5">
        <v>2.1988420000000009E-5</v>
      </c>
      <c r="L204" s="5">
        <v>3.6544805000000017E-5</v>
      </c>
      <c r="M204" s="5">
        <v>3.3952979999999997E-5</v>
      </c>
      <c r="N204" s="5">
        <v>3.1980085000000001E-5</v>
      </c>
      <c r="O204" s="5">
        <v>3.1765044999999968E-5</v>
      </c>
      <c r="P204" s="5">
        <v>3.2454730000000002E-5</v>
      </c>
      <c r="Q204" s="5">
        <v>3.2718870000000007E-5</v>
      </c>
      <c r="R204" s="5">
        <v>2.6933529999999991E-5</v>
      </c>
      <c r="S204" s="5">
        <v>3.2807325000000022E-5</v>
      </c>
      <c r="T204" s="5">
        <v>3.3527379999999992E-5</v>
      </c>
      <c r="U204" s="5">
        <v>3.4727679999999988E-5</v>
      </c>
      <c r="V204" s="5">
        <v>3.6837850000000032E-5</v>
      </c>
      <c r="W204" s="5">
        <v>3.5244109999999998E-5</v>
      </c>
      <c r="X204" s="5">
        <v>3.2918189999999978E-5</v>
      </c>
      <c r="Y204" s="5">
        <v>3.3329220000000001E-5</v>
      </c>
      <c r="Z204" s="5">
        <v>3.126001500000001E-5</v>
      </c>
      <c r="AA204" s="5">
        <v>3.3845919999999988E-5</v>
      </c>
      <c r="AB204" s="5">
        <v>4.1513980000000028E-5</v>
      </c>
      <c r="AC204" s="5">
        <v>3.5857754999999998E-5</v>
      </c>
      <c r="AD204" s="5">
        <v>4.0367454999999972E-5</v>
      </c>
      <c r="AE204" s="5">
        <v>4.0384265000000017E-5</v>
      </c>
      <c r="AF204" s="5">
        <v>4.0562585000000043E-5</v>
      </c>
      <c r="AG204" s="5">
        <v>4.0844719999999973E-5</v>
      </c>
    </row>
    <row r="205" spans="1:33">
      <c r="A205" s="56" t="s">
        <v>62</v>
      </c>
      <c r="B205" s="56" t="s">
        <v>200</v>
      </c>
      <c r="C205" s="56" t="s">
        <v>286</v>
      </c>
      <c r="D205" s="56" t="s">
        <v>287</v>
      </c>
      <c r="E205" s="56" t="s">
        <v>217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</row>
    <row r="206" spans="1:33">
      <c r="A206" s="56" t="s">
        <v>62</v>
      </c>
      <c r="B206" s="56" t="s">
        <v>200</v>
      </c>
      <c r="C206" s="56" t="s">
        <v>288</v>
      </c>
      <c r="D206" s="56" t="s">
        <v>303</v>
      </c>
      <c r="E206" s="56" t="s">
        <v>217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</row>
    <row r="207" spans="1:33" ht="16.5" customHeight="1"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33">
      <c r="A208" s="56" t="s">
        <v>62</v>
      </c>
      <c r="B208" s="56" t="s">
        <v>197</v>
      </c>
      <c r="C208" s="56" t="s">
        <v>215</v>
      </c>
      <c r="D208" s="56" t="s">
        <v>216</v>
      </c>
      <c r="E208" s="56" t="s">
        <v>142</v>
      </c>
      <c r="F208" s="5">
        <v>1381.64728995366</v>
      </c>
      <c r="G208" s="5">
        <v>3616.48968283981</v>
      </c>
      <c r="H208" s="5">
        <v>3772.377231848739</v>
      </c>
      <c r="I208" s="5">
        <v>3367.7755354445171</v>
      </c>
      <c r="J208" s="5">
        <v>3421.8050229594678</v>
      </c>
      <c r="K208" s="5">
        <v>3647.3046285525352</v>
      </c>
      <c r="L208" s="5">
        <v>3779.4823690759549</v>
      </c>
      <c r="M208" s="5">
        <v>3389.5256115391262</v>
      </c>
      <c r="N208" s="5">
        <v>3801.7046088994198</v>
      </c>
      <c r="O208" s="5">
        <v>3474.4462048285859</v>
      </c>
      <c r="P208" s="5">
        <v>3570.1583202197362</v>
      </c>
      <c r="Q208" s="5">
        <v>3689.193241841961</v>
      </c>
      <c r="R208" s="5">
        <v>3724.8353336486821</v>
      </c>
      <c r="S208" s="5">
        <v>3764.3470158458131</v>
      </c>
      <c r="T208" s="5">
        <v>3374.0956630814699</v>
      </c>
      <c r="U208" s="5">
        <v>4151.7754540857322</v>
      </c>
      <c r="V208" s="5">
        <v>5632.6569416693974</v>
      </c>
      <c r="W208" s="5">
        <v>5793.9307924213344</v>
      </c>
      <c r="X208" s="5">
        <v>5171.4136180965006</v>
      </c>
      <c r="Y208" s="5">
        <v>5623.6144428623966</v>
      </c>
      <c r="Z208" s="5">
        <v>5434.5335069855064</v>
      </c>
      <c r="AA208" s="5">
        <v>5501.2695925525804</v>
      </c>
      <c r="AB208" s="5">
        <v>6490.9968865016081</v>
      </c>
      <c r="AC208" s="5">
        <v>6467.4211887189558</v>
      </c>
      <c r="AD208" s="5">
        <v>6801.2347864208996</v>
      </c>
      <c r="AE208" s="5">
        <v>5954.6834560412899</v>
      </c>
      <c r="AF208" s="5">
        <v>6030.2824338217843</v>
      </c>
      <c r="AG208" s="5">
        <v>6442.7749478236274</v>
      </c>
    </row>
    <row r="209" spans="1:33">
      <c r="A209" s="56" t="s">
        <v>62</v>
      </c>
      <c r="B209" s="56" t="s">
        <v>197</v>
      </c>
      <c r="C209" s="56" t="s">
        <v>218</v>
      </c>
      <c r="D209" s="56" t="s">
        <v>219</v>
      </c>
      <c r="E209" s="56" t="s">
        <v>142</v>
      </c>
      <c r="F209" s="5">
        <v>105.42387447010999</v>
      </c>
      <c r="G209" s="5">
        <v>104.492040147295</v>
      </c>
      <c r="H209" s="5">
        <v>108.87059970993</v>
      </c>
      <c r="I209" s="5">
        <v>96.082572545224991</v>
      </c>
      <c r="J209" s="5">
        <v>102.18282987466991</v>
      </c>
      <c r="K209" s="5">
        <v>99.827455819405031</v>
      </c>
      <c r="L209" s="5">
        <v>106.93982532866001</v>
      </c>
      <c r="M209" s="5">
        <v>88.965684950484999</v>
      </c>
      <c r="N209" s="5">
        <v>104.67122414127</v>
      </c>
      <c r="O209" s="5">
        <v>1553.1762764555599</v>
      </c>
      <c r="P209" s="5">
        <v>2677.2247533465702</v>
      </c>
      <c r="Q209" s="5">
        <v>2635.079100585237</v>
      </c>
      <c r="R209" s="5">
        <v>2734.0206708695951</v>
      </c>
      <c r="S209" s="5">
        <v>2547.4072375609421</v>
      </c>
      <c r="T209" s="5">
        <v>2219.834256578803</v>
      </c>
      <c r="U209" s="5">
        <v>2563.2209726478991</v>
      </c>
      <c r="V209" s="5">
        <v>2629.9731716496672</v>
      </c>
      <c r="W209" s="5">
        <v>2689.0663376209868</v>
      </c>
      <c r="X209" s="5">
        <v>2419.503579376877</v>
      </c>
      <c r="Y209" s="5">
        <v>2503.00008096281</v>
      </c>
      <c r="Z209" s="5">
        <v>2688.7430365480182</v>
      </c>
      <c r="AA209" s="5">
        <v>2566.1293685851738</v>
      </c>
      <c r="AB209" s="5">
        <v>2461.1866136411249</v>
      </c>
      <c r="AC209" s="5">
        <v>2495.3813379251501</v>
      </c>
      <c r="AD209" s="5">
        <v>2429.16520083665</v>
      </c>
      <c r="AE209" s="5">
        <v>2098.5571499773582</v>
      </c>
      <c r="AF209" s="5">
        <v>2283.9987309000958</v>
      </c>
      <c r="AG209" s="5">
        <v>2354.1711143567359</v>
      </c>
    </row>
    <row r="210" spans="1:33">
      <c r="A210" s="56" t="s">
        <v>62</v>
      </c>
      <c r="B210" s="56" t="s">
        <v>197</v>
      </c>
      <c r="C210" s="56" t="s">
        <v>220</v>
      </c>
      <c r="D210" s="56" t="s">
        <v>221</v>
      </c>
      <c r="E210" s="56" t="s">
        <v>142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</row>
    <row r="211" spans="1:33">
      <c r="A211" s="56" t="s">
        <v>62</v>
      </c>
      <c r="B211" s="56" t="s">
        <v>197</v>
      </c>
      <c r="C211" s="56" t="s">
        <v>222</v>
      </c>
      <c r="D211" s="56" t="s">
        <v>223</v>
      </c>
      <c r="E211" s="56" t="s">
        <v>142</v>
      </c>
      <c r="F211" s="5">
        <v>0</v>
      </c>
      <c r="G211" s="5">
        <v>2.9620875000000011E-5</v>
      </c>
      <c r="H211" s="5">
        <v>4.3189689999999983E-5</v>
      </c>
      <c r="I211" s="5">
        <v>5.6764510000000009E-5</v>
      </c>
      <c r="J211" s="5">
        <v>3032.1611690128261</v>
      </c>
      <c r="K211" s="5">
        <v>2885.8267315890898</v>
      </c>
      <c r="L211" s="5">
        <v>5062.376683970977</v>
      </c>
      <c r="M211" s="5">
        <v>4307.5657521952871</v>
      </c>
      <c r="N211" s="5">
        <v>4675.371659674789</v>
      </c>
      <c r="O211" s="5">
        <v>4670.7883508271461</v>
      </c>
      <c r="P211" s="5">
        <v>4607.2919863076204</v>
      </c>
      <c r="Q211" s="5">
        <v>4875.0543422295323</v>
      </c>
      <c r="R211" s="5">
        <v>5039.15490679904</v>
      </c>
      <c r="S211" s="5">
        <v>4581.5539440992052</v>
      </c>
      <c r="T211" s="5">
        <v>4292.6467860173061</v>
      </c>
      <c r="U211" s="5">
        <v>4455.6346222619177</v>
      </c>
      <c r="V211" s="5">
        <v>4256.036702161372</v>
      </c>
      <c r="W211" s="5">
        <v>4798.8185518071368</v>
      </c>
      <c r="X211" s="5">
        <v>4061.6495257826168</v>
      </c>
      <c r="Y211" s="5">
        <v>4353.1827450094024</v>
      </c>
      <c r="Z211" s="5">
        <v>4404.0595832077606</v>
      </c>
      <c r="AA211" s="5">
        <v>4280.4288469711619</v>
      </c>
      <c r="AB211" s="5">
        <v>4457.0707250020878</v>
      </c>
      <c r="AC211" s="5">
        <v>4567.0012035643213</v>
      </c>
      <c r="AD211" s="5">
        <v>4336.0199801591734</v>
      </c>
      <c r="AE211" s="5">
        <v>4125.3321641960356</v>
      </c>
      <c r="AF211" s="5">
        <v>4563.6101143330798</v>
      </c>
      <c r="AG211" s="5">
        <v>4301.3074215418528</v>
      </c>
    </row>
    <row r="212" spans="1:33">
      <c r="A212" s="56" t="s">
        <v>62</v>
      </c>
      <c r="B212" s="56" t="s">
        <v>197</v>
      </c>
      <c r="C212" s="56" t="s">
        <v>224</v>
      </c>
      <c r="D212" s="56" t="s">
        <v>225</v>
      </c>
      <c r="E212" s="56" t="s">
        <v>142</v>
      </c>
      <c r="F212" s="5">
        <v>0</v>
      </c>
      <c r="G212" s="5">
        <v>9.2254799999999935E-6</v>
      </c>
      <c r="H212" s="5">
        <v>2.2604715000000008E-5</v>
      </c>
      <c r="I212" s="5">
        <v>2.0981774999999991E-5</v>
      </c>
      <c r="J212" s="5">
        <v>4.7935294999999961E-5</v>
      </c>
      <c r="K212" s="5">
        <v>262.39483389030482</v>
      </c>
      <c r="L212" s="5">
        <v>272.09480533137003</v>
      </c>
      <c r="M212" s="5">
        <v>227.4255446848299</v>
      </c>
      <c r="N212" s="5">
        <v>263.3326261963752</v>
      </c>
      <c r="O212" s="5">
        <v>233.93745972132979</v>
      </c>
      <c r="P212" s="5">
        <v>230.9110710174553</v>
      </c>
      <c r="Q212" s="5">
        <v>233.52548108645519</v>
      </c>
      <c r="R212" s="5">
        <v>244.20534316175491</v>
      </c>
      <c r="S212" s="5">
        <v>244.69448346812499</v>
      </c>
      <c r="T212" s="5">
        <v>249.9282717673301</v>
      </c>
      <c r="U212" s="5">
        <v>249.68749642169999</v>
      </c>
      <c r="V212" s="5">
        <v>255.98747116156011</v>
      </c>
      <c r="W212" s="5">
        <v>258.15547151877502</v>
      </c>
      <c r="X212" s="5">
        <v>216.22098881754999</v>
      </c>
      <c r="Y212" s="5">
        <v>243.77182797706999</v>
      </c>
      <c r="Z212" s="5">
        <v>222.03749559868999</v>
      </c>
      <c r="AA212" s="5">
        <v>212.03928055377531</v>
      </c>
      <c r="AB212" s="5">
        <v>207.80580860345481</v>
      </c>
      <c r="AC212" s="5">
        <v>212.16475885718501</v>
      </c>
      <c r="AD212" s="5">
        <v>234.36895613300479</v>
      </c>
      <c r="AE212" s="5">
        <v>232.98670522101489</v>
      </c>
      <c r="AF212" s="5">
        <v>225.71868163552509</v>
      </c>
      <c r="AG212" s="5">
        <v>223.34345968751001</v>
      </c>
    </row>
    <row r="213" spans="1:33">
      <c r="A213" s="56" t="s">
        <v>62</v>
      </c>
      <c r="B213" s="56" t="s">
        <v>197</v>
      </c>
      <c r="C213" s="56" t="s">
        <v>226</v>
      </c>
      <c r="D213" s="56" t="s">
        <v>227</v>
      </c>
      <c r="E213" s="56" t="s">
        <v>142</v>
      </c>
      <c r="F213" s="5">
        <v>0</v>
      </c>
      <c r="G213" s="5">
        <v>1231.8603512771499</v>
      </c>
      <c r="H213" s="5">
        <v>2866.0873665613381</v>
      </c>
      <c r="I213" s="5">
        <v>2778.3552495821559</v>
      </c>
      <c r="J213" s="5">
        <v>2781.5017098932249</v>
      </c>
      <c r="K213" s="5">
        <v>2719.6123426160061</v>
      </c>
      <c r="L213" s="5">
        <v>3168.4149554032319</v>
      </c>
      <c r="M213" s="5">
        <v>5599.738547820074</v>
      </c>
      <c r="N213" s="5">
        <v>5936.23237835502</v>
      </c>
      <c r="O213" s="5">
        <v>7318.88625273658</v>
      </c>
      <c r="P213" s="5">
        <v>8098.0391985343886</v>
      </c>
      <c r="Q213" s="5">
        <v>8068.8168606649942</v>
      </c>
      <c r="R213" s="5">
        <v>7785.6315493341053</v>
      </c>
      <c r="S213" s="5">
        <v>7620.6562056622233</v>
      </c>
      <c r="T213" s="5">
        <v>7126.6600911311489</v>
      </c>
      <c r="U213" s="5">
        <v>7711.6419792888119</v>
      </c>
      <c r="V213" s="5">
        <v>7616.6063129927852</v>
      </c>
      <c r="W213" s="5">
        <v>8248.1731719700347</v>
      </c>
      <c r="X213" s="5">
        <v>7394.8528224635074</v>
      </c>
      <c r="Y213" s="5">
        <v>9652.0775510898729</v>
      </c>
      <c r="Z213" s="5">
        <v>10322.625138061479</v>
      </c>
      <c r="AA213" s="5">
        <v>9993.9435185614711</v>
      </c>
      <c r="AB213" s="5">
        <v>9862.7131456697807</v>
      </c>
      <c r="AC213" s="5">
        <v>9406.6471987394307</v>
      </c>
      <c r="AD213" s="5">
        <v>9525.9290025535156</v>
      </c>
      <c r="AE213" s="5">
        <v>8770.3006329217606</v>
      </c>
      <c r="AF213" s="5">
        <v>8877.2575762466513</v>
      </c>
      <c r="AG213" s="5">
        <v>8574.7900652519747</v>
      </c>
    </row>
    <row r="214" spans="1:33">
      <c r="A214" s="56" t="s">
        <v>62</v>
      </c>
      <c r="B214" s="56" t="s">
        <v>197</v>
      </c>
      <c r="C214" s="56" t="s">
        <v>228</v>
      </c>
      <c r="D214" s="56" t="s">
        <v>229</v>
      </c>
      <c r="E214" s="56" t="s">
        <v>142</v>
      </c>
      <c r="F214" s="5">
        <v>0</v>
      </c>
      <c r="G214" s="5">
        <v>8.8111800000000033E-6</v>
      </c>
      <c r="H214" s="5">
        <v>2.469819500000002E-5</v>
      </c>
      <c r="I214" s="5">
        <v>3.1919329999999993E-5</v>
      </c>
      <c r="J214" s="5">
        <v>6.1903059999999997E-5</v>
      </c>
      <c r="K214" s="5">
        <v>2.0354892500000011E-4</v>
      </c>
      <c r="L214" s="5">
        <v>3.6776689999999998E-4</v>
      </c>
      <c r="M214" s="5">
        <v>393.65884216844012</v>
      </c>
      <c r="N214" s="5">
        <v>421.27679875298981</v>
      </c>
      <c r="O214" s="5">
        <v>902.47028786431463</v>
      </c>
      <c r="P214" s="5">
        <v>1449.16211223245</v>
      </c>
      <c r="Q214" s="5">
        <v>1435.5549572242489</v>
      </c>
      <c r="R214" s="5">
        <v>1294.6166350335959</v>
      </c>
      <c r="S214" s="5">
        <v>1358.877380752826</v>
      </c>
      <c r="T214" s="5">
        <v>1274.065676820715</v>
      </c>
      <c r="U214" s="5">
        <v>1248.6627545660399</v>
      </c>
      <c r="V214" s="5">
        <v>1302.538348854911</v>
      </c>
      <c r="W214" s="5">
        <v>1353.50974282109</v>
      </c>
      <c r="X214" s="5">
        <v>1232.725181565726</v>
      </c>
      <c r="Y214" s="5">
        <v>2568.92946490451</v>
      </c>
      <c r="Z214" s="5">
        <v>3109.6405885672561</v>
      </c>
      <c r="AA214" s="5">
        <v>3090.8162529841402</v>
      </c>
      <c r="AB214" s="5">
        <v>3175.4101217558459</v>
      </c>
      <c r="AC214" s="5">
        <v>2854.150882462839</v>
      </c>
      <c r="AD214" s="5">
        <v>3329.5860269218251</v>
      </c>
      <c r="AE214" s="5">
        <v>3818.3660474979911</v>
      </c>
      <c r="AF214" s="5">
        <v>3878.6722623074352</v>
      </c>
      <c r="AG214" s="5">
        <v>3898.0712415477929</v>
      </c>
    </row>
    <row r="215" spans="1:33">
      <c r="A215" s="56" t="s">
        <v>62</v>
      </c>
      <c r="B215" s="56" t="s">
        <v>197</v>
      </c>
      <c r="C215" s="56" t="s">
        <v>230</v>
      </c>
      <c r="D215" s="56" t="s">
        <v>231</v>
      </c>
      <c r="E215" s="56" t="s">
        <v>142</v>
      </c>
      <c r="F215" s="5">
        <v>2768.8986457227038</v>
      </c>
      <c r="G215" s="5">
        <v>7385.7954006681257</v>
      </c>
      <c r="H215" s="5">
        <v>7506.8905554338071</v>
      </c>
      <c r="I215" s="5">
        <v>9909.9783536078612</v>
      </c>
      <c r="J215" s="5">
        <v>9527.9100850729174</v>
      </c>
      <c r="K215" s="5">
        <v>13158.134046249141</v>
      </c>
      <c r="L215" s="5">
        <v>13954.406098750789</v>
      </c>
      <c r="M215" s="5">
        <v>13703.213208968489</v>
      </c>
      <c r="N215" s="5">
        <v>14430.85563178839</v>
      </c>
      <c r="O215" s="5">
        <v>14213.3959924708</v>
      </c>
      <c r="P215" s="5">
        <v>14356.54178684125</v>
      </c>
      <c r="Q215" s="5">
        <v>14563.898695274291</v>
      </c>
      <c r="R215" s="5">
        <v>14248.88227592074</v>
      </c>
      <c r="S215" s="5">
        <v>15648.26919249204</v>
      </c>
      <c r="T215" s="5">
        <v>17898.33666412015</v>
      </c>
      <c r="U215" s="5">
        <v>17078.212776710679</v>
      </c>
      <c r="V215" s="5">
        <v>17206.740730752819</v>
      </c>
      <c r="W215" s="5">
        <v>17788.15712523205</v>
      </c>
      <c r="X215" s="5">
        <v>16823.739357259121</v>
      </c>
      <c r="Y215" s="5">
        <v>20112.519158699139</v>
      </c>
      <c r="Z215" s="5">
        <v>22585.878577910429</v>
      </c>
      <c r="AA215" s="5">
        <v>20880.512779235469</v>
      </c>
      <c r="AB215" s="5">
        <v>21169.656314728189</v>
      </c>
      <c r="AC215" s="5">
        <v>20401.975037731201</v>
      </c>
      <c r="AD215" s="5">
        <v>22390.547652054091</v>
      </c>
      <c r="AE215" s="5">
        <v>28272.824938139409</v>
      </c>
      <c r="AF215" s="5">
        <v>26514.233891622051</v>
      </c>
      <c r="AG215" s="5">
        <v>26849.292014635859</v>
      </c>
    </row>
    <row r="216" spans="1:33">
      <c r="A216" s="56" t="s">
        <v>62</v>
      </c>
      <c r="B216" s="56" t="s">
        <v>197</v>
      </c>
      <c r="C216" s="56" t="s">
        <v>232</v>
      </c>
      <c r="D216" s="56" t="s">
        <v>233</v>
      </c>
      <c r="E216" s="56" t="s">
        <v>142</v>
      </c>
      <c r="F216" s="5">
        <v>0</v>
      </c>
      <c r="G216" s="5">
        <v>7.1791649999999999E-6</v>
      </c>
      <c r="H216" s="5">
        <v>1.4493025E-5</v>
      </c>
      <c r="I216" s="5">
        <v>1.5655475000000001E-5</v>
      </c>
      <c r="J216" s="5">
        <v>2.5712775E-5</v>
      </c>
      <c r="K216" s="5">
        <v>4.2714400000000033E-5</v>
      </c>
      <c r="L216" s="5">
        <v>1.153531450000001E-4</v>
      </c>
      <c r="M216" s="5">
        <v>1.3886673000000001E-4</v>
      </c>
      <c r="N216" s="5">
        <v>1.59026465E-4</v>
      </c>
      <c r="O216" s="5">
        <v>2.22426405E-4</v>
      </c>
      <c r="P216" s="5">
        <v>431.27784949121008</v>
      </c>
      <c r="Q216" s="5">
        <v>437.22653459975498</v>
      </c>
      <c r="R216" s="5">
        <v>425.16482200141002</v>
      </c>
      <c r="S216" s="5">
        <v>418.71336404328503</v>
      </c>
      <c r="T216" s="5">
        <v>393.97698019491008</v>
      </c>
      <c r="U216" s="5">
        <v>380.40666543600992</v>
      </c>
      <c r="V216" s="5">
        <v>396.37124119880468</v>
      </c>
      <c r="W216" s="5">
        <v>975.01451535166996</v>
      </c>
      <c r="X216" s="5">
        <v>2189.3427623841362</v>
      </c>
      <c r="Y216" s="5">
        <v>7956.6947425956532</v>
      </c>
      <c r="Z216" s="5">
        <v>8168.759812008916</v>
      </c>
      <c r="AA216" s="5">
        <v>7730.9268783551179</v>
      </c>
      <c r="AB216" s="5">
        <v>7921.1527951878707</v>
      </c>
      <c r="AC216" s="5">
        <v>7317.8926750638129</v>
      </c>
      <c r="AD216" s="5">
        <v>8024.5656475333553</v>
      </c>
      <c r="AE216" s="5">
        <v>7203.0488518421898</v>
      </c>
      <c r="AF216" s="5">
        <v>7287.6990627660416</v>
      </c>
      <c r="AG216" s="5">
        <v>7115.7637879331742</v>
      </c>
    </row>
    <row r="217" spans="1:33">
      <c r="A217" s="56" t="s">
        <v>62</v>
      </c>
      <c r="B217" s="56" t="s">
        <v>163</v>
      </c>
      <c r="C217" s="56" t="s">
        <v>234</v>
      </c>
      <c r="D217" s="56" t="s">
        <v>235</v>
      </c>
      <c r="E217" s="56" t="s">
        <v>142</v>
      </c>
      <c r="F217" s="5">
        <v>2.347507749999999E-4</v>
      </c>
      <c r="G217" s="5">
        <v>2.2339441499999991E-4</v>
      </c>
      <c r="H217" s="5">
        <v>1309.7759030774339</v>
      </c>
      <c r="I217" s="5">
        <v>2426.56324372072</v>
      </c>
      <c r="J217" s="5">
        <v>2258.4786703103</v>
      </c>
      <c r="K217" s="5">
        <v>2398.7982200925148</v>
      </c>
      <c r="L217" s="5">
        <v>2328.328977594329</v>
      </c>
      <c r="M217" s="5">
        <v>5279.5137083048003</v>
      </c>
      <c r="N217" s="5">
        <v>5046.1479612233961</v>
      </c>
      <c r="O217" s="5">
        <v>5466.1828240857303</v>
      </c>
      <c r="P217" s="5">
        <v>5157.8476999463473</v>
      </c>
      <c r="Q217" s="5">
        <v>5130.5452816765737</v>
      </c>
      <c r="R217" s="5">
        <v>5016.6421066057646</v>
      </c>
      <c r="S217" s="5">
        <v>4970.5014787552282</v>
      </c>
      <c r="T217" s="5">
        <v>5138.9867685562522</v>
      </c>
      <c r="U217" s="5">
        <v>4658.8803632251293</v>
      </c>
      <c r="V217" s="5">
        <v>5118.3973268905966</v>
      </c>
      <c r="W217" s="5">
        <v>5037.7727810385277</v>
      </c>
      <c r="X217" s="5">
        <v>5095.1260124252231</v>
      </c>
      <c r="Y217" s="5">
        <v>4835.0602657105619</v>
      </c>
      <c r="Z217" s="5">
        <v>5312.9118283566568</v>
      </c>
      <c r="AA217" s="5">
        <v>5069.7021346125748</v>
      </c>
      <c r="AB217" s="5">
        <v>4991.4333668272666</v>
      </c>
      <c r="AC217" s="5">
        <v>4868.0802489906191</v>
      </c>
      <c r="AD217" s="5">
        <v>4904.0955064227983</v>
      </c>
      <c r="AE217" s="5">
        <v>5095.8174530489759</v>
      </c>
      <c r="AF217" s="5">
        <v>4573.1755712310414</v>
      </c>
      <c r="AG217" s="5">
        <v>4967.2268232428114</v>
      </c>
    </row>
    <row r="218" spans="1:33">
      <c r="A218" s="56" t="s">
        <v>62</v>
      </c>
      <c r="B218" s="56" t="s">
        <v>163</v>
      </c>
      <c r="C218" s="56" t="s">
        <v>236</v>
      </c>
      <c r="D218" s="56" t="s">
        <v>237</v>
      </c>
      <c r="E218" s="56" t="s">
        <v>142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</row>
    <row r="219" spans="1:33">
      <c r="A219" s="56" t="s">
        <v>62</v>
      </c>
      <c r="B219" s="56" t="s">
        <v>163</v>
      </c>
      <c r="C219" s="56" t="s">
        <v>238</v>
      </c>
      <c r="D219" s="56" t="s">
        <v>239</v>
      </c>
      <c r="E219" s="56" t="s">
        <v>142</v>
      </c>
      <c r="F219" s="5">
        <v>1788.258714449265</v>
      </c>
      <c r="G219" s="5">
        <v>1683.95260381406</v>
      </c>
      <c r="H219" s="5">
        <v>1875.90664658471</v>
      </c>
      <c r="I219" s="5">
        <v>1801.2794705354449</v>
      </c>
      <c r="J219" s="5">
        <v>12610.570404376949</v>
      </c>
      <c r="K219" s="5">
        <v>13544.58615182519</v>
      </c>
      <c r="L219" s="5">
        <v>13192.152520100441</v>
      </c>
      <c r="M219" s="5">
        <v>12713.61491271187</v>
      </c>
      <c r="N219" s="5">
        <v>13917.15569858022</v>
      </c>
      <c r="O219" s="5">
        <v>14875.68480237294</v>
      </c>
      <c r="P219" s="5">
        <v>14157.002498825719</v>
      </c>
      <c r="Q219" s="5">
        <v>15518.317134984411</v>
      </c>
      <c r="R219" s="5">
        <v>16575.928339058541</v>
      </c>
      <c r="S219" s="5">
        <v>23485.4523844879</v>
      </c>
      <c r="T219" s="5">
        <v>22012.351359764139</v>
      </c>
      <c r="U219" s="5">
        <v>22804.99511000653</v>
      </c>
      <c r="V219" s="5">
        <v>24791.2095947093</v>
      </c>
      <c r="W219" s="5">
        <v>23875.423650191511</v>
      </c>
      <c r="X219" s="5">
        <v>22759.466336014419</v>
      </c>
      <c r="Y219" s="5">
        <v>23720.751605298661</v>
      </c>
      <c r="Z219" s="5">
        <v>25002.664042180058</v>
      </c>
      <c r="AA219" s="5">
        <v>23465.25924537022</v>
      </c>
      <c r="AB219" s="5">
        <v>23248.10984009743</v>
      </c>
      <c r="AC219" s="5">
        <v>21123.549665002651</v>
      </c>
      <c r="AD219" s="5">
        <v>22445.297810389911</v>
      </c>
      <c r="AE219" s="5">
        <v>21153.771502730011</v>
      </c>
      <c r="AF219" s="5">
        <v>21120.038784382581</v>
      </c>
      <c r="AG219" s="5">
        <v>22526.502383857121</v>
      </c>
    </row>
    <row r="220" spans="1:33">
      <c r="A220" s="56" t="s">
        <v>62</v>
      </c>
      <c r="B220" s="56" t="s">
        <v>163</v>
      </c>
      <c r="C220" s="56" t="s">
        <v>240</v>
      </c>
      <c r="D220" s="56" t="s">
        <v>241</v>
      </c>
      <c r="E220" s="56" t="s">
        <v>142</v>
      </c>
      <c r="F220" s="5">
        <v>2317.588638000901</v>
      </c>
      <c r="G220" s="5">
        <v>2215.710447579444</v>
      </c>
      <c r="H220" s="5">
        <v>5197.4207792460693</v>
      </c>
      <c r="I220" s="5">
        <v>5228.5185078138102</v>
      </c>
      <c r="J220" s="5">
        <v>4971.7210908976958</v>
      </c>
      <c r="K220" s="5">
        <v>7486.8879318358731</v>
      </c>
      <c r="L220" s="5">
        <v>9384.0194375042283</v>
      </c>
      <c r="M220" s="5">
        <v>9201.3284252771136</v>
      </c>
      <c r="N220" s="5">
        <v>9029.7683806542409</v>
      </c>
      <c r="O220" s="5">
        <v>10559.83491410125</v>
      </c>
      <c r="P220" s="5">
        <v>11609.04459085515</v>
      </c>
      <c r="Q220" s="5">
        <v>11184.27166417132</v>
      </c>
      <c r="R220" s="5">
        <v>10804.63093830931</v>
      </c>
      <c r="S220" s="5">
        <v>10870.429396927369</v>
      </c>
      <c r="T220" s="5">
        <v>10762.74832343567</v>
      </c>
      <c r="U220" s="5">
        <v>10032.80099168491</v>
      </c>
      <c r="V220" s="5">
        <v>10604.658618567541</v>
      </c>
      <c r="W220" s="5">
        <v>13849.6958754793</v>
      </c>
      <c r="X220" s="5">
        <v>14458.826533906329</v>
      </c>
      <c r="Y220" s="5">
        <v>15897.74795961292</v>
      </c>
      <c r="Z220" s="5">
        <v>17902.326157176631</v>
      </c>
      <c r="AA220" s="5">
        <v>17967.857701082779</v>
      </c>
      <c r="AB220" s="5">
        <v>17169.081937087791</v>
      </c>
      <c r="AC220" s="5">
        <v>16398.281220289671</v>
      </c>
      <c r="AD220" s="5">
        <v>16776.4828733131</v>
      </c>
      <c r="AE220" s="5">
        <v>18462.552007820799</v>
      </c>
      <c r="AF220" s="5">
        <v>20183.462078030141</v>
      </c>
      <c r="AG220" s="5">
        <v>21371.860924864781</v>
      </c>
    </row>
    <row r="221" spans="1:33">
      <c r="A221" s="56" t="s">
        <v>62</v>
      </c>
      <c r="B221" s="56" t="s">
        <v>163</v>
      </c>
      <c r="C221" s="56" t="s">
        <v>242</v>
      </c>
      <c r="D221" s="56" t="s">
        <v>243</v>
      </c>
      <c r="E221" s="56" t="s">
        <v>142</v>
      </c>
      <c r="F221" s="5">
        <v>652.5333633902502</v>
      </c>
      <c r="G221" s="5">
        <v>655.10928540304519</v>
      </c>
      <c r="H221" s="5">
        <v>679.90164622192469</v>
      </c>
      <c r="I221" s="5">
        <v>659.91780569767536</v>
      </c>
      <c r="J221" s="5">
        <v>613.47068333880054</v>
      </c>
      <c r="K221" s="5">
        <v>661.56192511667939</v>
      </c>
      <c r="L221" s="5">
        <v>628.34526292024987</v>
      </c>
      <c r="M221" s="5">
        <v>583.00373993322955</v>
      </c>
      <c r="N221" s="5">
        <v>780.77590995544551</v>
      </c>
      <c r="O221" s="5">
        <v>819.57456698790543</v>
      </c>
      <c r="P221" s="5">
        <v>866.12600591294017</v>
      </c>
      <c r="Q221" s="5">
        <v>824.40488604777465</v>
      </c>
      <c r="R221" s="5">
        <v>838.65322613441015</v>
      </c>
      <c r="S221" s="5">
        <v>839.46725202972971</v>
      </c>
      <c r="T221" s="5">
        <v>814.12047195451999</v>
      </c>
      <c r="U221" s="5">
        <v>720.08789200901003</v>
      </c>
      <c r="V221" s="5">
        <v>818.53599583082041</v>
      </c>
      <c r="W221" s="5">
        <v>771.10531096808995</v>
      </c>
      <c r="X221" s="5">
        <v>783.25020590078066</v>
      </c>
      <c r="Y221" s="5">
        <v>822.25111366342458</v>
      </c>
      <c r="Z221" s="5">
        <v>754.90195540548939</v>
      </c>
      <c r="AA221" s="5">
        <v>761.38021360295443</v>
      </c>
      <c r="AB221" s="5">
        <v>729.646903805335</v>
      </c>
      <c r="AC221" s="5">
        <v>736.91369610984498</v>
      </c>
      <c r="AD221" s="5">
        <v>737.36485329930997</v>
      </c>
      <c r="AE221" s="5">
        <v>735.81319754429489</v>
      </c>
      <c r="AF221" s="5">
        <v>627.92230079713602</v>
      </c>
      <c r="AG221" s="5">
        <v>702.8844163219095</v>
      </c>
    </row>
    <row r="222" spans="1:33">
      <c r="A222" s="56" t="s">
        <v>62</v>
      </c>
      <c r="B222" s="56" t="s">
        <v>163</v>
      </c>
      <c r="C222" s="56" t="s">
        <v>244</v>
      </c>
      <c r="D222" s="56" t="s">
        <v>245</v>
      </c>
      <c r="E222" s="56" t="s">
        <v>142</v>
      </c>
      <c r="F222" s="5">
        <v>6.8324349999999991E-6</v>
      </c>
      <c r="G222" s="5">
        <v>9.782849999999999E-6</v>
      </c>
      <c r="H222" s="5">
        <v>1.5036259999999999E-5</v>
      </c>
      <c r="I222" s="5">
        <v>1.828696499999999E-5</v>
      </c>
      <c r="J222" s="5">
        <v>1.582744500000001E-5</v>
      </c>
      <c r="K222" s="5">
        <v>2.550949499999999E-5</v>
      </c>
      <c r="L222" s="5">
        <v>3.7485664999999997E-5</v>
      </c>
      <c r="M222" s="5">
        <v>4.1807965000000008E-5</v>
      </c>
      <c r="N222" s="5">
        <v>5.2682424999999991E-5</v>
      </c>
      <c r="O222" s="5">
        <v>4.9590625000000001E-5</v>
      </c>
      <c r="P222" s="5">
        <v>9.8153074999999938E-5</v>
      </c>
      <c r="Q222" s="5">
        <v>1.3845582500000001E-4</v>
      </c>
      <c r="R222" s="5">
        <v>1.3655606999999999E-4</v>
      </c>
      <c r="S222" s="5">
        <v>1.2649066000000001E-4</v>
      </c>
      <c r="T222" s="5">
        <v>1.69489215E-4</v>
      </c>
      <c r="U222" s="5">
        <v>1.485575299999999E-4</v>
      </c>
      <c r="V222" s="5">
        <v>1.6530325500000001E-4</v>
      </c>
      <c r="W222" s="5">
        <v>1.9618268999999991E-4</v>
      </c>
      <c r="X222" s="5">
        <v>6.8569814500000006E-4</v>
      </c>
      <c r="Y222" s="5">
        <v>137.84018549989</v>
      </c>
      <c r="Z222" s="5">
        <v>137.448192152155</v>
      </c>
      <c r="AA222" s="5">
        <v>137.06597668981499</v>
      </c>
      <c r="AB222" s="5">
        <v>1760.46347320576</v>
      </c>
      <c r="AC222" s="5">
        <v>8370.4273456833616</v>
      </c>
      <c r="AD222" s="5">
        <v>7830.4748111984982</v>
      </c>
      <c r="AE222" s="5">
        <v>8337.6932959439691</v>
      </c>
      <c r="AF222" s="5">
        <v>7427.2572309426987</v>
      </c>
      <c r="AG222" s="5">
        <v>8326.4758110519597</v>
      </c>
    </row>
    <row r="223" spans="1:33">
      <c r="A223" s="56" t="s">
        <v>62</v>
      </c>
      <c r="B223" s="56" t="s">
        <v>163</v>
      </c>
      <c r="C223" s="56" t="s">
        <v>246</v>
      </c>
      <c r="D223" s="56" t="s">
        <v>247</v>
      </c>
      <c r="E223" s="56" t="s">
        <v>142</v>
      </c>
      <c r="F223" s="5">
        <v>9.3878250000000002E-6</v>
      </c>
      <c r="G223" s="5">
        <v>9.5970150000000008E-6</v>
      </c>
      <c r="H223" s="5">
        <v>1.0827795E-5</v>
      </c>
      <c r="I223" s="5">
        <v>1.6203850000000009E-5</v>
      </c>
      <c r="J223" s="5">
        <v>1.3829005E-5</v>
      </c>
      <c r="K223" s="5">
        <v>1.8683374999999989E-5</v>
      </c>
      <c r="L223" s="5">
        <v>2.8473360000000001E-5</v>
      </c>
      <c r="M223" s="5">
        <v>3.077646499999999E-5</v>
      </c>
      <c r="N223" s="5">
        <v>3.2558659999999988E-5</v>
      </c>
      <c r="O223" s="5">
        <v>3.1760590000000008E-5</v>
      </c>
      <c r="P223" s="5">
        <v>6.2527814999999989E-5</v>
      </c>
      <c r="Q223" s="5">
        <v>6.3016335000000038E-5</v>
      </c>
      <c r="R223" s="5">
        <v>5.8134640000000007E-5</v>
      </c>
      <c r="S223" s="5">
        <v>5.3091639999999988E-5</v>
      </c>
      <c r="T223" s="5">
        <v>8.2422734999999982E-5</v>
      </c>
      <c r="U223" s="5">
        <v>7.1811199999999994E-5</v>
      </c>
      <c r="V223" s="5">
        <v>8.1814395000000007E-5</v>
      </c>
      <c r="W223" s="5">
        <v>9.8112100000000019E-5</v>
      </c>
      <c r="X223" s="5">
        <v>9.1019700000000012E-5</v>
      </c>
      <c r="Y223" s="5">
        <v>1.3465189500000009E-4</v>
      </c>
      <c r="Z223" s="5">
        <v>1.4330557499999999E-4</v>
      </c>
      <c r="AA223" s="5">
        <v>1.8454832E-4</v>
      </c>
      <c r="AB223" s="5">
        <v>2.7519611499999988E-4</v>
      </c>
      <c r="AC223" s="5">
        <v>3.2981713999999992E-4</v>
      </c>
      <c r="AD223" s="5">
        <v>3.0961437999999988E-4</v>
      </c>
      <c r="AE223" s="5">
        <v>625.29158836241027</v>
      </c>
      <c r="AF223" s="5">
        <v>545.19435584955056</v>
      </c>
      <c r="AG223" s="5">
        <v>586.7976705628605</v>
      </c>
    </row>
    <row r="224" spans="1:33">
      <c r="A224" s="56" t="s">
        <v>62</v>
      </c>
      <c r="B224" s="56" t="s">
        <v>163</v>
      </c>
      <c r="C224" s="56" t="s">
        <v>248</v>
      </c>
      <c r="D224" s="56" t="s">
        <v>249</v>
      </c>
      <c r="E224" s="56" t="s">
        <v>142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</row>
    <row r="225" spans="1:33">
      <c r="A225" s="56" t="s">
        <v>62</v>
      </c>
      <c r="B225" s="56" t="s">
        <v>163</v>
      </c>
      <c r="C225" s="56" t="s">
        <v>250</v>
      </c>
      <c r="D225" s="56" t="s">
        <v>251</v>
      </c>
      <c r="E225" s="56" t="s">
        <v>142</v>
      </c>
      <c r="F225" s="5">
        <v>1350.337744380925</v>
      </c>
      <c r="G225" s="5">
        <v>1309.7367645445049</v>
      </c>
      <c r="H225" s="5">
        <v>1275.9516707068201</v>
      </c>
      <c r="I225" s="5">
        <v>1350.62790669227</v>
      </c>
      <c r="J225" s="5">
        <v>1348.588543365315</v>
      </c>
      <c r="K225" s="5">
        <v>1375.4528467095211</v>
      </c>
      <c r="L225" s="5">
        <v>1353.5745208780199</v>
      </c>
      <c r="M225" s="5">
        <v>1363.922437284835</v>
      </c>
      <c r="N225" s="5">
        <v>2460.0578008587458</v>
      </c>
      <c r="O225" s="5">
        <v>3038.0222405757459</v>
      </c>
      <c r="P225" s="5">
        <v>3055.1492600331312</v>
      </c>
      <c r="Q225" s="5">
        <v>3185.0066990035489</v>
      </c>
      <c r="R225" s="5">
        <v>3150.3242693708139</v>
      </c>
      <c r="S225" s="5">
        <v>2936.929674578816</v>
      </c>
      <c r="T225" s="5">
        <v>3038.8377344646128</v>
      </c>
      <c r="U225" s="5">
        <v>2920.8784408280749</v>
      </c>
      <c r="V225" s="5">
        <v>3102.6610039207899</v>
      </c>
      <c r="W225" s="5">
        <v>2686.4808528101662</v>
      </c>
      <c r="X225" s="5">
        <v>2676.4264066969481</v>
      </c>
      <c r="Y225" s="5">
        <v>2528.721157469849</v>
      </c>
      <c r="Z225" s="5">
        <v>2645.03626797279</v>
      </c>
      <c r="AA225" s="5">
        <v>2775.5526472873448</v>
      </c>
      <c r="AB225" s="5">
        <v>2887.9706729379859</v>
      </c>
      <c r="AC225" s="5">
        <v>2891.3827099528821</v>
      </c>
      <c r="AD225" s="5">
        <v>2668.478500522674</v>
      </c>
      <c r="AE225" s="5">
        <v>2729.4475780718062</v>
      </c>
      <c r="AF225" s="5">
        <v>2503.86895885999</v>
      </c>
      <c r="AG225" s="5">
        <v>2642.8885690648058</v>
      </c>
    </row>
    <row r="226" spans="1:33">
      <c r="A226" s="56" t="s">
        <v>62</v>
      </c>
      <c r="B226" s="56" t="s">
        <v>198</v>
      </c>
      <c r="C226" s="56" t="s">
        <v>252</v>
      </c>
      <c r="D226" s="56" t="s">
        <v>253</v>
      </c>
      <c r="E226" s="56" t="s">
        <v>142</v>
      </c>
      <c r="F226" s="5">
        <v>0</v>
      </c>
      <c r="G226" s="5">
        <v>5.0189869999999983E-5</v>
      </c>
      <c r="H226" s="5">
        <v>4.1080554999999998E-5</v>
      </c>
      <c r="I226" s="5">
        <v>3.1029859749999991E-3</v>
      </c>
      <c r="J226" s="5">
        <v>2.870454624999999E-3</v>
      </c>
      <c r="K226" s="5">
        <v>2.9871953399999989E-3</v>
      </c>
      <c r="L226" s="5">
        <v>589.63335342747507</v>
      </c>
      <c r="M226" s="5">
        <v>1328.1569833474539</v>
      </c>
      <c r="N226" s="5">
        <v>1180.0603897501251</v>
      </c>
      <c r="O226" s="5">
        <v>1201.5403931027099</v>
      </c>
      <c r="P226" s="5">
        <v>1330.7748998534</v>
      </c>
      <c r="Q226" s="5">
        <v>1199.141555677335</v>
      </c>
      <c r="R226" s="5">
        <v>1402.2897287144599</v>
      </c>
      <c r="S226" s="5">
        <v>1157.3039131026451</v>
      </c>
      <c r="T226" s="5">
        <v>1278.2272251148499</v>
      </c>
      <c r="U226" s="5">
        <v>1192.0737288774401</v>
      </c>
      <c r="V226" s="5">
        <v>1264.0542074898499</v>
      </c>
      <c r="W226" s="5">
        <v>1308.0604708257199</v>
      </c>
      <c r="X226" s="5">
        <v>1290.768278849185</v>
      </c>
      <c r="Y226" s="5">
        <v>1109.2036492304401</v>
      </c>
      <c r="Z226" s="5">
        <v>1196.50862079435</v>
      </c>
      <c r="AA226" s="5">
        <v>1389.34095565844</v>
      </c>
      <c r="AB226" s="5">
        <v>1266.533022475945</v>
      </c>
      <c r="AC226" s="5">
        <v>1450.6762983646299</v>
      </c>
      <c r="AD226" s="5">
        <v>1196.5390038953251</v>
      </c>
      <c r="AE226" s="5">
        <v>1343.6042394775959</v>
      </c>
      <c r="AF226" s="5">
        <v>1250.5152701479039</v>
      </c>
      <c r="AG226" s="5">
        <v>1310.53710207162</v>
      </c>
    </row>
    <row r="227" spans="1:33">
      <c r="A227" s="56" t="s">
        <v>62</v>
      </c>
      <c r="B227" s="56" t="s">
        <v>198</v>
      </c>
      <c r="C227" s="56" t="s">
        <v>254</v>
      </c>
      <c r="D227" s="56" t="s">
        <v>255</v>
      </c>
      <c r="E227" s="56" t="s">
        <v>142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</row>
    <row r="228" spans="1:33">
      <c r="A228" s="56" t="s">
        <v>62</v>
      </c>
      <c r="B228" s="56" t="s">
        <v>198</v>
      </c>
      <c r="C228" s="56" t="s">
        <v>256</v>
      </c>
      <c r="D228" s="56" t="s">
        <v>257</v>
      </c>
      <c r="E228" s="56" t="s">
        <v>142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</row>
    <row r="229" spans="1:33">
      <c r="A229" s="56" t="s">
        <v>62</v>
      </c>
      <c r="B229" s="56" t="s">
        <v>198</v>
      </c>
      <c r="C229" s="56" t="s">
        <v>258</v>
      </c>
      <c r="D229" s="56" t="s">
        <v>259</v>
      </c>
      <c r="E229" s="56" t="s">
        <v>142</v>
      </c>
      <c r="F229" s="5">
        <v>5435.1375010585307</v>
      </c>
      <c r="G229" s="5">
        <v>5888.2651247084632</v>
      </c>
      <c r="H229" s="5">
        <v>5413.6066006834353</v>
      </c>
      <c r="I229" s="5">
        <v>5447.1589197599242</v>
      </c>
      <c r="J229" s="5">
        <v>5247.049717703957</v>
      </c>
      <c r="K229" s="5">
        <v>5506.3455040500839</v>
      </c>
      <c r="L229" s="5">
        <v>5602.2991679853922</v>
      </c>
      <c r="M229" s="5">
        <v>7950.528419243934</v>
      </c>
      <c r="N229" s="5">
        <v>7684.1263199465393</v>
      </c>
      <c r="O229" s="5">
        <v>7565.830707407933</v>
      </c>
      <c r="P229" s="5">
        <v>8050.2502630468116</v>
      </c>
      <c r="Q229" s="5">
        <v>7448.0216284147828</v>
      </c>
      <c r="R229" s="5">
        <v>8432.2057637064918</v>
      </c>
      <c r="S229" s="5">
        <v>7540.5431617174754</v>
      </c>
      <c r="T229" s="5">
        <v>7634.6367006354667</v>
      </c>
      <c r="U229" s="5">
        <v>7270.0162771992054</v>
      </c>
      <c r="V229" s="5">
        <v>7468.2460530748513</v>
      </c>
      <c r="W229" s="5">
        <v>7558.5971996935568</v>
      </c>
      <c r="X229" s="5">
        <v>9275.4926984493977</v>
      </c>
      <c r="Y229" s="5">
        <v>12093.26921284627</v>
      </c>
      <c r="Z229" s="5">
        <v>12362.3094617898</v>
      </c>
      <c r="AA229" s="5">
        <v>12388.9690758386</v>
      </c>
      <c r="AB229" s="5">
        <v>16021.10703690753</v>
      </c>
      <c r="AC229" s="5">
        <v>18406.360527172081</v>
      </c>
      <c r="AD229" s="5">
        <v>16086.02424554987</v>
      </c>
      <c r="AE229" s="5">
        <v>16291.464615552461</v>
      </c>
      <c r="AF229" s="5">
        <v>13002.524661613041</v>
      </c>
      <c r="AG229" s="5">
        <v>14246.595423870531</v>
      </c>
    </row>
    <row r="230" spans="1:33">
      <c r="A230" s="56" t="s">
        <v>62</v>
      </c>
      <c r="B230" s="56" t="s">
        <v>198</v>
      </c>
      <c r="C230" s="56" t="s">
        <v>260</v>
      </c>
      <c r="D230" s="56" t="s">
        <v>261</v>
      </c>
      <c r="E230" s="56" t="s">
        <v>142</v>
      </c>
      <c r="F230" s="5">
        <v>5761.2454320061097</v>
      </c>
      <c r="G230" s="5">
        <v>6425.3766759127411</v>
      </c>
      <c r="H230" s="5">
        <v>5777.9750324186589</v>
      </c>
      <c r="I230" s="5">
        <v>8802.7526042142126</v>
      </c>
      <c r="J230" s="5">
        <v>8412.6913107324381</v>
      </c>
      <c r="K230" s="5">
        <v>8838.372679886339</v>
      </c>
      <c r="L230" s="5">
        <v>9487.316300789942</v>
      </c>
      <c r="M230" s="5">
        <v>9617.2840361492181</v>
      </c>
      <c r="N230" s="5">
        <v>8765.7886077419207</v>
      </c>
      <c r="O230" s="5">
        <v>9137.6290766399998</v>
      </c>
      <c r="P230" s="5">
        <v>14786.159881352331</v>
      </c>
      <c r="Q230" s="5">
        <v>13675.39943321642</v>
      </c>
      <c r="R230" s="5">
        <v>15615.38178269442</v>
      </c>
      <c r="S230" s="5">
        <v>13626.367476830699</v>
      </c>
      <c r="T230" s="5">
        <v>16677.545531832431</v>
      </c>
      <c r="U230" s="5">
        <v>15493.737654038359</v>
      </c>
      <c r="V230" s="5">
        <v>16217.61435559424</v>
      </c>
      <c r="W230" s="5">
        <v>16390.434833643441</v>
      </c>
      <c r="X230" s="5">
        <v>16426.00812840533</v>
      </c>
      <c r="Y230" s="5">
        <v>14750.94812672875</v>
      </c>
      <c r="Z230" s="5">
        <v>14686.493763570939</v>
      </c>
      <c r="AA230" s="5">
        <v>15825.185505996291</v>
      </c>
      <c r="AB230" s="5">
        <v>12084.60619277258</v>
      </c>
      <c r="AC230" s="5">
        <v>13685.272955047711</v>
      </c>
      <c r="AD230" s="5">
        <v>11926.456797403531</v>
      </c>
      <c r="AE230" s="5">
        <v>12678.821095595529</v>
      </c>
      <c r="AF230" s="5">
        <v>11973.278608872961</v>
      </c>
      <c r="AG230" s="5">
        <v>11785.840024697331</v>
      </c>
    </row>
    <row r="231" spans="1:33">
      <c r="A231" s="56" t="s">
        <v>62</v>
      </c>
      <c r="B231" s="56" t="s">
        <v>198</v>
      </c>
      <c r="C231" s="56" t="s">
        <v>262</v>
      </c>
      <c r="D231" s="56" t="s">
        <v>263</v>
      </c>
      <c r="E231" s="56" t="s">
        <v>142</v>
      </c>
      <c r="F231" s="5">
        <v>0</v>
      </c>
      <c r="G231" s="5">
        <v>1799.9997233262361</v>
      </c>
      <c r="H231" s="5">
        <v>1652.8043152065741</v>
      </c>
      <c r="I231" s="5">
        <v>1653.5650246507239</v>
      </c>
      <c r="J231" s="5">
        <v>1621.9646089132409</v>
      </c>
      <c r="K231" s="5">
        <v>2922.9004275369839</v>
      </c>
      <c r="L231" s="5">
        <v>5902.1614529918752</v>
      </c>
      <c r="M231" s="5">
        <v>6278.6749767371357</v>
      </c>
      <c r="N231" s="5">
        <v>5874.5646511800014</v>
      </c>
      <c r="O231" s="5">
        <v>5681.8846519830613</v>
      </c>
      <c r="P231" s="5">
        <v>6006.9078634203588</v>
      </c>
      <c r="Q231" s="5">
        <v>5688.8357187006504</v>
      </c>
      <c r="R231" s="5">
        <v>6546.9212331350191</v>
      </c>
      <c r="S231" s="5">
        <v>5797.8194616372448</v>
      </c>
      <c r="T231" s="5">
        <v>6157.5995880308828</v>
      </c>
      <c r="U231" s="5">
        <v>5837.5589366084778</v>
      </c>
      <c r="V231" s="5">
        <v>6070.0489371287231</v>
      </c>
      <c r="W231" s="5">
        <v>5927.2326426782638</v>
      </c>
      <c r="X231" s="5">
        <v>6380.5725076946528</v>
      </c>
      <c r="Y231" s="5">
        <v>5948.5929149898448</v>
      </c>
      <c r="Z231" s="5">
        <v>5781.0479128327397</v>
      </c>
      <c r="AA231" s="5">
        <v>6114.108520322874</v>
      </c>
      <c r="AB231" s="5">
        <v>5796.3120504863073</v>
      </c>
      <c r="AC231" s="5">
        <v>6652.2486908668407</v>
      </c>
      <c r="AD231" s="5">
        <v>6060.772674688651</v>
      </c>
      <c r="AE231" s="5">
        <v>6107.3414032068686</v>
      </c>
      <c r="AF231" s="5">
        <v>5773.0849755978152</v>
      </c>
      <c r="AG231" s="5">
        <v>5855.6142867073504</v>
      </c>
    </row>
    <row r="232" spans="1:33">
      <c r="A232" s="56" t="s">
        <v>62</v>
      </c>
      <c r="B232" s="56" t="s">
        <v>198</v>
      </c>
      <c r="C232" s="56" t="s">
        <v>264</v>
      </c>
      <c r="D232" s="56" t="s">
        <v>265</v>
      </c>
      <c r="E232" s="56" t="s">
        <v>142</v>
      </c>
      <c r="F232" s="5">
        <v>0</v>
      </c>
      <c r="G232" s="5">
        <v>1.0250030000000001E-5</v>
      </c>
      <c r="H232" s="5">
        <v>2.505742E-5</v>
      </c>
      <c r="I232" s="5">
        <v>2.3436834999999991E-5</v>
      </c>
      <c r="J232" s="5">
        <v>2.0478495E-5</v>
      </c>
      <c r="K232" s="5">
        <v>5.0427960000000023E-5</v>
      </c>
      <c r="L232" s="5">
        <v>702.69544702167025</v>
      </c>
      <c r="M232" s="5">
        <v>684.08648344147525</v>
      </c>
      <c r="N232" s="5">
        <v>1135.04932631988</v>
      </c>
      <c r="O232" s="5">
        <v>1083.1545458801199</v>
      </c>
      <c r="P232" s="5">
        <v>1071.8968694258001</v>
      </c>
      <c r="Q232" s="5">
        <v>1070.540453815305</v>
      </c>
      <c r="R232" s="5">
        <v>1113.6693582732009</v>
      </c>
      <c r="S232" s="5">
        <v>1120.3579927178059</v>
      </c>
      <c r="T232" s="5">
        <v>1075.0827293986461</v>
      </c>
      <c r="U232" s="5">
        <v>951.75309537693988</v>
      </c>
      <c r="V232" s="5">
        <v>1078.7672363572501</v>
      </c>
      <c r="W232" s="5">
        <v>1098.64426356269</v>
      </c>
      <c r="X232" s="5">
        <v>1050.73515328488</v>
      </c>
      <c r="Y232" s="5">
        <v>2297.749436788994</v>
      </c>
      <c r="Z232" s="5">
        <v>2238.0761931754091</v>
      </c>
      <c r="AA232" s="5">
        <v>2246.9440466692549</v>
      </c>
      <c r="AB232" s="5">
        <v>2287.7735362712051</v>
      </c>
      <c r="AC232" s="5">
        <v>2351.5671423438712</v>
      </c>
      <c r="AD232" s="5">
        <v>3946.1670197236222</v>
      </c>
      <c r="AE232" s="5">
        <v>3883.3549903158041</v>
      </c>
      <c r="AF232" s="5">
        <v>3469.6314893399699</v>
      </c>
      <c r="AG232" s="5">
        <v>3894.099121210611</v>
      </c>
    </row>
    <row r="233" spans="1:33">
      <c r="A233" s="56" t="s">
        <v>62</v>
      </c>
      <c r="B233" s="56" t="s">
        <v>199</v>
      </c>
      <c r="C233" s="56" t="s">
        <v>266</v>
      </c>
      <c r="D233" s="56" t="s">
        <v>267</v>
      </c>
      <c r="E233" s="56" t="s">
        <v>142</v>
      </c>
      <c r="F233" s="5">
        <v>740.4616287390952</v>
      </c>
      <c r="G233" s="5">
        <v>1188.3580434963751</v>
      </c>
      <c r="H233" s="5">
        <v>1085.0627183152351</v>
      </c>
      <c r="I233" s="5">
        <v>1179.816124313749</v>
      </c>
      <c r="J233" s="5">
        <v>1114.547029161211</v>
      </c>
      <c r="K233" s="5">
        <v>3072.2625635879849</v>
      </c>
      <c r="L233" s="5">
        <v>3023.6414499919902</v>
      </c>
      <c r="M233" s="5">
        <v>3314.8232342097622</v>
      </c>
      <c r="N233" s="5">
        <v>3151.9844754884389</v>
      </c>
      <c r="O233" s="5">
        <v>3118.1027468550578</v>
      </c>
      <c r="P233" s="5">
        <v>3509.3579660341429</v>
      </c>
      <c r="Q233" s="5">
        <v>3343.3176313591948</v>
      </c>
      <c r="R233" s="5">
        <v>3775.000961122741</v>
      </c>
      <c r="S233" s="5">
        <v>3289.1603804985812</v>
      </c>
      <c r="T233" s="5">
        <v>3903.169381338294</v>
      </c>
      <c r="U233" s="5">
        <v>3231.416563278196</v>
      </c>
      <c r="V233" s="5">
        <v>3661.126319882309</v>
      </c>
      <c r="W233" s="5">
        <v>3728.74328567988</v>
      </c>
      <c r="X233" s="5">
        <v>3607.9036860718661</v>
      </c>
      <c r="Y233" s="5">
        <v>3405.0417055474791</v>
      </c>
      <c r="Z233" s="5">
        <v>3358.056071469734</v>
      </c>
      <c r="AA233" s="5">
        <v>3917.9412142447159</v>
      </c>
      <c r="AB233" s="5">
        <v>3612.075921986067</v>
      </c>
      <c r="AC233" s="5">
        <v>4150.3565791311648</v>
      </c>
      <c r="AD233" s="5">
        <v>3773.611297206628</v>
      </c>
      <c r="AE233" s="5">
        <v>6269.5818832835157</v>
      </c>
      <c r="AF233" s="5">
        <v>5545.0846904287027</v>
      </c>
      <c r="AG233" s="5">
        <v>5988.5081276590672</v>
      </c>
    </row>
    <row r="234" spans="1:33">
      <c r="A234" s="56" t="s">
        <v>62</v>
      </c>
      <c r="B234" s="56" t="s">
        <v>199</v>
      </c>
      <c r="C234" s="56" t="s">
        <v>268</v>
      </c>
      <c r="D234" s="56" t="s">
        <v>269</v>
      </c>
      <c r="E234" s="56" t="s">
        <v>142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</row>
    <row r="235" spans="1:33">
      <c r="A235" s="56" t="s">
        <v>62</v>
      </c>
      <c r="B235" s="56" t="s">
        <v>199</v>
      </c>
      <c r="C235" s="56" t="s">
        <v>270</v>
      </c>
      <c r="D235" s="56" t="s">
        <v>271</v>
      </c>
      <c r="E235" s="56" t="s">
        <v>142</v>
      </c>
      <c r="F235" s="5">
        <v>3769.9165913113488</v>
      </c>
      <c r="G235" s="5">
        <v>4638.5603728595752</v>
      </c>
      <c r="H235" s="5">
        <v>7192.6060228306687</v>
      </c>
      <c r="I235" s="5">
        <v>7294.0397659842693</v>
      </c>
      <c r="J235" s="5">
        <v>6744.3563141777531</v>
      </c>
      <c r="K235" s="5">
        <v>7927.1727281871163</v>
      </c>
      <c r="L235" s="5">
        <v>7669.5043407280909</v>
      </c>
      <c r="M235" s="5">
        <v>7804.710655389973</v>
      </c>
      <c r="N235" s="5">
        <v>7605.1427461996918</v>
      </c>
      <c r="O235" s="5">
        <v>7861.6821233502824</v>
      </c>
      <c r="P235" s="5">
        <v>8234.030088221285</v>
      </c>
      <c r="Q235" s="5">
        <v>7933.7912632766574</v>
      </c>
      <c r="R235" s="5">
        <v>8393.5976781186964</v>
      </c>
      <c r="S235" s="5">
        <v>8111.1287668908481</v>
      </c>
      <c r="T235" s="5">
        <v>8640.2261493895949</v>
      </c>
      <c r="U235" s="5">
        <v>7671.634916464729</v>
      </c>
      <c r="V235" s="5">
        <v>10875.31055571135</v>
      </c>
      <c r="W235" s="5">
        <v>10636.705662104259</v>
      </c>
      <c r="X235" s="5">
        <v>11567.1263886912</v>
      </c>
      <c r="Y235" s="5">
        <v>11157.076031256171</v>
      </c>
      <c r="Z235" s="5">
        <v>10338.58813151158</v>
      </c>
      <c r="AA235" s="5">
        <v>10785.0359369987</v>
      </c>
      <c r="AB235" s="5">
        <v>9886.9766652735889</v>
      </c>
      <c r="AC235" s="5">
        <v>11456.92973459423</v>
      </c>
      <c r="AD235" s="5">
        <v>10896.45767869263</v>
      </c>
      <c r="AE235" s="5">
        <v>10986.96950097785</v>
      </c>
      <c r="AF235" s="5">
        <v>9541.7031533327863</v>
      </c>
      <c r="AG235" s="5">
        <v>11056.592392180681</v>
      </c>
    </row>
    <row r="236" spans="1:33">
      <c r="A236" s="56" t="s">
        <v>62</v>
      </c>
      <c r="B236" s="56" t="s">
        <v>199</v>
      </c>
      <c r="C236" s="56" t="s">
        <v>272</v>
      </c>
      <c r="D236" s="56" t="s">
        <v>273</v>
      </c>
      <c r="E236" s="56" t="s">
        <v>142</v>
      </c>
      <c r="F236" s="5">
        <v>254.91343946466489</v>
      </c>
      <c r="G236" s="5">
        <v>288.76659201918989</v>
      </c>
      <c r="H236" s="5">
        <v>267.03315888159489</v>
      </c>
      <c r="I236" s="5">
        <v>269.79102345305461</v>
      </c>
      <c r="J236" s="5">
        <v>246.1030127578851</v>
      </c>
      <c r="K236" s="5">
        <v>260.27422287614019</v>
      </c>
      <c r="L236" s="5">
        <v>320.64702676377021</v>
      </c>
      <c r="M236" s="5">
        <v>307.35077057945989</v>
      </c>
      <c r="N236" s="5">
        <v>293.72940189240501</v>
      </c>
      <c r="O236" s="5">
        <v>294.70860795458981</v>
      </c>
      <c r="P236" s="5">
        <v>318.26889148167521</v>
      </c>
      <c r="Q236" s="5">
        <v>293.00246868976501</v>
      </c>
      <c r="R236" s="5">
        <v>335.01160210975502</v>
      </c>
      <c r="S236" s="5">
        <v>291.17991243232979</v>
      </c>
      <c r="T236" s="5">
        <v>295.85437790448532</v>
      </c>
      <c r="U236" s="5">
        <v>256.77347829568498</v>
      </c>
      <c r="V236" s="5">
        <v>282.66332693782982</v>
      </c>
      <c r="W236" s="5">
        <v>301.75771638562497</v>
      </c>
      <c r="X236" s="5">
        <v>264.79234404359488</v>
      </c>
      <c r="Y236" s="5">
        <v>250.10275656617989</v>
      </c>
      <c r="Z236" s="5">
        <v>243.9413030613799</v>
      </c>
      <c r="AA236" s="5">
        <v>266.92611033010502</v>
      </c>
      <c r="AB236" s="5">
        <v>252.76222097789011</v>
      </c>
      <c r="AC236" s="5">
        <v>279.48609193306987</v>
      </c>
      <c r="AD236" s="5">
        <v>253.30834805191009</v>
      </c>
      <c r="AE236" s="5">
        <v>253.57980676938001</v>
      </c>
      <c r="AF236" s="5">
        <v>218.89799393747981</v>
      </c>
      <c r="AG236" s="5">
        <v>232.39127339395</v>
      </c>
    </row>
    <row r="237" spans="1:33">
      <c r="A237" s="56" t="s">
        <v>62</v>
      </c>
      <c r="B237" s="56" t="s">
        <v>199</v>
      </c>
      <c r="C237" s="56" t="s">
        <v>274</v>
      </c>
      <c r="D237" s="56" t="s">
        <v>275</v>
      </c>
      <c r="E237" s="56" t="s">
        <v>142</v>
      </c>
      <c r="F237" s="5">
        <v>1193.20484153341</v>
      </c>
      <c r="G237" s="5">
        <v>1237.00565323001</v>
      </c>
      <c r="H237" s="5">
        <v>1215.0375003732149</v>
      </c>
      <c r="I237" s="5">
        <v>1108.2777919175901</v>
      </c>
      <c r="J237" s="5">
        <v>1120.701096313981</v>
      </c>
      <c r="K237" s="5">
        <v>1174.3111532052601</v>
      </c>
      <c r="L237" s="5">
        <v>1250.45665332933</v>
      </c>
      <c r="M237" s="5">
        <v>1116.678068751635</v>
      </c>
      <c r="N237" s="5">
        <v>1181.277011616535</v>
      </c>
      <c r="O237" s="5">
        <v>1085.7822552300599</v>
      </c>
      <c r="P237" s="5">
        <v>1142.0956367369799</v>
      </c>
      <c r="Q237" s="5">
        <v>1153.431083186455</v>
      </c>
      <c r="R237" s="5">
        <v>1223.2224997298611</v>
      </c>
      <c r="S237" s="5">
        <v>1155.668501068875</v>
      </c>
      <c r="T237" s="5">
        <v>1039.750051611835</v>
      </c>
      <c r="U237" s="5">
        <v>1034.2757320748401</v>
      </c>
      <c r="V237" s="5">
        <v>1094.929717371424</v>
      </c>
      <c r="W237" s="5">
        <v>1197.6193938891199</v>
      </c>
      <c r="X237" s="5">
        <v>1037.416820254939</v>
      </c>
      <c r="Y237" s="5">
        <v>1033.5510821774101</v>
      </c>
      <c r="Z237" s="5">
        <v>1011.58330056623</v>
      </c>
      <c r="AA237" s="5">
        <v>989.50565571216032</v>
      </c>
      <c r="AB237" s="5">
        <v>580.8476457452806</v>
      </c>
      <c r="AC237" s="5">
        <v>574.14251558949979</v>
      </c>
      <c r="AD237" s="5">
        <v>610.13145593329489</v>
      </c>
      <c r="AE237" s="5">
        <v>488.87777855317989</v>
      </c>
      <c r="AF237" s="5">
        <v>488.7822197599649</v>
      </c>
      <c r="AG237" s="5">
        <v>495.90963999910008</v>
      </c>
    </row>
    <row r="238" spans="1:33">
      <c r="A238" s="56" t="s">
        <v>62</v>
      </c>
      <c r="B238" s="56" t="s">
        <v>199</v>
      </c>
      <c r="C238" s="56" t="s">
        <v>276</v>
      </c>
      <c r="D238" s="56" t="s">
        <v>277</v>
      </c>
      <c r="E238" s="56" t="s">
        <v>142</v>
      </c>
      <c r="F238" s="5">
        <v>0</v>
      </c>
      <c r="G238" s="5">
        <v>0</v>
      </c>
      <c r="H238" s="5">
        <v>3.3914650000000012E-5</v>
      </c>
      <c r="I238" s="5">
        <v>3.1909309999999997E-5</v>
      </c>
      <c r="J238" s="5">
        <v>2.9233055E-5</v>
      </c>
      <c r="K238" s="5">
        <v>3.9952210000000001E-5</v>
      </c>
      <c r="L238" s="5">
        <v>3.816967500000002E-5</v>
      </c>
      <c r="M238" s="5">
        <v>8.1631714999999994E-5</v>
      </c>
      <c r="N238" s="5">
        <v>1.6825502E-4</v>
      </c>
      <c r="O238" s="5">
        <v>2.4638991000000001E-4</v>
      </c>
      <c r="P238" s="5">
        <v>2.4569007000000011E-4</v>
      </c>
      <c r="Q238" s="5">
        <v>2.4145100500000001E-4</v>
      </c>
      <c r="R238" s="5">
        <v>2.1360771500000009E-4</v>
      </c>
      <c r="S238" s="5">
        <v>2.6620060499999988E-4</v>
      </c>
      <c r="T238" s="5">
        <v>3.522604000000001E-4</v>
      </c>
      <c r="U238" s="5">
        <v>1.008834191000001E-2</v>
      </c>
      <c r="V238" s="5">
        <v>1.089965857E-2</v>
      </c>
      <c r="W238" s="5">
        <v>1.051944775999999E-2</v>
      </c>
      <c r="X238" s="5">
        <v>569.53381478784047</v>
      </c>
      <c r="Y238" s="5">
        <v>1617.8366994065659</v>
      </c>
      <c r="Z238" s="5">
        <v>4874.6470476007062</v>
      </c>
      <c r="AA238" s="5">
        <v>4895.261435370554</v>
      </c>
      <c r="AB238" s="5">
        <v>4833.3104783226354</v>
      </c>
      <c r="AC238" s="5">
        <v>4518.2028658120871</v>
      </c>
      <c r="AD238" s="5">
        <v>5657.5239155656318</v>
      </c>
      <c r="AE238" s="5">
        <v>5290.2139937987185</v>
      </c>
      <c r="AF238" s="5">
        <v>4876.3866900875382</v>
      </c>
      <c r="AG238" s="5">
        <v>5242.6967390488226</v>
      </c>
    </row>
    <row r="239" spans="1:33">
      <c r="A239" s="56" t="s">
        <v>62</v>
      </c>
      <c r="B239" s="56" t="s">
        <v>199</v>
      </c>
      <c r="C239" s="56" t="s">
        <v>278</v>
      </c>
      <c r="D239" s="56" t="s">
        <v>279</v>
      </c>
      <c r="E239" s="56" t="s">
        <v>142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</row>
    <row r="240" spans="1:33">
      <c r="A240" s="56" t="s">
        <v>62</v>
      </c>
      <c r="B240" s="56" t="s">
        <v>199</v>
      </c>
      <c r="C240" s="56" t="s">
        <v>280</v>
      </c>
      <c r="D240" s="56" t="s">
        <v>281</v>
      </c>
      <c r="E240" s="56" t="s">
        <v>142</v>
      </c>
      <c r="F240" s="5">
        <v>351.06386293462509</v>
      </c>
      <c r="G240" s="5">
        <v>381.60629972239968</v>
      </c>
      <c r="H240" s="5">
        <v>344.21593186248009</v>
      </c>
      <c r="I240" s="5">
        <v>342.01821777646012</v>
      </c>
      <c r="J240" s="5">
        <v>305.65205715410491</v>
      </c>
      <c r="K240" s="5">
        <v>335.52055125104988</v>
      </c>
      <c r="L240" s="5">
        <v>716.5259595625248</v>
      </c>
      <c r="M240" s="5">
        <v>521.44089197820495</v>
      </c>
      <c r="N240" s="5">
        <v>550.82241611806512</v>
      </c>
      <c r="O240" s="5">
        <v>531.52608323824518</v>
      </c>
      <c r="P240" s="5">
        <v>977.40776992479016</v>
      </c>
      <c r="Q240" s="5">
        <v>955.43686059210995</v>
      </c>
      <c r="R240" s="5">
        <v>1029.129912523176</v>
      </c>
      <c r="S240" s="5">
        <v>794.81240799870466</v>
      </c>
      <c r="T240" s="5">
        <v>778.91962514187537</v>
      </c>
      <c r="U240" s="5">
        <v>684.75618158228031</v>
      </c>
      <c r="V240" s="5">
        <v>786.29229713790971</v>
      </c>
      <c r="W240" s="5">
        <v>798.26274504145499</v>
      </c>
      <c r="X240" s="5">
        <v>720.22398995817457</v>
      </c>
      <c r="Y240" s="5">
        <v>705.17626664728516</v>
      </c>
      <c r="Z240" s="5">
        <v>655.22051615349005</v>
      </c>
      <c r="AA240" s="5">
        <v>683.02630128389467</v>
      </c>
      <c r="AB240" s="5">
        <v>676.55933255490027</v>
      </c>
      <c r="AC240" s="5">
        <v>703.5347550080146</v>
      </c>
      <c r="AD240" s="5">
        <v>662.82126398026071</v>
      </c>
      <c r="AE240" s="5">
        <v>650.36300514621428</v>
      </c>
      <c r="AF240" s="5">
        <v>551.50329959644023</v>
      </c>
      <c r="AG240" s="5">
        <v>639.81860369831531</v>
      </c>
    </row>
    <row r="241" spans="1:33">
      <c r="A241" s="56" t="s">
        <v>62</v>
      </c>
      <c r="B241" s="56" t="s">
        <v>199</v>
      </c>
      <c r="C241" s="56" t="s">
        <v>282</v>
      </c>
      <c r="D241" s="56" t="s">
        <v>283</v>
      </c>
      <c r="E241" s="56" t="s">
        <v>142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</row>
    <row r="242" spans="1:33">
      <c r="A242" s="56" t="s">
        <v>62</v>
      </c>
      <c r="B242" s="56" t="s">
        <v>200</v>
      </c>
      <c r="C242" s="56" t="s">
        <v>284</v>
      </c>
      <c r="D242" s="56" t="s">
        <v>285</v>
      </c>
      <c r="E242" s="56" t="s">
        <v>142</v>
      </c>
      <c r="F242" s="5">
        <v>539.79024009072998</v>
      </c>
      <c r="G242" s="5">
        <v>563.58041628102023</v>
      </c>
      <c r="H242" s="5">
        <v>534.93064087581467</v>
      </c>
      <c r="I242" s="5">
        <v>544.01401164317497</v>
      </c>
      <c r="J242" s="5">
        <v>598.09306837972042</v>
      </c>
      <c r="K242" s="5">
        <v>885.51119592980024</v>
      </c>
      <c r="L242" s="5">
        <v>1194.6433555747849</v>
      </c>
      <c r="M242" s="5">
        <v>1208.794179442755</v>
      </c>
      <c r="N242" s="5">
        <v>1046.5030042564299</v>
      </c>
      <c r="O242" s="5">
        <v>1087.396385447995</v>
      </c>
      <c r="P242" s="5">
        <v>1024.410476066925</v>
      </c>
      <c r="Q242" s="5">
        <v>985.07883402434959</v>
      </c>
      <c r="R242" s="5">
        <v>1031.8961186296449</v>
      </c>
      <c r="S242" s="5">
        <v>1016.828059515515</v>
      </c>
      <c r="T242" s="5">
        <v>1033.232289547374</v>
      </c>
      <c r="U242" s="5">
        <v>1078.5739160420101</v>
      </c>
      <c r="V242" s="5">
        <v>1054.923057216884</v>
      </c>
      <c r="W242" s="5">
        <v>1134.623921384496</v>
      </c>
      <c r="X242" s="5">
        <v>1117.7495796867299</v>
      </c>
      <c r="Y242" s="5">
        <v>968.40104581070011</v>
      </c>
      <c r="Z242" s="5">
        <v>1035.5076390746001</v>
      </c>
      <c r="AA242" s="5">
        <v>990.55710724359551</v>
      </c>
      <c r="AB242" s="5">
        <v>928.72384965493006</v>
      </c>
      <c r="AC242" s="5">
        <v>969.92713054017952</v>
      </c>
      <c r="AD242" s="5">
        <v>967.05448906978961</v>
      </c>
      <c r="AE242" s="5">
        <v>995.75481622252539</v>
      </c>
      <c r="AF242" s="5">
        <v>1016.36491018688</v>
      </c>
      <c r="AG242" s="5">
        <v>500.9041007231649</v>
      </c>
    </row>
    <row r="243" spans="1:33">
      <c r="A243" s="56" t="s">
        <v>62</v>
      </c>
      <c r="B243" s="56" t="s">
        <v>200</v>
      </c>
      <c r="C243" s="56" t="s">
        <v>286</v>
      </c>
      <c r="D243" s="56" t="s">
        <v>287</v>
      </c>
      <c r="E243" s="56" t="s">
        <v>142</v>
      </c>
      <c r="F243" s="5">
        <v>846.72257364808979</v>
      </c>
      <c r="G243" s="5">
        <v>932.86500729954491</v>
      </c>
      <c r="H243" s="5">
        <v>858.93040652518505</v>
      </c>
      <c r="I243" s="5">
        <v>835.63005784797485</v>
      </c>
      <c r="J243" s="5">
        <v>867.18232779425034</v>
      </c>
      <c r="K243" s="5">
        <v>900.1139608729701</v>
      </c>
      <c r="L243" s="5">
        <v>1074.6350357385099</v>
      </c>
      <c r="M243" s="5">
        <v>1440.37613633912</v>
      </c>
      <c r="N243" s="5">
        <v>2895.8818214592902</v>
      </c>
      <c r="O243" s="5">
        <v>2916.141389824119</v>
      </c>
      <c r="P243" s="5">
        <v>5424.1984230524322</v>
      </c>
      <c r="Q243" s="5">
        <v>5206.2596488904692</v>
      </c>
      <c r="R243" s="5">
        <v>5747.5633844755694</v>
      </c>
      <c r="S243" s="5">
        <v>6067.9097188814467</v>
      </c>
      <c r="T243" s="5">
        <v>5867.0493973612201</v>
      </c>
      <c r="U243" s="5">
        <v>5912.8146907686159</v>
      </c>
      <c r="V243" s="5">
        <v>6073.0910837475021</v>
      </c>
      <c r="W243" s="5">
        <v>6108.5735979884284</v>
      </c>
      <c r="X243" s="5">
        <v>6401.9178714184254</v>
      </c>
      <c r="Y243" s="5">
        <v>5990.4134176709094</v>
      </c>
      <c r="Z243" s="5">
        <v>6152.6459627697659</v>
      </c>
      <c r="AA243" s="5">
        <v>5858.3240595064326</v>
      </c>
      <c r="AB243" s="5">
        <v>5590.7847786305338</v>
      </c>
      <c r="AC243" s="5">
        <v>6128.9136965463431</v>
      </c>
      <c r="AD243" s="5">
        <v>6021.4287491606601</v>
      </c>
      <c r="AE243" s="5">
        <v>5811.4830089694997</v>
      </c>
      <c r="AF243" s="5">
        <v>5803.1471295118436</v>
      </c>
      <c r="AG243" s="5">
        <v>5447.0553758051374</v>
      </c>
    </row>
    <row r="244" spans="1:33">
      <c r="A244" s="56" t="s">
        <v>62</v>
      </c>
      <c r="B244" s="56" t="s">
        <v>200</v>
      </c>
      <c r="C244" s="56" t="s">
        <v>288</v>
      </c>
      <c r="D244" s="56" t="s">
        <v>303</v>
      </c>
      <c r="E244" s="56" t="s">
        <v>142</v>
      </c>
      <c r="F244" s="5">
        <v>458.48839714366483</v>
      </c>
      <c r="G244" s="5">
        <v>1833.7603952585309</v>
      </c>
      <c r="H244" s="5">
        <v>3005.1056268433072</v>
      </c>
      <c r="I244" s="5">
        <v>2871.3321428206318</v>
      </c>
      <c r="J244" s="5">
        <v>3024.0065708407478</v>
      </c>
      <c r="K244" s="5">
        <v>3075.81863521081</v>
      </c>
      <c r="L244" s="5">
        <v>3266.3604401229818</v>
      </c>
      <c r="M244" s="5">
        <v>3463.585183239677</v>
      </c>
      <c r="N244" s="5">
        <v>5317.2531794139477</v>
      </c>
      <c r="O244" s="5">
        <v>5337.4071018553113</v>
      </c>
      <c r="P244" s="5">
        <v>5243.6768518242661</v>
      </c>
      <c r="Q244" s="5">
        <v>5039.1732692501682</v>
      </c>
      <c r="R244" s="5">
        <v>5510.2110822874938</v>
      </c>
      <c r="S244" s="5">
        <v>5284.6963151790233</v>
      </c>
      <c r="T244" s="5">
        <v>5039.393184638815</v>
      </c>
      <c r="U244" s="5">
        <v>5199.931083409896</v>
      </c>
      <c r="V244" s="5">
        <v>5316.5027326727359</v>
      </c>
      <c r="W244" s="5">
        <v>5541.5073236903436</v>
      </c>
      <c r="X244" s="5">
        <v>5588.7920703550344</v>
      </c>
      <c r="Y244" s="5">
        <v>5189.8879058815901</v>
      </c>
      <c r="Z244" s="5">
        <v>5345.2640853948833</v>
      </c>
      <c r="AA244" s="5">
        <v>4799.8635786618552</v>
      </c>
      <c r="AB244" s="5">
        <v>4581.662704926769</v>
      </c>
      <c r="AC244" s="5">
        <v>4965.2695625896467</v>
      </c>
      <c r="AD244" s="5">
        <v>4828.3677358641144</v>
      </c>
      <c r="AE244" s="5">
        <v>4601.1292343202267</v>
      </c>
      <c r="AF244" s="5">
        <v>4696.085996663528</v>
      </c>
      <c r="AG244" s="5">
        <v>4781.642308907718</v>
      </c>
    </row>
    <row r="246" spans="1:33">
      <c r="A246" s="56" t="s">
        <v>62</v>
      </c>
      <c r="B246" s="56" t="s">
        <v>163</v>
      </c>
      <c r="C246" s="56" t="s">
        <v>290</v>
      </c>
      <c r="D246" s="56" t="s">
        <v>291</v>
      </c>
      <c r="E246" s="56" t="s">
        <v>141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</row>
    <row r="247" spans="1:33">
      <c r="A247" s="56" t="s">
        <v>62</v>
      </c>
      <c r="B247" s="56" t="s">
        <v>163</v>
      </c>
      <c r="C247" s="56" t="s">
        <v>292</v>
      </c>
      <c r="D247" s="56" t="s">
        <v>293</v>
      </c>
      <c r="E247" s="56" t="s">
        <v>141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</row>
    <row r="248" spans="1:33">
      <c r="A248" s="56" t="s">
        <v>62</v>
      </c>
      <c r="B248" s="56" t="s">
        <v>198</v>
      </c>
      <c r="C248" s="56" t="s">
        <v>294</v>
      </c>
      <c r="D248" s="56" t="s">
        <v>295</v>
      </c>
      <c r="E248" s="56" t="s">
        <v>141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</row>
    <row r="249" spans="1:33">
      <c r="A249" s="56" t="s">
        <v>62</v>
      </c>
      <c r="B249" s="56" t="s">
        <v>200</v>
      </c>
      <c r="C249" s="56" t="s">
        <v>296</v>
      </c>
      <c r="D249" s="56" t="s">
        <v>297</v>
      </c>
      <c r="E249" s="56" t="s">
        <v>141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</row>
    <row r="250" spans="1:33">
      <c r="A250" s="56" t="s">
        <v>62</v>
      </c>
      <c r="B250" s="56" t="s">
        <v>198</v>
      </c>
      <c r="C250" s="56" t="s">
        <v>298</v>
      </c>
      <c r="D250" s="56" t="s">
        <v>299</v>
      </c>
      <c r="E250" s="56" t="s">
        <v>141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</row>
    <row r="251" spans="1:33">
      <c r="A251" s="56" t="s">
        <v>62</v>
      </c>
      <c r="B251" s="56" t="s">
        <v>199</v>
      </c>
      <c r="C251" s="56" t="s">
        <v>300</v>
      </c>
      <c r="D251" s="56" t="s">
        <v>301</v>
      </c>
      <c r="E251" s="56" t="s">
        <v>141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</row>
    <row r="253" spans="1:33">
      <c r="A253" s="56" t="s">
        <v>66</v>
      </c>
      <c r="B253" s="56" t="s">
        <v>197</v>
      </c>
      <c r="C253" s="56" t="s">
        <v>215</v>
      </c>
      <c r="D253" s="56" t="s">
        <v>216</v>
      </c>
      <c r="E253" s="56" t="s">
        <v>217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</row>
    <row r="254" spans="1:33">
      <c r="A254" s="56" t="s">
        <v>66</v>
      </c>
      <c r="B254" s="56" t="s">
        <v>197</v>
      </c>
      <c r="C254" s="56" t="s">
        <v>218</v>
      </c>
      <c r="D254" s="56" t="s">
        <v>219</v>
      </c>
      <c r="E254" s="56" t="s">
        <v>217</v>
      </c>
      <c r="F254" s="5">
        <v>197.67159247828999</v>
      </c>
      <c r="G254" s="5">
        <v>165.96817224818</v>
      </c>
      <c r="H254" s="5">
        <v>184.27978269814</v>
      </c>
      <c r="I254" s="5">
        <v>187.4246220940949</v>
      </c>
      <c r="J254" s="5">
        <v>180.87467212838999</v>
      </c>
      <c r="K254" s="5">
        <v>185.90785063083001</v>
      </c>
      <c r="L254" s="5">
        <v>184.79573653392501</v>
      </c>
      <c r="M254" s="5">
        <v>174.72166499433999</v>
      </c>
      <c r="N254" s="5">
        <v>178.43676349316499</v>
      </c>
      <c r="O254" s="5">
        <v>154.2389891496</v>
      </c>
      <c r="P254" s="5">
        <v>165.67943831859</v>
      </c>
      <c r="Q254" s="5">
        <v>153.75877319251001</v>
      </c>
      <c r="R254" s="5">
        <v>153.78218400572999</v>
      </c>
      <c r="S254" s="5">
        <v>149.22055422283489</v>
      </c>
      <c r="T254" s="5">
        <v>60.284177730060009</v>
      </c>
      <c r="U254" s="5">
        <v>55.348956378379988</v>
      </c>
      <c r="V254" s="5">
        <v>29.48087502382003</v>
      </c>
      <c r="W254" s="5">
        <v>26.220051922955001</v>
      </c>
      <c r="X254" s="5">
        <v>25.512394722765009</v>
      </c>
      <c r="Y254" s="5">
        <v>25.290495781084999</v>
      </c>
      <c r="Z254" s="5">
        <v>23.205794805615032</v>
      </c>
      <c r="AA254" s="5">
        <v>22.191280319320001</v>
      </c>
      <c r="AB254" s="5">
        <v>21.969681012705021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</row>
    <row r="255" spans="1:33">
      <c r="A255" s="56" t="s">
        <v>66</v>
      </c>
      <c r="B255" s="56" t="s">
        <v>197</v>
      </c>
      <c r="C255" s="56" t="s">
        <v>220</v>
      </c>
      <c r="D255" s="56" t="s">
        <v>221</v>
      </c>
      <c r="E255" s="56" t="s">
        <v>217</v>
      </c>
      <c r="F255" s="5">
        <v>972.7642821652197</v>
      </c>
      <c r="G255" s="5">
        <v>793.78960161531541</v>
      </c>
      <c r="H255" s="5">
        <v>950.17042545376489</v>
      </c>
      <c r="I255" s="5">
        <v>961.48058122648501</v>
      </c>
      <c r="J255" s="5">
        <v>918.1914960514099</v>
      </c>
      <c r="K255" s="5">
        <v>887.38713217576537</v>
      </c>
      <c r="L255" s="5">
        <v>832.47017797676949</v>
      </c>
      <c r="M255" s="5">
        <v>906.29688854130006</v>
      </c>
      <c r="N255" s="5">
        <v>934.50466119216992</v>
      </c>
      <c r="O255" s="5">
        <v>725.56662143478502</v>
      </c>
      <c r="P255" s="5">
        <v>819.46208711898498</v>
      </c>
      <c r="Q255" s="5">
        <v>823.02785155448464</v>
      </c>
      <c r="R255" s="5">
        <v>852.37134805040068</v>
      </c>
      <c r="S255" s="5">
        <v>922.59615820257011</v>
      </c>
      <c r="T255" s="5">
        <v>1274.8288471953599</v>
      </c>
      <c r="U255" s="5">
        <v>1217.103729077935</v>
      </c>
      <c r="V255" s="5">
        <v>1177.6626069802851</v>
      </c>
      <c r="W255" s="5">
        <v>1161.77051437106</v>
      </c>
      <c r="X255" s="5">
        <v>1969.5567243456151</v>
      </c>
      <c r="Y255" s="5">
        <v>1724.658697216764</v>
      </c>
      <c r="Z255" s="5">
        <v>2366.922148422846</v>
      </c>
      <c r="AA255" s="5">
        <v>2532.7070890182031</v>
      </c>
      <c r="AB255" s="5">
        <v>2493.0529234327259</v>
      </c>
      <c r="AC255" s="5">
        <v>2494.079458170218</v>
      </c>
      <c r="AD255" s="5">
        <v>2599.7147930233732</v>
      </c>
      <c r="AE255" s="5">
        <v>2536.1279693086171</v>
      </c>
      <c r="AF255" s="5">
        <v>2247.4659638748558</v>
      </c>
      <c r="AG255" s="5">
        <v>2196.3538748884962</v>
      </c>
    </row>
    <row r="256" spans="1:33">
      <c r="A256" s="56" t="s">
        <v>66</v>
      </c>
      <c r="B256" s="56" t="s">
        <v>197</v>
      </c>
      <c r="C256" s="56" t="s">
        <v>222</v>
      </c>
      <c r="D256" s="56" t="s">
        <v>223</v>
      </c>
      <c r="E256" s="56" t="s">
        <v>217</v>
      </c>
      <c r="F256" s="5">
        <v>1337.4079244664699</v>
      </c>
      <c r="G256" s="5">
        <v>1208.7780165378199</v>
      </c>
      <c r="H256" s="5">
        <v>1366.0334118668</v>
      </c>
      <c r="I256" s="5">
        <v>1366.9511550554109</v>
      </c>
      <c r="J256" s="5">
        <v>1321.3625961564651</v>
      </c>
      <c r="K256" s="5">
        <v>1345.3225619099301</v>
      </c>
      <c r="L256" s="5">
        <v>1288.6274749320801</v>
      </c>
      <c r="M256" s="5">
        <v>1323.22711132629</v>
      </c>
      <c r="N256" s="5">
        <v>1313.1371169921899</v>
      </c>
      <c r="O256" s="5">
        <v>1071.92854034006</v>
      </c>
      <c r="P256" s="5">
        <v>1209.5902209211961</v>
      </c>
      <c r="Q256" s="5">
        <v>1210.192123656775</v>
      </c>
      <c r="R256" s="5">
        <v>1241.5252408067599</v>
      </c>
      <c r="S256" s="5">
        <v>1266.472132754425</v>
      </c>
      <c r="T256" s="5">
        <v>1198.2443784657301</v>
      </c>
      <c r="U256" s="5">
        <v>1137.77684883091</v>
      </c>
      <c r="V256" s="5">
        <v>1156.8211965843309</v>
      </c>
      <c r="W256" s="5">
        <v>1120.685627016536</v>
      </c>
      <c r="X256" s="5">
        <v>1108.77984532904</v>
      </c>
      <c r="Y256" s="5">
        <v>1099.7743704110451</v>
      </c>
      <c r="Z256" s="5">
        <v>925.4877408870102</v>
      </c>
      <c r="AA256" s="5">
        <v>930.44917613482016</v>
      </c>
      <c r="AB256" s="5">
        <v>897.6124756934795</v>
      </c>
      <c r="AC256" s="5">
        <v>938.9182088421353</v>
      </c>
      <c r="AD256" s="5">
        <v>1020.027785395135</v>
      </c>
      <c r="AE256" s="5">
        <v>2391.1198216671301</v>
      </c>
      <c r="AF256" s="5">
        <v>2382.7294537164548</v>
      </c>
      <c r="AG256" s="5">
        <v>2368.1849025363149</v>
      </c>
    </row>
    <row r="257" spans="1:33">
      <c r="A257" s="56" t="s">
        <v>66</v>
      </c>
      <c r="B257" s="56" t="s">
        <v>197</v>
      </c>
      <c r="C257" s="56" t="s">
        <v>224</v>
      </c>
      <c r="D257" s="56" t="s">
        <v>225</v>
      </c>
      <c r="E257" s="56" t="s">
        <v>217</v>
      </c>
      <c r="F257" s="5">
        <v>34.927791926280051</v>
      </c>
      <c r="G257" s="5">
        <v>27.571605185805019</v>
      </c>
      <c r="H257" s="5">
        <v>30.403300745709991</v>
      </c>
      <c r="I257" s="5">
        <v>30.20891427633002</v>
      </c>
      <c r="J257" s="5">
        <v>125.98054124166001</v>
      </c>
      <c r="K257" s="5">
        <v>126.24783415394501</v>
      </c>
      <c r="L257" s="5">
        <v>123.9221962923951</v>
      </c>
      <c r="M257" s="5">
        <v>142.75917459161499</v>
      </c>
      <c r="N257" s="5">
        <v>143.14001802254501</v>
      </c>
      <c r="O257" s="5">
        <v>133.49800218018009</v>
      </c>
      <c r="P257" s="5">
        <v>141.15539906574</v>
      </c>
      <c r="Q257" s="5">
        <v>136.560297862845</v>
      </c>
      <c r="R257" s="5">
        <v>141.56137354474501</v>
      </c>
      <c r="S257" s="5">
        <v>148.40106181474499</v>
      </c>
      <c r="T257" s="5">
        <v>136.480126230645</v>
      </c>
      <c r="U257" s="5">
        <v>129.04636541670499</v>
      </c>
      <c r="V257" s="5">
        <v>134.8786213282651</v>
      </c>
      <c r="W257" s="5">
        <v>133.83438991964999</v>
      </c>
      <c r="X257" s="5">
        <v>137.7436953271451</v>
      </c>
      <c r="Y257" s="5">
        <v>135.31679961735489</v>
      </c>
      <c r="Z257" s="5">
        <v>123.92652452519</v>
      </c>
      <c r="AA257" s="5">
        <v>122.097769125195</v>
      </c>
      <c r="AB257" s="5">
        <v>115.623577463095</v>
      </c>
      <c r="AC257" s="5">
        <v>122.452038682135</v>
      </c>
      <c r="AD257" s="5">
        <v>132.57792455697489</v>
      </c>
      <c r="AE257" s="5">
        <v>125.24446907710011</v>
      </c>
      <c r="AF257" s="5">
        <v>117.773663926645</v>
      </c>
      <c r="AG257" s="5">
        <v>116.06771797217</v>
      </c>
    </row>
    <row r="258" spans="1:33">
      <c r="A258" s="56" t="s">
        <v>66</v>
      </c>
      <c r="B258" s="56" t="s">
        <v>197</v>
      </c>
      <c r="C258" s="56" t="s">
        <v>226</v>
      </c>
      <c r="D258" s="56" t="s">
        <v>227</v>
      </c>
      <c r="E258" s="56" t="s">
        <v>217</v>
      </c>
      <c r="F258" s="5">
        <v>175.021231807585</v>
      </c>
      <c r="G258" s="5">
        <v>192.42701624333981</v>
      </c>
      <c r="H258" s="5">
        <v>178.31945659147519</v>
      </c>
      <c r="I258" s="5">
        <v>193.09891124620009</v>
      </c>
      <c r="J258" s="5">
        <v>193.60371374332499</v>
      </c>
      <c r="K258" s="5">
        <v>815.75961886997959</v>
      </c>
      <c r="L258" s="5">
        <v>792.30903737487984</v>
      </c>
      <c r="M258" s="5">
        <v>3812.4053561334972</v>
      </c>
      <c r="N258" s="5">
        <v>3639.1209653037722</v>
      </c>
      <c r="O258" s="5">
        <v>3037.679535250837</v>
      </c>
      <c r="P258" s="5">
        <v>4630.9165154274697</v>
      </c>
      <c r="Q258" s="5">
        <v>4669.1179223954314</v>
      </c>
      <c r="R258" s="5">
        <v>4967.3797634083057</v>
      </c>
      <c r="S258" s="5">
        <v>7772.148239879315</v>
      </c>
      <c r="T258" s="5">
        <v>9490.2000075971609</v>
      </c>
      <c r="U258" s="5">
        <v>11443.46287560464</v>
      </c>
      <c r="V258" s="5">
        <v>17465.328488099531</v>
      </c>
      <c r="W258" s="5">
        <v>17385.946046939978</v>
      </c>
      <c r="X258" s="5">
        <v>18163.80179606142</v>
      </c>
      <c r="Y258" s="5">
        <v>17644.05256329133</v>
      </c>
      <c r="Z258" s="5">
        <v>14565.127745179891</v>
      </c>
      <c r="AA258" s="5">
        <v>16245.12116253149</v>
      </c>
      <c r="AB258" s="5">
        <v>16103.116219822719</v>
      </c>
      <c r="AC258" s="5">
        <v>17184.543533459291</v>
      </c>
      <c r="AD258" s="5">
        <v>17536.612420308851</v>
      </c>
      <c r="AE258" s="5">
        <v>17645.126296722181</v>
      </c>
      <c r="AF258" s="5">
        <v>16930.85283357952</v>
      </c>
      <c r="AG258" s="5">
        <v>17051.399870954549</v>
      </c>
    </row>
    <row r="259" spans="1:33">
      <c r="A259" s="56" t="s">
        <v>66</v>
      </c>
      <c r="B259" s="56" t="s">
        <v>197</v>
      </c>
      <c r="C259" s="56" t="s">
        <v>228</v>
      </c>
      <c r="D259" s="56" t="s">
        <v>229</v>
      </c>
      <c r="E259" s="56" t="s">
        <v>217</v>
      </c>
      <c r="F259" s="5">
        <v>733.66838872869494</v>
      </c>
      <c r="G259" s="5">
        <v>946.51009095439963</v>
      </c>
      <c r="H259" s="5">
        <v>1035.3778211589599</v>
      </c>
      <c r="I259" s="5">
        <v>1105.6125532917749</v>
      </c>
      <c r="J259" s="5">
        <v>1113.3065202677251</v>
      </c>
      <c r="K259" s="5">
        <v>1058.1114637895951</v>
      </c>
      <c r="L259" s="5">
        <v>1006.614611326489</v>
      </c>
      <c r="M259" s="5">
        <v>1006.072811829325</v>
      </c>
      <c r="N259" s="5">
        <v>982.16993540969497</v>
      </c>
      <c r="O259" s="5">
        <v>839.15261019005015</v>
      </c>
      <c r="P259" s="5">
        <v>912.59948475168471</v>
      </c>
      <c r="Q259" s="5">
        <v>899.3353472445101</v>
      </c>
      <c r="R259" s="5">
        <v>965.31283843136487</v>
      </c>
      <c r="S259" s="5">
        <v>926.18492496617</v>
      </c>
      <c r="T259" s="5">
        <v>911.47025767701507</v>
      </c>
      <c r="U259" s="5">
        <v>865.71942365778</v>
      </c>
      <c r="V259" s="5">
        <v>891.52973395145523</v>
      </c>
      <c r="W259" s="5">
        <v>919.42218056326465</v>
      </c>
      <c r="X259" s="5">
        <v>966.22602336911996</v>
      </c>
      <c r="Y259" s="5">
        <v>1449.7472161610201</v>
      </c>
      <c r="Z259" s="5">
        <v>1612.4289281799099</v>
      </c>
      <c r="AA259" s="5">
        <v>1654.4860699732401</v>
      </c>
      <c r="AB259" s="5">
        <v>1580.655456135509</v>
      </c>
      <c r="AC259" s="5">
        <v>2043.9557259152259</v>
      </c>
      <c r="AD259" s="5">
        <v>2070.6112416798442</v>
      </c>
      <c r="AE259" s="5">
        <v>4229.2778384830563</v>
      </c>
      <c r="AF259" s="5">
        <v>4145.413498091275</v>
      </c>
      <c r="AG259" s="5">
        <v>4044.2522855152142</v>
      </c>
    </row>
    <row r="260" spans="1:33">
      <c r="A260" s="56" t="s">
        <v>66</v>
      </c>
      <c r="B260" s="56" t="s">
        <v>197</v>
      </c>
      <c r="C260" s="56" t="s">
        <v>230</v>
      </c>
      <c r="D260" s="56" t="s">
        <v>231</v>
      </c>
      <c r="E260" s="56" t="s">
        <v>217</v>
      </c>
      <c r="F260" s="5">
        <v>2724.56427119008</v>
      </c>
      <c r="G260" s="5">
        <v>2812.6858821605192</v>
      </c>
      <c r="H260" s="5">
        <v>2952.2458003465449</v>
      </c>
      <c r="I260" s="5">
        <v>3023.2190649884651</v>
      </c>
      <c r="J260" s="5">
        <v>3055.6995350933239</v>
      </c>
      <c r="K260" s="5">
        <v>3067.5785713170199</v>
      </c>
      <c r="L260" s="5">
        <v>3034.9175068147752</v>
      </c>
      <c r="M260" s="5">
        <v>3027.9254722139899</v>
      </c>
      <c r="N260" s="5">
        <v>2899.609144785406</v>
      </c>
      <c r="O260" s="5">
        <v>4384.7080342303998</v>
      </c>
      <c r="P260" s="5">
        <v>4806.1017114787292</v>
      </c>
      <c r="Q260" s="5">
        <v>5713.6698524560888</v>
      </c>
      <c r="R260" s="5">
        <v>6064.7389885392286</v>
      </c>
      <c r="S260" s="5">
        <v>6261.2038117789934</v>
      </c>
      <c r="T260" s="5">
        <v>7527.6890568837707</v>
      </c>
      <c r="U260" s="5">
        <v>7883.7888416457681</v>
      </c>
      <c r="V260" s="5">
        <v>11308.228479871261</v>
      </c>
      <c r="W260" s="5">
        <v>11626.437637804</v>
      </c>
      <c r="X260" s="5">
        <v>12430.915351499911</v>
      </c>
      <c r="Y260" s="5">
        <v>12188.360399141689</v>
      </c>
      <c r="Z260" s="5">
        <v>12084.750955078211</v>
      </c>
      <c r="AA260" s="5">
        <v>12769.80054354379</v>
      </c>
      <c r="AB260" s="5">
        <v>14936.229443985359</v>
      </c>
      <c r="AC260" s="5">
        <v>15597.947008743109</v>
      </c>
      <c r="AD260" s="5">
        <v>14986.63358985814</v>
      </c>
      <c r="AE260" s="5">
        <v>15851.934466854929</v>
      </c>
      <c r="AF260" s="5">
        <v>19281.614876636711</v>
      </c>
      <c r="AG260" s="5">
        <v>19537.764900581831</v>
      </c>
    </row>
    <row r="261" spans="1:33">
      <c r="A261" s="56" t="s">
        <v>66</v>
      </c>
      <c r="B261" s="56" t="s">
        <v>197</v>
      </c>
      <c r="C261" s="56" t="s">
        <v>232</v>
      </c>
      <c r="D261" s="56" t="s">
        <v>233</v>
      </c>
      <c r="E261" s="56" t="s">
        <v>217</v>
      </c>
      <c r="F261" s="5">
        <v>0</v>
      </c>
      <c r="G261" s="5">
        <v>5.1792699999999993E-6</v>
      </c>
      <c r="H261" s="5">
        <v>1.2473935E-5</v>
      </c>
      <c r="I261" s="5">
        <v>4.0499815000000023E-5</v>
      </c>
      <c r="J261" s="5">
        <v>1.183500099999999E-4</v>
      </c>
      <c r="K261" s="5">
        <v>2.5608522999999997E-4</v>
      </c>
      <c r="L261" s="5">
        <v>2.4552571499999998E-4</v>
      </c>
      <c r="M261" s="5">
        <v>281.77716865312522</v>
      </c>
      <c r="N261" s="5">
        <v>271.8161299529749</v>
      </c>
      <c r="O261" s="5">
        <v>235.83628210059999</v>
      </c>
      <c r="P261" s="5">
        <v>260.28754633329999</v>
      </c>
      <c r="Q261" s="5">
        <v>246.59399542284501</v>
      </c>
      <c r="R261" s="5">
        <v>280.534004089235</v>
      </c>
      <c r="S261" s="5">
        <v>276.04352515138038</v>
      </c>
      <c r="T261" s="5">
        <v>277.88215878404009</v>
      </c>
      <c r="U261" s="5">
        <v>280.55020587018009</v>
      </c>
      <c r="V261" s="5">
        <v>300.37400469789492</v>
      </c>
      <c r="W261" s="5">
        <v>708.77517750751485</v>
      </c>
      <c r="X261" s="5">
        <v>2338.6351574570608</v>
      </c>
      <c r="Y261" s="5">
        <v>6523.2435301692449</v>
      </c>
      <c r="Z261" s="5">
        <v>5512.0037640888913</v>
      </c>
      <c r="AA261" s="5">
        <v>5991.6586451672538</v>
      </c>
      <c r="AB261" s="5">
        <v>5765.6438110039398</v>
      </c>
      <c r="AC261" s="5">
        <v>7995.3024978808498</v>
      </c>
      <c r="AD261" s="5">
        <v>8442.8802135573969</v>
      </c>
      <c r="AE261" s="5">
        <v>13109.994502272029</v>
      </c>
      <c r="AF261" s="5">
        <v>13035.933167988789</v>
      </c>
      <c r="AG261" s="5">
        <v>13241.83854485958</v>
      </c>
    </row>
    <row r="262" spans="1:33">
      <c r="A262" s="56" t="s">
        <v>66</v>
      </c>
      <c r="B262" s="56" t="s">
        <v>163</v>
      </c>
      <c r="C262" s="56" t="s">
        <v>234</v>
      </c>
      <c r="D262" s="56" t="s">
        <v>235</v>
      </c>
      <c r="E262" s="56" t="s">
        <v>217</v>
      </c>
      <c r="F262" s="5">
        <v>6.9354650000000009E-6</v>
      </c>
      <c r="G262" s="5">
        <v>6.43318E-6</v>
      </c>
      <c r="H262" s="5">
        <v>1.3088514999999999E-5</v>
      </c>
      <c r="I262" s="5">
        <v>2.8468545000000051E-5</v>
      </c>
      <c r="J262" s="5">
        <v>2.7581325000000012E-5</v>
      </c>
      <c r="K262" s="5">
        <v>3.0412810000000009E-5</v>
      </c>
      <c r="L262" s="5">
        <v>5.7840990000000051E-5</v>
      </c>
      <c r="M262" s="5">
        <v>5.8612265000000012E-5</v>
      </c>
      <c r="N262" s="5">
        <v>6.294406500000001E-5</v>
      </c>
      <c r="O262" s="5">
        <v>5.8296774999999992E-5</v>
      </c>
      <c r="P262" s="5">
        <v>5.8776515000000003E-5</v>
      </c>
      <c r="Q262" s="5">
        <v>7.9887635000000013E-5</v>
      </c>
      <c r="R262" s="5">
        <v>7.5920975000000053E-5</v>
      </c>
      <c r="S262" s="5">
        <v>7.3250695000000033E-5</v>
      </c>
      <c r="T262" s="5">
        <v>2.0992394E-4</v>
      </c>
      <c r="U262" s="5">
        <v>1.3747944799999991E-3</v>
      </c>
      <c r="V262" s="5">
        <v>1.5648260699999989E-3</v>
      </c>
      <c r="W262" s="5">
        <v>1.49634094E-3</v>
      </c>
      <c r="X262" s="5">
        <v>1.407653935E-3</v>
      </c>
      <c r="Y262" s="5">
        <v>1.3307802549999989E-3</v>
      </c>
      <c r="Z262" s="5">
        <v>1.2452707150000001E-3</v>
      </c>
      <c r="AA262" s="5">
        <v>1.2454471650000019E-3</v>
      </c>
      <c r="AB262" s="5">
        <v>1.411213425E-3</v>
      </c>
      <c r="AC262" s="5">
        <v>1.58425503E-3</v>
      </c>
      <c r="AD262" s="5">
        <v>818.30818549358958</v>
      </c>
      <c r="AE262" s="5">
        <v>2995.678027860039</v>
      </c>
      <c r="AF262" s="5">
        <v>2934.0620803068869</v>
      </c>
      <c r="AG262" s="5">
        <v>3169.6363663418701</v>
      </c>
    </row>
    <row r="263" spans="1:33">
      <c r="A263" s="56" t="s">
        <v>66</v>
      </c>
      <c r="B263" s="56" t="s">
        <v>163</v>
      </c>
      <c r="C263" s="56" t="s">
        <v>236</v>
      </c>
      <c r="D263" s="56" t="s">
        <v>237</v>
      </c>
      <c r="E263" s="56" t="s">
        <v>217</v>
      </c>
      <c r="F263" s="5">
        <v>370.24974672008011</v>
      </c>
      <c r="G263" s="5">
        <v>339.34298888145003</v>
      </c>
      <c r="H263" s="5">
        <v>368.880120723625</v>
      </c>
      <c r="I263" s="5">
        <v>380.26094534277468</v>
      </c>
      <c r="J263" s="5">
        <v>389.58535162358021</v>
      </c>
      <c r="K263" s="5">
        <v>398.58126047277489</v>
      </c>
      <c r="L263" s="5">
        <v>385.85452180597503</v>
      </c>
      <c r="M263" s="5">
        <v>366.26245921154998</v>
      </c>
      <c r="N263" s="5">
        <v>362.13985443470011</v>
      </c>
      <c r="O263" s="5">
        <v>324.54821523252502</v>
      </c>
      <c r="P263" s="5">
        <v>336.12243337794013</v>
      </c>
      <c r="Q263" s="5">
        <v>358.61319002457992</v>
      </c>
      <c r="R263" s="5">
        <v>366.46835867852002</v>
      </c>
      <c r="S263" s="5">
        <v>356.93211619039511</v>
      </c>
      <c r="T263" s="5">
        <v>367.56538649118522</v>
      </c>
      <c r="U263" s="5">
        <v>372.78467312409492</v>
      </c>
      <c r="V263" s="5">
        <v>425.16570115863482</v>
      </c>
      <c r="W263" s="5">
        <v>406.78686452616989</v>
      </c>
      <c r="X263" s="5">
        <v>365.80444111427488</v>
      </c>
      <c r="Y263" s="5">
        <v>368.03742284879502</v>
      </c>
      <c r="Z263" s="5">
        <v>372.75580816707509</v>
      </c>
      <c r="AA263" s="5">
        <v>367.23878497070478</v>
      </c>
      <c r="AB263" s="5">
        <v>366.22978706516022</v>
      </c>
      <c r="AC263" s="5">
        <v>384.21336843743501</v>
      </c>
      <c r="AD263" s="5">
        <v>383.94807698297473</v>
      </c>
      <c r="AE263" s="5">
        <v>373.13549694545497</v>
      </c>
      <c r="AF263" s="5">
        <v>372.11568919019521</v>
      </c>
      <c r="AG263" s="5">
        <v>379.79585247848519</v>
      </c>
    </row>
    <row r="264" spans="1:33">
      <c r="A264" s="56" t="s">
        <v>66</v>
      </c>
      <c r="B264" s="56" t="s">
        <v>163</v>
      </c>
      <c r="C264" s="56" t="s">
        <v>238</v>
      </c>
      <c r="D264" s="56" t="s">
        <v>239</v>
      </c>
      <c r="E264" s="56" t="s">
        <v>217</v>
      </c>
      <c r="F264" s="5">
        <v>1059.1884481403699</v>
      </c>
      <c r="G264" s="5">
        <v>1029.950162546505</v>
      </c>
      <c r="H264" s="5">
        <v>1058.565534230225</v>
      </c>
      <c r="I264" s="5">
        <v>1114.1866326552599</v>
      </c>
      <c r="J264" s="5">
        <v>2307.5102834562208</v>
      </c>
      <c r="K264" s="5">
        <v>4160.1722862191273</v>
      </c>
      <c r="L264" s="5">
        <v>4063.9550663217419</v>
      </c>
      <c r="M264" s="5">
        <v>3887.8177696897101</v>
      </c>
      <c r="N264" s="5">
        <v>3758.842976416367</v>
      </c>
      <c r="O264" s="5">
        <v>3207.154545917861</v>
      </c>
      <c r="P264" s="5">
        <v>3419.608943701945</v>
      </c>
      <c r="Q264" s="5">
        <v>4060.6020985571799</v>
      </c>
      <c r="R264" s="5">
        <v>4389.0440584330709</v>
      </c>
      <c r="S264" s="5">
        <v>6859.0797966872169</v>
      </c>
      <c r="T264" s="5">
        <v>7625.1797335029023</v>
      </c>
      <c r="U264" s="5">
        <v>7132.4121885462519</v>
      </c>
      <c r="V264" s="5">
        <v>7961.0518271656292</v>
      </c>
      <c r="W264" s="5">
        <v>7753.2449887272478</v>
      </c>
      <c r="X264" s="5">
        <v>7263.778435048268</v>
      </c>
      <c r="Y264" s="5">
        <v>7006.9572441179471</v>
      </c>
      <c r="Z264" s="5">
        <v>7151.2215216536024</v>
      </c>
      <c r="AA264" s="5">
        <v>7564.370293739541</v>
      </c>
      <c r="AB264" s="5">
        <v>10010.91084101842</v>
      </c>
      <c r="AC264" s="5">
        <v>12334.57206690778</v>
      </c>
      <c r="AD264" s="5">
        <v>12067.373633989841</v>
      </c>
      <c r="AE264" s="5">
        <v>13200.11304761296</v>
      </c>
      <c r="AF264" s="5">
        <v>13591.57414832822</v>
      </c>
      <c r="AG264" s="5">
        <v>14701.990747187439</v>
      </c>
    </row>
    <row r="265" spans="1:33">
      <c r="A265" s="56" t="s">
        <v>66</v>
      </c>
      <c r="B265" s="56" t="s">
        <v>163</v>
      </c>
      <c r="C265" s="56" t="s">
        <v>240</v>
      </c>
      <c r="D265" s="56" t="s">
        <v>241</v>
      </c>
      <c r="E265" s="56" t="s">
        <v>217</v>
      </c>
      <c r="F265" s="5">
        <v>1604.5309972468649</v>
      </c>
      <c r="G265" s="5">
        <v>1538.7293884307901</v>
      </c>
      <c r="H265" s="5">
        <v>1557.849520098725</v>
      </c>
      <c r="I265" s="5">
        <v>3790.2492490364898</v>
      </c>
      <c r="J265" s="5">
        <v>3794.7541925472842</v>
      </c>
      <c r="K265" s="5">
        <v>4376.8720764721002</v>
      </c>
      <c r="L265" s="5">
        <v>5672.9498256629231</v>
      </c>
      <c r="M265" s="5">
        <v>5502.3869850754218</v>
      </c>
      <c r="N265" s="5">
        <v>6577.6066571109532</v>
      </c>
      <c r="O265" s="5">
        <v>6303.3134329085187</v>
      </c>
      <c r="P265" s="5">
        <v>6620.2493888085301</v>
      </c>
      <c r="Q265" s="5">
        <v>8271.9577183599376</v>
      </c>
      <c r="R265" s="5">
        <v>8147.7615224311603</v>
      </c>
      <c r="S265" s="5">
        <v>7997.3179495701324</v>
      </c>
      <c r="T265" s="5">
        <v>8155.9603495766587</v>
      </c>
      <c r="U265" s="5">
        <v>9493.5875851662968</v>
      </c>
      <c r="V265" s="5">
        <v>10553.163347156869</v>
      </c>
      <c r="W265" s="5">
        <v>10622.27072214179</v>
      </c>
      <c r="X265" s="5">
        <v>13660.776621762579</v>
      </c>
      <c r="Y265" s="5">
        <v>13232.27343775828</v>
      </c>
      <c r="Z265" s="5">
        <v>11893.757217905621</v>
      </c>
      <c r="AA265" s="5">
        <v>12375.851756990551</v>
      </c>
      <c r="AB265" s="5">
        <v>13764.754529974171</v>
      </c>
      <c r="AC265" s="5">
        <v>13447.6353048207</v>
      </c>
      <c r="AD265" s="5">
        <v>13686.22128067622</v>
      </c>
      <c r="AE265" s="5">
        <v>13817.26485750456</v>
      </c>
      <c r="AF265" s="5">
        <v>13471.030000055851</v>
      </c>
      <c r="AG265" s="5">
        <v>14532.40576989944</v>
      </c>
    </row>
    <row r="266" spans="1:33">
      <c r="A266" s="56" t="s">
        <v>66</v>
      </c>
      <c r="B266" s="56" t="s">
        <v>163</v>
      </c>
      <c r="C266" s="56" t="s">
        <v>242</v>
      </c>
      <c r="D266" s="56" t="s">
        <v>243</v>
      </c>
      <c r="E266" s="56" t="s">
        <v>217</v>
      </c>
      <c r="F266" s="5">
        <v>112.65467331765019</v>
      </c>
      <c r="G266" s="5">
        <v>102.72070369275011</v>
      </c>
      <c r="H266" s="5">
        <v>108.23370454449</v>
      </c>
      <c r="I266" s="5">
        <v>252.63389056208001</v>
      </c>
      <c r="J266" s="5">
        <v>295.22353948251009</v>
      </c>
      <c r="K266" s="5">
        <v>292.20916134184012</v>
      </c>
      <c r="L266" s="5">
        <v>386.0354246652297</v>
      </c>
      <c r="M266" s="5">
        <v>431.17665933561489</v>
      </c>
      <c r="N266" s="5">
        <v>396.00696697090513</v>
      </c>
      <c r="O266" s="5">
        <v>368.16381187179508</v>
      </c>
      <c r="P266" s="5">
        <v>384.17966275624502</v>
      </c>
      <c r="Q266" s="5">
        <v>388.6683816649653</v>
      </c>
      <c r="R266" s="5">
        <v>370.49877994444489</v>
      </c>
      <c r="S266" s="5">
        <v>370.27316839311499</v>
      </c>
      <c r="T266" s="5">
        <v>339.09477880815479</v>
      </c>
      <c r="U266" s="5">
        <v>435.264484496585</v>
      </c>
      <c r="V266" s="5">
        <v>479.44909361642488</v>
      </c>
      <c r="W266" s="5">
        <v>469.50273216435022</v>
      </c>
      <c r="X266" s="5">
        <v>455.7019428475449</v>
      </c>
      <c r="Y266" s="5">
        <v>398.44999676887483</v>
      </c>
      <c r="Z266" s="5">
        <v>459.25529525226489</v>
      </c>
      <c r="AA266" s="5">
        <v>458.24419899607</v>
      </c>
      <c r="AB266" s="5">
        <v>436.63557243501498</v>
      </c>
      <c r="AC266" s="5">
        <v>422.21770266675009</v>
      </c>
      <c r="AD266" s="5">
        <v>436.29370996541451</v>
      </c>
      <c r="AE266" s="5">
        <v>387.87550701906531</v>
      </c>
      <c r="AF266" s="5">
        <v>444.79180646804508</v>
      </c>
      <c r="AG266" s="5">
        <v>426.53266105363491</v>
      </c>
    </row>
    <row r="267" spans="1:33">
      <c r="A267" s="56" t="s">
        <v>66</v>
      </c>
      <c r="B267" s="56" t="s">
        <v>163</v>
      </c>
      <c r="C267" s="56" t="s">
        <v>244</v>
      </c>
      <c r="D267" s="56" t="s">
        <v>245</v>
      </c>
      <c r="E267" s="56" t="s">
        <v>217</v>
      </c>
      <c r="F267" s="5">
        <v>1789.967744530765</v>
      </c>
      <c r="G267" s="5">
        <v>1664.36164566197</v>
      </c>
      <c r="H267" s="5">
        <v>2566.36243825157</v>
      </c>
      <c r="I267" s="5">
        <v>2544.5546854335489</v>
      </c>
      <c r="J267" s="5">
        <v>2503.7729284061502</v>
      </c>
      <c r="K267" s="5">
        <v>2599.9664484131499</v>
      </c>
      <c r="L267" s="5">
        <v>2580.4836693490761</v>
      </c>
      <c r="M267" s="5">
        <v>2568.9478636237609</v>
      </c>
      <c r="N267" s="5">
        <v>2512.6618187318891</v>
      </c>
      <c r="O267" s="5">
        <v>2579.0584493792649</v>
      </c>
      <c r="P267" s="5">
        <v>2738.1182925992448</v>
      </c>
      <c r="Q267" s="5">
        <v>2840.6972279387551</v>
      </c>
      <c r="R267" s="5">
        <v>2635.456874968716</v>
      </c>
      <c r="S267" s="5">
        <v>2774.5252635900501</v>
      </c>
      <c r="T267" s="5">
        <v>2663.7037148312602</v>
      </c>
      <c r="U267" s="5">
        <v>3113.1586098350699</v>
      </c>
      <c r="V267" s="5">
        <v>3447.822349888072</v>
      </c>
      <c r="W267" s="5">
        <v>7749.5982383561923</v>
      </c>
      <c r="X267" s="5">
        <v>7447.7960243802054</v>
      </c>
      <c r="Y267" s="5">
        <v>8626.7024978874906</v>
      </c>
      <c r="Z267" s="5">
        <v>8020.9978068252603</v>
      </c>
      <c r="AA267" s="5">
        <v>8535.2454183180143</v>
      </c>
      <c r="AB267" s="5">
        <v>8508.3391548250875</v>
      </c>
      <c r="AC267" s="5">
        <v>7491.3395465587964</v>
      </c>
      <c r="AD267" s="5">
        <v>8140.1493548722401</v>
      </c>
      <c r="AE267" s="5">
        <v>7493.0829316244644</v>
      </c>
      <c r="AF267" s="5">
        <v>7171.5048149849863</v>
      </c>
      <c r="AG267" s="5">
        <v>7384.9233533549823</v>
      </c>
    </row>
    <row r="268" spans="1:33">
      <c r="A268" s="56" t="s">
        <v>66</v>
      </c>
      <c r="B268" s="56" t="s">
        <v>163</v>
      </c>
      <c r="C268" s="56" t="s">
        <v>246</v>
      </c>
      <c r="D268" s="56" t="s">
        <v>247</v>
      </c>
      <c r="E268" s="56" t="s">
        <v>217</v>
      </c>
      <c r="F268" s="5">
        <v>851.90449045243508</v>
      </c>
      <c r="G268" s="5">
        <v>831.62239501515489</v>
      </c>
      <c r="H268" s="5">
        <v>902.50502469152036</v>
      </c>
      <c r="I268" s="5">
        <v>893.13649613313999</v>
      </c>
      <c r="J268" s="5">
        <v>880.43786929886528</v>
      </c>
      <c r="K268" s="5">
        <v>910.70828155774507</v>
      </c>
      <c r="L268" s="5">
        <v>894.37791232003508</v>
      </c>
      <c r="M268" s="5">
        <v>868.9744914280999</v>
      </c>
      <c r="N268" s="5">
        <v>862.8634606632553</v>
      </c>
      <c r="O268" s="5">
        <v>779.94628125996007</v>
      </c>
      <c r="P268" s="5">
        <v>825.09406322087011</v>
      </c>
      <c r="Q268" s="5">
        <v>863.07105365550478</v>
      </c>
      <c r="R268" s="5">
        <v>791.90309643403486</v>
      </c>
      <c r="S268" s="5">
        <v>844.50486964892991</v>
      </c>
      <c r="T268" s="5">
        <v>788.12711634919526</v>
      </c>
      <c r="U268" s="5">
        <v>759.71749960433999</v>
      </c>
      <c r="V268" s="5">
        <v>854.7374973722699</v>
      </c>
      <c r="W268" s="5">
        <v>817.83868522485466</v>
      </c>
      <c r="X268" s="5">
        <v>754.98404935568522</v>
      </c>
      <c r="Y268" s="5">
        <v>2718.6165473771698</v>
      </c>
      <c r="Z268" s="5">
        <v>2597.126588352266</v>
      </c>
      <c r="AA268" s="5">
        <v>2720.6403419152498</v>
      </c>
      <c r="AB268" s="5">
        <v>2741.2770944921408</v>
      </c>
      <c r="AC268" s="5">
        <v>2446.17352479277</v>
      </c>
      <c r="AD268" s="5">
        <v>2671.6535005282039</v>
      </c>
      <c r="AE268" s="5">
        <v>2447.7323462178701</v>
      </c>
      <c r="AF268" s="5">
        <v>2249.1439005504449</v>
      </c>
      <c r="AG268" s="5">
        <v>2230.7544558552531</v>
      </c>
    </row>
    <row r="269" spans="1:33">
      <c r="A269" s="56" t="s">
        <v>66</v>
      </c>
      <c r="B269" s="56" t="s">
        <v>163</v>
      </c>
      <c r="C269" s="56" t="s">
        <v>248</v>
      </c>
      <c r="D269" s="56" t="s">
        <v>249</v>
      </c>
      <c r="E269" s="56" t="s">
        <v>217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</row>
    <row r="270" spans="1:33">
      <c r="A270" s="56" t="s">
        <v>66</v>
      </c>
      <c r="B270" s="56" t="s">
        <v>163</v>
      </c>
      <c r="C270" s="56" t="s">
        <v>250</v>
      </c>
      <c r="D270" s="56" t="s">
        <v>251</v>
      </c>
      <c r="E270" s="56" t="s">
        <v>217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</row>
    <row r="271" spans="1:33">
      <c r="A271" s="56" t="s">
        <v>66</v>
      </c>
      <c r="B271" s="56" t="s">
        <v>198</v>
      </c>
      <c r="C271" s="56" t="s">
        <v>252</v>
      </c>
      <c r="D271" s="56" t="s">
        <v>253</v>
      </c>
      <c r="E271" s="56" t="s">
        <v>217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</row>
    <row r="272" spans="1:33">
      <c r="A272" s="56" t="s">
        <v>66</v>
      </c>
      <c r="B272" s="56" t="s">
        <v>198</v>
      </c>
      <c r="C272" s="56" t="s">
        <v>254</v>
      </c>
      <c r="D272" s="56" t="s">
        <v>255</v>
      </c>
      <c r="E272" s="56" t="s">
        <v>217</v>
      </c>
      <c r="F272" s="5">
        <v>0</v>
      </c>
      <c r="G272" s="5">
        <v>3.777745E-6</v>
      </c>
      <c r="H272" s="5">
        <v>9.6043700000000071E-6</v>
      </c>
      <c r="I272" s="5">
        <v>9.2699750000000078E-6</v>
      </c>
      <c r="J272" s="5">
        <v>8.5410350000000042E-6</v>
      </c>
      <c r="K272" s="5">
        <v>1.073118E-5</v>
      </c>
      <c r="L272" s="5">
        <v>1.6001605E-5</v>
      </c>
      <c r="M272" s="5">
        <v>2.3431844999999981E-5</v>
      </c>
      <c r="N272" s="5">
        <v>2.3452885000000009E-5</v>
      </c>
      <c r="O272" s="5">
        <v>2.1968100000000011E-5</v>
      </c>
      <c r="P272" s="5">
        <v>2.2847059999999991E-5</v>
      </c>
      <c r="Q272" s="5">
        <v>2.335152000000001E-5</v>
      </c>
      <c r="R272" s="5">
        <v>1.9024529999999999E-5</v>
      </c>
      <c r="S272" s="5">
        <v>4.5011454999999957E-5</v>
      </c>
      <c r="T272" s="5">
        <v>4.9010624999999942E-5</v>
      </c>
      <c r="U272" s="5">
        <v>6.2922574999999957E-5</v>
      </c>
      <c r="V272" s="5">
        <v>1.2884380499999991E-4</v>
      </c>
      <c r="W272" s="5">
        <v>1.2521984000000001E-4</v>
      </c>
      <c r="X272" s="5">
        <v>1.6821664499999989E-4</v>
      </c>
      <c r="Y272" s="5">
        <v>758.92431042736473</v>
      </c>
      <c r="Z272" s="5">
        <v>760.09435909470506</v>
      </c>
      <c r="AA272" s="5">
        <v>869.23793730999535</v>
      </c>
      <c r="AB272" s="5">
        <v>882.01321057913015</v>
      </c>
      <c r="AC272" s="5">
        <v>800.92955887575931</v>
      </c>
      <c r="AD272" s="5">
        <v>909.62058007398957</v>
      </c>
      <c r="AE272" s="5">
        <v>868.13735055431039</v>
      </c>
      <c r="AF272" s="5">
        <v>847.44490150142076</v>
      </c>
      <c r="AG272" s="5">
        <v>946.77122386004964</v>
      </c>
    </row>
    <row r="273" spans="1:33">
      <c r="A273" s="56" t="s">
        <v>66</v>
      </c>
      <c r="B273" s="56" t="s">
        <v>198</v>
      </c>
      <c r="C273" s="56" t="s">
        <v>256</v>
      </c>
      <c r="D273" s="56" t="s">
        <v>257</v>
      </c>
      <c r="E273" s="56" t="s">
        <v>217</v>
      </c>
      <c r="F273" s="5">
        <v>1176.6420470886851</v>
      </c>
      <c r="G273" s="5">
        <v>1049.7150126879701</v>
      </c>
      <c r="H273" s="5">
        <v>1147.649820442701</v>
      </c>
      <c r="I273" s="5">
        <v>1129.844451946655</v>
      </c>
      <c r="J273" s="5">
        <v>1115.6611707158349</v>
      </c>
      <c r="K273" s="5">
        <v>1120.555995351775</v>
      </c>
      <c r="L273" s="5">
        <v>1150.772404399876</v>
      </c>
      <c r="M273" s="5">
        <v>1161.02025167431</v>
      </c>
      <c r="N273" s="5">
        <v>2081.1251978410601</v>
      </c>
      <c r="O273" s="5">
        <v>4162.2178763339098</v>
      </c>
      <c r="P273" s="5">
        <v>4411.738560664754</v>
      </c>
      <c r="Q273" s="5">
        <v>4558.2192121538028</v>
      </c>
      <c r="R273" s="5">
        <v>4217.2167419547504</v>
      </c>
      <c r="S273" s="5">
        <v>4895.6602603102301</v>
      </c>
      <c r="T273" s="5">
        <v>4777.4979149313594</v>
      </c>
      <c r="U273" s="5">
        <v>5480.9656947428866</v>
      </c>
      <c r="V273" s="5">
        <v>5869.8104740317804</v>
      </c>
      <c r="W273" s="5">
        <v>5983.8184861644013</v>
      </c>
      <c r="X273" s="5">
        <v>5824.1826964197498</v>
      </c>
      <c r="Y273" s="5">
        <v>6075.875288115205</v>
      </c>
      <c r="Z273" s="5">
        <v>5873.9048487926257</v>
      </c>
      <c r="AA273" s="5">
        <v>6209.9021986354874</v>
      </c>
      <c r="AB273" s="5">
        <v>6294.5688698774165</v>
      </c>
      <c r="AC273" s="5">
        <v>5931.411312278653</v>
      </c>
      <c r="AD273" s="5">
        <v>6352.4945050288552</v>
      </c>
      <c r="AE273" s="5">
        <v>6204.9381881160643</v>
      </c>
      <c r="AF273" s="5">
        <v>8159.7778122072696</v>
      </c>
      <c r="AG273" s="5">
        <v>8473.3684052075205</v>
      </c>
    </row>
    <row r="274" spans="1:33">
      <c r="A274" s="56" t="s">
        <v>66</v>
      </c>
      <c r="B274" s="56" t="s">
        <v>198</v>
      </c>
      <c r="C274" s="56" t="s">
        <v>258</v>
      </c>
      <c r="D274" s="56" t="s">
        <v>259</v>
      </c>
      <c r="E274" s="56" t="s">
        <v>217</v>
      </c>
      <c r="F274" s="5">
        <v>0</v>
      </c>
      <c r="G274" s="5">
        <v>4.0713350000000002E-6</v>
      </c>
      <c r="H274" s="5">
        <v>9.4544649999999915E-6</v>
      </c>
      <c r="I274" s="5">
        <v>1.009246999999999E-5</v>
      </c>
      <c r="J274" s="5">
        <v>1.0135079999999991E-5</v>
      </c>
      <c r="K274" s="5">
        <v>1.267537000000001E-5</v>
      </c>
      <c r="L274" s="5">
        <v>2.4812764999999991E-5</v>
      </c>
      <c r="M274" s="5">
        <v>2.993237500000001E-5</v>
      </c>
      <c r="N274" s="5">
        <v>2.9289849999999999E-5</v>
      </c>
      <c r="O274" s="5">
        <v>2.6848615E-5</v>
      </c>
      <c r="P274" s="5">
        <v>2.9558159999999991E-5</v>
      </c>
      <c r="Q274" s="5">
        <v>3.0565115000000018E-5</v>
      </c>
      <c r="R274" s="5">
        <v>2.5658915000000021E-5</v>
      </c>
      <c r="S274" s="5">
        <v>3.1981325000000007E-5</v>
      </c>
      <c r="T274" s="5">
        <v>3.7374795E-5</v>
      </c>
      <c r="U274" s="5">
        <v>1.3221694999999999E-4</v>
      </c>
      <c r="V274" s="5">
        <v>757.28045830223539</v>
      </c>
      <c r="W274" s="5">
        <v>761.09387326069998</v>
      </c>
      <c r="X274" s="5">
        <v>701.50200224049513</v>
      </c>
      <c r="Y274" s="5">
        <v>673.24464091599054</v>
      </c>
      <c r="Z274" s="5">
        <v>611.82467103155545</v>
      </c>
      <c r="AA274" s="5">
        <v>683.84617240031002</v>
      </c>
      <c r="AB274" s="5">
        <v>695.92899362265052</v>
      </c>
      <c r="AC274" s="5">
        <v>633.43969019351471</v>
      </c>
      <c r="AD274" s="5">
        <v>693.29837309042568</v>
      </c>
      <c r="AE274" s="5">
        <v>2475.998424471014</v>
      </c>
      <c r="AF274" s="5">
        <v>6713.042531320978</v>
      </c>
      <c r="AG274" s="5">
        <v>7143.6169116843203</v>
      </c>
    </row>
    <row r="275" spans="1:33">
      <c r="A275" s="56" t="s">
        <v>66</v>
      </c>
      <c r="B275" s="56" t="s">
        <v>198</v>
      </c>
      <c r="C275" s="56" t="s">
        <v>260</v>
      </c>
      <c r="D275" s="56" t="s">
        <v>261</v>
      </c>
      <c r="E275" s="56" t="s">
        <v>217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</row>
    <row r="276" spans="1:33">
      <c r="A276" s="56" t="s">
        <v>66</v>
      </c>
      <c r="B276" s="56" t="s">
        <v>198</v>
      </c>
      <c r="C276" s="56" t="s">
        <v>262</v>
      </c>
      <c r="D276" s="56" t="s">
        <v>263</v>
      </c>
      <c r="E276" s="56" t="s">
        <v>217</v>
      </c>
      <c r="F276" s="5">
        <v>0</v>
      </c>
      <c r="G276" s="5">
        <v>2.9391049999999999E-6</v>
      </c>
      <c r="H276" s="5">
        <v>4.9123850000000012E-6</v>
      </c>
      <c r="I276" s="5">
        <v>5.7726049999999991E-6</v>
      </c>
      <c r="J276" s="5">
        <v>6.4899699999999976E-6</v>
      </c>
      <c r="K276" s="5">
        <v>8.2338049999999993E-6</v>
      </c>
      <c r="L276" s="5">
        <v>1.0769620000000001E-5</v>
      </c>
      <c r="M276" s="5">
        <v>1.358624500000001E-5</v>
      </c>
      <c r="N276" s="5">
        <v>1.2897394999999991E-5</v>
      </c>
      <c r="O276" s="5">
        <v>1.2189295E-5</v>
      </c>
      <c r="P276" s="5">
        <v>1.269641500000001E-5</v>
      </c>
      <c r="Q276" s="5">
        <v>1.5226475000000001E-5</v>
      </c>
      <c r="R276" s="5">
        <v>1.3037985E-5</v>
      </c>
      <c r="S276" s="5">
        <v>1.7843924999999999E-5</v>
      </c>
      <c r="T276" s="5">
        <v>2.0597655000000001E-5</v>
      </c>
      <c r="U276" s="5">
        <v>4.1164444999999998E-5</v>
      </c>
      <c r="V276" s="5">
        <v>1.15725215E-4</v>
      </c>
      <c r="W276" s="5">
        <v>1.1353976000000011E-4</v>
      </c>
      <c r="X276" s="5">
        <v>1.050904150000001E-4</v>
      </c>
      <c r="Y276" s="5">
        <v>723.77790820400583</v>
      </c>
      <c r="Z276" s="5">
        <v>691.88419159897489</v>
      </c>
      <c r="AA276" s="5">
        <v>728.71813503743999</v>
      </c>
      <c r="AB276" s="5">
        <v>779.96594979483507</v>
      </c>
      <c r="AC276" s="5">
        <v>722.30486381060496</v>
      </c>
      <c r="AD276" s="5">
        <v>748.92724131010505</v>
      </c>
      <c r="AE276" s="5">
        <v>772.17126199911468</v>
      </c>
      <c r="AF276" s="5">
        <v>730.82651871471535</v>
      </c>
      <c r="AG276" s="5">
        <v>766.66664014885998</v>
      </c>
    </row>
    <row r="277" spans="1:33">
      <c r="A277" s="56" t="s">
        <v>66</v>
      </c>
      <c r="B277" s="56" t="s">
        <v>198</v>
      </c>
      <c r="C277" s="56" t="s">
        <v>264</v>
      </c>
      <c r="D277" s="56" t="s">
        <v>265</v>
      </c>
      <c r="E277" s="56" t="s">
        <v>217</v>
      </c>
      <c r="F277" s="5">
        <v>761.24851735085008</v>
      </c>
      <c r="G277" s="5">
        <v>629.77211716873512</v>
      </c>
      <c r="H277" s="5">
        <v>701.12462964153497</v>
      </c>
      <c r="I277" s="5">
        <v>702.41352166987497</v>
      </c>
      <c r="J277" s="5">
        <v>672.89144042328996</v>
      </c>
      <c r="K277" s="5">
        <v>685.94669629692021</v>
      </c>
      <c r="L277" s="5">
        <v>687.12811123762015</v>
      </c>
      <c r="M277" s="5">
        <v>686.51976685501006</v>
      </c>
      <c r="N277" s="5">
        <v>677.32447522151506</v>
      </c>
      <c r="O277" s="5">
        <v>628.13595433278999</v>
      </c>
      <c r="P277" s="5">
        <v>664.05560028118509</v>
      </c>
      <c r="Q277" s="5">
        <v>680.00140705895024</v>
      </c>
      <c r="R277" s="5">
        <v>605.01124197220986</v>
      </c>
      <c r="S277" s="5">
        <v>659.23484101129486</v>
      </c>
      <c r="T277" s="5">
        <v>645.65393641291007</v>
      </c>
      <c r="U277" s="5">
        <v>618.62228116057486</v>
      </c>
      <c r="V277" s="5">
        <v>691.8836160602051</v>
      </c>
      <c r="W277" s="5">
        <v>680.45800854699519</v>
      </c>
      <c r="X277" s="5">
        <v>644.04473278545004</v>
      </c>
      <c r="Y277" s="5">
        <v>1545.2484693836041</v>
      </c>
      <c r="Z277" s="5">
        <v>1489.54837082365</v>
      </c>
      <c r="AA277" s="5">
        <v>1443.4421365544749</v>
      </c>
      <c r="AB277" s="5">
        <v>1681.598883262749</v>
      </c>
      <c r="AC277" s="5">
        <v>1530.204435346081</v>
      </c>
      <c r="AD277" s="5">
        <v>3382.57064815268</v>
      </c>
      <c r="AE277" s="5">
        <v>3353.0034796947421</v>
      </c>
      <c r="AF277" s="5">
        <v>3115.1642387018069</v>
      </c>
      <c r="AG277" s="5">
        <v>3307.300417425603</v>
      </c>
    </row>
    <row r="278" spans="1:33">
      <c r="A278" s="56" t="s">
        <v>66</v>
      </c>
      <c r="B278" s="56" t="s">
        <v>199</v>
      </c>
      <c r="C278" s="56" t="s">
        <v>266</v>
      </c>
      <c r="D278" s="56" t="s">
        <v>267</v>
      </c>
      <c r="E278" s="56" t="s">
        <v>217</v>
      </c>
      <c r="F278" s="5">
        <v>269.10162885610498</v>
      </c>
      <c r="G278" s="5">
        <v>223.62231529202009</v>
      </c>
      <c r="H278" s="5">
        <v>249.62123508278509</v>
      </c>
      <c r="I278" s="5">
        <v>252.17209583939021</v>
      </c>
      <c r="J278" s="5">
        <v>245.65683897294011</v>
      </c>
      <c r="K278" s="5">
        <v>233.9326750495149</v>
      </c>
      <c r="L278" s="5">
        <v>246.92153928385011</v>
      </c>
      <c r="M278" s="5">
        <v>250.08157773018019</v>
      </c>
      <c r="N278" s="5">
        <v>242.96452275812001</v>
      </c>
      <c r="O278" s="5">
        <v>225.6141055378101</v>
      </c>
      <c r="P278" s="5">
        <v>237.25107266525029</v>
      </c>
      <c r="Q278" s="5">
        <v>243.21594805482511</v>
      </c>
      <c r="R278" s="5">
        <v>215.88038885045009</v>
      </c>
      <c r="S278" s="5">
        <v>229.80523720698019</v>
      </c>
      <c r="T278" s="5">
        <v>221.78381695537499</v>
      </c>
      <c r="U278" s="5">
        <v>212.793068556745</v>
      </c>
      <c r="V278" s="5">
        <v>214.7801155693052</v>
      </c>
      <c r="W278" s="5">
        <v>224.70399127706</v>
      </c>
      <c r="X278" s="5">
        <v>134.34052798425</v>
      </c>
      <c r="Y278" s="5">
        <v>127.372269658625</v>
      </c>
      <c r="Z278" s="5">
        <v>115.98478865334501</v>
      </c>
      <c r="AA278" s="5">
        <v>111.341965650715</v>
      </c>
      <c r="AB278" s="5">
        <v>98.468122931790106</v>
      </c>
      <c r="AC278" s="5">
        <v>115.35360398848999</v>
      </c>
      <c r="AD278" s="5">
        <v>131.59964229838491</v>
      </c>
      <c r="AE278" s="5">
        <v>152.44659648598511</v>
      </c>
      <c r="AF278" s="5">
        <v>0</v>
      </c>
      <c r="AG278" s="5">
        <v>0</v>
      </c>
    </row>
    <row r="279" spans="1:33">
      <c r="A279" s="56" t="s">
        <v>66</v>
      </c>
      <c r="B279" s="56" t="s">
        <v>199</v>
      </c>
      <c r="C279" s="56" t="s">
        <v>268</v>
      </c>
      <c r="D279" s="56" t="s">
        <v>269</v>
      </c>
      <c r="E279" s="56" t="s">
        <v>217</v>
      </c>
      <c r="F279" s="5">
        <v>42.391062432275007</v>
      </c>
      <c r="G279" s="5">
        <v>32.622484893500008</v>
      </c>
      <c r="H279" s="5">
        <v>35.974902254264997</v>
      </c>
      <c r="I279" s="5">
        <v>35.332760108060008</v>
      </c>
      <c r="J279" s="5">
        <v>34.507447199559998</v>
      </c>
      <c r="K279" s="5">
        <v>32.97085358903</v>
      </c>
      <c r="L279" s="5">
        <v>33.913482230660023</v>
      </c>
      <c r="M279" s="5">
        <v>35.052020655360018</v>
      </c>
      <c r="N279" s="5">
        <v>24.853762506769989</v>
      </c>
      <c r="O279" s="5">
        <v>23.11725198009001</v>
      </c>
      <c r="P279" s="5">
        <v>23.459716479925</v>
      </c>
      <c r="Q279" s="5">
        <v>24.335404502949999</v>
      </c>
      <c r="R279" s="5">
        <v>22.443141182695008</v>
      </c>
      <c r="S279" s="5">
        <v>23.527731908305</v>
      </c>
      <c r="T279" s="5">
        <v>22.445296590885</v>
      </c>
      <c r="U279" s="5">
        <v>1794.60140561755</v>
      </c>
      <c r="V279" s="5">
        <v>1984.3190229842301</v>
      </c>
      <c r="W279" s="5">
        <v>2110.7387972259398</v>
      </c>
      <c r="X279" s="5">
        <v>1902.5359607692039</v>
      </c>
      <c r="Y279" s="5">
        <v>1797.41975866914</v>
      </c>
      <c r="Z279" s="5">
        <v>1637.5274733764811</v>
      </c>
      <c r="AA279" s="5">
        <v>1769.2439782857639</v>
      </c>
      <c r="AB279" s="5">
        <v>1778.154901209884</v>
      </c>
      <c r="AC279" s="5">
        <v>1653.2619509783849</v>
      </c>
      <c r="AD279" s="5">
        <v>1908.487263368193</v>
      </c>
      <c r="AE279" s="5">
        <v>1767.289983817001</v>
      </c>
      <c r="AF279" s="5">
        <v>2738.2720236636992</v>
      </c>
      <c r="AG279" s="5">
        <v>2717.3574022963421</v>
      </c>
    </row>
    <row r="280" spans="1:33">
      <c r="A280" s="56" t="s">
        <v>66</v>
      </c>
      <c r="B280" s="56" t="s">
        <v>199</v>
      </c>
      <c r="C280" s="56" t="s">
        <v>270</v>
      </c>
      <c r="D280" s="56" t="s">
        <v>271</v>
      </c>
      <c r="E280" s="56" t="s">
        <v>217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</row>
    <row r="281" spans="1:33">
      <c r="A281" s="56" t="s">
        <v>66</v>
      </c>
      <c r="B281" s="56" t="s">
        <v>199</v>
      </c>
      <c r="C281" s="56" t="s">
        <v>272</v>
      </c>
      <c r="D281" s="56" t="s">
        <v>273</v>
      </c>
      <c r="E281" s="56" t="s">
        <v>217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</row>
    <row r="282" spans="1:33">
      <c r="A282" s="56" t="s">
        <v>66</v>
      </c>
      <c r="B282" s="56" t="s">
        <v>199</v>
      </c>
      <c r="C282" s="56" t="s">
        <v>274</v>
      </c>
      <c r="D282" s="56" t="s">
        <v>275</v>
      </c>
      <c r="E282" s="56" t="s">
        <v>217</v>
      </c>
      <c r="F282" s="5">
        <v>573.15335745250491</v>
      </c>
      <c r="G282" s="5">
        <v>538.80888610853481</v>
      </c>
      <c r="H282" s="5">
        <v>589.16917902313526</v>
      </c>
      <c r="I282" s="5">
        <v>577.75267198403481</v>
      </c>
      <c r="J282" s="5">
        <v>579.94249618837989</v>
      </c>
      <c r="K282" s="5">
        <v>547.96422633785494</v>
      </c>
      <c r="L282" s="5">
        <v>560.02886259017964</v>
      </c>
      <c r="M282" s="5">
        <v>585.36947214723477</v>
      </c>
      <c r="N282" s="5">
        <v>543.60025240858999</v>
      </c>
      <c r="O282" s="5">
        <v>511.96123725133492</v>
      </c>
      <c r="P282" s="5">
        <v>527.9706269251252</v>
      </c>
      <c r="Q282" s="5">
        <v>536.95141492085997</v>
      </c>
      <c r="R282" s="5">
        <v>504.71072047716979</v>
      </c>
      <c r="S282" s="5">
        <v>526.60088063245473</v>
      </c>
      <c r="T282" s="5">
        <v>489.16146574241009</v>
      </c>
      <c r="U282" s="5">
        <v>486.14258291647991</v>
      </c>
      <c r="V282" s="5">
        <v>516.05283804085502</v>
      </c>
      <c r="W282" s="5">
        <v>537.86279547362506</v>
      </c>
      <c r="X282" s="5">
        <v>519.58208927749479</v>
      </c>
      <c r="Y282" s="5">
        <v>475.57760209519989</v>
      </c>
      <c r="Z282" s="5">
        <v>1228.28004710139</v>
      </c>
      <c r="AA282" s="5">
        <v>953.26004331186527</v>
      </c>
      <c r="AB282" s="5">
        <v>962.91090405980026</v>
      </c>
      <c r="AC282" s="5">
        <v>885.82373303360487</v>
      </c>
      <c r="AD282" s="5">
        <v>1227.390519081091</v>
      </c>
      <c r="AE282" s="5">
        <v>2244.8158535212938</v>
      </c>
      <c r="AF282" s="5">
        <v>3554.9030776635268</v>
      </c>
      <c r="AG282" s="5">
        <v>3474.8697483013871</v>
      </c>
    </row>
    <row r="283" spans="1:33">
      <c r="A283" s="56" t="s">
        <v>66</v>
      </c>
      <c r="B283" s="56" t="s">
        <v>199</v>
      </c>
      <c r="C283" s="56" t="s">
        <v>276</v>
      </c>
      <c r="D283" s="56" t="s">
        <v>277</v>
      </c>
      <c r="E283" s="56" t="s">
        <v>217</v>
      </c>
      <c r="F283" s="5">
        <v>0</v>
      </c>
      <c r="G283" s="5">
        <v>0</v>
      </c>
      <c r="H283" s="5">
        <v>1.6877140000000001E-5</v>
      </c>
      <c r="I283" s="5">
        <v>1.9037715E-5</v>
      </c>
      <c r="J283" s="5">
        <v>2.1596684999999998E-5</v>
      </c>
      <c r="K283" s="5">
        <v>2.1223979999999991E-5</v>
      </c>
      <c r="L283" s="5">
        <v>2.5243125000000011E-5</v>
      </c>
      <c r="M283" s="5">
        <v>4.3606055000000033E-5</v>
      </c>
      <c r="N283" s="5">
        <v>4.2265660000000022E-5</v>
      </c>
      <c r="O283" s="5">
        <v>6.944466999999996E-5</v>
      </c>
      <c r="P283" s="5">
        <v>7.0457630000000037E-5</v>
      </c>
      <c r="Q283" s="5">
        <v>7.2689209999999996E-5</v>
      </c>
      <c r="R283" s="5">
        <v>6.8459639999999966E-5</v>
      </c>
      <c r="S283" s="5">
        <v>8.4327235000000031E-5</v>
      </c>
      <c r="T283" s="5">
        <v>1.6474854500000009E-4</v>
      </c>
      <c r="U283" s="5">
        <v>5.0163117699999994E-3</v>
      </c>
      <c r="V283" s="5">
        <v>4.9790908800000011E-3</v>
      </c>
      <c r="W283" s="5">
        <v>5.3877507300000042E-3</v>
      </c>
      <c r="X283" s="5">
        <v>352.00942850400509</v>
      </c>
      <c r="Y283" s="5">
        <v>814.85431848687017</v>
      </c>
      <c r="Z283" s="5">
        <v>2720.6019021485799</v>
      </c>
      <c r="AA283" s="5">
        <v>2901.1609625343399</v>
      </c>
      <c r="AB283" s="5">
        <v>2940.3420312878911</v>
      </c>
      <c r="AC283" s="5">
        <v>2922.2014698576768</v>
      </c>
      <c r="AD283" s="5">
        <v>3124.8182015796151</v>
      </c>
      <c r="AE283" s="5">
        <v>3018.0393601280189</v>
      </c>
      <c r="AF283" s="5">
        <v>2969.7317145935658</v>
      </c>
      <c r="AG283" s="5">
        <v>3011.5034219026502</v>
      </c>
    </row>
    <row r="284" spans="1:33">
      <c r="A284" s="56" t="s">
        <v>66</v>
      </c>
      <c r="B284" s="56" t="s">
        <v>199</v>
      </c>
      <c r="C284" s="56" t="s">
        <v>278</v>
      </c>
      <c r="D284" s="56" t="s">
        <v>279</v>
      </c>
      <c r="E284" s="56" t="s">
        <v>217</v>
      </c>
      <c r="F284" s="5">
        <v>0</v>
      </c>
      <c r="G284" s="5">
        <v>9.6739149999999932E-6</v>
      </c>
      <c r="H284" s="5">
        <v>1.9234560000000011E-5</v>
      </c>
      <c r="I284" s="5">
        <v>3.0181855E-5</v>
      </c>
      <c r="J284" s="5">
        <v>3.2293364999999989E-5</v>
      </c>
      <c r="K284" s="5">
        <v>3.0710680000000003E-5</v>
      </c>
      <c r="L284" s="5">
        <v>3.7781145E-5</v>
      </c>
      <c r="M284" s="5">
        <v>6.823777999999991E-5</v>
      </c>
      <c r="N284" s="5">
        <v>6.3317109999999998E-5</v>
      </c>
      <c r="O284" s="5">
        <v>278.93024762816509</v>
      </c>
      <c r="P284" s="5">
        <v>286.19500023734992</v>
      </c>
      <c r="Q284" s="5">
        <v>290.77827516664001</v>
      </c>
      <c r="R284" s="5">
        <v>278.60984675326011</v>
      </c>
      <c r="S284" s="5">
        <v>282.81298090513002</v>
      </c>
      <c r="T284" s="5">
        <v>995.72707298896978</v>
      </c>
      <c r="U284" s="5">
        <v>1088.7412626484011</v>
      </c>
      <c r="V284" s="5">
        <v>1167.54859054392</v>
      </c>
      <c r="W284" s="5">
        <v>1225.2119454953149</v>
      </c>
      <c r="X284" s="5">
        <v>1143.63332177488</v>
      </c>
      <c r="Y284" s="5">
        <v>1048.732491498695</v>
      </c>
      <c r="Z284" s="5">
        <v>1004.274904027874</v>
      </c>
      <c r="AA284" s="5">
        <v>1056.006461812131</v>
      </c>
      <c r="AB284" s="5">
        <v>1045.358449636635</v>
      </c>
      <c r="AC284" s="5">
        <v>991.92474848303516</v>
      </c>
      <c r="AD284" s="5">
        <v>1037.586032394275</v>
      </c>
      <c r="AE284" s="5">
        <v>971.79231651766963</v>
      </c>
      <c r="AF284" s="5">
        <v>965.12625821765528</v>
      </c>
      <c r="AG284" s="5">
        <v>925.05521612658595</v>
      </c>
    </row>
    <row r="285" spans="1:33">
      <c r="A285" s="56" t="s">
        <v>66</v>
      </c>
      <c r="B285" s="56" t="s">
        <v>199</v>
      </c>
      <c r="C285" s="56" t="s">
        <v>280</v>
      </c>
      <c r="D285" s="56" t="s">
        <v>281</v>
      </c>
      <c r="E285" s="56" t="s">
        <v>217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</row>
    <row r="286" spans="1:33">
      <c r="A286" s="56" t="s">
        <v>66</v>
      </c>
      <c r="B286" s="56" t="s">
        <v>199</v>
      </c>
      <c r="C286" s="56" t="s">
        <v>282</v>
      </c>
      <c r="D286" s="56" t="s">
        <v>283</v>
      </c>
      <c r="E286" s="56" t="s">
        <v>217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</row>
    <row r="287" spans="1:33">
      <c r="A287" s="56" t="s">
        <v>66</v>
      </c>
      <c r="B287" s="56" t="s">
        <v>200</v>
      </c>
      <c r="C287" s="56" t="s">
        <v>284</v>
      </c>
      <c r="D287" s="56" t="s">
        <v>285</v>
      </c>
      <c r="E287" s="56" t="s">
        <v>217</v>
      </c>
      <c r="F287" s="5">
        <v>0</v>
      </c>
      <c r="G287" s="5">
        <v>4.271625E-6</v>
      </c>
      <c r="H287" s="5">
        <v>1.646370499999998E-5</v>
      </c>
      <c r="I287" s="5">
        <v>1.9612499999999999E-5</v>
      </c>
      <c r="J287" s="5">
        <v>1.8572109999999988E-5</v>
      </c>
      <c r="K287" s="5">
        <v>1.9860030000000002E-5</v>
      </c>
      <c r="L287" s="5">
        <v>1.644781500000001E-5</v>
      </c>
      <c r="M287" s="5">
        <v>1.7700895000000002E-5</v>
      </c>
      <c r="N287" s="5">
        <v>1.8282985E-5</v>
      </c>
      <c r="O287" s="5">
        <v>1.831248000000002E-5</v>
      </c>
      <c r="P287" s="5">
        <v>1.8560824999999999E-5</v>
      </c>
      <c r="Q287" s="5">
        <v>1.862419999999999E-5</v>
      </c>
      <c r="R287" s="5">
        <v>1.4941454999999999E-5</v>
      </c>
      <c r="S287" s="5">
        <v>1.8327760000000002E-5</v>
      </c>
      <c r="T287" s="5">
        <v>1.9862780000000001E-5</v>
      </c>
      <c r="U287" s="5">
        <v>1.9935250000000009E-5</v>
      </c>
      <c r="V287" s="5">
        <v>2.1122429999999991E-5</v>
      </c>
      <c r="W287" s="5">
        <v>2.0250450000000009E-5</v>
      </c>
      <c r="X287" s="5">
        <v>1.9076039999999991E-5</v>
      </c>
      <c r="Y287" s="5">
        <v>3.148430999999998E-5</v>
      </c>
      <c r="Z287" s="5">
        <v>2.93723E-5</v>
      </c>
      <c r="AA287" s="5">
        <v>3.1635119999999999E-5</v>
      </c>
      <c r="AB287" s="5">
        <v>5.0021324999999997E-5</v>
      </c>
      <c r="AC287" s="5">
        <v>4.251594000000002E-5</v>
      </c>
      <c r="AD287" s="5">
        <v>4.8282994999999978E-5</v>
      </c>
      <c r="AE287" s="5">
        <v>4.8126079999999978E-5</v>
      </c>
      <c r="AF287" s="5">
        <v>5.5434430000000049E-5</v>
      </c>
      <c r="AG287" s="5">
        <v>5.5565159999999978E-5</v>
      </c>
    </row>
    <row r="288" spans="1:33">
      <c r="A288" s="56" t="s">
        <v>66</v>
      </c>
      <c r="B288" s="56" t="s">
        <v>200</v>
      </c>
      <c r="C288" s="56" t="s">
        <v>286</v>
      </c>
      <c r="D288" s="56" t="s">
        <v>287</v>
      </c>
      <c r="E288" s="56" t="s">
        <v>217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</row>
    <row r="289" spans="1:33">
      <c r="A289" s="56" t="s">
        <v>66</v>
      </c>
      <c r="B289" s="56" t="s">
        <v>200</v>
      </c>
      <c r="C289" s="56" t="s">
        <v>288</v>
      </c>
      <c r="D289" s="56" t="s">
        <v>303</v>
      </c>
      <c r="E289" s="56" t="s">
        <v>217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</row>
    <row r="290" spans="1:33" ht="16.5" customHeight="1"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33">
      <c r="A291" s="56" t="s">
        <v>66</v>
      </c>
      <c r="B291" s="56" t="s">
        <v>197</v>
      </c>
      <c r="C291" s="56" t="s">
        <v>215</v>
      </c>
      <c r="D291" s="56" t="s">
        <v>216</v>
      </c>
      <c r="E291" s="56" t="s">
        <v>142</v>
      </c>
      <c r="F291" s="5">
        <v>1370.0572030388801</v>
      </c>
      <c r="G291" s="5">
        <v>3618.4707330697511</v>
      </c>
      <c r="H291" s="5">
        <v>3771.4878819727742</v>
      </c>
      <c r="I291" s="5">
        <v>3384.6223264803398</v>
      </c>
      <c r="J291" s="5">
        <v>3433.7483707081219</v>
      </c>
      <c r="K291" s="5">
        <v>3640.1491401110479</v>
      </c>
      <c r="L291" s="5">
        <v>3769.0887073498211</v>
      </c>
      <c r="M291" s="5">
        <v>3385.974993459381</v>
      </c>
      <c r="N291" s="5">
        <v>3801.5374045644949</v>
      </c>
      <c r="O291" s="5">
        <v>3479.427599705336</v>
      </c>
      <c r="P291" s="5">
        <v>3567.0676024434279</v>
      </c>
      <c r="Q291" s="5">
        <v>3689.5446151882029</v>
      </c>
      <c r="R291" s="5">
        <v>3724.5850008366542</v>
      </c>
      <c r="S291" s="5">
        <v>3778.992271223035</v>
      </c>
      <c r="T291" s="5">
        <v>3374.9671957827659</v>
      </c>
      <c r="U291" s="5">
        <v>4190.6480024206694</v>
      </c>
      <c r="V291" s="5">
        <v>5624.8884248754957</v>
      </c>
      <c r="W291" s="5">
        <v>5785.4337551145654</v>
      </c>
      <c r="X291" s="5">
        <v>5161.5970290631276</v>
      </c>
      <c r="Y291" s="5">
        <v>5620.1792140737934</v>
      </c>
      <c r="Z291" s="5">
        <v>5427.4147028393854</v>
      </c>
      <c r="AA291" s="5">
        <v>5483.2625374848494</v>
      </c>
      <c r="AB291" s="5">
        <v>6481.933215007768</v>
      </c>
      <c r="AC291" s="5">
        <v>6454.6866021311143</v>
      </c>
      <c r="AD291" s="5">
        <v>6798.4320901568626</v>
      </c>
      <c r="AE291" s="5">
        <v>5937.009515410512</v>
      </c>
      <c r="AF291" s="5">
        <v>6007.7074814770322</v>
      </c>
      <c r="AG291" s="5">
        <v>6425.2870213726464</v>
      </c>
    </row>
    <row r="292" spans="1:33">
      <c r="A292" s="56" t="s">
        <v>66</v>
      </c>
      <c r="B292" s="56" t="s">
        <v>197</v>
      </c>
      <c r="C292" s="56" t="s">
        <v>218</v>
      </c>
      <c r="D292" s="56" t="s">
        <v>219</v>
      </c>
      <c r="E292" s="56" t="s">
        <v>142</v>
      </c>
      <c r="F292" s="5">
        <v>105.258670048935</v>
      </c>
      <c r="G292" s="5">
        <v>104.54415547619</v>
      </c>
      <c r="H292" s="5">
        <v>108.9393193460149</v>
      </c>
      <c r="I292" s="5">
        <v>96.337548873149956</v>
      </c>
      <c r="J292" s="5">
        <v>102.81189911938</v>
      </c>
      <c r="K292" s="5">
        <v>99.756214651890033</v>
      </c>
      <c r="L292" s="5">
        <v>107.02429977278</v>
      </c>
      <c r="M292" s="5">
        <v>89.380761412325057</v>
      </c>
      <c r="N292" s="5">
        <v>105.038180883245</v>
      </c>
      <c r="O292" s="5">
        <v>1375.405365009665</v>
      </c>
      <c r="P292" s="5">
        <v>2659.365961225471</v>
      </c>
      <c r="Q292" s="5">
        <v>2619.9796786727688</v>
      </c>
      <c r="R292" s="5">
        <v>2717.558600026266</v>
      </c>
      <c r="S292" s="5">
        <v>2537.113118299359</v>
      </c>
      <c r="T292" s="5">
        <v>2204.448345995505</v>
      </c>
      <c r="U292" s="5">
        <v>2563.5707179844899</v>
      </c>
      <c r="V292" s="5">
        <v>2631.7723393703541</v>
      </c>
      <c r="W292" s="5">
        <v>2690.7672883865198</v>
      </c>
      <c r="X292" s="5">
        <v>2419.6696334994749</v>
      </c>
      <c r="Y292" s="5">
        <v>2506.7810472697638</v>
      </c>
      <c r="Z292" s="5">
        <v>2689.7180072339438</v>
      </c>
      <c r="AA292" s="5">
        <v>2562.673381812047</v>
      </c>
      <c r="AB292" s="5">
        <v>2457.7583633760501</v>
      </c>
      <c r="AC292" s="5">
        <v>2492.4171982726721</v>
      </c>
      <c r="AD292" s="5">
        <v>2429.7003806991602</v>
      </c>
      <c r="AE292" s="5">
        <v>2095.0620447961041</v>
      </c>
      <c r="AF292" s="5">
        <v>2278.3386315439502</v>
      </c>
      <c r="AG292" s="5">
        <v>2348.73477246636</v>
      </c>
    </row>
    <row r="293" spans="1:33">
      <c r="A293" s="56" t="s">
        <v>66</v>
      </c>
      <c r="B293" s="56" t="s">
        <v>197</v>
      </c>
      <c r="C293" s="56" t="s">
        <v>220</v>
      </c>
      <c r="D293" s="56" t="s">
        <v>221</v>
      </c>
      <c r="E293" s="56" t="s">
        <v>142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</row>
    <row r="294" spans="1:33">
      <c r="A294" s="56" t="s">
        <v>66</v>
      </c>
      <c r="B294" s="56" t="s">
        <v>197</v>
      </c>
      <c r="C294" s="56" t="s">
        <v>222</v>
      </c>
      <c r="D294" s="56" t="s">
        <v>223</v>
      </c>
      <c r="E294" s="56" t="s">
        <v>142</v>
      </c>
      <c r="F294" s="5">
        <v>0</v>
      </c>
      <c r="G294" s="5">
        <v>4.8174870000000003E-5</v>
      </c>
      <c r="H294" s="5">
        <v>5.9826750000000011E-5</v>
      </c>
      <c r="I294" s="5">
        <v>8.0464280000000014E-5</v>
      </c>
      <c r="J294" s="5">
        <v>3041.3848281714868</v>
      </c>
      <c r="K294" s="5">
        <v>2884.6174728609572</v>
      </c>
      <c r="L294" s="5">
        <v>5028.0316505263308</v>
      </c>
      <c r="M294" s="5">
        <v>4289.1109112341037</v>
      </c>
      <c r="N294" s="5">
        <v>4652.0175908757165</v>
      </c>
      <c r="O294" s="5">
        <v>4652.2326533221731</v>
      </c>
      <c r="P294" s="5">
        <v>4579.0630512473808</v>
      </c>
      <c r="Q294" s="5">
        <v>4847.9257553250272</v>
      </c>
      <c r="R294" s="5">
        <v>5010.1438258531116</v>
      </c>
      <c r="S294" s="5">
        <v>4563.7539852818691</v>
      </c>
      <c r="T294" s="5">
        <v>4264.0898078841856</v>
      </c>
      <c r="U294" s="5">
        <v>4425.5823734868372</v>
      </c>
      <c r="V294" s="5">
        <v>4229.1124775445533</v>
      </c>
      <c r="W294" s="5">
        <v>4768.1919968372858</v>
      </c>
      <c r="X294" s="5">
        <v>4034.4343390953841</v>
      </c>
      <c r="Y294" s="5">
        <v>4328.4376803526766</v>
      </c>
      <c r="Z294" s="5">
        <v>4376.6275750983641</v>
      </c>
      <c r="AA294" s="5">
        <v>4250.1057716510477</v>
      </c>
      <c r="AB294" s="5">
        <v>4426.4007227462207</v>
      </c>
      <c r="AC294" s="5">
        <v>4537.5387519853412</v>
      </c>
      <c r="AD294" s="5">
        <v>4313.0602251140881</v>
      </c>
      <c r="AE294" s="5">
        <v>4119.7726299566639</v>
      </c>
      <c r="AF294" s="5">
        <v>4629.1377128271351</v>
      </c>
      <c r="AG294" s="5">
        <v>4363.7136891667869</v>
      </c>
    </row>
    <row r="295" spans="1:33">
      <c r="A295" s="56" t="s">
        <v>66</v>
      </c>
      <c r="B295" s="56" t="s">
        <v>197</v>
      </c>
      <c r="C295" s="56" t="s">
        <v>224</v>
      </c>
      <c r="D295" s="56" t="s">
        <v>225</v>
      </c>
      <c r="E295" s="56" t="s">
        <v>142</v>
      </c>
      <c r="F295" s="5">
        <v>0</v>
      </c>
      <c r="G295" s="5">
        <v>1.5117720000000011E-5</v>
      </c>
      <c r="H295" s="5">
        <v>3.1986479999999988E-5</v>
      </c>
      <c r="I295" s="5">
        <v>3.039301500000002E-5</v>
      </c>
      <c r="J295" s="5">
        <v>7.6949790000000013E-5</v>
      </c>
      <c r="K295" s="5">
        <v>261.42720973494988</v>
      </c>
      <c r="L295" s="5">
        <v>271.08486797812498</v>
      </c>
      <c r="M295" s="5">
        <v>227.76604181592</v>
      </c>
      <c r="N295" s="5">
        <v>263.26170888077007</v>
      </c>
      <c r="O295" s="5">
        <v>236.0709393210652</v>
      </c>
      <c r="P295" s="5">
        <v>230.41990334542999</v>
      </c>
      <c r="Q295" s="5">
        <v>233.08387378945511</v>
      </c>
      <c r="R295" s="5">
        <v>243.68521132615999</v>
      </c>
      <c r="S295" s="5">
        <v>244.8720617156898</v>
      </c>
      <c r="T295" s="5">
        <v>249.65267193232509</v>
      </c>
      <c r="U295" s="5">
        <v>249.71367091462011</v>
      </c>
      <c r="V295" s="5">
        <v>256.09566438802011</v>
      </c>
      <c r="W295" s="5">
        <v>258.00040594081031</v>
      </c>
      <c r="X295" s="5">
        <v>216.04988559427011</v>
      </c>
      <c r="Y295" s="5">
        <v>244.14043682878</v>
      </c>
      <c r="Z295" s="5">
        <v>221.96243260918479</v>
      </c>
      <c r="AA295" s="5">
        <v>211.66162298237501</v>
      </c>
      <c r="AB295" s="5">
        <v>207.73105211533991</v>
      </c>
      <c r="AC295" s="5">
        <v>212.07689369171479</v>
      </c>
      <c r="AD295" s="5">
        <v>235.22650986600499</v>
      </c>
      <c r="AE295" s="5">
        <v>232.58014153311021</v>
      </c>
      <c r="AF295" s="5">
        <v>224.97193229757511</v>
      </c>
      <c r="AG295" s="5">
        <v>223.19639989933489</v>
      </c>
    </row>
    <row r="296" spans="1:33">
      <c r="A296" s="56" t="s">
        <v>66</v>
      </c>
      <c r="B296" s="56" t="s">
        <v>197</v>
      </c>
      <c r="C296" s="56" t="s">
        <v>226</v>
      </c>
      <c r="D296" s="56" t="s">
        <v>227</v>
      </c>
      <c r="E296" s="56" t="s">
        <v>142</v>
      </c>
      <c r="F296" s="5">
        <v>0</v>
      </c>
      <c r="G296" s="5">
        <v>812.55004492781939</v>
      </c>
      <c r="H296" s="5">
        <v>2867.2518556095229</v>
      </c>
      <c r="I296" s="5">
        <v>2786.4617417313611</v>
      </c>
      <c r="J296" s="5">
        <v>2789.5066903161478</v>
      </c>
      <c r="K296" s="5">
        <v>2719.7316282909351</v>
      </c>
      <c r="L296" s="5">
        <v>3281.8346800576392</v>
      </c>
      <c r="M296" s="5">
        <v>5424.1416153618557</v>
      </c>
      <c r="N296" s="5">
        <v>5745.733297427545</v>
      </c>
      <c r="O296" s="5">
        <v>7099.9345224433328</v>
      </c>
      <c r="P296" s="5">
        <v>8057.3222018674351</v>
      </c>
      <c r="Q296" s="5">
        <v>8033.2185776796723</v>
      </c>
      <c r="R296" s="5">
        <v>7752.7281337661498</v>
      </c>
      <c r="S296" s="5">
        <v>7597.2930412470196</v>
      </c>
      <c r="T296" s="5">
        <v>7089.6311988710058</v>
      </c>
      <c r="U296" s="5">
        <v>7720.0082765312573</v>
      </c>
      <c r="V296" s="5">
        <v>7546.2747813059386</v>
      </c>
      <c r="W296" s="5">
        <v>8130.1598198684705</v>
      </c>
      <c r="X296" s="5">
        <v>7410.6400589949571</v>
      </c>
      <c r="Y296" s="5">
        <v>9494.7213483211872</v>
      </c>
      <c r="Z296" s="5">
        <v>10255.889955136479</v>
      </c>
      <c r="AA296" s="5">
        <v>10000.868517760129</v>
      </c>
      <c r="AB296" s="5">
        <v>9863.0247686059374</v>
      </c>
      <c r="AC296" s="5">
        <v>9425.7645088565987</v>
      </c>
      <c r="AD296" s="5">
        <v>9609.9947566489373</v>
      </c>
      <c r="AE296" s="5">
        <v>8788.1896826906159</v>
      </c>
      <c r="AF296" s="5">
        <v>8868.2292668178052</v>
      </c>
      <c r="AG296" s="5">
        <v>8567.9791187056471</v>
      </c>
    </row>
    <row r="297" spans="1:33">
      <c r="A297" s="56" t="s">
        <v>66</v>
      </c>
      <c r="B297" s="56" t="s">
        <v>197</v>
      </c>
      <c r="C297" s="56" t="s">
        <v>228</v>
      </c>
      <c r="D297" s="56" t="s">
        <v>229</v>
      </c>
      <c r="E297" s="56" t="s">
        <v>142</v>
      </c>
      <c r="F297" s="5">
        <v>0</v>
      </c>
      <c r="G297" s="5">
        <v>1.6073509999999999E-5</v>
      </c>
      <c r="H297" s="5">
        <v>3.7128734999999998E-5</v>
      </c>
      <c r="I297" s="5">
        <v>4.9698299999999998E-5</v>
      </c>
      <c r="J297" s="5">
        <v>8.5828275000000018E-5</v>
      </c>
      <c r="K297" s="5">
        <v>3.0870434499999979E-4</v>
      </c>
      <c r="L297" s="5">
        <v>4.301650599999998E-4</v>
      </c>
      <c r="M297" s="5">
        <v>477.46532684295522</v>
      </c>
      <c r="N297" s="5">
        <v>510.1146902451747</v>
      </c>
      <c r="O297" s="5">
        <v>818.88716973797511</v>
      </c>
      <c r="P297" s="5">
        <v>1443.4016681001549</v>
      </c>
      <c r="Q297" s="5">
        <v>1430.932206453675</v>
      </c>
      <c r="R297" s="5">
        <v>1289.8018495956539</v>
      </c>
      <c r="S297" s="5">
        <v>1358.68216764306</v>
      </c>
      <c r="T297" s="5">
        <v>1268.2805272560049</v>
      </c>
      <c r="U297" s="5">
        <v>1243.1555430370449</v>
      </c>
      <c r="V297" s="5">
        <v>1297.2580939388149</v>
      </c>
      <c r="W297" s="5">
        <v>1353.2764367756149</v>
      </c>
      <c r="X297" s="5">
        <v>1232.13223394529</v>
      </c>
      <c r="Y297" s="5">
        <v>2570.2890708227142</v>
      </c>
      <c r="Z297" s="5">
        <v>3053.6996723194211</v>
      </c>
      <c r="AA297" s="5">
        <v>3032.9354918305098</v>
      </c>
      <c r="AB297" s="5">
        <v>3151.8676161939929</v>
      </c>
      <c r="AC297" s="5">
        <v>2845.310209392836</v>
      </c>
      <c r="AD297" s="5">
        <v>3131.043587097643</v>
      </c>
      <c r="AE297" s="5">
        <v>3819.5062309374648</v>
      </c>
      <c r="AF297" s="5">
        <v>3957.1282124493791</v>
      </c>
      <c r="AG297" s="5">
        <v>3981.1622402534072</v>
      </c>
    </row>
    <row r="298" spans="1:33">
      <c r="A298" s="56" t="s">
        <v>66</v>
      </c>
      <c r="B298" s="56" t="s">
        <v>197</v>
      </c>
      <c r="C298" s="56" t="s">
        <v>230</v>
      </c>
      <c r="D298" s="56" t="s">
        <v>231</v>
      </c>
      <c r="E298" s="56" t="s">
        <v>142</v>
      </c>
      <c r="F298" s="5">
        <v>2777.4280579462902</v>
      </c>
      <c r="G298" s="5">
        <v>7392.5183204548384</v>
      </c>
      <c r="H298" s="5">
        <v>7508.3486928720076</v>
      </c>
      <c r="I298" s="5">
        <v>9185.1631096721321</v>
      </c>
      <c r="J298" s="5">
        <v>9344.8131674650049</v>
      </c>
      <c r="K298" s="5">
        <v>13150.07486934895</v>
      </c>
      <c r="L298" s="5">
        <v>13949.559631538359</v>
      </c>
      <c r="M298" s="5">
        <v>13505.306024041611</v>
      </c>
      <c r="N298" s="5">
        <v>14217.422803093899</v>
      </c>
      <c r="O298" s="5">
        <v>13996.70097852835</v>
      </c>
      <c r="P298" s="5">
        <v>14341.86106941359</v>
      </c>
      <c r="Q298" s="5">
        <v>14550.87142522549</v>
      </c>
      <c r="R298" s="5">
        <v>14238.48793389083</v>
      </c>
      <c r="S298" s="5">
        <v>15242.23261165801</v>
      </c>
      <c r="T298" s="5">
        <v>17949.236332389541</v>
      </c>
      <c r="U298" s="5">
        <v>17120.759839663409</v>
      </c>
      <c r="V298" s="5">
        <v>17238.033162862521</v>
      </c>
      <c r="W298" s="5">
        <v>17785.563766041301</v>
      </c>
      <c r="X298" s="5">
        <v>16828.809033046538</v>
      </c>
      <c r="Y298" s="5">
        <v>20144.909347788409</v>
      </c>
      <c r="Z298" s="5">
        <v>22684.86783583443</v>
      </c>
      <c r="AA298" s="5">
        <v>20967.58432910894</v>
      </c>
      <c r="AB298" s="5">
        <v>21259.406512763158</v>
      </c>
      <c r="AC298" s="5">
        <v>20493.361439114011</v>
      </c>
      <c r="AD298" s="5">
        <v>22461.92412288682</v>
      </c>
      <c r="AE298" s="5">
        <v>28276.668216992679</v>
      </c>
      <c r="AF298" s="5">
        <v>26503.78004947507</v>
      </c>
      <c r="AG298" s="5">
        <v>26840.382501998469</v>
      </c>
    </row>
    <row r="299" spans="1:33">
      <c r="A299" s="56" t="s">
        <v>66</v>
      </c>
      <c r="B299" s="56" t="s">
        <v>197</v>
      </c>
      <c r="C299" s="56" t="s">
        <v>232</v>
      </c>
      <c r="D299" s="56" t="s">
        <v>233</v>
      </c>
      <c r="E299" s="56" t="s">
        <v>142</v>
      </c>
      <c r="F299" s="5">
        <v>0</v>
      </c>
      <c r="G299" s="5">
        <v>1.3179795E-5</v>
      </c>
      <c r="H299" s="5">
        <v>2.3275735000000011E-5</v>
      </c>
      <c r="I299" s="5">
        <v>2.518145500000002E-5</v>
      </c>
      <c r="J299" s="5">
        <v>3.8336794999999988E-5</v>
      </c>
      <c r="K299" s="5">
        <v>6.8206445000000015E-5</v>
      </c>
      <c r="L299" s="5">
        <v>1.56562945E-4</v>
      </c>
      <c r="M299" s="5">
        <v>1.6112700999999999E-4</v>
      </c>
      <c r="N299" s="5">
        <v>1.7532056499999999E-4</v>
      </c>
      <c r="O299" s="5">
        <v>1.8406257500000009E-4</v>
      </c>
      <c r="P299" s="5">
        <v>429.99555852992489</v>
      </c>
      <c r="Q299" s="5">
        <v>436.30853721566518</v>
      </c>
      <c r="R299" s="5">
        <v>423.93996843815552</v>
      </c>
      <c r="S299" s="5">
        <v>419.21268877083958</v>
      </c>
      <c r="T299" s="5">
        <v>392.44712408579522</v>
      </c>
      <c r="U299" s="5">
        <v>379.02939742660959</v>
      </c>
      <c r="V299" s="5">
        <v>395.07579137888519</v>
      </c>
      <c r="W299" s="5">
        <v>991.64641937150964</v>
      </c>
      <c r="X299" s="5">
        <v>2255.6606838274379</v>
      </c>
      <c r="Y299" s="5">
        <v>7956.4776290045284</v>
      </c>
      <c r="Z299" s="5">
        <v>8166.4326260484431</v>
      </c>
      <c r="AA299" s="5">
        <v>7724.9310213970293</v>
      </c>
      <c r="AB299" s="5">
        <v>7916.9963135258331</v>
      </c>
      <c r="AC299" s="5">
        <v>7302.2601004886146</v>
      </c>
      <c r="AD299" s="5">
        <v>8033.1129135733954</v>
      </c>
      <c r="AE299" s="5">
        <v>7200.5817358184613</v>
      </c>
      <c r="AF299" s="5">
        <v>7280.7904035433994</v>
      </c>
      <c r="AG299" s="5">
        <v>7114.496291978292</v>
      </c>
    </row>
    <row r="300" spans="1:33">
      <c r="A300" s="56" t="s">
        <v>66</v>
      </c>
      <c r="B300" s="56" t="s">
        <v>163</v>
      </c>
      <c r="C300" s="56" t="s">
        <v>234</v>
      </c>
      <c r="D300" s="56" t="s">
        <v>235</v>
      </c>
      <c r="E300" s="56" t="s">
        <v>142</v>
      </c>
      <c r="F300" s="5">
        <v>3.3120999000000001E-4</v>
      </c>
      <c r="G300" s="5">
        <v>3.155864E-4</v>
      </c>
      <c r="H300" s="5">
        <v>1309.2077135908501</v>
      </c>
      <c r="I300" s="5">
        <v>1354.637564762696</v>
      </c>
      <c r="J300" s="5">
        <v>1280.492893258496</v>
      </c>
      <c r="K300" s="5">
        <v>1349.075808756354</v>
      </c>
      <c r="L300" s="5">
        <v>1741.7288820405299</v>
      </c>
      <c r="M300" s="5">
        <v>4965.8608737391132</v>
      </c>
      <c r="N300" s="5">
        <v>5053.9526930969014</v>
      </c>
      <c r="O300" s="5">
        <v>5467.2298449455056</v>
      </c>
      <c r="P300" s="5">
        <v>5161.3597846619277</v>
      </c>
      <c r="Q300" s="5">
        <v>5131.4362821901759</v>
      </c>
      <c r="R300" s="5">
        <v>5018.4627162305587</v>
      </c>
      <c r="S300" s="5">
        <v>4980.7604584690234</v>
      </c>
      <c r="T300" s="5">
        <v>5158.4506468281397</v>
      </c>
      <c r="U300" s="5">
        <v>4707.2524714870588</v>
      </c>
      <c r="V300" s="5">
        <v>5152.8643316117432</v>
      </c>
      <c r="W300" s="5">
        <v>5010.6940188668677</v>
      </c>
      <c r="X300" s="5">
        <v>5095.9852102544937</v>
      </c>
      <c r="Y300" s="5">
        <v>4840.3417092311956</v>
      </c>
      <c r="Z300" s="5">
        <v>5313.9480177380756</v>
      </c>
      <c r="AA300" s="5">
        <v>5068.1498195853901</v>
      </c>
      <c r="AB300" s="5">
        <v>4993.3687230909818</v>
      </c>
      <c r="AC300" s="5">
        <v>4871.3255670273556</v>
      </c>
      <c r="AD300" s="5">
        <v>4912.114326526329</v>
      </c>
      <c r="AE300" s="5">
        <v>5095.4061263758376</v>
      </c>
      <c r="AF300" s="5">
        <v>4570.6698015496904</v>
      </c>
      <c r="AG300" s="5">
        <v>4952.5964286685094</v>
      </c>
    </row>
    <row r="301" spans="1:33">
      <c r="A301" s="56" t="s">
        <v>66</v>
      </c>
      <c r="B301" s="56" t="s">
        <v>163</v>
      </c>
      <c r="C301" s="56" t="s">
        <v>236</v>
      </c>
      <c r="D301" s="56" t="s">
        <v>237</v>
      </c>
      <c r="E301" s="56" t="s">
        <v>142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</row>
    <row r="302" spans="1:33">
      <c r="A302" s="56" t="s">
        <v>66</v>
      </c>
      <c r="B302" s="56" t="s">
        <v>163</v>
      </c>
      <c r="C302" s="56" t="s">
        <v>238</v>
      </c>
      <c r="D302" s="56" t="s">
        <v>239</v>
      </c>
      <c r="E302" s="56" t="s">
        <v>142</v>
      </c>
      <c r="F302" s="5">
        <v>1775.989846002745</v>
      </c>
      <c r="G302" s="5">
        <v>1671.77801732388</v>
      </c>
      <c r="H302" s="5">
        <v>1865.7129244119101</v>
      </c>
      <c r="I302" s="5">
        <v>1781.0199114868501</v>
      </c>
      <c r="J302" s="5">
        <v>12703.26270432982</v>
      </c>
      <c r="K302" s="5">
        <v>13550.324351199029</v>
      </c>
      <c r="L302" s="5">
        <v>13206.135162356</v>
      </c>
      <c r="M302" s="5">
        <v>12741.031600075439</v>
      </c>
      <c r="N302" s="5">
        <v>13888.867153716459</v>
      </c>
      <c r="O302" s="5">
        <v>14842.14020952317</v>
      </c>
      <c r="P302" s="5">
        <v>14170.92430854005</v>
      </c>
      <c r="Q302" s="5">
        <v>15104.37014149791</v>
      </c>
      <c r="R302" s="5">
        <v>16228.235184487699</v>
      </c>
      <c r="S302" s="5">
        <v>23464.21141332695</v>
      </c>
      <c r="T302" s="5">
        <v>22072.901491532939</v>
      </c>
      <c r="U302" s="5">
        <v>22785.931179849791</v>
      </c>
      <c r="V302" s="5">
        <v>24771.22576723402</v>
      </c>
      <c r="W302" s="5">
        <v>23850.306169383199</v>
      </c>
      <c r="X302" s="5">
        <v>22729.344654420289</v>
      </c>
      <c r="Y302" s="5">
        <v>23685.77020450672</v>
      </c>
      <c r="Z302" s="5">
        <v>24980.125841235549</v>
      </c>
      <c r="AA302" s="5">
        <v>23444.467861620589</v>
      </c>
      <c r="AB302" s="5">
        <v>23262.555609587071</v>
      </c>
      <c r="AC302" s="5">
        <v>21126.839911656221</v>
      </c>
      <c r="AD302" s="5">
        <v>22466.56803467753</v>
      </c>
      <c r="AE302" s="5">
        <v>21158.37403690883</v>
      </c>
      <c r="AF302" s="5">
        <v>21112.663779622701</v>
      </c>
      <c r="AG302" s="5">
        <v>22538.004074492961</v>
      </c>
    </row>
    <row r="303" spans="1:33">
      <c r="A303" s="56" t="s">
        <v>66</v>
      </c>
      <c r="B303" s="56" t="s">
        <v>163</v>
      </c>
      <c r="C303" s="56" t="s">
        <v>240</v>
      </c>
      <c r="D303" s="56" t="s">
        <v>241</v>
      </c>
      <c r="E303" s="56" t="s">
        <v>142</v>
      </c>
      <c r="F303" s="5">
        <v>1384.8657920672049</v>
      </c>
      <c r="G303" s="5">
        <v>1319.8653920087399</v>
      </c>
      <c r="H303" s="5">
        <v>5675.2780559715393</v>
      </c>
      <c r="I303" s="5">
        <v>5813.6459369156273</v>
      </c>
      <c r="J303" s="5">
        <v>5567.9457136901447</v>
      </c>
      <c r="K303" s="5">
        <v>8108.113188847834</v>
      </c>
      <c r="L303" s="5">
        <v>9383.295947053688</v>
      </c>
      <c r="M303" s="5">
        <v>9213.51896962102</v>
      </c>
      <c r="N303" s="5">
        <v>9040.4252995842744</v>
      </c>
      <c r="O303" s="5">
        <v>9915.693822670888</v>
      </c>
      <c r="P303" s="5">
        <v>11253.521902885401</v>
      </c>
      <c r="Q303" s="5">
        <v>10850.92386127043</v>
      </c>
      <c r="R303" s="5">
        <v>10483.48250835086</v>
      </c>
      <c r="S303" s="5">
        <v>10555.64452685861</v>
      </c>
      <c r="T303" s="5">
        <v>10433.80730784699</v>
      </c>
      <c r="U303" s="5">
        <v>9721.1394492158852</v>
      </c>
      <c r="V303" s="5">
        <v>10270.87262048531</v>
      </c>
      <c r="W303" s="5">
        <v>13825.398007029</v>
      </c>
      <c r="X303" s="5">
        <v>14454.32344985358</v>
      </c>
      <c r="Y303" s="5">
        <v>15865.672301907171</v>
      </c>
      <c r="Z303" s="5">
        <v>17935.289234717769</v>
      </c>
      <c r="AA303" s="5">
        <v>17990.76455485445</v>
      </c>
      <c r="AB303" s="5">
        <v>17198.407657162348</v>
      </c>
      <c r="AC303" s="5">
        <v>16425.77946584603</v>
      </c>
      <c r="AD303" s="5">
        <v>16818.20999741957</v>
      </c>
      <c r="AE303" s="5">
        <v>18448.889032968022</v>
      </c>
      <c r="AF303" s="5">
        <v>20172.67335990939</v>
      </c>
      <c r="AG303" s="5">
        <v>21379.513439308001</v>
      </c>
    </row>
    <row r="304" spans="1:33">
      <c r="A304" s="56" t="s">
        <v>66</v>
      </c>
      <c r="B304" s="56" t="s">
        <v>163</v>
      </c>
      <c r="C304" s="56" t="s">
        <v>242</v>
      </c>
      <c r="D304" s="56" t="s">
        <v>243</v>
      </c>
      <c r="E304" s="56" t="s">
        <v>142</v>
      </c>
      <c r="F304" s="5">
        <v>653.10154212050031</v>
      </c>
      <c r="G304" s="5">
        <v>656.15171598877487</v>
      </c>
      <c r="H304" s="5">
        <v>679.5631819846401</v>
      </c>
      <c r="I304" s="5">
        <v>664.95426867383026</v>
      </c>
      <c r="J304" s="5">
        <v>621.0147998810703</v>
      </c>
      <c r="K304" s="5">
        <v>660.08986485669482</v>
      </c>
      <c r="L304" s="5">
        <v>628.62653584453994</v>
      </c>
      <c r="M304" s="5">
        <v>585.71207792014445</v>
      </c>
      <c r="N304" s="5">
        <v>657.38162967513483</v>
      </c>
      <c r="O304" s="5">
        <v>768.22502459283453</v>
      </c>
      <c r="P304" s="5">
        <v>860.94354031445005</v>
      </c>
      <c r="Q304" s="5">
        <v>818.20623520380013</v>
      </c>
      <c r="R304" s="5">
        <v>833.03006034000475</v>
      </c>
      <c r="S304" s="5">
        <v>836.6527386821698</v>
      </c>
      <c r="T304" s="5">
        <v>808.80450954431456</v>
      </c>
      <c r="U304" s="5">
        <v>716.43916341340537</v>
      </c>
      <c r="V304" s="5">
        <v>814.06970656310511</v>
      </c>
      <c r="W304" s="5">
        <v>766.22089054525031</v>
      </c>
      <c r="X304" s="5">
        <v>782.82036524754528</v>
      </c>
      <c r="Y304" s="5">
        <v>823.42765121515072</v>
      </c>
      <c r="Z304" s="5">
        <v>757.77436875943522</v>
      </c>
      <c r="AA304" s="5">
        <v>762.6018059859648</v>
      </c>
      <c r="AB304" s="5">
        <v>731.56645946408446</v>
      </c>
      <c r="AC304" s="5">
        <v>739.62202869819998</v>
      </c>
      <c r="AD304" s="5">
        <v>742.93006967924953</v>
      </c>
      <c r="AE304" s="5">
        <v>737.46745511998995</v>
      </c>
      <c r="AF304" s="5">
        <v>627.59318211544564</v>
      </c>
      <c r="AG304" s="5">
        <v>703.52316514054553</v>
      </c>
    </row>
    <row r="305" spans="1:33">
      <c r="A305" s="56" t="s">
        <v>66</v>
      </c>
      <c r="B305" s="56" t="s">
        <v>163</v>
      </c>
      <c r="C305" s="56" t="s">
        <v>244</v>
      </c>
      <c r="D305" s="56" t="s">
        <v>245</v>
      </c>
      <c r="E305" s="56" t="s">
        <v>142</v>
      </c>
      <c r="F305" s="5">
        <v>1.2107125E-5</v>
      </c>
      <c r="G305" s="5">
        <v>1.6552485E-5</v>
      </c>
      <c r="H305" s="5">
        <v>2.222516999999999E-5</v>
      </c>
      <c r="I305" s="5">
        <v>2.9910260000000001E-5</v>
      </c>
      <c r="J305" s="5">
        <v>2.6828765000000011E-5</v>
      </c>
      <c r="K305" s="5">
        <v>4.0785919999999993E-5</v>
      </c>
      <c r="L305" s="5">
        <v>6.4230384999999979E-5</v>
      </c>
      <c r="M305" s="5">
        <v>7.0099689999999988E-5</v>
      </c>
      <c r="N305" s="5">
        <v>7.2397795E-5</v>
      </c>
      <c r="O305" s="5">
        <v>6.8227704999999998E-5</v>
      </c>
      <c r="P305" s="5">
        <v>9.2518569999999956E-5</v>
      </c>
      <c r="Q305" s="5">
        <v>1.0995795500000011E-4</v>
      </c>
      <c r="R305" s="5">
        <v>1.0892259500000001E-4</v>
      </c>
      <c r="S305" s="5">
        <v>1.00609535E-4</v>
      </c>
      <c r="T305" s="5">
        <v>1.7402669999999989E-4</v>
      </c>
      <c r="U305" s="5">
        <v>1.5217656500000001E-4</v>
      </c>
      <c r="V305" s="5">
        <v>1.7006358499999991E-4</v>
      </c>
      <c r="W305" s="5">
        <v>1.9289770999999999E-4</v>
      </c>
      <c r="X305" s="5">
        <v>6.5487641499999984E-4</v>
      </c>
      <c r="Y305" s="5">
        <v>126.20412517610001</v>
      </c>
      <c r="Z305" s="5">
        <v>125.57196976122999</v>
      </c>
      <c r="AA305" s="5">
        <v>124.798649649905</v>
      </c>
      <c r="AB305" s="5">
        <v>1687.1684507672151</v>
      </c>
      <c r="AC305" s="5">
        <v>8236.2062062047298</v>
      </c>
      <c r="AD305" s="5">
        <v>7711.603981487855</v>
      </c>
      <c r="AE305" s="5">
        <v>8335.7305134213675</v>
      </c>
      <c r="AF305" s="5">
        <v>7419.6149295982004</v>
      </c>
      <c r="AG305" s="5">
        <v>8321.3755550687238</v>
      </c>
    </row>
    <row r="306" spans="1:33">
      <c r="A306" s="56" t="s">
        <v>66</v>
      </c>
      <c r="B306" s="56" t="s">
        <v>163</v>
      </c>
      <c r="C306" s="56" t="s">
        <v>246</v>
      </c>
      <c r="D306" s="56" t="s">
        <v>247</v>
      </c>
      <c r="E306" s="56" t="s">
        <v>142</v>
      </c>
      <c r="F306" s="5">
        <v>1.5937525E-5</v>
      </c>
      <c r="G306" s="5">
        <v>1.6258229999999998E-5</v>
      </c>
      <c r="H306" s="5">
        <v>1.6319115000000009E-5</v>
      </c>
      <c r="I306" s="5">
        <v>2.752507000000001E-5</v>
      </c>
      <c r="J306" s="5">
        <v>2.4589544999999999E-5</v>
      </c>
      <c r="K306" s="5">
        <v>2.9913345E-5</v>
      </c>
      <c r="L306" s="5">
        <v>4.9532945000000018E-5</v>
      </c>
      <c r="M306" s="5">
        <v>5.1911105000000033E-5</v>
      </c>
      <c r="N306" s="5">
        <v>5.2455450000000003E-5</v>
      </c>
      <c r="O306" s="5">
        <v>5.1540799999999972E-5</v>
      </c>
      <c r="P306" s="5">
        <v>6.5752889999999984E-5</v>
      </c>
      <c r="Q306" s="5">
        <v>6.6047145000000003E-5</v>
      </c>
      <c r="R306" s="5">
        <v>6.1617734999999994E-5</v>
      </c>
      <c r="S306" s="5">
        <v>5.6061000000000018E-5</v>
      </c>
      <c r="T306" s="5">
        <v>8.5422659999999975E-5</v>
      </c>
      <c r="U306" s="5">
        <v>7.4350339999999988E-5</v>
      </c>
      <c r="V306" s="5">
        <v>8.4049910000000004E-5</v>
      </c>
      <c r="W306" s="5">
        <v>9.6880800000000036E-5</v>
      </c>
      <c r="X306" s="5">
        <v>8.9627045000000011E-5</v>
      </c>
      <c r="Y306" s="5">
        <v>1.3072413999999999E-4</v>
      </c>
      <c r="Z306" s="5">
        <v>1.3884883000000011E-4</v>
      </c>
      <c r="AA306" s="5">
        <v>1.5356254999999999E-4</v>
      </c>
      <c r="AB306" s="5">
        <v>4.3525186999999988E-4</v>
      </c>
      <c r="AC306" s="5">
        <v>5.100544349999998E-4</v>
      </c>
      <c r="AD306" s="5">
        <v>4.7818359499999971E-4</v>
      </c>
      <c r="AE306" s="5">
        <v>624.49044537678515</v>
      </c>
      <c r="AF306" s="5">
        <v>543.71029296145502</v>
      </c>
      <c r="AG306" s="5">
        <v>585.9669771337152</v>
      </c>
    </row>
    <row r="307" spans="1:33">
      <c r="A307" s="56" t="s">
        <v>66</v>
      </c>
      <c r="B307" s="56" t="s">
        <v>163</v>
      </c>
      <c r="C307" s="56" t="s">
        <v>248</v>
      </c>
      <c r="D307" s="56" t="s">
        <v>249</v>
      </c>
      <c r="E307" s="56" t="s">
        <v>142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</row>
    <row r="308" spans="1:33">
      <c r="A308" s="56" t="s">
        <v>66</v>
      </c>
      <c r="B308" s="56" t="s">
        <v>163</v>
      </c>
      <c r="C308" s="56" t="s">
        <v>250</v>
      </c>
      <c r="D308" s="56" t="s">
        <v>251</v>
      </c>
      <c r="E308" s="56" t="s">
        <v>142</v>
      </c>
      <c r="F308" s="5">
        <v>1349.1295502175451</v>
      </c>
      <c r="G308" s="5">
        <v>1309.7977270371539</v>
      </c>
      <c r="H308" s="5">
        <v>1266.65851131004</v>
      </c>
      <c r="I308" s="5">
        <v>1363.2793363569549</v>
      </c>
      <c r="J308" s="5">
        <v>1370.2706497255101</v>
      </c>
      <c r="K308" s="5">
        <v>1374.649549844255</v>
      </c>
      <c r="L308" s="5">
        <v>1354.5877349921161</v>
      </c>
      <c r="M308" s="5">
        <v>1372.66444395335</v>
      </c>
      <c r="N308" s="5">
        <v>1308.9090514053059</v>
      </c>
      <c r="O308" s="5">
        <v>2950.8633916926142</v>
      </c>
      <c r="P308" s="5">
        <v>3057.9314819364208</v>
      </c>
      <c r="Q308" s="5">
        <v>3185.149464211554</v>
      </c>
      <c r="R308" s="5">
        <v>3151.5519036685419</v>
      </c>
      <c r="S308" s="5">
        <v>2945.0576399203592</v>
      </c>
      <c r="T308" s="5">
        <v>3040.6693220902189</v>
      </c>
      <c r="U308" s="5">
        <v>2923.008219003596</v>
      </c>
      <c r="V308" s="5">
        <v>3103.570609201648</v>
      </c>
      <c r="W308" s="5">
        <v>2687.2475196487289</v>
      </c>
      <c r="X308" s="5">
        <v>2678.0628289272522</v>
      </c>
      <c r="Y308" s="5">
        <v>2532.5768844367822</v>
      </c>
      <c r="Z308" s="5">
        <v>2640.7841228908378</v>
      </c>
      <c r="AA308" s="5">
        <v>2764.684012835261</v>
      </c>
      <c r="AB308" s="5">
        <v>2919.5162632372908</v>
      </c>
      <c r="AC308" s="5">
        <v>2776.466472651965</v>
      </c>
      <c r="AD308" s="5">
        <v>2704.4438781312879</v>
      </c>
      <c r="AE308" s="5">
        <v>2758.1415323462429</v>
      </c>
      <c r="AF308" s="5">
        <v>2389.3242612481049</v>
      </c>
      <c r="AG308" s="5">
        <v>2631.6891962107611</v>
      </c>
    </row>
    <row r="309" spans="1:33">
      <c r="A309" s="56" t="s">
        <v>66</v>
      </c>
      <c r="B309" s="56" t="s">
        <v>198</v>
      </c>
      <c r="C309" s="56" t="s">
        <v>252</v>
      </c>
      <c r="D309" s="56" t="s">
        <v>253</v>
      </c>
      <c r="E309" s="56" t="s">
        <v>142</v>
      </c>
      <c r="F309" s="5">
        <v>0</v>
      </c>
      <c r="G309" s="5">
        <v>7.196975499999998E-5</v>
      </c>
      <c r="H309" s="5">
        <v>5.9543034999999998E-5</v>
      </c>
      <c r="I309" s="5">
        <v>3.1744882900000011E-3</v>
      </c>
      <c r="J309" s="5">
        <v>2.9858664050000012E-3</v>
      </c>
      <c r="K309" s="5">
        <v>3.0564952850000021E-3</v>
      </c>
      <c r="L309" s="5">
        <v>264.66641679864023</v>
      </c>
      <c r="M309" s="5">
        <v>332.5516709411001</v>
      </c>
      <c r="N309" s="5">
        <v>292.05882175400501</v>
      </c>
      <c r="O309" s="5">
        <v>297.17475281451487</v>
      </c>
      <c r="P309" s="5">
        <v>1334.441721236889</v>
      </c>
      <c r="Q309" s="5">
        <v>1198.951455276605</v>
      </c>
      <c r="R309" s="5">
        <v>1402.337195476041</v>
      </c>
      <c r="S309" s="5">
        <v>1160.9241941205789</v>
      </c>
      <c r="T309" s="5">
        <v>1260.0217153014901</v>
      </c>
      <c r="U309" s="5">
        <v>1165.271461038725</v>
      </c>
      <c r="V309" s="5">
        <v>1241.024874426221</v>
      </c>
      <c r="W309" s="5">
        <v>1286.540140618494</v>
      </c>
      <c r="X309" s="5">
        <v>1278.917432961995</v>
      </c>
      <c r="Y309" s="5">
        <v>1113.6448625176649</v>
      </c>
      <c r="Z309" s="5">
        <v>1170.394388667695</v>
      </c>
      <c r="AA309" s="5">
        <v>1377.116535968845</v>
      </c>
      <c r="AB309" s="5">
        <v>1254.254634616404</v>
      </c>
      <c r="AC309" s="5">
        <v>1446.7639086109409</v>
      </c>
      <c r="AD309" s="5">
        <v>1218.2338845824549</v>
      </c>
      <c r="AE309" s="5">
        <v>1346.161279210964</v>
      </c>
      <c r="AF309" s="5">
        <v>1202.2164373970811</v>
      </c>
      <c r="AG309" s="5">
        <v>1289.2629408297339</v>
      </c>
    </row>
    <row r="310" spans="1:33">
      <c r="A310" s="56" t="s">
        <v>66</v>
      </c>
      <c r="B310" s="56" t="s">
        <v>198</v>
      </c>
      <c r="C310" s="56" t="s">
        <v>254</v>
      </c>
      <c r="D310" s="56" t="s">
        <v>255</v>
      </c>
      <c r="E310" s="56" t="s">
        <v>142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</row>
    <row r="311" spans="1:33">
      <c r="A311" s="56" t="s">
        <v>66</v>
      </c>
      <c r="B311" s="56" t="s">
        <v>198</v>
      </c>
      <c r="C311" s="56" t="s">
        <v>256</v>
      </c>
      <c r="D311" s="56" t="s">
        <v>257</v>
      </c>
      <c r="E311" s="56" t="s">
        <v>142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</row>
    <row r="312" spans="1:33">
      <c r="A312" s="56" t="s">
        <v>66</v>
      </c>
      <c r="B312" s="56" t="s">
        <v>198</v>
      </c>
      <c r="C312" s="56" t="s">
        <v>258</v>
      </c>
      <c r="D312" s="56" t="s">
        <v>259</v>
      </c>
      <c r="E312" s="56" t="s">
        <v>142</v>
      </c>
      <c r="F312" s="5">
        <v>5410.0213848216608</v>
      </c>
      <c r="G312" s="5">
        <v>5891.9826574240687</v>
      </c>
      <c r="H312" s="5">
        <v>5413.2827414580952</v>
      </c>
      <c r="I312" s="5">
        <v>5464.1497440843641</v>
      </c>
      <c r="J312" s="5">
        <v>5270.4181232596438</v>
      </c>
      <c r="K312" s="5">
        <v>5528.489208266059</v>
      </c>
      <c r="L312" s="5">
        <v>5603.8842015717364</v>
      </c>
      <c r="M312" s="5">
        <v>6239.5711570852454</v>
      </c>
      <c r="N312" s="5">
        <v>7551.9754062493894</v>
      </c>
      <c r="O312" s="5">
        <v>7431.4470056106393</v>
      </c>
      <c r="P312" s="5">
        <v>8064.148363165672</v>
      </c>
      <c r="Q312" s="5">
        <v>7451.6435712696466</v>
      </c>
      <c r="R312" s="5">
        <v>8440.715088569179</v>
      </c>
      <c r="S312" s="5">
        <v>7557.7611808363336</v>
      </c>
      <c r="T312" s="5">
        <v>7660.3102671855449</v>
      </c>
      <c r="U312" s="5">
        <v>7295.3870533542968</v>
      </c>
      <c r="V312" s="5">
        <v>7490.1913749935093</v>
      </c>
      <c r="W312" s="5">
        <v>7578.1808022496307</v>
      </c>
      <c r="X312" s="5">
        <v>9230.9549043686675</v>
      </c>
      <c r="Y312" s="5">
        <v>12128.556024783769</v>
      </c>
      <c r="Z312" s="5">
        <v>12477.13355255237</v>
      </c>
      <c r="AA312" s="5">
        <v>12499.566119272071</v>
      </c>
      <c r="AB312" s="5">
        <v>16050.25348258729</v>
      </c>
      <c r="AC312" s="5">
        <v>18409.685444020211</v>
      </c>
      <c r="AD312" s="5">
        <v>16184.4330249177</v>
      </c>
      <c r="AE312" s="5">
        <v>16266.41464884478</v>
      </c>
      <c r="AF312" s="5">
        <v>12977.44361590239</v>
      </c>
      <c r="AG312" s="5">
        <v>14204.03237366724</v>
      </c>
    </row>
    <row r="313" spans="1:33">
      <c r="A313" s="56" t="s">
        <v>66</v>
      </c>
      <c r="B313" s="56" t="s">
        <v>198</v>
      </c>
      <c r="C313" s="56" t="s">
        <v>260</v>
      </c>
      <c r="D313" s="56" t="s">
        <v>261</v>
      </c>
      <c r="E313" s="56" t="s">
        <v>142</v>
      </c>
      <c r="F313" s="5">
        <v>5780.8946333694284</v>
      </c>
      <c r="G313" s="5">
        <v>6431.0886897258733</v>
      </c>
      <c r="H313" s="5">
        <v>5789.8455246218846</v>
      </c>
      <c r="I313" s="5">
        <v>8836.0253732122128</v>
      </c>
      <c r="J313" s="5">
        <v>8451.8200398667304</v>
      </c>
      <c r="K313" s="5">
        <v>8829.464038141572</v>
      </c>
      <c r="L313" s="5">
        <v>9212.9442325977107</v>
      </c>
      <c r="M313" s="5">
        <v>9626.8024756852119</v>
      </c>
      <c r="N313" s="5">
        <v>8762.2381775143131</v>
      </c>
      <c r="O313" s="5">
        <v>8935.2264829722772</v>
      </c>
      <c r="P313" s="5">
        <v>14313.397886372069</v>
      </c>
      <c r="Q313" s="5">
        <v>13242.67851932011</v>
      </c>
      <c r="R313" s="5">
        <v>15127.980273750371</v>
      </c>
      <c r="S313" s="5">
        <v>13199.411646721819</v>
      </c>
      <c r="T313" s="5">
        <v>16584.03801244151</v>
      </c>
      <c r="U313" s="5">
        <v>15352.30498984824</v>
      </c>
      <c r="V313" s="5">
        <v>16144.751444346981</v>
      </c>
      <c r="W313" s="5">
        <v>16258.2323197653</v>
      </c>
      <c r="X313" s="5">
        <v>16285.910709979709</v>
      </c>
      <c r="Y313" s="5">
        <v>14629.764308282631</v>
      </c>
      <c r="Z313" s="5">
        <v>14550.91277596603</v>
      </c>
      <c r="AA313" s="5">
        <v>15837.20923658</v>
      </c>
      <c r="AB313" s="5">
        <v>12059.49861017098</v>
      </c>
      <c r="AC313" s="5">
        <v>13650.84849773419</v>
      </c>
      <c r="AD313" s="5">
        <v>11879.841334204069</v>
      </c>
      <c r="AE313" s="5">
        <v>12652.920396201291</v>
      </c>
      <c r="AF313" s="5">
        <v>11924.097656131191</v>
      </c>
      <c r="AG313" s="5">
        <v>11726.7689615092</v>
      </c>
    </row>
    <row r="314" spans="1:33">
      <c r="A314" s="56" t="s">
        <v>66</v>
      </c>
      <c r="B314" s="56" t="s">
        <v>198</v>
      </c>
      <c r="C314" s="56" t="s">
        <v>262</v>
      </c>
      <c r="D314" s="56" t="s">
        <v>263</v>
      </c>
      <c r="E314" s="56" t="s">
        <v>142</v>
      </c>
      <c r="F314" s="5">
        <v>0</v>
      </c>
      <c r="G314" s="5">
        <v>1799.9995495303549</v>
      </c>
      <c r="H314" s="5">
        <v>1652.804318126116</v>
      </c>
      <c r="I314" s="5">
        <v>1661.721074578749</v>
      </c>
      <c r="J314" s="5">
        <v>1633.229629141021</v>
      </c>
      <c r="K314" s="5">
        <v>2552.5587500762058</v>
      </c>
      <c r="L314" s="5">
        <v>4396.4153897644528</v>
      </c>
      <c r="M314" s="5">
        <v>6304.5315474660611</v>
      </c>
      <c r="N314" s="5">
        <v>5883.1367738061344</v>
      </c>
      <c r="O314" s="5">
        <v>5680.4991631491866</v>
      </c>
      <c r="P314" s="5">
        <v>6015.9885637630723</v>
      </c>
      <c r="Q314" s="5">
        <v>5689.7804454201669</v>
      </c>
      <c r="R314" s="5">
        <v>6547.9664761837139</v>
      </c>
      <c r="S314" s="5">
        <v>5807.7773745374561</v>
      </c>
      <c r="T314" s="5">
        <v>6059.2594508692046</v>
      </c>
      <c r="U314" s="5">
        <v>5759.3398316394141</v>
      </c>
      <c r="V314" s="5">
        <v>5992.4819407081723</v>
      </c>
      <c r="W314" s="5">
        <v>5884.3373547782157</v>
      </c>
      <c r="X314" s="5">
        <v>6241.4070577302537</v>
      </c>
      <c r="Y314" s="5">
        <v>5743.0643618502108</v>
      </c>
      <c r="Z314" s="5">
        <v>5723.4527870906686</v>
      </c>
      <c r="AA314" s="5">
        <v>6115.5849212390394</v>
      </c>
      <c r="AB314" s="5">
        <v>5822.208374288175</v>
      </c>
      <c r="AC314" s="5">
        <v>6639.6656066856794</v>
      </c>
      <c r="AD314" s="5">
        <v>6043.9384643640151</v>
      </c>
      <c r="AE314" s="5">
        <v>6164.9942461673163</v>
      </c>
      <c r="AF314" s="5">
        <v>5862.6033562706807</v>
      </c>
      <c r="AG314" s="5">
        <v>5874.0257659322206</v>
      </c>
    </row>
    <row r="315" spans="1:33">
      <c r="A315" s="56" t="s">
        <v>66</v>
      </c>
      <c r="B315" s="56" t="s">
        <v>198</v>
      </c>
      <c r="C315" s="56" t="s">
        <v>264</v>
      </c>
      <c r="D315" s="56" t="s">
        <v>265</v>
      </c>
      <c r="E315" s="56" t="s">
        <v>142</v>
      </c>
      <c r="F315" s="5">
        <v>0</v>
      </c>
      <c r="G315" s="5">
        <v>1.8171814999999999E-5</v>
      </c>
      <c r="H315" s="5">
        <v>3.9429109999999992E-5</v>
      </c>
      <c r="I315" s="5">
        <v>3.6975405000000012E-5</v>
      </c>
      <c r="J315" s="5">
        <v>3.3585809999999987E-5</v>
      </c>
      <c r="K315" s="5">
        <v>7.560031999999999E-5</v>
      </c>
      <c r="L315" s="5">
        <v>1.950751950000001E-4</v>
      </c>
      <c r="M315" s="5">
        <v>2.1228809E-4</v>
      </c>
      <c r="N315" s="5">
        <v>746.86309387359518</v>
      </c>
      <c r="O315" s="5">
        <v>710.46133403531553</v>
      </c>
      <c r="P315" s="5">
        <v>704.16586970503442</v>
      </c>
      <c r="Q315" s="5">
        <v>1070.5055329615</v>
      </c>
      <c r="R315" s="5">
        <v>1113.721297425659</v>
      </c>
      <c r="S315" s="5">
        <v>1123.263969286405</v>
      </c>
      <c r="T315" s="5">
        <v>1075.928217541375</v>
      </c>
      <c r="U315" s="5">
        <v>952.76477174500474</v>
      </c>
      <c r="V315" s="5">
        <v>1079.5006033949539</v>
      </c>
      <c r="W315" s="5">
        <v>1098.8642964939961</v>
      </c>
      <c r="X315" s="5">
        <v>1051.9606156436989</v>
      </c>
      <c r="Y315" s="5">
        <v>2065.6536499749409</v>
      </c>
      <c r="Z315" s="5">
        <v>2008.5603794134299</v>
      </c>
      <c r="AA315" s="5">
        <v>2014.3860140428051</v>
      </c>
      <c r="AB315" s="5">
        <v>2044.4454561345501</v>
      </c>
      <c r="AC315" s="5">
        <v>2107.7254785371251</v>
      </c>
      <c r="AD315" s="5">
        <v>3958.056302959757</v>
      </c>
      <c r="AE315" s="5">
        <v>3870.477399802046</v>
      </c>
      <c r="AF315" s="5">
        <v>3469.2390921683932</v>
      </c>
      <c r="AG315" s="5">
        <v>3880.1296494033272</v>
      </c>
    </row>
    <row r="316" spans="1:33">
      <c r="A316" s="56" t="s">
        <v>66</v>
      </c>
      <c r="B316" s="56" t="s">
        <v>199</v>
      </c>
      <c r="C316" s="56" t="s">
        <v>266</v>
      </c>
      <c r="D316" s="56" t="s">
        <v>267</v>
      </c>
      <c r="E316" s="56" t="s">
        <v>142</v>
      </c>
      <c r="F316" s="5">
        <v>744.00839839156038</v>
      </c>
      <c r="G316" s="5">
        <v>1148.61682321586</v>
      </c>
      <c r="H316" s="5">
        <v>1047.013618899125</v>
      </c>
      <c r="I316" s="5">
        <v>1275.55463451685</v>
      </c>
      <c r="J316" s="5">
        <v>1210.898779983655</v>
      </c>
      <c r="K316" s="5">
        <v>3233.3658375048631</v>
      </c>
      <c r="L316" s="5">
        <v>3231.3755457459501</v>
      </c>
      <c r="M316" s="5">
        <v>3241.5759303267068</v>
      </c>
      <c r="N316" s="5">
        <v>3062.3693502668448</v>
      </c>
      <c r="O316" s="5">
        <v>3027.4388573249462</v>
      </c>
      <c r="P316" s="5">
        <v>3531.392654818234</v>
      </c>
      <c r="Q316" s="5">
        <v>3333.6370532146798</v>
      </c>
      <c r="R316" s="5">
        <v>3782.9450989985949</v>
      </c>
      <c r="S316" s="5">
        <v>3296.8682429156011</v>
      </c>
      <c r="T316" s="5">
        <v>3904.3284204276952</v>
      </c>
      <c r="U316" s="5">
        <v>3237.431249474676</v>
      </c>
      <c r="V316" s="5">
        <v>3665.0647985111232</v>
      </c>
      <c r="W316" s="5">
        <v>3727.3898890554342</v>
      </c>
      <c r="X316" s="5">
        <v>3612.5549084892582</v>
      </c>
      <c r="Y316" s="5">
        <v>3413.0185706554148</v>
      </c>
      <c r="Z316" s="5">
        <v>3359.5005461841151</v>
      </c>
      <c r="AA316" s="5">
        <v>3949.639698473954</v>
      </c>
      <c r="AB316" s="5">
        <v>3649.0762369298109</v>
      </c>
      <c r="AC316" s="5">
        <v>4159.2750257093121</v>
      </c>
      <c r="AD316" s="5">
        <v>3781.980320101542</v>
      </c>
      <c r="AE316" s="5">
        <v>6294.8268882577704</v>
      </c>
      <c r="AF316" s="5">
        <v>5605.3034254705217</v>
      </c>
      <c r="AG316" s="5">
        <v>6060.5518918640319</v>
      </c>
    </row>
    <row r="317" spans="1:33">
      <c r="A317" s="56" t="s">
        <v>66</v>
      </c>
      <c r="B317" s="56" t="s">
        <v>199</v>
      </c>
      <c r="C317" s="56" t="s">
        <v>268</v>
      </c>
      <c r="D317" s="56" t="s">
        <v>269</v>
      </c>
      <c r="E317" s="56" t="s">
        <v>142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</row>
    <row r="318" spans="1:33">
      <c r="A318" s="56" t="s">
        <v>66</v>
      </c>
      <c r="B318" s="56" t="s">
        <v>199</v>
      </c>
      <c r="C318" s="56" t="s">
        <v>270</v>
      </c>
      <c r="D318" s="56" t="s">
        <v>271</v>
      </c>
      <c r="E318" s="56" t="s">
        <v>142</v>
      </c>
      <c r="F318" s="5">
        <v>3792.8719751803501</v>
      </c>
      <c r="G318" s="5">
        <v>4607.1209423139699</v>
      </c>
      <c r="H318" s="5">
        <v>7044.3474913273094</v>
      </c>
      <c r="I318" s="5">
        <v>7184.9920140810718</v>
      </c>
      <c r="J318" s="5">
        <v>6666.3313727280438</v>
      </c>
      <c r="K318" s="5">
        <v>7938.047206769269</v>
      </c>
      <c r="L318" s="5">
        <v>7688.637751508305</v>
      </c>
      <c r="M318" s="5">
        <v>7829.6968881725816</v>
      </c>
      <c r="N318" s="5">
        <v>7616.7747012021482</v>
      </c>
      <c r="O318" s="5">
        <v>7644.8730892679314</v>
      </c>
      <c r="P318" s="5">
        <v>8271.4146341932865</v>
      </c>
      <c r="Q318" s="5">
        <v>7856.3347247298543</v>
      </c>
      <c r="R318" s="5">
        <v>8357.8826865759293</v>
      </c>
      <c r="S318" s="5">
        <v>8055.9087548297266</v>
      </c>
      <c r="T318" s="5">
        <v>8717.4905603997031</v>
      </c>
      <c r="U318" s="5">
        <v>7735.200740199155</v>
      </c>
      <c r="V318" s="5">
        <v>10857.220578090721</v>
      </c>
      <c r="W318" s="5">
        <v>10647.133517669199</v>
      </c>
      <c r="X318" s="5">
        <v>11529.726821668921</v>
      </c>
      <c r="Y318" s="5">
        <v>11131.11771390184</v>
      </c>
      <c r="Z318" s="5">
        <v>10352.36312816556</v>
      </c>
      <c r="AA318" s="5">
        <v>10745.665194984071</v>
      </c>
      <c r="AB318" s="5">
        <v>9913.4160613710246</v>
      </c>
      <c r="AC318" s="5">
        <v>11285.390820331429</v>
      </c>
      <c r="AD318" s="5">
        <v>10903.929832999371</v>
      </c>
      <c r="AE318" s="5">
        <v>10962.58300969513</v>
      </c>
      <c r="AF318" s="5">
        <v>9501.316261608752</v>
      </c>
      <c r="AG318" s="5">
        <v>11052.948788305101</v>
      </c>
    </row>
    <row r="319" spans="1:33">
      <c r="A319" s="56" t="s">
        <v>66</v>
      </c>
      <c r="B319" s="56" t="s">
        <v>199</v>
      </c>
      <c r="C319" s="56" t="s">
        <v>272</v>
      </c>
      <c r="D319" s="56" t="s">
        <v>273</v>
      </c>
      <c r="E319" s="56" t="s">
        <v>142</v>
      </c>
      <c r="F319" s="5">
        <v>258.36314104236999</v>
      </c>
      <c r="G319" s="5">
        <v>289.17360592765522</v>
      </c>
      <c r="H319" s="5">
        <v>266.98973998402982</v>
      </c>
      <c r="I319" s="5">
        <v>271.52419973620488</v>
      </c>
      <c r="J319" s="5">
        <v>250.18391191506009</v>
      </c>
      <c r="K319" s="5">
        <v>259.9535171863451</v>
      </c>
      <c r="L319" s="5">
        <v>318.80666069223491</v>
      </c>
      <c r="M319" s="5">
        <v>306.45253979926508</v>
      </c>
      <c r="N319" s="5">
        <v>293.95314399854999</v>
      </c>
      <c r="O319" s="5">
        <v>294.21588122794532</v>
      </c>
      <c r="P319" s="5">
        <v>319.25016694349978</v>
      </c>
      <c r="Q319" s="5">
        <v>293.19511967669001</v>
      </c>
      <c r="R319" s="5">
        <v>335.34172271423</v>
      </c>
      <c r="S319" s="5">
        <v>292.95320701286488</v>
      </c>
      <c r="T319" s="5">
        <v>295.19843889901489</v>
      </c>
      <c r="U319" s="5">
        <v>256.56829411171009</v>
      </c>
      <c r="V319" s="5">
        <v>282.48209095464489</v>
      </c>
      <c r="W319" s="5">
        <v>301.12649255962521</v>
      </c>
      <c r="X319" s="5">
        <v>264.76066990227031</v>
      </c>
      <c r="Y319" s="5">
        <v>250.43266433245009</v>
      </c>
      <c r="Z319" s="5">
        <v>243.56202256410501</v>
      </c>
      <c r="AA319" s="5">
        <v>266.12875577367498</v>
      </c>
      <c r="AB319" s="5">
        <v>252.65461046742001</v>
      </c>
      <c r="AC319" s="5">
        <v>280.24953103319513</v>
      </c>
      <c r="AD319" s="5">
        <v>254.43376122126989</v>
      </c>
      <c r="AE319" s="5">
        <v>253.44507078052999</v>
      </c>
      <c r="AF319" s="5">
        <v>218.34584714681</v>
      </c>
      <c r="AG319" s="5">
        <v>232.05034001825999</v>
      </c>
    </row>
    <row r="320" spans="1:33">
      <c r="A320" s="56" t="s">
        <v>66</v>
      </c>
      <c r="B320" s="56" t="s">
        <v>199</v>
      </c>
      <c r="C320" s="56" t="s">
        <v>274</v>
      </c>
      <c r="D320" s="56" t="s">
        <v>275</v>
      </c>
      <c r="E320" s="56" t="s">
        <v>142</v>
      </c>
      <c r="F320" s="5">
        <v>1208.28484290247</v>
      </c>
      <c r="G320" s="5">
        <v>1239.283101697275</v>
      </c>
      <c r="H320" s="5">
        <v>1214.67751335103</v>
      </c>
      <c r="I320" s="5">
        <v>1117.02872399441</v>
      </c>
      <c r="J320" s="5">
        <v>1129.12961500643</v>
      </c>
      <c r="K320" s="5">
        <v>1165.679871535965</v>
      </c>
      <c r="L320" s="5">
        <v>1241.31811863148</v>
      </c>
      <c r="M320" s="5">
        <v>1120.4013405497551</v>
      </c>
      <c r="N320" s="5">
        <v>1190.748311919155</v>
      </c>
      <c r="O320" s="5">
        <v>1103.524106620315</v>
      </c>
      <c r="P320" s="5">
        <v>1145.8613424047651</v>
      </c>
      <c r="Q320" s="5">
        <v>1161.2947680418449</v>
      </c>
      <c r="R320" s="5">
        <v>1184.15297081166</v>
      </c>
      <c r="S320" s="5">
        <v>1152.9932953012051</v>
      </c>
      <c r="T320" s="5">
        <v>1045.960591028411</v>
      </c>
      <c r="U320" s="5">
        <v>1042.904781834965</v>
      </c>
      <c r="V320" s="5">
        <v>1126.73618116644</v>
      </c>
      <c r="W320" s="5">
        <v>1199.2005109435499</v>
      </c>
      <c r="X320" s="5">
        <v>1073.063533468845</v>
      </c>
      <c r="Y320" s="5">
        <v>1064.690769331871</v>
      </c>
      <c r="Z320" s="5">
        <v>984.15565941751493</v>
      </c>
      <c r="AA320" s="5">
        <v>1009.48082083265</v>
      </c>
      <c r="AB320" s="5">
        <v>544.09029213576468</v>
      </c>
      <c r="AC320" s="5">
        <v>620.53231925017508</v>
      </c>
      <c r="AD320" s="5">
        <v>619.86877109708985</v>
      </c>
      <c r="AE320" s="5">
        <v>488.67386757398981</v>
      </c>
      <c r="AF320" s="5">
        <v>496.70514827978508</v>
      </c>
      <c r="AG320" s="5">
        <v>454.09357659829988</v>
      </c>
    </row>
    <row r="321" spans="1:33">
      <c r="A321" s="56" t="s">
        <v>66</v>
      </c>
      <c r="B321" s="56" t="s">
        <v>199</v>
      </c>
      <c r="C321" s="56" t="s">
        <v>276</v>
      </c>
      <c r="D321" s="56" t="s">
        <v>277</v>
      </c>
      <c r="E321" s="56" t="s">
        <v>142</v>
      </c>
      <c r="F321" s="5">
        <v>0</v>
      </c>
      <c r="G321" s="5">
        <v>0</v>
      </c>
      <c r="H321" s="5">
        <v>5.199728499999999E-5</v>
      </c>
      <c r="I321" s="5">
        <v>5.1317409999999998E-5</v>
      </c>
      <c r="J321" s="5">
        <v>4.9937364999999978E-5</v>
      </c>
      <c r="K321" s="5">
        <v>6.1124225000000015E-5</v>
      </c>
      <c r="L321" s="5">
        <v>5.9201645000000009E-5</v>
      </c>
      <c r="M321" s="5">
        <v>1.0943618E-4</v>
      </c>
      <c r="N321" s="5">
        <v>1.14478275E-4</v>
      </c>
      <c r="O321" s="5">
        <v>1.8197274500000011E-4</v>
      </c>
      <c r="P321" s="5">
        <v>1.8029928499999989E-4</v>
      </c>
      <c r="Q321" s="5">
        <v>1.7788252999999989E-4</v>
      </c>
      <c r="R321" s="5">
        <v>1.57880345E-4</v>
      </c>
      <c r="S321" s="5">
        <v>1.9492029499999989E-4</v>
      </c>
      <c r="T321" s="5">
        <v>3.4796717499999992E-4</v>
      </c>
      <c r="U321" s="5">
        <v>8.1248220100000029E-3</v>
      </c>
      <c r="V321" s="5">
        <v>8.8507583549999984E-3</v>
      </c>
      <c r="W321" s="5">
        <v>8.5344601650000022E-3</v>
      </c>
      <c r="X321" s="5">
        <v>564.48899605373003</v>
      </c>
      <c r="Y321" s="5">
        <v>1648.354278097421</v>
      </c>
      <c r="Z321" s="5">
        <v>4937.7261653562764</v>
      </c>
      <c r="AA321" s="5">
        <v>4951.5527757308246</v>
      </c>
      <c r="AB321" s="5">
        <v>4895.0258868766459</v>
      </c>
      <c r="AC321" s="5">
        <v>4587.3238869129354</v>
      </c>
      <c r="AD321" s="5">
        <v>5582.5786614636154</v>
      </c>
      <c r="AE321" s="5">
        <v>5194.7690700273824</v>
      </c>
      <c r="AF321" s="5">
        <v>4806.9338393775943</v>
      </c>
      <c r="AG321" s="5">
        <v>5170.4483276991496</v>
      </c>
    </row>
    <row r="322" spans="1:33">
      <c r="A322" s="56" t="s">
        <v>66</v>
      </c>
      <c r="B322" s="56" t="s">
        <v>199</v>
      </c>
      <c r="C322" s="56" t="s">
        <v>278</v>
      </c>
      <c r="D322" s="56" t="s">
        <v>279</v>
      </c>
      <c r="E322" s="56" t="s">
        <v>142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</row>
    <row r="323" spans="1:33">
      <c r="A323" s="56" t="s">
        <v>66</v>
      </c>
      <c r="B323" s="56" t="s">
        <v>199</v>
      </c>
      <c r="C323" s="56" t="s">
        <v>280</v>
      </c>
      <c r="D323" s="56" t="s">
        <v>281</v>
      </c>
      <c r="E323" s="56" t="s">
        <v>142</v>
      </c>
      <c r="F323" s="5">
        <v>355.02911772199008</v>
      </c>
      <c r="G323" s="5">
        <v>381.9063292717052</v>
      </c>
      <c r="H323" s="5">
        <v>345.30093802935522</v>
      </c>
      <c r="I323" s="5">
        <v>345.37799651923012</v>
      </c>
      <c r="J323" s="5">
        <v>309.02464078025997</v>
      </c>
      <c r="K323" s="5">
        <v>334.84038614641008</v>
      </c>
      <c r="L323" s="5">
        <v>371.00640597251521</v>
      </c>
      <c r="M323" s="5">
        <v>506.80071524807482</v>
      </c>
      <c r="N323" s="5">
        <v>536.57108372048469</v>
      </c>
      <c r="O323" s="5">
        <v>520.31126583365517</v>
      </c>
      <c r="P323" s="5">
        <v>973.87940551633039</v>
      </c>
      <c r="Q323" s="5">
        <v>948.24132080420554</v>
      </c>
      <c r="R323" s="5">
        <v>1024.780600433455</v>
      </c>
      <c r="S323" s="5">
        <v>791.07416153184442</v>
      </c>
      <c r="T323" s="5">
        <v>771.56970570781573</v>
      </c>
      <c r="U323" s="5">
        <v>678.12537685682958</v>
      </c>
      <c r="V323" s="5">
        <v>779.29546517734411</v>
      </c>
      <c r="W323" s="5">
        <v>790.7481758244096</v>
      </c>
      <c r="X323" s="5">
        <v>714.29796053064445</v>
      </c>
      <c r="Y323" s="5">
        <v>700.11897701292003</v>
      </c>
      <c r="Z323" s="5">
        <v>649.22164216578983</v>
      </c>
      <c r="AA323" s="5">
        <v>675.66246108681003</v>
      </c>
      <c r="AB323" s="5">
        <v>669.84916617210501</v>
      </c>
      <c r="AC323" s="5">
        <v>698.9602587896951</v>
      </c>
      <c r="AD323" s="5">
        <v>660.43862738234498</v>
      </c>
      <c r="AE323" s="5">
        <v>643.72928204301968</v>
      </c>
      <c r="AF323" s="5">
        <v>544.22247322159501</v>
      </c>
      <c r="AG323" s="5">
        <v>633.0439376707352</v>
      </c>
    </row>
    <row r="324" spans="1:33">
      <c r="A324" s="56" t="s">
        <v>66</v>
      </c>
      <c r="B324" s="56" t="s">
        <v>199</v>
      </c>
      <c r="C324" s="56" t="s">
        <v>282</v>
      </c>
      <c r="D324" s="56" t="s">
        <v>283</v>
      </c>
      <c r="E324" s="56" t="s">
        <v>142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</row>
    <row r="325" spans="1:33">
      <c r="A325" s="56" t="s">
        <v>66</v>
      </c>
      <c r="B325" s="56" t="s">
        <v>200</v>
      </c>
      <c r="C325" s="56" t="s">
        <v>284</v>
      </c>
      <c r="D325" s="56" t="s">
        <v>285</v>
      </c>
      <c r="E325" s="56" t="s">
        <v>142</v>
      </c>
      <c r="F325" s="5">
        <v>539.79023687450558</v>
      </c>
      <c r="G325" s="5">
        <v>563.60950135491021</v>
      </c>
      <c r="H325" s="5">
        <v>534.60072355101465</v>
      </c>
      <c r="I325" s="5">
        <v>544.04719032074513</v>
      </c>
      <c r="J325" s="5">
        <v>598.51008364778022</v>
      </c>
      <c r="K325" s="5">
        <v>567.80249594334043</v>
      </c>
      <c r="L325" s="5">
        <v>1024.165388646375</v>
      </c>
      <c r="M325" s="5">
        <v>1049.2565575482549</v>
      </c>
      <c r="N325" s="5">
        <v>915.76997261949521</v>
      </c>
      <c r="O325" s="5">
        <v>955.8255242245001</v>
      </c>
      <c r="P325" s="5">
        <v>908.61625924670977</v>
      </c>
      <c r="Q325" s="5">
        <v>868.33433237428505</v>
      </c>
      <c r="R325" s="5">
        <v>910.434704021735</v>
      </c>
      <c r="S325" s="5">
        <v>896.00889882264073</v>
      </c>
      <c r="T325" s="5">
        <v>909.03824837079503</v>
      </c>
      <c r="U325" s="5">
        <v>950.63118896584035</v>
      </c>
      <c r="V325" s="5">
        <v>931.97296760171037</v>
      </c>
      <c r="W325" s="5">
        <v>1002.86855096115</v>
      </c>
      <c r="X325" s="5">
        <v>987.95304233813988</v>
      </c>
      <c r="Y325" s="5">
        <v>850.97426886229528</v>
      </c>
      <c r="Z325" s="5">
        <v>915.3223764569251</v>
      </c>
      <c r="AA325" s="5">
        <v>872.4005254609001</v>
      </c>
      <c r="AB325" s="5">
        <v>817.7229229720806</v>
      </c>
      <c r="AC325" s="5">
        <v>853.16518589277484</v>
      </c>
      <c r="AD325" s="5">
        <v>852.3702578264099</v>
      </c>
      <c r="AE325" s="5">
        <v>870.35674912228467</v>
      </c>
      <c r="AF325" s="5">
        <v>890.44334405919039</v>
      </c>
      <c r="AG325" s="5">
        <v>374.98658710341499</v>
      </c>
    </row>
    <row r="326" spans="1:33">
      <c r="A326" s="56" t="s">
        <v>66</v>
      </c>
      <c r="B326" s="56" t="s">
        <v>200</v>
      </c>
      <c r="C326" s="56" t="s">
        <v>286</v>
      </c>
      <c r="D326" s="56" t="s">
        <v>287</v>
      </c>
      <c r="E326" s="56" t="s">
        <v>142</v>
      </c>
      <c r="F326" s="5">
        <v>846.72256911884983</v>
      </c>
      <c r="G326" s="5">
        <v>932.89369816846988</v>
      </c>
      <c r="H326" s="5">
        <v>858.52745132661994</v>
      </c>
      <c r="I326" s="5">
        <v>835.64770134905007</v>
      </c>
      <c r="J326" s="5">
        <v>867.53904598346946</v>
      </c>
      <c r="K326" s="5">
        <v>1249.7105157546459</v>
      </c>
      <c r="L326" s="5">
        <v>2354.9805028029191</v>
      </c>
      <c r="M326" s="5">
        <v>2470.8391997149452</v>
      </c>
      <c r="N326" s="5">
        <v>6475.1851850793437</v>
      </c>
      <c r="O326" s="5">
        <v>6503.3275631696906</v>
      </c>
      <c r="P326" s="5">
        <v>6263.9952353220669</v>
      </c>
      <c r="Q326" s="5">
        <v>5995.0970079954468</v>
      </c>
      <c r="R326" s="5">
        <v>6615.4544590083542</v>
      </c>
      <c r="S326" s="5">
        <v>6452.311720505495</v>
      </c>
      <c r="T326" s="5">
        <v>6233.6559900326283</v>
      </c>
      <c r="U326" s="5">
        <v>6283.0778004902368</v>
      </c>
      <c r="V326" s="5">
        <v>6448.356792627148</v>
      </c>
      <c r="W326" s="5">
        <v>6486.2114437179052</v>
      </c>
      <c r="X326" s="5">
        <v>6801.8447452174887</v>
      </c>
      <c r="Y326" s="5">
        <v>6375.2390271452377</v>
      </c>
      <c r="Z326" s="5">
        <v>6542.6117818638122</v>
      </c>
      <c r="AA326" s="5">
        <v>6226.0333993708127</v>
      </c>
      <c r="AB326" s="5">
        <v>5945.6559177499093</v>
      </c>
      <c r="AC326" s="5">
        <v>6510.7388056062009</v>
      </c>
      <c r="AD326" s="5">
        <v>6414.7971147831213</v>
      </c>
      <c r="AE326" s="5">
        <v>6166.6379549492249</v>
      </c>
      <c r="AF326" s="5">
        <v>6151.2949885549442</v>
      </c>
      <c r="AG326" s="5">
        <v>5808.584797008506</v>
      </c>
    </row>
    <row r="327" spans="1:33">
      <c r="A327" s="56" t="s">
        <v>66</v>
      </c>
      <c r="B327" s="56" t="s">
        <v>200</v>
      </c>
      <c r="C327" s="56" t="s">
        <v>288</v>
      </c>
      <c r="D327" s="56" t="s">
        <v>303</v>
      </c>
      <c r="E327" s="56" t="s">
        <v>142</v>
      </c>
      <c r="F327" s="5">
        <v>458.48839505940492</v>
      </c>
      <c r="G327" s="5">
        <v>1820.35374962994</v>
      </c>
      <c r="H327" s="5">
        <v>3071.354968550479</v>
      </c>
      <c r="I327" s="5">
        <v>2935.6273509595389</v>
      </c>
      <c r="J327" s="5">
        <v>3092.3078349427751</v>
      </c>
      <c r="K327" s="5">
        <v>3086.752917826529</v>
      </c>
      <c r="L327" s="5">
        <v>5552.6541729798691</v>
      </c>
      <c r="M327" s="5">
        <v>5696.8199182412054</v>
      </c>
      <c r="N327" s="5">
        <v>5527.5202175887925</v>
      </c>
      <c r="O327" s="5">
        <v>5556.935707653668</v>
      </c>
      <c r="P327" s="5">
        <v>5444.4549378729726</v>
      </c>
      <c r="Q327" s="5">
        <v>5223.101707511425</v>
      </c>
      <c r="R327" s="5">
        <v>5703.7186390782326</v>
      </c>
      <c r="S327" s="5">
        <v>5496.4145165405534</v>
      </c>
      <c r="T327" s="5">
        <v>5233.6712480399528</v>
      </c>
      <c r="U327" s="5">
        <v>5398.053858093318</v>
      </c>
      <c r="V327" s="5">
        <v>5520.9917622531129</v>
      </c>
      <c r="W327" s="5">
        <v>5749.6963610096</v>
      </c>
      <c r="X327" s="5">
        <v>5801.695985558079</v>
      </c>
      <c r="Y327" s="5">
        <v>5393.032982327557</v>
      </c>
      <c r="Z327" s="5">
        <v>5551.3937135403121</v>
      </c>
      <c r="AA327" s="5">
        <v>5000.5297854920327</v>
      </c>
      <c r="AB327" s="5">
        <v>4776.0006283966113</v>
      </c>
      <c r="AC327" s="5">
        <v>5178.5814063432908</v>
      </c>
      <c r="AD327" s="5">
        <v>5062.2177309625959</v>
      </c>
      <c r="AE327" s="5">
        <v>4807.057883981176</v>
      </c>
      <c r="AF327" s="5">
        <v>4900.5991864456846</v>
      </c>
      <c r="AG327" s="5">
        <v>4981.222390454107</v>
      </c>
    </row>
    <row r="329" spans="1:33">
      <c r="A329" s="56" t="s">
        <v>66</v>
      </c>
      <c r="B329" s="56" t="s">
        <v>163</v>
      </c>
      <c r="C329" s="56" t="s">
        <v>290</v>
      </c>
      <c r="D329" s="56" t="s">
        <v>291</v>
      </c>
      <c r="E329" s="56" t="s">
        <v>141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</row>
    <row r="330" spans="1:33">
      <c r="A330" s="56" t="s">
        <v>66</v>
      </c>
      <c r="B330" s="56" t="s">
        <v>163</v>
      </c>
      <c r="C330" s="56" t="s">
        <v>292</v>
      </c>
      <c r="D330" s="56" t="s">
        <v>293</v>
      </c>
      <c r="E330" s="56" t="s">
        <v>141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</row>
    <row r="331" spans="1:33">
      <c r="A331" s="56" t="s">
        <v>66</v>
      </c>
      <c r="B331" s="56" t="s">
        <v>198</v>
      </c>
      <c r="C331" s="56" t="s">
        <v>294</v>
      </c>
      <c r="D331" s="56" t="s">
        <v>295</v>
      </c>
      <c r="E331" s="56" t="s">
        <v>141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</row>
    <row r="332" spans="1:33">
      <c r="A332" s="56" t="s">
        <v>66</v>
      </c>
      <c r="B332" s="56" t="s">
        <v>200</v>
      </c>
      <c r="C332" s="56" t="s">
        <v>296</v>
      </c>
      <c r="D332" s="56" t="s">
        <v>297</v>
      </c>
      <c r="E332" s="56" t="s">
        <v>141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</row>
    <row r="333" spans="1:33">
      <c r="A333" s="56" t="s">
        <v>66</v>
      </c>
      <c r="B333" s="56" t="s">
        <v>198</v>
      </c>
      <c r="C333" s="56" t="s">
        <v>298</v>
      </c>
      <c r="D333" s="56" t="s">
        <v>299</v>
      </c>
      <c r="E333" s="56" t="s">
        <v>141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</row>
    <row r="334" spans="1:33">
      <c r="A334" s="56" t="s">
        <v>66</v>
      </c>
      <c r="B334" s="56" t="s">
        <v>199</v>
      </c>
      <c r="C334" s="56" t="s">
        <v>300</v>
      </c>
      <c r="D334" s="56" t="s">
        <v>301</v>
      </c>
      <c r="E334" s="56" t="s">
        <v>141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</row>
    <row r="336" spans="1:33">
      <c r="A336" s="56" t="s">
        <v>68</v>
      </c>
      <c r="B336" s="56" t="s">
        <v>197</v>
      </c>
      <c r="C336" s="56" t="s">
        <v>215</v>
      </c>
      <c r="D336" s="56" t="s">
        <v>216</v>
      </c>
      <c r="E336" s="56" t="s">
        <v>217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</row>
    <row r="337" spans="1:33">
      <c r="A337" s="56" t="s">
        <v>68</v>
      </c>
      <c r="B337" s="56" t="s">
        <v>197</v>
      </c>
      <c r="C337" s="56" t="s">
        <v>218</v>
      </c>
      <c r="D337" s="56" t="s">
        <v>219</v>
      </c>
      <c r="E337" s="56" t="s">
        <v>217</v>
      </c>
      <c r="F337" s="5">
        <v>196.1852135791051</v>
      </c>
      <c r="G337" s="5">
        <v>163.75319667532989</v>
      </c>
      <c r="H337" s="5">
        <v>182.25152292742001</v>
      </c>
      <c r="I337" s="5">
        <v>183.94202582726001</v>
      </c>
      <c r="J337" s="5">
        <v>162.55013406143991</v>
      </c>
      <c r="K337" s="5">
        <v>177.380950836615</v>
      </c>
      <c r="L337" s="5">
        <v>183.14720672883999</v>
      </c>
      <c r="M337" s="5">
        <v>174.17464211265499</v>
      </c>
      <c r="N337" s="5">
        <v>167.69762287737009</v>
      </c>
      <c r="O337" s="5">
        <v>154.751346340975</v>
      </c>
      <c r="P337" s="5">
        <v>168.27502357249</v>
      </c>
      <c r="Q337" s="5">
        <v>174.216393295355</v>
      </c>
      <c r="R337" s="5">
        <v>174.5315064562499</v>
      </c>
      <c r="S337" s="5">
        <v>142.47695083945999</v>
      </c>
      <c r="T337" s="5">
        <v>59.789471519200013</v>
      </c>
      <c r="U337" s="5">
        <v>60.45919851763999</v>
      </c>
      <c r="V337" s="5">
        <v>27.333006324359999</v>
      </c>
      <c r="W337" s="5">
        <v>26.624447046490008</v>
      </c>
      <c r="X337" s="5">
        <v>30.680904763449998</v>
      </c>
      <c r="Y337" s="5">
        <v>30.237937428045029</v>
      </c>
      <c r="Z337" s="5">
        <v>23.867379161339979</v>
      </c>
      <c r="AA337" s="5">
        <v>22.038392092620001</v>
      </c>
      <c r="AB337" s="5">
        <v>24.718511600485002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</row>
    <row r="338" spans="1:33">
      <c r="A338" s="56" t="s">
        <v>68</v>
      </c>
      <c r="B338" s="56" t="s">
        <v>197</v>
      </c>
      <c r="C338" s="56" t="s">
        <v>220</v>
      </c>
      <c r="D338" s="56" t="s">
        <v>221</v>
      </c>
      <c r="E338" s="56" t="s">
        <v>217</v>
      </c>
      <c r="F338" s="5">
        <v>968.74488704290502</v>
      </c>
      <c r="G338" s="5">
        <v>821.25404176329516</v>
      </c>
      <c r="H338" s="5">
        <v>965.90077322639991</v>
      </c>
      <c r="I338" s="5">
        <v>986.23970621510011</v>
      </c>
      <c r="J338" s="5">
        <v>944.83463319848522</v>
      </c>
      <c r="K338" s="5">
        <v>937.72321901163536</v>
      </c>
      <c r="L338" s="5">
        <v>906.45512197121025</v>
      </c>
      <c r="M338" s="5">
        <v>913.26825881982506</v>
      </c>
      <c r="N338" s="5">
        <v>907.0176055329847</v>
      </c>
      <c r="O338" s="5">
        <v>719.7316984217448</v>
      </c>
      <c r="P338" s="5">
        <v>804.17065587289505</v>
      </c>
      <c r="Q338" s="5">
        <v>779.25596657860001</v>
      </c>
      <c r="R338" s="5">
        <v>786.39359344988986</v>
      </c>
      <c r="S338" s="5">
        <v>902.92677861447999</v>
      </c>
      <c r="T338" s="5">
        <v>1009.304450621975</v>
      </c>
      <c r="U338" s="5">
        <v>964.97167841944042</v>
      </c>
      <c r="V338" s="5">
        <v>948.71458715079018</v>
      </c>
      <c r="W338" s="5">
        <v>839.34471887486472</v>
      </c>
      <c r="X338" s="5">
        <v>1776.434282559565</v>
      </c>
      <c r="Y338" s="5">
        <v>1551.6068217939701</v>
      </c>
      <c r="Z338" s="5">
        <v>2239.4388947219109</v>
      </c>
      <c r="AA338" s="5">
        <v>2398.269998743785</v>
      </c>
      <c r="AB338" s="5">
        <v>2380.8990928513499</v>
      </c>
      <c r="AC338" s="5">
        <v>2369.572600894538</v>
      </c>
      <c r="AD338" s="5">
        <v>2457.6418154189309</v>
      </c>
      <c r="AE338" s="5">
        <v>2405.716675491451</v>
      </c>
      <c r="AF338" s="5">
        <v>2124.3977496782481</v>
      </c>
      <c r="AG338" s="5">
        <v>2095.9616521543712</v>
      </c>
    </row>
    <row r="339" spans="1:33">
      <c r="A339" s="56" t="s">
        <v>68</v>
      </c>
      <c r="B339" s="56" t="s">
        <v>197</v>
      </c>
      <c r="C339" s="56" t="s">
        <v>222</v>
      </c>
      <c r="D339" s="56" t="s">
        <v>223</v>
      </c>
      <c r="E339" s="56" t="s">
        <v>217</v>
      </c>
      <c r="F339" s="5">
        <v>1329.6888261056799</v>
      </c>
      <c r="G339" s="5">
        <v>1201.007358242935</v>
      </c>
      <c r="H339" s="5">
        <v>1348.7139692789101</v>
      </c>
      <c r="I339" s="5">
        <v>1343.1717782968651</v>
      </c>
      <c r="J339" s="5">
        <v>1283.2502037537099</v>
      </c>
      <c r="K339" s="5">
        <v>1339.3406342916501</v>
      </c>
      <c r="L339" s="5">
        <v>1300.05648846395</v>
      </c>
      <c r="M339" s="5">
        <v>1317.6451710870699</v>
      </c>
      <c r="N339" s="5">
        <v>1309.050834074545</v>
      </c>
      <c r="O339" s="5">
        <v>1069.2874536270051</v>
      </c>
      <c r="P339" s="5">
        <v>1206.26027620021</v>
      </c>
      <c r="Q339" s="5">
        <v>1197.6913446311851</v>
      </c>
      <c r="R339" s="5">
        <v>1230.5073944482599</v>
      </c>
      <c r="S339" s="5">
        <v>1249.9058178719099</v>
      </c>
      <c r="T339" s="5">
        <v>1188.090765821895</v>
      </c>
      <c r="U339" s="5">
        <v>1132.1316463511</v>
      </c>
      <c r="V339" s="5">
        <v>1156.4178112574</v>
      </c>
      <c r="W339" s="5">
        <v>1115.4675019591559</v>
      </c>
      <c r="X339" s="5">
        <v>1110.66725423751</v>
      </c>
      <c r="Y339" s="5">
        <v>1101.5767579922399</v>
      </c>
      <c r="Z339" s="5">
        <v>959.08658696150519</v>
      </c>
      <c r="AA339" s="5">
        <v>968.94182821122536</v>
      </c>
      <c r="AB339" s="5">
        <v>939.28111227422505</v>
      </c>
      <c r="AC339" s="5">
        <v>977.04985285914483</v>
      </c>
      <c r="AD339" s="5">
        <v>1061.46938586792</v>
      </c>
      <c r="AE339" s="5">
        <v>2485.5516922541028</v>
      </c>
      <c r="AF339" s="5">
        <v>2413.3095211671198</v>
      </c>
      <c r="AG339" s="5">
        <v>2417.224373987548</v>
      </c>
    </row>
    <row r="340" spans="1:33">
      <c r="A340" s="56" t="s">
        <v>68</v>
      </c>
      <c r="B340" s="56" t="s">
        <v>197</v>
      </c>
      <c r="C340" s="56" t="s">
        <v>224</v>
      </c>
      <c r="D340" s="56" t="s">
        <v>225</v>
      </c>
      <c r="E340" s="56" t="s">
        <v>217</v>
      </c>
      <c r="F340" s="5">
        <v>34.552263774830031</v>
      </c>
      <c r="G340" s="5">
        <v>27.24732289619498</v>
      </c>
      <c r="H340" s="5">
        <v>29.679975727590008</v>
      </c>
      <c r="I340" s="5">
        <v>29.267071625874991</v>
      </c>
      <c r="J340" s="5">
        <v>27.991067659599999</v>
      </c>
      <c r="K340" s="5">
        <v>106.46678402838501</v>
      </c>
      <c r="L340" s="5">
        <v>128.49383491036491</v>
      </c>
      <c r="M340" s="5">
        <v>143.08696302195011</v>
      </c>
      <c r="N340" s="5">
        <v>142.20031850699999</v>
      </c>
      <c r="O340" s="5">
        <v>127.6478833004301</v>
      </c>
      <c r="P340" s="5">
        <v>137.15454594703519</v>
      </c>
      <c r="Q340" s="5">
        <v>130.97723581395499</v>
      </c>
      <c r="R340" s="5">
        <v>135.41356610486011</v>
      </c>
      <c r="S340" s="5">
        <v>145.25987461230511</v>
      </c>
      <c r="T340" s="5">
        <v>134.63994985965499</v>
      </c>
      <c r="U340" s="5">
        <v>127.91332854154</v>
      </c>
      <c r="V340" s="5">
        <v>130.64575931756499</v>
      </c>
      <c r="W340" s="5">
        <v>132.96065661988999</v>
      </c>
      <c r="X340" s="5">
        <v>137.73606785171</v>
      </c>
      <c r="Y340" s="5">
        <v>135.50356535782501</v>
      </c>
      <c r="Z340" s="5">
        <v>125.4453653173499</v>
      </c>
      <c r="AA340" s="5">
        <v>123.5255561465401</v>
      </c>
      <c r="AB340" s="5">
        <v>117.79875492006001</v>
      </c>
      <c r="AC340" s="5">
        <v>124.23014245605501</v>
      </c>
      <c r="AD340" s="5">
        <v>134.6822759471149</v>
      </c>
      <c r="AE340" s="5">
        <v>126.70172963906001</v>
      </c>
      <c r="AF340" s="5">
        <v>119.182092105145</v>
      </c>
      <c r="AG340" s="5">
        <v>117.95435906551</v>
      </c>
    </row>
    <row r="341" spans="1:33">
      <c r="A341" s="56" t="s">
        <v>68</v>
      </c>
      <c r="B341" s="56" t="s">
        <v>197</v>
      </c>
      <c r="C341" s="56" t="s">
        <v>226</v>
      </c>
      <c r="D341" s="56" t="s">
        <v>227</v>
      </c>
      <c r="E341" s="56" t="s">
        <v>217</v>
      </c>
      <c r="F341" s="5">
        <v>174.83602390413989</v>
      </c>
      <c r="G341" s="5">
        <v>171.4256437905</v>
      </c>
      <c r="H341" s="5">
        <v>163.03482838090011</v>
      </c>
      <c r="I341" s="5">
        <v>142.82862072920011</v>
      </c>
      <c r="J341" s="5">
        <v>141.39591780883489</v>
      </c>
      <c r="K341" s="5">
        <v>219.9385052156602</v>
      </c>
      <c r="L341" s="5">
        <v>999.21076020199018</v>
      </c>
      <c r="M341" s="5">
        <v>3934.67040348724</v>
      </c>
      <c r="N341" s="5">
        <v>3808.6247868407281</v>
      </c>
      <c r="O341" s="5">
        <v>3131.1243629565629</v>
      </c>
      <c r="P341" s="5">
        <v>4751.2888795306571</v>
      </c>
      <c r="Q341" s="5">
        <v>4771.5742884776309</v>
      </c>
      <c r="R341" s="5">
        <v>5106.0742484280263</v>
      </c>
      <c r="S341" s="5">
        <v>7932.8586806870453</v>
      </c>
      <c r="T341" s="5">
        <v>9545.5841929034032</v>
      </c>
      <c r="U341" s="5">
        <v>11090.72547853996</v>
      </c>
      <c r="V341" s="5">
        <v>17445.843498293929</v>
      </c>
      <c r="W341" s="5">
        <v>17591.489749471319</v>
      </c>
      <c r="X341" s="5">
        <v>18102.13240293966</v>
      </c>
      <c r="Y341" s="5">
        <v>17579.956014182721</v>
      </c>
      <c r="Z341" s="5">
        <v>14583.69069544794</v>
      </c>
      <c r="AA341" s="5">
        <v>16236.17973086231</v>
      </c>
      <c r="AB341" s="5">
        <v>16136.78677127534</v>
      </c>
      <c r="AC341" s="5">
        <v>17185.437050917561</v>
      </c>
      <c r="AD341" s="5">
        <v>17562.839905891899</v>
      </c>
      <c r="AE341" s="5">
        <v>17653.202749414271</v>
      </c>
      <c r="AF341" s="5">
        <v>16934.150566037151</v>
      </c>
      <c r="AG341" s="5">
        <v>17135.257498394301</v>
      </c>
    </row>
    <row r="342" spans="1:33">
      <c r="A342" s="56" t="s">
        <v>68</v>
      </c>
      <c r="B342" s="56" t="s">
        <v>197</v>
      </c>
      <c r="C342" s="56" t="s">
        <v>228</v>
      </c>
      <c r="D342" s="56" t="s">
        <v>229</v>
      </c>
      <c r="E342" s="56" t="s">
        <v>217</v>
      </c>
      <c r="F342" s="5">
        <v>733.23470087097996</v>
      </c>
      <c r="G342" s="5">
        <v>938.30702480598484</v>
      </c>
      <c r="H342" s="5">
        <v>1014.3231462048089</v>
      </c>
      <c r="I342" s="5">
        <v>1073.8173414953751</v>
      </c>
      <c r="J342" s="5">
        <v>1065.7304109839899</v>
      </c>
      <c r="K342" s="5">
        <v>1049.368745531305</v>
      </c>
      <c r="L342" s="5">
        <v>1017.829205225205</v>
      </c>
      <c r="M342" s="5">
        <v>1007.6826014573051</v>
      </c>
      <c r="N342" s="5">
        <v>980.35774706773464</v>
      </c>
      <c r="O342" s="5">
        <v>838.26216766128505</v>
      </c>
      <c r="P342" s="5">
        <v>911.1946973432448</v>
      </c>
      <c r="Q342" s="5">
        <v>888.53890570447015</v>
      </c>
      <c r="R342" s="5">
        <v>954.09455227435478</v>
      </c>
      <c r="S342" s="5">
        <v>908.01721903675968</v>
      </c>
      <c r="T342" s="5">
        <v>902.82625700890503</v>
      </c>
      <c r="U342" s="5">
        <v>858.53263572662001</v>
      </c>
      <c r="V342" s="5">
        <v>885.93492036885482</v>
      </c>
      <c r="W342" s="5">
        <v>943.06450025864001</v>
      </c>
      <c r="X342" s="5">
        <v>967.61453567744525</v>
      </c>
      <c r="Y342" s="5">
        <v>1565.1420629062461</v>
      </c>
      <c r="Z342" s="5">
        <v>1543.4464360011091</v>
      </c>
      <c r="AA342" s="5">
        <v>1577.3297957476459</v>
      </c>
      <c r="AB342" s="5">
        <v>1516.363265850061</v>
      </c>
      <c r="AC342" s="5">
        <v>1907.1954358009889</v>
      </c>
      <c r="AD342" s="5">
        <v>1928.390793162705</v>
      </c>
      <c r="AE342" s="5">
        <v>4226.0866928529013</v>
      </c>
      <c r="AF342" s="5">
        <v>4130.7812905862256</v>
      </c>
      <c r="AG342" s="5">
        <v>4064.5552939177751</v>
      </c>
    </row>
    <row r="343" spans="1:33">
      <c r="A343" s="56" t="s">
        <v>68</v>
      </c>
      <c r="B343" s="56" t="s">
        <v>197</v>
      </c>
      <c r="C343" s="56" t="s">
        <v>230</v>
      </c>
      <c r="D343" s="56" t="s">
        <v>231</v>
      </c>
      <c r="E343" s="56" t="s">
        <v>217</v>
      </c>
      <c r="F343" s="5">
        <v>2727.5443589260249</v>
      </c>
      <c r="G343" s="5">
        <v>2795.4582124158442</v>
      </c>
      <c r="H343" s="5">
        <v>2922.2025742675369</v>
      </c>
      <c r="I343" s="5">
        <v>2977.2050116878108</v>
      </c>
      <c r="J343" s="5">
        <v>2975.3642034391951</v>
      </c>
      <c r="K343" s="5">
        <v>3059.5780134012398</v>
      </c>
      <c r="L343" s="5">
        <v>3059.4430607760501</v>
      </c>
      <c r="M343" s="5">
        <v>3014.1544650031801</v>
      </c>
      <c r="N343" s="5">
        <v>2889.4773025992399</v>
      </c>
      <c r="O343" s="5">
        <v>4318.6288725571194</v>
      </c>
      <c r="P343" s="5">
        <v>4726.448464984971</v>
      </c>
      <c r="Q343" s="5">
        <v>5558.7947217636156</v>
      </c>
      <c r="R343" s="5">
        <v>5937.2883225051892</v>
      </c>
      <c r="S343" s="5">
        <v>6201.337310224706</v>
      </c>
      <c r="T343" s="5">
        <v>7218.8497558163317</v>
      </c>
      <c r="U343" s="5">
        <v>7910.004776369753</v>
      </c>
      <c r="V343" s="5">
        <v>11038.563930608159</v>
      </c>
      <c r="W343" s="5">
        <v>11517.663160793851</v>
      </c>
      <c r="X343" s="5">
        <v>12524.367289251741</v>
      </c>
      <c r="Y343" s="5">
        <v>12311.102027158649</v>
      </c>
      <c r="Z343" s="5">
        <v>12392.454318661081</v>
      </c>
      <c r="AA343" s="5">
        <v>13101.80927804374</v>
      </c>
      <c r="AB343" s="5">
        <v>15104.036965305921</v>
      </c>
      <c r="AC343" s="5">
        <v>15679.23458964873</v>
      </c>
      <c r="AD343" s="5">
        <v>15053.877717221851</v>
      </c>
      <c r="AE343" s="5">
        <v>15854.63578635647</v>
      </c>
      <c r="AF343" s="5">
        <v>19250.872702175271</v>
      </c>
      <c r="AG343" s="5">
        <v>19574.35566376679</v>
      </c>
    </row>
    <row r="344" spans="1:33">
      <c r="A344" s="56" t="s">
        <v>68</v>
      </c>
      <c r="B344" s="56" t="s">
        <v>197</v>
      </c>
      <c r="C344" s="56" t="s">
        <v>232</v>
      </c>
      <c r="D344" s="56" t="s">
        <v>233</v>
      </c>
      <c r="E344" s="56" t="s">
        <v>217</v>
      </c>
      <c r="F344" s="5">
        <v>0</v>
      </c>
      <c r="G344" s="5">
        <v>3.1630500000000003E-7</v>
      </c>
      <c r="H344" s="5">
        <v>3.4396399999999991E-6</v>
      </c>
      <c r="I344" s="5">
        <v>8.7448850000000107E-6</v>
      </c>
      <c r="J344" s="5">
        <v>8.5719050000000055E-6</v>
      </c>
      <c r="K344" s="5">
        <v>6.5229290000000002E-5</v>
      </c>
      <c r="L344" s="5">
        <v>1.2219899000000001E-4</v>
      </c>
      <c r="M344" s="5">
        <v>283.16176697734011</v>
      </c>
      <c r="N344" s="5">
        <v>272.23391282303498</v>
      </c>
      <c r="O344" s="5">
        <v>236.86101945543021</v>
      </c>
      <c r="P344" s="5">
        <v>262.56210602790981</v>
      </c>
      <c r="Q344" s="5">
        <v>245.19633335511011</v>
      </c>
      <c r="R344" s="5">
        <v>275.58642522222499</v>
      </c>
      <c r="S344" s="5">
        <v>262.5440263996299</v>
      </c>
      <c r="T344" s="5">
        <v>274.97950821404498</v>
      </c>
      <c r="U344" s="5">
        <v>279.72489655340502</v>
      </c>
      <c r="V344" s="5">
        <v>300.02161861285009</v>
      </c>
      <c r="W344" s="5">
        <v>690.20369368305944</v>
      </c>
      <c r="X344" s="5">
        <v>2190.8358330025412</v>
      </c>
      <c r="Y344" s="5">
        <v>6409.1767742979437</v>
      </c>
      <c r="Z344" s="5">
        <v>5409.1511348493068</v>
      </c>
      <c r="AA344" s="5">
        <v>5878.180483144306</v>
      </c>
      <c r="AB344" s="5">
        <v>5676.4701556178288</v>
      </c>
      <c r="AC344" s="5">
        <v>8315.4800669000688</v>
      </c>
      <c r="AD344" s="5">
        <v>8682.8678617297937</v>
      </c>
      <c r="AE344" s="5">
        <v>13113.057464961281</v>
      </c>
      <c r="AF344" s="5">
        <v>13013.188799409951</v>
      </c>
      <c r="AG344" s="5">
        <v>13289.353548064621</v>
      </c>
    </row>
    <row r="345" spans="1:33">
      <c r="A345" s="56" t="s">
        <v>68</v>
      </c>
      <c r="B345" s="56" t="s">
        <v>163</v>
      </c>
      <c r="C345" s="56" t="s">
        <v>234</v>
      </c>
      <c r="D345" s="56" t="s">
        <v>235</v>
      </c>
      <c r="E345" s="56" t="s">
        <v>217</v>
      </c>
      <c r="F345" s="5">
        <v>1.719385E-6</v>
      </c>
      <c r="G345" s="5">
        <v>1.1097549999999989E-6</v>
      </c>
      <c r="H345" s="5">
        <v>5.939639999999995E-6</v>
      </c>
      <c r="I345" s="5">
        <v>1.0455435000000001E-5</v>
      </c>
      <c r="J345" s="5">
        <v>1.0663774999999999E-5</v>
      </c>
      <c r="K345" s="5">
        <v>3.9340785000000007E-5</v>
      </c>
      <c r="L345" s="5">
        <v>3.6182270000000012E-5</v>
      </c>
      <c r="M345" s="5">
        <v>3.5676124999999977E-5</v>
      </c>
      <c r="N345" s="5">
        <v>4.7101334999999998E-5</v>
      </c>
      <c r="O345" s="5">
        <v>4.6972920000000007E-5</v>
      </c>
      <c r="P345" s="5">
        <v>4.690273000000003E-5</v>
      </c>
      <c r="Q345" s="5">
        <v>8.5105605000000028E-5</v>
      </c>
      <c r="R345" s="5">
        <v>7.9961389999999908E-5</v>
      </c>
      <c r="S345" s="5">
        <v>7.6568919999999972E-5</v>
      </c>
      <c r="T345" s="5">
        <v>2.6317916000000012E-4</v>
      </c>
      <c r="U345" s="5">
        <v>1.39374989E-3</v>
      </c>
      <c r="V345" s="5">
        <v>1.5623422500000001E-3</v>
      </c>
      <c r="W345" s="5">
        <v>1.490999314999999E-3</v>
      </c>
      <c r="X345" s="5">
        <v>1.40576923E-3</v>
      </c>
      <c r="Y345" s="5">
        <v>1.336998100000001E-3</v>
      </c>
      <c r="Z345" s="5">
        <v>1.2661903299999999E-3</v>
      </c>
      <c r="AA345" s="5">
        <v>1.274748954999999E-3</v>
      </c>
      <c r="AB345" s="5">
        <v>1.5230867100000001E-3</v>
      </c>
      <c r="AC345" s="5">
        <v>1.7189647449999991E-3</v>
      </c>
      <c r="AD345" s="5">
        <v>309.82261413819992</v>
      </c>
      <c r="AE345" s="5">
        <v>2994.1665771228359</v>
      </c>
      <c r="AF345" s="5">
        <v>2932.689132261019</v>
      </c>
      <c r="AG345" s="5">
        <v>3168.0164927546971</v>
      </c>
    </row>
    <row r="346" spans="1:33">
      <c r="A346" s="56" t="s">
        <v>68</v>
      </c>
      <c r="B346" s="56" t="s">
        <v>163</v>
      </c>
      <c r="C346" s="56" t="s">
        <v>236</v>
      </c>
      <c r="D346" s="56" t="s">
        <v>237</v>
      </c>
      <c r="E346" s="56" t="s">
        <v>217</v>
      </c>
      <c r="F346" s="5">
        <v>368.72491952026007</v>
      </c>
      <c r="G346" s="5">
        <v>335.57419788201008</v>
      </c>
      <c r="H346" s="5">
        <v>356.65229884295479</v>
      </c>
      <c r="I346" s="5">
        <v>361.06479367995979</v>
      </c>
      <c r="J346" s="5">
        <v>344.52656119874001</v>
      </c>
      <c r="K346" s="5">
        <v>367.56644342300012</v>
      </c>
      <c r="L346" s="5">
        <v>382.2970956465748</v>
      </c>
      <c r="M346" s="5">
        <v>368.45145013424502</v>
      </c>
      <c r="N346" s="5">
        <v>370.52709086354997</v>
      </c>
      <c r="O346" s="5">
        <v>329.85943829693502</v>
      </c>
      <c r="P346" s="5">
        <v>343.92032161887988</v>
      </c>
      <c r="Q346" s="5">
        <v>352.25035050397992</v>
      </c>
      <c r="R346" s="5">
        <v>359.2177555281703</v>
      </c>
      <c r="S346" s="5">
        <v>348.70005330383498</v>
      </c>
      <c r="T346" s="5">
        <v>362.23208198050509</v>
      </c>
      <c r="U346" s="5">
        <v>369.10115050083982</v>
      </c>
      <c r="V346" s="5">
        <v>416.46676172074473</v>
      </c>
      <c r="W346" s="5">
        <v>404.43068153551002</v>
      </c>
      <c r="X346" s="5">
        <v>364.65014607477502</v>
      </c>
      <c r="Y346" s="5">
        <v>367.10359358313008</v>
      </c>
      <c r="Z346" s="5">
        <v>372.50257326949492</v>
      </c>
      <c r="AA346" s="5">
        <v>366.94962634671509</v>
      </c>
      <c r="AB346" s="5">
        <v>367.0627775090602</v>
      </c>
      <c r="AC346" s="5">
        <v>382.67986716639001</v>
      </c>
      <c r="AD346" s="5">
        <v>381.35877315243999</v>
      </c>
      <c r="AE346" s="5">
        <v>372.11871308880529</v>
      </c>
      <c r="AF346" s="5">
        <v>371.44566745138002</v>
      </c>
      <c r="AG346" s="5">
        <v>379.92994537090021</v>
      </c>
    </row>
    <row r="347" spans="1:33">
      <c r="A347" s="56" t="s">
        <v>68</v>
      </c>
      <c r="B347" s="56" t="s">
        <v>163</v>
      </c>
      <c r="C347" s="56" t="s">
        <v>238</v>
      </c>
      <c r="D347" s="56" t="s">
        <v>239</v>
      </c>
      <c r="E347" s="56" t="s">
        <v>217</v>
      </c>
      <c r="F347" s="5">
        <v>1055.8393992167651</v>
      </c>
      <c r="G347" s="5">
        <v>1020.125102639466</v>
      </c>
      <c r="H347" s="5">
        <v>1040.4827709312949</v>
      </c>
      <c r="I347" s="5">
        <v>1080.119119539555</v>
      </c>
      <c r="J347" s="5">
        <v>1022.592042839379</v>
      </c>
      <c r="K347" s="5">
        <v>1130.2486746270899</v>
      </c>
      <c r="L347" s="5">
        <v>1555.9063848457861</v>
      </c>
      <c r="M347" s="5">
        <v>1495.2161942233799</v>
      </c>
      <c r="N347" s="5">
        <v>2130.3930889954049</v>
      </c>
      <c r="O347" s="5">
        <v>1860.313154196685</v>
      </c>
      <c r="P347" s="5">
        <v>1981.30627254869</v>
      </c>
      <c r="Q347" s="5">
        <v>3243.0652066221701</v>
      </c>
      <c r="R347" s="5">
        <v>4440.8295763761344</v>
      </c>
      <c r="S347" s="5">
        <v>6223.0448961491129</v>
      </c>
      <c r="T347" s="5">
        <v>7585.3629579234776</v>
      </c>
      <c r="U347" s="5">
        <v>7102.2127726597128</v>
      </c>
      <c r="V347" s="5">
        <v>7915.0464670775864</v>
      </c>
      <c r="W347" s="5">
        <v>7740.080137327891</v>
      </c>
      <c r="X347" s="5">
        <v>7301.7610193924684</v>
      </c>
      <c r="Y347" s="5">
        <v>7053.5484518939302</v>
      </c>
      <c r="Z347" s="5">
        <v>7215.457398047608</v>
      </c>
      <c r="AA347" s="5">
        <v>7641.6517367702991</v>
      </c>
      <c r="AB347" s="5">
        <v>9651.4182943774704</v>
      </c>
      <c r="AC347" s="5">
        <v>12333.6284637669</v>
      </c>
      <c r="AD347" s="5">
        <v>12035.721111686649</v>
      </c>
      <c r="AE347" s="5">
        <v>13168.579982675539</v>
      </c>
      <c r="AF347" s="5">
        <v>13561.26215488136</v>
      </c>
      <c r="AG347" s="5">
        <v>14680.02943381849</v>
      </c>
    </row>
    <row r="348" spans="1:33">
      <c r="A348" s="56" t="s">
        <v>68</v>
      </c>
      <c r="B348" s="56" t="s">
        <v>163</v>
      </c>
      <c r="C348" s="56" t="s">
        <v>240</v>
      </c>
      <c r="D348" s="56" t="s">
        <v>241</v>
      </c>
      <c r="E348" s="56" t="s">
        <v>217</v>
      </c>
      <c r="F348" s="5">
        <v>1600.94150412875</v>
      </c>
      <c r="G348" s="5">
        <v>1532.1619140066689</v>
      </c>
      <c r="H348" s="5">
        <v>1561.396215961531</v>
      </c>
      <c r="I348" s="5">
        <v>1538.657775996825</v>
      </c>
      <c r="J348" s="5">
        <v>4305.9625969882591</v>
      </c>
      <c r="K348" s="5">
        <v>8308.997174782784</v>
      </c>
      <c r="L348" s="5">
        <v>8059.397949729936</v>
      </c>
      <c r="M348" s="5">
        <v>7858.35641349039</v>
      </c>
      <c r="N348" s="5">
        <v>7726.4005188936699</v>
      </c>
      <c r="O348" s="5">
        <v>7097.2871014030616</v>
      </c>
      <c r="P348" s="5">
        <v>7454.7262738330719</v>
      </c>
      <c r="Q348" s="5">
        <v>8696.6109244277468</v>
      </c>
      <c r="R348" s="5">
        <v>8502.4452595236362</v>
      </c>
      <c r="S348" s="5">
        <v>8347.3179095336782</v>
      </c>
      <c r="T348" s="5">
        <v>8220.6549118824259</v>
      </c>
      <c r="U348" s="5">
        <v>9532.9550578628969</v>
      </c>
      <c r="V348" s="5">
        <v>10580.24511295015</v>
      </c>
      <c r="W348" s="5">
        <v>10605.220673522201</v>
      </c>
      <c r="X348" s="5">
        <v>13674.25295405452</v>
      </c>
      <c r="Y348" s="5">
        <v>13263.70459324894</v>
      </c>
      <c r="Z348" s="5">
        <v>11919.45474111383</v>
      </c>
      <c r="AA348" s="5">
        <v>12630.253600783581</v>
      </c>
      <c r="AB348" s="5">
        <v>13906.611593108961</v>
      </c>
      <c r="AC348" s="5">
        <v>13512.454324142371</v>
      </c>
      <c r="AD348" s="5">
        <v>13667.52295264325</v>
      </c>
      <c r="AE348" s="5">
        <v>13660.30206489491</v>
      </c>
      <c r="AF348" s="5">
        <v>13464.076296266159</v>
      </c>
      <c r="AG348" s="5">
        <v>14516.32598887237</v>
      </c>
    </row>
    <row r="349" spans="1:33">
      <c r="A349" s="56" t="s">
        <v>68</v>
      </c>
      <c r="B349" s="56" t="s">
        <v>163</v>
      </c>
      <c r="C349" s="56" t="s">
        <v>242</v>
      </c>
      <c r="D349" s="56" t="s">
        <v>243</v>
      </c>
      <c r="E349" s="56" t="s">
        <v>217</v>
      </c>
      <c r="F349" s="5">
        <v>112.036131286665</v>
      </c>
      <c r="G349" s="5">
        <v>101.64242172215999</v>
      </c>
      <c r="H349" s="5">
        <v>108.7922658788149</v>
      </c>
      <c r="I349" s="5">
        <v>100.7451454301151</v>
      </c>
      <c r="J349" s="5">
        <v>373.56644432248987</v>
      </c>
      <c r="K349" s="5">
        <v>428.0562846183451</v>
      </c>
      <c r="L349" s="5">
        <v>409.31909071355523</v>
      </c>
      <c r="M349" s="5">
        <v>426.98185250228511</v>
      </c>
      <c r="N349" s="5">
        <v>395.62106125307008</v>
      </c>
      <c r="O349" s="5">
        <v>364.47518587483012</v>
      </c>
      <c r="P349" s="5">
        <v>380.64835212208021</v>
      </c>
      <c r="Q349" s="5">
        <v>382.8914986217149</v>
      </c>
      <c r="R349" s="5">
        <v>361.42876251256502</v>
      </c>
      <c r="S349" s="5">
        <v>359.779511119495</v>
      </c>
      <c r="T349" s="5">
        <v>330.89629646187501</v>
      </c>
      <c r="U349" s="5">
        <v>431.27634199517968</v>
      </c>
      <c r="V349" s="5">
        <v>470.93900030248011</v>
      </c>
      <c r="W349" s="5">
        <v>468.03742234750513</v>
      </c>
      <c r="X349" s="5">
        <v>452.46862063536491</v>
      </c>
      <c r="Y349" s="5">
        <v>395.65082779360017</v>
      </c>
      <c r="Z349" s="5">
        <v>457.02291728072021</v>
      </c>
      <c r="AA349" s="5">
        <v>456.985684569905</v>
      </c>
      <c r="AB349" s="5">
        <v>438.30347724890999</v>
      </c>
      <c r="AC349" s="5">
        <v>421.75820322546008</v>
      </c>
      <c r="AD349" s="5">
        <v>436.63382156829988</v>
      </c>
      <c r="AE349" s="5">
        <v>388.09086621730972</v>
      </c>
      <c r="AF349" s="5">
        <v>443.39369247607988</v>
      </c>
      <c r="AG349" s="5">
        <v>424.77481509680013</v>
      </c>
    </row>
    <row r="350" spans="1:33">
      <c r="A350" s="56" t="s">
        <v>68</v>
      </c>
      <c r="B350" s="56" t="s">
        <v>163</v>
      </c>
      <c r="C350" s="56" t="s">
        <v>244</v>
      </c>
      <c r="D350" s="56" t="s">
        <v>245</v>
      </c>
      <c r="E350" s="56" t="s">
        <v>217</v>
      </c>
      <c r="F350" s="5">
        <v>1785.6832736147151</v>
      </c>
      <c r="G350" s="5">
        <v>1656.7952344696751</v>
      </c>
      <c r="H350" s="5">
        <v>2572.306887443201</v>
      </c>
      <c r="I350" s="5">
        <v>2499.0615327353389</v>
      </c>
      <c r="J350" s="5">
        <v>2471.4176137108602</v>
      </c>
      <c r="K350" s="5">
        <v>2636.4863084086001</v>
      </c>
      <c r="L350" s="5">
        <v>2568.921484259261</v>
      </c>
      <c r="M350" s="5">
        <v>2573.5846066878062</v>
      </c>
      <c r="N350" s="5">
        <v>2539.3781946129061</v>
      </c>
      <c r="O350" s="5">
        <v>3754.4970180857849</v>
      </c>
      <c r="P350" s="5">
        <v>3981.3968373069611</v>
      </c>
      <c r="Q350" s="5">
        <v>4129.0647427399108</v>
      </c>
      <c r="R350" s="5">
        <v>3802.5899525270052</v>
      </c>
      <c r="S350" s="5">
        <v>4001.5771781582621</v>
      </c>
      <c r="T350" s="5">
        <v>3841.2880746742899</v>
      </c>
      <c r="U350" s="5">
        <v>4112.415063235625</v>
      </c>
      <c r="V350" s="5">
        <v>4535.9297809686796</v>
      </c>
      <c r="W350" s="5">
        <v>7991.6755751100154</v>
      </c>
      <c r="X350" s="5">
        <v>7657.6095633591831</v>
      </c>
      <c r="Y350" s="5">
        <v>8595.2874077581437</v>
      </c>
      <c r="Z350" s="5">
        <v>7998.3372783689811</v>
      </c>
      <c r="AA350" s="5">
        <v>8535.0770270710491</v>
      </c>
      <c r="AB350" s="5">
        <v>8510.6178822217844</v>
      </c>
      <c r="AC350" s="5">
        <v>7493.4960733091166</v>
      </c>
      <c r="AD350" s="5">
        <v>8133.3899045574963</v>
      </c>
      <c r="AE350" s="5">
        <v>7494.0623420066613</v>
      </c>
      <c r="AF350" s="5">
        <v>7168.737331737012</v>
      </c>
      <c r="AG350" s="5">
        <v>7347.790320222065</v>
      </c>
    </row>
    <row r="351" spans="1:33">
      <c r="A351" s="56" t="s">
        <v>68</v>
      </c>
      <c r="B351" s="56" t="s">
        <v>163</v>
      </c>
      <c r="C351" s="56" t="s">
        <v>246</v>
      </c>
      <c r="D351" s="56" t="s">
        <v>247</v>
      </c>
      <c r="E351" s="56" t="s">
        <v>217</v>
      </c>
      <c r="F351" s="5">
        <v>849.24224711445504</v>
      </c>
      <c r="G351" s="5">
        <v>826.87516582794956</v>
      </c>
      <c r="H351" s="5">
        <v>905.19354798505037</v>
      </c>
      <c r="I351" s="5">
        <v>872.48802240563043</v>
      </c>
      <c r="J351" s="5">
        <v>868.09598711471995</v>
      </c>
      <c r="K351" s="5">
        <v>931.92851298012533</v>
      </c>
      <c r="L351" s="5">
        <v>917.67693132881436</v>
      </c>
      <c r="M351" s="5">
        <v>872.44889083098519</v>
      </c>
      <c r="N351" s="5">
        <v>876.63160687970003</v>
      </c>
      <c r="O351" s="5">
        <v>782.683856434365</v>
      </c>
      <c r="P351" s="5">
        <v>827.32494479687512</v>
      </c>
      <c r="Q351" s="5">
        <v>864.02433168521497</v>
      </c>
      <c r="R351" s="5">
        <v>785.24333141827981</v>
      </c>
      <c r="S351" s="5">
        <v>823.81001252697502</v>
      </c>
      <c r="T351" s="5">
        <v>780.31416991580022</v>
      </c>
      <c r="U351" s="5">
        <v>753.10207267570001</v>
      </c>
      <c r="V351" s="5">
        <v>844.00259590494022</v>
      </c>
      <c r="W351" s="5">
        <v>816.07664287942521</v>
      </c>
      <c r="X351" s="5">
        <v>751.47897956187501</v>
      </c>
      <c r="Y351" s="5">
        <v>2701.4414876792362</v>
      </c>
      <c r="Z351" s="5">
        <v>2588.907421970468</v>
      </c>
      <c r="AA351" s="5">
        <v>2713.2748036582002</v>
      </c>
      <c r="AB351" s="5">
        <v>2749.4669713961512</v>
      </c>
      <c r="AC351" s="5">
        <v>2442.9922040576239</v>
      </c>
      <c r="AD351" s="5">
        <v>2667.709606523837</v>
      </c>
      <c r="AE351" s="5">
        <v>2447.8888205539538</v>
      </c>
      <c r="AF351" s="5">
        <v>2247.7917732946298</v>
      </c>
      <c r="AG351" s="5">
        <v>2200.0625621844952</v>
      </c>
    </row>
    <row r="352" spans="1:33">
      <c r="A352" s="56" t="s">
        <v>68</v>
      </c>
      <c r="B352" s="56" t="s">
        <v>163</v>
      </c>
      <c r="C352" s="56" t="s">
        <v>248</v>
      </c>
      <c r="D352" s="56" t="s">
        <v>249</v>
      </c>
      <c r="E352" s="56" t="s">
        <v>217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</row>
    <row r="353" spans="1:33">
      <c r="A353" s="56" t="s">
        <v>68</v>
      </c>
      <c r="B353" s="56" t="s">
        <v>163</v>
      </c>
      <c r="C353" s="56" t="s">
        <v>250</v>
      </c>
      <c r="D353" s="56" t="s">
        <v>251</v>
      </c>
      <c r="E353" s="56" t="s">
        <v>217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</row>
    <row r="354" spans="1:33">
      <c r="A354" s="56" t="s">
        <v>68</v>
      </c>
      <c r="B354" s="56" t="s">
        <v>198</v>
      </c>
      <c r="C354" s="56" t="s">
        <v>252</v>
      </c>
      <c r="D354" s="56" t="s">
        <v>253</v>
      </c>
      <c r="E354" s="56" t="s">
        <v>217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</row>
    <row r="355" spans="1:33">
      <c r="A355" s="56" t="s">
        <v>68</v>
      </c>
      <c r="B355" s="56" t="s">
        <v>198</v>
      </c>
      <c r="C355" s="56" t="s">
        <v>254</v>
      </c>
      <c r="D355" s="56" t="s">
        <v>255</v>
      </c>
      <c r="E355" s="56" t="s">
        <v>217</v>
      </c>
      <c r="F355" s="5">
        <v>0</v>
      </c>
      <c r="G355" s="5">
        <v>4.0095000000000011E-7</v>
      </c>
      <c r="H355" s="5">
        <v>3.306884999999999E-6</v>
      </c>
      <c r="I355" s="5">
        <v>2.9830350000000021E-6</v>
      </c>
      <c r="J355" s="5">
        <v>2.6527949999999999E-6</v>
      </c>
      <c r="K355" s="5">
        <v>4.5790499999999981E-6</v>
      </c>
      <c r="L355" s="5">
        <v>7.0871499999999987E-6</v>
      </c>
      <c r="M355" s="5">
        <v>8.8939150000000088E-5</v>
      </c>
      <c r="N355" s="5">
        <v>9.0028129999999941E-5</v>
      </c>
      <c r="O355" s="5">
        <v>8.203412000000007E-5</v>
      </c>
      <c r="P355" s="5">
        <v>8.4089245000000065E-5</v>
      </c>
      <c r="Q355" s="5">
        <v>8.5708200000000082E-5</v>
      </c>
      <c r="R355" s="5">
        <v>7.0439455000000006E-5</v>
      </c>
      <c r="S355" s="5">
        <v>8.0922040000000039E-5</v>
      </c>
      <c r="T355" s="5">
        <v>8.3960655000000001E-5</v>
      </c>
      <c r="U355" s="5">
        <v>8.6907964999999993E-5</v>
      </c>
      <c r="V355" s="5">
        <v>1.7032946500000019E-4</v>
      </c>
      <c r="W355" s="5">
        <v>1.664611999999999E-4</v>
      </c>
      <c r="X355" s="5">
        <v>2.55899115E-4</v>
      </c>
      <c r="Y355" s="5">
        <v>758.66882659137912</v>
      </c>
      <c r="Z355" s="5">
        <v>758.36295219882993</v>
      </c>
      <c r="AA355" s="5">
        <v>877.99930998156447</v>
      </c>
      <c r="AB355" s="5">
        <v>883.56635090866519</v>
      </c>
      <c r="AC355" s="5">
        <v>775.92512573782506</v>
      </c>
      <c r="AD355" s="5">
        <v>861.65262341743937</v>
      </c>
      <c r="AE355" s="5">
        <v>875.3779617971345</v>
      </c>
      <c r="AF355" s="5">
        <v>782.32032863927532</v>
      </c>
      <c r="AG355" s="5">
        <v>912.04115783176985</v>
      </c>
    </row>
    <row r="356" spans="1:33">
      <c r="A356" s="56" t="s">
        <v>68</v>
      </c>
      <c r="B356" s="56" t="s">
        <v>198</v>
      </c>
      <c r="C356" s="56" t="s">
        <v>256</v>
      </c>
      <c r="D356" s="56" t="s">
        <v>257</v>
      </c>
      <c r="E356" s="56" t="s">
        <v>217</v>
      </c>
      <c r="F356" s="5">
        <v>1168.231406222445</v>
      </c>
      <c r="G356" s="5">
        <v>1045.9968826778399</v>
      </c>
      <c r="H356" s="5">
        <v>1148.6941451762</v>
      </c>
      <c r="I356" s="5">
        <v>1111.1693781689651</v>
      </c>
      <c r="J356" s="5">
        <v>1106.8713950475901</v>
      </c>
      <c r="K356" s="5">
        <v>1120.408106918085</v>
      </c>
      <c r="L356" s="5">
        <v>1164.5164457138351</v>
      </c>
      <c r="M356" s="5">
        <v>1184.3127812734399</v>
      </c>
      <c r="N356" s="5">
        <v>1152.8319302344</v>
      </c>
      <c r="O356" s="5">
        <v>4278.3187495797256</v>
      </c>
      <c r="P356" s="5">
        <v>4536.4904139242053</v>
      </c>
      <c r="Q356" s="5">
        <v>4685.3120343481396</v>
      </c>
      <c r="R356" s="5">
        <v>4321.7552211860348</v>
      </c>
      <c r="S356" s="5">
        <v>5147.9211563246317</v>
      </c>
      <c r="T356" s="5">
        <v>5029.9010081180359</v>
      </c>
      <c r="U356" s="5">
        <v>5535.0621661357782</v>
      </c>
      <c r="V356" s="5">
        <v>5901.1661891939502</v>
      </c>
      <c r="W356" s="5">
        <v>6030.3733286619508</v>
      </c>
      <c r="X356" s="5">
        <v>5866.6820642785888</v>
      </c>
      <c r="Y356" s="5">
        <v>6079.2266867529715</v>
      </c>
      <c r="Z356" s="5">
        <v>5860.6424140164772</v>
      </c>
      <c r="AA356" s="5">
        <v>6214.3535058515527</v>
      </c>
      <c r="AB356" s="5">
        <v>6300.9718999140996</v>
      </c>
      <c r="AC356" s="5">
        <v>5938.9774478993786</v>
      </c>
      <c r="AD356" s="5">
        <v>7014.3437878606246</v>
      </c>
      <c r="AE356" s="5">
        <v>6858.4912903570676</v>
      </c>
      <c r="AF356" s="5">
        <v>8157.2069150853431</v>
      </c>
      <c r="AG356" s="5">
        <v>8440.6443694832433</v>
      </c>
    </row>
    <row r="357" spans="1:33">
      <c r="A357" s="56" t="s">
        <v>68</v>
      </c>
      <c r="B357" s="56" t="s">
        <v>198</v>
      </c>
      <c r="C357" s="56" t="s">
        <v>258</v>
      </c>
      <c r="D357" s="56" t="s">
        <v>259</v>
      </c>
      <c r="E357" s="56" t="s">
        <v>217</v>
      </c>
      <c r="F357" s="5">
        <v>0</v>
      </c>
      <c r="G357" s="5">
        <v>7.8347000000000012E-7</v>
      </c>
      <c r="H357" s="5">
        <v>3.0691850000000008E-6</v>
      </c>
      <c r="I357" s="5">
        <v>2.9658099999999999E-6</v>
      </c>
      <c r="J357" s="5">
        <v>3.5867850000000012E-6</v>
      </c>
      <c r="K357" s="5">
        <v>5.6427349999999984E-6</v>
      </c>
      <c r="L357" s="5">
        <v>1.161466E-5</v>
      </c>
      <c r="M357" s="5">
        <v>5.8455814999999971E-5</v>
      </c>
      <c r="N357" s="5">
        <v>5.8227429999999952E-5</v>
      </c>
      <c r="O357" s="5">
        <v>5.1328475000000027E-5</v>
      </c>
      <c r="P357" s="5">
        <v>5.4888169999999999E-5</v>
      </c>
      <c r="Q357" s="5">
        <v>5.6099954999999971E-5</v>
      </c>
      <c r="R357" s="5">
        <v>4.669301999999999E-5</v>
      </c>
      <c r="S357" s="5">
        <v>5.1714799999999988E-5</v>
      </c>
      <c r="T357" s="5">
        <v>6.0941754999999983E-5</v>
      </c>
      <c r="U357" s="5">
        <v>2.1257731499999989E-4</v>
      </c>
      <c r="V357" s="5">
        <v>753.87550605240972</v>
      </c>
      <c r="W357" s="5">
        <v>761.81611886804035</v>
      </c>
      <c r="X357" s="5">
        <v>701.11208475088961</v>
      </c>
      <c r="Y357" s="5">
        <v>672.11986207395944</v>
      </c>
      <c r="Z357" s="5">
        <v>610.90042196177501</v>
      </c>
      <c r="AA357" s="5">
        <v>686.20767027357465</v>
      </c>
      <c r="AB357" s="5">
        <v>697.49937382173505</v>
      </c>
      <c r="AC357" s="5">
        <v>634.76435118592588</v>
      </c>
      <c r="AD357" s="5">
        <v>1331.5964170768191</v>
      </c>
      <c r="AE357" s="5">
        <v>2755.9013460624569</v>
      </c>
      <c r="AF357" s="5">
        <v>6624.4186487108418</v>
      </c>
      <c r="AG357" s="5">
        <v>7019.8563397017324</v>
      </c>
    </row>
    <row r="358" spans="1:33">
      <c r="A358" s="56" t="s">
        <v>68</v>
      </c>
      <c r="B358" s="56" t="s">
        <v>198</v>
      </c>
      <c r="C358" s="56" t="s">
        <v>260</v>
      </c>
      <c r="D358" s="56" t="s">
        <v>261</v>
      </c>
      <c r="E358" s="56" t="s">
        <v>217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</row>
    <row r="359" spans="1:33">
      <c r="A359" s="56" t="s">
        <v>68</v>
      </c>
      <c r="B359" s="56" t="s">
        <v>198</v>
      </c>
      <c r="C359" s="56" t="s">
        <v>262</v>
      </c>
      <c r="D359" s="56" t="s">
        <v>263</v>
      </c>
      <c r="E359" s="56" t="s">
        <v>217</v>
      </c>
      <c r="F359" s="5">
        <v>0</v>
      </c>
      <c r="G359" s="5">
        <v>2.3853499999999998E-7</v>
      </c>
      <c r="H359" s="5">
        <v>1.067595E-6</v>
      </c>
      <c r="I359" s="5">
        <v>1.140525E-6</v>
      </c>
      <c r="J359" s="5">
        <v>1.8300000000000001E-6</v>
      </c>
      <c r="K359" s="5">
        <v>3.0168849999999988E-6</v>
      </c>
      <c r="L359" s="5">
        <v>4.1302400000000027E-6</v>
      </c>
      <c r="M359" s="5">
        <v>1.5915089999999999E-5</v>
      </c>
      <c r="N359" s="5">
        <v>1.5635680000000009E-5</v>
      </c>
      <c r="O359" s="5">
        <v>1.408505E-5</v>
      </c>
      <c r="P359" s="5">
        <v>1.4468855E-5</v>
      </c>
      <c r="Q359" s="5">
        <v>1.5621774999999992E-5</v>
      </c>
      <c r="R359" s="5">
        <v>1.3134229999999991E-5</v>
      </c>
      <c r="S359" s="5">
        <v>2.006531999999999E-5</v>
      </c>
      <c r="T359" s="5">
        <v>2.3786135000000019E-5</v>
      </c>
      <c r="U359" s="5">
        <v>4.6281985000000007E-5</v>
      </c>
      <c r="V359" s="5">
        <v>1.6355634999999999E-4</v>
      </c>
      <c r="W359" s="5">
        <v>1.61162885E-4</v>
      </c>
      <c r="X359" s="5">
        <v>1.4743642500000001E-4</v>
      </c>
      <c r="Y359" s="5">
        <v>722.50049478197559</v>
      </c>
      <c r="Z359" s="5">
        <v>690.11924190602963</v>
      </c>
      <c r="AA359" s="5">
        <v>730.87328342216972</v>
      </c>
      <c r="AB359" s="5">
        <v>782.08800044992017</v>
      </c>
      <c r="AC359" s="5">
        <v>723.98424906792991</v>
      </c>
      <c r="AD359" s="5">
        <v>742.61159013749966</v>
      </c>
      <c r="AE359" s="5">
        <v>767.62200485597464</v>
      </c>
      <c r="AF359" s="5">
        <v>730.43285219543031</v>
      </c>
      <c r="AG359" s="5">
        <v>759.07946775554478</v>
      </c>
    </row>
    <row r="360" spans="1:33">
      <c r="A360" s="56" t="s">
        <v>68</v>
      </c>
      <c r="B360" s="56" t="s">
        <v>198</v>
      </c>
      <c r="C360" s="56" t="s">
        <v>264</v>
      </c>
      <c r="D360" s="56" t="s">
        <v>265</v>
      </c>
      <c r="E360" s="56" t="s">
        <v>217</v>
      </c>
      <c r="F360" s="5">
        <v>760.54906712417994</v>
      </c>
      <c r="G360" s="5">
        <v>627.69309498673499</v>
      </c>
      <c r="H360" s="5">
        <v>701.84022407004522</v>
      </c>
      <c r="I360" s="5">
        <v>690.70657301388019</v>
      </c>
      <c r="J360" s="5">
        <v>667.24751357998946</v>
      </c>
      <c r="K360" s="5">
        <v>686.7365476803551</v>
      </c>
      <c r="L360" s="5">
        <v>694.05705604962509</v>
      </c>
      <c r="M360" s="5">
        <v>867.2012960480547</v>
      </c>
      <c r="N360" s="5">
        <v>864.2161627799901</v>
      </c>
      <c r="O360" s="5">
        <v>784.98612070919489</v>
      </c>
      <c r="P360" s="5">
        <v>829.92523415827486</v>
      </c>
      <c r="Q360" s="5">
        <v>847.1891890428401</v>
      </c>
      <c r="R360" s="5">
        <v>747.27487413697997</v>
      </c>
      <c r="S360" s="5">
        <v>811.07791113006999</v>
      </c>
      <c r="T360" s="5">
        <v>793.95604358761489</v>
      </c>
      <c r="U360" s="5">
        <v>763.34533399018983</v>
      </c>
      <c r="V360" s="5">
        <v>847.08330481625558</v>
      </c>
      <c r="W360" s="5">
        <v>837.35276303514979</v>
      </c>
      <c r="X360" s="5">
        <v>972.80225390863507</v>
      </c>
      <c r="Y360" s="5">
        <v>1674.012152421695</v>
      </c>
      <c r="Z360" s="5">
        <v>1608.8595240659899</v>
      </c>
      <c r="AA360" s="5">
        <v>1580.774688308665</v>
      </c>
      <c r="AB360" s="5">
        <v>1817.5053380524189</v>
      </c>
      <c r="AC360" s="5">
        <v>1655.0520076115531</v>
      </c>
      <c r="AD360" s="5">
        <v>3364.9237778783081</v>
      </c>
      <c r="AE360" s="5">
        <v>3342.9456738551098</v>
      </c>
      <c r="AF360" s="5">
        <v>3116.0559710211128</v>
      </c>
      <c r="AG360" s="5">
        <v>3285.7717308591241</v>
      </c>
    </row>
    <row r="361" spans="1:33">
      <c r="A361" s="56" t="s">
        <v>68</v>
      </c>
      <c r="B361" s="56" t="s">
        <v>199</v>
      </c>
      <c r="C361" s="56" t="s">
        <v>266</v>
      </c>
      <c r="D361" s="56" t="s">
        <v>267</v>
      </c>
      <c r="E361" s="56" t="s">
        <v>217</v>
      </c>
      <c r="F361" s="5">
        <v>284.36360099019998</v>
      </c>
      <c r="G361" s="5">
        <v>223.63951034100501</v>
      </c>
      <c r="H361" s="5">
        <v>250.75537253256999</v>
      </c>
      <c r="I361" s="5">
        <v>246.67784205816</v>
      </c>
      <c r="J361" s="5">
        <v>243.676427504435</v>
      </c>
      <c r="K361" s="5">
        <v>236.55090898992509</v>
      </c>
      <c r="L361" s="5">
        <v>246.9747949588151</v>
      </c>
      <c r="M361" s="5">
        <v>246.4511440477601</v>
      </c>
      <c r="N361" s="5">
        <v>231.08750952787</v>
      </c>
      <c r="O361" s="5">
        <v>222.74500577833501</v>
      </c>
      <c r="P361" s="5">
        <v>238.49115904573009</v>
      </c>
      <c r="Q361" s="5">
        <v>244.8969741233451</v>
      </c>
      <c r="R361" s="5">
        <v>222.60813159091501</v>
      </c>
      <c r="S361" s="5">
        <v>238.13070115349001</v>
      </c>
      <c r="T361" s="5">
        <v>226.136270228835</v>
      </c>
      <c r="U361" s="5">
        <v>205.708472951385</v>
      </c>
      <c r="V361" s="5">
        <v>212.3571837971902</v>
      </c>
      <c r="W361" s="5">
        <v>222.66513342266509</v>
      </c>
      <c r="X361" s="5">
        <v>132.253260624375</v>
      </c>
      <c r="Y361" s="5">
        <v>126.71603933110499</v>
      </c>
      <c r="Z361" s="5">
        <v>116.09145708795511</v>
      </c>
      <c r="AA361" s="5">
        <v>150.97689551652499</v>
      </c>
      <c r="AB361" s="5">
        <v>151.26951367505501</v>
      </c>
      <c r="AC361" s="5">
        <v>109.4933038746551</v>
      </c>
      <c r="AD361" s="5">
        <v>113.67256491002</v>
      </c>
      <c r="AE361" s="5">
        <v>98.66454259613505</v>
      </c>
      <c r="AF361" s="5">
        <v>0</v>
      </c>
      <c r="AG361" s="5">
        <v>0</v>
      </c>
    </row>
    <row r="362" spans="1:33">
      <c r="A362" s="56" t="s">
        <v>68</v>
      </c>
      <c r="B362" s="56" t="s">
        <v>199</v>
      </c>
      <c r="C362" s="56" t="s">
        <v>268</v>
      </c>
      <c r="D362" s="56" t="s">
        <v>269</v>
      </c>
      <c r="E362" s="56" t="s">
        <v>217</v>
      </c>
      <c r="F362" s="5">
        <v>39.287177593189988</v>
      </c>
      <c r="G362" s="5">
        <v>32.478781856590011</v>
      </c>
      <c r="H362" s="5">
        <v>36.128823627579983</v>
      </c>
      <c r="I362" s="5">
        <v>34.493974667175003</v>
      </c>
      <c r="J362" s="5">
        <v>34.441269236105008</v>
      </c>
      <c r="K362" s="5">
        <v>33.62052003064499</v>
      </c>
      <c r="L362" s="5">
        <v>34.151565351685001</v>
      </c>
      <c r="M362" s="5">
        <v>35.174699051509997</v>
      </c>
      <c r="N362" s="5">
        <v>24.71464321750501</v>
      </c>
      <c r="O362" s="5">
        <v>23.280831373350011</v>
      </c>
      <c r="P362" s="5">
        <v>23.620139391910008</v>
      </c>
      <c r="Q362" s="5">
        <v>24.446258886694999</v>
      </c>
      <c r="R362" s="5">
        <v>22.246170597199999</v>
      </c>
      <c r="S362" s="5">
        <v>23.301895802729991</v>
      </c>
      <c r="T362" s="5">
        <v>22.582265861524991</v>
      </c>
      <c r="U362" s="5">
        <v>1780.7629697217769</v>
      </c>
      <c r="V362" s="5">
        <v>1945.2835487119739</v>
      </c>
      <c r="W362" s="5">
        <v>2091.984232798497</v>
      </c>
      <c r="X362" s="5">
        <v>1881.6956425890401</v>
      </c>
      <c r="Y362" s="5">
        <v>1773.278780368601</v>
      </c>
      <c r="Z362" s="5">
        <v>1630.22881377764</v>
      </c>
      <c r="AA362" s="5">
        <v>1765.83011918033</v>
      </c>
      <c r="AB362" s="5">
        <v>1781.2326620205099</v>
      </c>
      <c r="AC362" s="5">
        <v>1651.8531597914809</v>
      </c>
      <c r="AD362" s="5">
        <v>1889.93212990134</v>
      </c>
      <c r="AE362" s="5">
        <v>1756.694172636061</v>
      </c>
      <c r="AF362" s="5">
        <v>2782.9745974415919</v>
      </c>
      <c r="AG362" s="5">
        <v>2754.2892154654442</v>
      </c>
    </row>
    <row r="363" spans="1:33">
      <c r="A363" s="56" t="s">
        <v>68</v>
      </c>
      <c r="B363" s="56" t="s">
        <v>199</v>
      </c>
      <c r="C363" s="56" t="s">
        <v>270</v>
      </c>
      <c r="D363" s="56" t="s">
        <v>271</v>
      </c>
      <c r="E363" s="56" t="s">
        <v>217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</row>
    <row r="364" spans="1:33">
      <c r="A364" s="56" t="s">
        <v>68</v>
      </c>
      <c r="B364" s="56" t="s">
        <v>199</v>
      </c>
      <c r="C364" s="56" t="s">
        <v>272</v>
      </c>
      <c r="D364" s="56" t="s">
        <v>273</v>
      </c>
      <c r="E364" s="56" t="s">
        <v>217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</row>
    <row r="365" spans="1:33">
      <c r="A365" s="56" t="s">
        <v>68</v>
      </c>
      <c r="B365" s="56" t="s">
        <v>199</v>
      </c>
      <c r="C365" s="56" t="s">
        <v>274</v>
      </c>
      <c r="D365" s="56" t="s">
        <v>275</v>
      </c>
      <c r="E365" s="56" t="s">
        <v>217</v>
      </c>
      <c r="F365" s="5">
        <v>604.71974846396006</v>
      </c>
      <c r="G365" s="5">
        <v>537.26613247609498</v>
      </c>
      <c r="H365" s="5">
        <v>590.79362662682479</v>
      </c>
      <c r="I365" s="5">
        <v>564.61158361526475</v>
      </c>
      <c r="J365" s="5">
        <v>573.8536014614898</v>
      </c>
      <c r="K365" s="5">
        <v>556.16881119388995</v>
      </c>
      <c r="L365" s="5">
        <v>564.1001672335799</v>
      </c>
      <c r="M365" s="5">
        <v>590.94107340465496</v>
      </c>
      <c r="N365" s="5">
        <v>549.60139287808477</v>
      </c>
      <c r="O365" s="5">
        <v>513.7385284407751</v>
      </c>
      <c r="P365" s="5">
        <v>531.60488653102482</v>
      </c>
      <c r="Q365" s="5">
        <v>538.05059669397497</v>
      </c>
      <c r="R365" s="5">
        <v>499.61987429703981</v>
      </c>
      <c r="S365" s="5">
        <v>519.70931633191992</v>
      </c>
      <c r="T365" s="5">
        <v>486.36612110151992</v>
      </c>
      <c r="U365" s="5">
        <v>463.76154544004999</v>
      </c>
      <c r="V365" s="5">
        <v>488.32752073833501</v>
      </c>
      <c r="W365" s="5">
        <v>514.6834758498203</v>
      </c>
      <c r="X365" s="5">
        <v>496.47312665187468</v>
      </c>
      <c r="Y365" s="5">
        <v>453.26913193723487</v>
      </c>
      <c r="Z365" s="5">
        <v>1069.346179079439</v>
      </c>
      <c r="AA365" s="5">
        <v>788.39947587188976</v>
      </c>
      <c r="AB365" s="5">
        <v>797.54043779584003</v>
      </c>
      <c r="AC365" s="5">
        <v>734.23628051559513</v>
      </c>
      <c r="AD365" s="5">
        <v>1087.14551917464</v>
      </c>
      <c r="AE365" s="5">
        <v>2076.9371626871298</v>
      </c>
      <c r="AF365" s="5">
        <v>3560.0095714093159</v>
      </c>
      <c r="AG365" s="5">
        <v>3466.5729794503491</v>
      </c>
    </row>
    <row r="366" spans="1:33">
      <c r="A366" s="56" t="s">
        <v>68</v>
      </c>
      <c r="B366" s="56" t="s">
        <v>199</v>
      </c>
      <c r="C366" s="56" t="s">
        <v>276</v>
      </c>
      <c r="D366" s="56" t="s">
        <v>277</v>
      </c>
      <c r="E366" s="56" t="s">
        <v>217</v>
      </c>
      <c r="F366" s="5">
        <v>0</v>
      </c>
      <c r="G366" s="5">
        <v>0</v>
      </c>
      <c r="H366" s="5">
        <v>7.1367199999999986E-6</v>
      </c>
      <c r="I366" s="5">
        <v>6.6516950000000032E-6</v>
      </c>
      <c r="J366" s="5">
        <v>1.0379644999999989E-5</v>
      </c>
      <c r="K366" s="5">
        <v>1.0421414999999999E-5</v>
      </c>
      <c r="L366" s="5">
        <v>1.072364E-5</v>
      </c>
      <c r="M366" s="5">
        <v>4.9635205000000023E-5</v>
      </c>
      <c r="N366" s="5">
        <v>9.8658479999999942E-5</v>
      </c>
      <c r="O366" s="5">
        <v>9.5178244999999972E-5</v>
      </c>
      <c r="P366" s="5">
        <v>9.5415094999999966E-5</v>
      </c>
      <c r="Q366" s="5">
        <v>9.624334000000003E-5</v>
      </c>
      <c r="R366" s="5">
        <v>9.0034515000000055E-5</v>
      </c>
      <c r="S366" s="5">
        <v>1.00588845E-4</v>
      </c>
      <c r="T366" s="5">
        <v>1.5088281499999999E-4</v>
      </c>
      <c r="U366" s="5">
        <v>5.1537633099999983E-3</v>
      </c>
      <c r="V366" s="5">
        <v>5.1222518949999973E-3</v>
      </c>
      <c r="W366" s="5">
        <v>5.503822825E-3</v>
      </c>
      <c r="X366" s="5">
        <v>317.37841332306522</v>
      </c>
      <c r="Y366" s="5">
        <v>797.55392688199527</v>
      </c>
      <c r="Z366" s="5">
        <v>2725.5570801274221</v>
      </c>
      <c r="AA366" s="5">
        <v>2974.9537667705558</v>
      </c>
      <c r="AB366" s="5">
        <v>2976.6048842120622</v>
      </c>
      <c r="AC366" s="5">
        <v>2954.0617745378031</v>
      </c>
      <c r="AD366" s="5">
        <v>3151.8539021596771</v>
      </c>
      <c r="AE366" s="5">
        <v>3060.768070168454</v>
      </c>
      <c r="AF366" s="5">
        <v>2988.945014938115</v>
      </c>
      <c r="AG366" s="5">
        <v>3025.52030578617</v>
      </c>
    </row>
    <row r="367" spans="1:33">
      <c r="A367" s="56" t="s">
        <v>68</v>
      </c>
      <c r="B367" s="56" t="s">
        <v>199</v>
      </c>
      <c r="C367" s="56" t="s">
        <v>278</v>
      </c>
      <c r="D367" s="56" t="s">
        <v>279</v>
      </c>
      <c r="E367" s="56" t="s">
        <v>217</v>
      </c>
      <c r="F367" s="5">
        <v>0</v>
      </c>
      <c r="G367" s="5">
        <v>3.099655E-6</v>
      </c>
      <c r="H367" s="5">
        <v>9.4730300000000095E-6</v>
      </c>
      <c r="I367" s="5">
        <v>9.7913600000000048E-6</v>
      </c>
      <c r="J367" s="5">
        <v>1.8122920000000021E-5</v>
      </c>
      <c r="K367" s="5">
        <v>1.765742000000001E-5</v>
      </c>
      <c r="L367" s="5">
        <v>1.7884435E-5</v>
      </c>
      <c r="M367" s="5">
        <v>165.94090308154011</v>
      </c>
      <c r="N367" s="5">
        <v>341.73725311481007</v>
      </c>
      <c r="O367" s="5">
        <v>505.14135289179529</v>
      </c>
      <c r="P367" s="5">
        <v>520.34042701528494</v>
      </c>
      <c r="Q367" s="5">
        <v>524.99024659839972</v>
      </c>
      <c r="R367" s="5">
        <v>497.08132167738978</v>
      </c>
      <c r="S367" s="5">
        <v>502.89810386471999</v>
      </c>
      <c r="T367" s="5">
        <v>998.46628210539063</v>
      </c>
      <c r="U367" s="5">
        <v>1078.154997881255</v>
      </c>
      <c r="V367" s="5">
        <v>1143.8333941373151</v>
      </c>
      <c r="W367" s="5">
        <v>1213.62024310521</v>
      </c>
      <c r="X367" s="5">
        <v>1130.325175274105</v>
      </c>
      <c r="Y367" s="5">
        <v>1034.9406457222251</v>
      </c>
      <c r="Z367" s="5">
        <v>999.85654445301009</v>
      </c>
      <c r="AA367" s="5">
        <v>1055.59856192648</v>
      </c>
      <c r="AB367" s="5">
        <v>1047.049110691265</v>
      </c>
      <c r="AC367" s="5">
        <v>992.24737380281044</v>
      </c>
      <c r="AD367" s="5">
        <v>1031.7579805841399</v>
      </c>
      <c r="AE367" s="5">
        <v>968.94090915488027</v>
      </c>
      <c r="AF367" s="5">
        <v>965.71750560513533</v>
      </c>
      <c r="AG367" s="5">
        <v>924.50891318828974</v>
      </c>
    </row>
    <row r="368" spans="1:33">
      <c r="A368" s="56" t="s">
        <v>68</v>
      </c>
      <c r="B368" s="56" t="s">
        <v>199</v>
      </c>
      <c r="C368" s="56" t="s">
        <v>280</v>
      </c>
      <c r="D368" s="56" t="s">
        <v>281</v>
      </c>
      <c r="E368" s="56" t="s">
        <v>217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</row>
    <row r="369" spans="1:33">
      <c r="A369" s="56" t="s">
        <v>68</v>
      </c>
      <c r="B369" s="56" t="s">
        <v>199</v>
      </c>
      <c r="C369" s="56" t="s">
        <v>282</v>
      </c>
      <c r="D369" s="56" t="s">
        <v>283</v>
      </c>
      <c r="E369" s="56" t="s">
        <v>217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</row>
    <row r="370" spans="1:33">
      <c r="A370" s="56" t="s">
        <v>68</v>
      </c>
      <c r="B370" s="56" t="s">
        <v>200</v>
      </c>
      <c r="C370" s="56" t="s">
        <v>284</v>
      </c>
      <c r="D370" s="56" t="s">
        <v>285</v>
      </c>
      <c r="E370" s="56" t="s">
        <v>217</v>
      </c>
      <c r="F370" s="5">
        <v>0</v>
      </c>
      <c r="G370" s="5">
        <v>1.02201E-6</v>
      </c>
      <c r="H370" s="5">
        <v>5.4986250000000019E-6</v>
      </c>
      <c r="I370" s="5">
        <v>5.9903599999999958E-6</v>
      </c>
      <c r="J370" s="5">
        <v>5.4770649999999972E-6</v>
      </c>
      <c r="K370" s="5">
        <v>1.6945884999999999E-5</v>
      </c>
      <c r="L370" s="5">
        <v>2.0533855E-5</v>
      </c>
      <c r="M370" s="5">
        <v>1.956703499999999E-5</v>
      </c>
      <c r="N370" s="5">
        <v>1.9916235E-5</v>
      </c>
      <c r="O370" s="5">
        <v>1.896138500000001E-5</v>
      </c>
      <c r="P370" s="5">
        <v>1.9492420000000001E-5</v>
      </c>
      <c r="Q370" s="5">
        <v>1.9750230000000018E-5</v>
      </c>
      <c r="R370" s="5">
        <v>1.571555999999999E-5</v>
      </c>
      <c r="S370" s="5">
        <v>2.2359000000000001E-5</v>
      </c>
      <c r="T370" s="5">
        <v>2.3114485000000009E-5</v>
      </c>
      <c r="U370" s="5">
        <v>2.593018499999998E-5</v>
      </c>
      <c r="V370" s="5">
        <v>2.7146844999999999E-5</v>
      </c>
      <c r="W370" s="5">
        <v>2.607398499999999E-5</v>
      </c>
      <c r="X370" s="5">
        <v>2.4084720000000012E-5</v>
      </c>
      <c r="Y370" s="5">
        <v>3.219916500000002E-5</v>
      </c>
      <c r="Z370" s="5">
        <v>3.0014190000000001E-5</v>
      </c>
      <c r="AA370" s="5">
        <v>3.4723415000000008E-5</v>
      </c>
      <c r="AB370" s="5">
        <v>6.3329464999999947E-5</v>
      </c>
      <c r="AC370" s="5">
        <v>5.4402350000000023E-5</v>
      </c>
      <c r="AD370" s="5">
        <v>6.1435115000000012E-5</v>
      </c>
      <c r="AE370" s="5">
        <v>6.1017480000000002E-5</v>
      </c>
      <c r="AF370" s="5">
        <v>6.1723795E-5</v>
      </c>
      <c r="AG370" s="5">
        <v>6.1713059999999974E-5</v>
      </c>
    </row>
    <row r="371" spans="1:33">
      <c r="A371" s="56" t="s">
        <v>68</v>
      </c>
      <c r="B371" s="56" t="s">
        <v>200</v>
      </c>
      <c r="C371" s="56" t="s">
        <v>286</v>
      </c>
      <c r="D371" s="56" t="s">
        <v>287</v>
      </c>
      <c r="E371" s="56" t="s">
        <v>217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</row>
    <row r="372" spans="1:33">
      <c r="A372" s="56" t="s">
        <v>68</v>
      </c>
      <c r="B372" s="56" t="s">
        <v>200</v>
      </c>
      <c r="C372" s="56" t="s">
        <v>288</v>
      </c>
      <c r="D372" s="56" t="s">
        <v>303</v>
      </c>
      <c r="E372" s="56" t="s">
        <v>217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</row>
    <row r="373" spans="1:33" ht="16.5" customHeight="1"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33">
      <c r="A374" s="56" t="s">
        <v>68</v>
      </c>
      <c r="B374" s="56" t="s">
        <v>197</v>
      </c>
      <c r="C374" s="56" t="s">
        <v>215</v>
      </c>
      <c r="D374" s="56" t="s">
        <v>216</v>
      </c>
      <c r="E374" s="56" t="s">
        <v>142</v>
      </c>
      <c r="F374" s="5">
        <v>1381.219376151425</v>
      </c>
      <c r="G374" s="5">
        <v>3614.8958518185059</v>
      </c>
      <c r="H374" s="5">
        <v>3753.699994664245</v>
      </c>
      <c r="I374" s="5">
        <v>3360.1828227955939</v>
      </c>
      <c r="J374" s="5">
        <v>3389.175805030206</v>
      </c>
      <c r="K374" s="5">
        <v>3653.2943970948031</v>
      </c>
      <c r="L374" s="5">
        <v>3799.3747175909061</v>
      </c>
      <c r="M374" s="5">
        <v>3378.001473106719</v>
      </c>
      <c r="N374" s="5">
        <v>3812.0634214643328</v>
      </c>
      <c r="O374" s="5">
        <v>3489.5894460442978</v>
      </c>
      <c r="P374" s="5">
        <v>3582.9300754786509</v>
      </c>
      <c r="Q374" s="5">
        <v>3717.966594898171</v>
      </c>
      <c r="R374" s="5">
        <v>3747.47786949593</v>
      </c>
      <c r="S374" s="5">
        <v>3774.209644858192</v>
      </c>
      <c r="T374" s="5">
        <v>3374.1827465635361</v>
      </c>
      <c r="U374" s="5">
        <v>5089.2880838946703</v>
      </c>
      <c r="V374" s="5">
        <v>6185.2109740057595</v>
      </c>
      <c r="W374" s="5">
        <v>6371.9463249048176</v>
      </c>
      <c r="X374" s="5">
        <v>5696.57927562244</v>
      </c>
      <c r="Y374" s="5">
        <v>6207.5912548634333</v>
      </c>
      <c r="Z374" s="5">
        <v>5939.6171390527124</v>
      </c>
      <c r="AA374" s="5">
        <v>5993.7735936495919</v>
      </c>
      <c r="AB374" s="5">
        <v>6762.2739376331447</v>
      </c>
      <c r="AC374" s="5">
        <v>6705.4050157047704</v>
      </c>
      <c r="AD374" s="5">
        <v>7046.6468835763326</v>
      </c>
      <c r="AE374" s="5">
        <v>6037.043124711221</v>
      </c>
      <c r="AF374" s="5">
        <v>6088.1079561976776</v>
      </c>
      <c r="AG374" s="5">
        <v>6477.2092266672898</v>
      </c>
    </row>
    <row r="375" spans="1:33">
      <c r="A375" s="56" t="s">
        <v>68</v>
      </c>
      <c r="B375" s="56" t="s">
        <v>197</v>
      </c>
      <c r="C375" s="56" t="s">
        <v>218</v>
      </c>
      <c r="D375" s="56" t="s">
        <v>219</v>
      </c>
      <c r="E375" s="56" t="s">
        <v>142</v>
      </c>
      <c r="F375" s="5">
        <v>105.3995552949149</v>
      </c>
      <c r="G375" s="5">
        <v>104.39284636524501</v>
      </c>
      <c r="H375" s="5">
        <v>108.4768718485</v>
      </c>
      <c r="I375" s="5">
        <v>95.933404284735047</v>
      </c>
      <c r="J375" s="5">
        <v>101.56223191911501</v>
      </c>
      <c r="K375" s="5">
        <v>98.843633405744995</v>
      </c>
      <c r="L375" s="5">
        <v>107.6512048947598</v>
      </c>
      <c r="M375" s="5">
        <v>89.621740108284982</v>
      </c>
      <c r="N375" s="5">
        <v>104.6909119960451</v>
      </c>
      <c r="O375" s="5">
        <v>2626.4820495626</v>
      </c>
      <c r="P375" s="5">
        <v>2738.6165987176391</v>
      </c>
      <c r="Q375" s="5">
        <v>2697.1891831819671</v>
      </c>
      <c r="R375" s="5">
        <v>2795.939559675639</v>
      </c>
      <c r="S375" s="5">
        <v>2604.6825561559199</v>
      </c>
      <c r="T375" s="5">
        <v>2270.7589226035188</v>
      </c>
      <c r="U375" s="5">
        <v>2566.272309839595</v>
      </c>
      <c r="V375" s="5">
        <v>2635.865218462699</v>
      </c>
      <c r="W375" s="5">
        <v>2699.4838781761619</v>
      </c>
      <c r="X375" s="5">
        <v>2425.6147931772148</v>
      </c>
      <c r="Y375" s="5">
        <v>2520.0294026318788</v>
      </c>
      <c r="Z375" s="5">
        <v>2690.8879805655861</v>
      </c>
      <c r="AA375" s="5">
        <v>2562.378536554841</v>
      </c>
      <c r="AB375" s="5">
        <v>2476.090224156741</v>
      </c>
      <c r="AC375" s="5">
        <v>2513.6354038715408</v>
      </c>
      <c r="AD375" s="5">
        <v>2444.2779276801261</v>
      </c>
      <c r="AE375" s="5">
        <v>2098.7750890027</v>
      </c>
      <c r="AF375" s="5">
        <v>2281.522277754731</v>
      </c>
      <c r="AG375" s="5">
        <v>2353.00750274239</v>
      </c>
    </row>
    <row r="376" spans="1:33">
      <c r="A376" s="56" t="s">
        <v>68</v>
      </c>
      <c r="B376" s="56" t="s">
        <v>197</v>
      </c>
      <c r="C376" s="56" t="s">
        <v>220</v>
      </c>
      <c r="D376" s="56" t="s">
        <v>221</v>
      </c>
      <c r="E376" s="56" t="s">
        <v>142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</row>
    <row r="377" spans="1:33">
      <c r="A377" s="56" t="s">
        <v>68</v>
      </c>
      <c r="B377" s="56" t="s">
        <v>197</v>
      </c>
      <c r="C377" s="56" t="s">
        <v>222</v>
      </c>
      <c r="D377" s="56" t="s">
        <v>223</v>
      </c>
      <c r="E377" s="56" t="s">
        <v>142</v>
      </c>
      <c r="F377" s="5">
        <v>0</v>
      </c>
      <c r="G377" s="5">
        <v>1.5646005000000009E-5</v>
      </c>
      <c r="H377" s="5">
        <v>2.3737725E-5</v>
      </c>
      <c r="I377" s="5">
        <v>3.1426915000000003E-5</v>
      </c>
      <c r="J377" s="5">
        <v>2897.0651843904502</v>
      </c>
      <c r="K377" s="5">
        <v>2875.988352730732</v>
      </c>
      <c r="L377" s="5">
        <v>3882.2505820552128</v>
      </c>
      <c r="M377" s="5">
        <v>3286.4067908211059</v>
      </c>
      <c r="N377" s="5">
        <v>3591.3096540493138</v>
      </c>
      <c r="O377" s="5">
        <v>3590.7077085729111</v>
      </c>
      <c r="P377" s="5">
        <v>3542.5020164719249</v>
      </c>
      <c r="Q377" s="5">
        <v>3719.79223669578</v>
      </c>
      <c r="R377" s="5">
        <v>3819.3074888776541</v>
      </c>
      <c r="S377" s="5">
        <v>3511.4193632986371</v>
      </c>
      <c r="T377" s="5">
        <v>3278.3600041178561</v>
      </c>
      <c r="U377" s="5">
        <v>3396.8439425849811</v>
      </c>
      <c r="V377" s="5">
        <v>3242.4618772651461</v>
      </c>
      <c r="W377" s="5">
        <v>3657.9461677940212</v>
      </c>
      <c r="X377" s="5">
        <v>3084.2529908863949</v>
      </c>
      <c r="Y377" s="5">
        <v>3341.357853443671</v>
      </c>
      <c r="Z377" s="5">
        <v>3523.189036204908</v>
      </c>
      <c r="AA377" s="5">
        <v>3421.4077930371659</v>
      </c>
      <c r="AB377" s="5">
        <v>3554.3071189898719</v>
      </c>
      <c r="AC377" s="5">
        <v>3620.5502629148809</v>
      </c>
      <c r="AD377" s="5">
        <v>3474.6120525934389</v>
      </c>
      <c r="AE377" s="5">
        <v>4050.6906579648899</v>
      </c>
      <c r="AF377" s="5">
        <v>4531.6447673046978</v>
      </c>
      <c r="AG377" s="5">
        <v>4272.0940103445237</v>
      </c>
    </row>
    <row r="378" spans="1:33">
      <c r="A378" s="56" t="s">
        <v>68</v>
      </c>
      <c r="B378" s="56" t="s">
        <v>197</v>
      </c>
      <c r="C378" s="56" t="s">
        <v>224</v>
      </c>
      <c r="D378" s="56" t="s">
        <v>225</v>
      </c>
      <c r="E378" s="56" t="s">
        <v>142</v>
      </c>
      <c r="F378" s="5">
        <v>0</v>
      </c>
      <c r="G378" s="5">
        <v>4.6931249999999984E-6</v>
      </c>
      <c r="H378" s="5">
        <v>1.313845500000001E-5</v>
      </c>
      <c r="I378" s="5">
        <v>1.1967074999999991E-5</v>
      </c>
      <c r="J378" s="5">
        <v>3.3862195000000002E-5</v>
      </c>
      <c r="K378" s="5">
        <v>265.05910479425501</v>
      </c>
      <c r="L378" s="5">
        <v>277.82976037309987</v>
      </c>
      <c r="M378" s="5">
        <v>232.97891855470499</v>
      </c>
      <c r="N378" s="5">
        <v>268.3252147190849</v>
      </c>
      <c r="O378" s="5">
        <v>241.2947149916549</v>
      </c>
      <c r="P378" s="5">
        <v>239.64913948764979</v>
      </c>
      <c r="Q378" s="5">
        <v>243.15968087445981</v>
      </c>
      <c r="R378" s="5">
        <v>253.12390233324501</v>
      </c>
      <c r="S378" s="5">
        <v>252.63276217265491</v>
      </c>
      <c r="T378" s="5">
        <v>256.30284297136012</v>
      </c>
      <c r="U378" s="5">
        <v>256.24874576731003</v>
      </c>
      <c r="V378" s="5">
        <v>261.54468274860989</v>
      </c>
      <c r="W378" s="5">
        <v>265.24519342968011</v>
      </c>
      <c r="X378" s="5">
        <v>221.56311991133009</v>
      </c>
      <c r="Y378" s="5">
        <v>251.61825157485001</v>
      </c>
      <c r="Z378" s="5">
        <v>226.4247295024</v>
      </c>
      <c r="AA378" s="5">
        <v>216.70052810144</v>
      </c>
      <c r="AB378" s="5">
        <v>214.58209516292001</v>
      </c>
      <c r="AC378" s="5">
        <v>219.79026403284499</v>
      </c>
      <c r="AD378" s="5">
        <v>242.79342289323</v>
      </c>
      <c r="AE378" s="5">
        <v>232.19382058755991</v>
      </c>
      <c r="AF378" s="5">
        <v>225.0842221917099</v>
      </c>
      <c r="AG378" s="5">
        <v>222.83129723364499</v>
      </c>
    </row>
    <row r="379" spans="1:33">
      <c r="A379" s="56" t="s">
        <v>68</v>
      </c>
      <c r="B379" s="56" t="s">
        <v>197</v>
      </c>
      <c r="C379" s="56" t="s">
        <v>226</v>
      </c>
      <c r="D379" s="56" t="s">
        <v>227</v>
      </c>
      <c r="E379" s="56" t="s">
        <v>142</v>
      </c>
      <c r="F379" s="5">
        <v>0</v>
      </c>
      <c r="G379" s="5">
        <v>1487.9577606645901</v>
      </c>
      <c r="H379" s="5">
        <v>2859.078110776074</v>
      </c>
      <c r="I379" s="5">
        <v>2776.321722891536</v>
      </c>
      <c r="J379" s="5">
        <v>2770.1155217534929</v>
      </c>
      <c r="K379" s="5">
        <v>2712.1493719651098</v>
      </c>
      <c r="L379" s="5">
        <v>3000.569250014079</v>
      </c>
      <c r="M379" s="5">
        <v>6411.3962667595724</v>
      </c>
      <c r="N379" s="5">
        <v>6790.2013026164677</v>
      </c>
      <c r="O379" s="5">
        <v>7384.6349383327624</v>
      </c>
      <c r="P379" s="5">
        <v>9061.9472680078725</v>
      </c>
      <c r="Q379" s="5">
        <v>9029.0023085189787</v>
      </c>
      <c r="R379" s="5">
        <v>8697.5774161017325</v>
      </c>
      <c r="S379" s="5">
        <v>8536.9185937832008</v>
      </c>
      <c r="T379" s="5">
        <v>7962.8485411766596</v>
      </c>
      <c r="U379" s="5">
        <v>8121.941924032586</v>
      </c>
      <c r="V379" s="5">
        <v>7915.8661924329217</v>
      </c>
      <c r="W379" s="5">
        <v>8702.9173368255233</v>
      </c>
      <c r="X379" s="5">
        <v>7931.7346503883846</v>
      </c>
      <c r="Y379" s="5">
        <v>9673.5935209387881</v>
      </c>
      <c r="Z379" s="5">
        <v>10264.11661429221</v>
      </c>
      <c r="AA379" s="5">
        <v>9998.0978555610727</v>
      </c>
      <c r="AB379" s="5">
        <v>9886.1106430826039</v>
      </c>
      <c r="AC379" s="5">
        <v>9425.460095826933</v>
      </c>
      <c r="AD379" s="5">
        <v>9560.6798043082963</v>
      </c>
      <c r="AE379" s="5">
        <v>8771.454217336739</v>
      </c>
      <c r="AF379" s="5">
        <v>8874.8801849385854</v>
      </c>
      <c r="AG379" s="5">
        <v>8575.6433706396201</v>
      </c>
    </row>
    <row r="380" spans="1:33">
      <c r="A380" s="56" t="s">
        <v>68</v>
      </c>
      <c r="B380" s="56" t="s">
        <v>197</v>
      </c>
      <c r="C380" s="56" t="s">
        <v>228</v>
      </c>
      <c r="D380" s="56" t="s">
        <v>229</v>
      </c>
      <c r="E380" s="56" t="s">
        <v>142</v>
      </c>
      <c r="F380" s="5">
        <v>0</v>
      </c>
      <c r="G380" s="5">
        <v>3.2939500000000009E-6</v>
      </c>
      <c r="H380" s="5">
        <v>1.276872000000001E-5</v>
      </c>
      <c r="I380" s="5">
        <v>1.7368399999999991E-5</v>
      </c>
      <c r="J380" s="5">
        <v>3.8312264999999993E-5</v>
      </c>
      <c r="K380" s="5">
        <v>2.256723900000001E-4</v>
      </c>
      <c r="L380" s="5">
        <v>2.3412361000000001E-4</v>
      </c>
      <c r="M380" s="5">
        <v>52.867035770600012</v>
      </c>
      <c r="N380" s="5">
        <v>413.00194989660031</v>
      </c>
      <c r="O380" s="5">
        <v>818.03556211897569</v>
      </c>
      <c r="P380" s="5">
        <v>1456.867155496624</v>
      </c>
      <c r="Q380" s="5">
        <v>1439.2248511892701</v>
      </c>
      <c r="R380" s="5">
        <v>1296.200583553235</v>
      </c>
      <c r="S380" s="5">
        <v>1362.3213641974651</v>
      </c>
      <c r="T380" s="5">
        <v>1277.473238620235</v>
      </c>
      <c r="U380" s="5">
        <v>1251.4815755970901</v>
      </c>
      <c r="V380" s="5">
        <v>1308.05378551237</v>
      </c>
      <c r="W380" s="5">
        <v>1353.0241530529149</v>
      </c>
      <c r="X380" s="5">
        <v>1231.2039744451899</v>
      </c>
      <c r="Y380" s="5">
        <v>2563.6115716578061</v>
      </c>
      <c r="Z380" s="5">
        <v>2938.5631768868238</v>
      </c>
      <c r="AA380" s="5">
        <v>2911.6068895874419</v>
      </c>
      <c r="AB380" s="5">
        <v>2938.1413057213158</v>
      </c>
      <c r="AC380" s="5">
        <v>2636.8683607384191</v>
      </c>
      <c r="AD380" s="5">
        <v>3017.456453547326</v>
      </c>
      <c r="AE380" s="5">
        <v>3849.1022907228021</v>
      </c>
      <c r="AF380" s="5">
        <v>4026.9580518693119</v>
      </c>
      <c r="AG380" s="5">
        <v>4048.034261398147</v>
      </c>
    </row>
    <row r="381" spans="1:33">
      <c r="A381" s="56" t="s">
        <v>68</v>
      </c>
      <c r="B381" s="56" t="s">
        <v>197</v>
      </c>
      <c r="C381" s="56" t="s">
        <v>230</v>
      </c>
      <c r="D381" s="56" t="s">
        <v>231</v>
      </c>
      <c r="E381" s="56" t="s">
        <v>142</v>
      </c>
      <c r="F381" s="5">
        <v>2768.3478086477462</v>
      </c>
      <c r="G381" s="5">
        <v>7381.5960243053814</v>
      </c>
      <c r="H381" s="5">
        <v>7489.5176893645903</v>
      </c>
      <c r="I381" s="5">
        <v>9293.1142269102347</v>
      </c>
      <c r="J381" s="5">
        <v>9931.0621768034616</v>
      </c>
      <c r="K381" s="5">
        <v>13384.08220257112</v>
      </c>
      <c r="L381" s="5">
        <v>13956.16890183356</v>
      </c>
      <c r="M381" s="5">
        <v>13651.26735215077</v>
      </c>
      <c r="N381" s="5">
        <v>14371.033522953199</v>
      </c>
      <c r="O381" s="5">
        <v>14157.38526407369</v>
      </c>
      <c r="P381" s="5">
        <v>14375.009291727751</v>
      </c>
      <c r="Q381" s="5">
        <v>14575.43305601352</v>
      </c>
      <c r="R381" s="5">
        <v>14265.218542345679</v>
      </c>
      <c r="S381" s="5">
        <v>15689.598473353801</v>
      </c>
      <c r="T381" s="5">
        <v>17951.899867236942</v>
      </c>
      <c r="U381" s="5">
        <v>17100.46567255009</v>
      </c>
      <c r="V381" s="5">
        <v>17238.153024124709</v>
      </c>
      <c r="W381" s="5">
        <v>17777.505934421239</v>
      </c>
      <c r="X381" s="5">
        <v>16814.736032586468</v>
      </c>
      <c r="Y381" s="5">
        <v>20487.34253512479</v>
      </c>
      <c r="Z381" s="5">
        <v>23177.790391260682</v>
      </c>
      <c r="AA381" s="5">
        <v>21451.341079219459</v>
      </c>
      <c r="AB381" s="5">
        <v>21821.707873192139</v>
      </c>
      <c r="AC381" s="5">
        <v>21033.78045678651</v>
      </c>
      <c r="AD381" s="5">
        <v>23021.73685054389</v>
      </c>
      <c r="AE381" s="5">
        <v>28283.78794998959</v>
      </c>
      <c r="AF381" s="5">
        <v>26513.84664175308</v>
      </c>
      <c r="AG381" s="5">
        <v>26855.82903707834</v>
      </c>
    </row>
    <row r="382" spans="1:33">
      <c r="A382" s="56" t="s">
        <v>68</v>
      </c>
      <c r="B382" s="56" t="s">
        <v>197</v>
      </c>
      <c r="C382" s="56" t="s">
        <v>232</v>
      </c>
      <c r="D382" s="56" t="s">
        <v>233</v>
      </c>
      <c r="E382" s="56" t="s">
        <v>142</v>
      </c>
      <c r="F382" s="5">
        <v>0</v>
      </c>
      <c r="G382" s="5">
        <v>2.2537799999999998E-6</v>
      </c>
      <c r="H382" s="5">
        <v>6.7040849999999997E-6</v>
      </c>
      <c r="I382" s="5">
        <v>7.5879450000000013E-6</v>
      </c>
      <c r="J382" s="5">
        <v>1.4881355E-5</v>
      </c>
      <c r="K382" s="5">
        <v>4.5124930000000008E-5</v>
      </c>
      <c r="L382" s="5">
        <v>4.829518499999999E-5</v>
      </c>
      <c r="M382" s="5">
        <v>1.02163875E-4</v>
      </c>
      <c r="N382" s="5">
        <v>1.3266650499999999E-4</v>
      </c>
      <c r="O382" s="5">
        <v>2.0952939000000001E-4</v>
      </c>
      <c r="P382" s="5">
        <v>432.60373947722968</v>
      </c>
      <c r="Q382" s="5">
        <v>437.65540658657471</v>
      </c>
      <c r="R382" s="5">
        <v>424.30933791215011</v>
      </c>
      <c r="S382" s="5">
        <v>419.87041626455522</v>
      </c>
      <c r="T382" s="5">
        <v>394.47028533382019</v>
      </c>
      <c r="U382" s="5">
        <v>380.50505252388979</v>
      </c>
      <c r="V382" s="5">
        <v>397.33665111649032</v>
      </c>
      <c r="W382" s="5">
        <v>993.76033936600504</v>
      </c>
      <c r="X382" s="5">
        <v>2332.5597240759289</v>
      </c>
      <c r="Y382" s="5">
        <v>7876.8292810607581</v>
      </c>
      <c r="Z382" s="5">
        <v>8147.6000065728231</v>
      </c>
      <c r="AA382" s="5">
        <v>7706.0468490268086</v>
      </c>
      <c r="AB382" s="5">
        <v>7909.3983369667212</v>
      </c>
      <c r="AC382" s="5">
        <v>7320.1117109607658</v>
      </c>
      <c r="AD382" s="5">
        <v>8029.9202943645714</v>
      </c>
      <c r="AE382" s="5">
        <v>7199.0618045223091</v>
      </c>
      <c r="AF382" s="5">
        <v>7290.7116093440382</v>
      </c>
      <c r="AG382" s="5">
        <v>7110.0928040281742</v>
      </c>
    </row>
    <row r="383" spans="1:33">
      <c r="A383" s="56" t="s">
        <v>68</v>
      </c>
      <c r="B383" s="56" t="s">
        <v>163</v>
      </c>
      <c r="C383" s="56" t="s">
        <v>234</v>
      </c>
      <c r="D383" s="56" t="s">
        <v>235</v>
      </c>
      <c r="E383" s="56" t="s">
        <v>142</v>
      </c>
      <c r="F383" s="5">
        <v>2.5567431499999999E-4</v>
      </c>
      <c r="G383" s="5">
        <v>2.4270111999999999E-4</v>
      </c>
      <c r="H383" s="5">
        <v>1310.2809993621499</v>
      </c>
      <c r="I383" s="5">
        <v>5285.8523455824707</v>
      </c>
      <c r="J383" s="5">
        <v>4887.4259035001451</v>
      </c>
      <c r="K383" s="5">
        <v>5192.8353960478053</v>
      </c>
      <c r="L383" s="5">
        <v>5077.8590309056326</v>
      </c>
      <c r="M383" s="5">
        <v>5287.2224881387356</v>
      </c>
      <c r="N383" s="5">
        <v>5065.2468355590172</v>
      </c>
      <c r="O383" s="5">
        <v>5473.3363036711917</v>
      </c>
      <c r="P383" s="5">
        <v>5167.6998758551726</v>
      </c>
      <c r="Q383" s="5">
        <v>5134.8713502442351</v>
      </c>
      <c r="R383" s="5">
        <v>5011.2110140826562</v>
      </c>
      <c r="S383" s="5">
        <v>4968.9734881583954</v>
      </c>
      <c r="T383" s="5">
        <v>5202.6856038631277</v>
      </c>
      <c r="U383" s="5">
        <v>4757.3678910011331</v>
      </c>
      <c r="V383" s="5">
        <v>5193.2197270151592</v>
      </c>
      <c r="W383" s="5">
        <v>5090.4288389015046</v>
      </c>
      <c r="X383" s="5">
        <v>5181.6083063070791</v>
      </c>
      <c r="Y383" s="5">
        <v>4925.9805020472922</v>
      </c>
      <c r="Z383" s="5">
        <v>5399.5811435144242</v>
      </c>
      <c r="AA383" s="5">
        <v>5068.3780160189854</v>
      </c>
      <c r="AB383" s="5">
        <v>4991.9290268946224</v>
      </c>
      <c r="AC383" s="5">
        <v>4870.0264457720696</v>
      </c>
      <c r="AD383" s="5">
        <v>4907.3633067836654</v>
      </c>
      <c r="AE383" s="5">
        <v>5093.2685814941797</v>
      </c>
      <c r="AF383" s="5">
        <v>4571.307856415614</v>
      </c>
      <c r="AG383" s="5">
        <v>4969.1323747335618</v>
      </c>
    </row>
    <row r="384" spans="1:33">
      <c r="A384" s="56" t="s">
        <v>68</v>
      </c>
      <c r="B384" s="56" t="s">
        <v>163</v>
      </c>
      <c r="C384" s="56" t="s">
        <v>236</v>
      </c>
      <c r="D384" s="56" t="s">
        <v>237</v>
      </c>
      <c r="E384" s="56" t="s">
        <v>142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</row>
    <row r="385" spans="1:33">
      <c r="A385" s="56" t="s">
        <v>68</v>
      </c>
      <c r="B385" s="56" t="s">
        <v>163</v>
      </c>
      <c r="C385" s="56" t="s">
        <v>238</v>
      </c>
      <c r="D385" s="56" t="s">
        <v>239</v>
      </c>
      <c r="E385" s="56" t="s">
        <v>142</v>
      </c>
      <c r="F385" s="5">
        <v>1790.7145364881351</v>
      </c>
      <c r="G385" s="5">
        <v>1686.100892003841</v>
      </c>
      <c r="H385" s="5">
        <v>1866.7412720982711</v>
      </c>
      <c r="I385" s="5">
        <v>1765.071748980625</v>
      </c>
      <c r="J385" s="5">
        <v>1842.0026979418551</v>
      </c>
      <c r="K385" s="5">
        <v>3529.8484937647349</v>
      </c>
      <c r="L385" s="5">
        <v>12914.638300570259</v>
      </c>
      <c r="M385" s="5">
        <v>12455.121177155859</v>
      </c>
      <c r="N385" s="5">
        <v>14088.797664594411</v>
      </c>
      <c r="O385" s="5">
        <v>15010.61407401275</v>
      </c>
      <c r="P385" s="5">
        <v>14323.58292787113</v>
      </c>
      <c r="Q385" s="5">
        <v>15668.07302932908</v>
      </c>
      <c r="R385" s="5">
        <v>16435.628314616599</v>
      </c>
      <c r="S385" s="5">
        <v>23521.047136597841</v>
      </c>
      <c r="T385" s="5">
        <v>21936.24718780629</v>
      </c>
      <c r="U385" s="5">
        <v>22786.59841424285</v>
      </c>
      <c r="V385" s="5">
        <v>24756.383656995989</v>
      </c>
      <c r="W385" s="5">
        <v>23869.631208569681</v>
      </c>
      <c r="X385" s="5">
        <v>22753.50177009757</v>
      </c>
      <c r="Y385" s="5">
        <v>23727.81207315467</v>
      </c>
      <c r="Z385" s="5">
        <v>24973.966537256179</v>
      </c>
      <c r="AA385" s="5">
        <v>23447.06772271081</v>
      </c>
      <c r="AB385" s="5">
        <v>23314.30437083176</v>
      </c>
      <c r="AC385" s="5">
        <v>21140.815612099781</v>
      </c>
      <c r="AD385" s="5">
        <v>22453.628576183401</v>
      </c>
      <c r="AE385" s="5">
        <v>21148.636758388431</v>
      </c>
      <c r="AF385" s="5">
        <v>21111.741967701291</v>
      </c>
      <c r="AG385" s="5">
        <v>22528.589490455532</v>
      </c>
    </row>
    <row r="386" spans="1:33">
      <c r="A386" s="56" t="s">
        <v>68</v>
      </c>
      <c r="B386" s="56" t="s">
        <v>163</v>
      </c>
      <c r="C386" s="56" t="s">
        <v>240</v>
      </c>
      <c r="D386" s="56" t="s">
        <v>241</v>
      </c>
      <c r="E386" s="56" t="s">
        <v>142</v>
      </c>
      <c r="F386" s="5">
        <v>2832.5987358576981</v>
      </c>
      <c r="G386" s="5">
        <v>2710.500680550846</v>
      </c>
      <c r="H386" s="5">
        <v>5362.7101176848228</v>
      </c>
      <c r="I386" s="5">
        <v>5951.672601200291</v>
      </c>
      <c r="J386" s="5">
        <v>8776.5199965328629</v>
      </c>
      <c r="K386" s="5">
        <v>9106.3415523948042</v>
      </c>
      <c r="L386" s="5">
        <v>9287.2852822965287</v>
      </c>
      <c r="M386" s="5">
        <v>9151.4375486597601</v>
      </c>
      <c r="N386" s="5">
        <v>9029.636168773879</v>
      </c>
      <c r="O386" s="5">
        <v>9439.8979903642594</v>
      </c>
      <c r="P386" s="5">
        <v>10606.9365589684</v>
      </c>
      <c r="Q386" s="5">
        <v>10219.76780122835</v>
      </c>
      <c r="R386" s="5">
        <v>9878.6050293723038</v>
      </c>
      <c r="S386" s="5">
        <v>9943.8792855303727</v>
      </c>
      <c r="T386" s="5">
        <v>9862.0073850573608</v>
      </c>
      <c r="U386" s="5">
        <v>9186.7715520178244</v>
      </c>
      <c r="V386" s="5">
        <v>9718.0358427328574</v>
      </c>
      <c r="W386" s="5">
        <v>13550.741297876681</v>
      </c>
      <c r="X386" s="5">
        <v>14340.785367149379</v>
      </c>
      <c r="Y386" s="5">
        <v>15696.164728812981</v>
      </c>
      <c r="Z386" s="5">
        <v>17872.363797580361</v>
      </c>
      <c r="AA386" s="5">
        <v>17896.794557550911</v>
      </c>
      <c r="AB386" s="5">
        <v>17127.506107442168</v>
      </c>
      <c r="AC386" s="5">
        <v>16375.67092962316</v>
      </c>
      <c r="AD386" s="5">
        <v>16778.376925756729</v>
      </c>
      <c r="AE386" s="5">
        <v>18261.462051072111</v>
      </c>
      <c r="AF386" s="5">
        <v>20146.803738028819</v>
      </c>
      <c r="AG386" s="5">
        <v>21335.28441088221</v>
      </c>
    </row>
    <row r="387" spans="1:33">
      <c r="A387" s="56" t="s">
        <v>68</v>
      </c>
      <c r="B387" s="56" t="s">
        <v>163</v>
      </c>
      <c r="C387" s="56" t="s">
        <v>242</v>
      </c>
      <c r="D387" s="56" t="s">
        <v>243</v>
      </c>
      <c r="E387" s="56" t="s">
        <v>142</v>
      </c>
      <c r="F387" s="5">
        <v>652.16888960026995</v>
      </c>
      <c r="G387" s="5">
        <v>654.49004655818521</v>
      </c>
      <c r="H387" s="5">
        <v>680.16888865253998</v>
      </c>
      <c r="I387" s="5">
        <v>659.82500219031056</v>
      </c>
      <c r="J387" s="5">
        <v>614.96371351945947</v>
      </c>
      <c r="K387" s="5">
        <v>662.79390966232461</v>
      </c>
      <c r="L387" s="5">
        <v>623.01786509729516</v>
      </c>
      <c r="M387" s="5">
        <v>585.0289490940246</v>
      </c>
      <c r="N387" s="5">
        <v>658.82797682592013</v>
      </c>
      <c r="O387" s="5">
        <v>786.6056060128949</v>
      </c>
      <c r="P387" s="5">
        <v>865.06153090642465</v>
      </c>
      <c r="Q387" s="5">
        <v>821.56637678520542</v>
      </c>
      <c r="R387" s="5">
        <v>833.77136290170461</v>
      </c>
      <c r="S387" s="5">
        <v>835.70431753513503</v>
      </c>
      <c r="T387" s="5">
        <v>808.90244086239045</v>
      </c>
      <c r="U387" s="5">
        <v>716.0112027403851</v>
      </c>
      <c r="V387" s="5">
        <v>814.7451153572199</v>
      </c>
      <c r="W387" s="5">
        <v>767.52783948815488</v>
      </c>
      <c r="X387" s="5">
        <v>780.51392733628018</v>
      </c>
      <c r="Y387" s="5">
        <v>819.75526439532428</v>
      </c>
      <c r="Z387" s="5">
        <v>753.38088244806056</v>
      </c>
      <c r="AA387" s="5">
        <v>759.80233640662959</v>
      </c>
      <c r="AB387" s="5">
        <v>726.68256111084997</v>
      </c>
      <c r="AC387" s="5">
        <v>735.84714611601919</v>
      </c>
      <c r="AD387" s="5">
        <v>739.40021264320001</v>
      </c>
      <c r="AE387" s="5">
        <v>734.50805971911007</v>
      </c>
      <c r="AF387" s="5">
        <v>626.44410679902046</v>
      </c>
      <c r="AG387" s="5">
        <v>702.70850666962542</v>
      </c>
    </row>
    <row r="388" spans="1:33">
      <c r="A388" s="56" t="s">
        <v>68</v>
      </c>
      <c r="B388" s="56" t="s">
        <v>163</v>
      </c>
      <c r="C388" s="56" t="s">
        <v>244</v>
      </c>
      <c r="D388" s="56" t="s">
        <v>245</v>
      </c>
      <c r="E388" s="56" t="s">
        <v>142</v>
      </c>
      <c r="F388" s="5">
        <v>2.0637849999999998E-6</v>
      </c>
      <c r="G388" s="5">
        <v>3.9120599999999999E-6</v>
      </c>
      <c r="H388" s="5">
        <v>7.6911450000000014E-6</v>
      </c>
      <c r="I388" s="5">
        <v>1.02984E-5</v>
      </c>
      <c r="J388" s="5">
        <v>8.875994999999999E-6</v>
      </c>
      <c r="K388" s="5">
        <v>2.2405474999999989E-5</v>
      </c>
      <c r="L388" s="5">
        <v>2.1818110000000001E-5</v>
      </c>
      <c r="M388" s="5">
        <v>2.5471019999999988E-5</v>
      </c>
      <c r="N388" s="5">
        <v>4.5116550000000011E-5</v>
      </c>
      <c r="O388" s="5">
        <v>4.2993095000000013E-5</v>
      </c>
      <c r="P388" s="5">
        <v>8.4389845000000047E-5</v>
      </c>
      <c r="Q388" s="5">
        <v>1.3369242999999989E-4</v>
      </c>
      <c r="R388" s="5">
        <v>1.3154574999999999E-4</v>
      </c>
      <c r="S388" s="5">
        <v>1.2057264499999999E-4</v>
      </c>
      <c r="T388" s="5">
        <v>1.478530549999999E-4</v>
      </c>
      <c r="U388" s="5">
        <v>1.2917941500000001E-4</v>
      </c>
      <c r="V388" s="5">
        <v>1.4512469000000001E-4</v>
      </c>
      <c r="W388" s="5">
        <v>1.6014544E-4</v>
      </c>
      <c r="X388" s="5">
        <v>6.6499212500000014E-4</v>
      </c>
      <c r="Y388" s="5">
        <v>7.9665913100000034E-3</v>
      </c>
      <c r="Z388" s="5">
        <v>8.032107220000001E-3</v>
      </c>
      <c r="AA388" s="5">
        <v>7.7788945100000012E-3</v>
      </c>
      <c r="AB388" s="5">
        <v>2167.72886000568</v>
      </c>
      <c r="AC388" s="5">
        <v>8281.3338369211742</v>
      </c>
      <c r="AD388" s="5">
        <v>7758.1951256184657</v>
      </c>
      <c r="AE388" s="5">
        <v>8333.8212021557392</v>
      </c>
      <c r="AF388" s="5">
        <v>7420.644314839763</v>
      </c>
      <c r="AG388" s="5">
        <v>8320.6844800819672</v>
      </c>
    </row>
    <row r="389" spans="1:33">
      <c r="A389" s="56" t="s">
        <v>68</v>
      </c>
      <c r="B389" s="56" t="s">
        <v>163</v>
      </c>
      <c r="C389" s="56" t="s">
        <v>246</v>
      </c>
      <c r="D389" s="56" t="s">
        <v>247</v>
      </c>
      <c r="E389" s="56" t="s">
        <v>142</v>
      </c>
      <c r="F389" s="5">
        <v>3.8209999999999987E-6</v>
      </c>
      <c r="G389" s="5">
        <v>4.1037100000000009E-6</v>
      </c>
      <c r="H389" s="5">
        <v>5.0310199999999986E-6</v>
      </c>
      <c r="I389" s="5">
        <v>8.6395850000000001E-6</v>
      </c>
      <c r="J389" s="5">
        <v>7.478294999999998E-6</v>
      </c>
      <c r="K389" s="5">
        <v>1.5281435000000002E-5</v>
      </c>
      <c r="L389" s="5">
        <v>1.5243624999999991E-5</v>
      </c>
      <c r="M389" s="5">
        <v>1.7813300000000001E-5</v>
      </c>
      <c r="N389" s="5">
        <v>2.3718620000000008E-5</v>
      </c>
      <c r="O389" s="5">
        <v>2.4693825000000019E-5</v>
      </c>
      <c r="P389" s="5">
        <v>5.7940160000000022E-5</v>
      </c>
      <c r="Q389" s="5">
        <v>5.9709610000000009E-5</v>
      </c>
      <c r="R389" s="5">
        <v>5.517946499999998E-5</v>
      </c>
      <c r="S389" s="5">
        <v>4.9551559999999999E-5</v>
      </c>
      <c r="T389" s="5">
        <v>7.6397955E-5</v>
      </c>
      <c r="U389" s="5">
        <v>6.6393839999999963E-5</v>
      </c>
      <c r="V389" s="5">
        <v>7.6070094999999995E-5</v>
      </c>
      <c r="W389" s="5">
        <v>8.7433395000000009E-5</v>
      </c>
      <c r="X389" s="5">
        <v>8.207675499999997E-5</v>
      </c>
      <c r="Y389" s="5">
        <v>1.2354655499999999E-4</v>
      </c>
      <c r="Z389" s="5">
        <v>1.3950856000000001E-4</v>
      </c>
      <c r="AA389" s="5">
        <v>1.5891856499999999E-4</v>
      </c>
      <c r="AB389" s="5">
        <v>4.5717022E-4</v>
      </c>
      <c r="AC389" s="5">
        <v>5.2393585499999995E-4</v>
      </c>
      <c r="AD389" s="5">
        <v>4.9248206999999975E-4</v>
      </c>
      <c r="AE389" s="5">
        <v>623.60083610866582</v>
      </c>
      <c r="AF389" s="5">
        <v>543.88394781558509</v>
      </c>
      <c r="AG389" s="5">
        <v>586.18875142364993</v>
      </c>
    </row>
    <row r="390" spans="1:33">
      <c r="A390" s="56" t="s">
        <v>68</v>
      </c>
      <c r="B390" s="56" t="s">
        <v>163</v>
      </c>
      <c r="C390" s="56" t="s">
        <v>248</v>
      </c>
      <c r="D390" s="56" t="s">
        <v>249</v>
      </c>
      <c r="E390" s="56" t="s">
        <v>142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</row>
    <row r="391" spans="1:33">
      <c r="A391" s="56" t="s">
        <v>68</v>
      </c>
      <c r="B391" s="56" t="s">
        <v>163</v>
      </c>
      <c r="C391" s="56" t="s">
        <v>250</v>
      </c>
      <c r="D391" s="56" t="s">
        <v>251</v>
      </c>
      <c r="E391" s="56" t="s">
        <v>142</v>
      </c>
      <c r="F391" s="5">
        <v>1350.928871992865</v>
      </c>
      <c r="G391" s="5">
        <v>1309.7184418701961</v>
      </c>
      <c r="H391" s="5">
        <v>1290.295459248656</v>
      </c>
      <c r="I391" s="5">
        <v>1347.563247974135</v>
      </c>
      <c r="J391" s="5">
        <v>1361.122557398676</v>
      </c>
      <c r="K391" s="5">
        <v>1397.9345482045501</v>
      </c>
      <c r="L391" s="5">
        <v>1347.3521897923799</v>
      </c>
      <c r="M391" s="5">
        <v>1378.6815058607599</v>
      </c>
      <c r="N391" s="5">
        <v>1325.466794015736</v>
      </c>
      <c r="O391" s="5">
        <v>3051.2025893197251</v>
      </c>
      <c r="P391" s="5">
        <v>3072.87178591674</v>
      </c>
      <c r="Q391" s="5">
        <v>3197.195228842806</v>
      </c>
      <c r="R391" s="5">
        <v>3155.0562138148598</v>
      </c>
      <c r="S391" s="5">
        <v>2948.7397959925361</v>
      </c>
      <c r="T391" s="5">
        <v>3033.042797307166</v>
      </c>
      <c r="U391" s="5">
        <v>2914.0709836729902</v>
      </c>
      <c r="V391" s="5">
        <v>3092.5397994548971</v>
      </c>
      <c r="W391" s="5">
        <v>2684.231677562685</v>
      </c>
      <c r="X391" s="5">
        <v>2672.2910828760141</v>
      </c>
      <c r="Y391" s="5">
        <v>2526.6773756961738</v>
      </c>
      <c r="Z391" s="5">
        <v>2641.815084403444</v>
      </c>
      <c r="AA391" s="5">
        <v>2772.5024068985072</v>
      </c>
      <c r="AB391" s="5">
        <v>2888.637634572086</v>
      </c>
      <c r="AC391" s="5">
        <v>2891.33753483079</v>
      </c>
      <c r="AD391" s="5">
        <v>2671.6362734502441</v>
      </c>
      <c r="AE391" s="5">
        <v>2727.589748046345</v>
      </c>
      <c r="AF391" s="5">
        <v>2501.3140373143351</v>
      </c>
      <c r="AG391" s="5">
        <v>2634.7511953502908</v>
      </c>
    </row>
    <row r="392" spans="1:33">
      <c r="A392" s="56" t="s">
        <v>68</v>
      </c>
      <c r="B392" s="56" t="s">
        <v>198</v>
      </c>
      <c r="C392" s="56" t="s">
        <v>252</v>
      </c>
      <c r="D392" s="56" t="s">
        <v>253</v>
      </c>
      <c r="E392" s="56" t="s">
        <v>142</v>
      </c>
      <c r="F392" s="5">
        <v>0</v>
      </c>
      <c r="G392" s="5">
        <v>2.9893850000000009E-5</v>
      </c>
      <c r="H392" s="5">
        <v>2.3994744999999999E-5</v>
      </c>
      <c r="I392" s="5">
        <v>1.998223439999999E-3</v>
      </c>
      <c r="J392" s="5">
        <v>2.93089862E-3</v>
      </c>
      <c r="K392" s="5">
        <v>3.0014747500000001E-3</v>
      </c>
      <c r="L392" s="5">
        <v>321.50038312767492</v>
      </c>
      <c r="M392" s="5">
        <v>1339.2691217602751</v>
      </c>
      <c r="N392" s="5">
        <v>1178.9914929026249</v>
      </c>
      <c r="O392" s="5">
        <v>1206.7632766178999</v>
      </c>
      <c r="P392" s="5">
        <v>1341.1203652601901</v>
      </c>
      <c r="Q392" s="5">
        <v>1203.624365672435</v>
      </c>
      <c r="R392" s="5">
        <v>1403.1570586611399</v>
      </c>
      <c r="S392" s="5">
        <v>1157.93814480533</v>
      </c>
      <c r="T392" s="5">
        <v>1274.430517640325</v>
      </c>
      <c r="U392" s="5">
        <v>1166.214816111775</v>
      </c>
      <c r="V392" s="5">
        <v>1262.641580324075</v>
      </c>
      <c r="W392" s="5">
        <v>1308.3373406167459</v>
      </c>
      <c r="X392" s="5">
        <v>1289.057870224565</v>
      </c>
      <c r="Y392" s="5">
        <v>1094.0349553716351</v>
      </c>
      <c r="Z392" s="5">
        <v>1179.9012392097859</v>
      </c>
      <c r="AA392" s="5">
        <v>1387.5747580418099</v>
      </c>
      <c r="AB392" s="5">
        <v>1252.951523840386</v>
      </c>
      <c r="AC392" s="5">
        <v>1445.64954962355</v>
      </c>
      <c r="AD392" s="5">
        <v>1222.3168759933551</v>
      </c>
      <c r="AE392" s="5">
        <v>1347.4193925640409</v>
      </c>
      <c r="AF392" s="5">
        <v>1206.7580616459361</v>
      </c>
      <c r="AG392" s="5">
        <v>1316.888261638421</v>
      </c>
    </row>
    <row r="393" spans="1:33">
      <c r="A393" s="56" t="s">
        <v>68</v>
      </c>
      <c r="B393" s="56" t="s">
        <v>198</v>
      </c>
      <c r="C393" s="56" t="s">
        <v>254</v>
      </c>
      <c r="D393" s="56" t="s">
        <v>255</v>
      </c>
      <c r="E393" s="56" t="s">
        <v>142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</row>
    <row r="394" spans="1:33">
      <c r="A394" s="56" t="s">
        <v>68</v>
      </c>
      <c r="B394" s="56" t="s">
        <v>198</v>
      </c>
      <c r="C394" s="56" t="s">
        <v>256</v>
      </c>
      <c r="D394" s="56" t="s">
        <v>257</v>
      </c>
      <c r="E394" s="56" t="s">
        <v>142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</row>
    <row r="395" spans="1:33">
      <c r="A395" s="56" t="s">
        <v>68</v>
      </c>
      <c r="B395" s="56" t="s">
        <v>198</v>
      </c>
      <c r="C395" s="56" t="s">
        <v>258</v>
      </c>
      <c r="D395" s="56" t="s">
        <v>259</v>
      </c>
      <c r="E395" s="56" t="s">
        <v>142</v>
      </c>
      <c r="F395" s="5">
        <v>5434.2461656599908</v>
      </c>
      <c r="G395" s="5">
        <v>5886.234467297988</v>
      </c>
      <c r="H395" s="5">
        <v>5413.8193849744639</v>
      </c>
      <c r="I395" s="5">
        <v>5445.3467771848636</v>
      </c>
      <c r="J395" s="5">
        <v>5257.7135447839737</v>
      </c>
      <c r="K395" s="5">
        <v>5495.5197046283902</v>
      </c>
      <c r="L395" s="5">
        <v>5599.8792658011962</v>
      </c>
      <c r="M395" s="5">
        <v>7293.0162291558236</v>
      </c>
      <c r="N395" s="5">
        <v>7615.4232688803404</v>
      </c>
      <c r="O395" s="5">
        <v>7584.1983528646297</v>
      </c>
      <c r="P395" s="5">
        <v>8089.8598384554207</v>
      </c>
      <c r="Q395" s="5">
        <v>7474.6291939893244</v>
      </c>
      <c r="R395" s="5">
        <v>8447.3437010316975</v>
      </c>
      <c r="S395" s="5">
        <v>7551.1987875916911</v>
      </c>
      <c r="T395" s="5">
        <v>7640.846346590135</v>
      </c>
      <c r="U395" s="5">
        <v>7198.4906514046452</v>
      </c>
      <c r="V395" s="5">
        <v>7333.5910591892898</v>
      </c>
      <c r="W395" s="5">
        <v>7419.1703144992334</v>
      </c>
      <c r="X395" s="5">
        <v>8712.8862945691544</v>
      </c>
      <c r="Y395" s="5">
        <v>12073.620611359451</v>
      </c>
      <c r="Z395" s="5">
        <v>12237.1652428958</v>
      </c>
      <c r="AA395" s="5">
        <v>12264.600686197389</v>
      </c>
      <c r="AB395" s="5">
        <v>16013.696263836209</v>
      </c>
      <c r="AC395" s="5">
        <v>18402.513911899601</v>
      </c>
      <c r="AD395" s="5">
        <v>16128.27919269124</v>
      </c>
      <c r="AE395" s="5">
        <v>16218.875207059191</v>
      </c>
      <c r="AF395" s="5">
        <v>12972.94827009562</v>
      </c>
      <c r="AG395" s="5">
        <v>14194.01115049158</v>
      </c>
    </row>
    <row r="396" spans="1:33">
      <c r="A396" s="56" t="s">
        <v>68</v>
      </c>
      <c r="B396" s="56" t="s">
        <v>198</v>
      </c>
      <c r="C396" s="56" t="s">
        <v>260</v>
      </c>
      <c r="D396" s="56" t="s">
        <v>261</v>
      </c>
      <c r="E396" s="56" t="s">
        <v>142</v>
      </c>
      <c r="F396" s="5">
        <v>5760.1829444899649</v>
      </c>
      <c r="G396" s="5">
        <v>6423.0953692717867</v>
      </c>
      <c r="H396" s="5">
        <v>5776.9428871618402</v>
      </c>
      <c r="I396" s="5">
        <v>8836.8298899958572</v>
      </c>
      <c r="J396" s="5">
        <v>8461.4642307037666</v>
      </c>
      <c r="K396" s="5">
        <v>8855.698057470503</v>
      </c>
      <c r="L396" s="5">
        <v>9427.378691158161</v>
      </c>
      <c r="M396" s="5">
        <v>10193.427620959519</v>
      </c>
      <c r="N396" s="5">
        <v>9497.2100124012813</v>
      </c>
      <c r="O396" s="5">
        <v>9388.4484015441667</v>
      </c>
      <c r="P396" s="5">
        <v>14537.197034135181</v>
      </c>
      <c r="Q396" s="5">
        <v>13453.613171684379</v>
      </c>
      <c r="R396" s="5">
        <v>15349.90807312198</v>
      </c>
      <c r="S396" s="5">
        <v>13368.534895957289</v>
      </c>
      <c r="T396" s="5">
        <v>16685.34427656078</v>
      </c>
      <c r="U396" s="5">
        <v>15494.227382399629</v>
      </c>
      <c r="V396" s="5">
        <v>16168.42558822749</v>
      </c>
      <c r="W396" s="5">
        <v>16322.54168697268</v>
      </c>
      <c r="X396" s="5">
        <v>16428.675084025472</v>
      </c>
      <c r="Y396" s="5">
        <v>14766.83726573161</v>
      </c>
      <c r="Z396" s="5">
        <v>14641.56780237316</v>
      </c>
      <c r="AA396" s="5">
        <v>15830.594257606541</v>
      </c>
      <c r="AB396" s="5">
        <v>12066.935423316379</v>
      </c>
      <c r="AC396" s="5">
        <v>13658.6800283173</v>
      </c>
      <c r="AD396" s="5">
        <v>11972.55809312002</v>
      </c>
      <c r="AE396" s="5">
        <v>12636.804603134709</v>
      </c>
      <c r="AF396" s="5">
        <v>12025.948177604199</v>
      </c>
      <c r="AG396" s="5">
        <v>11764.136440868209</v>
      </c>
    </row>
    <row r="397" spans="1:33">
      <c r="A397" s="56" t="s">
        <v>68</v>
      </c>
      <c r="B397" s="56" t="s">
        <v>198</v>
      </c>
      <c r="C397" s="56" t="s">
        <v>262</v>
      </c>
      <c r="D397" s="56" t="s">
        <v>263</v>
      </c>
      <c r="E397" s="56" t="s">
        <v>142</v>
      </c>
      <c r="F397" s="5">
        <v>0</v>
      </c>
      <c r="G397" s="5">
        <v>1799.999827344021</v>
      </c>
      <c r="H397" s="5">
        <v>1652.804308088306</v>
      </c>
      <c r="I397" s="5">
        <v>1652.4047972458011</v>
      </c>
      <c r="J397" s="5">
        <v>1626.8311000679</v>
      </c>
      <c r="K397" s="5">
        <v>4216.8285970539537</v>
      </c>
      <c r="L397" s="5">
        <v>5897.2288639463313</v>
      </c>
      <c r="M397" s="5">
        <v>6332.4744065591103</v>
      </c>
      <c r="N397" s="5">
        <v>5901.3082326986241</v>
      </c>
      <c r="O397" s="5">
        <v>5697.4017845539011</v>
      </c>
      <c r="P397" s="5">
        <v>6035.3521677984063</v>
      </c>
      <c r="Q397" s="5">
        <v>5709.0313324884664</v>
      </c>
      <c r="R397" s="5">
        <v>6555.1653256098234</v>
      </c>
      <c r="S397" s="5">
        <v>5805.2662012294068</v>
      </c>
      <c r="T397" s="5">
        <v>6172.1403989693572</v>
      </c>
      <c r="U397" s="5">
        <v>5919.7924553392322</v>
      </c>
      <c r="V397" s="5">
        <v>6116.3792943074377</v>
      </c>
      <c r="W397" s="5">
        <v>6000.725178157727</v>
      </c>
      <c r="X397" s="5">
        <v>6389.4655854278326</v>
      </c>
      <c r="Y397" s="5">
        <v>5945.9656658762133</v>
      </c>
      <c r="Z397" s="5">
        <v>5829.072277683068</v>
      </c>
      <c r="AA397" s="5">
        <v>6117.351153914542</v>
      </c>
      <c r="AB397" s="5">
        <v>5828.2170480170234</v>
      </c>
      <c r="AC397" s="5">
        <v>6692.9630513701186</v>
      </c>
      <c r="AD397" s="5">
        <v>5967.1886806999373</v>
      </c>
      <c r="AE397" s="5">
        <v>6119.3813690012312</v>
      </c>
      <c r="AF397" s="5">
        <v>5807.6249383185732</v>
      </c>
      <c r="AG397" s="5">
        <v>5824.8529049893923</v>
      </c>
    </row>
    <row r="398" spans="1:33">
      <c r="A398" s="56" t="s">
        <v>68</v>
      </c>
      <c r="B398" s="56" t="s">
        <v>198</v>
      </c>
      <c r="C398" s="56" t="s">
        <v>264</v>
      </c>
      <c r="D398" s="56" t="s">
        <v>265</v>
      </c>
      <c r="E398" s="56" t="s">
        <v>142</v>
      </c>
      <c r="F398" s="5">
        <v>0</v>
      </c>
      <c r="G398" s="5">
        <v>4.1017550000000014E-6</v>
      </c>
      <c r="H398" s="5">
        <v>1.3802550000000001E-5</v>
      </c>
      <c r="I398" s="5">
        <v>1.2784839999999989E-5</v>
      </c>
      <c r="J398" s="5">
        <v>1.1025220000000011E-5</v>
      </c>
      <c r="K398" s="5">
        <v>3.6501089999999988E-5</v>
      </c>
      <c r="L398" s="5">
        <v>493.9997041374952</v>
      </c>
      <c r="M398" s="5">
        <v>483.15039585063488</v>
      </c>
      <c r="N398" s="5">
        <v>1132.889855632056</v>
      </c>
      <c r="O398" s="5">
        <v>1085.594547623781</v>
      </c>
      <c r="P398" s="5">
        <v>1077.8327656967999</v>
      </c>
      <c r="Q398" s="5">
        <v>1072.396180001949</v>
      </c>
      <c r="R398" s="5">
        <v>1112.6422155499311</v>
      </c>
      <c r="S398" s="5">
        <v>1119.576166986544</v>
      </c>
      <c r="T398" s="5">
        <v>1072.48450286091</v>
      </c>
      <c r="U398" s="5">
        <v>949.87492494336516</v>
      </c>
      <c r="V398" s="5">
        <v>1075.9510877581961</v>
      </c>
      <c r="W398" s="5">
        <v>1097.008563828904</v>
      </c>
      <c r="X398" s="5">
        <v>1047.5832692269701</v>
      </c>
      <c r="Y398" s="5">
        <v>2185.5002733522701</v>
      </c>
      <c r="Z398" s="5">
        <v>2127.3944688308288</v>
      </c>
      <c r="AA398" s="5">
        <v>2138.1565430574751</v>
      </c>
      <c r="AB398" s="5">
        <v>2203.5046351404899</v>
      </c>
      <c r="AC398" s="5">
        <v>2271.6822087616388</v>
      </c>
      <c r="AD398" s="5">
        <v>3945.9648382683299</v>
      </c>
      <c r="AE398" s="5">
        <v>3868.1261623505661</v>
      </c>
      <c r="AF398" s="5">
        <v>3459.7229832119219</v>
      </c>
      <c r="AG398" s="5">
        <v>3871.2802790159758</v>
      </c>
    </row>
    <row r="399" spans="1:33">
      <c r="A399" s="56" t="s">
        <v>68</v>
      </c>
      <c r="B399" s="56" t="s">
        <v>199</v>
      </c>
      <c r="C399" s="56" t="s">
        <v>266</v>
      </c>
      <c r="D399" s="56" t="s">
        <v>267</v>
      </c>
      <c r="E399" s="56" t="s">
        <v>142</v>
      </c>
      <c r="F399" s="5">
        <v>740.36935707481007</v>
      </c>
      <c r="G399" s="5">
        <v>1193.5034052125191</v>
      </c>
      <c r="H399" s="5">
        <v>1091.379209874455</v>
      </c>
      <c r="I399" s="5">
        <v>1506.470503953665</v>
      </c>
      <c r="J399" s="5">
        <v>1423.738097220484</v>
      </c>
      <c r="K399" s="5">
        <v>3301.792018535798</v>
      </c>
      <c r="L399" s="5">
        <v>3240.634252187866</v>
      </c>
      <c r="M399" s="5">
        <v>3217.9132487800748</v>
      </c>
      <c r="N399" s="5">
        <v>3032.775500492281</v>
      </c>
      <c r="O399" s="5">
        <v>3022.649815709015</v>
      </c>
      <c r="P399" s="5">
        <v>3528.6636157268431</v>
      </c>
      <c r="Q399" s="5">
        <v>3343.53361790381</v>
      </c>
      <c r="R399" s="5">
        <v>3763.7053121998392</v>
      </c>
      <c r="S399" s="5">
        <v>3267.8135007739452</v>
      </c>
      <c r="T399" s="5">
        <v>3829.8154298743202</v>
      </c>
      <c r="U399" s="5">
        <v>3212.6289549333119</v>
      </c>
      <c r="V399" s="5">
        <v>3636.429341023354</v>
      </c>
      <c r="W399" s="5">
        <v>3687.20082333657</v>
      </c>
      <c r="X399" s="5">
        <v>3584.4959011385049</v>
      </c>
      <c r="Y399" s="5">
        <v>3379.2512734313459</v>
      </c>
      <c r="Z399" s="5">
        <v>3332.0395201862189</v>
      </c>
      <c r="AA399" s="5">
        <v>3923.984010875271</v>
      </c>
      <c r="AB399" s="5">
        <v>3614.2921060931899</v>
      </c>
      <c r="AC399" s="5">
        <v>4175.975494618262</v>
      </c>
      <c r="AD399" s="5">
        <v>3807.2252499167539</v>
      </c>
      <c r="AE399" s="5">
        <v>6279.7597978651193</v>
      </c>
      <c r="AF399" s="5">
        <v>5564.6972263916559</v>
      </c>
      <c r="AG399" s="5">
        <v>6003.084291156697</v>
      </c>
    </row>
    <row r="400" spans="1:33">
      <c r="A400" s="56" t="s">
        <v>68</v>
      </c>
      <c r="B400" s="56" t="s">
        <v>199</v>
      </c>
      <c r="C400" s="56" t="s">
        <v>268</v>
      </c>
      <c r="D400" s="56" t="s">
        <v>269</v>
      </c>
      <c r="E400" s="56" t="s">
        <v>142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</row>
    <row r="401" spans="1:33">
      <c r="A401" s="56" t="s">
        <v>68</v>
      </c>
      <c r="B401" s="56" t="s">
        <v>199</v>
      </c>
      <c r="C401" s="56" t="s">
        <v>270</v>
      </c>
      <c r="D401" s="56" t="s">
        <v>271</v>
      </c>
      <c r="E401" s="56" t="s">
        <v>142</v>
      </c>
      <c r="F401" s="5">
        <v>3769.4379282188502</v>
      </c>
      <c r="G401" s="5">
        <v>4671.17626737295</v>
      </c>
      <c r="H401" s="5">
        <v>7261.5677659950143</v>
      </c>
      <c r="I401" s="5">
        <v>7354.2847363767169</v>
      </c>
      <c r="J401" s="5">
        <v>6825.2470268293</v>
      </c>
      <c r="K401" s="5">
        <v>8097.6186189485452</v>
      </c>
      <c r="L401" s="5">
        <v>7828.5005816612102</v>
      </c>
      <c r="M401" s="5">
        <v>7832.7631214727026</v>
      </c>
      <c r="N401" s="5">
        <v>7619.1711067943243</v>
      </c>
      <c r="O401" s="5">
        <v>7675.234416101941</v>
      </c>
      <c r="P401" s="5">
        <v>8011.8289973600013</v>
      </c>
      <c r="Q401" s="5">
        <v>7794.5960318586294</v>
      </c>
      <c r="R401" s="5">
        <v>8209.1684877707412</v>
      </c>
      <c r="S401" s="5">
        <v>7839.1717091820783</v>
      </c>
      <c r="T401" s="5">
        <v>8642.4227692817549</v>
      </c>
      <c r="U401" s="5">
        <v>7669.4874614488963</v>
      </c>
      <c r="V401" s="5">
        <v>10873.980166767769</v>
      </c>
      <c r="W401" s="5">
        <v>10682.508070229391</v>
      </c>
      <c r="X401" s="5">
        <v>11551.80636108313</v>
      </c>
      <c r="Y401" s="5">
        <v>11076.99831157458</v>
      </c>
      <c r="Z401" s="5">
        <v>10395.206037336609</v>
      </c>
      <c r="AA401" s="5">
        <v>10677.537037669221</v>
      </c>
      <c r="AB401" s="5">
        <v>9788.3360308233569</v>
      </c>
      <c r="AC401" s="5">
        <v>11281.70089853884</v>
      </c>
      <c r="AD401" s="5">
        <v>10858.355737425931</v>
      </c>
      <c r="AE401" s="5">
        <v>10922.827996862061</v>
      </c>
      <c r="AF401" s="5">
        <v>9501.6332247458777</v>
      </c>
      <c r="AG401" s="5">
        <v>11012.90863937993</v>
      </c>
    </row>
    <row r="402" spans="1:33">
      <c r="A402" s="56" t="s">
        <v>68</v>
      </c>
      <c r="B402" s="56" t="s">
        <v>199</v>
      </c>
      <c r="C402" s="56" t="s">
        <v>272</v>
      </c>
      <c r="D402" s="56" t="s">
        <v>273</v>
      </c>
      <c r="E402" s="56" t="s">
        <v>142</v>
      </c>
      <c r="F402" s="5">
        <v>254.88371304252499</v>
      </c>
      <c r="G402" s="5">
        <v>288.53399650738459</v>
      </c>
      <c r="H402" s="5">
        <v>267.19269771733519</v>
      </c>
      <c r="I402" s="5">
        <v>269.04537556731992</v>
      </c>
      <c r="J402" s="5">
        <v>248.3724711453898</v>
      </c>
      <c r="K402" s="5">
        <v>259.85362602984009</v>
      </c>
      <c r="L402" s="5">
        <v>317.16873101391008</v>
      </c>
      <c r="M402" s="5">
        <v>302.51294890729991</v>
      </c>
      <c r="N402" s="5">
        <v>283.17019740854528</v>
      </c>
      <c r="O402" s="5">
        <v>293.48290855128499</v>
      </c>
      <c r="P402" s="5">
        <v>320.02805734723012</v>
      </c>
      <c r="Q402" s="5">
        <v>293.20419915849521</v>
      </c>
      <c r="R402" s="5">
        <v>333.34653485489042</v>
      </c>
      <c r="S402" s="5">
        <v>290.58337681911001</v>
      </c>
      <c r="T402" s="5">
        <v>293.51026015702502</v>
      </c>
      <c r="U402" s="5">
        <v>254.86521164213499</v>
      </c>
      <c r="V402" s="5">
        <v>280.27140525160007</v>
      </c>
      <c r="W402" s="5">
        <v>300.02800860927522</v>
      </c>
      <c r="X402" s="5">
        <v>264.14544746246492</v>
      </c>
      <c r="Y402" s="5">
        <v>248.83511426713019</v>
      </c>
      <c r="Z402" s="5">
        <v>242.5938760394298</v>
      </c>
      <c r="AA402" s="5">
        <v>267.86901085093001</v>
      </c>
      <c r="AB402" s="5">
        <v>253.69813463488001</v>
      </c>
      <c r="AC402" s="5">
        <v>282.29671434686009</v>
      </c>
      <c r="AD402" s="5">
        <v>255.31161893484489</v>
      </c>
      <c r="AE402" s="5">
        <v>254.17867603677499</v>
      </c>
      <c r="AF402" s="5">
        <v>219.6302704775799</v>
      </c>
      <c r="AG402" s="5">
        <v>233.489480572535</v>
      </c>
    </row>
    <row r="403" spans="1:33">
      <c r="A403" s="56" t="s">
        <v>68</v>
      </c>
      <c r="B403" s="56" t="s">
        <v>199</v>
      </c>
      <c r="C403" s="56" t="s">
        <v>274</v>
      </c>
      <c r="D403" s="56" t="s">
        <v>275</v>
      </c>
      <c r="E403" s="56" t="s">
        <v>142</v>
      </c>
      <c r="F403" s="5">
        <v>1193.12167198773</v>
      </c>
      <c r="G403" s="5">
        <v>1235.85364269301</v>
      </c>
      <c r="H403" s="5">
        <v>1215.069348269355</v>
      </c>
      <c r="I403" s="5">
        <v>1106.7087255357139</v>
      </c>
      <c r="J403" s="5">
        <v>1125.10277915602</v>
      </c>
      <c r="K403" s="5">
        <v>1172.40655671902</v>
      </c>
      <c r="L403" s="5">
        <v>1249.998620738299</v>
      </c>
      <c r="M403" s="5">
        <v>1117.1386993784349</v>
      </c>
      <c r="N403" s="5">
        <v>1171.5679555909401</v>
      </c>
      <c r="O403" s="5">
        <v>1078.0442818500601</v>
      </c>
      <c r="P403" s="5">
        <v>1131.3624499422949</v>
      </c>
      <c r="Q403" s="5">
        <v>1126.807346817566</v>
      </c>
      <c r="R403" s="5">
        <v>1194.86675339303</v>
      </c>
      <c r="S403" s="5">
        <v>1157.0127317668141</v>
      </c>
      <c r="T403" s="5">
        <v>1031.4000318266051</v>
      </c>
      <c r="U403" s="5">
        <v>1023.08975654264</v>
      </c>
      <c r="V403" s="5">
        <v>1069.036046736715</v>
      </c>
      <c r="W403" s="5">
        <v>1155.26094359473</v>
      </c>
      <c r="X403" s="5">
        <v>1024.52911207745</v>
      </c>
      <c r="Y403" s="5">
        <v>1086.462308036886</v>
      </c>
      <c r="Z403" s="5">
        <v>962.8915996942801</v>
      </c>
      <c r="AA403" s="5">
        <v>991.5580951373945</v>
      </c>
      <c r="AB403" s="5">
        <v>582.18884440364457</v>
      </c>
      <c r="AC403" s="5">
        <v>580.56290872526529</v>
      </c>
      <c r="AD403" s="5">
        <v>613.77266227880523</v>
      </c>
      <c r="AE403" s="5">
        <v>491.92969365805021</v>
      </c>
      <c r="AF403" s="5">
        <v>483.78689393786971</v>
      </c>
      <c r="AG403" s="5">
        <v>490.06802897787969</v>
      </c>
    </row>
    <row r="404" spans="1:33">
      <c r="A404" s="56" t="s">
        <v>68</v>
      </c>
      <c r="B404" s="56" t="s">
        <v>199</v>
      </c>
      <c r="C404" s="56" t="s">
        <v>276</v>
      </c>
      <c r="D404" s="56" t="s">
        <v>277</v>
      </c>
      <c r="E404" s="56" t="s">
        <v>142</v>
      </c>
      <c r="F404" s="5">
        <v>0</v>
      </c>
      <c r="G404" s="5">
        <v>0</v>
      </c>
      <c r="H404" s="5">
        <v>1.7602289999999998E-5</v>
      </c>
      <c r="I404" s="5">
        <v>1.6193194999999999E-5</v>
      </c>
      <c r="J404" s="5">
        <v>2.11475E-5</v>
      </c>
      <c r="K404" s="5">
        <v>2.3936374999999992E-5</v>
      </c>
      <c r="L404" s="5">
        <v>2.1886645000000001E-5</v>
      </c>
      <c r="M404" s="5">
        <v>1.15990605E-4</v>
      </c>
      <c r="N404" s="5">
        <v>2.352403449999999E-4</v>
      </c>
      <c r="O404" s="5">
        <v>2.4192960000000001E-4</v>
      </c>
      <c r="P404" s="5">
        <v>2.4046890999999981E-4</v>
      </c>
      <c r="Q404" s="5">
        <v>2.3687044E-4</v>
      </c>
      <c r="R404" s="5">
        <v>2.091512600000001E-4</v>
      </c>
      <c r="S404" s="5">
        <v>2.3523212500000011E-4</v>
      </c>
      <c r="T404" s="5">
        <v>3.1919004500000032E-4</v>
      </c>
      <c r="U404" s="5">
        <v>8.3013258649999987E-3</v>
      </c>
      <c r="V404" s="5">
        <v>9.0995309550000111E-3</v>
      </c>
      <c r="W404" s="5">
        <v>8.6824869849999979E-3</v>
      </c>
      <c r="X404" s="5">
        <v>513.74220558347008</v>
      </c>
      <c r="Y404" s="5">
        <v>1675.1454231852499</v>
      </c>
      <c r="Z404" s="5">
        <v>4899.4532180648284</v>
      </c>
      <c r="AA404" s="5">
        <v>4947.2123203914898</v>
      </c>
      <c r="AB404" s="5">
        <v>4896.5115563468689</v>
      </c>
      <c r="AC404" s="5">
        <v>4585.4487439188279</v>
      </c>
      <c r="AD404" s="5">
        <v>5674.1930762810234</v>
      </c>
      <c r="AE404" s="5">
        <v>5293.0644468154351</v>
      </c>
      <c r="AF404" s="5">
        <v>4882.4116584124513</v>
      </c>
      <c r="AG404" s="5">
        <v>5250.5257240877218</v>
      </c>
    </row>
    <row r="405" spans="1:33">
      <c r="A405" s="56" t="s">
        <v>68</v>
      </c>
      <c r="B405" s="56" t="s">
        <v>199</v>
      </c>
      <c r="C405" s="56" t="s">
        <v>278</v>
      </c>
      <c r="D405" s="56" t="s">
        <v>279</v>
      </c>
      <c r="E405" s="56" t="s">
        <v>142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</row>
    <row r="406" spans="1:33">
      <c r="A406" s="56" t="s">
        <v>68</v>
      </c>
      <c r="B406" s="56" t="s">
        <v>199</v>
      </c>
      <c r="C406" s="56" t="s">
        <v>280</v>
      </c>
      <c r="D406" s="56" t="s">
        <v>281</v>
      </c>
      <c r="E406" s="56" t="s">
        <v>142</v>
      </c>
      <c r="F406" s="5">
        <v>351.01431388955018</v>
      </c>
      <c r="G406" s="5">
        <v>381.43263785508009</v>
      </c>
      <c r="H406" s="5">
        <v>344.05280485327989</v>
      </c>
      <c r="I406" s="5">
        <v>340.77996319178533</v>
      </c>
      <c r="J406" s="5">
        <v>307.58066492213987</v>
      </c>
      <c r="K406" s="5">
        <v>367.31672841789009</v>
      </c>
      <c r="L406" s="5">
        <v>348.00490064537013</v>
      </c>
      <c r="M406" s="5">
        <v>555.84663670954524</v>
      </c>
      <c r="N406" s="5">
        <v>579.58239304043013</v>
      </c>
      <c r="O406" s="5">
        <v>573.44852971493492</v>
      </c>
      <c r="P406" s="5">
        <v>965.30860247079568</v>
      </c>
      <c r="Q406" s="5">
        <v>934.60310884697469</v>
      </c>
      <c r="R406" s="5">
        <v>1004.913577492785</v>
      </c>
      <c r="S406" s="5">
        <v>772.80348785469914</v>
      </c>
      <c r="T406" s="5">
        <v>752.95835137115967</v>
      </c>
      <c r="U406" s="5">
        <v>659.57831566116954</v>
      </c>
      <c r="V406" s="5">
        <v>756.93075823599963</v>
      </c>
      <c r="W406" s="5">
        <v>771.2031605661648</v>
      </c>
      <c r="X406" s="5">
        <v>697.09390977453018</v>
      </c>
      <c r="Y406" s="5">
        <v>681.83785439794076</v>
      </c>
      <c r="Z406" s="5">
        <v>634.09069606597495</v>
      </c>
      <c r="AA406" s="5">
        <v>664.24171852441066</v>
      </c>
      <c r="AB406" s="5">
        <v>657.44973667155512</v>
      </c>
      <c r="AC406" s="5">
        <v>686.65012958987018</v>
      </c>
      <c r="AD406" s="5">
        <v>645.777275311935</v>
      </c>
      <c r="AE406" s="5">
        <v>631.24166068023021</v>
      </c>
      <c r="AF406" s="5">
        <v>535.30635060285465</v>
      </c>
      <c r="AG406" s="5">
        <v>622.24725307367964</v>
      </c>
    </row>
    <row r="407" spans="1:33">
      <c r="A407" s="56" t="s">
        <v>68</v>
      </c>
      <c r="B407" s="56" t="s">
        <v>199</v>
      </c>
      <c r="C407" s="56" t="s">
        <v>282</v>
      </c>
      <c r="D407" s="56" t="s">
        <v>283</v>
      </c>
      <c r="E407" s="56" t="s">
        <v>142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</row>
    <row r="408" spans="1:33">
      <c r="A408" s="56" t="s">
        <v>68</v>
      </c>
      <c r="B408" s="56" t="s">
        <v>200</v>
      </c>
      <c r="C408" s="56" t="s">
        <v>284</v>
      </c>
      <c r="D408" s="56" t="s">
        <v>285</v>
      </c>
      <c r="E408" s="56" t="s">
        <v>142</v>
      </c>
      <c r="F408" s="5">
        <v>539.79024042413539</v>
      </c>
      <c r="G408" s="5">
        <v>563.61069367472987</v>
      </c>
      <c r="H408" s="5">
        <v>534.780896912755</v>
      </c>
      <c r="I408" s="5">
        <v>543.75240381588503</v>
      </c>
      <c r="J408" s="5">
        <v>598.00636271715018</v>
      </c>
      <c r="K408" s="5">
        <v>871.18400370626523</v>
      </c>
      <c r="L408" s="5">
        <v>1204.438185100315</v>
      </c>
      <c r="M408" s="5">
        <v>1221.1098747023241</v>
      </c>
      <c r="N408" s="5">
        <v>1061.2574589184651</v>
      </c>
      <c r="O408" s="5">
        <v>1103.3839010423651</v>
      </c>
      <c r="P408" s="5">
        <v>1044.3522415519401</v>
      </c>
      <c r="Q408" s="5">
        <v>999.24628573942539</v>
      </c>
      <c r="R408" s="5">
        <v>1042.2034856456651</v>
      </c>
      <c r="S408" s="5">
        <v>1026.605821312284</v>
      </c>
      <c r="T408" s="5">
        <v>1041.3186570830751</v>
      </c>
      <c r="U408" s="5">
        <v>1086.6298206619099</v>
      </c>
      <c r="V408" s="5">
        <v>1062.2531518223</v>
      </c>
      <c r="W408" s="5">
        <v>1145.8437790510461</v>
      </c>
      <c r="X408" s="5">
        <v>1127.1173589339501</v>
      </c>
      <c r="Y408" s="5">
        <v>977.89655640785486</v>
      </c>
      <c r="Z408" s="5">
        <v>1044.1670404316101</v>
      </c>
      <c r="AA408" s="5">
        <v>999.91381470713975</v>
      </c>
      <c r="AB408" s="5">
        <v>936.02446091287504</v>
      </c>
      <c r="AC408" s="5">
        <v>978.56942630458025</v>
      </c>
      <c r="AD408" s="5">
        <v>979.68846047245927</v>
      </c>
      <c r="AE408" s="5">
        <v>998.78245001131017</v>
      </c>
      <c r="AF408" s="5">
        <v>1024.0127172402849</v>
      </c>
      <c r="AG408" s="5">
        <v>510.3223147132752</v>
      </c>
    </row>
    <row r="409" spans="1:33">
      <c r="A409" s="56" t="s">
        <v>68</v>
      </c>
      <c r="B409" s="56" t="s">
        <v>200</v>
      </c>
      <c r="C409" s="56" t="s">
        <v>286</v>
      </c>
      <c r="D409" s="56" t="s">
        <v>287</v>
      </c>
      <c r="E409" s="56" t="s">
        <v>142</v>
      </c>
      <c r="F409" s="5">
        <v>846.72257412687941</v>
      </c>
      <c r="G409" s="5">
        <v>932.89478079705032</v>
      </c>
      <c r="H409" s="5">
        <v>858.73218765812999</v>
      </c>
      <c r="I409" s="5">
        <v>835.30625680044488</v>
      </c>
      <c r="J409" s="5">
        <v>867.14279789336047</v>
      </c>
      <c r="K409" s="5">
        <v>899.37366989384486</v>
      </c>
      <c r="L409" s="5">
        <v>1055.3353773403289</v>
      </c>
      <c r="M409" s="5">
        <v>1407.9953160607099</v>
      </c>
      <c r="N409" s="5">
        <v>3226.2317737687558</v>
      </c>
      <c r="O409" s="5">
        <v>3247.1413422434689</v>
      </c>
      <c r="P409" s="5">
        <v>5389.2617339268318</v>
      </c>
      <c r="Q409" s="5">
        <v>5158.4166262127037</v>
      </c>
      <c r="R409" s="5">
        <v>5685.7949654094909</v>
      </c>
      <c r="S409" s="5">
        <v>6280.9009844918091</v>
      </c>
      <c r="T409" s="5">
        <v>6066.8073519983191</v>
      </c>
      <c r="U409" s="5">
        <v>6114.323472281917</v>
      </c>
      <c r="V409" s="5">
        <v>6277.6060158248902</v>
      </c>
      <c r="W409" s="5">
        <v>6318.9541971821318</v>
      </c>
      <c r="X409" s="5">
        <v>6622.7846723742923</v>
      </c>
      <c r="Y409" s="5">
        <v>6196.0823312072189</v>
      </c>
      <c r="Z409" s="5">
        <v>6370.0899718310829</v>
      </c>
      <c r="AA409" s="5">
        <v>6063.1670162514501</v>
      </c>
      <c r="AB409" s="5">
        <v>5782.2437553223299</v>
      </c>
      <c r="AC409" s="5">
        <v>6340.0474774975719</v>
      </c>
      <c r="AD409" s="5">
        <v>6237.696117294985</v>
      </c>
      <c r="AE409" s="5">
        <v>6002.3189543915323</v>
      </c>
      <c r="AF409" s="5">
        <v>5997.8627426394778</v>
      </c>
      <c r="AG409" s="5">
        <v>5651.3813566602594</v>
      </c>
    </row>
    <row r="410" spans="1:33">
      <c r="A410" s="56" t="s">
        <v>68</v>
      </c>
      <c r="B410" s="56" t="s">
        <v>200</v>
      </c>
      <c r="C410" s="56" t="s">
        <v>288</v>
      </c>
      <c r="D410" s="56" t="s">
        <v>303</v>
      </c>
      <c r="E410" s="56" t="s">
        <v>142</v>
      </c>
      <c r="F410" s="5">
        <v>458.48839739352007</v>
      </c>
      <c r="G410" s="5">
        <v>1817.749111176955</v>
      </c>
      <c r="H410" s="5">
        <v>3046.0236856097581</v>
      </c>
      <c r="I410" s="5">
        <v>2910.058900271973</v>
      </c>
      <c r="J410" s="5">
        <v>3065.642007668006</v>
      </c>
      <c r="K410" s="5">
        <v>3088.0876273237391</v>
      </c>
      <c r="L410" s="5">
        <v>3269.66886281287</v>
      </c>
      <c r="M410" s="5">
        <v>3479.1519658950979</v>
      </c>
      <c r="N410" s="5">
        <v>5338.5550413227011</v>
      </c>
      <c r="O410" s="5">
        <v>5359.9425364819463</v>
      </c>
      <c r="P410" s="5">
        <v>5277.4273694526428</v>
      </c>
      <c r="Q410" s="5">
        <v>5054.156521818737</v>
      </c>
      <c r="R410" s="5">
        <v>5513.8572194743447</v>
      </c>
      <c r="S410" s="5">
        <v>5289.3040379809854</v>
      </c>
      <c r="T410" s="5">
        <v>5040.4664337497497</v>
      </c>
      <c r="U410" s="5">
        <v>5197.9324549812482</v>
      </c>
      <c r="V410" s="5">
        <v>5317.0443354079453</v>
      </c>
      <c r="W410" s="5">
        <v>5546.917892155363</v>
      </c>
      <c r="X410" s="5">
        <v>5589.7264181085056</v>
      </c>
      <c r="Y410" s="5">
        <v>5189.2202560011137</v>
      </c>
      <c r="Z410" s="5">
        <v>5345.0061748112093</v>
      </c>
      <c r="AA410" s="5">
        <v>4804.7103629711864</v>
      </c>
      <c r="AB410" s="5">
        <v>4582.4787423696844</v>
      </c>
      <c r="AC410" s="5">
        <v>4967.4132804398632</v>
      </c>
      <c r="AD410" s="5">
        <v>4837.439413308346</v>
      </c>
      <c r="AE410" s="5">
        <v>4592.4161315580932</v>
      </c>
      <c r="AF410" s="5">
        <v>4690.6073080844208</v>
      </c>
      <c r="AG410" s="5">
        <v>4780.519939327417</v>
      </c>
    </row>
    <row r="412" spans="1:33">
      <c r="A412" s="56" t="s">
        <v>68</v>
      </c>
      <c r="B412" s="56" t="s">
        <v>163</v>
      </c>
      <c r="C412" s="56" t="s">
        <v>290</v>
      </c>
      <c r="D412" s="56" t="s">
        <v>291</v>
      </c>
      <c r="E412" s="56" t="s">
        <v>141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</row>
    <row r="413" spans="1:33">
      <c r="A413" s="56" t="s">
        <v>68</v>
      </c>
      <c r="B413" s="56" t="s">
        <v>163</v>
      </c>
      <c r="C413" s="56" t="s">
        <v>292</v>
      </c>
      <c r="D413" s="56" t="s">
        <v>293</v>
      </c>
      <c r="E413" s="56" t="s">
        <v>141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</row>
    <row r="414" spans="1:33">
      <c r="A414" s="56" t="s">
        <v>68</v>
      </c>
      <c r="B414" s="56" t="s">
        <v>198</v>
      </c>
      <c r="C414" s="56" t="s">
        <v>294</v>
      </c>
      <c r="D414" s="56" t="s">
        <v>295</v>
      </c>
      <c r="E414" s="56" t="s">
        <v>141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</row>
    <row r="415" spans="1:33">
      <c r="A415" s="56" t="s">
        <v>68</v>
      </c>
      <c r="B415" s="56" t="s">
        <v>200</v>
      </c>
      <c r="C415" s="56" t="s">
        <v>296</v>
      </c>
      <c r="D415" s="56" t="s">
        <v>297</v>
      </c>
      <c r="E415" s="56" t="s">
        <v>141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</row>
    <row r="416" spans="1:33">
      <c r="A416" s="56" t="s">
        <v>68</v>
      </c>
      <c r="B416" s="56" t="s">
        <v>198</v>
      </c>
      <c r="C416" s="56" t="s">
        <v>298</v>
      </c>
      <c r="D416" s="56" t="s">
        <v>299</v>
      </c>
      <c r="E416" s="56" t="s">
        <v>141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</row>
    <row r="417" spans="1:33">
      <c r="A417" s="56" t="s">
        <v>68</v>
      </c>
      <c r="B417" s="56" t="s">
        <v>199</v>
      </c>
      <c r="C417" s="56" t="s">
        <v>300</v>
      </c>
      <c r="D417" s="56" t="s">
        <v>301</v>
      </c>
      <c r="E417" s="56" t="s">
        <v>141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</row>
    <row r="419" spans="1:33">
      <c r="A419" s="56" t="s">
        <v>70</v>
      </c>
      <c r="B419" s="56" t="s">
        <v>197</v>
      </c>
      <c r="C419" s="56" t="s">
        <v>215</v>
      </c>
      <c r="D419" s="56" t="s">
        <v>216</v>
      </c>
      <c r="E419" s="56" t="s">
        <v>217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</row>
    <row r="420" spans="1:33">
      <c r="A420" s="56" t="s">
        <v>70</v>
      </c>
      <c r="B420" s="56" t="s">
        <v>197</v>
      </c>
      <c r="C420" s="56" t="s">
        <v>218</v>
      </c>
      <c r="D420" s="56" t="s">
        <v>219</v>
      </c>
      <c r="E420" s="56" t="s">
        <v>217</v>
      </c>
      <c r="F420" s="5">
        <v>197.55473638511501</v>
      </c>
      <c r="G420" s="5">
        <v>165.27121103710999</v>
      </c>
      <c r="H420" s="5">
        <v>183.98022574039999</v>
      </c>
      <c r="I420" s="5">
        <v>183.5915765740599</v>
      </c>
      <c r="J420" s="5">
        <v>177.8035165512251</v>
      </c>
      <c r="K420" s="5">
        <v>186.01276580641499</v>
      </c>
      <c r="L420" s="5">
        <v>184.77108200379499</v>
      </c>
      <c r="M420" s="5">
        <v>176.03601838736509</v>
      </c>
      <c r="N420" s="5">
        <v>178.45649413934001</v>
      </c>
      <c r="O420" s="5">
        <v>154.6980668355101</v>
      </c>
      <c r="P420" s="5">
        <v>164.45034650077511</v>
      </c>
      <c r="Q420" s="5">
        <v>155.040921503085</v>
      </c>
      <c r="R420" s="5">
        <v>155.03536751403499</v>
      </c>
      <c r="S420" s="5">
        <v>149.22230449174</v>
      </c>
      <c r="T420" s="5">
        <v>58.653549494699973</v>
      </c>
      <c r="U420" s="5">
        <v>58.805619117915043</v>
      </c>
      <c r="V420" s="5">
        <v>30.279369310599971</v>
      </c>
      <c r="W420" s="5">
        <v>25.945091951830008</v>
      </c>
      <c r="X420" s="5">
        <v>28.48864963137499</v>
      </c>
      <c r="Y420" s="5">
        <v>27.732571488874999</v>
      </c>
      <c r="Z420" s="5">
        <v>21.200256598530011</v>
      </c>
      <c r="AA420" s="5">
        <v>22.143277128815001</v>
      </c>
      <c r="AB420" s="5">
        <v>21.89179656343001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</row>
    <row r="421" spans="1:33">
      <c r="A421" s="56" t="s">
        <v>70</v>
      </c>
      <c r="B421" s="56" t="s">
        <v>197</v>
      </c>
      <c r="C421" s="56" t="s">
        <v>220</v>
      </c>
      <c r="D421" s="56" t="s">
        <v>221</v>
      </c>
      <c r="E421" s="56" t="s">
        <v>217</v>
      </c>
      <c r="F421" s="5">
        <v>972.08921483528991</v>
      </c>
      <c r="G421" s="5">
        <v>791.44177897712996</v>
      </c>
      <c r="H421" s="5">
        <v>949.08833326801505</v>
      </c>
      <c r="I421" s="5">
        <v>944.12996573898511</v>
      </c>
      <c r="J421" s="5">
        <v>904.66837227221981</v>
      </c>
      <c r="K421" s="5">
        <v>887.91713007896999</v>
      </c>
      <c r="L421" s="5">
        <v>831.92837897577965</v>
      </c>
      <c r="M421" s="5">
        <v>905.24884788300506</v>
      </c>
      <c r="N421" s="5">
        <v>934.01696746718994</v>
      </c>
      <c r="O421" s="5">
        <v>725.35988484788504</v>
      </c>
      <c r="P421" s="5">
        <v>820.33983852343522</v>
      </c>
      <c r="Q421" s="5">
        <v>821.89234479177503</v>
      </c>
      <c r="R421" s="5">
        <v>851.0615692720653</v>
      </c>
      <c r="S421" s="5">
        <v>922.52615785177022</v>
      </c>
      <c r="T421" s="5">
        <v>1255.8299772985299</v>
      </c>
      <c r="U421" s="5">
        <v>1196.3631548585161</v>
      </c>
      <c r="V421" s="5">
        <v>1177.1642807793601</v>
      </c>
      <c r="W421" s="5">
        <v>1139.46092596573</v>
      </c>
      <c r="X421" s="5">
        <v>1985.523300298951</v>
      </c>
      <c r="Y421" s="5">
        <v>1748.986691853165</v>
      </c>
      <c r="Z421" s="5">
        <v>2368.4738799169099</v>
      </c>
      <c r="AA421" s="5">
        <v>2535.1723396696798</v>
      </c>
      <c r="AB421" s="5">
        <v>2496.6551822302499</v>
      </c>
      <c r="AC421" s="5">
        <v>2498.0751043123491</v>
      </c>
      <c r="AD421" s="5">
        <v>2602.7971881156241</v>
      </c>
      <c r="AE421" s="5">
        <v>2539.635156843025</v>
      </c>
      <c r="AF421" s="5">
        <v>2251.363511310471</v>
      </c>
      <c r="AG421" s="5">
        <v>2200.4068788500699</v>
      </c>
    </row>
    <row r="422" spans="1:33">
      <c r="A422" s="56" t="s">
        <v>70</v>
      </c>
      <c r="B422" s="56" t="s">
        <v>197</v>
      </c>
      <c r="C422" s="56" t="s">
        <v>222</v>
      </c>
      <c r="D422" s="56" t="s">
        <v>223</v>
      </c>
      <c r="E422" s="56" t="s">
        <v>217</v>
      </c>
      <c r="F422" s="5">
        <v>1336.6590596201049</v>
      </c>
      <c r="G422" s="5">
        <v>1204.88644808351</v>
      </c>
      <c r="H422" s="5">
        <v>1364.3272143812801</v>
      </c>
      <c r="I422" s="5">
        <v>1349.89907801768</v>
      </c>
      <c r="J422" s="5">
        <v>1305.04344374312</v>
      </c>
      <c r="K422" s="5">
        <v>1344.916621691955</v>
      </c>
      <c r="L422" s="5">
        <v>1286.96755756475</v>
      </c>
      <c r="M422" s="5">
        <v>1323.525422861725</v>
      </c>
      <c r="N422" s="5">
        <v>1312.628808524905</v>
      </c>
      <c r="O422" s="5">
        <v>1072.1408390792251</v>
      </c>
      <c r="P422" s="5">
        <v>1209.329575904756</v>
      </c>
      <c r="Q422" s="5">
        <v>1210.3627954551851</v>
      </c>
      <c r="R422" s="5">
        <v>1241.474318012625</v>
      </c>
      <c r="S422" s="5">
        <v>1266.415693996415</v>
      </c>
      <c r="T422" s="5">
        <v>1197.500221092095</v>
      </c>
      <c r="U422" s="5">
        <v>1135.5433112161149</v>
      </c>
      <c r="V422" s="5">
        <v>1155.7673094067</v>
      </c>
      <c r="W422" s="5">
        <v>1120.5707857403499</v>
      </c>
      <c r="X422" s="5">
        <v>1108.2239588390601</v>
      </c>
      <c r="Y422" s="5">
        <v>1099.4891006314899</v>
      </c>
      <c r="Z422" s="5">
        <v>924.96333295629995</v>
      </c>
      <c r="AA422" s="5">
        <v>931.77963165002495</v>
      </c>
      <c r="AB422" s="5">
        <v>898.45378176022484</v>
      </c>
      <c r="AC422" s="5">
        <v>938.95477564777536</v>
      </c>
      <c r="AD422" s="5">
        <v>1020.224300853225</v>
      </c>
      <c r="AE422" s="5">
        <v>2396.4213590566901</v>
      </c>
      <c r="AF422" s="5">
        <v>2383.5023962058372</v>
      </c>
      <c r="AG422" s="5">
        <v>2368.9767369399901</v>
      </c>
    </row>
    <row r="423" spans="1:33">
      <c r="A423" s="56" t="s">
        <v>70</v>
      </c>
      <c r="B423" s="56" t="s">
        <v>197</v>
      </c>
      <c r="C423" s="56" t="s">
        <v>224</v>
      </c>
      <c r="D423" s="56" t="s">
        <v>225</v>
      </c>
      <c r="E423" s="56" t="s">
        <v>217</v>
      </c>
      <c r="F423" s="5">
        <v>34.882593504845048</v>
      </c>
      <c r="G423" s="5">
        <v>27.41971998636501</v>
      </c>
      <c r="H423" s="5">
        <v>30.34824839901</v>
      </c>
      <c r="I423" s="5">
        <v>29.487206200845019</v>
      </c>
      <c r="J423" s="5">
        <v>77.035851290079975</v>
      </c>
      <c r="K423" s="5">
        <v>121.133526340355</v>
      </c>
      <c r="L423" s="5">
        <v>118.82589204448</v>
      </c>
      <c r="M423" s="5">
        <v>142.63983704788009</v>
      </c>
      <c r="N423" s="5">
        <v>142.84595508999999</v>
      </c>
      <c r="O423" s="5">
        <v>133.73809167419989</v>
      </c>
      <c r="P423" s="5">
        <v>141.26565511179999</v>
      </c>
      <c r="Q423" s="5">
        <v>136.7563154371251</v>
      </c>
      <c r="R423" s="5">
        <v>141.75127202922491</v>
      </c>
      <c r="S423" s="5">
        <v>148.29035382472989</v>
      </c>
      <c r="T423" s="5">
        <v>136.28581481787509</v>
      </c>
      <c r="U423" s="5">
        <v>128.89827434388499</v>
      </c>
      <c r="V423" s="5">
        <v>134.85187420825511</v>
      </c>
      <c r="W423" s="5">
        <v>133.86403431497999</v>
      </c>
      <c r="X423" s="5">
        <v>137.47746542326001</v>
      </c>
      <c r="Y423" s="5">
        <v>135.30578292711991</v>
      </c>
      <c r="Z423" s="5">
        <v>123.91797451814</v>
      </c>
      <c r="AA423" s="5">
        <v>122.134231272615</v>
      </c>
      <c r="AB423" s="5">
        <v>115.64664569075489</v>
      </c>
      <c r="AC423" s="5">
        <v>122.4591236630001</v>
      </c>
      <c r="AD423" s="5">
        <v>132.58216939690001</v>
      </c>
      <c r="AE423" s="5">
        <v>125.23788732524</v>
      </c>
      <c r="AF423" s="5">
        <v>117.79637523280491</v>
      </c>
      <c r="AG423" s="5">
        <v>116.0893973762351</v>
      </c>
    </row>
    <row r="424" spans="1:33">
      <c r="A424" s="56" t="s">
        <v>70</v>
      </c>
      <c r="B424" s="56" t="s">
        <v>197</v>
      </c>
      <c r="C424" s="56" t="s">
        <v>226</v>
      </c>
      <c r="D424" s="56" t="s">
        <v>227</v>
      </c>
      <c r="E424" s="56" t="s">
        <v>217</v>
      </c>
      <c r="F424" s="5">
        <v>174.9857109307049</v>
      </c>
      <c r="G424" s="5">
        <v>192.22354071918971</v>
      </c>
      <c r="H424" s="5">
        <v>177.8875509578651</v>
      </c>
      <c r="I424" s="5">
        <v>192.37793429133009</v>
      </c>
      <c r="J424" s="5">
        <v>193.31310292800501</v>
      </c>
      <c r="K424" s="5">
        <v>821.89126949643969</v>
      </c>
      <c r="L424" s="5">
        <v>796.90184651544018</v>
      </c>
      <c r="M424" s="5">
        <v>3816.829464483767</v>
      </c>
      <c r="N424" s="5">
        <v>3641.7714060807339</v>
      </c>
      <c r="O424" s="5">
        <v>3040.9526335190089</v>
      </c>
      <c r="P424" s="5">
        <v>4625.8826953709449</v>
      </c>
      <c r="Q424" s="5">
        <v>4665.1432521087754</v>
      </c>
      <c r="R424" s="5">
        <v>4962.6077338812756</v>
      </c>
      <c r="S424" s="5">
        <v>7776.5055246526072</v>
      </c>
      <c r="T424" s="5">
        <v>9502.5377140283545</v>
      </c>
      <c r="U424" s="5">
        <v>11461.10844347479</v>
      </c>
      <c r="V424" s="5">
        <v>17455.509644005331</v>
      </c>
      <c r="W424" s="5">
        <v>17367.17018613029</v>
      </c>
      <c r="X424" s="5">
        <v>18172.400553052579</v>
      </c>
      <c r="Y424" s="5">
        <v>17646.60440530027</v>
      </c>
      <c r="Z424" s="5">
        <v>14575.27514407912</v>
      </c>
      <c r="AA424" s="5">
        <v>16238.43974993757</v>
      </c>
      <c r="AB424" s="5">
        <v>16092.34836883446</v>
      </c>
      <c r="AC424" s="5">
        <v>17172.896975346419</v>
      </c>
      <c r="AD424" s="5">
        <v>17527.749996633149</v>
      </c>
      <c r="AE424" s="5">
        <v>17631.38270837571</v>
      </c>
      <c r="AF424" s="5">
        <v>16918.699697316039</v>
      </c>
      <c r="AG424" s="5">
        <v>17037.048238530209</v>
      </c>
    </row>
    <row r="425" spans="1:33">
      <c r="A425" s="56" t="s">
        <v>70</v>
      </c>
      <c r="B425" s="56" t="s">
        <v>197</v>
      </c>
      <c r="C425" s="56" t="s">
        <v>228</v>
      </c>
      <c r="D425" s="56" t="s">
        <v>229</v>
      </c>
      <c r="E425" s="56" t="s">
        <v>217</v>
      </c>
      <c r="F425" s="5">
        <v>733.11841440228977</v>
      </c>
      <c r="G425" s="5">
        <v>942.56703204537496</v>
      </c>
      <c r="H425" s="5">
        <v>1033.28996559092</v>
      </c>
      <c r="I425" s="5">
        <v>1082.4600491047099</v>
      </c>
      <c r="J425" s="5">
        <v>1093.9485292085949</v>
      </c>
      <c r="K425" s="5">
        <v>1057.79527373773</v>
      </c>
      <c r="L425" s="5">
        <v>1004.756224128215</v>
      </c>
      <c r="M425" s="5">
        <v>1006.479360633665</v>
      </c>
      <c r="N425" s="5">
        <v>981.68686336248993</v>
      </c>
      <c r="O425" s="5">
        <v>839.49686102637997</v>
      </c>
      <c r="P425" s="5">
        <v>912.24159523890989</v>
      </c>
      <c r="Q425" s="5">
        <v>899.46473548848007</v>
      </c>
      <c r="R425" s="5">
        <v>965.22609737242965</v>
      </c>
      <c r="S425" s="5">
        <v>926.13133609319993</v>
      </c>
      <c r="T425" s="5">
        <v>910.42157018788475</v>
      </c>
      <c r="U425" s="5">
        <v>865.18989641805024</v>
      </c>
      <c r="V425" s="5">
        <v>891.15571144183014</v>
      </c>
      <c r="W425" s="5">
        <v>919.00919729612997</v>
      </c>
      <c r="X425" s="5">
        <v>965.72242016209975</v>
      </c>
      <c r="Y425" s="5">
        <v>1436.63264861218</v>
      </c>
      <c r="Z425" s="5">
        <v>1618.8451754835189</v>
      </c>
      <c r="AA425" s="5">
        <v>1661.3796392653851</v>
      </c>
      <c r="AB425" s="5">
        <v>1586.738050982485</v>
      </c>
      <c r="AC425" s="5">
        <v>2048.0142306756361</v>
      </c>
      <c r="AD425" s="5">
        <v>2080.3031168484449</v>
      </c>
      <c r="AE425" s="5">
        <v>4230.9234782470403</v>
      </c>
      <c r="AF425" s="5">
        <v>4146.6085759479492</v>
      </c>
      <c r="AG425" s="5">
        <v>4045.1180241027259</v>
      </c>
    </row>
    <row r="426" spans="1:33">
      <c r="A426" s="56" t="s">
        <v>70</v>
      </c>
      <c r="B426" s="56" t="s">
        <v>197</v>
      </c>
      <c r="C426" s="56" t="s">
        <v>230</v>
      </c>
      <c r="D426" s="56" t="s">
        <v>231</v>
      </c>
      <c r="E426" s="56" t="s">
        <v>217</v>
      </c>
      <c r="F426" s="5">
        <v>2722.3997055284199</v>
      </c>
      <c r="G426" s="5">
        <v>2804.2492310623788</v>
      </c>
      <c r="H426" s="5">
        <v>2949.554232716906</v>
      </c>
      <c r="I426" s="5">
        <v>2986.3741585144849</v>
      </c>
      <c r="J426" s="5">
        <v>3017.5977586968038</v>
      </c>
      <c r="K426" s="5">
        <v>3066.2840513453598</v>
      </c>
      <c r="L426" s="5">
        <v>3031.3496452532149</v>
      </c>
      <c r="M426" s="5">
        <v>3028.557608673455</v>
      </c>
      <c r="N426" s="5">
        <v>2898.7647290318951</v>
      </c>
      <c r="O426" s="5">
        <v>4332.7132622497147</v>
      </c>
      <c r="P426" s="5">
        <v>4807.6052702363831</v>
      </c>
      <c r="Q426" s="5">
        <v>5717.3423296452083</v>
      </c>
      <c r="R426" s="5">
        <v>6067.8781733697006</v>
      </c>
      <c r="S426" s="5">
        <v>6263.2282753029322</v>
      </c>
      <c r="T426" s="5">
        <v>7555.3011738034629</v>
      </c>
      <c r="U426" s="5">
        <v>7879.5764114154108</v>
      </c>
      <c r="V426" s="5">
        <v>11309.72488293047</v>
      </c>
      <c r="W426" s="5">
        <v>11622.501519455471</v>
      </c>
      <c r="X426" s="5">
        <v>12423.307716998381</v>
      </c>
      <c r="Y426" s="5">
        <v>12182.681367137009</v>
      </c>
      <c r="Z426" s="5">
        <v>12069.54756490123</v>
      </c>
      <c r="AA426" s="5">
        <v>12757.9586400679</v>
      </c>
      <c r="AB426" s="5">
        <v>14925.75059190516</v>
      </c>
      <c r="AC426" s="5">
        <v>15596.72190603062</v>
      </c>
      <c r="AD426" s="5">
        <v>14983.94972842186</v>
      </c>
      <c r="AE426" s="5">
        <v>15856.15903065784</v>
      </c>
      <c r="AF426" s="5">
        <v>19288.108937307879</v>
      </c>
      <c r="AG426" s="5">
        <v>19544.11951115046</v>
      </c>
    </row>
    <row r="427" spans="1:33">
      <c r="A427" s="56" t="s">
        <v>70</v>
      </c>
      <c r="B427" s="56" t="s">
        <v>197</v>
      </c>
      <c r="C427" s="56" t="s">
        <v>232</v>
      </c>
      <c r="D427" s="56" t="s">
        <v>233</v>
      </c>
      <c r="E427" s="56" t="s">
        <v>217</v>
      </c>
      <c r="F427" s="5">
        <v>0</v>
      </c>
      <c r="G427" s="5">
        <v>1.471944999999999E-6</v>
      </c>
      <c r="H427" s="5">
        <v>7.0927500000000008E-6</v>
      </c>
      <c r="I427" s="5">
        <v>1.6027069999999989E-5</v>
      </c>
      <c r="J427" s="5">
        <v>6.3840079999999991E-5</v>
      </c>
      <c r="K427" s="5">
        <v>1.4466513499999999E-4</v>
      </c>
      <c r="L427" s="5">
        <v>1.3913216500000011E-4</v>
      </c>
      <c r="M427" s="5">
        <v>282.7740790281</v>
      </c>
      <c r="N427" s="5">
        <v>272.52711027376989</v>
      </c>
      <c r="O427" s="5">
        <v>236.72066888951491</v>
      </c>
      <c r="P427" s="5">
        <v>260.92413297598011</v>
      </c>
      <c r="Q427" s="5">
        <v>247.39356219299</v>
      </c>
      <c r="R427" s="5">
        <v>280.55362208622518</v>
      </c>
      <c r="S427" s="5">
        <v>276.05168430862511</v>
      </c>
      <c r="T427" s="5">
        <v>277.55986498950489</v>
      </c>
      <c r="U427" s="5">
        <v>280.45781440634482</v>
      </c>
      <c r="V427" s="5">
        <v>300.32528877917019</v>
      </c>
      <c r="W427" s="5">
        <v>711.96989527443998</v>
      </c>
      <c r="X427" s="5">
        <v>2336.1912048064619</v>
      </c>
      <c r="Y427" s="5">
        <v>6529.2064318676867</v>
      </c>
      <c r="Z427" s="5">
        <v>5518.2558201344709</v>
      </c>
      <c r="AA427" s="5">
        <v>6001.1237247337613</v>
      </c>
      <c r="AB427" s="5">
        <v>5775.6568303143331</v>
      </c>
      <c r="AC427" s="5">
        <v>8000.9829653397283</v>
      </c>
      <c r="AD427" s="5">
        <v>8447.2152655929058</v>
      </c>
      <c r="AE427" s="5">
        <v>13113.39203293004</v>
      </c>
      <c r="AF427" s="5">
        <v>13039.09921304102</v>
      </c>
      <c r="AG427" s="5">
        <v>13244.763884398481</v>
      </c>
    </row>
    <row r="428" spans="1:33">
      <c r="A428" s="56" t="s">
        <v>70</v>
      </c>
      <c r="B428" s="56" t="s">
        <v>163</v>
      </c>
      <c r="C428" s="56" t="s">
        <v>234</v>
      </c>
      <c r="D428" s="56" t="s">
        <v>235</v>
      </c>
      <c r="E428" s="56" t="s">
        <v>217</v>
      </c>
      <c r="F428" s="5">
        <v>3.7495350000000019E-6</v>
      </c>
      <c r="G428" s="5">
        <v>3.31351E-6</v>
      </c>
      <c r="H428" s="5">
        <v>7.7385000000000005E-6</v>
      </c>
      <c r="I428" s="5">
        <v>1.9088965000000001E-5</v>
      </c>
      <c r="J428" s="5">
        <v>1.8421915000000002E-5</v>
      </c>
      <c r="K428" s="5">
        <v>2.00177E-5</v>
      </c>
      <c r="L428" s="5">
        <v>2.0718549999999981E-5</v>
      </c>
      <c r="M428" s="5">
        <v>2.2425949999999992E-5</v>
      </c>
      <c r="N428" s="5">
        <v>2.6953585000000011E-5</v>
      </c>
      <c r="O428" s="5">
        <v>2.7834835000000019E-5</v>
      </c>
      <c r="P428" s="5">
        <v>2.7953995E-5</v>
      </c>
      <c r="Q428" s="5">
        <v>6.1868410000000013E-5</v>
      </c>
      <c r="R428" s="5">
        <v>5.8672799999999998E-5</v>
      </c>
      <c r="S428" s="5">
        <v>5.6747270000000023E-5</v>
      </c>
      <c r="T428" s="5">
        <v>1.8799749500000011E-4</v>
      </c>
      <c r="U428" s="5">
        <v>1.391208235E-3</v>
      </c>
      <c r="V428" s="5">
        <v>1.56530515E-3</v>
      </c>
      <c r="W428" s="5">
        <v>1.504252135000001E-3</v>
      </c>
      <c r="X428" s="5">
        <v>1.41257654E-3</v>
      </c>
      <c r="Y428" s="5">
        <v>1.3337683049999989E-3</v>
      </c>
      <c r="Z428" s="5">
        <v>1.246703395E-3</v>
      </c>
      <c r="AA428" s="5">
        <v>1.2691017450000011E-3</v>
      </c>
      <c r="AB428" s="5">
        <v>1.445341485000001E-3</v>
      </c>
      <c r="AC428" s="5">
        <v>1.569219009999999E-3</v>
      </c>
      <c r="AD428" s="5">
        <v>818.0844054861501</v>
      </c>
      <c r="AE428" s="5">
        <v>2993.5152883293508</v>
      </c>
      <c r="AF428" s="5">
        <v>2931.5481454164342</v>
      </c>
      <c r="AG428" s="5">
        <v>3167.409117814716</v>
      </c>
    </row>
    <row r="429" spans="1:33">
      <c r="A429" s="56" t="s">
        <v>70</v>
      </c>
      <c r="B429" s="56" t="s">
        <v>163</v>
      </c>
      <c r="C429" s="56" t="s">
        <v>236</v>
      </c>
      <c r="D429" s="56" t="s">
        <v>237</v>
      </c>
      <c r="E429" s="56" t="s">
        <v>217</v>
      </c>
      <c r="F429" s="5">
        <v>369.5949292023999</v>
      </c>
      <c r="G429" s="5">
        <v>337.54451690687989</v>
      </c>
      <c r="H429" s="5">
        <v>367.70833556770009</v>
      </c>
      <c r="I429" s="5">
        <v>367.26932196956</v>
      </c>
      <c r="J429" s="5">
        <v>373.71553910324002</v>
      </c>
      <c r="K429" s="5">
        <v>398.39623993499521</v>
      </c>
      <c r="L429" s="5">
        <v>384.79479333384012</v>
      </c>
      <c r="M429" s="5">
        <v>366.66147945640961</v>
      </c>
      <c r="N429" s="5">
        <v>361.71722154521012</v>
      </c>
      <c r="O429" s="5">
        <v>324.40253579636499</v>
      </c>
      <c r="P429" s="5">
        <v>335.71278553227501</v>
      </c>
      <c r="Q429" s="5">
        <v>358.73339802488988</v>
      </c>
      <c r="R429" s="5">
        <v>366.47532669812011</v>
      </c>
      <c r="S429" s="5">
        <v>356.87976343748022</v>
      </c>
      <c r="T429" s="5">
        <v>367.47482685501478</v>
      </c>
      <c r="U429" s="5">
        <v>372.70923554234503</v>
      </c>
      <c r="V429" s="5">
        <v>425.06186151985497</v>
      </c>
      <c r="W429" s="5">
        <v>406.60704535200011</v>
      </c>
      <c r="X429" s="5">
        <v>365.60622674677978</v>
      </c>
      <c r="Y429" s="5">
        <v>367.77772215437977</v>
      </c>
      <c r="Z429" s="5">
        <v>372.51794357944982</v>
      </c>
      <c r="AA429" s="5">
        <v>367.28313286740013</v>
      </c>
      <c r="AB429" s="5">
        <v>366.87087928356522</v>
      </c>
      <c r="AC429" s="5">
        <v>384.66234360251519</v>
      </c>
      <c r="AD429" s="5">
        <v>384.42244303229018</v>
      </c>
      <c r="AE429" s="5">
        <v>373.52086373063031</v>
      </c>
      <c r="AF429" s="5">
        <v>372.10502103951518</v>
      </c>
      <c r="AG429" s="5">
        <v>379.83738930878002</v>
      </c>
    </row>
    <row r="430" spans="1:33">
      <c r="A430" s="56" t="s">
        <v>70</v>
      </c>
      <c r="B430" s="56" t="s">
        <v>163</v>
      </c>
      <c r="C430" s="56" t="s">
        <v>238</v>
      </c>
      <c r="D430" s="56" t="s">
        <v>239</v>
      </c>
      <c r="E430" s="56" t="s">
        <v>217</v>
      </c>
      <c r="F430" s="5">
        <v>1057.89955696589</v>
      </c>
      <c r="G430" s="5">
        <v>1024.8975282303099</v>
      </c>
      <c r="H430" s="5">
        <v>1057.4356026088351</v>
      </c>
      <c r="I430" s="5">
        <v>1088.6405259922201</v>
      </c>
      <c r="J430" s="5">
        <v>1344.315980405785</v>
      </c>
      <c r="K430" s="5">
        <v>4280.4853177895448</v>
      </c>
      <c r="L430" s="5">
        <v>4177.8825217607791</v>
      </c>
      <c r="M430" s="5">
        <v>4003.7940301223562</v>
      </c>
      <c r="N430" s="5">
        <v>3867.5587623719989</v>
      </c>
      <c r="O430" s="5">
        <v>3301.5828967437242</v>
      </c>
      <c r="P430" s="5">
        <v>3518.8691704734279</v>
      </c>
      <c r="Q430" s="5">
        <v>4091.358228073309</v>
      </c>
      <c r="R430" s="5">
        <v>4422.7994979507976</v>
      </c>
      <c r="S430" s="5">
        <v>6891.8479820969696</v>
      </c>
      <c r="T430" s="5">
        <v>7619.5305713620046</v>
      </c>
      <c r="U430" s="5">
        <v>7127.5639385262966</v>
      </c>
      <c r="V430" s="5">
        <v>7955.9135164496656</v>
      </c>
      <c r="W430" s="5">
        <v>7747.665915001342</v>
      </c>
      <c r="X430" s="5">
        <v>7259.6332246383572</v>
      </c>
      <c r="Y430" s="5">
        <v>7002.0198434493768</v>
      </c>
      <c r="Z430" s="5">
        <v>7141.8384229595886</v>
      </c>
      <c r="AA430" s="5">
        <v>7556.8496160666746</v>
      </c>
      <c r="AB430" s="5">
        <v>10003.33682400721</v>
      </c>
      <c r="AC430" s="5">
        <v>12329.68452485582</v>
      </c>
      <c r="AD430" s="5">
        <v>12068.42841125505</v>
      </c>
      <c r="AE430" s="5">
        <v>13196.899931110171</v>
      </c>
      <c r="AF430" s="5">
        <v>13588.230086433559</v>
      </c>
      <c r="AG430" s="5">
        <v>14698.581580812061</v>
      </c>
    </row>
    <row r="431" spans="1:33">
      <c r="A431" s="56" t="s">
        <v>70</v>
      </c>
      <c r="B431" s="56" t="s">
        <v>163</v>
      </c>
      <c r="C431" s="56" t="s">
        <v>240</v>
      </c>
      <c r="D431" s="56" t="s">
        <v>241</v>
      </c>
      <c r="E431" s="56" t="s">
        <v>217</v>
      </c>
      <c r="F431" s="5">
        <v>1603.0273468508251</v>
      </c>
      <c r="G431" s="5">
        <v>1535.7875021943501</v>
      </c>
      <c r="H431" s="5">
        <v>1559.8171887500901</v>
      </c>
      <c r="I431" s="5">
        <v>2596.5847123938788</v>
      </c>
      <c r="J431" s="5">
        <v>2590.6955915133408</v>
      </c>
      <c r="K431" s="5">
        <v>4225.6156018828724</v>
      </c>
      <c r="L431" s="5">
        <v>5496.2323948965641</v>
      </c>
      <c r="M431" s="5">
        <v>5337.8528281977087</v>
      </c>
      <c r="N431" s="5">
        <v>6556.7988464866958</v>
      </c>
      <c r="O431" s="5">
        <v>6300.7082689229774</v>
      </c>
      <c r="P431" s="5">
        <v>6616.4959068445833</v>
      </c>
      <c r="Q431" s="5">
        <v>8274.708478402903</v>
      </c>
      <c r="R431" s="5">
        <v>8150.1292553899048</v>
      </c>
      <c r="S431" s="5">
        <v>7998.9418949859028</v>
      </c>
      <c r="T431" s="5">
        <v>8151.6719326180346</v>
      </c>
      <c r="U431" s="5">
        <v>9490.6967101731025</v>
      </c>
      <c r="V431" s="5">
        <v>10551.130593476981</v>
      </c>
      <c r="W431" s="5">
        <v>10613.538350239351</v>
      </c>
      <c r="X431" s="5">
        <v>13657.20868460595</v>
      </c>
      <c r="Y431" s="5">
        <v>13227.17425660807</v>
      </c>
      <c r="Z431" s="5">
        <v>11894.329733109011</v>
      </c>
      <c r="AA431" s="5">
        <v>12359.89351377343</v>
      </c>
      <c r="AB431" s="5">
        <v>13763.058445927451</v>
      </c>
      <c r="AC431" s="5">
        <v>13444.162710218559</v>
      </c>
      <c r="AD431" s="5">
        <v>13683.71551526558</v>
      </c>
      <c r="AE431" s="5">
        <v>13811.798722729771</v>
      </c>
      <c r="AF431" s="5">
        <v>13471.016157784359</v>
      </c>
      <c r="AG431" s="5">
        <v>14532.13627966051</v>
      </c>
    </row>
    <row r="432" spans="1:33">
      <c r="A432" s="56" t="s">
        <v>70</v>
      </c>
      <c r="B432" s="56" t="s">
        <v>163</v>
      </c>
      <c r="C432" s="56" t="s">
        <v>242</v>
      </c>
      <c r="D432" s="56" t="s">
        <v>243</v>
      </c>
      <c r="E432" s="56" t="s">
        <v>217</v>
      </c>
      <c r="F432" s="5">
        <v>112.3883295406649</v>
      </c>
      <c r="G432" s="5">
        <v>102.21153370655</v>
      </c>
      <c r="H432" s="5">
        <v>108.5108787357849</v>
      </c>
      <c r="I432" s="5">
        <v>100.3617744978299</v>
      </c>
      <c r="J432" s="5">
        <v>103.86826261666501</v>
      </c>
      <c r="K432" s="5">
        <v>106.4608002075649</v>
      </c>
      <c r="L432" s="5">
        <v>385.17226387275468</v>
      </c>
      <c r="M432" s="5">
        <v>431.0982516145703</v>
      </c>
      <c r="N432" s="5">
        <v>395.2892806809549</v>
      </c>
      <c r="O432" s="5">
        <v>367.7333374406449</v>
      </c>
      <c r="P432" s="5">
        <v>383.55352142713491</v>
      </c>
      <c r="Q432" s="5">
        <v>388.33602802653479</v>
      </c>
      <c r="R432" s="5">
        <v>370.12732875892488</v>
      </c>
      <c r="S432" s="5">
        <v>369.83037653549019</v>
      </c>
      <c r="T432" s="5">
        <v>338.62753061003008</v>
      </c>
      <c r="U432" s="5">
        <v>435.15695616764498</v>
      </c>
      <c r="V432" s="5">
        <v>479.31292177936518</v>
      </c>
      <c r="W432" s="5">
        <v>469.30565577065511</v>
      </c>
      <c r="X432" s="5">
        <v>455.46367615951488</v>
      </c>
      <c r="Y432" s="5">
        <v>398.22679861038489</v>
      </c>
      <c r="Z432" s="5">
        <v>458.85415081687512</v>
      </c>
      <c r="AA432" s="5">
        <v>457.86708757851483</v>
      </c>
      <c r="AB432" s="5">
        <v>436.42208814281997</v>
      </c>
      <c r="AC432" s="5">
        <v>422.15722020307533</v>
      </c>
      <c r="AD432" s="5">
        <v>436.34445916333021</v>
      </c>
      <c r="AE432" s="5">
        <v>387.44223483981978</v>
      </c>
      <c r="AF432" s="5">
        <v>444.27904088934991</v>
      </c>
      <c r="AG432" s="5">
        <v>426.01590761775998</v>
      </c>
    </row>
    <row r="433" spans="1:33">
      <c r="A433" s="56" t="s">
        <v>70</v>
      </c>
      <c r="B433" s="56" t="s">
        <v>163</v>
      </c>
      <c r="C433" s="56" t="s">
        <v>244</v>
      </c>
      <c r="D433" s="56" t="s">
        <v>245</v>
      </c>
      <c r="E433" s="56" t="s">
        <v>217</v>
      </c>
      <c r="F433" s="5">
        <v>1788.143528550145</v>
      </c>
      <c r="G433" s="5">
        <v>1660.954954744265</v>
      </c>
      <c r="H433" s="5">
        <v>2569.7577157523651</v>
      </c>
      <c r="I433" s="5">
        <v>2495.2260624916998</v>
      </c>
      <c r="J433" s="5">
        <v>2443.3724106993609</v>
      </c>
      <c r="K433" s="5">
        <v>2601.679456832765</v>
      </c>
      <c r="L433" s="5">
        <v>2579.6852670728599</v>
      </c>
      <c r="M433" s="5">
        <v>2570.1036409744561</v>
      </c>
      <c r="N433" s="5">
        <v>2511.367688481314</v>
      </c>
      <c r="O433" s="5">
        <v>2545.8822811700211</v>
      </c>
      <c r="P433" s="5">
        <v>2702.455253407491</v>
      </c>
      <c r="Q433" s="5">
        <v>2804.8529558378609</v>
      </c>
      <c r="R433" s="5">
        <v>2602.405562313636</v>
      </c>
      <c r="S433" s="5">
        <v>2739.6094305690949</v>
      </c>
      <c r="T433" s="5">
        <v>2629.6348853433201</v>
      </c>
      <c r="U433" s="5">
        <v>3098.933220067041</v>
      </c>
      <c r="V433" s="5">
        <v>3432.4780914046119</v>
      </c>
      <c r="W433" s="5">
        <v>7750.6676400467077</v>
      </c>
      <c r="X433" s="5">
        <v>7447.5810395025901</v>
      </c>
      <c r="Y433" s="5">
        <v>8622.7858663641218</v>
      </c>
      <c r="Z433" s="5">
        <v>8020.5555775324183</v>
      </c>
      <c r="AA433" s="5">
        <v>8537.5153605906889</v>
      </c>
      <c r="AB433" s="5">
        <v>8512.780853771832</v>
      </c>
      <c r="AC433" s="5">
        <v>7496.1257439248529</v>
      </c>
      <c r="AD433" s="5">
        <v>8143.16513424191</v>
      </c>
      <c r="AE433" s="5">
        <v>7494.945559587969</v>
      </c>
      <c r="AF433" s="5">
        <v>7172.7901877645882</v>
      </c>
      <c r="AG433" s="5">
        <v>7384.5562385254434</v>
      </c>
    </row>
    <row r="434" spans="1:33">
      <c r="A434" s="56" t="s">
        <v>70</v>
      </c>
      <c r="B434" s="56" t="s">
        <v>163</v>
      </c>
      <c r="C434" s="56" t="s">
        <v>246</v>
      </c>
      <c r="D434" s="56" t="s">
        <v>247</v>
      </c>
      <c r="E434" s="56" t="s">
        <v>217</v>
      </c>
      <c r="F434" s="5">
        <v>850.76317607009003</v>
      </c>
      <c r="G434" s="5">
        <v>829.46870910006976</v>
      </c>
      <c r="H434" s="5">
        <v>903.96471774666009</v>
      </c>
      <c r="I434" s="5">
        <v>869.57504497236471</v>
      </c>
      <c r="J434" s="5">
        <v>854.94233305792545</v>
      </c>
      <c r="K434" s="5">
        <v>911.56196690533011</v>
      </c>
      <c r="L434" s="5">
        <v>892.11910176967001</v>
      </c>
      <c r="M434" s="5">
        <v>869.57587731307012</v>
      </c>
      <c r="N434" s="5">
        <v>862.28978931207473</v>
      </c>
      <c r="O434" s="5">
        <v>779.85411784883001</v>
      </c>
      <c r="P434" s="5">
        <v>824.76704824161004</v>
      </c>
      <c r="Q434" s="5">
        <v>863.1353633216446</v>
      </c>
      <c r="R434" s="5">
        <v>791.90162604355487</v>
      </c>
      <c r="S434" s="5">
        <v>859.29497374807511</v>
      </c>
      <c r="T434" s="5">
        <v>787.77533111785544</v>
      </c>
      <c r="U434" s="5">
        <v>759.44577832806999</v>
      </c>
      <c r="V434" s="5">
        <v>854.48305884835008</v>
      </c>
      <c r="W434" s="5">
        <v>817.50247224432496</v>
      </c>
      <c r="X434" s="5">
        <v>754.56566433656496</v>
      </c>
      <c r="Y434" s="5">
        <v>2717.028787532925</v>
      </c>
      <c r="Z434" s="5">
        <v>2607.8814929915261</v>
      </c>
      <c r="AA434" s="5">
        <v>2721.4934098921999</v>
      </c>
      <c r="AB434" s="5">
        <v>2742.8518885986941</v>
      </c>
      <c r="AC434" s="5">
        <v>2448.0956633876699</v>
      </c>
      <c r="AD434" s="5">
        <v>2672.623760286725</v>
      </c>
      <c r="AE434" s="5">
        <v>2448.2689520998701</v>
      </c>
      <c r="AF434" s="5">
        <v>2249.3363490002671</v>
      </c>
      <c r="AG434" s="5">
        <v>2206.0010794282298</v>
      </c>
    </row>
    <row r="435" spans="1:33">
      <c r="A435" s="56" t="s">
        <v>70</v>
      </c>
      <c r="B435" s="56" t="s">
        <v>163</v>
      </c>
      <c r="C435" s="56" t="s">
        <v>248</v>
      </c>
      <c r="D435" s="56" t="s">
        <v>249</v>
      </c>
      <c r="E435" s="56" t="s">
        <v>217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</row>
    <row r="436" spans="1:33">
      <c r="A436" s="56" t="s">
        <v>70</v>
      </c>
      <c r="B436" s="56" t="s">
        <v>163</v>
      </c>
      <c r="C436" s="56" t="s">
        <v>250</v>
      </c>
      <c r="D436" s="56" t="s">
        <v>251</v>
      </c>
      <c r="E436" s="56" t="s">
        <v>217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</row>
    <row r="437" spans="1:33">
      <c r="A437" s="56" t="s">
        <v>70</v>
      </c>
      <c r="B437" s="56" t="s">
        <v>198</v>
      </c>
      <c r="C437" s="56" t="s">
        <v>252</v>
      </c>
      <c r="D437" s="56" t="s">
        <v>253</v>
      </c>
      <c r="E437" s="56" t="s">
        <v>217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</row>
    <row r="438" spans="1:33">
      <c r="A438" s="56" t="s">
        <v>70</v>
      </c>
      <c r="B438" s="56" t="s">
        <v>198</v>
      </c>
      <c r="C438" s="56" t="s">
        <v>254</v>
      </c>
      <c r="D438" s="56" t="s">
        <v>255</v>
      </c>
      <c r="E438" s="56" t="s">
        <v>217</v>
      </c>
      <c r="F438" s="5">
        <v>0</v>
      </c>
      <c r="G438" s="5">
        <v>1.711535000000001E-6</v>
      </c>
      <c r="H438" s="5">
        <v>5.1277849999999992E-6</v>
      </c>
      <c r="I438" s="5">
        <v>4.6865400000000036E-6</v>
      </c>
      <c r="J438" s="5">
        <v>4.2365450000000006E-6</v>
      </c>
      <c r="K438" s="5">
        <v>6.0452449999999991E-6</v>
      </c>
      <c r="L438" s="5">
        <v>9.3181550000000036E-6</v>
      </c>
      <c r="M438" s="5">
        <v>1.8995310000000002E-5</v>
      </c>
      <c r="N438" s="5">
        <v>1.9022229999999981E-5</v>
      </c>
      <c r="O438" s="5">
        <v>1.8019979999999979E-5</v>
      </c>
      <c r="P438" s="5">
        <v>1.8756060000000009E-5</v>
      </c>
      <c r="Q438" s="5">
        <v>1.9185455000000012E-5</v>
      </c>
      <c r="R438" s="5">
        <v>1.5582545000000009E-5</v>
      </c>
      <c r="S438" s="5">
        <v>4.3012140000000017E-5</v>
      </c>
      <c r="T438" s="5">
        <v>4.6474270000000022E-5</v>
      </c>
      <c r="U438" s="5">
        <v>5.1909009999999988E-5</v>
      </c>
      <c r="V438" s="5">
        <v>1.0458545000000001E-4</v>
      </c>
      <c r="W438" s="5">
        <v>1.0167433E-4</v>
      </c>
      <c r="X438" s="5">
        <v>1.3979028499999991E-4</v>
      </c>
      <c r="Y438" s="5">
        <v>758.60748717601496</v>
      </c>
      <c r="Z438" s="5">
        <v>760.05878618647034</v>
      </c>
      <c r="AA438" s="5">
        <v>873.78454482073926</v>
      </c>
      <c r="AB438" s="5">
        <v>872.02488984689023</v>
      </c>
      <c r="AC438" s="5">
        <v>805.76648056113959</v>
      </c>
      <c r="AD438" s="5">
        <v>909.53613806702992</v>
      </c>
      <c r="AE438" s="5">
        <v>879.78745586202058</v>
      </c>
      <c r="AF438" s="5">
        <v>853.06137294509472</v>
      </c>
      <c r="AG438" s="5">
        <v>941.63208953481467</v>
      </c>
    </row>
    <row r="439" spans="1:33">
      <c r="A439" s="56" t="s">
        <v>70</v>
      </c>
      <c r="B439" s="56" t="s">
        <v>198</v>
      </c>
      <c r="C439" s="56" t="s">
        <v>256</v>
      </c>
      <c r="D439" s="56" t="s">
        <v>257</v>
      </c>
      <c r="E439" s="56" t="s">
        <v>217</v>
      </c>
      <c r="F439" s="5">
        <v>1175.364982197905</v>
      </c>
      <c r="G439" s="5">
        <v>1047.86133631911</v>
      </c>
      <c r="H439" s="5">
        <v>1148.1983710472909</v>
      </c>
      <c r="I439" s="5">
        <v>1110.48848801085</v>
      </c>
      <c r="J439" s="5">
        <v>1095.74259716508</v>
      </c>
      <c r="K439" s="5">
        <v>1120.8101850881601</v>
      </c>
      <c r="L439" s="5">
        <v>1148.8146057459601</v>
      </c>
      <c r="M439" s="5">
        <v>1161.22087667952</v>
      </c>
      <c r="N439" s="5">
        <v>2063.2760412466459</v>
      </c>
      <c r="O439" s="5">
        <v>4161.4425853555749</v>
      </c>
      <c r="P439" s="5">
        <v>4411.566336831952</v>
      </c>
      <c r="Q439" s="5">
        <v>4558.9042034067334</v>
      </c>
      <c r="R439" s="5">
        <v>4216.6902744398603</v>
      </c>
      <c r="S439" s="5">
        <v>4895.5394541508176</v>
      </c>
      <c r="T439" s="5">
        <v>4778.7197790728496</v>
      </c>
      <c r="U439" s="5">
        <v>5475.5840044565266</v>
      </c>
      <c r="V439" s="5">
        <v>5867.4319723691005</v>
      </c>
      <c r="W439" s="5">
        <v>5988.8028498111044</v>
      </c>
      <c r="X439" s="5">
        <v>5823.1770817478991</v>
      </c>
      <c r="Y439" s="5">
        <v>6073.3061927970666</v>
      </c>
      <c r="Z439" s="5">
        <v>5872.7718537351057</v>
      </c>
      <c r="AA439" s="5">
        <v>6210.6126098756977</v>
      </c>
      <c r="AB439" s="5">
        <v>6295.2999179584522</v>
      </c>
      <c r="AC439" s="5">
        <v>5933.6960776983224</v>
      </c>
      <c r="AD439" s="5">
        <v>6352.315009376548</v>
      </c>
      <c r="AE439" s="5">
        <v>6205.1876245178046</v>
      </c>
      <c r="AF439" s="5">
        <v>8158.945163675513</v>
      </c>
      <c r="AG439" s="5">
        <v>8473.082655365637</v>
      </c>
    </row>
    <row r="440" spans="1:33">
      <c r="A440" s="56" t="s">
        <v>70</v>
      </c>
      <c r="B440" s="56" t="s">
        <v>198</v>
      </c>
      <c r="C440" s="56" t="s">
        <v>258</v>
      </c>
      <c r="D440" s="56" t="s">
        <v>259</v>
      </c>
      <c r="E440" s="56" t="s">
        <v>217</v>
      </c>
      <c r="F440" s="5">
        <v>0</v>
      </c>
      <c r="G440" s="5">
        <v>1.9326700000000002E-6</v>
      </c>
      <c r="H440" s="5">
        <v>5.020340000000002E-6</v>
      </c>
      <c r="I440" s="5">
        <v>5.0736599999999983E-6</v>
      </c>
      <c r="J440" s="5">
        <v>5.0606150000000039E-6</v>
      </c>
      <c r="K440" s="5">
        <v>7.2371299999999984E-6</v>
      </c>
      <c r="L440" s="5">
        <v>1.489143999999999E-5</v>
      </c>
      <c r="M440" s="5">
        <v>1.9884354999999999E-5</v>
      </c>
      <c r="N440" s="5">
        <v>1.9432850000000001E-5</v>
      </c>
      <c r="O440" s="5">
        <v>1.8040129999999989E-5</v>
      </c>
      <c r="P440" s="5">
        <v>2.039829499999999E-5</v>
      </c>
      <c r="Q440" s="5">
        <v>2.137124500000002E-5</v>
      </c>
      <c r="R440" s="5">
        <v>1.777346500000001E-5</v>
      </c>
      <c r="S440" s="5">
        <v>2.5588309999999981E-5</v>
      </c>
      <c r="T440" s="5">
        <v>2.8926649999999999E-5</v>
      </c>
      <c r="U440" s="5">
        <v>1.0745976499999999E-4</v>
      </c>
      <c r="V440" s="5">
        <v>757.15664053676005</v>
      </c>
      <c r="W440" s="5">
        <v>760.97553674248002</v>
      </c>
      <c r="X440" s="5">
        <v>701.33013512398031</v>
      </c>
      <c r="Y440" s="5">
        <v>673.02524771385936</v>
      </c>
      <c r="Z440" s="5">
        <v>611.80901969286526</v>
      </c>
      <c r="AA440" s="5">
        <v>683.90641413418484</v>
      </c>
      <c r="AB440" s="5">
        <v>695.95200587359454</v>
      </c>
      <c r="AC440" s="5">
        <v>633.47446467588497</v>
      </c>
      <c r="AD440" s="5">
        <v>693.32159108737005</v>
      </c>
      <c r="AE440" s="5">
        <v>2470.3545557390089</v>
      </c>
      <c r="AF440" s="5">
        <v>6715.3818129178208</v>
      </c>
      <c r="AG440" s="5">
        <v>7145.9816383861862</v>
      </c>
    </row>
    <row r="441" spans="1:33">
      <c r="A441" s="56" t="s">
        <v>70</v>
      </c>
      <c r="B441" s="56" t="s">
        <v>198</v>
      </c>
      <c r="C441" s="56" t="s">
        <v>260</v>
      </c>
      <c r="D441" s="56" t="s">
        <v>261</v>
      </c>
      <c r="E441" s="56" t="s">
        <v>217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</row>
    <row r="442" spans="1:33">
      <c r="A442" s="56" t="s">
        <v>70</v>
      </c>
      <c r="B442" s="56" t="s">
        <v>198</v>
      </c>
      <c r="C442" s="56" t="s">
        <v>262</v>
      </c>
      <c r="D442" s="56" t="s">
        <v>263</v>
      </c>
      <c r="E442" s="56" t="s">
        <v>217</v>
      </c>
      <c r="F442" s="5">
        <v>0</v>
      </c>
      <c r="G442" s="5">
        <v>1.236855E-6</v>
      </c>
      <c r="H442" s="5">
        <v>2.409309999999999E-6</v>
      </c>
      <c r="I442" s="5">
        <v>2.673485000000001E-6</v>
      </c>
      <c r="J442" s="5">
        <v>2.992859999999997E-6</v>
      </c>
      <c r="K442" s="5">
        <v>4.4693049999999984E-6</v>
      </c>
      <c r="L442" s="5">
        <v>6.1080400000000043E-6</v>
      </c>
      <c r="M442" s="5">
        <v>9.1679250000000025E-6</v>
      </c>
      <c r="N442" s="5">
        <v>8.7300149999999988E-6</v>
      </c>
      <c r="O442" s="5">
        <v>8.231519999999997E-6</v>
      </c>
      <c r="P442" s="5">
        <v>8.6241800000000015E-6</v>
      </c>
      <c r="Q442" s="5">
        <v>1.1781825E-5</v>
      </c>
      <c r="R442" s="5">
        <v>9.9582550000000045E-6</v>
      </c>
      <c r="S442" s="5">
        <v>1.595438499999998E-5</v>
      </c>
      <c r="T442" s="5">
        <v>1.714608499999998E-5</v>
      </c>
      <c r="U442" s="5">
        <v>3.3348830000000031E-5</v>
      </c>
      <c r="V442" s="5">
        <v>9.4324935000000005E-5</v>
      </c>
      <c r="W442" s="5">
        <v>9.2590339999999935E-5</v>
      </c>
      <c r="X442" s="5">
        <v>8.6015525000000053E-5</v>
      </c>
      <c r="Y442" s="5">
        <v>723.693985061425</v>
      </c>
      <c r="Z442" s="5">
        <v>691.9312992812952</v>
      </c>
      <c r="AA442" s="5">
        <v>728.6817708372696</v>
      </c>
      <c r="AB442" s="5">
        <v>779.88079384733476</v>
      </c>
      <c r="AC442" s="5">
        <v>722.24085391307005</v>
      </c>
      <c r="AD442" s="5">
        <v>748.82753316590515</v>
      </c>
      <c r="AE442" s="5">
        <v>772.05190492505949</v>
      </c>
      <c r="AF442" s="5">
        <v>730.50619178631041</v>
      </c>
      <c r="AG442" s="5">
        <v>766.35769191966529</v>
      </c>
    </row>
    <row r="443" spans="1:33">
      <c r="A443" s="56" t="s">
        <v>70</v>
      </c>
      <c r="B443" s="56" t="s">
        <v>198</v>
      </c>
      <c r="C443" s="56" t="s">
        <v>264</v>
      </c>
      <c r="D443" s="56" t="s">
        <v>265</v>
      </c>
      <c r="E443" s="56" t="s">
        <v>217</v>
      </c>
      <c r="F443" s="5">
        <v>760.37544609185989</v>
      </c>
      <c r="G443" s="5">
        <v>628.6110447044955</v>
      </c>
      <c r="H443" s="5">
        <v>701.50054476298999</v>
      </c>
      <c r="I443" s="5">
        <v>689.52580823646497</v>
      </c>
      <c r="J443" s="5">
        <v>660.12102504841505</v>
      </c>
      <c r="K443" s="5">
        <v>686.21021798078004</v>
      </c>
      <c r="L443" s="5">
        <v>686.05954856536016</v>
      </c>
      <c r="M443" s="5">
        <v>686.61516318229997</v>
      </c>
      <c r="N443" s="5">
        <v>676.89289350612489</v>
      </c>
      <c r="O443" s="5">
        <v>628.00729590492995</v>
      </c>
      <c r="P443" s="5">
        <v>663.91773587784007</v>
      </c>
      <c r="Q443" s="5">
        <v>680.15949580584004</v>
      </c>
      <c r="R443" s="5">
        <v>604.96798427788985</v>
      </c>
      <c r="S443" s="5">
        <v>659.20526313779999</v>
      </c>
      <c r="T443" s="5">
        <v>645.43365767667524</v>
      </c>
      <c r="U443" s="5">
        <v>618.43466012918475</v>
      </c>
      <c r="V443" s="5">
        <v>691.54683309499512</v>
      </c>
      <c r="W443" s="5">
        <v>680.59964900849036</v>
      </c>
      <c r="X443" s="5">
        <v>643.729142158645</v>
      </c>
      <c r="Y443" s="5">
        <v>1549.432088652055</v>
      </c>
      <c r="Z443" s="5">
        <v>1493.261813137851</v>
      </c>
      <c r="AA443" s="5">
        <v>1449.281764425235</v>
      </c>
      <c r="AB443" s="5">
        <v>1688.18891253727</v>
      </c>
      <c r="AC443" s="5">
        <v>1536.128594311235</v>
      </c>
      <c r="AD443" s="5">
        <v>3394.116613457174</v>
      </c>
      <c r="AE443" s="5">
        <v>3363.4025541844289</v>
      </c>
      <c r="AF443" s="5">
        <v>3117.0666258349952</v>
      </c>
      <c r="AG443" s="5">
        <v>3309.2806009872738</v>
      </c>
    </row>
    <row r="444" spans="1:33">
      <c r="A444" s="56" t="s">
        <v>70</v>
      </c>
      <c r="B444" s="56" t="s">
        <v>199</v>
      </c>
      <c r="C444" s="56" t="s">
        <v>266</v>
      </c>
      <c r="D444" s="56" t="s">
        <v>267</v>
      </c>
      <c r="E444" s="56" t="s">
        <v>217</v>
      </c>
      <c r="F444" s="5">
        <v>269.07681468428501</v>
      </c>
      <c r="G444" s="5">
        <v>222.95863383215479</v>
      </c>
      <c r="H444" s="5">
        <v>249.81148395573501</v>
      </c>
      <c r="I444" s="5">
        <v>244.96279501533999</v>
      </c>
      <c r="J444" s="5">
        <v>239.1012625333</v>
      </c>
      <c r="K444" s="5">
        <v>233.96478391197499</v>
      </c>
      <c r="L444" s="5">
        <v>246.59511660919009</v>
      </c>
      <c r="M444" s="5">
        <v>251.72739869860021</v>
      </c>
      <c r="N444" s="5">
        <v>240.69599964309981</v>
      </c>
      <c r="O444" s="5">
        <v>224.35026997073999</v>
      </c>
      <c r="P444" s="5">
        <v>236.47320762140001</v>
      </c>
      <c r="Q444" s="5">
        <v>244.67407882099999</v>
      </c>
      <c r="R444" s="5">
        <v>215.66268806304001</v>
      </c>
      <c r="S444" s="5">
        <v>229.81404268779511</v>
      </c>
      <c r="T444" s="5">
        <v>227.50187798602991</v>
      </c>
      <c r="U444" s="5">
        <v>216.62103724559509</v>
      </c>
      <c r="V444" s="5">
        <v>217.26452438287501</v>
      </c>
      <c r="W444" s="5">
        <v>228.4178061653451</v>
      </c>
      <c r="X444" s="5">
        <v>133.12183151200011</v>
      </c>
      <c r="Y444" s="5">
        <v>127.4371709819451</v>
      </c>
      <c r="Z444" s="5">
        <v>116.05058009702</v>
      </c>
      <c r="AA444" s="5">
        <v>111.1022731605</v>
      </c>
      <c r="AB444" s="5">
        <v>98.480100358889899</v>
      </c>
      <c r="AC444" s="5">
        <v>120.8569868431151</v>
      </c>
      <c r="AD444" s="5">
        <v>131.48533955376001</v>
      </c>
      <c r="AE444" s="5">
        <v>153.83676758868481</v>
      </c>
      <c r="AF444" s="5">
        <v>0</v>
      </c>
      <c r="AG444" s="5">
        <v>0</v>
      </c>
    </row>
    <row r="445" spans="1:33">
      <c r="A445" s="56" t="s">
        <v>70</v>
      </c>
      <c r="B445" s="56" t="s">
        <v>199</v>
      </c>
      <c r="C445" s="56" t="s">
        <v>268</v>
      </c>
      <c r="D445" s="56" t="s">
        <v>269</v>
      </c>
      <c r="E445" s="56" t="s">
        <v>217</v>
      </c>
      <c r="F445" s="5">
        <v>42.391901300110007</v>
      </c>
      <c r="G445" s="5">
        <v>32.549576049765008</v>
      </c>
      <c r="H445" s="5">
        <v>36.05679812428501</v>
      </c>
      <c r="I445" s="5">
        <v>34.476394710864987</v>
      </c>
      <c r="J445" s="5">
        <v>33.629293797045001</v>
      </c>
      <c r="K445" s="5">
        <v>32.988328290070001</v>
      </c>
      <c r="L445" s="5">
        <v>33.843182102940013</v>
      </c>
      <c r="M445" s="5">
        <v>35.079130076390001</v>
      </c>
      <c r="N445" s="5">
        <v>24.841709151734989</v>
      </c>
      <c r="O445" s="5">
        <v>23.104067263099999</v>
      </c>
      <c r="P445" s="5">
        <v>23.461270198724989</v>
      </c>
      <c r="Q445" s="5">
        <v>24.328239575385009</v>
      </c>
      <c r="R445" s="5">
        <v>22.52161946299999</v>
      </c>
      <c r="S445" s="5">
        <v>23.528899008019991</v>
      </c>
      <c r="T445" s="5">
        <v>22.383764334359999</v>
      </c>
      <c r="U445" s="5">
        <v>1793.9030567309101</v>
      </c>
      <c r="V445" s="5">
        <v>1983.765109893201</v>
      </c>
      <c r="W445" s="5">
        <v>2110.023523385762</v>
      </c>
      <c r="X445" s="5">
        <v>1901.216940259975</v>
      </c>
      <c r="Y445" s="5">
        <v>1796.67342245687</v>
      </c>
      <c r="Z445" s="5">
        <v>1637.73688863236</v>
      </c>
      <c r="AA445" s="5">
        <v>1769.207616162611</v>
      </c>
      <c r="AB445" s="5">
        <v>1778.3266367146391</v>
      </c>
      <c r="AC445" s="5">
        <v>1654.3846721511979</v>
      </c>
      <c r="AD445" s="5">
        <v>1909.7048509959859</v>
      </c>
      <c r="AE445" s="5">
        <v>1767.420702357181</v>
      </c>
      <c r="AF445" s="5">
        <v>2738.3515388541391</v>
      </c>
      <c r="AG445" s="5">
        <v>2717.4902555356962</v>
      </c>
    </row>
    <row r="446" spans="1:33">
      <c r="A446" s="56" t="s">
        <v>70</v>
      </c>
      <c r="B446" s="56" t="s">
        <v>199</v>
      </c>
      <c r="C446" s="56" t="s">
        <v>270</v>
      </c>
      <c r="D446" s="56" t="s">
        <v>271</v>
      </c>
      <c r="E446" s="56" t="s">
        <v>217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</row>
    <row r="447" spans="1:33">
      <c r="A447" s="56" t="s">
        <v>70</v>
      </c>
      <c r="B447" s="56" t="s">
        <v>199</v>
      </c>
      <c r="C447" s="56" t="s">
        <v>272</v>
      </c>
      <c r="D447" s="56" t="s">
        <v>273</v>
      </c>
      <c r="E447" s="56" t="s">
        <v>217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</row>
    <row r="448" spans="1:33">
      <c r="A448" s="56" t="s">
        <v>70</v>
      </c>
      <c r="B448" s="56" t="s">
        <v>199</v>
      </c>
      <c r="C448" s="56" t="s">
        <v>274</v>
      </c>
      <c r="D448" s="56" t="s">
        <v>275</v>
      </c>
      <c r="E448" s="56" t="s">
        <v>217</v>
      </c>
      <c r="F448" s="5">
        <v>572.91366820774988</v>
      </c>
      <c r="G448" s="5">
        <v>538.19276288974982</v>
      </c>
      <c r="H448" s="5">
        <v>590.10433205520985</v>
      </c>
      <c r="I448" s="5">
        <v>564.25277363929013</v>
      </c>
      <c r="J448" s="5">
        <v>565.70218912204507</v>
      </c>
      <c r="K448" s="5">
        <v>549.00846190348011</v>
      </c>
      <c r="L448" s="5">
        <v>560.06883134039026</v>
      </c>
      <c r="M448" s="5">
        <v>585.69472296161018</v>
      </c>
      <c r="N448" s="5">
        <v>543.26924090763521</v>
      </c>
      <c r="O448" s="5">
        <v>511.93786280290482</v>
      </c>
      <c r="P448" s="5">
        <v>527.75344322468027</v>
      </c>
      <c r="Q448" s="5">
        <v>537.01594417201989</v>
      </c>
      <c r="R448" s="5">
        <v>504.73795554106482</v>
      </c>
      <c r="S448" s="5">
        <v>526.533656781015</v>
      </c>
      <c r="T448" s="5">
        <v>488.91054183056002</v>
      </c>
      <c r="U448" s="5">
        <v>486.61834868764498</v>
      </c>
      <c r="V448" s="5">
        <v>516.56292314158998</v>
      </c>
      <c r="W448" s="5">
        <v>538.40603293796494</v>
      </c>
      <c r="X448" s="5">
        <v>519.92996332568521</v>
      </c>
      <c r="Y448" s="5">
        <v>475.92354243106502</v>
      </c>
      <c r="Z448" s="5">
        <v>1228.26452425713</v>
      </c>
      <c r="AA448" s="5">
        <v>953.68664797982979</v>
      </c>
      <c r="AB448" s="5">
        <v>963.37251179454529</v>
      </c>
      <c r="AC448" s="5">
        <v>886.59737975509017</v>
      </c>
      <c r="AD448" s="5">
        <v>1213.7111465169851</v>
      </c>
      <c r="AE448" s="5">
        <v>2235.6222976724162</v>
      </c>
      <c r="AF448" s="5">
        <v>3555.9182202706988</v>
      </c>
      <c r="AG448" s="5">
        <v>3475.916604806212</v>
      </c>
    </row>
    <row r="449" spans="1:33">
      <c r="A449" s="56" t="s">
        <v>70</v>
      </c>
      <c r="B449" s="56" t="s">
        <v>199</v>
      </c>
      <c r="C449" s="56" t="s">
        <v>276</v>
      </c>
      <c r="D449" s="56" t="s">
        <v>277</v>
      </c>
      <c r="E449" s="56" t="s">
        <v>217</v>
      </c>
      <c r="F449" s="5">
        <v>0</v>
      </c>
      <c r="G449" s="5">
        <v>0</v>
      </c>
      <c r="H449" s="5">
        <v>1.0364165000000001E-5</v>
      </c>
      <c r="I449" s="5">
        <v>1.0605119999999999E-5</v>
      </c>
      <c r="J449" s="5">
        <v>1.1867625E-5</v>
      </c>
      <c r="K449" s="5">
        <v>1.222162000000001E-5</v>
      </c>
      <c r="L449" s="5">
        <v>1.4817795E-5</v>
      </c>
      <c r="M449" s="5">
        <v>4.0800374999999988E-5</v>
      </c>
      <c r="N449" s="5">
        <v>3.9518505000000012E-5</v>
      </c>
      <c r="O449" s="5">
        <v>6.7227114999999973E-5</v>
      </c>
      <c r="P449" s="5">
        <v>6.8236980000000003E-5</v>
      </c>
      <c r="Q449" s="5">
        <v>7.0439334999999997E-5</v>
      </c>
      <c r="R449" s="5">
        <v>6.6324320000000006E-5</v>
      </c>
      <c r="S449" s="5">
        <v>8.1446465000000018E-5</v>
      </c>
      <c r="T449" s="5">
        <v>1.3419782499999989E-4</v>
      </c>
      <c r="U449" s="5">
        <v>4.0978014800000014E-3</v>
      </c>
      <c r="V449" s="5">
        <v>4.0637505149999998E-3</v>
      </c>
      <c r="W449" s="5">
        <v>4.4014892549999983E-3</v>
      </c>
      <c r="X449" s="5">
        <v>350.85880823242519</v>
      </c>
      <c r="Y449" s="5">
        <v>808.63049746716467</v>
      </c>
      <c r="Z449" s="5">
        <v>2719.3487455811601</v>
      </c>
      <c r="AA449" s="5">
        <v>2904.6933937431518</v>
      </c>
      <c r="AB449" s="5">
        <v>2945.1113556538012</v>
      </c>
      <c r="AC449" s="5">
        <v>2928.5604260134301</v>
      </c>
      <c r="AD449" s="5">
        <v>3133.746073735696</v>
      </c>
      <c r="AE449" s="5">
        <v>3024.592042525795</v>
      </c>
      <c r="AF449" s="5">
        <v>2971.653243526885</v>
      </c>
      <c r="AG449" s="5">
        <v>3013.5854235481311</v>
      </c>
    </row>
    <row r="450" spans="1:33">
      <c r="A450" s="56" t="s">
        <v>70</v>
      </c>
      <c r="B450" s="56" t="s">
        <v>199</v>
      </c>
      <c r="C450" s="56" t="s">
        <v>278</v>
      </c>
      <c r="D450" s="56" t="s">
        <v>279</v>
      </c>
      <c r="E450" s="56" t="s">
        <v>217</v>
      </c>
      <c r="F450" s="5">
        <v>0</v>
      </c>
      <c r="G450" s="5">
        <v>5.4877599999999991E-6</v>
      </c>
      <c r="H450" s="5">
        <v>1.2122320000000011E-5</v>
      </c>
      <c r="I450" s="5">
        <v>1.5808620000000001E-5</v>
      </c>
      <c r="J450" s="5">
        <v>1.7548284999999992E-5</v>
      </c>
      <c r="K450" s="5">
        <v>1.7127975000000011E-5</v>
      </c>
      <c r="L450" s="5">
        <v>2.2503495000000009E-5</v>
      </c>
      <c r="M450" s="5">
        <v>6.2993244999999995E-5</v>
      </c>
      <c r="N450" s="5">
        <v>5.844577499999996E-5</v>
      </c>
      <c r="O450" s="5">
        <v>277.94168413934023</v>
      </c>
      <c r="P450" s="5">
        <v>285.07455560074999</v>
      </c>
      <c r="Q450" s="5">
        <v>289.79856036010989</v>
      </c>
      <c r="R450" s="5">
        <v>277.65473429658488</v>
      </c>
      <c r="S450" s="5">
        <v>281.79208047514499</v>
      </c>
      <c r="T450" s="5">
        <v>994.95351403735538</v>
      </c>
      <c r="U450" s="5">
        <v>1088.04949105325</v>
      </c>
      <c r="V450" s="5">
        <v>1166.92500247671</v>
      </c>
      <c r="W450" s="5">
        <v>1224.4835437883451</v>
      </c>
      <c r="X450" s="5">
        <v>1142.5719087935399</v>
      </c>
      <c r="Y450" s="5">
        <v>1048.0845903212701</v>
      </c>
      <c r="Z450" s="5">
        <v>1003.92183794782</v>
      </c>
      <c r="AA450" s="5">
        <v>1056.4987948165351</v>
      </c>
      <c r="AB450" s="5">
        <v>1046.0294505811751</v>
      </c>
      <c r="AC450" s="5">
        <v>993.08859799626464</v>
      </c>
      <c r="AD450" s="5">
        <v>1039.9385980512241</v>
      </c>
      <c r="AE450" s="5">
        <v>972.63014496499477</v>
      </c>
      <c r="AF450" s="5">
        <v>965.57911044200034</v>
      </c>
      <c r="AG450" s="5">
        <v>925.5125149925999</v>
      </c>
    </row>
    <row r="451" spans="1:33">
      <c r="A451" s="56" t="s">
        <v>70</v>
      </c>
      <c r="B451" s="56" t="s">
        <v>199</v>
      </c>
      <c r="C451" s="56" t="s">
        <v>280</v>
      </c>
      <c r="D451" s="56" t="s">
        <v>281</v>
      </c>
      <c r="E451" s="56" t="s">
        <v>217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</row>
    <row r="452" spans="1:33">
      <c r="A452" s="56" t="s">
        <v>70</v>
      </c>
      <c r="B452" s="56" t="s">
        <v>199</v>
      </c>
      <c r="C452" s="56" t="s">
        <v>282</v>
      </c>
      <c r="D452" s="56" t="s">
        <v>283</v>
      </c>
      <c r="E452" s="56" t="s">
        <v>217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</row>
    <row r="453" spans="1:33">
      <c r="A453" s="56" t="s">
        <v>70</v>
      </c>
      <c r="B453" s="56" t="s">
        <v>200</v>
      </c>
      <c r="C453" s="56" t="s">
        <v>284</v>
      </c>
      <c r="D453" s="56" t="s">
        <v>285</v>
      </c>
      <c r="E453" s="56" t="s">
        <v>217</v>
      </c>
      <c r="F453" s="5">
        <v>0</v>
      </c>
      <c r="G453" s="5">
        <v>2.1675199999999989E-6</v>
      </c>
      <c r="H453" s="5">
        <v>9.0518800000000076E-6</v>
      </c>
      <c r="I453" s="5">
        <v>9.8672850000000002E-6</v>
      </c>
      <c r="J453" s="5">
        <v>9.1729599999999973E-6</v>
      </c>
      <c r="K453" s="5">
        <v>1.177577999999999E-5</v>
      </c>
      <c r="L453" s="5">
        <v>9.6962999999999922E-6</v>
      </c>
      <c r="M453" s="5">
        <v>1.0645605000000001E-5</v>
      </c>
      <c r="N453" s="5">
        <v>1.177117499999999E-5</v>
      </c>
      <c r="O453" s="5">
        <v>1.1775620000000009E-5</v>
      </c>
      <c r="P453" s="5">
        <v>1.203184500000001E-5</v>
      </c>
      <c r="Q453" s="5">
        <v>1.2047455E-5</v>
      </c>
      <c r="R453" s="5">
        <v>9.4387250000000017E-6</v>
      </c>
      <c r="S453" s="5">
        <v>1.2064035000000009E-5</v>
      </c>
      <c r="T453" s="5">
        <v>1.2772575000000021E-5</v>
      </c>
      <c r="U453" s="5">
        <v>1.384923000000001E-5</v>
      </c>
      <c r="V453" s="5">
        <v>1.4659400000000001E-5</v>
      </c>
      <c r="W453" s="5">
        <v>1.396045500000001E-5</v>
      </c>
      <c r="X453" s="5">
        <v>1.3052500000000001E-5</v>
      </c>
      <c r="Y453" s="5">
        <v>2.5389405000000008E-5</v>
      </c>
      <c r="Z453" s="5">
        <v>2.3678414999999981E-5</v>
      </c>
      <c r="AA453" s="5">
        <v>2.6832885000000011E-5</v>
      </c>
      <c r="AB453" s="5">
        <v>4.4587115000000013E-5</v>
      </c>
      <c r="AC453" s="5">
        <v>3.7960854999999967E-5</v>
      </c>
      <c r="AD453" s="5">
        <v>4.3176344999999971E-5</v>
      </c>
      <c r="AE453" s="5">
        <v>4.2945234999999992E-5</v>
      </c>
      <c r="AF453" s="5">
        <v>4.9147924999999979E-5</v>
      </c>
      <c r="AG453" s="5">
        <v>4.9266764999999991E-5</v>
      </c>
    </row>
    <row r="454" spans="1:33">
      <c r="A454" s="56" t="s">
        <v>70</v>
      </c>
      <c r="B454" s="56" t="s">
        <v>200</v>
      </c>
      <c r="C454" s="56" t="s">
        <v>286</v>
      </c>
      <c r="D454" s="56" t="s">
        <v>287</v>
      </c>
      <c r="E454" s="56" t="s">
        <v>217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</row>
    <row r="455" spans="1:33">
      <c r="A455" s="56" t="s">
        <v>70</v>
      </c>
      <c r="B455" s="56" t="s">
        <v>200</v>
      </c>
      <c r="C455" s="56" t="s">
        <v>288</v>
      </c>
      <c r="D455" s="56" t="s">
        <v>303</v>
      </c>
      <c r="E455" s="56" t="s">
        <v>217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</row>
    <row r="456" spans="1:33" ht="16.5" customHeight="1"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33">
      <c r="A457" s="56" t="s">
        <v>70</v>
      </c>
      <c r="B457" s="56" t="s">
        <v>197</v>
      </c>
      <c r="C457" s="56" t="s">
        <v>215</v>
      </c>
      <c r="D457" s="56" t="s">
        <v>216</v>
      </c>
      <c r="E457" s="56" t="s">
        <v>142</v>
      </c>
      <c r="F457" s="5">
        <v>1369.579538985621</v>
      </c>
      <c r="G457" s="5">
        <v>3617.522874930029</v>
      </c>
      <c r="H457" s="5">
        <v>3771.9400952417332</v>
      </c>
      <c r="I457" s="5">
        <v>3368.062303015065</v>
      </c>
      <c r="J457" s="5">
        <v>3419.9915768075111</v>
      </c>
      <c r="K457" s="5">
        <v>3646.763864144481</v>
      </c>
      <c r="L457" s="5">
        <v>3773.306733900019</v>
      </c>
      <c r="M457" s="5">
        <v>3385.9504573502509</v>
      </c>
      <c r="N457" s="5">
        <v>3800.6603352080879</v>
      </c>
      <c r="O457" s="5">
        <v>3479.50510258232</v>
      </c>
      <c r="P457" s="5">
        <v>3565.517882030435</v>
      </c>
      <c r="Q457" s="5">
        <v>3689.3158461753001</v>
      </c>
      <c r="R457" s="5">
        <v>3724.4433127171892</v>
      </c>
      <c r="S457" s="5">
        <v>3778.4989933086558</v>
      </c>
      <c r="T457" s="5">
        <v>3373.51698008222</v>
      </c>
      <c r="U457" s="5">
        <v>4171.9484336214146</v>
      </c>
      <c r="V457" s="5">
        <v>5622.2752401931994</v>
      </c>
      <c r="W457" s="5">
        <v>5782.2465583093071</v>
      </c>
      <c r="X457" s="5">
        <v>5159.2298503566171</v>
      </c>
      <c r="Y457" s="5">
        <v>5616.7140385948514</v>
      </c>
      <c r="Z457" s="5">
        <v>5424.8367393427316</v>
      </c>
      <c r="AA457" s="5">
        <v>5484.1470221658756</v>
      </c>
      <c r="AB457" s="5">
        <v>6475.9611536318871</v>
      </c>
      <c r="AC457" s="5">
        <v>6448.9273549635573</v>
      </c>
      <c r="AD457" s="5">
        <v>6791.9430875863418</v>
      </c>
      <c r="AE457" s="5">
        <v>5938.1086733952297</v>
      </c>
      <c r="AF457" s="5">
        <v>6010.0073387886814</v>
      </c>
      <c r="AG457" s="5">
        <v>6428.8295116483614</v>
      </c>
    </row>
    <row r="458" spans="1:33">
      <c r="A458" s="56" t="s">
        <v>70</v>
      </c>
      <c r="B458" s="56" t="s">
        <v>197</v>
      </c>
      <c r="C458" s="56" t="s">
        <v>218</v>
      </c>
      <c r="D458" s="56" t="s">
        <v>219</v>
      </c>
      <c r="E458" s="56" t="s">
        <v>142</v>
      </c>
      <c r="F458" s="5">
        <v>105.2380309167451</v>
      </c>
      <c r="G458" s="5">
        <v>104.4388889663099</v>
      </c>
      <c r="H458" s="5">
        <v>108.8845497452549</v>
      </c>
      <c r="I458" s="5">
        <v>96.015905367879995</v>
      </c>
      <c r="J458" s="5">
        <v>102.2714112306699</v>
      </c>
      <c r="K458" s="5">
        <v>99.704640041705076</v>
      </c>
      <c r="L458" s="5">
        <v>106.97201035217491</v>
      </c>
      <c r="M458" s="5">
        <v>89.38735261561493</v>
      </c>
      <c r="N458" s="5">
        <v>105.02236849639991</v>
      </c>
      <c r="O458" s="5">
        <v>1351.4519825214791</v>
      </c>
      <c r="P458" s="5">
        <v>2653.8123549097968</v>
      </c>
      <c r="Q458" s="5">
        <v>2614.7076949787888</v>
      </c>
      <c r="R458" s="5">
        <v>2712.1680351393411</v>
      </c>
      <c r="S458" s="5">
        <v>2531.92597915132</v>
      </c>
      <c r="T458" s="5">
        <v>2199.335980791705</v>
      </c>
      <c r="U458" s="5">
        <v>2562.7490201692799</v>
      </c>
      <c r="V458" s="5">
        <v>2630.7460502544991</v>
      </c>
      <c r="W458" s="5">
        <v>2689.4476935305252</v>
      </c>
      <c r="X458" s="5">
        <v>2419.0391191358649</v>
      </c>
      <c r="Y458" s="5">
        <v>2505.411474030519</v>
      </c>
      <c r="Z458" s="5">
        <v>2688.6301909107751</v>
      </c>
      <c r="AA458" s="5">
        <v>2563.2507770137249</v>
      </c>
      <c r="AB458" s="5">
        <v>2458.456714989115</v>
      </c>
      <c r="AC458" s="5">
        <v>2493.3637721895552</v>
      </c>
      <c r="AD458" s="5">
        <v>2430.625235105646</v>
      </c>
      <c r="AE458" s="5">
        <v>2095.6293440322802</v>
      </c>
      <c r="AF458" s="5">
        <v>2279.2275741271792</v>
      </c>
      <c r="AG458" s="5">
        <v>2349.7764132703769</v>
      </c>
    </row>
    <row r="459" spans="1:33">
      <c r="A459" s="56" t="s">
        <v>70</v>
      </c>
      <c r="B459" s="56" t="s">
        <v>197</v>
      </c>
      <c r="C459" s="56" t="s">
        <v>220</v>
      </c>
      <c r="D459" s="56" t="s">
        <v>221</v>
      </c>
      <c r="E459" s="56" t="s">
        <v>142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</row>
    <row r="460" spans="1:33">
      <c r="A460" s="56" t="s">
        <v>70</v>
      </c>
      <c r="B460" s="56" t="s">
        <v>197</v>
      </c>
      <c r="C460" s="56" t="s">
        <v>222</v>
      </c>
      <c r="D460" s="56" t="s">
        <v>223</v>
      </c>
      <c r="E460" s="56" t="s">
        <v>142</v>
      </c>
      <c r="F460" s="5">
        <v>0</v>
      </c>
      <c r="G460" s="5">
        <v>2.6046165000000009E-5</v>
      </c>
      <c r="H460" s="5">
        <v>3.7090869999999992E-5</v>
      </c>
      <c r="I460" s="5">
        <v>4.9461895000000008E-5</v>
      </c>
      <c r="J460" s="5">
        <v>3031.1823475750421</v>
      </c>
      <c r="K460" s="5">
        <v>2884.430628309085</v>
      </c>
      <c r="L460" s="5">
        <v>5048.484046254187</v>
      </c>
      <c r="M460" s="5">
        <v>4308.9262136615689</v>
      </c>
      <c r="N460" s="5">
        <v>4672.2142595403693</v>
      </c>
      <c r="O460" s="5">
        <v>4673.1488463551595</v>
      </c>
      <c r="P460" s="5">
        <v>4599.0978292235359</v>
      </c>
      <c r="Q460" s="5">
        <v>4870.0733433084279</v>
      </c>
      <c r="R460" s="5">
        <v>5033.4821563897212</v>
      </c>
      <c r="S460" s="5">
        <v>4584.0917594701414</v>
      </c>
      <c r="T460" s="5">
        <v>4282.5301396464356</v>
      </c>
      <c r="U460" s="5">
        <v>4445.0170905689602</v>
      </c>
      <c r="V460" s="5">
        <v>4247.6732952754219</v>
      </c>
      <c r="W460" s="5">
        <v>4788.8001442786835</v>
      </c>
      <c r="X460" s="5">
        <v>4052.673995929345</v>
      </c>
      <c r="Y460" s="5">
        <v>4346.9960775491436</v>
      </c>
      <c r="Z460" s="5">
        <v>4395.9972098637991</v>
      </c>
      <c r="AA460" s="5">
        <v>4269.6787687551741</v>
      </c>
      <c r="AB460" s="5">
        <v>4447.5146251401893</v>
      </c>
      <c r="AC460" s="5">
        <v>4558.9066177449513</v>
      </c>
      <c r="AD460" s="5">
        <v>4333.1982242548956</v>
      </c>
      <c r="AE460" s="5">
        <v>4126.2266728513096</v>
      </c>
      <c r="AF460" s="5">
        <v>4628.8683653697171</v>
      </c>
      <c r="AG460" s="5">
        <v>4363.501814057021</v>
      </c>
    </row>
    <row r="461" spans="1:33">
      <c r="A461" s="56" t="s">
        <v>70</v>
      </c>
      <c r="B461" s="56" t="s">
        <v>197</v>
      </c>
      <c r="C461" s="56" t="s">
        <v>224</v>
      </c>
      <c r="D461" s="56" t="s">
        <v>225</v>
      </c>
      <c r="E461" s="56" t="s">
        <v>142</v>
      </c>
      <c r="F461" s="5">
        <v>0</v>
      </c>
      <c r="G461" s="5">
        <v>8.0542699999999997E-6</v>
      </c>
      <c r="H461" s="5">
        <v>1.9708900000000021E-5</v>
      </c>
      <c r="I461" s="5">
        <v>1.8310570000000009E-5</v>
      </c>
      <c r="J461" s="5">
        <v>4.2120035000000013E-5</v>
      </c>
      <c r="K461" s="5">
        <v>262.18359256384031</v>
      </c>
      <c r="L461" s="5">
        <v>271.73381964727531</v>
      </c>
      <c r="M461" s="5">
        <v>228.3144415643801</v>
      </c>
      <c r="N461" s="5">
        <v>263.91579182379007</v>
      </c>
      <c r="O461" s="5">
        <v>236.61329826323009</v>
      </c>
      <c r="P461" s="5">
        <v>230.95126424274011</v>
      </c>
      <c r="Q461" s="5">
        <v>233.60538360100509</v>
      </c>
      <c r="R461" s="5">
        <v>244.2699562180149</v>
      </c>
      <c r="S461" s="5">
        <v>245.4552088640099</v>
      </c>
      <c r="T461" s="5">
        <v>249.59224041534489</v>
      </c>
      <c r="U461" s="5">
        <v>249.6003007075401</v>
      </c>
      <c r="V461" s="5">
        <v>255.95099637352499</v>
      </c>
      <c r="W461" s="5">
        <v>257.79749747753999</v>
      </c>
      <c r="X461" s="5">
        <v>215.95320762739991</v>
      </c>
      <c r="Y461" s="5">
        <v>243.95995161546489</v>
      </c>
      <c r="Z461" s="5">
        <v>221.84891308941511</v>
      </c>
      <c r="AA461" s="5">
        <v>211.65710606295511</v>
      </c>
      <c r="AB461" s="5">
        <v>207.7196295696001</v>
      </c>
      <c r="AC461" s="5">
        <v>212.05503265366011</v>
      </c>
      <c r="AD461" s="5">
        <v>235.21745177498491</v>
      </c>
      <c r="AE461" s="5">
        <v>232.57105193166501</v>
      </c>
      <c r="AF461" s="5">
        <v>225.01585021613511</v>
      </c>
      <c r="AG461" s="5">
        <v>223.22463539398021</v>
      </c>
    </row>
    <row r="462" spans="1:33">
      <c r="A462" s="56" t="s">
        <v>70</v>
      </c>
      <c r="B462" s="56" t="s">
        <v>197</v>
      </c>
      <c r="C462" s="56" t="s">
        <v>226</v>
      </c>
      <c r="D462" s="56" t="s">
        <v>227</v>
      </c>
      <c r="E462" s="56" t="s">
        <v>142</v>
      </c>
      <c r="F462" s="5">
        <v>0</v>
      </c>
      <c r="G462" s="5">
        <v>1165.7582559540051</v>
      </c>
      <c r="H462" s="5">
        <v>2866.0223322285269</v>
      </c>
      <c r="I462" s="5">
        <v>2778.5726635605361</v>
      </c>
      <c r="J462" s="5">
        <v>2780.9337706426049</v>
      </c>
      <c r="K462" s="5">
        <v>2718.6729361463949</v>
      </c>
      <c r="L462" s="5">
        <v>3288.7973501566412</v>
      </c>
      <c r="M462" s="5">
        <v>5409.4053053469634</v>
      </c>
      <c r="N462" s="5">
        <v>5729.4832637029831</v>
      </c>
      <c r="O462" s="5">
        <v>7104.9579550346734</v>
      </c>
      <c r="P462" s="5">
        <v>8040.9436831127423</v>
      </c>
      <c r="Q462" s="5">
        <v>8017.3440958775736</v>
      </c>
      <c r="R462" s="5">
        <v>7737.5082197665679</v>
      </c>
      <c r="S462" s="5">
        <v>7581.9294257203564</v>
      </c>
      <c r="T462" s="5">
        <v>7074.160936775801</v>
      </c>
      <c r="U462" s="5">
        <v>7731.4335603849177</v>
      </c>
      <c r="V462" s="5">
        <v>7528.7376440231783</v>
      </c>
      <c r="W462" s="5">
        <v>8161.0030622920976</v>
      </c>
      <c r="X462" s="5">
        <v>7393.5770603964966</v>
      </c>
      <c r="Y462" s="5">
        <v>9464.9791526567606</v>
      </c>
      <c r="Z462" s="5">
        <v>10255.33964143808</v>
      </c>
      <c r="AA462" s="5">
        <v>10000.59036517355</v>
      </c>
      <c r="AB462" s="5">
        <v>9861.6217363260803</v>
      </c>
      <c r="AC462" s="5">
        <v>9424.5009912722053</v>
      </c>
      <c r="AD462" s="5">
        <v>9608.9887514817983</v>
      </c>
      <c r="AE462" s="5">
        <v>8786.7372941172325</v>
      </c>
      <c r="AF462" s="5">
        <v>8866.9432542106879</v>
      </c>
      <c r="AG462" s="5">
        <v>8566.7381804007709</v>
      </c>
    </row>
    <row r="463" spans="1:33">
      <c r="A463" s="56" t="s">
        <v>70</v>
      </c>
      <c r="B463" s="56" t="s">
        <v>197</v>
      </c>
      <c r="C463" s="56" t="s">
        <v>228</v>
      </c>
      <c r="D463" s="56" t="s">
        <v>229</v>
      </c>
      <c r="E463" s="56" t="s">
        <v>142</v>
      </c>
      <c r="F463" s="5">
        <v>0</v>
      </c>
      <c r="G463" s="5">
        <v>7.409750000000003E-6</v>
      </c>
      <c r="H463" s="5">
        <v>2.1303829999999989E-5</v>
      </c>
      <c r="I463" s="5">
        <v>2.8029970000000009E-5</v>
      </c>
      <c r="J463" s="5">
        <v>5.5566109999999977E-5</v>
      </c>
      <c r="K463" s="5">
        <v>2.0415154999999999E-4</v>
      </c>
      <c r="L463" s="5">
        <v>2.4625952000000001E-4</v>
      </c>
      <c r="M463" s="5">
        <v>477.47996251780989</v>
      </c>
      <c r="N463" s="5">
        <v>510.06997677906543</v>
      </c>
      <c r="O463" s="5">
        <v>818.96626837815984</v>
      </c>
      <c r="P463" s="5">
        <v>1444.7910981853049</v>
      </c>
      <c r="Q463" s="5">
        <v>1432.585620850751</v>
      </c>
      <c r="R463" s="5">
        <v>1291.37528238459</v>
      </c>
      <c r="S463" s="5">
        <v>1360.1837074861089</v>
      </c>
      <c r="T463" s="5">
        <v>1269.5090505430151</v>
      </c>
      <c r="U463" s="5">
        <v>1244.314291039075</v>
      </c>
      <c r="V463" s="5">
        <v>1298.4453642979649</v>
      </c>
      <c r="W463" s="5">
        <v>1352.825139019825</v>
      </c>
      <c r="X463" s="5">
        <v>1231.883763161665</v>
      </c>
      <c r="Y463" s="5">
        <v>2570.3547958804361</v>
      </c>
      <c r="Z463" s="5">
        <v>3049.0890032560551</v>
      </c>
      <c r="AA463" s="5">
        <v>3028.4251830448402</v>
      </c>
      <c r="AB463" s="5">
        <v>3160.3333899824402</v>
      </c>
      <c r="AC463" s="5">
        <v>2852.440706849226</v>
      </c>
      <c r="AD463" s="5">
        <v>3138.336340626975</v>
      </c>
      <c r="AE463" s="5">
        <v>3814.1658578993438</v>
      </c>
      <c r="AF463" s="5">
        <v>3956.3953711560739</v>
      </c>
      <c r="AG463" s="5">
        <v>3980.388198446326</v>
      </c>
    </row>
    <row r="464" spans="1:33">
      <c r="A464" s="56" t="s">
        <v>70</v>
      </c>
      <c r="B464" s="56" t="s">
        <v>197</v>
      </c>
      <c r="C464" s="56" t="s">
        <v>230</v>
      </c>
      <c r="D464" s="56" t="s">
        <v>231</v>
      </c>
      <c r="E464" s="56" t="s">
        <v>142</v>
      </c>
      <c r="F464" s="5">
        <v>2777.1271967835401</v>
      </c>
      <c r="G464" s="5">
        <v>7387.0954342500518</v>
      </c>
      <c r="H464" s="5">
        <v>7506.7048440155786</v>
      </c>
      <c r="I464" s="5">
        <v>9812.6559317622086</v>
      </c>
      <c r="J464" s="5">
        <v>9466.4458133284479</v>
      </c>
      <c r="K464" s="5">
        <v>13176.97272624309</v>
      </c>
      <c r="L464" s="5">
        <v>13942.95978316788</v>
      </c>
      <c r="M464" s="5">
        <v>13503.84773473013</v>
      </c>
      <c r="N464" s="5">
        <v>14214.56072530002</v>
      </c>
      <c r="O464" s="5">
        <v>13998.29601100957</v>
      </c>
      <c r="P464" s="5">
        <v>14341.013799621511</v>
      </c>
      <c r="Q464" s="5">
        <v>14550.989670716741</v>
      </c>
      <c r="R464" s="5">
        <v>14238.11662900862</v>
      </c>
      <c r="S464" s="5">
        <v>15231.86333664204</v>
      </c>
      <c r="T464" s="5">
        <v>17943.640249985991</v>
      </c>
      <c r="U464" s="5">
        <v>17118.353896655139</v>
      </c>
      <c r="V464" s="5">
        <v>17237.932384013769</v>
      </c>
      <c r="W464" s="5">
        <v>17784.10888632463</v>
      </c>
      <c r="X464" s="5">
        <v>16827.296681827309</v>
      </c>
      <c r="Y464" s="5">
        <v>20136.34890047256</v>
      </c>
      <c r="Z464" s="5">
        <v>22662.279143032199</v>
      </c>
      <c r="AA464" s="5">
        <v>20948.30731895069</v>
      </c>
      <c r="AB464" s="5">
        <v>21237.479020158269</v>
      </c>
      <c r="AC464" s="5">
        <v>20472.156508573669</v>
      </c>
      <c r="AD464" s="5">
        <v>22439.475398050661</v>
      </c>
      <c r="AE464" s="5">
        <v>28278.820236298168</v>
      </c>
      <c r="AF464" s="5">
        <v>26505.009777945659</v>
      </c>
      <c r="AG464" s="5">
        <v>26841.771718937602</v>
      </c>
    </row>
    <row r="465" spans="1:33">
      <c r="A465" s="56" t="s">
        <v>70</v>
      </c>
      <c r="B465" s="56" t="s">
        <v>197</v>
      </c>
      <c r="C465" s="56" t="s">
        <v>232</v>
      </c>
      <c r="D465" s="56" t="s">
        <v>233</v>
      </c>
      <c r="E465" s="56" t="s">
        <v>142</v>
      </c>
      <c r="F465" s="5">
        <v>0</v>
      </c>
      <c r="G465" s="5">
        <v>5.9347300000000014E-6</v>
      </c>
      <c r="H465" s="5">
        <v>1.222451000000001E-5</v>
      </c>
      <c r="I465" s="5">
        <v>1.3444255E-5</v>
      </c>
      <c r="J465" s="5">
        <v>2.2524445000000011E-5</v>
      </c>
      <c r="K465" s="5">
        <v>3.9289350000000007E-5</v>
      </c>
      <c r="L465" s="5">
        <v>9.0290095000000004E-5</v>
      </c>
      <c r="M465" s="5">
        <v>1.0815533000000001E-4</v>
      </c>
      <c r="N465" s="5">
        <v>1.1818154E-4</v>
      </c>
      <c r="O465" s="5">
        <v>1.2642244499999999E-4</v>
      </c>
      <c r="P465" s="5">
        <v>429.84671009533491</v>
      </c>
      <c r="Q465" s="5">
        <v>436.19859189801952</v>
      </c>
      <c r="R465" s="5">
        <v>423.93402102790992</v>
      </c>
      <c r="S465" s="5">
        <v>419.15890058367512</v>
      </c>
      <c r="T465" s="5">
        <v>392.30647975772001</v>
      </c>
      <c r="U465" s="5">
        <v>378.89784548512017</v>
      </c>
      <c r="V465" s="5">
        <v>394.91962853036517</v>
      </c>
      <c r="W465" s="5">
        <v>996.00822827995989</v>
      </c>
      <c r="X465" s="5">
        <v>2234.386194262599</v>
      </c>
      <c r="Y465" s="5">
        <v>7944.578174129836</v>
      </c>
      <c r="Z465" s="5">
        <v>8167.0116657647286</v>
      </c>
      <c r="AA465" s="5">
        <v>7726.1420133669872</v>
      </c>
      <c r="AB465" s="5">
        <v>7917.8464136768998</v>
      </c>
      <c r="AC465" s="5">
        <v>7303.1080374509893</v>
      </c>
      <c r="AD465" s="5">
        <v>8033.4047552134462</v>
      </c>
      <c r="AE465" s="5">
        <v>7200.4782210515104</v>
      </c>
      <c r="AF465" s="5">
        <v>7280.6988562820734</v>
      </c>
      <c r="AG465" s="5">
        <v>7114.4876506585169</v>
      </c>
    </row>
    <row r="466" spans="1:33">
      <c r="A466" s="56" t="s">
        <v>70</v>
      </c>
      <c r="B466" s="56" t="s">
        <v>163</v>
      </c>
      <c r="C466" s="56" t="s">
        <v>234</v>
      </c>
      <c r="D466" s="56" t="s">
        <v>235</v>
      </c>
      <c r="E466" s="56" t="s">
        <v>142</v>
      </c>
      <c r="F466" s="5">
        <v>2.1130899500000001E-4</v>
      </c>
      <c r="G466" s="5">
        <v>2.011488450000001E-4</v>
      </c>
      <c r="H466" s="5">
        <v>1309.9101700400549</v>
      </c>
      <c r="I466" s="5">
        <v>2405.4266211046902</v>
      </c>
      <c r="J466" s="5">
        <v>2238.0429348745511</v>
      </c>
      <c r="K466" s="5">
        <v>2375.0163576062041</v>
      </c>
      <c r="L466" s="5">
        <v>2306.0937086301801</v>
      </c>
      <c r="M466" s="5">
        <v>5000.0105495116641</v>
      </c>
      <c r="N466" s="5">
        <v>5053.5470898002986</v>
      </c>
      <c r="O466" s="5">
        <v>5467.249132476938</v>
      </c>
      <c r="P466" s="5">
        <v>5161.0608147106286</v>
      </c>
      <c r="Q466" s="5">
        <v>5131.6375438155201</v>
      </c>
      <c r="R466" s="5">
        <v>5018.6000644139458</v>
      </c>
      <c r="S466" s="5">
        <v>4980.6823721170404</v>
      </c>
      <c r="T466" s="5">
        <v>5150.1939906453663</v>
      </c>
      <c r="U466" s="5">
        <v>4696.9158562650864</v>
      </c>
      <c r="V466" s="5">
        <v>5166.632898808557</v>
      </c>
      <c r="W466" s="5">
        <v>5043.4786611113605</v>
      </c>
      <c r="X466" s="5">
        <v>5095.5191994806246</v>
      </c>
      <c r="Y466" s="5">
        <v>4839.1943644180856</v>
      </c>
      <c r="Z466" s="5">
        <v>5314.7541725352439</v>
      </c>
      <c r="AA466" s="5">
        <v>5067.9265002661041</v>
      </c>
      <c r="AB466" s="5">
        <v>4992.7842983537212</v>
      </c>
      <c r="AC466" s="5">
        <v>4870.5813300198397</v>
      </c>
      <c r="AD466" s="5">
        <v>4911.5510207603083</v>
      </c>
      <c r="AE466" s="5">
        <v>5094.7242916075957</v>
      </c>
      <c r="AF466" s="5">
        <v>4569.7344141408666</v>
      </c>
      <c r="AG466" s="5">
        <v>4951.6730086485422</v>
      </c>
    </row>
    <row r="467" spans="1:33">
      <c r="A467" s="56" t="s">
        <v>70</v>
      </c>
      <c r="B467" s="56" t="s">
        <v>163</v>
      </c>
      <c r="C467" s="56" t="s">
        <v>236</v>
      </c>
      <c r="D467" s="56" t="s">
        <v>237</v>
      </c>
      <c r="E467" s="56" t="s">
        <v>142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</row>
    <row r="468" spans="1:33">
      <c r="A468" s="56" t="s">
        <v>70</v>
      </c>
      <c r="B468" s="56" t="s">
        <v>163</v>
      </c>
      <c r="C468" s="56" t="s">
        <v>238</v>
      </c>
      <c r="D468" s="56" t="s">
        <v>239</v>
      </c>
      <c r="E468" s="56" t="s">
        <v>142</v>
      </c>
      <c r="F468" s="5">
        <v>1779.7368797288791</v>
      </c>
      <c r="G468" s="5">
        <v>1675.8897434170549</v>
      </c>
      <c r="H468" s="5">
        <v>1874.8942674272801</v>
      </c>
      <c r="I468" s="5">
        <v>1799.834789064784</v>
      </c>
      <c r="J468" s="5">
        <v>12604.97767339611</v>
      </c>
      <c r="K468" s="5">
        <v>13536.013912757369</v>
      </c>
      <c r="L468" s="5">
        <v>13186.034976708481</v>
      </c>
      <c r="M468" s="5">
        <v>12732.145314202249</v>
      </c>
      <c r="N468" s="5">
        <v>13848.5984070145</v>
      </c>
      <c r="O468" s="5">
        <v>14805.252041394329</v>
      </c>
      <c r="P468" s="5">
        <v>14157.17043296999</v>
      </c>
      <c r="Q468" s="5">
        <v>15099.379414940269</v>
      </c>
      <c r="R468" s="5">
        <v>16228.762390320049</v>
      </c>
      <c r="S468" s="5">
        <v>23489.373780507911</v>
      </c>
      <c r="T468" s="5">
        <v>22114.682152649581</v>
      </c>
      <c r="U468" s="5">
        <v>22819.437290126891</v>
      </c>
      <c r="V468" s="5">
        <v>24799.487101294311</v>
      </c>
      <c r="W468" s="5">
        <v>23881.835644944422</v>
      </c>
      <c r="X468" s="5">
        <v>22767.025190295579</v>
      </c>
      <c r="Y468" s="5">
        <v>23735.252940632468</v>
      </c>
      <c r="Z468" s="5">
        <v>24992.315947957009</v>
      </c>
      <c r="AA468" s="5">
        <v>23445.27027158186</v>
      </c>
      <c r="AB468" s="5">
        <v>23257.989465602441</v>
      </c>
      <c r="AC468" s="5">
        <v>21126.971097593159</v>
      </c>
      <c r="AD468" s="5">
        <v>22460.50341789718</v>
      </c>
      <c r="AE468" s="5">
        <v>21157.943394899681</v>
      </c>
      <c r="AF468" s="5">
        <v>21112.240060889271</v>
      </c>
      <c r="AG468" s="5">
        <v>22537.535140005511</v>
      </c>
    </row>
    <row r="469" spans="1:33">
      <c r="A469" s="56" t="s">
        <v>70</v>
      </c>
      <c r="B469" s="56" t="s">
        <v>163</v>
      </c>
      <c r="C469" s="56" t="s">
        <v>240</v>
      </c>
      <c r="D469" s="56" t="s">
        <v>241</v>
      </c>
      <c r="E469" s="56" t="s">
        <v>142</v>
      </c>
      <c r="F469" s="5">
        <v>2084.3673762010299</v>
      </c>
      <c r="G469" s="5">
        <v>1991.6698267247609</v>
      </c>
      <c r="H469" s="5">
        <v>5120.8338612358129</v>
      </c>
      <c r="I469" s="5">
        <v>5143.8361821287708</v>
      </c>
      <c r="J469" s="5">
        <v>4886.6871556580854</v>
      </c>
      <c r="K469" s="5">
        <v>7526.2847146395779</v>
      </c>
      <c r="L469" s="5">
        <v>9379.5190751603459</v>
      </c>
      <c r="M469" s="5">
        <v>9215.9302129571715</v>
      </c>
      <c r="N469" s="5">
        <v>9040.0471642838547</v>
      </c>
      <c r="O469" s="5">
        <v>9916.6433548961704</v>
      </c>
      <c r="P469" s="5">
        <v>11254.73084759507</v>
      </c>
      <c r="Q469" s="5">
        <v>10852.30109310118</v>
      </c>
      <c r="R469" s="5">
        <v>10484.725558571259</v>
      </c>
      <c r="S469" s="5">
        <v>10556.610843969371</v>
      </c>
      <c r="T469" s="5">
        <v>10434.23229974431</v>
      </c>
      <c r="U469" s="5">
        <v>9721.7595434568029</v>
      </c>
      <c r="V469" s="5">
        <v>10272.03033168018</v>
      </c>
      <c r="W469" s="5">
        <v>13815.690968348499</v>
      </c>
      <c r="X469" s="5">
        <v>14456.744929983401</v>
      </c>
      <c r="Y469" s="5">
        <v>15886.9453304323</v>
      </c>
      <c r="Z469" s="5">
        <v>17934.693376100779</v>
      </c>
      <c r="AA469" s="5">
        <v>17994.97210346652</v>
      </c>
      <c r="AB469" s="5">
        <v>17199.097348359959</v>
      </c>
      <c r="AC469" s="5">
        <v>16426.771211589668</v>
      </c>
      <c r="AD469" s="5">
        <v>16818.18126807423</v>
      </c>
      <c r="AE469" s="5">
        <v>18443.839800161189</v>
      </c>
      <c r="AF469" s="5">
        <v>20174.690947504769</v>
      </c>
      <c r="AG469" s="5">
        <v>21381.277461284739</v>
      </c>
    </row>
    <row r="470" spans="1:33">
      <c r="A470" s="56" t="s">
        <v>70</v>
      </c>
      <c r="B470" s="56" t="s">
        <v>163</v>
      </c>
      <c r="C470" s="56" t="s">
        <v>242</v>
      </c>
      <c r="D470" s="56" t="s">
        <v>243</v>
      </c>
      <c r="E470" s="56" t="s">
        <v>142</v>
      </c>
      <c r="F470" s="5">
        <v>652.69051133928542</v>
      </c>
      <c r="G470" s="5">
        <v>655.38773588769993</v>
      </c>
      <c r="H470" s="5">
        <v>679.96034447152465</v>
      </c>
      <c r="I470" s="5">
        <v>659.98733390442089</v>
      </c>
      <c r="J470" s="5">
        <v>613.15157428985469</v>
      </c>
      <c r="K470" s="5">
        <v>660.76022743925</v>
      </c>
      <c r="L470" s="5">
        <v>627.85593073109578</v>
      </c>
      <c r="M470" s="5">
        <v>585.7889755743397</v>
      </c>
      <c r="N470" s="5">
        <v>657.36619784203003</v>
      </c>
      <c r="O470" s="5">
        <v>768.89833335173989</v>
      </c>
      <c r="P470" s="5">
        <v>860.93370508067426</v>
      </c>
      <c r="Q470" s="5">
        <v>818.29195527460024</v>
      </c>
      <c r="R470" s="5">
        <v>833.11657252494024</v>
      </c>
      <c r="S470" s="5">
        <v>836.65460045055454</v>
      </c>
      <c r="T470" s="5">
        <v>808.68112857670042</v>
      </c>
      <c r="U470" s="5">
        <v>716.27020908937038</v>
      </c>
      <c r="V470" s="5">
        <v>813.99488947151485</v>
      </c>
      <c r="W470" s="5">
        <v>766.1154544952451</v>
      </c>
      <c r="X470" s="5">
        <v>782.62564260554507</v>
      </c>
      <c r="Y470" s="5">
        <v>823.05869480592548</v>
      </c>
      <c r="Z470" s="5">
        <v>761.09977505872098</v>
      </c>
      <c r="AA470" s="5">
        <v>766.05491441507957</v>
      </c>
      <c r="AB470" s="5">
        <v>734.81942735388452</v>
      </c>
      <c r="AC470" s="5">
        <v>742.90418560854005</v>
      </c>
      <c r="AD470" s="5">
        <v>746.08249139516579</v>
      </c>
      <c r="AE470" s="5">
        <v>740.67211049569016</v>
      </c>
      <c r="AF470" s="5">
        <v>630.44242338639003</v>
      </c>
      <c r="AG470" s="5">
        <v>706.59619462430453</v>
      </c>
    </row>
    <row r="471" spans="1:33">
      <c r="A471" s="56" t="s">
        <v>70</v>
      </c>
      <c r="B471" s="56" t="s">
        <v>163</v>
      </c>
      <c r="C471" s="56" t="s">
        <v>244</v>
      </c>
      <c r="D471" s="56" t="s">
        <v>245</v>
      </c>
      <c r="E471" s="56" t="s">
        <v>142</v>
      </c>
      <c r="F471" s="5">
        <v>5.6091050000000014E-6</v>
      </c>
      <c r="G471" s="5">
        <v>8.2370150000000003E-6</v>
      </c>
      <c r="H471" s="5">
        <v>1.2829125000000001E-5</v>
      </c>
      <c r="I471" s="5">
        <v>1.5970605E-5</v>
      </c>
      <c r="J471" s="5">
        <v>1.3830945E-5</v>
      </c>
      <c r="K471" s="5">
        <v>2.2307204999999999E-5</v>
      </c>
      <c r="L471" s="5">
        <v>3.4408489999999987E-5</v>
      </c>
      <c r="M471" s="5">
        <v>3.9903400000000002E-5</v>
      </c>
      <c r="N471" s="5">
        <v>4.4975959999999988E-5</v>
      </c>
      <c r="O471" s="5">
        <v>4.2123279999999982E-5</v>
      </c>
      <c r="P471" s="5">
        <v>8.5235609999999981E-5</v>
      </c>
      <c r="Q471" s="5">
        <v>1.0546993E-4</v>
      </c>
      <c r="R471" s="5">
        <v>1.0444571E-4</v>
      </c>
      <c r="S471" s="5">
        <v>9.6447224999999989E-5</v>
      </c>
      <c r="T471" s="5">
        <v>1.4117099499999999E-4</v>
      </c>
      <c r="U471" s="5">
        <v>1.2340309500000001E-4</v>
      </c>
      <c r="V471" s="5">
        <v>1.3796810999999989E-4</v>
      </c>
      <c r="W471" s="5">
        <v>1.565998E-4</v>
      </c>
      <c r="X471" s="5">
        <v>5.3305756999999932E-4</v>
      </c>
      <c r="Y471" s="5">
        <v>124.22810817395001</v>
      </c>
      <c r="Z471" s="5">
        <v>123.658803995675</v>
      </c>
      <c r="AA471" s="5">
        <v>122.877351322775</v>
      </c>
      <c r="AB471" s="5">
        <v>1674.8099456036939</v>
      </c>
      <c r="AC471" s="5">
        <v>8226.6691566216832</v>
      </c>
      <c r="AD471" s="5">
        <v>7702.1440791990262</v>
      </c>
      <c r="AE471" s="5">
        <v>8336.470742953521</v>
      </c>
      <c r="AF471" s="5">
        <v>7420.0597929389114</v>
      </c>
      <c r="AG471" s="5">
        <v>8321.5373901910461</v>
      </c>
    </row>
    <row r="472" spans="1:33">
      <c r="A472" s="56" t="s">
        <v>70</v>
      </c>
      <c r="B472" s="56" t="s">
        <v>163</v>
      </c>
      <c r="C472" s="56" t="s">
        <v>246</v>
      </c>
      <c r="D472" s="56" t="s">
        <v>247</v>
      </c>
      <c r="E472" s="56" t="s">
        <v>142</v>
      </c>
      <c r="F472" s="5">
        <v>7.9099949999999951E-6</v>
      </c>
      <c r="G472" s="5">
        <v>8.0526050000000018E-6</v>
      </c>
      <c r="H472" s="5">
        <v>9.113320000000001E-6</v>
      </c>
      <c r="I472" s="5">
        <v>1.4105284999999999E-5</v>
      </c>
      <c r="J472" s="5">
        <v>1.1977004999999999E-5</v>
      </c>
      <c r="K472" s="5">
        <v>1.6134225000000011E-5</v>
      </c>
      <c r="L472" s="5">
        <v>2.6398020000000019E-5</v>
      </c>
      <c r="M472" s="5">
        <v>3.0097160000000001E-5</v>
      </c>
      <c r="N472" s="5">
        <v>3.0178250000000009E-5</v>
      </c>
      <c r="O472" s="5">
        <v>2.961040499999998E-5</v>
      </c>
      <c r="P472" s="5">
        <v>5.2471214999999988E-5</v>
      </c>
      <c r="Q472" s="5">
        <v>5.2752040000000029E-5</v>
      </c>
      <c r="R472" s="5">
        <v>4.8926425000000001E-5</v>
      </c>
      <c r="S472" s="5">
        <v>4.455249000000001E-5</v>
      </c>
      <c r="T472" s="5">
        <v>6.8148215000000007E-5</v>
      </c>
      <c r="U472" s="5">
        <v>5.9295695000000022E-5</v>
      </c>
      <c r="V472" s="5">
        <v>6.7209964999999952E-5</v>
      </c>
      <c r="W472" s="5">
        <v>7.7975620000000028E-5</v>
      </c>
      <c r="X472" s="5">
        <v>7.232574499999996E-5</v>
      </c>
      <c r="Y472" s="5">
        <v>1.0596903E-4</v>
      </c>
      <c r="Z472" s="5">
        <v>1.1269066500000001E-4</v>
      </c>
      <c r="AA472" s="5">
        <v>1.2807047E-4</v>
      </c>
      <c r="AB472" s="5">
        <v>3.8412770500000011E-4</v>
      </c>
      <c r="AC472" s="5">
        <v>4.4933782500000008E-4</v>
      </c>
      <c r="AD472" s="5">
        <v>4.2177981500000011E-4</v>
      </c>
      <c r="AE472" s="5">
        <v>624.50533800910523</v>
      </c>
      <c r="AF472" s="5">
        <v>543.70765180124022</v>
      </c>
      <c r="AG472" s="5">
        <v>585.8985533828652</v>
      </c>
    </row>
    <row r="473" spans="1:33">
      <c r="A473" s="56" t="s">
        <v>70</v>
      </c>
      <c r="B473" s="56" t="s">
        <v>163</v>
      </c>
      <c r="C473" s="56" t="s">
        <v>248</v>
      </c>
      <c r="D473" s="56" t="s">
        <v>249</v>
      </c>
      <c r="E473" s="56" t="s">
        <v>142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</row>
    <row r="474" spans="1:33">
      <c r="A474" s="56" t="s">
        <v>70</v>
      </c>
      <c r="B474" s="56" t="s">
        <v>163</v>
      </c>
      <c r="C474" s="56" t="s">
        <v>250</v>
      </c>
      <c r="D474" s="56" t="s">
        <v>251</v>
      </c>
      <c r="E474" s="56" t="s">
        <v>142</v>
      </c>
      <c r="F474" s="5">
        <v>1349.7758255441299</v>
      </c>
      <c r="G474" s="5">
        <v>1309.5005792734651</v>
      </c>
      <c r="H474" s="5">
        <v>1274.6023048854661</v>
      </c>
      <c r="I474" s="5">
        <v>1350.7756969840159</v>
      </c>
      <c r="J474" s="5">
        <v>1347.6899815926599</v>
      </c>
      <c r="K474" s="5">
        <v>1373.4441340344599</v>
      </c>
      <c r="L474" s="5">
        <v>1352.16713101594</v>
      </c>
      <c r="M474" s="5">
        <v>1372.624060919095</v>
      </c>
      <c r="N474" s="5">
        <v>1307.27522713741</v>
      </c>
      <c r="O474" s="5">
        <v>2968.6868948594929</v>
      </c>
      <c r="P474" s="5">
        <v>3057.4709016349452</v>
      </c>
      <c r="Q474" s="5">
        <v>3185.1711169240289</v>
      </c>
      <c r="R474" s="5">
        <v>3151.4867226312258</v>
      </c>
      <c r="S474" s="5">
        <v>2943.4512988236011</v>
      </c>
      <c r="T474" s="5">
        <v>3040.0330293178531</v>
      </c>
      <c r="U474" s="5">
        <v>2922.4155885292448</v>
      </c>
      <c r="V474" s="5">
        <v>3103.1022000123762</v>
      </c>
      <c r="W474" s="5">
        <v>2686.8603769922752</v>
      </c>
      <c r="X474" s="5">
        <v>2677.379914026531</v>
      </c>
      <c r="Y474" s="5">
        <v>2531.77686397349</v>
      </c>
      <c r="Z474" s="5">
        <v>2648.1697882727772</v>
      </c>
      <c r="AA474" s="5">
        <v>2764.65443621944</v>
      </c>
      <c r="AB474" s="5">
        <v>2919.400782915081</v>
      </c>
      <c r="AC474" s="5">
        <v>2776.475238064786</v>
      </c>
      <c r="AD474" s="5">
        <v>2704.324625857073</v>
      </c>
      <c r="AE474" s="5">
        <v>2757.7225007042098</v>
      </c>
      <c r="AF474" s="5">
        <v>2388.39097515909</v>
      </c>
      <c r="AG474" s="5">
        <v>2637.224418012378</v>
      </c>
    </row>
    <row r="475" spans="1:33">
      <c r="A475" s="56" t="s">
        <v>70</v>
      </c>
      <c r="B475" s="56" t="s">
        <v>198</v>
      </c>
      <c r="C475" s="56" t="s">
        <v>252</v>
      </c>
      <c r="D475" s="56" t="s">
        <v>253</v>
      </c>
      <c r="E475" s="56" t="s">
        <v>142</v>
      </c>
      <c r="F475" s="5">
        <v>0</v>
      </c>
      <c r="G475" s="5">
        <v>4.401392499999999E-5</v>
      </c>
      <c r="H475" s="5">
        <v>3.6099095000000008E-5</v>
      </c>
      <c r="I475" s="5">
        <v>3.0628948449999988E-3</v>
      </c>
      <c r="J475" s="5">
        <v>2.8320742350000021E-3</v>
      </c>
      <c r="K475" s="5">
        <v>2.9868001549999989E-3</v>
      </c>
      <c r="L475" s="5">
        <v>257.27262043465998</v>
      </c>
      <c r="M475" s="5">
        <v>332.5774666450352</v>
      </c>
      <c r="N475" s="5">
        <v>292.03629422631508</v>
      </c>
      <c r="O475" s="5">
        <v>297.17792824417018</v>
      </c>
      <c r="P475" s="5">
        <v>1334.3515490265299</v>
      </c>
      <c r="Q475" s="5">
        <v>1199.085925125039</v>
      </c>
      <c r="R475" s="5">
        <v>1402.4359714449599</v>
      </c>
      <c r="S475" s="5">
        <v>1160.924572393835</v>
      </c>
      <c r="T475" s="5">
        <v>1259.8854773184939</v>
      </c>
      <c r="U475" s="5">
        <v>1165.1929860523139</v>
      </c>
      <c r="V475" s="5">
        <v>1240.9570397897739</v>
      </c>
      <c r="W475" s="5">
        <v>1286.4590507308551</v>
      </c>
      <c r="X475" s="5">
        <v>1278.7620339447201</v>
      </c>
      <c r="Y475" s="5">
        <v>1113.425604488345</v>
      </c>
      <c r="Z475" s="5">
        <v>1170.4128114766199</v>
      </c>
      <c r="AA475" s="5">
        <v>1378.853289302901</v>
      </c>
      <c r="AB475" s="5">
        <v>1244.7564953307251</v>
      </c>
      <c r="AC475" s="5">
        <v>1452.389975246479</v>
      </c>
      <c r="AD475" s="5">
        <v>1211.6916449673699</v>
      </c>
      <c r="AE475" s="5">
        <v>1344.0065274178</v>
      </c>
      <c r="AF475" s="5">
        <v>1216.524418658161</v>
      </c>
      <c r="AG475" s="5">
        <v>1290.402074244714</v>
      </c>
    </row>
    <row r="476" spans="1:33">
      <c r="A476" s="56" t="s">
        <v>70</v>
      </c>
      <c r="B476" s="56" t="s">
        <v>198</v>
      </c>
      <c r="C476" s="56" t="s">
        <v>254</v>
      </c>
      <c r="D476" s="56" t="s">
        <v>255</v>
      </c>
      <c r="E476" s="56" t="s">
        <v>142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</row>
    <row r="477" spans="1:33">
      <c r="A477" s="56" t="s">
        <v>70</v>
      </c>
      <c r="B477" s="56" t="s">
        <v>198</v>
      </c>
      <c r="C477" s="56" t="s">
        <v>256</v>
      </c>
      <c r="D477" s="56" t="s">
        <v>257</v>
      </c>
      <c r="E477" s="56" t="s">
        <v>142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</row>
    <row r="478" spans="1:33">
      <c r="A478" s="56" t="s">
        <v>70</v>
      </c>
      <c r="B478" s="56" t="s">
        <v>198</v>
      </c>
      <c r="C478" s="56" t="s">
        <v>258</v>
      </c>
      <c r="D478" s="56" t="s">
        <v>259</v>
      </c>
      <c r="E478" s="56" t="s">
        <v>142</v>
      </c>
      <c r="F478" s="5">
        <v>5408.4786886247794</v>
      </c>
      <c r="G478" s="5">
        <v>5888.9713702705694</v>
      </c>
      <c r="H478" s="5">
        <v>5413.6547934266009</v>
      </c>
      <c r="I478" s="5">
        <v>5446.9986427751492</v>
      </c>
      <c r="J478" s="5">
        <v>5245.4873323983038</v>
      </c>
      <c r="K478" s="5">
        <v>5520.5380904664889</v>
      </c>
      <c r="L478" s="5">
        <v>5592.8337300803514</v>
      </c>
      <c r="M478" s="5">
        <v>6252.2751666951499</v>
      </c>
      <c r="N478" s="5">
        <v>7551.1695475362403</v>
      </c>
      <c r="O478" s="5">
        <v>7431.3596870538968</v>
      </c>
      <c r="P478" s="5">
        <v>8063.6795048418944</v>
      </c>
      <c r="Q478" s="5">
        <v>7452.0198780902356</v>
      </c>
      <c r="R478" s="5">
        <v>8440.9555457449114</v>
      </c>
      <c r="S478" s="5">
        <v>7557.7334316818396</v>
      </c>
      <c r="T478" s="5">
        <v>7659.4949506156026</v>
      </c>
      <c r="U478" s="5">
        <v>7294.7339552966414</v>
      </c>
      <c r="V478" s="5">
        <v>7489.7248253184107</v>
      </c>
      <c r="W478" s="5">
        <v>7578.5416715253959</v>
      </c>
      <c r="X478" s="5">
        <v>9235.5284959572818</v>
      </c>
      <c r="Y478" s="5">
        <v>12126.64295357103</v>
      </c>
      <c r="Z478" s="5">
        <v>12469.517092093731</v>
      </c>
      <c r="AA478" s="5">
        <v>12491.00720129241</v>
      </c>
      <c r="AB478" s="5">
        <v>16051.52626002481</v>
      </c>
      <c r="AC478" s="5">
        <v>18409.737146055551</v>
      </c>
      <c r="AD478" s="5">
        <v>16183.839021828</v>
      </c>
      <c r="AE478" s="5">
        <v>16265.745960464839</v>
      </c>
      <c r="AF478" s="5">
        <v>12976.07858840167</v>
      </c>
      <c r="AG478" s="5">
        <v>14204.167821335859</v>
      </c>
    </row>
    <row r="479" spans="1:33">
      <c r="A479" s="56" t="s">
        <v>70</v>
      </c>
      <c r="B479" s="56" t="s">
        <v>198</v>
      </c>
      <c r="C479" s="56" t="s">
        <v>260</v>
      </c>
      <c r="D479" s="56" t="s">
        <v>261</v>
      </c>
      <c r="E479" s="56" t="s">
        <v>142</v>
      </c>
      <c r="F479" s="5">
        <v>5779.1811926194587</v>
      </c>
      <c r="G479" s="5">
        <v>6427.1096401453506</v>
      </c>
      <c r="H479" s="5">
        <v>5788.8944117091087</v>
      </c>
      <c r="I479" s="5">
        <v>8792.3128788415961</v>
      </c>
      <c r="J479" s="5">
        <v>8398.0335474277417</v>
      </c>
      <c r="K479" s="5">
        <v>8812.5344215320747</v>
      </c>
      <c r="L479" s="5">
        <v>9210.2284896891815</v>
      </c>
      <c r="M479" s="5">
        <v>9627.7533337715686</v>
      </c>
      <c r="N479" s="5">
        <v>8763.9367961965036</v>
      </c>
      <c r="O479" s="5">
        <v>8936.7284534094779</v>
      </c>
      <c r="P479" s="5">
        <v>14301.79090001529</v>
      </c>
      <c r="Q479" s="5">
        <v>13231.82471688312</v>
      </c>
      <c r="R479" s="5">
        <v>15117.1125698574</v>
      </c>
      <c r="S479" s="5">
        <v>13191.43495460035</v>
      </c>
      <c r="T479" s="5">
        <v>16562.670492756261</v>
      </c>
      <c r="U479" s="5">
        <v>15351.668517290091</v>
      </c>
      <c r="V479" s="5">
        <v>16148.058602884699</v>
      </c>
      <c r="W479" s="5">
        <v>16247.40748771069</v>
      </c>
      <c r="X479" s="5">
        <v>16299.68218827595</v>
      </c>
      <c r="Y479" s="5">
        <v>14644.204575501401</v>
      </c>
      <c r="Z479" s="5">
        <v>14566.448635446821</v>
      </c>
      <c r="AA479" s="5">
        <v>15834.27012401385</v>
      </c>
      <c r="AB479" s="5">
        <v>12078.109173909201</v>
      </c>
      <c r="AC479" s="5">
        <v>13634.361714569881</v>
      </c>
      <c r="AD479" s="5">
        <v>11891.20207533288</v>
      </c>
      <c r="AE479" s="5">
        <v>12631.77143644203</v>
      </c>
      <c r="AF479" s="5">
        <v>11900.854643425509</v>
      </c>
      <c r="AG479" s="5">
        <v>11722.90115852003</v>
      </c>
    </row>
    <row r="480" spans="1:33">
      <c r="A480" s="56" t="s">
        <v>70</v>
      </c>
      <c r="B480" s="56" t="s">
        <v>198</v>
      </c>
      <c r="C480" s="56" t="s">
        <v>262</v>
      </c>
      <c r="D480" s="56" t="s">
        <v>263</v>
      </c>
      <c r="E480" s="56" t="s">
        <v>142</v>
      </c>
      <c r="F480" s="5">
        <v>0</v>
      </c>
      <c r="G480" s="5">
        <v>1799.99975045671</v>
      </c>
      <c r="H480" s="5">
        <v>1652.804313771464</v>
      </c>
      <c r="I480" s="5">
        <v>1653.542417538416</v>
      </c>
      <c r="J480" s="5">
        <v>1621.2891991010249</v>
      </c>
      <c r="K480" s="5">
        <v>2606.3035323211611</v>
      </c>
      <c r="L480" s="5">
        <v>4557.316481409729</v>
      </c>
      <c r="M480" s="5">
        <v>6304.859389801587</v>
      </c>
      <c r="N480" s="5">
        <v>5882.632808552602</v>
      </c>
      <c r="O480" s="5">
        <v>5680.4805096573546</v>
      </c>
      <c r="P480" s="5">
        <v>6015.7193193024796</v>
      </c>
      <c r="Q480" s="5">
        <v>5690.2389068781467</v>
      </c>
      <c r="R480" s="5">
        <v>6548.3067587760388</v>
      </c>
      <c r="S480" s="5">
        <v>5807.8998793576884</v>
      </c>
      <c r="T480" s="5">
        <v>6069.8347052867048</v>
      </c>
      <c r="U480" s="5">
        <v>5743.706723338687</v>
      </c>
      <c r="V480" s="5">
        <v>6008.544117409594</v>
      </c>
      <c r="W480" s="5">
        <v>5876.6171425194143</v>
      </c>
      <c r="X480" s="5">
        <v>6230.25848096749</v>
      </c>
      <c r="Y480" s="5">
        <v>5725.6740966656744</v>
      </c>
      <c r="Z480" s="5">
        <v>5683.7212917209199</v>
      </c>
      <c r="AA480" s="5">
        <v>6113.3921380296724</v>
      </c>
      <c r="AB480" s="5">
        <v>5825.1298718508124</v>
      </c>
      <c r="AC480" s="5">
        <v>6643.0575755863374</v>
      </c>
      <c r="AD480" s="5">
        <v>6040.334487101949</v>
      </c>
      <c r="AE480" s="5">
        <v>6175.8958294124313</v>
      </c>
      <c r="AF480" s="5">
        <v>5857.339444846617</v>
      </c>
      <c r="AG480" s="5">
        <v>5878.4790377544423</v>
      </c>
    </row>
    <row r="481" spans="1:33">
      <c r="A481" s="56" t="s">
        <v>70</v>
      </c>
      <c r="B481" s="56" t="s">
        <v>198</v>
      </c>
      <c r="C481" s="56" t="s">
        <v>264</v>
      </c>
      <c r="D481" s="56" t="s">
        <v>265</v>
      </c>
      <c r="E481" s="56" t="s">
        <v>142</v>
      </c>
      <c r="F481" s="5">
        <v>0</v>
      </c>
      <c r="G481" s="5">
        <v>8.6876999999999982E-6</v>
      </c>
      <c r="H481" s="5">
        <v>2.1858895000000012E-5</v>
      </c>
      <c r="I481" s="5">
        <v>2.0364899999999999E-5</v>
      </c>
      <c r="J481" s="5">
        <v>1.7608390000000008E-5</v>
      </c>
      <c r="K481" s="5">
        <v>4.3474510000000033E-5</v>
      </c>
      <c r="L481" s="5">
        <v>1.222673949999999E-4</v>
      </c>
      <c r="M481" s="5">
        <v>1.373140650000001E-4</v>
      </c>
      <c r="N481" s="5">
        <v>744.42758214703065</v>
      </c>
      <c r="O481" s="5">
        <v>708.17771425724015</v>
      </c>
      <c r="P481" s="5">
        <v>701.8492965427547</v>
      </c>
      <c r="Q481" s="5">
        <v>1070.5854564636099</v>
      </c>
      <c r="R481" s="5">
        <v>1113.7755659814841</v>
      </c>
      <c r="S481" s="5">
        <v>1123.254780200243</v>
      </c>
      <c r="T481" s="5">
        <v>1075.7860510168</v>
      </c>
      <c r="U481" s="5">
        <v>952.62987655215056</v>
      </c>
      <c r="V481" s="5">
        <v>1079.41573404925</v>
      </c>
      <c r="W481" s="5">
        <v>1098.7725181312801</v>
      </c>
      <c r="X481" s="5">
        <v>1051.77579290725</v>
      </c>
      <c r="Y481" s="5">
        <v>2072.1561967730099</v>
      </c>
      <c r="Z481" s="5">
        <v>2015.0262685197249</v>
      </c>
      <c r="AA481" s="5">
        <v>2019.7570133408101</v>
      </c>
      <c r="AB481" s="5">
        <v>2049.3867016805352</v>
      </c>
      <c r="AC481" s="5">
        <v>2113.5753848405238</v>
      </c>
      <c r="AD481" s="5">
        <v>3957.2908934329898</v>
      </c>
      <c r="AE481" s="5">
        <v>3871.8660204816042</v>
      </c>
      <c r="AF481" s="5">
        <v>3473.8551769704009</v>
      </c>
      <c r="AG481" s="5">
        <v>3881.223418479035</v>
      </c>
    </row>
    <row r="482" spans="1:33">
      <c r="A482" s="56" t="s">
        <v>70</v>
      </c>
      <c r="B482" s="56" t="s">
        <v>199</v>
      </c>
      <c r="C482" s="56" t="s">
        <v>266</v>
      </c>
      <c r="D482" s="56" t="s">
        <v>267</v>
      </c>
      <c r="E482" s="56" t="s">
        <v>142</v>
      </c>
      <c r="F482" s="5">
        <v>743.89117732173031</v>
      </c>
      <c r="G482" s="5">
        <v>1183.844312737431</v>
      </c>
      <c r="H482" s="5">
        <v>1079.9895984768</v>
      </c>
      <c r="I482" s="5">
        <v>1231.4822381485101</v>
      </c>
      <c r="J482" s="5">
        <v>1160.7622790369151</v>
      </c>
      <c r="K482" s="5">
        <v>3225.5627173544349</v>
      </c>
      <c r="L482" s="5">
        <v>3180.711772621079</v>
      </c>
      <c r="M482" s="5">
        <v>3215.7117012502399</v>
      </c>
      <c r="N482" s="5">
        <v>3039.3325438490651</v>
      </c>
      <c r="O482" s="5">
        <v>3005.651213401145</v>
      </c>
      <c r="P482" s="5">
        <v>3528.6977999563851</v>
      </c>
      <c r="Q482" s="5">
        <v>3333.7755311220999</v>
      </c>
      <c r="R482" s="5">
        <v>3783.0270817985629</v>
      </c>
      <c r="S482" s="5">
        <v>3296.9981219044762</v>
      </c>
      <c r="T482" s="5">
        <v>3900.112735956995</v>
      </c>
      <c r="U482" s="5">
        <v>3235.8190917186789</v>
      </c>
      <c r="V482" s="5">
        <v>3664.940506109836</v>
      </c>
      <c r="W482" s="5">
        <v>3727.2516928888931</v>
      </c>
      <c r="X482" s="5">
        <v>3611.4889091016148</v>
      </c>
      <c r="Y482" s="5">
        <v>3412.2426423123911</v>
      </c>
      <c r="Z482" s="5">
        <v>3359.1244985510712</v>
      </c>
      <c r="AA482" s="5">
        <v>3946.1162400664662</v>
      </c>
      <c r="AB482" s="5">
        <v>3645.6015068037809</v>
      </c>
      <c r="AC482" s="5">
        <v>4149.7034409972166</v>
      </c>
      <c r="AD482" s="5">
        <v>3778.715478950136</v>
      </c>
      <c r="AE482" s="5">
        <v>6288.7409139352239</v>
      </c>
      <c r="AF482" s="5">
        <v>5601.3836903733772</v>
      </c>
      <c r="AG482" s="5">
        <v>6056.1180539516372</v>
      </c>
    </row>
    <row r="483" spans="1:33">
      <c r="A483" s="56" t="s">
        <v>70</v>
      </c>
      <c r="B483" s="56" t="s">
        <v>199</v>
      </c>
      <c r="C483" s="56" t="s">
        <v>268</v>
      </c>
      <c r="D483" s="56" t="s">
        <v>269</v>
      </c>
      <c r="E483" s="56" t="s">
        <v>142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</row>
    <row r="484" spans="1:33">
      <c r="A484" s="56" t="s">
        <v>70</v>
      </c>
      <c r="B484" s="56" t="s">
        <v>199</v>
      </c>
      <c r="C484" s="56" t="s">
        <v>270</v>
      </c>
      <c r="D484" s="56" t="s">
        <v>271</v>
      </c>
      <c r="E484" s="56" t="s">
        <v>142</v>
      </c>
      <c r="F484" s="5">
        <v>3792.4784943378299</v>
      </c>
      <c r="G484" s="5">
        <v>4624.8302848957892</v>
      </c>
      <c r="H484" s="5">
        <v>7181.2032619431093</v>
      </c>
      <c r="I484" s="5">
        <v>7279.9917956108984</v>
      </c>
      <c r="J484" s="5">
        <v>6733.3516336000321</v>
      </c>
      <c r="K484" s="5">
        <v>7949.4862875725667</v>
      </c>
      <c r="L484" s="5">
        <v>7696.0098477619986</v>
      </c>
      <c r="M484" s="5">
        <v>7832.2739738345381</v>
      </c>
      <c r="N484" s="5">
        <v>7620.2211234016459</v>
      </c>
      <c r="O484" s="5">
        <v>7644.8175115286713</v>
      </c>
      <c r="P484" s="5">
        <v>8269.2747264875761</v>
      </c>
      <c r="Q484" s="5">
        <v>7862.8172642889413</v>
      </c>
      <c r="R484" s="5">
        <v>8360.2556144541995</v>
      </c>
      <c r="S484" s="5">
        <v>8059.5850680813282</v>
      </c>
      <c r="T484" s="5">
        <v>8726.1240522155731</v>
      </c>
      <c r="U484" s="5">
        <v>7740.034737075739</v>
      </c>
      <c r="V484" s="5">
        <v>10862.3525740776</v>
      </c>
      <c r="W484" s="5">
        <v>10649.841243073301</v>
      </c>
      <c r="X484" s="5">
        <v>11522.41095026006</v>
      </c>
      <c r="Y484" s="5">
        <v>11136.15976119914</v>
      </c>
      <c r="Z484" s="5">
        <v>10391.900165838901</v>
      </c>
      <c r="AA484" s="5">
        <v>10748.472447943739</v>
      </c>
      <c r="AB484" s="5">
        <v>9921.8612525538774</v>
      </c>
      <c r="AC484" s="5">
        <v>11273.34142487823</v>
      </c>
      <c r="AD484" s="5">
        <v>10913.02879458696</v>
      </c>
      <c r="AE484" s="5">
        <v>10972.02564709129</v>
      </c>
      <c r="AF484" s="5">
        <v>9506.6692675452305</v>
      </c>
      <c r="AG484" s="5">
        <v>11059.5519771946</v>
      </c>
    </row>
    <row r="485" spans="1:33">
      <c r="A485" s="56" t="s">
        <v>70</v>
      </c>
      <c r="B485" s="56" t="s">
        <v>199</v>
      </c>
      <c r="C485" s="56" t="s">
        <v>272</v>
      </c>
      <c r="D485" s="56" t="s">
        <v>273</v>
      </c>
      <c r="E485" s="56" t="s">
        <v>142</v>
      </c>
      <c r="F485" s="5">
        <v>258.21613288402989</v>
      </c>
      <c r="G485" s="5">
        <v>288.87412967986478</v>
      </c>
      <c r="H485" s="5">
        <v>267.06256150441021</v>
      </c>
      <c r="I485" s="5">
        <v>269.72293604493512</v>
      </c>
      <c r="J485" s="5">
        <v>245.90968062653511</v>
      </c>
      <c r="K485" s="5">
        <v>259.77780076682518</v>
      </c>
      <c r="L485" s="5">
        <v>318.28700655568008</v>
      </c>
      <c r="M485" s="5">
        <v>306.51690617564992</v>
      </c>
      <c r="N485" s="5">
        <v>293.97271908530013</v>
      </c>
      <c r="O485" s="5">
        <v>294.25312706206989</v>
      </c>
      <c r="P485" s="5">
        <v>319.23402225437508</v>
      </c>
      <c r="Q485" s="5">
        <v>293.21460572085527</v>
      </c>
      <c r="R485" s="5">
        <v>335.35719862882007</v>
      </c>
      <c r="S485" s="5">
        <v>292.93171138126019</v>
      </c>
      <c r="T485" s="5">
        <v>295.11117569992979</v>
      </c>
      <c r="U485" s="5">
        <v>256.50151818548483</v>
      </c>
      <c r="V485" s="5">
        <v>282.46313693733521</v>
      </c>
      <c r="W485" s="5">
        <v>301.08615546881498</v>
      </c>
      <c r="X485" s="5">
        <v>264.64011702162492</v>
      </c>
      <c r="Y485" s="5">
        <v>250.35974645807991</v>
      </c>
      <c r="Z485" s="5">
        <v>243.48016810886</v>
      </c>
      <c r="AA485" s="5">
        <v>266.07094047596979</v>
      </c>
      <c r="AB485" s="5">
        <v>252.585885186295</v>
      </c>
      <c r="AC485" s="5">
        <v>280.38432276686501</v>
      </c>
      <c r="AD485" s="5">
        <v>254.48378719787499</v>
      </c>
      <c r="AE485" s="5">
        <v>253.36618615453989</v>
      </c>
      <c r="AF485" s="5">
        <v>218.25856188359489</v>
      </c>
      <c r="AG485" s="5">
        <v>231.98659517559511</v>
      </c>
    </row>
    <row r="486" spans="1:33">
      <c r="A486" s="56" t="s">
        <v>70</v>
      </c>
      <c r="B486" s="56" t="s">
        <v>199</v>
      </c>
      <c r="C486" s="56" t="s">
        <v>274</v>
      </c>
      <c r="D486" s="56" t="s">
        <v>275</v>
      </c>
      <c r="E486" s="56" t="s">
        <v>142</v>
      </c>
      <c r="F486" s="5">
        <v>1208.2703157137</v>
      </c>
      <c r="G486" s="5">
        <v>1238.7427926914299</v>
      </c>
      <c r="H486" s="5">
        <v>1214.2979156342251</v>
      </c>
      <c r="I486" s="5">
        <v>1110.2765558358301</v>
      </c>
      <c r="J486" s="5">
        <v>1118.9466075986049</v>
      </c>
      <c r="K486" s="5">
        <v>1165.7325547771909</v>
      </c>
      <c r="L486" s="5">
        <v>1240.9196089867851</v>
      </c>
      <c r="M486" s="5">
        <v>1118.9709575885349</v>
      </c>
      <c r="N486" s="5">
        <v>1184.4699843668161</v>
      </c>
      <c r="O486" s="5">
        <v>1104.037114767425</v>
      </c>
      <c r="P486" s="5">
        <v>1148.3616161928251</v>
      </c>
      <c r="Q486" s="5">
        <v>1158.2458927852811</v>
      </c>
      <c r="R486" s="5">
        <v>1185.122898019499</v>
      </c>
      <c r="S486" s="5">
        <v>1152.4638584010099</v>
      </c>
      <c r="T486" s="5">
        <v>1040.347377771121</v>
      </c>
      <c r="U486" s="5">
        <v>1040.3782287911349</v>
      </c>
      <c r="V486" s="5">
        <v>1120.6514198514001</v>
      </c>
      <c r="W486" s="5">
        <v>1195.114529488284</v>
      </c>
      <c r="X486" s="5">
        <v>1084.86950839052</v>
      </c>
      <c r="Y486" s="5">
        <v>1065.000296223265</v>
      </c>
      <c r="Z486" s="5">
        <v>951.41923461100498</v>
      </c>
      <c r="AA486" s="5">
        <v>1013.034419395721</v>
      </c>
      <c r="AB486" s="5">
        <v>542.09162380493001</v>
      </c>
      <c r="AC486" s="5">
        <v>620.14327974456</v>
      </c>
      <c r="AD486" s="5">
        <v>615.70788398039997</v>
      </c>
      <c r="AE486" s="5">
        <v>485.78448923591009</v>
      </c>
      <c r="AF486" s="5">
        <v>496.30413406265978</v>
      </c>
      <c r="AG486" s="5">
        <v>453.16566575580521</v>
      </c>
    </row>
    <row r="487" spans="1:33">
      <c r="A487" s="56" t="s">
        <v>70</v>
      </c>
      <c r="B487" s="56" t="s">
        <v>199</v>
      </c>
      <c r="C487" s="56" t="s">
        <v>276</v>
      </c>
      <c r="D487" s="56" t="s">
        <v>277</v>
      </c>
      <c r="E487" s="56" t="s">
        <v>142</v>
      </c>
      <c r="F487" s="5">
        <v>0</v>
      </c>
      <c r="G487" s="5">
        <v>0</v>
      </c>
      <c r="H487" s="5">
        <v>2.9714545000000001E-5</v>
      </c>
      <c r="I487" s="5">
        <v>2.8267380000000019E-5</v>
      </c>
      <c r="J487" s="5">
        <v>2.5896204999999991E-5</v>
      </c>
      <c r="K487" s="5">
        <v>3.3794460000000007E-5</v>
      </c>
      <c r="L487" s="5">
        <v>3.2539790000000023E-5</v>
      </c>
      <c r="M487" s="5">
        <v>1.0346259499999991E-4</v>
      </c>
      <c r="N487" s="5">
        <v>1.0826396E-4</v>
      </c>
      <c r="O487" s="5">
        <v>1.7632685500000011E-4</v>
      </c>
      <c r="P487" s="5">
        <v>1.746974500000001E-4</v>
      </c>
      <c r="Q487" s="5">
        <v>1.7234440500000001E-4</v>
      </c>
      <c r="R487" s="5">
        <v>1.5294490999999999E-4</v>
      </c>
      <c r="S487" s="5">
        <v>1.8851577000000001E-4</v>
      </c>
      <c r="T487" s="5">
        <v>2.83202495E-4</v>
      </c>
      <c r="U487" s="5">
        <v>6.6288068399999976E-3</v>
      </c>
      <c r="V487" s="5">
        <v>7.2226179400000012E-3</v>
      </c>
      <c r="W487" s="5">
        <v>6.9682835500000078E-3</v>
      </c>
      <c r="X487" s="5">
        <v>562.74994882845488</v>
      </c>
      <c r="Y487" s="5">
        <v>1635.008175596399</v>
      </c>
      <c r="Z487" s="5">
        <v>4936.9170353679974</v>
      </c>
      <c r="AA487" s="5">
        <v>4953.0580379603298</v>
      </c>
      <c r="AB487" s="5">
        <v>4896.4021222079982</v>
      </c>
      <c r="AC487" s="5">
        <v>4590.8860398110537</v>
      </c>
      <c r="AD487" s="5">
        <v>5586.2919693678659</v>
      </c>
      <c r="AE487" s="5">
        <v>5200.0553906689183</v>
      </c>
      <c r="AF487" s="5">
        <v>4806.8880536718634</v>
      </c>
      <c r="AG487" s="5">
        <v>5169.8601534861846</v>
      </c>
    </row>
    <row r="488" spans="1:33">
      <c r="A488" s="56" t="s">
        <v>70</v>
      </c>
      <c r="B488" s="56" t="s">
        <v>199</v>
      </c>
      <c r="C488" s="56" t="s">
        <v>278</v>
      </c>
      <c r="D488" s="56" t="s">
        <v>279</v>
      </c>
      <c r="E488" s="56" t="s">
        <v>142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</row>
    <row r="489" spans="1:33">
      <c r="A489" s="56" t="s">
        <v>70</v>
      </c>
      <c r="B489" s="56" t="s">
        <v>199</v>
      </c>
      <c r="C489" s="56" t="s">
        <v>280</v>
      </c>
      <c r="D489" s="56" t="s">
        <v>281</v>
      </c>
      <c r="E489" s="56" t="s">
        <v>142</v>
      </c>
      <c r="F489" s="5">
        <v>355.09212269454508</v>
      </c>
      <c r="G489" s="5">
        <v>381.70226298787992</v>
      </c>
      <c r="H489" s="5">
        <v>344.96001152988998</v>
      </c>
      <c r="I489" s="5">
        <v>342.08098455638492</v>
      </c>
      <c r="J489" s="5">
        <v>303.56593235560479</v>
      </c>
      <c r="K489" s="5">
        <v>334.79135477800492</v>
      </c>
      <c r="L489" s="5">
        <v>370.69147042967001</v>
      </c>
      <c r="M489" s="5">
        <v>519.60896865868983</v>
      </c>
      <c r="N489" s="5">
        <v>550.98883630939008</v>
      </c>
      <c r="O489" s="5">
        <v>533.60785011340499</v>
      </c>
      <c r="P489" s="5">
        <v>973.23686150971912</v>
      </c>
      <c r="Q489" s="5">
        <v>947.83905474807466</v>
      </c>
      <c r="R489" s="5">
        <v>1024.647225216755</v>
      </c>
      <c r="S489" s="5">
        <v>790.85765525141005</v>
      </c>
      <c r="T489" s="5">
        <v>771.16981402021486</v>
      </c>
      <c r="U489" s="5">
        <v>677.74038267098445</v>
      </c>
      <c r="V489" s="5">
        <v>779.01117518558988</v>
      </c>
      <c r="W489" s="5">
        <v>790.40281882543468</v>
      </c>
      <c r="X489" s="5">
        <v>713.82352243756532</v>
      </c>
      <c r="Y489" s="5">
        <v>699.73807560550438</v>
      </c>
      <c r="Z489" s="5">
        <v>648.92578571574506</v>
      </c>
      <c r="AA489" s="5">
        <v>675.62366786413986</v>
      </c>
      <c r="AB489" s="5">
        <v>669.81445147396039</v>
      </c>
      <c r="AC489" s="5">
        <v>699.30907813658928</v>
      </c>
      <c r="AD489" s="5">
        <v>660.3306112836749</v>
      </c>
      <c r="AE489" s="5">
        <v>643.68616548249008</v>
      </c>
      <c r="AF489" s="5">
        <v>544.25601830752521</v>
      </c>
      <c r="AG489" s="5">
        <v>633.00150725039998</v>
      </c>
    </row>
    <row r="490" spans="1:33">
      <c r="A490" s="56" t="s">
        <v>70</v>
      </c>
      <c r="B490" s="56" t="s">
        <v>199</v>
      </c>
      <c r="C490" s="56" t="s">
        <v>282</v>
      </c>
      <c r="D490" s="56" t="s">
        <v>283</v>
      </c>
      <c r="E490" s="56" t="s">
        <v>142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</row>
    <row r="491" spans="1:33">
      <c r="A491" s="56" t="s">
        <v>70</v>
      </c>
      <c r="B491" s="56" t="s">
        <v>200</v>
      </c>
      <c r="C491" s="56" t="s">
        <v>284</v>
      </c>
      <c r="D491" s="56" t="s">
        <v>285</v>
      </c>
      <c r="E491" s="56" t="s">
        <v>142</v>
      </c>
      <c r="F491" s="5">
        <v>539.79024010159537</v>
      </c>
      <c r="G491" s="5">
        <v>563.5712889363848</v>
      </c>
      <c r="H491" s="5">
        <v>534.66273766779489</v>
      </c>
      <c r="I491" s="5">
        <v>543.74787488290542</v>
      </c>
      <c r="J491" s="5">
        <v>597.65580262595972</v>
      </c>
      <c r="K491" s="5">
        <v>641.44878900328956</v>
      </c>
      <c r="L491" s="5">
        <v>1023.2886259312151</v>
      </c>
      <c r="M491" s="5">
        <v>1050.2105278326451</v>
      </c>
      <c r="N491" s="5">
        <v>916.37655897824004</v>
      </c>
      <c r="O491" s="5">
        <v>956.60659680339529</v>
      </c>
      <c r="P491" s="5">
        <v>909.34729937902</v>
      </c>
      <c r="Q491" s="5">
        <v>869.22240025135534</v>
      </c>
      <c r="R491" s="5">
        <v>911.27988425838055</v>
      </c>
      <c r="S491" s="5">
        <v>896.78270415027532</v>
      </c>
      <c r="T491" s="5">
        <v>909.65537683626542</v>
      </c>
      <c r="U491" s="5">
        <v>951.47638293905493</v>
      </c>
      <c r="V491" s="5">
        <v>932.83073094163501</v>
      </c>
      <c r="W491" s="5">
        <v>1003.32880325671</v>
      </c>
      <c r="X491" s="5">
        <v>988.61256323703503</v>
      </c>
      <c r="Y491" s="5">
        <v>851.32764384861503</v>
      </c>
      <c r="Z491" s="5">
        <v>916.0782905353858</v>
      </c>
      <c r="AA491" s="5">
        <v>873.14814222407995</v>
      </c>
      <c r="AB491" s="5">
        <v>818.4102678150349</v>
      </c>
      <c r="AC491" s="5">
        <v>853.68296528668441</v>
      </c>
      <c r="AD491" s="5">
        <v>853.75249005710066</v>
      </c>
      <c r="AE491" s="5">
        <v>871.2459266276303</v>
      </c>
      <c r="AF491" s="5">
        <v>891.0570489913498</v>
      </c>
      <c r="AG491" s="5">
        <v>375.73500809615018</v>
      </c>
    </row>
    <row r="492" spans="1:33">
      <c r="A492" s="56" t="s">
        <v>70</v>
      </c>
      <c r="B492" s="56" t="s">
        <v>200</v>
      </c>
      <c r="C492" s="56" t="s">
        <v>286</v>
      </c>
      <c r="D492" s="56" t="s">
        <v>287</v>
      </c>
      <c r="E492" s="56" t="s">
        <v>142</v>
      </c>
      <c r="F492" s="5">
        <v>846.72257372885463</v>
      </c>
      <c r="G492" s="5">
        <v>932.8560088996403</v>
      </c>
      <c r="H492" s="5">
        <v>858.60415769700512</v>
      </c>
      <c r="I492" s="5">
        <v>835.32213575270953</v>
      </c>
      <c r="J492" s="5">
        <v>866.68182620689458</v>
      </c>
      <c r="K492" s="5">
        <v>1160.7428732600899</v>
      </c>
      <c r="L492" s="5">
        <v>2350.9986347622312</v>
      </c>
      <c r="M492" s="5">
        <v>2469.7718705445859</v>
      </c>
      <c r="N492" s="5">
        <v>6474.6782802534026</v>
      </c>
      <c r="O492" s="5">
        <v>6503.3875943494559</v>
      </c>
      <c r="P492" s="5">
        <v>6264.1553579631109</v>
      </c>
      <c r="Q492" s="5">
        <v>5995.3683443655073</v>
      </c>
      <c r="R492" s="5">
        <v>6615.8484331973823</v>
      </c>
      <c r="S492" s="5">
        <v>6452.3564924480643</v>
      </c>
      <c r="T492" s="5">
        <v>6232.1037641311586</v>
      </c>
      <c r="U492" s="5">
        <v>6280.7049288599756</v>
      </c>
      <c r="V492" s="5">
        <v>6448.4202312867719</v>
      </c>
      <c r="W492" s="5">
        <v>6487.0021198192971</v>
      </c>
      <c r="X492" s="5">
        <v>6801.9775988734355</v>
      </c>
      <c r="Y492" s="5">
        <v>6374.8999541408293</v>
      </c>
      <c r="Z492" s="5">
        <v>6543.8814296088167</v>
      </c>
      <c r="AA492" s="5">
        <v>6225.8533172083553</v>
      </c>
      <c r="AB492" s="5">
        <v>5945.7542727974342</v>
      </c>
      <c r="AC492" s="5">
        <v>6511.6335974362919</v>
      </c>
      <c r="AD492" s="5">
        <v>6415.1368822288532</v>
      </c>
      <c r="AE492" s="5">
        <v>6166.4011747779687</v>
      </c>
      <c r="AF492" s="5">
        <v>6150.9368779124115</v>
      </c>
      <c r="AG492" s="5">
        <v>5808.8434315507893</v>
      </c>
    </row>
    <row r="493" spans="1:33">
      <c r="A493" s="56" t="s">
        <v>70</v>
      </c>
      <c r="B493" s="56" t="s">
        <v>200</v>
      </c>
      <c r="C493" s="56" t="s">
        <v>288</v>
      </c>
      <c r="D493" s="56" t="s">
        <v>303</v>
      </c>
      <c r="E493" s="56" t="s">
        <v>142</v>
      </c>
      <c r="F493" s="5">
        <v>458.48839721312549</v>
      </c>
      <c r="G493" s="5">
        <v>1838.714588473415</v>
      </c>
      <c r="H493" s="5">
        <v>3059.3953286238452</v>
      </c>
      <c r="I493" s="5">
        <v>2923.2361773591351</v>
      </c>
      <c r="J493" s="5">
        <v>3078.1053103514269</v>
      </c>
      <c r="K493" s="5">
        <v>3090.0282441789709</v>
      </c>
      <c r="L493" s="5">
        <v>5548.4779518509076</v>
      </c>
      <c r="M493" s="5">
        <v>5698.1221444678968</v>
      </c>
      <c r="N493" s="5">
        <v>5522.9435647883274</v>
      </c>
      <c r="O493" s="5">
        <v>5552.6870975642623</v>
      </c>
      <c r="P493" s="5">
        <v>5439.9646848237453</v>
      </c>
      <c r="Q493" s="5">
        <v>5219.7341893475268</v>
      </c>
      <c r="R493" s="5">
        <v>5699.9318703426834</v>
      </c>
      <c r="S493" s="5">
        <v>5492.3253960673919</v>
      </c>
      <c r="T493" s="5">
        <v>5230.9208530235292</v>
      </c>
      <c r="U493" s="5">
        <v>5395.9405014721842</v>
      </c>
      <c r="V493" s="5">
        <v>5516.4198854357137</v>
      </c>
      <c r="W493" s="5">
        <v>5744.6855205021702</v>
      </c>
      <c r="X493" s="5">
        <v>5796.6150887325848</v>
      </c>
      <c r="Y493" s="5">
        <v>5388.4642318134856</v>
      </c>
      <c r="Z493" s="5">
        <v>5546.1128837164042</v>
      </c>
      <c r="AA493" s="5">
        <v>4996.9764062177219</v>
      </c>
      <c r="AB493" s="5">
        <v>4772.1569588360344</v>
      </c>
      <c r="AC493" s="5">
        <v>5173.9393324218763</v>
      </c>
      <c r="AD493" s="5">
        <v>5057.4236467035207</v>
      </c>
      <c r="AE493" s="5">
        <v>4803.0850998914448</v>
      </c>
      <c r="AF493" s="5">
        <v>4896.3593855663421</v>
      </c>
      <c r="AG493" s="5">
        <v>4976.5200380600381</v>
      </c>
    </row>
    <row r="495" spans="1:33">
      <c r="A495" s="56" t="s">
        <v>70</v>
      </c>
      <c r="B495" s="56" t="s">
        <v>163</v>
      </c>
      <c r="C495" s="56" t="s">
        <v>290</v>
      </c>
      <c r="D495" s="56" t="s">
        <v>291</v>
      </c>
      <c r="E495" s="56" t="s">
        <v>141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</row>
    <row r="496" spans="1:33">
      <c r="A496" s="56" t="s">
        <v>70</v>
      </c>
      <c r="B496" s="56" t="s">
        <v>163</v>
      </c>
      <c r="C496" s="56" t="s">
        <v>292</v>
      </c>
      <c r="D496" s="56" t="s">
        <v>293</v>
      </c>
      <c r="E496" s="56" t="s">
        <v>141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</row>
    <row r="497" spans="1:33">
      <c r="A497" s="56" t="s">
        <v>70</v>
      </c>
      <c r="B497" s="56" t="s">
        <v>198</v>
      </c>
      <c r="C497" s="56" t="s">
        <v>294</v>
      </c>
      <c r="D497" s="56" t="s">
        <v>295</v>
      </c>
      <c r="E497" s="56" t="s">
        <v>141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</row>
    <row r="498" spans="1:33">
      <c r="A498" s="56" t="s">
        <v>70</v>
      </c>
      <c r="B498" s="56" t="s">
        <v>200</v>
      </c>
      <c r="C498" s="56" t="s">
        <v>296</v>
      </c>
      <c r="D498" s="56" t="s">
        <v>297</v>
      </c>
      <c r="E498" s="56" t="s">
        <v>141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</row>
    <row r="499" spans="1:33">
      <c r="A499" s="56" t="s">
        <v>70</v>
      </c>
      <c r="B499" s="56" t="s">
        <v>198</v>
      </c>
      <c r="C499" s="56" t="s">
        <v>298</v>
      </c>
      <c r="D499" s="56" t="s">
        <v>299</v>
      </c>
      <c r="E499" s="56" t="s">
        <v>141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</row>
    <row r="500" spans="1:33">
      <c r="A500" s="56" t="s">
        <v>70</v>
      </c>
      <c r="B500" s="56" t="s">
        <v>199</v>
      </c>
      <c r="C500" s="56" t="s">
        <v>300</v>
      </c>
      <c r="D500" s="56" t="s">
        <v>301</v>
      </c>
      <c r="E500" s="56" t="s">
        <v>141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</row>
    <row r="502" spans="1:33">
      <c r="A502" s="56" t="s">
        <v>73</v>
      </c>
      <c r="B502" s="56" t="s">
        <v>197</v>
      </c>
      <c r="C502" s="56" t="s">
        <v>215</v>
      </c>
      <c r="D502" s="56" t="s">
        <v>216</v>
      </c>
      <c r="E502" s="56" t="s">
        <v>217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</row>
    <row r="503" spans="1:33">
      <c r="A503" s="56" t="s">
        <v>73</v>
      </c>
      <c r="B503" s="56" t="s">
        <v>197</v>
      </c>
      <c r="C503" s="56" t="s">
        <v>218</v>
      </c>
      <c r="D503" s="56" t="s">
        <v>219</v>
      </c>
      <c r="E503" s="56" t="s">
        <v>217</v>
      </c>
      <c r="F503" s="5">
        <v>197.67159247828999</v>
      </c>
      <c r="G503" s="5">
        <v>165.96817224818</v>
      </c>
      <c r="H503" s="5">
        <v>184.27978269814</v>
      </c>
      <c r="I503" s="5">
        <v>187.4246220940949</v>
      </c>
      <c r="J503" s="5">
        <v>180.87467212838999</v>
      </c>
      <c r="K503" s="5">
        <v>185.90785063083001</v>
      </c>
      <c r="L503" s="5">
        <v>184.79573653392501</v>
      </c>
      <c r="M503" s="5">
        <v>174.72166499433999</v>
      </c>
      <c r="N503" s="5">
        <v>178.43676349316499</v>
      </c>
      <c r="O503" s="5">
        <v>154.2389891496</v>
      </c>
      <c r="P503" s="5">
        <v>165.67943831859</v>
      </c>
      <c r="Q503" s="5">
        <v>153.75877319251001</v>
      </c>
      <c r="R503" s="5">
        <v>153.78218400572999</v>
      </c>
      <c r="S503" s="5">
        <v>149.22055422283489</v>
      </c>
      <c r="T503" s="5">
        <v>60.284177730060009</v>
      </c>
      <c r="U503" s="5">
        <v>55.348956378379988</v>
      </c>
      <c r="V503" s="5">
        <v>29.48087502382003</v>
      </c>
      <c r="W503" s="5">
        <v>26.220051922955001</v>
      </c>
      <c r="X503" s="5">
        <v>25.512394722765009</v>
      </c>
      <c r="Y503" s="5">
        <v>25.290495781084999</v>
      </c>
      <c r="Z503" s="5">
        <v>23.205794805615032</v>
      </c>
      <c r="AA503" s="5">
        <v>22.191280319320001</v>
      </c>
      <c r="AB503" s="5">
        <v>21.969681012705021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</row>
    <row r="504" spans="1:33">
      <c r="A504" s="56" t="s">
        <v>73</v>
      </c>
      <c r="B504" s="56" t="s">
        <v>197</v>
      </c>
      <c r="C504" s="56" t="s">
        <v>220</v>
      </c>
      <c r="D504" s="56" t="s">
        <v>221</v>
      </c>
      <c r="E504" s="56" t="s">
        <v>217</v>
      </c>
      <c r="F504" s="5">
        <v>972.7642821652197</v>
      </c>
      <c r="G504" s="5">
        <v>793.78960161531541</v>
      </c>
      <c r="H504" s="5">
        <v>950.17042545376489</v>
      </c>
      <c r="I504" s="5">
        <v>961.48058122648501</v>
      </c>
      <c r="J504" s="5">
        <v>918.1914960514099</v>
      </c>
      <c r="K504" s="5">
        <v>887.38713217576537</v>
      </c>
      <c r="L504" s="5">
        <v>832.47017797676949</v>
      </c>
      <c r="M504" s="5">
        <v>906.29688854130006</v>
      </c>
      <c r="N504" s="5">
        <v>934.50466119216992</v>
      </c>
      <c r="O504" s="5">
        <v>725.56662143478502</v>
      </c>
      <c r="P504" s="5">
        <v>819.46208711898498</v>
      </c>
      <c r="Q504" s="5">
        <v>823.02785155448464</v>
      </c>
      <c r="R504" s="5">
        <v>852.37134805040068</v>
      </c>
      <c r="S504" s="5">
        <v>922.59615820257011</v>
      </c>
      <c r="T504" s="5">
        <v>1274.8288471953599</v>
      </c>
      <c r="U504" s="5">
        <v>1217.103729077935</v>
      </c>
      <c r="V504" s="5">
        <v>1177.6626069802851</v>
      </c>
      <c r="W504" s="5">
        <v>1161.77051437106</v>
      </c>
      <c r="X504" s="5">
        <v>1969.5567243456151</v>
      </c>
      <c r="Y504" s="5">
        <v>1724.658697216764</v>
      </c>
      <c r="Z504" s="5">
        <v>2366.922148422846</v>
      </c>
      <c r="AA504" s="5">
        <v>2532.7070890182031</v>
      </c>
      <c r="AB504" s="5">
        <v>2493.0529234327259</v>
      </c>
      <c r="AC504" s="5">
        <v>2494.079458170218</v>
      </c>
      <c r="AD504" s="5">
        <v>2599.7147930233732</v>
      </c>
      <c r="AE504" s="5">
        <v>2536.1279693086171</v>
      </c>
      <c r="AF504" s="5">
        <v>2247.4659638748558</v>
      </c>
      <c r="AG504" s="5">
        <v>2196.3538748884962</v>
      </c>
    </row>
    <row r="505" spans="1:33">
      <c r="A505" s="56" t="s">
        <v>73</v>
      </c>
      <c r="B505" s="56" t="s">
        <v>197</v>
      </c>
      <c r="C505" s="56" t="s">
        <v>222</v>
      </c>
      <c r="D505" s="56" t="s">
        <v>223</v>
      </c>
      <c r="E505" s="56" t="s">
        <v>217</v>
      </c>
      <c r="F505" s="5">
        <v>1337.4079244664699</v>
      </c>
      <c r="G505" s="5">
        <v>1208.7780165378199</v>
      </c>
      <c r="H505" s="5">
        <v>1366.0334118668</v>
      </c>
      <c r="I505" s="5">
        <v>1366.9511550554109</v>
      </c>
      <c r="J505" s="5">
        <v>1321.3625961564651</v>
      </c>
      <c r="K505" s="5">
        <v>1345.3225619099301</v>
      </c>
      <c r="L505" s="5">
        <v>1288.6274749320801</v>
      </c>
      <c r="M505" s="5">
        <v>1323.22711132629</v>
      </c>
      <c r="N505" s="5">
        <v>1313.1371169921899</v>
      </c>
      <c r="O505" s="5">
        <v>1071.92854034006</v>
      </c>
      <c r="P505" s="5">
        <v>1209.5902209211961</v>
      </c>
      <c r="Q505" s="5">
        <v>1210.192123656775</v>
      </c>
      <c r="R505" s="5">
        <v>1241.5252408067599</v>
      </c>
      <c r="S505" s="5">
        <v>1266.472132754425</v>
      </c>
      <c r="T505" s="5">
        <v>1198.2443784657301</v>
      </c>
      <c r="U505" s="5">
        <v>1137.77684883091</v>
      </c>
      <c r="V505" s="5">
        <v>1156.8211965843309</v>
      </c>
      <c r="W505" s="5">
        <v>1120.685627016536</v>
      </c>
      <c r="X505" s="5">
        <v>1108.77984532904</v>
      </c>
      <c r="Y505" s="5">
        <v>1099.7743704110451</v>
      </c>
      <c r="Z505" s="5">
        <v>925.4877408870102</v>
      </c>
      <c r="AA505" s="5">
        <v>930.44917613482016</v>
      </c>
      <c r="AB505" s="5">
        <v>897.6124756934795</v>
      </c>
      <c r="AC505" s="5">
        <v>938.9182088421353</v>
      </c>
      <c r="AD505" s="5">
        <v>1020.027785395135</v>
      </c>
      <c r="AE505" s="5">
        <v>2391.1198216671301</v>
      </c>
      <c r="AF505" s="5">
        <v>2382.7294537164548</v>
      </c>
      <c r="AG505" s="5">
        <v>2368.1849025363149</v>
      </c>
    </row>
    <row r="506" spans="1:33">
      <c r="A506" s="56" t="s">
        <v>73</v>
      </c>
      <c r="B506" s="56" t="s">
        <v>197</v>
      </c>
      <c r="C506" s="56" t="s">
        <v>224</v>
      </c>
      <c r="D506" s="56" t="s">
        <v>225</v>
      </c>
      <c r="E506" s="56" t="s">
        <v>217</v>
      </c>
      <c r="F506" s="5">
        <v>34.927791926280051</v>
      </c>
      <c r="G506" s="5">
        <v>27.571605185805019</v>
      </c>
      <c r="H506" s="5">
        <v>30.403300745709991</v>
      </c>
      <c r="I506" s="5">
        <v>30.20891427633002</v>
      </c>
      <c r="J506" s="5">
        <v>125.98054124166001</v>
      </c>
      <c r="K506" s="5">
        <v>126.24783415394501</v>
      </c>
      <c r="L506" s="5">
        <v>123.9221962923951</v>
      </c>
      <c r="M506" s="5">
        <v>142.75917459161499</v>
      </c>
      <c r="N506" s="5">
        <v>143.14001802254501</v>
      </c>
      <c r="O506" s="5">
        <v>133.49800218018009</v>
      </c>
      <c r="P506" s="5">
        <v>141.15539906574</v>
      </c>
      <c r="Q506" s="5">
        <v>136.560297862845</v>
      </c>
      <c r="R506" s="5">
        <v>141.56137354474501</v>
      </c>
      <c r="S506" s="5">
        <v>148.40106181474499</v>
      </c>
      <c r="T506" s="5">
        <v>136.480126230645</v>
      </c>
      <c r="U506" s="5">
        <v>129.04636541670499</v>
      </c>
      <c r="V506" s="5">
        <v>134.8786213282651</v>
      </c>
      <c r="W506" s="5">
        <v>133.83438991964999</v>
      </c>
      <c r="X506" s="5">
        <v>137.7436953271451</v>
      </c>
      <c r="Y506" s="5">
        <v>135.31679961735489</v>
      </c>
      <c r="Z506" s="5">
        <v>123.92652452519</v>
      </c>
      <c r="AA506" s="5">
        <v>122.097769125195</v>
      </c>
      <c r="AB506" s="5">
        <v>115.623577463095</v>
      </c>
      <c r="AC506" s="5">
        <v>122.452038682135</v>
      </c>
      <c r="AD506" s="5">
        <v>132.57792455697489</v>
      </c>
      <c r="AE506" s="5">
        <v>125.24446907710011</v>
      </c>
      <c r="AF506" s="5">
        <v>117.773663926645</v>
      </c>
      <c r="AG506" s="5">
        <v>116.06771797217</v>
      </c>
    </row>
    <row r="507" spans="1:33">
      <c r="A507" s="56" t="s">
        <v>73</v>
      </c>
      <c r="B507" s="56" t="s">
        <v>197</v>
      </c>
      <c r="C507" s="56" t="s">
        <v>226</v>
      </c>
      <c r="D507" s="56" t="s">
        <v>227</v>
      </c>
      <c r="E507" s="56" t="s">
        <v>217</v>
      </c>
      <c r="F507" s="5">
        <v>175.021231807585</v>
      </c>
      <c r="G507" s="5">
        <v>192.42701624333981</v>
      </c>
      <c r="H507" s="5">
        <v>178.31945659147519</v>
      </c>
      <c r="I507" s="5">
        <v>193.09891124620009</v>
      </c>
      <c r="J507" s="5">
        <v>193.60371374332499</v>
      </c>
      <c r="K507" s="5">
        <v>815.75961886997959</v>
      </c>
      <c r="L507" s="5">
        <v>792.30903737487984</v>
      </c>
      <c r="M507" s="5">
        <v>3812.4053561334972</v>
      </c>
      <c r="N507" s="5">
        <v>3639.1209653037722</v>
      </c>
      <c r="O507" s="5">
        <v>3037.679535250837</v>
      </c>
      <c r="P507" s="5">
        <v>4630.9165154274697</v>
      </c>
      <c r="Q507" s="5">
        <v>4669.1179223954314</v>
      </c>
      <c r="R507" s="5">
        <v>4967.3797634083057</v>
      </c>
      <c r="S507" s="5">
        <v>7772.148239879315</v>
      </c>
      <c r="T507" s="5">
        <v>9490.2000075971609</v>
      </c>
      <c r="U507" s="5">
        <v>11443.46287560464</v>
      </c>
      <c r="V507" s="5">
        <v>17465.328488099531</v>
      </c>
      <c r="W507" s="5">
        <v>17385.946046939978</v>
      </c>
      <c r="X507" s="5">
        <v>18163.80179606142</v>
      </c>
      <c r="Y507" s="5">
        <v>17644.05256329133</v>
      </c>
      <c r="Z507" s="5">
        <v>14565.127745179891</v>
      </c>
      <c r="AA507" s="5">
        <v>16245.12116253149</v>
      </c>
      <c r="AB507" s="5">
        <v>16103.116219822719</v>
      </c>
      <c r="AC507" s="5">
        <v>17184.543533459291</v>
      </c>
      <c r="AD507" s="5">
        <v>17536.612420308851</v>
      </c>
      <c r="AE507" s="5">
        <v>17645.126296722181</v>
      </c>
      <c r="AF507" s="5">
        <v>16930.85283357952</v>
      </c>
      <c r="AG507" s="5">
        <v>17051.399870954549</v>
      </c>
    </row>
    <row r="508" spans="1:33">
      <c r="A508" s="56" t="s">
        <v>73</v>
      </c>
      <c r="B508" s="56" t="s">
        <v>197</v>
      </c>
      <c r="C508" s="56" t="s">
        <v>228</v>
      </c>
      <c r="D508" s="56" t="s">
        <v>229</v>
      </c>
      <c r="E508" s="56" t="s">
        <v>217</v>
      </c>
      <c r="F508" s="5">
        <v>733.66838872869494</v>
      </c>
      <c r="G508" s="5">
        <v>946.51009095439963</v>
      </c>
      <c r="H508" s="5">
        <v>1035.3778211589599</v>
      </c>
      <c r="I508" s="5">
        <v>1105.6125532917749</v>
      </c>
      <c r="J508" s="5">
        <v>1113.3065202677251</v>
      </c>
      <c r="K508" s="5">
        <v>1058.1114637895951</v>
      </c>
      <c r="L508" s="5">
        <v>1006.614611326489</v>
      </c>
      <c r="M508" s="5">
        <v>1006.072811829325</v>
      </c>
      <c r="N508" s="5">
        <v>982.16993540969497</v>
      </c>
      <c r="O508" s="5">
        <v>839.15261019005015</v>
      </c>
      <c r="P508" s="5">
        <v>912.59948475168471</v>
      </c>
      <c r="Q508" s="5">
        <v>899.3353472445101</v>
      </c>
      <c r="R508" s="5">
        <v>965.31283843136487</v>
      </c>
      <c r="S508" s="5">
        <v>926.18492496617</v>
      </c>
      <c r="T508" s="5">
        <v>911.47025767701507</v>
      </c>
      <c r="U508" s="5">
        <v>865.71942365778</v>
      </c>
      <c r="V508" s="5">
        <v>891.52973395145523</v>
      </c>
      <c r="W508" s="5">
        <v>919.42218056326465</v>
      </c>
      <c r="X508" s="5">
        <v>966.22602336911996</v>
      </c>
      <c r="Y508" s="5">
        <v>1449.7472161610201</v>
      </c>
      <c r="Z508" s="5">
        <v>1612.4289281799099</v>
      </c>
      <c r="AA508" s="5">
        <v>1654.4860699732401</v>
      </c>
      <c r="AB508" s="5">
        <v>1580.655456135509</v>
      </c>
      <c r="AC508" s="5">
        <v>2043.9557259152259</v>
      </c>
      <c r="AD508" s="5">
        <v>2070.6112416798442</v>
      </c>
      <c r="AE508" s="5">
        <v>4229.2778384830563</v>
      </c>
      <c r="AF508" s="5">
        <v>4145.413498091275</v>
      </c>
      <c r="AG508" s="5">
        <v>4044.2522855152142</v>
      </c>
    </row>
    <row r="509" spans="1:33">
      <c r="A509" s="56" t="s">
        <v>73</v>
      </c>
      <c r="B509" s="56" t="s">
        <v>197</v>
      </c>
      <c r="C509" s="56" t="s">
        <v>230</v>
      </c>
      <c r="D509" s="56" t="s">
        <v>231</v>
      </c>
      <c r="E509" s="56" t="s">
        <v>217</v>
      </c>
      <c r="F509" s="5">
        <v>2724.56427119008</v>
      </c>
      <c r="G509" s="5">
        <v>2812.6858821605192</v>
      </c>
      <c r="H509" s="5">
        <v>2952.2458003465449</v>
      </c>
      <c r="I509" s="5">
        <v>3023.2190649884651</v>
      </c>
      <c r="J509" s="5">
        <v>3055.6995350933239</v>
      </c>
      <c r="K509" s="5">
        <v>3067.5785713170199</v>
      </c>
      <c r="L509" s="5">
        <v>3034.9175068147752</v>
      </c>
      <c r="M509" s="5">
        <v>3027.9254722139899</v>
      </c>
      <c r="N509" s="5">
        <v>2899.609144785406</v>
      </c>
      <c r="O509" s="5">
        <v>4384.7080342303998</v>
      </c>
      <c r="P509" s="5">
        <v>4806.1017114787292</v>
      </c>
      <c r="Q509" s="5">
        <v>5713.6698524560888</v>
      </c>
      <c r="R509" s="5">
        <v>6064.7389885392286</v>
      </c>
      <c r="S509" s="5">
        <v>6261.2038117789934</v>
      </c>
      <c r="T509" s="5">
        <v>7527.6890568837707</v>
      </c>
      <c r="U509" s="5">
        <v>7883.7888416457681</v>
      </c>
      <c r="V509" s="5">
        <v>11308.228479871261</v>
      </c>
      <c r="W509" s="5">
        <v>11626.437637804</v>
      </c>
      <c r="X509" s="5">
        <v>12430.915351499911</v>
      </c>
      <c r="Y509" s="5">
        <v>12188.360399141689</v>
      </c>
      <c r="Z509" s="5">
        <v>12084.750955078211</v>
      </c>
      <c r="AA509" s="5">
        <v>12769.80054354379</v>
      </c>
      <c r="AB509" s="5">
        <v>14936.229443985359</v>
      </c>
      <c r="AC509" s="5">
        <v>15597.947008743109</v>
      </c>
      <c r="AD509" s="5">
        <v>14986.63358985814</v>
      </c>
      <c r="AE509" s="5">
        <v>15851.934466854929</v>
      </c>
      <c r="AF509" s="5">
        <v>19281.614876636711</v>
      </c>
      <c r="AG509" s="5">
        <v>19537.764900581831</v>
      </c>
    </row>
    <row r="510" spans="1:33">
      <c r="A510" s="56" t="s">
        <v>73</v>
      </c>
      <c r="B510" s="56" t="s">
        <v>197</v>
      </c>
      <c r="C510" s="56" t="s">
        <v>232</v>
      </c>
      <c r="D510" s="56" t="s">
        <v>233</v>
      </c>
      <c r="E510" s="56" t="s">
        <v>217</v>
      </c>
      <c r="F510" s="5">
        <v>0</v>
      </c>
      <c r="G510" s="5">
        <v>5.1792699999999993E-6</v>
      </c>
      <c r="H510" s="5">
        <v>1.2473935E-5</v>
      </c>
      <c r="I510" s="5">
        <v>4.0499815000000023E-5</v>
      </c>
      <c r="J510" s="5">
        <v>1.183500099999999E-4</v>
      </c>
      <c r="K510" s="5">
        <v>2.5608522999999997E-4</v>
      </c>
      <c r="L510" s="5">
        <v>2.4552571499999998E-4</v>
      </c>
      <c r="M510" s="5">
        <v>281.77716865312522</v>
      </c>
      <c r="N510" s="5">
        <v>271.8161299529749</v>
      </c>
      <c r="O510" s="5">
        <v>235.83628210059999</v>
      </c>
      <c r="P510" s="5">
        <v>260.28754633329999</v>
      </c>
      <c r="Q510" s="5">
        <v>246.59399542284501</v>
      </c>
      <c r="R510" s="5">
        <v>280.534004089235</v>
      </c>
      <c r="S510" s="5">
        <v>276.04352515138038</v>
      </c>
      <c r="T510" s="5">
        <v>277.88215878404009</v>
      </c>
      <c r="U510" s="5">
        <v>280.55020587018009</v>
      </c>
      <c r="V510" s="5">
        <v>300.37400469789492</v>
      </c>
      <c r="W510" s="5">
        <v>708.77517750751485</v>
      </c>
      <c r="X510" s="5">
        <v>2338.6351574570608</v>
      </c>
      <c r="Y510" s="5">
        <v>6523.2435301692449</v>
      </c>
      <c r="Z510" s="5">
        <v>5512.0037640888913</v>
      </c>
      <c r="AA510" s="5">
        <v>5991.6586451672538</v>
      </c>
      <c r="AB510" s="5">
        <v>5765.6438110039398</v>
      </c>
      <c r="AC510" s="5">
        <v>7995.3024978808498</v>
      </c>
      <c r="AD510" s="5">
        <v>8442.8802135573969</v>
      </c>
      <c r="AE510" s="5">
        <v>13109.994502272029</v>
      </c>
      <c r="AF510" s="5">
        <v>13035.933167988789</v>
      </c>
      <c r="AG510" s="5">
        <v>13241.83854485958</v>
      </c>
    </row>
    <row r="511" spans="1:33">
      <c r="A511" s="56" t="s">
        <v>73</v>
      </c>
      <c r="B511" s="56" t="s">
        <v>163</v>
      </c>
      <c r="C511" s="56" t="s">
        <v>234</v>
      </c>
      <c r="D511" s="56" t="s">
        <v>235</v>
      </c>
      <c r="E511" s="56" t="s">
        <v>217</v>
      </c>
      <c r="F511" s="5">
        <v>6.9354650000000009E-6</v>
      </c>
      <c r="G511" s="5">
        <v>6.43318E-6</v>
      </c>
      <c r="H511" s="5">
        <v>1.3088514999999999E-5</v>
      </c>
      <c r="I511" s="5">
        <v>2.8468545000000051E-5</v>
      </c>
      <c r="J511" s="5">
        <v>2.7581325000000012E-5</v>
      </c>
      <c r="K511" s="5">
        <v>3.0412810000000009E-5</v>
      </c>
      <c r="L511" s="5">
        <v>5.7840990000000051E-5</v>
      </c>
      <c r="M511" s="5">
        <v>5.8612265000000012E-5</v>
      </c>
      <c r="N511" s="5">
        <v>6.294406500000001E-5</v>
      </c>
      <c r="O511" s="5">
        <v>5.8296774999999992E-5</v>
      </c>
      <c r="P511" s="5">
        <v>5.8776515000000003E-5</v>
      </c>
      <c r="Q511" s="5">
        <v>7.9887635000000013E-5</v>
      </c>
      <c r="R511" s="5">
        <v>7.5920975000000053E-5</v>
      </c>
      <c r="S511" s="5">
        <v>7.3250695000000033E-5</v>
      </c>
      <c r="T511" s="5">
        <v>2.0992394E-4</v>
      </c>
      <c r="U511" s="5">
        <v>1.3747944799999991E-3</v>
      </c>
      <c r="V511" s="5">
        <v>1.5648260699999989E-3</v>
      </c>
      <c r="W511" s="5">
        <v>1.49634094E-3</v>
      </c>
      <c r="X511" s="5">
        <v>1.407653935E-3</v>
      </c>
      <c r="Y511" s="5">
        <v>1.3307802549999989E-3</v>
      </c>
      <c r="Z511" s="5">
        <v>1.2452707150000001E-3</v>
      </c>
      <c r="AA511" s="5">
        <v>1.2454471650000019E-3</v>
      </c>
      <c r="AB511" s="5">
        <v>1.411213425E-3</v>
      </c>
      <c r="AC511" s="5">
        <v>1.58425503E-3</v>
      </c>
      <c r="AD511" s="5">
        <v>818.30818549358958</v>
      </c>
      <c r="AE511" s="5">
        <v>2995.678027860039</v>
      </c>
      <c r="AF511" s="5">
        <v>2934.0620803068869</v>
      </c>
      <c r="AG511" s="5">
        <v>3169.6363663418701</v>
      </c>
    </row>
    <row r="512" spans="1:33">
      <c r="A512" s="56" t="s">
        <v>73</v>
      </c>
      <c r="B512" s="56" t="s">
        <v>163</v>
      </c>
      <c r="C512" s="56" t="s">
        <v>236</v>
      </c>
      <c r="D512" s="56" t="s">
        <v>237</v>
      </c>
      <c r="E512" s="56" t="s">
        <v>217</v>
      </c>
      <c r="F512" s="5">
        <v>370.24974672008011</v>
      </c>
      <c r="G512" s="5">
        <v>339.34298888145003</v>
      </c>
      <c r="H512" s="5">
        <v>368.880120723625</v>
      </c>
      <c r="I512" s="5">
        <v>380.26094534277468</v>
      </c>
      <c r="J512" s="5">
        <v>389.58535162358021</v>
      </c>
      <c r="K512" s="5">
        <v>398.58126047277489</v>
      </c>
      <c r="L512" s="5">
        <v>385.85452180597503</v>
      </c>
      <c r="M512" s="5">
        <v>366.26245921154998</v>
      </c>
      <c r="N512" s="5">
        <v>362.13985443470011</v>
      </c>
      <c r="O512" s="5">
        <v>324.54821523252502</v>
      </c>
      <c r="P512" s="5">
        <v>336.12243337794013</v>
      </c>
      <c r="Q512" s="5">
        <v>358.61319002457992</v>
      </c>
      <c r="R512" s="5">
        <v>366.46835867852002</v>
      </c>
      <c r="S512" s="5">
        <v>356.93211619039511</v>
      </c>
      <c r="T512" s="5">
        <v>367.56538649118522</v>
      </c>
      <c r="U512" s="5">
        <v>372.78467312409492</v>
      </c>
      <c r="V512" s="5">
        <v>425.16570115863482</v>
      </c>
      <c r="W512" s="5">
        <v>406.78686452616989</v>
      </c>
      <c r="X512" s="5">
        <v>365.80444111427488</v>
      </c>
      <c r="Y512" s="5">
        <v>368.03742284879502</v>
      </c>
      <c r="Z512" s="5">
        <v>372.75580816707509</v>
      </c>
      <c r="AA512" s="5">
        <v>367.23878497070478</v>
      </c>
      <c r="AB512" s="5">
        <v>366.22978706516022</v>
      </c>
      <c r="AC512" s="5">
        <v>384.21336843743501</v>
      </c>
      <c r="AD512" s="5">
        <v>383.94807698297473</v>
      </c>
      <c r="AE512" s="5">
        <v>373.13549694545497</v>
      </c>
      <c r="AF512" s="5">
        <v>372.11568919019521</v>
      </c>
      <c r="AG512" s="5">
        <v>379.79585247848519</v>
      </c>
    </row>
    <row r="513" spans="1:33">
      <c r="A513" s="56" t="s">
        <v>73</v>
      </c>
      <c r="B513" s="56" t="s">
        <v>163</v>
      </c>
      <c r="C513" s="56" t="s">
        <v>238</v>
      </c>
      <c r="D513" s="56" t="s">
        <v>239</v>
      </c>
      <c r="E513" s="56" t="s">
        <v>217</v>
      </c>
      <c r="F513" s="5">
        <v>1059.1884481403699</v>
      </c>
      <c r="G513" s="5">
        <v>1029.950162546505</v>
      </c>
      <c r="H513" s="5">
        <v>1058.565534230225</v>
      </c>
      <c r="I513" s="5">
        <v>1114.1866326552599</v>
      </c>
      <c r="J513" s="5">
        <v>2307.5102834562208</v>
      </c>
      <c r="K513" s="5">
        <v>4160.1722862191273</v>
      </c>
      <c r="L513" s="5">
        <v>4063.9550663217419</v>
      </c>
      <c r="M513" s="5">
        <v>3887.8177696897101</v>
      </c>
      <c r="N513" s="5">
        <v>3758.842976416367</v>
      </c>
      <c r="O513" s="5">
        <v>3207.154545917861</v>
      </c>
      <c r="P513" s="5">
        <v>3419.608943701945</v>
      </c>
      <c r="Q513" s="5">
        <v>4060.6020985571799</v>
      </c>
      <c r="R513" s="5">
        <v>4389.0440584330709</v>
      </c>
      <c r="S513" s="5">
        <v>6859.0797966872169</v>
      </c>
      <c r="T513" s="5">
        <v>7625.1797335029023</v>
      </c>
      <c r="U513" s="5">
        <v>7132.4121885462519</v>
      </c>
      <c r="V513" s="5">
        <v>7961.0518271656292</v>
      </c>
      <c r="W513" s="5">
        <v>7753.2449887272478</v>
      </c>
      <c r="X513" s="5">
        <v>7263.778435048268</v>
      </c>
      <c r="Y513" s="5">
        <v>7006.9572441179471</v>
      </c>
      <c r="Z513" s="5">
        <v>7151.2215216536024</v>
      </c>
      <c r="AA513" s="5">
        <v>7564.370293739541</v>
      </c>
      <c r="AB513" s="5">
        <v>10010.91084101842</v>
      </c>
      <c r="AC513" s="5">
        <v>12334.57206690778</v>
      </c>
      <c r="AD513" s="5">
        <v>12067.373633989841</v>
      </c>
      <c r="AE513" s="5">
        <v>13200.11304761296</v>
      </c>
      <c r="AF513" s="5">
        <v>13591.57414832822</v>
      </c>
      <c r="AG513" s="5">
        <v>14701.990747187439</v>
      </c>
    </row>
    <row r="514" spans="1:33">
      <c r="A514" s="56" t="s">
        <v>73</v>
      </c>
      <c r="B514" s="56" t="s">
        <v>163</v>
      </c>
      <c r="C514" s="56" t="s">
        <v>240</v>
      </c>
      <c r="D514" s="56" t="s">
        <v>241</v>
      </c>
      <c r="E514" s="56" t="s">
        <v>217</v>
      </c>
      <c r="F514" s="5">
        <v>1604.5309972468649</v>
      </c>
      <c r="G514" s="5">
        <v>1538.7293884307901</v>
      </c>
      <c r="H514" s="5">
        <v>1557.849520098725</v>
      </c>
      <c r="I514" s="5">
        <v>3790.2492490364898</v>
      </c>
      <c r="J514" s="5">
        <v>3794.7541925472842</v>
      </c>
      <c r="K514" s="5">
        <v>4376.8720764721002</v>
      </c>
      <c r="L514" s="5">
        <v>5672.9498256629231</v>
      </c>
      <c r="M514" s="5">
        <v>5502.3869850754218</v>
      </c>
      <c r="N514" s="5">
        <v>6577.6066571109532</v>
      </c>
      <c r="O514" s="5">
        <v>6303.3134329085187</v>
      </c>
      <c r="P514" s="5">
        <v>6620.2493888085301</v>
      </c>
      <c r="Q514" s="5">
        <v>8271.9577183599376</v>
      </c>
      <c r="R514" s="5">
        <v>8147.7615224311603</v>
      </c>
      <c r="S514" s="5">
        <v>7997.3179495701324</v>
      </c>
      <c r="T514" s="5">
        <v>8155.9603495766587</v>
      </c>
      <c r="U514" s="5">
        <v>9493.5875851662968</v>
      </c>
      <c r="V514" s="5">
        <v>10553.163347156869</v>
      </c>
      <c r="W514" s="5">
        <v>10622.27072214179</v>
      </c>
      <c r="X514" s="5">
        <v>13660.776621762579</v>
      </c>
      <c r="Y514" s="5">
        <v>13232.27343775828</v>
      </c>
      <c r="Z514" s="5">
        <v>11893.757217905621</v>
      </c>
      <c r="AA514" s="5">
        <v>12375.851756990551</v>
      </c>
      <c r="AB514" s="5">
        <v>13764.754529974171</v>
      </c>
      <c r="AC514" s="5">
        <v>13447.6353048207</v>
      </c>
      <c r="AD514" s="5">
        <v>13686.22128067622</v>
      </c>
      <c r="AE514" s="5">
        <v>13817.26485750456</v>
      </c>
      <c r="AF514" s="5">
        <v>13471.030000055851</v>
      </c>
      <c r="AG514" s="5">
        <v>14532.40576989944</v>
      </c>
    </row>
    <row r="515" spans="1:33">
      <c r="A515" s="56" t="s">
        <v>73</v>
      </c>
      <c r="B515" s="56" t="s">
        <v>163</v>
      </c>
      <c r="C515" s="56" t="s">
        <v>242</v>
      </c>
      <c r="D515" s="56" t="s">
        <v>243</v>
      </c>
      <c r="E515" s="56" t="s">
        <v>217</v>
      </c>
      <c r="F515" s="5">
        <v>112.65467331765019</v>
      </c>
      <c r="G515" s="5">
        <v>102.72070369275011</v>
      </c>
      <c r="H515" s="5">
        <v>108.23370454449</v>
      </c>
      <c r="I515" s="5">
        <v>252.63389056208001</v>
      </c>
      <c r="J515" s="5">
        <v>295.22353948251009</v>
      </c>
      <c r="K515" s="5">
        <v>292.20916134184012</v>
      </c>
      <c r="L515" s="5">
        <v>386.0354246652297</v>
      </c>
      <c r="M515" s="5">
        <v>431.17665933561489</v>
      </c>
      <c r="N515" s="5">
        <v>396.00696697090513</v>
      </c>
      <c r="O515" s="5">
        <v>368.16381187179508</v>
      </c>
      <c r="P515" s="5">
        <v>384.17966275624502</v>
      </c>
      <c r="Q515" s="5">
        <v>388.6683816649653</v>
      </c>
      <c r="R515" s="5">
        <v>370.49877994444489</v>
      </c>
      <c r="S515" s="5">
        <v>370.27316839311499</v>
      </c>
      <c r="T515" s="5">
        <v>339.09477880815479</v>
      </c>
      <c r="U515" s="5">
        <v>435.264484496585</v>
      </c>
      <c r="V515" s="5">
        <v>479.44909361642488</v>
      </c>
      <c r="W515" s="5">
        <v>469.50273216435022</v>
      </c>
      <c r="X515" s="5">
        <v>455.7019428475449</v>
      </c>
      <c r="Y515" s="5">
        <v>398.44999676887483</v>
      </c>
      <c r="Z515" s="5">
        <v>459.25529525226489</v>
      </c>
      <c r="AA515" s="5">
        <v>458.24419899607</v>
      </c>
      <c r="AB515" s="5">
        <v>436.63557243501498</v>
      </c>
      <c r="AC515" s="5">
        <v>422.21770266675009</v>
      </c>
      <c r="AD515" s="5">
        <v>436.29370996541451</v>
      </c>
      <c r="AE515" s="5">
        <v>387.87550701906531</v>
      </c>
      <c r="AF515" s="5">
        <v>444.79180646804508</v>
      </c>
      <c r="AG515" s="5">
        <v>426.53266105363491</v>
      </c>
    </row>
    <row r="516" spans="1:33">
      <c r="A516" s="56" t="s">
        <v>73</v>
      </c>
      <c r="B516" s="56" t="s">
        <v>163</v>
      </c>
      <c r="C516" s="56" t="s">
        <v>244</v>
      </c>
      <c r="D516" s="56" t="s">
        <v>245</v>
      </c>
      <c r="E516" s="56" t="s">
        <v>217</v>
      </c>
      <c r="F516" s="5">
        <v>1789.967744530765</v>
      </c>
      <c r="G516" s="5">
        <v>1664.36164566197</v>
      </c>
      <c r="H516" s="5">
        <v>2566.36243825157</v>
      </c>
      <c r="I516" s="5">
        <v>2544.5546854335489</v>
      </c>
      <c r="J516" s="5">
        <v>2503.7729284061502</v>
      </c>
      <c r="K516" s="5">
        <v>2599.9664484131499</v>
      </c>
      <c r="L516" s="5">
        <v>2580.4836693490761</v>
      </c>
      <c r="M516" s="5">
        <v>2568.9478636237609</v>
      </c>
      <c r="N516" s="5">
        <v>2512.6618187318891</v>
      </c>
      <c r="O516" s="5">
        <v>2579.0584493792649</v>
      </c>
      <c r="P516" s="5">
        <v>2738.1182925992448</v>
      </c>
      <c r="Q516" s="5">
        <v>2840.6972279387551</v>
      </c>
      <c r="R516" s="5">
        <v>2635.456874968716</v>
      </c>
      <c r="S516" s="5">
        <v>2774.5252635900501</v>
      </c>
      <c r="T516" s="5">
        <v>2663.7037148312602</v>
      </c>
      <c r="U516" s="5">
        <v>3113.1586098350699</v>
      </c>
      <c r="V516" s="5">
        <v>3447.822349888072</v>
      </c>
      <c r="W516" s="5">
        <v>7749.5982383561923</v>
      </c>
      <c r="X516" s="5">
        <v>7447.7960243802054</v>
      </c>
      <c r="Y516" s="5">
        <v>8626.7024978874906</v>
      </c>
      <c r="Z516" s="5">
        <v>8020.9978068252603</v>
      </c>
      <c r="AA516" s="5">
        <v>8535.2454183180143</v>
      </c>
      <c r="AB516" s="5">
        <v>8508.3391548250875</v>
      </c>
      <c r="AC516" s="5">
        <v>7491.3395465587964</v>
      </c>
      <c r="AD516" s="5">
        <v>8140.1493548722401</v>
      </c>
      <c r="AE516" s="5">
        <v>7493.0829316244644</v>
      </c>
      <c r="AF516" s="5">
        <v>7171.5048149849863</v>
      </c>
      <c r="AG516" s="5">
        <v>7384.9233533549823</v>
      </c>
    </row>
    <row r="517" spans="1:33">
      <c r="A517" s="56" t="s">
        <v>73</v>
      </c>
      <c r="B517" s="56" t="s">
        <v>163</v>
      </c>
      <c r="C517" s="56" t="s">
        <v>246</v>
      </c>
      <c r="D517" s="56" t="s">
        <v>247</v>
      </c>
      <c r="E517" s="56" t="s">
        <v>217</v>
      </c>
      <c r="F517" s="5">
        <v>851.90449045243508</v>
      </c>
      <c r="G517" s="5">
        <v>831.62239501515489</v>
      </c>
      <c r="H517" s="5">
        <v>902.50502469152036</v>
      </c>
      <c r="I517" s="5">
        <v>893.13649613313999</v>
      </c>
      <c r="J517" s="5">
        <v>880.43786929886528</v>
      </c>
      <c r="K517" s="5">
        <v>910.70828155774507</v>
      </c>
      <c r="L517" s="5">
        <v>894.37791232003508</v>
      </c>
      <c r="M517" s="5">
        <v>868.9744914280999</v>
      </c>
      <c r="N517" s="5">
        <v>862.8634606632553</v>
      </c>
      <c r="O517" s="5">
        <v>779.94628125996007</v>
      </c>
      <c r="P517" s="5">
        <v>825.09406322087011</v>
      </c>
      <c r="Q517" s="5">
        <v>863.07105365550478</v>
      </c>
      <c r="R517" s="5">
        <v>791.90309643403486</v>
      </c>
      <c r="S517" s="5">
        <v>844.50486964892991</v>
      </c>
      <c r="T517" s="5">
        <v>788.12711634919526</v>
      </c>
      <c r="U517" s="5">
        <v>759.71749960433999</v>
      </c>
      <c r="V517" s="5">
        <v>854.7374973722699</v>
      </c>
      <c r="W517" s="5">
        <v>817.83868522485466</v>
      </c>
      <c r="X517" s="5">
        <v>754.98404935568522</v>
      </c>
      <c r="Y517" s="5">
        <v>2718.6165473771698</v>
      </c>
      <c r="Z517" s="5">
        <v>2597.126588352266</v>
      </c>
      <c r="AA517" s="5">
        <v>2720.6403419152498</v>
      </c>
      <c r="AB517" s="5">
        <v>2741.2770944921408</v>
      </c>
      <c r="AC517" s="5">
        <v>2446.17352479277</v>
      </c>
      <c r="AD517" s="5">
        <v>2671.6535005282039</v>
      </c>
      <c r="AE517" s="5">
        <v>2447.7323462178701</v>
      </c>
      <c r="AF517" s="5">
        <v>2249.1439005504449</v>
      </c>
      <c r="AG517" s="5">
        <v>2230.7544558552531</v>
      </c>
    </row>
    <row r="518" spans="1:33">
      <c r="A518" s="56" t="s">
        <v>73</v>
      </c>
      <c r="B518" s="56" t="s">
        <v>163</v>
      </c>
      <c r="C518" s="56" t="s">
        <v>248</v>
      </c>
      <c r="D518" s="56" t="s">
        <v>249</v>
      </c>
      <c r="E518" s="56" t="s">
        <v>217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</row>
    <row r="519" spans="1:33">
      <c r="A519" s="56" t="s">
        <v>73</v>
      </c>
      <c r="B519" s="56" t="s">
        <v>163</v>
      </c>
      <c r="C519" s="56" t="s">
        <v>250</v>
      </c>
      <c r="D519" s="56" t="s">
        <v>251</v>
      </c>
      <c r="E519" s="56" t="s">
        <v>217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</row>
    <row r="520" spans="1:33">
      <c r="A520" s="56" t="s">
        <v>73</v>
      </c>
      <c r="B520" s="56" t="s">
        <v>198</v>
      </c>
      <c r="C520" s="56" t="s">
        <v>252</v>
      </c>
      <c r="D520" s="56" t="s">
        <v>253</v>
      </c>
      <c r="E520" s="56" t="s">
        <v>217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</row>
    <row r="521" spans="1:33">
      <c r="A521" s="56" t="s">
        <v>73</v>
      </c>
      <c r="B521" s="56" t="s">
        <v>198</v>
      </c>
      <c r="C521" s="56" t="s">
        <v>254</v>
      </c>
      <c r="D521" s="56" t="s">
        <v>255</v>
      </c>
      <c r="E521" s="56" t="s">
        <v>217</v>
      </c>
      <c r="F521" s="5">
        <v>0</v>
      </c>
      <c r="G521" s="5">
        <v>3.777745E-6</v>
      </c>
      <c r="H521" s="5">
        <v>9.6043700000000071E-6</v>
      </c>
      <c r="I521" s="5">
        <v>9.2699750000000078E-6</v>
      </c>
      <c r="J521" s="5">
        <v>8.5410350000000042E-6</v>
      </c>
      <c r="K521" s="5">
        <v>1.073118E-5</v>
      </c>
      <c r="L521" s="5">
        <v>1.6001605E-5</v>
      </c>
      <c r="M521" s="5">
        <v>2.3431844999999981E-5</v>
      </c>
      <c r="N521" s="5">
        <v>2.3452885000000009E-5</v>
      </c>
      <c r="O521" s="5">
        <v>2.1968100000000011E-5</v>
      </c>
      <c r="P521" s="5">
        <v>2.2847059999999991E-5</v>
      </c>
      <c r="Q521" s="5">
        <v>2.335152000000001E-5</v>
      </c>
      <c r="R521" s="5">
        <v>1.9024529999999999E-5</v>
      </c>
      <c r="S521" s="5">
        <v>4.5011454999999957E-5</v>
      </c>
      <c r="T521" s="5">
        <v>4.9010624999999942E-5</v>
      </c>
      <c r="U521" s="5">
        <v>6.2922574999999957E-5</v>
      </c>
      <c r="V521" s="5">
        <v>1.2884380499999991E-4</v>
      </c>
      <c r="W521" s="5">
        <v>1.2521984000000001E-4</v>
      </c>
      <c r="X521" s="5">
        <v>1.6821664499999989E-4</v>
      </c>
      <c r="Y521" s="5">
        <v>758.92431042736473</v>
      </c>
      <c r="Z521" s="5">
        <v>760.09435909470506</v>
      </c>
      <c r="AA521" s="5">
        <v>869.23793730999535</v>
      </c>
      <c r="AB521" s="5">
        <v>882.01321057913015</v>
      </c>
      <c r="AC521" s="5">
        <v>800.92955887575931</v>
      </c>
      <c r="AD521" s="5">
        <v>909.62058007398957</v>
      </c>
      <c r="AE521" s="5">
        <v>868.13735055431039</v>
      </c>
      <c r="AF521" s="5">
        <v>847.44490150142076</v>
      </c>
      <c r="AG521" s="5">
        <v>946.77122386004964</v>
      </c>
    </row>
    <row r="522" spans="1:33">
      <c r="A522" s="56" t="s">
        <v>73</v>
      </c>
      <c r="B522" s="56" t="s">
        <v>198</v>
      </c>
      <c r="C522" s="56" t="s">
        <v>256</v>
      </c>
      <c r="D522" s="56" t="s">
        <v>257</v>
      </c>
      <c r="E522" s="56" t="s">
        <v>217</v>
      </c>
      <c r="F522" s="5">
        <v>1176.6420470886851</v>
      </c>
      <c r="G522" s="5">
        <v>1049.7150126879701</v>
      </c>
      <c r="H522" s="5">
        <v>1147.649820442701</v>
      </c>
      <c r="I522" s="5">
        <v>1129.844451946655</v>
      </c>
      <c r="J522" s="5">
        <v>1115.6611707158349</v>
      </c>
      <c r="K522" s="5">
        <v>1120.555995351775</v>
      </c>
      <c r="L522" s="5">
        <v>1150.772404399876</v>
      </c>
      <c r="M522" s="5">
        <v>1161.02025167431</v>
      </c>
      <c r="N522" s="5">
        <v>2081.1251978410601</v>
      </c>
      <c r="O522" s="5">
        <v>4162.2178763339098</v>
      </c>
      <c r="P522" s="5">
        <v>4411.738560664754</v>
      </c>
      <c r="Q522" s="5">
        <v>4558.2192121538028</v>
      </c>
      <c r="R522" s="5">
        <v>4217.2167419547504</v>
      </c>
      <c r="S522" s="5">
        <v>4895.6602603102301</v>
      </c>
      <c r="T522" s="5">
        <v>4777.4979149313594</v>
      </c>
      <c r="U522" s="5">
        <v>5480.9656947428866</v>
      </c>
      <c r="V522" s="5">
        <v>5869.8104740317804</v>
      </c>
      <c r="W522" s="5">
        <v>5983.8184861644013</v>
      </c>
      <c r="X522" s="5">
        <v>5824.1826964197498</v>
      </c>
      <c r="Y522" s="5">
        <v>6075.875288115205</v>
      </c>
      <c r="Z522" s="5">
        <v>5873.9048487926257</v>
      </c>
      <c r="AA522" s="5">
        <v>6209.9021986354874</v>
      </c>
      <c r="AB522" s="5">
        <v>6294.5688698774165</v>
      </c>
      <c r="AC522" s="5">
        <v>5931.411312278653</v>
      </c>
      <c r="AD522" s="5">
        <v>6352.4945050288552</v>
      </c>
      <c r="AE522" s="5">
        <v>6204.9381881160643</v>
      </c>
      <c r="AF522" s="5">
        <v>8159.7778122072696</v>
      </c>
      <c r="AG522" s="5">
        <v>8473.3684052075205</v>
      </c>
    </row>
    <row r="523" spans="1:33">
      <c r="A523" s="56" t="s">
        <v>73</v>
      </c>
      <c r="B523" s="56" t="s">
        <v>198</v>
      </c>
      <c r="C523" s="56" t="s">
        <v>258</v>
      </c>
      <c r="D523" s="56" t="s">
        <v>259</v>
      </c>
      <c r="E523" s="56" t="s">
        <v>217</v>
      </c>
      <c r="F523" s="5">
        <v>0</v>
      </c>
      <c r="G523" s="5">
        <v>4.0713350000000002E-6</v>
      </c>
      <c r="H523" s="5">
        <v>9.4544649999999915E-6</v>
      </c>
      <c r="I523" s="5">
        <v>1.009246999999999E-5</v>
      </c>
      <c r="J523" s="5">
        <v>1.0135079999999991E-5</v>
      </c>
      <c r="K523" s="5">
        <v>1.267537000000001E-5</v>
      </c>
      <c r="L523" s="5">
        <v>2.4812764999999991E-5</v>
      </c>
      <c r="M523" s="5">
        <v>2.993237500000001E-5</v>
      </c>
      <c r="N523" s="5">
        <v>2.9289849999999999E-5</v>
      </c>
      <c r="O523" s="5">
        <v>2.6848615E-5</v>
      </c>
      <c r="P523" s="5">
        <v>2.9558159999999991E-5</v>
      </c>
      <c r="Q523" s="5">
        <v>3.0565115000000018E-5</v>
      </c>
      <c r="R523" s="5">
        <v>2.5658915000000021E-5</v>
      </c>
      <c r="S523" s="5">
        <v>3.1981325000000007E-5</v>
      </c>
      <c r="T523" s="5">
        <v>3.7374795E-5</v>
      </c>
      <c r="U523" s="5">
        <v>1.3221694999999999E-4</v>
      </c>
      <c r="V523" s="5">
        <v>757.28045830223539</v>
      </c>
      <c r="W523" s="5">
        <v>761.09387326069998</v>
      </c>
      <c r="X523" s="5">
        <v>701.50200224049513</v>
      </c>
      <c r="Y523" s="5">
        <v>673.24464091599054</v>
      </c>
      <c r="Z523" s="5">
        <v>611.82467103155545</v>
      </c>
      <c r="AA523" s="5">
        <v>683.84617240031002</v>
      </c>
      <c r="AB523" s="5">
        <v>695.92899362265052</v>
      </c>
      <c r="AC523" s="5">
        <v>633.43969019351471</v>
      </c>
      <c r="AD523" s="5">
        <v>693.29837309042568</v>
      </c>
      <c r="AE523" s="5">
        <v>2475.998424471014</v>
      </c>
      <c r="AF523" s="5">
        <v>6713.042531320978</v>
      </c>
      <c r="AG523" s="5">
        <v>7143.6169116843203</v>
      </c>
    </row>
    <row r="524" spans="1:33">
      <c r="A524" s="56" t="s">
        <v>73</v>
      </c>
      <c r="B524" s="56" t="s">
        <v>198</v>
      </c>
      <c r="C524" s="56" t="s">
        <v>260</v>
      </c>
      <c r="D524" s="56" t="s">
        <v>261</v>
      </c>
      <c r="E524" s="56" t="s">
        <v>217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</row>
    <row r="525" spans="1:33">
      <c r="A525" s="56" t="s">
        <v>73</v>
      </c>
      <c r="B525" s="56" t="s">
        <v>198</v>
      </c>
      <c r="C525" s="56" t="s">
        <v>262</v>
      </c>
      <c r="D525" s="56" t="s">
        <v>263</v>
      </c>
      <c r="E525" s="56" t="s">
        <v>217</v>
      </c>
      <c r="F525" s="5">
        <v>0</v>
      </c>
      <c r="G525" s="5">
        <v>2.9391049999999999E-6</v>
      </c>
      <c r="H525" s="5">
        <v>4.9123850000000012E-6</v>
      </c>
      <c r="I525" s="5">
        <v>5.7726049999999991E-6</v>
      </c>
      <c r="J525" s="5">
        <v>6.4899699999999976E-6</v>
      </c>
      <c r="K525" s="5">
        <v>8.2338049999999993E-6</v>
      </c>
      <c r="L525" s="5">
        <v>1.0769620000000001E-5</v>
      </c>
      <c r="M525" s="5">
        <v>1.358624500000001E-5</v>
      </c>
      <c r="N525" s="5">
        <v>1.2897394999999991E-5</v>
      </c>
      <c r="O525" s="5">
        <v>1.2189295E-5</v>
      </c>
      <c r="P525" s="5">
        <v>1.269641500000001E-5</v>
      </c>
      <c r="Q525" s="5">
        <v>1.5226475000000001E-5</v>
      </c>
      <c r="R525" s="5">
        <v>1.3037985E-5</v>
      </c>
      <c r="S525" s="5">
        <v>1.7843924999999999E-5</v>
      </c>
      <c r="T525" s="5">
        <v>2.0597655000000001E-5</v>
      </c>
      <c r="U525" s="5">
        <v>4.1164444999999998E-5</v>
      </c>
      <c r="V525" s="5">
        <v>1.15725215E-4</v>
      </c>
      <c r="W525" s="5">
        <v>1.1353976000000011E-4</v>
      </c>
      <c r="X525" s="5">
        <v>1.050904150000001E-4</v>
      </c>
      <c r="Y525" s="5">
        <v>723.77790820400583</v>
      </c>
      <c r="Z525" s="5">
        <v>691.88419159897489</v>
      </c>
      <c r="AA525" s="5">
        <v>728.71813503743999</v>
      </c>
      <c r="AB525" s="5">
        <v>779.96594979483507</v>
      </c>
      <c r="AC525" s="5">
        <v>722.30486381060496</v>
      </c>
      <c r="AD525" s="5">
        <v>748.92724131010505</v>
      </c>
      <c r="AE525" s="5">
        <v>772.17126199911468</v>
      </c>
      <c r="AF525" s="5">
        <v>730.82651871471535</v>
      </c>
      <c r="AG525" s="5">
        <v>766.66664014885998</v>
      </c>
    </row>
    <row r="526" spans="1:33">
      <c r="A526" s="56" t="s">
        <v>73</v>
      </c>
      <c r="B526" s="56" t="s">
        <v>198</v>
      </c>
      <c r="C526" s="56" t="s">
        <v>264</v>
      </c>
      <c r="D526" s="56" t="s">
        <v>265</v>
      </c>
      <c r="E526" s="56" t="s">
        <v>217</v>
      </c>
      <c r="F526" s="5">
        <v>761.24851735085008</v>
      </c>
      <c r="G526" s="5">
        <v>629.77211716873512</v>
      </c>
      <c r="H526" s="5">
        <v>701.12462964153497</v>
      </c>
      <c r="I526" s="5">
        <v>702.41352166987497</v>
      </c>
      <c r="J526" s="5">
        <v>672.89144042328996</v>
      </c>
      <c r="K526" s="5">
        <v>685.94669629692021</v>
      </c>
      <c r="L526" s="5">
        <v>687.12811123762015</v>
      </c>
      <c r="M526" s="5">
        <v>686.51976685501006</v>
      </c>
      <c r="N526" s="5">
        <v>677.32447522151506</v>
      </c>
      <c r="O526" s="5">
        <v>628.13595433278999</v>
      </c>
      <c r="P526" s="5">
        <v>664.05560028118509</v>
      </c>
      <c r="Q526" s="5">
        <v>680.00140705895024</v>
      </c>
      <c r="R526" s="5">
        <v>605.01124197220986</v>
      </c>
      <c r="S526" s="5">
        <v>659.23484101129486</v>
      </c>
      <c r="T526" s="5">
        <v>645.65393641291007</v>
      </c>
      <c r="U526" s="5">
        <v>618.62228116057486</v>
      </c>
      <c r="V526" s="5">
        <v>691.8836160602051</v>
      </c>
      <c r="W526" s="5">
        <v>680.45800854699519</v>
      </c>
      <c r="X526" s="5">
        <v>644.04473278545004</v>
      </c>
      <c r="Y526" s="5">
        <v>1545.2484693836041</v>
      </c>
      <c r="Z526" s="5">
        <v>1489.54837082365</v>
      </c>
      <c r="AA526" s="5">
        <v>1443.4421365544749</v>
      </c>
      <c r="AB526" s="5">
        <v>1681.598883262749</v>
      </c>
      <c r="AC526" s="5">
        <v>1530.204435346081</v>
      </c>
      <c r="AD526" s="5">
        <v>3382.57064815268</v>
      </c>
      <c r="AE526" s="5">
        <v>3353.0034796947421</v>
      </c>
      <c r="AF526" s="5">
        <v>3115.1642387018069</v>
      </c>
      <c r="AG526" s="5">
        <v>3307.300417425603</v>
      </c>
    </row>
    <row r="527" spans="1:33">
      <c r="A527" s="56" t="s">
        <v>73</v>
      </c>
      <c r="B527" s="56" t="s">
        <v>199</v>
      </c>
      <c r="C527" s="56" t="s">
        <v>266</v>
      </c>
      <c r="D527" s="56" t="s">
        <v>267</v>
      </c>
      <c r="E527" s="56" t="s">
        <v>217</v>
      </c>
      <c r="F527" s="5">
        <v>269.10162885610498</v>
      </c>
      <c r="G527" s="5">
        <v>223.62231529202009</v>
      </c>
      <c r="H527" s="5">
        <v>249.62123508278509</v>
      </c>
      <c r="I527" s="5">
        <v>252.17209583939021</v>
      </c>
      <c r="J527" s="5">
        <v>245.65683897294011</v>
      </c>
      <c r="K527" s="5">
        <v>233.9326750495149</v>
      </c>
      <c r="L527" s="5">
        <v>246.92153928385011</v>
      </c>
      <c r="M527" s="5">
        <v>250.08157773018019</v>
      </c>
      <c r="N527" s="5">
        <v>242.96452275812001</v>
      </c>
      <c r="O527" s="5">
        <v>225.6141055378101</v>
      </c>
      <c r="P527" s="5">
        <v>237.25107266525029</v>
      </c>
      <c r="Q527" s="5">
        <v>243.21594805482511</v>
      </c>
      <c r="R527" s="5">
        <v>215.88038885045009</v>
      </c>
      <c r="S527" s="5">
        <v>229.80523720698019</v>
      </c>
      <c r="T527" s="5">
        <v>221.78381695537499</v>
      </c>
      <c r="U527" s="5">
        <v>212.793068556745</v>
      </c>
      <c r="V527" s="5">
        <v>214.7801155693052</v>
      </c>
      <c r="W527" s="5">
        <v>224.70399127706</v>
      </c>
      <c r="X527" s="5">
        <v>134.34052798425</v>
      </c>
      <c r="Y527" s="5">
        <v>127.372269658625</v>
      </c>
      <c r="Z527" s="5">
        <v>115.98478865334501</v>
      </c>
      <c r="AA527" s="5">
        <v>111.341965650715</v>
      </c>
      <c r="AB527" s="5">
        <v>98.468122931790106</v>
      </c>
      <c r="AC527" s="5">
        <v>115.35360398848999</v>
      </c>
      <c r="AD527" s="5">
        <v>131.59964229838491</v>
      </c>
      <c r="AE527" s="5">
        <v>152.44659648598511</v>
      </c>
      <c r="AF527" s="5">
        <v>0</v>
      </c>
      <c r="AG527" s="5">
        <v>0</v>
      </c>
    </row>
    <row r="528" spans="1:33">
      <c r="A528" s="56" t="s">
        <v>73</v>
      </c>
      <c r="B528" s="56" t="s">
        <v>199</v>
      </c>
      <c r="C528" s="56" t="s">
        <v>268</v>
      </c>
      <c r="D528" s="56" t="s">
        <v>269</v>
      </c>
      <c r="E528" s="56" t="s">
        <v>217</v>
      </c>
      <c r="F528" s="5">
        <v>42.391062432275007</v>
      </c>
      <c r="G528" s="5">
        <v>32.622484893500008</v>
      </c>
      <c r="H528" s="5">
        <v>35.974902254264997</v>
      </c>
      <c r="I528" s="5">
        <v>35.332760108060008</v>
      </c>
      <c r="J528" s="5">
        <v>34.507447199559998</v>
      </c>
      <c r="K528" s="5">
        <v>32.97085358903</v>
      </c>
      <c r="L528" s="5">
        <v>33.913482230660023</v>
      </c>
      <c r="M528" s="5">
        <v>35.052020655360018</v>
      </c>
      <c r="N528" s="5">
        <v>24.853762506769989</v>
      </c>
      <c r="O528" s="5">
        <v>23.11725198009001</v>
      </c>
      <c r="P528" s="5">
        <v>23.459716479925</v>
      </c>
      <c r="Q528" s="5">
        <v>24.335404502949999</v>
      </c>
      <c r="R528" s="5">
        <v>22.443141182695008</v>
      </c>
      <c r="S528" s="5">
        <v>23.527731908305</v>
      </c>
      <c r="T528" s="5">
        <v>22.445296590885</v>
      </c>
      <c r="U528" s="5">
        <v>1794.60140561755</v>
      </c>
      <c r="V528" s="5">
        <v>1984.3190229842301</v>
      </c>
      <c r="W528" s="5">
        <v>2110.7387972259398</v>
      </c>
      <c r="X528" s="5">
        <v>1902.5359607692039</v>
      </c>
      <c r="Y528" s="5">
        <v>1797.41975866914</v>
      </c>
      <c r="Z528" s="5">
        <v>1637.5274733764811</v>
      </c>
      <c r="AA528" s="5">
        <v>1769.2439782857639</v>
      </c>
      <c r="AB528" s="5">
        <v>1778.154901209884</v>
      </c>
      <c r="AC528" s="5">
        <v>1653.2619509783849</v>
      </c>
      <c r="AD528" s="5">
        <v>1908.487263368193</v>
      </c>
      <c r="AE528" s="5">
        <v>1767.289983817001</v>
      </c>
      <c r="AF528" s="5">
        <v>2738.2720236636992</v>
      </c>
      <c r="AG528" s="5">
        <v>2717.3574022963421</v>
      </c>
    </row>
    <row r="529" spans="1:33">
      <c r="A529" s="56" t="s">
        <v>73</v>
      </c>
      <c r="B529" s="56" t="s">
        <v>199</v>
      </c>
      <c r="C529" s="56" t="s">
        <v>270</v>
      </c>
      <c r="D529" s="56" t="s">
        <v>271</v>
      </c>
      <c r="E529" s="56" t="s">
        <v>217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</row>
    <row r="530" spans="1:33">
      <c r="A530" s="56" t="s">
        <v>73</v>
      </c>
      <c r="B530" s="56" t="s">
        <v>199</v>
      </c>
      <c r="C530" s="56" t="s">
        <v>272</v>
      </c>
      <c r="D530" s="56" t="s">
        <v>273</v>
      </c>
      <c r="E530" s="56" t="s">
        <v>217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</row>
    <row r="531" spans="1:33">
      <c r="A531" s="56" t="s">
        <v>73</v>
      </c>
      <c r="B531" s="56" t="s">
        <v>199</v>
      </c>
      <c r="C531" s="56" t="s">
        <v>274</v>
      </c>
      <c r="D531" s="56" t="s">
        <v>275</v>
      </c>
      <c r="E531" s="56" t="s">
        <v>217</v>
      </c>
      <c r="F531" s="5">
        <v>573.15335745250491</v>
      </c>
      <c r="G531" s="5">
        <v>538.80888610853481</v>
      </c>
      <c r="H531" s="5">
        <v>589.16917902313526</v>
      </c>
      <c r="I531" s="5">
        <v>577.75267198403481</v>
      </c>
      <c r="J531" s="5">
        <v>579.94249618837989</v>
      </c>
      <c r="K531" s="5">
        <v>547.96422633785494</v>
      </c>
      <c r="L531" s="5">
        <v>560.02886259017964</v>
      </c>
      <c r="M531" s="5">
        <v>585.36947214723477</v>
      </c>
      <c r="N531" s="5">
        <v>543.60025240858999</v>
      </c>
      <c r="O531" s="5">
        <v>511.96123725133492</v>
      </c>
      <c r="P531" s="5">
        <v>527.9706269251252</v>
      </c>
      <c r="Q531" s="5">
        <v>536.95141492085997</v>
      </c>
      <c r="R531" s="5">
        <v>504.71072047716979</v>
      </c>
      <c r="S531" s="5">
        <v>526.60088063245473</v>
      </c>
      <c r="T531" s="5">
        <v>489.16146574241009</v>
      </c>
      <c r="U531" s="5">
        <v>486.14258291647991</v>
      </c>
      <c r="V531" s="5">
        <v>516.05283804085502</v>
      </c>
      <c r="W531" s="5">
        <v>537.86279547362506</v>
      </c>
      <c r="X531" s="5">
        <v>519.58208927749479</v>
      </c>
      <c r="Y531" s="5">
        <v>475.57760209519989</v>
      </c>
      <c r="Z531" s="5">
        <v>1228.28004710139</v>
      </c>
      <c r="AA531" s="5">
        <v>953.26004331186527</v>
      </c>
      <c r="AB531" s="5">
        <v>962.91090405980026</v>
      </c>
      <c r="AC531" s="5">
        <v>885.82373303360487</v>
      </c>
      <c r="AD531" s="5">
        <v>1227.390519081091</v>
      </c>
      <c r="AE531" s="5">
        <v>2244.8158535212938</v>
      </c>
      <c r="AF531" s="5">
        <v>3554.9030776635268</v>
      </c>
      <c r="AG531" s="5">
        <v>3474.8697483013871</v>
      </c>
    </row>
    <row r="532" spans="1:33">
      <c r="A532" s="56" t="s">
        <v>73</v>
      </c>
      <c r="B532" s="56" t="s">
        <v>199</v>
      </c>
      <c r="C532" s="56" t="s">
        <v>276</v>
      </c>
      <c r="D532" s="56" t="s">
        <v>277</v>
      </c>
      <c r="E532" s="56" t="s">
        <v>217</v>
      </c>
      <c r="F532" s="5">
        <v>0</v>
      </c>
      <c r="G532" s="5">
        <v>0</v>
      </c>
      <c r="H532" s="5">
        <v>1.6877140000000001E-5</v>
      </c>
      <c r="I532" s="5">
        <v>1.9037715E-5</v>
      </c>
      <c r="J532" s="5">
        <v>2.1596684999999998E-5</v>
      </c>
      <c r="K532" s="5">
        <v>2.1223979999999991E-5</v>
      </c>
      <c r="L532" s="5">
        <v>2.5243125000000011E-5</v>
      </c>
      <c r="M532" s="5">
        <v>4.3606055000000033E-5</v>
      </c>
      <c r="N532" s="5">
        <v>4.2265660000000022E-5</v>
      </c>
      <c r="O532" s="5">
        <v>6.944466999999996E-5</v>
      </c>
      <c r="P532" s="5">
        <v>7.0457630000000037E-5</v>
      </c>
      <c r="Q532" s="5">
        <v>7.2689209999999996E-5</v>
      </c>
      <c r="R532" s="5">
        <v>6.8459639999999966E-5</v>
      </c>
      <c r="S532" s="5">
        <v>8.4327235000000031E-5</v>
      </c>
      <c r="T532" s="5">
        <v>1.6474854500000009E-4</v>
      </c>
      <c r="U532" s="5">
        <v>5.0163117699999994E-3</v>
      </c>
      <c r="V532" s="5">
        <v>4.9790908800000011E-3</v>
      </c>
      <c r="W532" s="5">
        <v>5.3877507300000042E-3</v>
      </c>
      <c r="X532" s="5">
        <v>352.00942850400509</v>
      </c>
      <c r="Y532" s="5">
        <v>814.85431848687017</v>
      </c>
      <c r="Z532" s="5">
        <v>2720.6019021485799</v>
      </c>
      <c r="AA532" s="5">
        <v>2901.1609625343399</v>
      </c>
      <c r="AB532" s="5">
        <v>2940.3420312878911</v>
      </c>
      <c r="AC532" s="5">
        <v>2922.2014698576768</v>
      </c>
      <c r="AD532" s="5">
        <v>3124.8182015796151</v>
      </c>
      <c r="AE532" s="5">
        <v>3018.0393601280189</v>
      </c>
      <c r="AF532" s="5">
        <v>2969.7317145935658</v>
      </c>
      <c r="AG532" s="5">
        <v>3011.5034219026502</v>
      </c>
    </row>
    <row r="533" spans="1:33">
      <c r="A533" s="56" t="s">
        <v>73</v>
      </c>
      <c r="B533" s="56" t="s">
        <v>199</v>
      </c>
      <c r="C533" s="56" t="s">
        <v>278</v>
      </c>
      <c r="D533" s="56" t="s">
        <v>279</v>
      </c>
      <c r="E533" s="56" t="s">
        <v>217</v>
      </c>
      <c r="F533" s="5">
        <v>0</v>
      </c>
      <c r="G533" s="5">
        <v>9.6739149999999932E-6</v>
      </c>
      <c r="H533" s="5">
        <v>1.9234560000000011E-5</v>
      </c>
      <c r="I533" s="5">
        <v>3.0181855E-5</v>
      </c>
      <c r="J533" s="5">
        <v>3.2293364999999989E-5</v>
      </c>
      <c r="K533" s="5">
        <v>3.0710680000000003E-5</v>
      </c>
      <c r="L533" s="5">
        <v>3.7781145E-5</v>
      </c>
      <c r="M533" s="5">
        <v>6.823777999999991E-5</v>
      </c>
      <c r="N533" s="5">
        <v>6.3317109999999998E-5</v>
      </c>
      <c r="O533" s="5">
        <v>278.93024762816509</v>
      </c>
      <c r="P533" s="5">
        <v>286.19500023734992</v>
      </c>
      <c r="Q533" s="5">
        <v>290.77827516664001</v>
      </c>
      <c r="R533" s="5">
        <v>278.60984675326011</v>
      </c>
      <c r="S533" s="5">
        <v>282.81298090513002</v>
      </c>
      <c r="T533" s="5">
        <v>995.72707298896978</v>
      </c>
      <c r="U533" s="5">
        <v>1088.7412626484011</v>
      </c>
      <c r="V533" s="5">
        <v>1167.54859054392</v>
      </c>
      <c r="W533" s="5">
        <v>1225.2119454953149</v>
      </c>
      <c r="X533" s="5">
        <v>1143.63332177488</v>
      </c>
      <c r="Y533" s="5">
        <v>1048.732491498695</v>
      </c>
      <c r="Z533" s="5">
        <v>1004.274904027874</v>
      </c>
      <c r="AA533" s="5">
        <v>1056.006461812131</v>
      </c>
      <c r="AB533" s="5">
        <v>1045.358449636635</v>
      </c>
      <c r="AC533" s="5">
        <v>991.92474848303516</v>
      </c>
      <c r="AD533" s="5">
        <v>1037.586032394275</v>
      </c>
      <c r="AE533" s="5">
        <v>971.79231651766963</v>
      </c>
      <c r="AF533" s="5">
        <v>965.12625821765528</v>
      </c>
      <c r="AG533" s="5">
        <v>925.05521612658595</v>
      </c>
    </row>
    <row r="534" spans="1:33">
      <c r="A534" s="56" t="s">
        <v>73</v>
      </c>
      <c r="B534" s="56" t="s">
        <v>199</v>
      </c>
      <c r="C534" s="56" t="s">
        <v>280</v>
      </c>
      <c r="D534" s="56" t="s">
        <v>281</v>
      </c>
      <c r="E534" s="56" t="s">
        <v>217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</row>
    <row r="535" spans="1:33">
      <c r="A535" s="56" t="s">
        <v>73</v>
      </c>
      <c r="B535" s="56" t="s">
        <v>199</v>
      </c>
      <c r="C535" s="56" t="s">
        <v>282</v>
      </c>
      <c r="D535" s="56" t="s">
        <v>283</v>
      </c>
      <c r="E535" s="56" t="s">
        <v>217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</row>
    <row r="536" spans="1:33">
      <c r="A536" s="56" t="s">
        <v>73</v>
      </c>
      <c r="B536" s="56" t="s">
        <v>200</v>
      </c>
      <c r="C536" s="56" t="s">
        <v>284</v>
      </c>
      <c r="D536" s="56" t="s">
        <v>285</v>
      </c>
      <c r="E536" s="56" t="s">
        <v>217</v>
      </c>
      <c r="F536" s="5">
        <v>0</v>
      </c>
      <c r="G536" s="5">
        <v>4.271625E-6</v>
      </c>
      <c r="H536" s="5">
        <v>1.646370499999998E-5</v>
      </c>
      <c r="I536" s="5">
        <v>1.9612499999999999E-5</v>
      </c>
      <c r="J536" s="5">
        <v>1.8572109999999988E-5</v>
      </c>
      <c r="K536" s="5">
        <v>1.9860030000000002E-5</v>
      </c>
      <c r="L536" s="5">
        <v>1.644781500000001E-5</v>
      </c>
      <c r="M536" s="5">
        <v>1.7700895000000002E-5</v>
      </c>
      <c r="N536" s="5">
        <v>1.8282985E-5</v>
      </c>
      <c r="O536" s="5">
        <v>1.831248000000002E-5</v>
      </c>
      <c r="P536" s="5">
        <v>1.8560824999999999E-5</v>
      </c>
      <c r="Q536" s="5">
        <v>1.862419999999999E-5</v>
      </c>
      <c r="R536" s="5">
        <v>1.4941454999999999E-5</v>
      </c>
      <c r="S536" s="5">
        <v>1.8327760000000002E-5</v>
      </c>
      <c r="T536" s="5">
        <v>1.9862780000000001E-5</v>
      </c>
      <c r="U536" s="5">
        <v>1.9935250000000009E-5</v>
      </c>
      <c r="V536" s="5">
        <v>2.1122429999999991E-5</v>
      </c>
      <c r="W536" s="5">
        <v>2.0250450000000009E-5</v>
      </c>
      <c r="X536" s="5">
        <v>1.9076039999999991E-5</v>
      </c>
      <c r="Y536" s="5">
        <v>3.148430999999998E-5</v>
      </c>
      <c r="Z536" s="5">
        <v>2.93723E-5</v>
      </c>
      <c r="AA536" s="5">
        <v>3.1635119999999999E-5</v>
      </c>
      <c r="AB536" s="5">
        <v>5.0021324999999997E-5</v>
      </c>
      <c r="AC536" s="5">
        <v>4.251594000000002E-5</v>
      </c>
      <c r="AD536" s="5">
        <v>4.8282994999999978E-5</v>
      </c>
      <c r="AE536" s="5">
        <v>4.8126079999999978E-5</v>
      </c>
      <c r="AF536" s="5">
        <v>5.5434430000000049E-5</v>
      </c>
      <c r="AG536" s="5">
        <v>5.5565159999999978E-5</v>
      </c>
    </row>
    <row r="537" spans="1:33">
      <c r="A537" s="56" t="s">
        <v>73</v>
      </c>
      <c r="B537" s="56" t="s">
        <v>200</v>
      </c>
      <c r="C537" s="56" t="s">
        <v>286</v>
      </c>
      <c r="D537" s="56" t="s">
        <v>287</v>
      </c>
      <c r="E537" s="56" t="s">
        <v>217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</row>
    <row r="538" spans="1:33">
      <c r="A538" s="56" t="s">
        <v>73</v>
      </c>
      <c r="B538" s="56" t="s">
        <v>200</v>
      </c>
      <c r="C538" s="56" t="s">
        <v>288</v>
      </c>
      <c r="D538" s="56" t="s">
        <v>303</v>
      </c>
      <c r="E538" s="56" t="s">
        <v>217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</row>
    <row r="539" spans="1:33" ht="16.5" customHeight="1"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33">
      <c r="A540" s="56" t="s">
        <v>73</v>
      </c>
      <c r="B540" s="56" t="s">
        <v>197</v>
      </c>
      <c r="C540" s="56" t="s">
        <v>215</v>
      </c>
      <c r="D540" s="56" t="s">
        <v>216</v>
      </c>
      <c r="E540" s="56" t="s">
        <v>142</v>
      </c>
      <c r="F540" s="5">
        <v>1370.0572030388801</v>
      </c>
      <c r="G540" s="5">
        <v>3618.4707330697511</v>
      </c>
      <c r="H540" s="5">
        <v>3771.4878819727742</v>
      </c>
      <c r="I540" s="5">
        <v>3384.6223264803398</v>
      </c>
      <c r="J540" s="5">
        <v>3433.7483707081219</v>
      </c>
      <c r="K540" s="5">
        <v>3640.1491401110479</v>
      </c>
      <c r="L540" s="5">
        <v>3769.0887073498211</v>
      </c>
      <c r="M540" s="5">
        <v>3385.974993459381</v>
      </c>
      <c r="N540" s="5">
        <v>3801.5374045644949</v>
      </c>
      <c r="O540" s="5">
        <v>3479.427599705336</v>
      </c>
      <c r="P540" s="5">
        <v>3567.0676024434279</v>
      </c>
      <c r="Q540" s="5">
        <v>3689.5446151882029</v>
      </c>
      <c r="R540" s="5">
        <v>3724.5850008366542</v>
      </c>
      <c r="S540" s="5">
        <v>3778.992271223035</v>
      </c>
      <c r="T540" s="5">
        <v>3374.9671957827659</v>
      </c>
      <c r="U540" s="5">
        <v>4190.6480024206694</v>
      </c>
      <c r="V540" s="5">
        <v>5624.8884248754957</v>
      </c>
      <c r="W540" s="5">
        <v>5785.4337551145654</v>
      </c>
      <c r="X540" s="5">
        <v>5161.5970290631276</v>
      </c>
      <c r="Y540" s="5">
        <v>5620.1792140737934</v>
      </c>
      <c r="Z540" s="5">
        <v>5427.4147028393854</v>
      </c>
      <c r="AA540" s="5">
        <v>5483.2625374848494</v>
      </c>
      <c r="AB540" s="5">
        <v>6481.933215007768</v>
      </c>
      <c r="AC540" s="5">
        <v>6454.6866021311143</v>
      </c>
      <c r="AD540" s="5">
        <v>6798.4320901568626</v>
      </c>
      <c r="AE540" s="5">
        <v>5937.009515410512</v>
      </c>
      <c r="AF540" s="5">
        <v>6007.7074814770322</v>
      </c>
      <c r="AG540" s="5">
        <v>6425.2870213726464</v>
      </c>
    </row>
    <row r="541" spans="1:33">
      <c r="A541" s="56" t="s">
        <v>73</v>
      </c>
      <c r="B541" s="56" t="s">
        <v>197</v>
      </c>
      <c r="C541" s="56" t="s">
        <v>218</v>
      </c>
      <c r="D541" s="56" t="s">
        <v>219</v>
      </c>
      <c r="E541" s="56" t="s">
        <v>142</v>
      </c>
      <c r="F541" s="5">
        <v>105.258670048935</v>
      </c>
      <c r="G541" s="5">
        <v>104.54415547619</v>
      </c>
      <c r="H541" s="5">
        <v>108.9393193460149</v>
      </c>
      <c r="I541" s="5">
        <v>96.337548873149956</v>
      </c>
      <c r="J541" s="5">
        <v>102.81189911938</v>
      </c>
      <c r="K541" s="5">
        <v>99.756214651890033</v>
      </c>
      <c r="L541" s="5">
        <v>107.02429977278</v>
      </c>
      <c r="M541" s="5">
        <v>89.380761412325057</v>
      </c>
      <c r="N541" s="5">
        <v>105.038180883245</v>
      </c>
      <c r="O541" s="5">
        <v>1375.405365009665</v>
      </c>
      <c r="P541" s="5">
        <v>2659.365961225471</v>
      </c>
      <c r="Q541" s="5">
        <v>2619.9796786727688</v>
      </c>
      <c r="R541" s="5">
        <v>2717.558600026266</v>
      </c>
      <c r="S541" s="5">
        <v>2537.113118299359</v>
      </c>
      <c r="T541" s="5">
        <v>2204.448345995505</v>
      </c>
      <c r="U541" s="5">
        <v>2563.5707179844899</v>
      </c>
      <c r="V541" s="5">
        <v>2631.7723393703541</v>
      </c>
      <c r="W541" s="5">
        <v>2690.7672883865198</v>
      </c>
      <c r="X541" s="5">
        <v>2419.6696334994749</v>
      </c>
      <c r="Y541" s="5">
        <v>2506.7810472697638</v>
      </c>
      <c r="Z541" s="5">
        <v>2689.7180072339438</v>
      </c>
      <c r="AA541" s="5">
        <v>2562.673381812047</v>
      </c>
      <c r="AB541" s="5">
        <v>2457.7583633760501</v>
      </c>
      <c r="AC541" s="5">
        <v>2492.4171982726721</v>
      </c>
      <c r="AD541" s="5">
        <v>2429.7003806991602</v>
      </c>
      <c r="AE541" s="5">
        <v>2095.0620447961041</v>
      </c>
      <c r="AF541" s="5">
        <v>2278.3386315439502</v>
      </c>
      <c r="AG541" s="5">
        <v>2348.73477246636</v>
      </c>
    </row>
    <row r="542" spans="1:33">
      <c r="A542" s="56" t="s">
        <v>73</v>
      </c>
      <c r="B542" s="56" t="s">
        <v>197</v>
      </c>
      <c r="C542" s="56" t="s">
        <v>220</v>
      </c>
      <c r="D542" s="56" t="s">
        <v>221</v>
      </c>
      <c r="E542" s="56" t="s">
        <v>142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</row>
    <row r="543" spans="1:33">
      <c r="A543" s="56" t="s">
        <v>73</v>
      </c>
      <c r="B543" s="56" t="s">
        <v>197</v>
      </c>
      <c r="C543" s="56" t="s">
        <v>222</v>
      </c>
      <c r="D543" s="56" t="s">
        <v>223</v>
      </c>
      <c r="E543" s="56" t="s">
        <v>142</v>
      </c>
      <c r="F543" s="5">
        <v>0</v>
      </c>
      <c r="G543" s="5">
        <v>4.8174870000000003E-5</v>
      </c>
      <c r="H543" s="5">
        <v>5.9826750000000011E-5</v>
      </c>
      <c r="I543" s="5">
        <v>8.0464280000000014E-5</v>
      </c>
      <c r="J543" s="5">
        <v>3041.3848281714868</v>
      </c>
      <c r="K543" s="5">
        <v>2884.6174728609572</v>
      </c>
      <c r="L543" s="5">
        <v>5028.0316505263308</v>
      </c>
      <c r="M543" s="5">
        <v>4289.1109112341037</v>
      </c>
      <c r="N543" s="5">
        <v>4652.0175908757165</v>
      </c>
      <c r="O543" s="5">
        <v>4652.2326533221731</v>
      </c>
      <c r="P543" s="5">
        <v>4579.0630512473808</v>
      </c>
      <c r="Q543" s="5">
        <v>4847.9257553250272</v>
      </c>
      <c r="R543" s="5">
        <v>5010.1438258531116</v>
      </c>
      <c r="S543" s="5">
        <v>4563.7539852818691</v>
      </c>
      <c r="T543" s="5">
        <v>4264.0898078841856</v>
      </c>
      <c r="U543" s="5">
        <v>4425.5823734868372</v>
      </c>
      <c r="V543" s="5">
        <v>4229.1124775445533</v>
      </c>
      <c r="W543" s="5">
        <v>4768.1919968372858</v>
      </c>
      <c r="X543" s="5">
        <v>4034.4343390953841</v>
      </c>
      <c r="Y543" s="5">
        <v>4328.4376803526766</v>
      </c>
      <c r="Z543" s="5">
        <v>4376.6275750983641</v>
      </c>
      <c r="AA543" s="5">
        <v>4250.1057716510477</v>
      </c>
      <c r="AB543" s="5">
        <v>4426.4007227462207</v>
      </c>
      <c r="AC543" s="5">
        <v>4537.5387519853412</v>
      </c>
      <c r="AD543" s="5">
        <v>4313.0602251140881</v>
      </c>
      <c r="AE543" s="5">
        <v>4119.7726299566639</v>
      </c>
      <c r="AF543" s="5">
        <v>4629.1377128271351</v>
      </c>
      <c r="AG543" s="5">
        <v>4363.7136891667869</v>
      </c>
    </row>
    <row r="544" spans="1:33">
      <c r="A544" s="56" t="s">
        <v>73</v>
      </c>
      <c r="B544" s="56" t="s">
        <v>197</v>
      </c>
      <c r="C544" s="56" t="s">
        <v>224</v>
      </c>
      <c r="D544" s="56" t="s">
        <v>225</v>
      </c>
      <c r="E544" s="56" t="s">
        <v>142</v>
      </c>
      <c r="F544" s="5">
        <v>0</v>
      </c>
      <c r="G544" s="5">
        <v>1.5117720000000011E-5</v>
      </c>
      <c r="H544" s="5">
        <v>3.1986479999999988E-5</v>
      </c>
      <c r="I544" s="5">
        <v>3.039301500000002E-5</v>
      </c>
      <c r="J544" s="5">
        <v>7.6949790000000013E-5</v>
      </c>
      <c r="K544" s="5">
        <v>261.42720973494988</v>
      </c>
      <c r="L544" s="5">
        <v>271.08486797812498</v>
      </c>
      <c r="M544" s="5">
        <v>227.76604181592</v>
      </c>
      <c r="N544" s="5">
        <v>263.26170888077007</v>
      </c>
      <c r="O544" s="5">
        <v>236.0709393210652</v>
      </c>
      <c r="P544" s="5">
        <v>230.41990334542999</v>
      </c>
      <c r="Q544" s="5">
        <v>233.08387378945511</v>
      </c>
      <c r="R544" s="5">
        <v>243.68521132615999</v>
      </c>
      <c r="S544" s="5">
        <v>244.8720617156898</v>
      </c>
      <c r="T544" s="5">
        <v>249.65267193232509</v>
      </c>
      <c r="U544" s="5">
        <v>249.71367091462011</v>
      </c>
      <c r="V544" s="5">
        <v>256.09566438802011</v>
      </c>
      <c r="W544" s="5">
        <v>258.00040594081031</v>
      </c>
      <c r="X544" s="5">
        <v>216.04988559427011</v>
      </c>
      <c r="Y544" s="5">
        <v>244.14043682878</v>
      </c>
      <c r="Z544" s="5">
        <v>221.96243260918479</v>
      </c>
      <c r="AA544" s="5">
        <v>211.66162298237501</v>
      </c>
      <c r="AB544" s="5">
        <v>207.73105211533991</v>
      </c>
      <c r="AC544" s="5">
        <v>212.07689369171479</v>
      </c>
      <c r="AD544" s="5">
        <v>235.22650986600499</v>
      </c>
      <c r="AE544" s="5">
        <v>232.58014153311021</v>
      </c>
      <c r="AF544" s="5">
        <v>224.97193229757511</v>
      </c>
      <c r="AG544" s="5">
        <v>223.19639989933489</v>
      </c>
    </row>
    <row r="545" spans="1:33">
      <c r="A545" s="56" t="s">
        <v>73</v>
      </c>
      <c r="B545" s="56" t="s">
        <v>197</v>
      </c>
      <c r="C545" s="56" t="s">
        <v>226</v>
      </c>
      <c r="D545" s="56" t="s">
        <v>227</v>
      </c>
      <c r="E545" s="56" t="s">
        <v>142</v>
      </c>
      <c r="F545" s="5">
        <v>0</v>
      </c>
      <c r="G545" s="5">
        <v>812.55004492781939</v>
      </c>
      <c r="H545" s="5">
        <v>2867.2518556095229</v>
      </c>
      <c r="I545" s="5">
        <v>2786.4617417313611</v>
      </c>
      <c r="J545" s="5">
        <v>2789.5066903161478</v>
      </c>
      <c r="K545" s="5">
        <v>2719.7316282909351</v>
      </c>
      <c r="L545" s="5">
        <v>3281.8346800576392</v>
      </c>
      <c r="M545" s="5">
        <v>5424.1416153618557</v>
      </c>
      <c r="N545" s="5">
        <v>5745.733297427545</v>
      </c>
      <c r="O545" s="5">
        <v>7099.9345224433328</v>
      </c>
      <c r="P545" s="5">
        <v>8057.3222018674351</v>
      </c>
      <c r="Q545" s="5">
        <v>8033.2185776796723</v>
      </c>
      <c r="R545" s="5">
        <v>7752.7281337661498</v>
      </c>
      <c r="S545" s="5">
        <v>7597.2930412470196</v>
      </c>
      <c r="T545" s="5">
        <v>7089.6311988710058</v>
      </c>
      <c r="U545" s="5">
        <v>7720.0082765312573</v>
      </c>
      <c r="V545" s="5">
        <v>7546.2747813059386</v>
      </c>
      <c r="W545" s="5">
        <v>8130.1598198684705</v>
      </c>
      <c r="X545" s="5">
        <v>7410.6400589949571</v>
      </c>
      <c r="Y545" s="5">
        <v>9494.7213483211872</v>
      </c>
      <c r="Z545" s="5">
        <v>10255.889955136479</v>
      </c>
      <c r="AA545" s="5">
        <v>10000.868517760129</v>
      </c>
      <c r="AB545" s="5">
        <v>9863.0247686059374</v>
      </c>
      <c r="AC545" s="5">
        <v>9425.7645088565987</v>
      </c>
      <c r="AD545" s="5">
        <v>9609.9947566489373</v>
      </c>
      <c r="AE545" s="5">
        <v>8788.1896826906159</v>
      </c>
      <c r="AF545" s="5">
        <v>8868.2292668178052</v>
      </c>
      <c r="AG545" s="5">
        <v>8567.9791187056471</v>
      </c>
    </row>
    <row r="546" spans="1:33">
      <c r="A546" s="56" t="s">
        <v>73</v>
      </c>
      <c r="B546" s="56" t="s">
        <v>197</v>
      </c>
      <c r="C546" s="56" t="s">
        <v>228</v>
      </c>
      <c r="D546" s="56" t="s">
        <v>229</v>
      </c>
      <c r="E546" s="56" t="s">
        <v>142</v>
      </c>
      <c r="F546" s="5">
        <v>0</v>
      </c>
      <c r="G546" s="5">
        <v>1.6073509999999999E-5</v>
      </c>
      <c r="H546" s="5">
        <v>3.7128734999999998E-5</v>
      </c>
      <c r="I546" s="5">
        <v>4.9698299999999998E-5</v>
      </c>
      <c r="J546" s="5">
        <v>8.5828275000000018E-5</v>
      </c>
      <c r="K546" s="5">
        <v>3.0870434499999979E-4</v>
      </c>
      <c r="L546" s="5">
        <v>4.301650599999998E-4</v>
      </c>
      <c r="M546" s="5">
        <v>477.46532684295522</v>
      </c>
      <c r="N546" s="5">
        <v>510.1146902451747</v>
      </c>
      <c r="O546" s="5">
        <v>818.88716973797511</v>
      </c>
      <c r="P546" s="5">
        <v>1443.4016681001549</v>
      </c>
      <c r="Q546" s="5">
        <v>1430.932206453675</v>
      </c>
      <c r="R546" s="5">
        <v>1289.8018495956539</v>
      </c>
      <c r="S546" s="5">
        <v>1358.68216764306</v>
      </c>
      <c r="T546" s="5">
        <v>1268.2805272560049</v>
      </c>
      <c r="U546" s="5">
        <v>1243.1555430370449</v>
      </c>
      <c r="V546" s="5">
        <v>1297.2580939388149</v>
      </c>
      <c r="W546" s="5">
        <v>1353.2764367756149</v>
      </c>
      <c r="X546" s="5">
        <v>1232.13223394529</v>
      </c>
      <c r="Y546" s="5">
        <v>2570.2890708227142</v>
      </c>
      <c r="Z546" s="5">
        <v>3053.6996723194211</v>
      </c>
      <c r="AA546" s="5">
        <v>3032.9354918305098</v>
      </c>
      <c r="AB546" s="5">
        <v>3151.8676161939929</v>
      </c>
      <c r="AC546" s="5">
        <v>2845.310209392836</v>
      </c>
      <c r="AD546" s="5">
        <v>3131.043587097643</v>
      </c>
      <c r="AE546" s="5">
        <v>3819.5062309374648</v>
      </c>
      <c r="AF546" s="5">
        <v>3957.1282124493791</v>
      </c>
      <c r="AG546" s="5">
        <v>3981.1622402534072</v>
      </c>
    </row>
    <row r="547" spans="1:33">
      <c r="A547" s="56" t="s">
        <v>73</v>
      </c>
      <c r="B547" s="56" t="s">
        <v>197</v>
      </c>
      <c r="C547" s="56" t="s">
        <v>230</v>
      </c>
      <c r="D547" s="56" t="s">
        <v>231</v>
      </c>
      <c r="E547" s="56" t="s">
        <v>142</v>
      </c>
      <c r="F547" s="5">
        <v>2777.4280579462902</v>
      </c>
      <c r="G547" s="5">
        <v>7392.5183204548384</v>
      </c>
      <c r="H547" s="5">
        <v>7508.3486928720076</v>
      </c>
      <c r="I547" s="5">
        <v>9185.1631096721321</v>
      </c>
      <c r="J547" s="5">
        <v>9344.8131674650049</v>
      </c>
      <c r="K547" s="5">
        <v>13150.07486934895</v>
      </c>
      <c r="L547" s="5">
        <v>13949.559631538359</v>
      </c>
      <c r="M547" s="5">
        <v>13505.306024041611</v>
      </c>
      <c r="N547" s="5">
        <v>14217.422803093899</v>
      </c>
      <c r="O547" s="5">
        <v>13996.70097852835</v>
      </c>
      <c r="P547" s="5">
        <v>14341.86106941359</v>
      </c>
      <c r="Q547" s="5">
        <v>14550.87142522549</v>
      </c>
      <c r="R547" s="5">
        <v>14238.48793389083</v>
      </c>
      <c r="S547" s="5">
        <v>15242.23261165801</v>
      </c>
      <c r="T547" s="5">
        <v>17949.236332389541</v>
      </c>
      <c r="U547" s="5">
        <v>17120.759839663409</v>
      </c>
      <c r="V547" s="5">
        <v>17238.033162862521</v>
      </c>
      <c r="W547" s="5">
        <v>17785.563766041301</v>
      </c>
      <c r="X547" s="5">
        <v>16828.809033046538</v>
      </c>
      <c r="Y547" s="5">
        <v>20144.909347788409</v>
      </c>
      <c r="Z547" s="5">
        <v>22684.86783583443</v>
      </c>
      <c r="AA547" s="5">
        <v>20967.58432910894</v>
      </c>
      <c r="AB547" s="5">
        <v>21259.406512763158</v>
      </c>
      <c r="AC547" s="5">
        <v>20493.361439114011</v>
      </c>
      <c r="AD547" s="5">
        <v>22461.92412288682</v>
      </c>
      <c r="AE547" s="5">
        <v>28276.668216992679</v>
      </c>
      <c r="AF547" s="5">
        <v>26503.78004947507</v>
      </c>
      <c r="AG547" s="5">
        <v>26840.382501998469</v>
      </c>
    </row>
    <row r="548" spans="1:33">
      <c r="A548" s="56" t="s">
        <v>73</v>
      </c>
      <c r="B548" s="56" t="s">
        <v>197</v>
      </c>
      <c r="C548" s="56" t="s">
        <v>232</v>
      </c>
      <c r="D548" s="56" t="s">
        <v>233</v>
      </c>
      <c r="E548" s="56" t="s">
        <v>142</v>
      </c>
      <c r="F548" s="5">
        <v>0</v>
      </c>
      <c r="G548" s="5">
        <v>1.3179795E-5</v>
      </c>
      <c r="H548" s="5">
        <v>2.3275735000000011E-5</v>
      </c>
      <c r="I548" s="5">
        <v>2.518145500000002E-5</v>
      </c>
      <c r="J548" s="5">
        <v>3.8336794999999988E-5</v>
      </c>
      <c r="K548" s="5">
        <v>6.8206445000000015E-5</v>
      </c>
      <c r="L548" s="5">
        <v>1.56562945E-4</v>
      </c>
      <c r="M548" s="5">
        <v>1.6112700999999999E-4</v>
      </c>
      <c r="N548" s="5">
        <v>1.7532056499999999E-4</v>
      </c>
      <c r="O548" s="5">
        <v>1.8406257500000009E-4</v>
      </c>
      <c r="P548" s="5">
        <v>429.99555852992489</v>
      </c>
      <c r="Q548" s="5">
        <v>436.30853721566518</v>
      </c>
      <c r="R548" s="5">
        <v>423.93996843815552</v>
      </c>
      <c r="S548" s="5">
        <v>419.21268877083958</v>
      </c>
      <c r="T548" s="5">
        <v>392.44712408579522</v>
      </c>
      <c r="U548" s="5">
        <v>379.02939742660959</v>
      </c>
      <c r="V548" s="5">
        <v>395.07579137888519</v>
      </c>
      <c r="W548" s="5">
        <v>991.64641937150964</v>
      </c>
      <c r="X548" s="5">
        <v>2255.6606838274379</v>
      </c>
      <c r="Y548" s="5">
        <v>7956.4776290045284</v>
      </c>
      <c r="Z548" s="5">
        <v>8166.4326260484431</v>
      </c>
      <c r="AA548" s="5">
        <v>7724.9310213970293</v>
      </c>
      <c r="AB548" s="5">
        <v>7916.9963135258331</v>
      </c>
      <c r="AC548" s="5">
        <v>7302.2601004886146</v>
      </c>
      <c r="AD548" s="5">
        <v>8033.1129135733954</v>
      </c>
      <c r="AE548" s="5">
        <v>7200.5817358184613</v>
      </c>
      <c r="AF548" s="5">
        <v>7280.7904035433994</v>
      </c>
      <c r="AG548" s="5">
        <v>7114.496291978292</v>
      </c>
    </row>
    <row r="549" spans="1:33">
      <c r="A549" s="56" t="s">
        <v>73</v>
      </c>
      <c r="B549" s="56" t="s">
        <v>163</v>
      </c>
      <c r="C549" s="56" t="s">
        <v>234</v>
      </c>
      <c r="D549" s="56" t="s">
        <v>235</v>
      </c>
      <c r="E549" s="56" t="s">
        <v>142</v>
      </c>
      <c r="F549" s="5">
        <v>3.3120999000000001E-4</v>
      </c>
      <c r="G549" s="5">
        <v>3.155864E-4</v>
      </c>
      <c r="H549" s="5">
        <v>1309.2077135908501</v>
      </c>
      <c r="I549" s="5">
        <v>1354.637564762696</v>
      </c>
      <c r="J549" s="5">
        <v>1280.492893258496</v>
      </c>
      <c r="K549" s="5">
        <v>1349.075808756354</v>
      </c>
      <c r="L549" s="5">
        <v>1741.7288820405299</v>
      </c>
      <c r="M549" s="5">
        <v>4965.8608737391132</v>
      </c>
      <c r="N549" s="5">
        <v>5053.9526930969014</v>
      </c>
      <c r="O549" s="5">
        <v>5467.2298449455056</v>
      </c>
      <c r="P549" s="5">
        <v>5161.3597846619277</v>
      </c>
      <c r="Q549" s="5">
        <v>5131.4362821901759</v>
      </c>
      <c r="R549" s="5">
        <v>5018.4627162305587</v>
      </c>
      <c r="S549" s="5">
        <v>4980.7604584690234</v>
      </c>
      <c r="T549" s="5">
        <v>5158.4506468281397</v>
      </c>
      <c r="U549" s="5">
        <v>4707.2524714870588</v>
      </c>
      <c r="V549" s="5">
        <v>5152.8643316117432</v>
      </c>
      <c r="W549" s="5">
        <v>5010.6940188668677</v>
      </c>
      <c r="X549" s="5">
        <v>5095.9852102544937</v>
      </c>
      <c r="Y549" s="5">
        <v>4840.3417092311956</v>
      </c>
      <c r="Z549" s="5">
        <v>5313.9480177380756</v>
      </c>
      <c r="AA549" s="5">
        <v>5068.1498195853901</v>
      </c>
      <c r="AB549" s="5">
        <v>4993.3687230909818</v>
      </c>
      <c r="AC549" s="5">
        <v>4871.3255670273556</v>
      </c>
      <c r="AD549" s="5">
        <v>4912.114326526329</v>
      </c>
      <c r="AE549" s="5">
        <v>5095.4061263758376</v>
      </c>
      <c r="AF549" s="5">
        <v>4570.6698015496904</v>
      </c>
      <c r="AG549" s="5">
        <v>4952.5964286685094</v>
      </c>
    </row>
    <row r="550" spans="1:33">
      <c r="A550" s="56" t="s">
        <v>73</v>
      </c>
      <c r="B550" s="56" t="s">
        <v>163</v>
      </c>
      <c r="C550" s="56" t="s">
        <v>236</v>
      </c>
      <c r="D550" s="56" t="s">
        <v>237</v>
      </c>
      <c r="E550" s="56" t="s">
        <v>142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</row>
    <row r="551" spans="1:33">
      <c r="A551" s="56" t="s">
        <v>73</v>
      </c>
      <c r="B551" s="56" t="s">
        <v>163</v>
      </c>
      <c r="C551" s="56" t="s">
        <v>238</v>
      </c>
      <c r="D551" s="56" t="s">
        <v>239</v>
      </c>
      <c r="E551" s="56" t="s">
        <v>142</v>
      </c>
      <c r="F551" s="5">
        <v>1775.989846002745</v>
      </c>
      <c r="G551" s="5">
        <v>1671.77801732388</v>
      </c>
      <c r="H551" s="5">
        <v>1865.7129244119101</v>
      </c>
      <c r="I551" s="5">
        <v>1781.0199114868501</v>
      </c>
      <c r="J551" s="5">
        <v>12703.26270432982</v>
      </c>
      <c r="K551" s="5">
        <v>13550.324351199029</v>
      </c>
      <c r="L551" s="5">
        <v>13206.135162356</v>
      </c>
      <c r="M551" s="5">
        <v>12741.031600075439</v>
      </c>
      <c r="N551" s="5">
        <v>13888.867153716459</v>
      </c>
      <c r="O551" s="5">
        <v>14842.14020952317</v>
      </c>
      <c r="P551" s="5">
        <v>14170.92430854005</v>
      </c>
      <c r="Q551" s="5">
        <v>15104.37014149791</v>
      </c>
      <c r="R551" s="5">
        <v>16228.235184487699</v>
      </c>
      <c r="S551" s="5">
        <v>23464.21141332695</v>
      </c>
      <c r="T551" s="5">
        <v>22072.901491532939</v>
      </c>
      <c r="U551" s="5">
        <v>22785.931179849791</v>
      </c>
      <c r="V551" s="5">
        <v>24771.22576723402</v>
      </c>
      <c r="W551" s="5">
        <v>23850.306169383199</v>
      </c>
      <c r="X551" s="5">
        <v>22729.344654420289</v>
      </c>
      <c r="Y551" s="5">
        <v>23685.77020450672</v>
      </c>
      <c r="Z551" s="5">
        <v>24980.125841235549</v>
      </c>
      <c r="AA551" s="5">
        <v>23444.467861620589</v>
      </c>
      <c r="AB551" s="5">
        <v>23262.555609587071</v>
      </c>
      <c r="AC551" s="5">
        <v>21126.839911656221</v>
      </c>
      <c r="AD551" s="5">
        <v>22466.56803467753</v>
      </c>
      <c r="AE551" s="5">
        <v>21158.37403690883</v>
      </c>
      <c r="AF551" s="5">
        <v>21112.663779622701</v>
      </c>
      <c r="AG551" s="5">
        <v>22538.004074492961</v>
      </c>
    </row>
    <row r="552" spans="1:33">
      <c r="A552" s="56" t="s">
        <v>73</v>
      </c>
      <c r="B552" s="56" t="s">
        <v>163</v>
      </c>
      <c r="C552" s="56" t="s">
        <v>240</v>
      </c>
      <c r="D552" s="56" t="s">
        <v>241</v>
      </c>
      <c r="E552" s="56" t="s">
        <v>142</v>
      </c>
      <c r="F552" s="5">
        <v>1384.8657920672049</v>
      </c>
      <c r="G552" s="5">
        <v>1319.8653920087399</v>
      </c>
      <c r="H552" s="5">
        <v>5675.2780559715393</v>
      </c>
      <c r="I552" s="5">
        <v>5813.6459369156273</v>
      </c>
      <c r="J552" s="5">
        <v>5567.9457136901447</v>
      </c>
      <c r="K552" s="5">
        <v>8108.113188847834</v>
      </c>
      <c r="L552" s="5">
        <v>9383.295947053688</v>
      </c>
      <c r="M552" s="5">
        <v>9213.51896962102</v>
      </c>
      <c r="N552" s="5">
        <v>9040.4252995842744</v>
      </c>
      <c r="O552" s="5">
        <v>9915.693822670888</v>
      </c>
      <c r="P552" s="5">
        <v>11253.521902885401</v>
      </c>
      <c r="Q552" s="5">
        <v>10850.92386127043</v>
      </c>
      <c r="R552" s="5">
        <v>10483.48250835086</v>
      </c>
      <c r="S552" s="5">
        <v>10555.64452685861</v>
      </c>
      <c r="T552" s="5">
        <v>10433.80730784699</v>
      </c>
      <c r="U552" s="5">
        <v>9721.1394492158852</v>
      </c>
      <c r="V552" s="5">
        <v>10270.87262048531</v>
      </c>
      <c r="W552" s="5">
        <v>13825.398007029</v>
      </c>
      <c r="X552" s="5">
        <v>14454.32344985358</v>
      </c>
      <c r="Y552" s="5">
        <v>15865.672301907171</v>
      </c>
      <c r="Z552" s="5">
        <v>17935.289234717769</v>
      </c>
      <c r="AA552" s="5">
        <v>17990.76455485445</v>
      </c>
      <c r="AB552" s="5">
        <v>17198.407657162348</v>
      </c>
      <c r="AC552" s="5">
        <v>16425.77946584603</v>
      </c>
      <c r="AD552" s="5">
        <v>16818.20999741957</v>
      </c>
      <c r="AE552" s="5">
        <v>18448.889032968022</v>
      </c>
      <c r="AF552" s="5">
        <v>20172.67335990939</v>
      </c>
      <c r="AG552" s="5">
        <v>21379.513439308001</v>
      </c>
    </row>
    <row r="553" spans="1:33">
      <c r="A553" s="56" t="s">
        <v>73</v>
      </c>
      <c r="B553" s="56" t="s">
        <v>163</v>
      </c>
      <c r="C553" s="56" t="s">
        <v>242</v>
      </c>
      <c r="D553" s="56" t="s">
        <v>243</v>
      </c>
      <c r="E553" s="56" t="s">
        <v>142</v>
      </c>
      <c r="F553" s="5">
        <v>653.10154212050031</v>
      </c>
      <c r="G553" s="5">
        <v>656.15171598877487</v>
      </c>
      <c r="H553" s="5">
        <v>679.5631819846401</v>
      </c>
      <c r="I553" s="5">
        <v>664.95426867383026</v>
      </c>
      <c r="J553" s="5">
        <v>621.0147998810703</v>
      </c>
      <c r="K553" s="5">
        <v>660.08986485669482</v>
      </c>
      <c r="L553" s="5">
        <v>628.62653584453994</v>
      </c>
      <c r="M553" s="5">
        <v>585.71207792014445</v>
      </c>
      <c r="N553" s="5">
        <v>657.38162967513483</v>
      </c>
      <c r="O553" s="5">
        <v>768.22502459283453</v>
      </c>
      <c r="P553" s="5">
        <v>860.94354031445005</v>
      </c>
      <c r="Q553" s="5">
        <v>818.20623520380013</v>
      </c>
      <c r="R553" s="5">
        <v>833.03006034000475</v>
      </c>
      <c r="S553" s="5">
        <v>836.6527386821698</v>
      </c>
      <c r="T553" s="5">
        <v>808.80450954431456</v>
      </c>
      <c r="U553" s="5">
        <v>716.43916341340537</v>
      </c>
      <c r="V553" s="5">
        <v>814.06970656310511</v>
      </c>
      <c r="W553" s="5">
        <v>766.22089054525031</v>
      </c>
      <c r="X553" s="5">
        <v>782.82036524754528</v>
      </c>
      <c r="Y553" s="5">
        <v>823.42765121515072</v>
      </c>
      <c r="Z553" s="5">
        <v>757.77436875943522</v>
      </c>
      <c r="AA553" s="5">
        <v>762.6018059859648</v>
      </c>
      <c r="AB553" s="5">
        <v>731.56645946408446</v>
      </c>
      <c r="AC553" s="5">
        <v>739.62202869819998</v>
      </c>
      <c r="AD553" s="5">
        <v>742.93006967924953</v>
      </c>
      <c r="AE553" s="5">
        <v>737.46745511998995</v>
      </c>
      <c r="AF553" s="5">
        <v>627.59318211544564</v>
      </c>
      <c r="AG553" s="5">
        <v>703.52316514054553</v>
      </c>
    </row>
    <row r="554" spans="1:33">
      <c r="A554" s="56" t="s">
        <v>73</v>
      </c>
      <c r="B554" s="56" t="s">
        <v>163</v>
      </c>
      <c r="C554" s="56" t="s">
        <v>244</v>
      </c>
      <c r="D554" s="56" t="s">
        <v>245</v>
      </c>
      <c r="E554" s="56" t="s">
        <v>142</v>
      </c>
      <c r="F554" s="5">
        <v>1.2107125E-5</v>
      </c>
      <c r="G554" s="5">
        <v>1.6552485E-5</v>
      </c>
      <c r="H554" s="5">
        <v>2.222516999999999E-5</v>
      </c>
      <c r="I554" s="5">
        <v>2.9910260000000001E-5</v>
      </c>
      <c r="J554" s="5">
        <v>2.6828765000000011E-5</v>
      </c>
      <c r="K554" s="5">
        <v>4.0785919999999993E-5</v>
      </c>
      <c r="L554" s="5">
        <v>6.4230384999999979E-5</v>
      </c>
      <c r="M554" s="5">
        <v>7.0099689999999988E-5</v>
      </c>
      <c r="N554" s="5">
        <v>7.2397795E-5</v>
      </c>
      <c r="O554" s="5">
        <v>6.8227704999999998E-5</v>
      </c>
      <c r="P554" s="5">
        <v>9.2518569999999956E-5</v>
      </c>
      <c r="Q554" s="5">
        <v>1.0995795500000011E-4</v>
      </c>
      <c r="R554" s="5">
        <v>1.0892259500000001E-4</v>
      </c>
      <c r="S554" s="5">
        <v>1.00609535E-4</v>
      </c>
      <c r="T554" s="5">
        <v>1.7402669999999989E-4</v>
      </c>
      <c r="U554" s="5">
        <v>1.5217656500000001E-4</v>
      </c>
      <c r="V554" s="5">
        <v>1.7006358499999991E-4</v>
      </c>
      <c r="W554" s="5">
        <v>1.9289770999999999E-4</v>
      </c>
      <c r="X554" s="5">
        <v>6.5487641499999984E-4</v>
      </c>
      <c r="Y554" s="5">
        <v>126.20412517610001</v>
      </c>
      <c r="Z554" s="5">
        <v>125.57196976122999</v>
      </c>
      <c r="AA554" s="5">
        <v>124.798649649905</v>
      </c>
      <c r="AB554" s="5">
        <v>1687.1684507672151</v>
      </c>
      <c r="AC554" s="5">
        <v>8236.2062062047298</v>
      </c>
      <c r="AD554" s="5">
        <v>7711.603981487855</v>
      </c>
      <c r="AE554" s="5">
        <v>8335.7305134213675</v>
      </c>
      <c r="AF554" s="5">
        <v>7419.6149295982004</v>
      </c>
      <c r="AG554" s="5">
        <v>8321.3755550687238</v>
      </c>
    </row>
    <row r="555" spans="1:33">
      <c r="A555" s="56" t="s">
        <v>73</v>
      </c>
      <c r="B555" s="56" t="s">
        <v>163</v>
      </c>
      <c r="C555" s="56" t="s">
        <v>246</v>
      </c>
      <c r="D555" s="56" t="s">
        <v>247</v>
      </c>
      <c r="E555" s="56" t="s">
        <v>142</v>
      </c>
      <c r="F555" s="5">
        <v>1.5937525E-5</v>
      </c>
      <c r="G555" s="5">
        <v>1.6258229999999998E-5</v>
      </c>
      <c r="H555" s="5">
        <v>1.6319115000000009E-5</v>
      </c>
      <c r="I555" s="5">
        <v>2.752507000000001E-5</v>
      </c>
      <c r="J555" s="5">
        <v>2.4589544999999999E-5</v>
      </c>
      <c r="K555" s="5">
        <v>2.9913345E-5</v>
      </c>
      <c r="L555" s="5">
        <v>4.9532945000000018E-5</v>
      </c>
      <c r="M555" s="5">
        <v>5.1911105000000033E-5</v>
      </c>
      <c r="N555" s="5">
        <v>5.2455450000000003E-5</v>
      </c>
      <c r="O555" s="5">
        <v>5.1540799999999972E-5</v>
      </c>
      <c r="P555" s="5">
        <v>6.5752889999999984E-5</v>
      </c>
      <c r="Q555" s="5">
        <v>6.6047145000000003E-5</v>
      </c>
      <c r="R555" s="5">
        <v>6.1617734999999994E-5</v>
      </c>
      <c r="S555" s="5">
        <v>5.6061000000000018E-5</v>
      </c>
      <c r="T555" s="5">
        <v>8.5422659999999975E-5</v>
      </c>
      <c r="U555" s="5">
        <v>7.4350339999999988E-5</v>
      </c>
      <c r="V555" s="5">
        <v>8.4049910000000004E-5</v>
      </c>
      <c r="W555" s="5">
        <v>9.6880800000000036E-5</v>
      </c>
      <c r="X555" s="5">
        <v>8.9627045000000011E-5</v>
      </c>
      <c r="Y555" s="5">
        <v>1.3072413999999999E-4</v>
      </c>
      <c r="Z555" s="5">
        <v>1.3884883000000011E-4</v>
      </c>
      <c r="AA555" s="5">
        <v>1.5356254999999999E-4</v>
      </c>
      <c r="AB555" s="5">
        <v>4.3525186999999988E-4</v>
      </c>
      <c r="AC555" s="5">
        <v>5.100544349999998E-4</v>
      </c>
      <c r="AD555" s="5">
        <v>4.7818359499999971E-4</v>
      </c>
      <c r="AE555" s="5">
        <v>624.49044537678515</v>
      </c>
      <c r="AF555" s="5">
        <v>543.71029296145502</v>
      </c>
      <c r="AG555" s="5">
        <v>585.9669771337152</v>
      </c>
    </row>
    <row r="556" spans="1:33">
      <c r="A556" s="56" t="s">
        <v>73</v>
      </c>
      <c r="B556" s="56" t="s">
        <v>163</v>
      </c>
      <c r="C556" s="56" t="s">
        <v>248</v>
      </c>
      <c r="D556" s="56" t="s">
        <v>249</v>
      </c>
      <c r="E556" s="56" t="s">
        <v>142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</row>
    <row r="557" spans="1:33">
      <c r="A557" s="56" t="s">
        <v>73</v>
      </c>
      <c r="B557" s="56" t="s">
        <v>163</v>
      </c>
      <c r="C557" s="56" t="s">
        <v>250</v>
      </c>
      <c r="D557" s="56" t="s">
        <v>251</v>
      </c>
      <c r="E557" s="56" t="s">
        <v>142</v>
      </c>
      <c r="F557" s="5">
        <v>1349.1295502175451</v>
      </c>
      <c r="G557" s="5">
        <v>1309.7977270371539</v>
      </c>
      <c r="H557" s="5">
        <v>1266.65851131004</v>
      </c>
      <c r="I557" s="5">
        <v>1363.2793363569549</v>
      </c>
      <c r="J557" s="5">
        <v>1370.2706497255101</v>
      </c>
      <c r="K557" s="5">
        <v>1374.649549844255</v>
      </c>
      <c r="L557" s="5">
        <v>1354.5877349921161</v>
      </c>
      <c r="M557" s="5">
        <v>1372.66444395335</v>
      </c>
      <c r="N557" s="5">
        <v>1308.9090514053059</v>
      </c>
      <c r="O557" s="5">
        <v>2950.8633916926142</v>
      </c>
      <c r="P557" s="5">
        <v>3057.9314819364208</v>
      </c>
      <c r="Q557" s="5">
        <v>3185.149464211554</v>
      </c>
      <c r="R557" s="5">
        <v>3151.5519036685419</v>
      </c>
      <c r="S557" s="5">
        <v>2945.0576399203592</v>
      </c>
      <c r="T557" s="5">
        <v>3040.6693220902189</v>
      </c>
      <c r="U557" s="5">
        <v>2923.008219003596</v>
      </c>
      <c r="V557" s="5">
        <v>3103.570609201648</v>
      </c>
      <c r="W557" s="5">
        <v>2687.2475196487289</v>
      </c>
      <c r="X557" s="5">
        <v>2678.0628289272522</v>
      </c>
      <c r="Y557" s="5">
        <v>2532.5768844367822</v>
      </c>
      <c r="Z557" s="5">
        <v>2640.7841228908378</v>
      </c>
      <c r="AA557" s="5">
        <v>2764.684012835261</v>
      </c>
      <c r="AB557" s="5">
        <v>2919.5162632372908</v>
      </c>
      <c r="AC557" s="5">
        <v>2776.466472651965</v>
      </c>
      <c r="AD557" s="5">
        <v>2704.4438781312879</v>
      </c>
      <c r="AE557" s="5">
        <v>2758.1415323462429</v>
      </c>
      <c r="AF557" s="5">
        <v>2389.3242612481049</v>
      </c>
      <c r="AG557" s="5">
        <v>2631.6891962107611</v>
      </c>
    </row>
    <row r="558" spans="1:33">
      <c r="A558" s="56" t="s">
        <v>73</v>
      </c>
      <c r="B558" s="56" t="s">
        <v>198</v>
      </c>
      <c r="C558" s="56" t="s">
        <v>252</v>
      </c>
      <c r="D558" s="56" t="s">
        <v>253</v>
      </c>
      <c r="E558" s="56" t="s">
        <v>142</v>
      </c>
      <c r="F558" s="5">
        <v>0</v>
      </c>
      <c r="G558" s="5">
        <v>7.196975499999998E-5</v>
      </c>
      <c r="H558" s="5">
        <v>5.9543034999999998E-5</v>
      </c>
      <c r="I558" s="5">
        <v>3.1744882900000011E-3</v>
      </c>
      <c r="J558" s="5">
        <v>2.9858664050000012E-3</v>
      </c>
      <c r="K558" s="5">
        <v>3.0564952850000021E-3</v>
      </c>
      <c r="L558" s="5">
        <v>264.66641679864023</v>
      </c>
      <c r="M558" s="5">
        <v>332.5516709411001</v>
      </c>
      <c r="N558" s="5">
        <v>292.05882175400501</v>
      </c>
      <c r="O558" s="5">
        <v>297.17475281451487</v>
      </c>
      <c r="P558" s="5">
        <v>1334.441721236889</v>
      </c>
      <c r="Q558" s="5">
        <v>1198.951455276605</v>
      </c>
      <c r="R558" s="5">
        <v>1402.337195476041</v>
      </c>
      <c r="S558" s="5">
        <v>1160.9241941205789</v>
      </c>
      <c r="T558" s="5">
        <v>1260.0217153014901</v>
      </c>
      <c r="U558" s="5">
        <v>1165.271461038725</v>
      </c>
      <c r="V558" s="5">
        <v>1241.024874426221</v>
      </c>
      <c r="W558" s="5">
        <v>1286.540140618494</v>
      </c>
      <c r="X558" s="5">
        <v>1278.917432961995</v>
      </c>
      <c r="Y558" s="5">
        <v>1113.6448625176649</v>
      </c>
      <c r="Z558" s="5">
        <v>1170.394388667695</v>
      </c>
      <c r="AA558" s="5">
        <v>1377.116535968845</v>
      </c>
      <c r="AB558" s="5">
        <v>1254.254634616404</v>
      </c>
      <c r="AC558" s="5">
        <v>1446.7639086109409</v>
      </c>
      <c r="AD558" s="5">
        <v>1218.2338845824549</v>
      </c>
      <c r="AE558" s="5">
        <v>1346.161279210964</v>
      </c>
      <c r="AF558" s="5">
        <v>1202.2164373970811</v>
      </c>
      <c r="AG558" s="5">
        <v>1289.2629408297339</v>
      </c>
    </row>
    <row r="559" spans="1:33">
      <c r="A559" s="56" t="s">
        <v>73</v>
      </c>
      <c r="B559" s="56" t="s">
        <v>198</v>
      </c>
      <c r="C559" s="56" t="s">
        <v>254</v>
      </c>
      <c r="D559" s="56" t="s">
        <v>255</v>
      </c>
      <c r="E559" s="56" t="s">
        <v>142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</row>
    <row r="560" spans="1:33">
      <c r="A560" s="56" t="s">
        <v>73</v>
      </c>
      <c r="B560" s="56" t="s">
        <v>198</v>
      </c>
      <c r="C560" s="56" t="s">
        <v>256</v>
      </c>
      <c r="D560" s="56" t="s">
        <v>257</v>
      </c>
      <c r="E560" s="56" t="s">
        <v>142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</row>
    <row r="561" spans="1:33">
      <c r="A561" s="56" t="s">
        <v>73</v>
      </c>
      <c r="B561" s="56" t="s">
        <v>198</v>
      </c>
      <c r="C561" s="56" t="s">
        <v>258</v>
      </c>
      <c r="D561" s="56" t="s">
        <v>259</v>
      </c>
      <c r="E561" s="56" t="s">
        <v>142</v>
      </c>
      <c r="F561" s="5">
        <v>5410.0213848216608</v>
      </c>
      <c r="G561" s="5">
        <v>5891.9826574240687</v>
      </c>
      <c r="H561" s="5">
        <v>5413.2827414580952</v>
      </c>
      <c r="I561" s="5">
        <v>5464.1497440843641</v>
      </c>
      <c r="J561" s="5">
        <v>5270.4181232596438</v>
      </c>
      <c r="K561" s="5">
        <v>5528.489208266059</v>
      </c>
      <c r="L561" s="5">
        <v>5603.8842015717364</v>
      </c>
      <c r="M561" s="5">
        <v>6239.5711570852454</v>
      </c>
      <c r="N561" s="5">
        <v>7551.9754062493894</v>
      </c>
      <c r="O561" s="5">
        <v>7431.4470056106393</v>
      </c>
      <c r="P561" s="5">
        <v>8064.148363165672</v>
      </c>
      <c r="Q561" s="5">
        <v>7451.6435712696466</v>
      </c>
      <c r="R561" s="5">
        <v>8440.715088569179</v>
      </c>
      <c r="S561" s="5">
        <v>7557.7611808363336</v>
      </c>
      <c r="T561" s="5">
        <v>7660.3102671855449</v>
      </c>
      <c r="U561" s="5">
        <v>7295.3870533542968</v>
      </c>
      <c r="V561" s="5">
        <v>7490.1913749935093</v>
      </c>
      <c r="W561" s="5">
        <v>7578.1808022496307</v>
      </c>
      <c r="X561" s="5">
        <v>9230.9549043686675</v>
      </c>
      <c r="Y561" s="5">
        <v>12128.556024783769</v>
      </c>
      <c r="Z561" s="5">
        <v>12477.13355255237</v>
      </c>
      <c r="AA561" s="5">
        <v>12499.566119272071</v>
      </c>
      <c r="AB561" s="5">
        <v>16050.25348258729</v>
      </c>
      <c r="AC561" s="5">
        <v>18409.685444020211</v>
      </c>
      <c r="AD561" s="5">
        <v>16184.4330249177</v>
      </c>
      <c r="AE561" s="5">
        <v>16266.41464884478</v>
      </c>
      <c r="AF561" s="5">
        <v>12977.44361590239</v>
      </c>
      <c r="AG561" s="5">
        <v>14204.03237366724</v>
      </c>
    </row>
    <row r="562" spans="1:33">
      <c r="A562" s="56" t="s">
        <v>73</v>
      </c>
      <c r="B562" s="56" t="s">
        <v>198</v>
      </c>
      <c r="C562" s="56" t="s">
        <v>260</v>
      </c>
      <c r="D562" s="56" t="s">
        <v>261</v>
      </c>
      <c r="E562" s="56" t="s">
        <v>142</v>
      </c>
      <c r="F562" s="5">
        <v>5780.8946333694284</v>
      </c>
      <c r="G562" s="5">
        <v>6431.0886897258733</v>
      </c>
      <c r="H562" s="5">
        <v>5789.8455246218846</v>
      </c>
      <c r="I562" s="5">
        <v>8836.0253732122128</v>
      </c>
      <c r="J562" s="5">
        <v>8451.8200398667304</v>
      </c>
      <c r="K562" s="5">
        <v>8829.464038141572</v>
      </c>
      <c r="L562" s="5">
        <v>9212.9442325977107</v>
      </c>
      <c r="M562" s="5">
        <v>9626.8024756852119</v>
      </c>
      <c r="N562" s="5">
        <v>8762.2381775143131</v>
      </c>
      <c r="O562" s="5">
        <v>8935.2264829722772</v>
      </c>
      <c r="P562" s="5">
        <v>14313.397886372069</v>
      </c>
      <c r="Q562" s="5">
        <v>13242.67851932011</v>
      </c>
      <c r="R562" s="5">
        <v>15127.980273750371</v>
      </c>
      <c r="S562" s="5">
        <v>13199.411646721819</v>
      </c>
      <c r="T562" s="5">
        <v>16584.03801244151</v>
      </c>
      <c r="U562" s="5">
        <v>15352.30498984824</v>
      </c>
      <c r="V562" s="5">
        <v>16144.751444346981</v>
      </c>
      <c r="W562" s="5">
        <v>16258.2323197653</v>
      </c>
      <c r="X562" s="5">
        <v>16285.910709979709</v>
      </c>
      <c r="Y562" s="5">
        <v>14629.764308282631</v>
      </c>
      <c r="Z562" s="5">
        <v>14550.91277596603</v>
      </c>
      <c r="AA562" s="5">
        <v>15837.20923658</v>
      </c>
      <c r="AB562" s="5">
        <v>12059.49861017098</v>
      </c>
      <c r="AC562" s="5">
        <v>13650.84849773419</v>
      </c>
      <c r="AD562" s="5">
        <v>11879.841334204069</v>
      </c>
      <c r="AE562" s="5">
        <v>12652.920396201291</v>
      </c>
      <c r="AF562" s="5">
        <v>11924.097656131191</v>
      </c>
      <c r="AG562" s="5">
        <v>11726.7689615092</v>
      </c>
    </row>
    <row r="563" spans="1:33">
      <c r="A563" s="56" t="s">
        <v>73</v>
      </c>
      <c r="B563" s="56" t="s">
        <v>198</v>
      </c>
      <c r="C563" s="56" t="s">
        <v>262</v>
      </c>
      <c r="D563" s="56" t="s">
        <v>263</v>
      </c>
      <c r="E563" s="56" t="s">
        <v>142</v>
      </c>
      <c r="F563" s="5">
        <v>0</v>
      </c>
      <c r="G563" s="5">
        <v>1799.9995495303549</v>
      </c>
      <c r="H563" s="5">
        <v>1652.804318126116</v>
      </c>
      <c r="I563" s="5">
        <v>1661.721074578749</v>
      </c>
      <c r="J563" s="5">
        <v>1633.229629141021</v>
      </c>
      <c r="K563" s="5">
        <v>2552.5587500762058</v>
      </c>
      <c r="L563" s="5">
        <v>4396.4153897644528</v>
      </c>
      <c r="M563" s="5">
        <v>6304.5315474660611</v>
      </c>
      <c r="N563" s="5">
        <v>5883.1367738061344</v>
      </c>
      <c r="O563" s="5">
        <v>5680.4991631491866</v>
      </c>
      <c r="P563" s="5">
        <v>6015.9885637630723</v>
      </c>
      <c r="Q563" s="5">
        <v>5689.7804454201669</v>
      </c>
      <c r="R563" s="5">
        <v>6547.9664761837139</v>
      </c>
      <c r="S563" s="5">
        <v>5807.7773745374561</v>
      </c>
      <c r="T563" s="5">
        <v>6059.2594508692046</v>
      </c>
      <c r="U563" s="5">
        <v>5759.3398316394141</v>
      </c>
      <c r="V563" s="5">
        <v>5992.4819407081723</v>
      </c>
      <c r="W563" s="5">
        <v>5884.3373547782157</v>
      </c>
      <c r="X563" s="5">
        <v>6241.4070577302537</v>
      </c>
      <c r="Y563" s="5">
        <v>5743.0643618502108</v>
      </c>
      <c r="Z563" s="5">
        <v>5723.4527870906686</v>
      </c>
      <c r="AA563" s="5">
        <v>6115.5849212390394</v>
      </c>
      <c r="AB563" s="5">
        <v>5822.208374288175</v>
      </c>
      <c r="AC563" s="5">
        <v>6639.6656066856794</v>
      </c>
      <c r="AD563" s="5">
        <v>6043.9384643640151</v>
      </c>
      <c r="AE563" s="5">
        <v>6164.9942461673163</v>
      </c>
      <c r="AF563" s="5">
        <v>5862.6033562706807</v>
      </c>
      <c r="AG563" s="5">
        <v>5874.0257659322206</v>
      </c>
    </row>
    <row r="564" spans="1:33">
      <c r="A564" s="56" t="s">
        <v>73</v>
      </c>
      <c r="B564" s="56" t="s">
        <v>198</v>
      </c>
      <c r="C564" s="56" t="s">
        <v>264</v>
      </c>
      <c r="D564" s="56" t="s">
        <v>265</v>
      </c>
      <c r="E564" s="56" t="s">
        <v>142</v>
      </c>
      <c r="F564" s="5">
        <v>0</v>
      </c>
      <c r="G564" s="5">
        <v>1.8171814999999999E-5</v>
      </c>
      <c r="H564" s="5">
        <v>3.9429109999999992E-5</v>
      </c>
      <c r="I564" s="5">
        <v>3.6975405000000012E-5</v>
      </c>
      <c r="J564" s="5">
        <v>3.3585809999999987E-5</v>
      </c>
      <c r="K564" s="5">
        <v>7.560031999999999E-5</v>
      </c>
      <c r="L564" s="5">
        <v>1.950751950000001E-4</v>
      </c>
      <c r="M564" s="5">
        <v>2.1228809E-4</v>
      </c>
      <c r="N564" s="5">
        <v>746.86309387359518</v>
      </c>
      <c r="O564" s="5">
        <v>710.46133403531553</v>
      </c>
      <c r="P564" s="5">
        <v>704.16586970503442</v>
      </c>
      <c r="Q564" s="5">
        <v>1070.5055329615</v>
      </c>
      <c r="R564" s="5">
        <v>1113.721297425659</v>
      </c>
      <c r="S564" s="5">
        <v>1123.263969286405</v>
      </c>
      <c r="T564" s="5">
        <v>1075.928217541375</v>
      </c>
      <c r="U564" s="5">
        <v>952.76477174500474</v>
      </c>
      <c r="V564" s="5">
        <v>1079.5006033949539</v>
      </c>
      <c r="W564" s="5">
        <v>1098.8642964939961</v>
      </c>
      <c r="X564" s="5">
        <v>1051.9606156436989</v>
      </c>
      <c r="Y564" s="5">
        <v>2065.6536499749409</v>
      </c>
      <c r="Z564" s="5">
        <v>2008.5603794134299</v>
      </c>
      <c r="AA564" s="5">
        <v>2014.3860140428051</v>
      </c>
      <c r="AB564" s="5">
        <v>2044.4454561345501</v>
      </c>
      <c r="AC564" s="5">
        <v>2107.7254785371251</v>
      </c>
      <c r="AD564" s="5">
        <v>3958.056302959757</v>
      </c>
      <c r="AE564" s="5">
        <v>3870.477399802046</v>
      </c>
      <c r="AF564" s="5">
        <v>3469.2390921683932</v>
      </c>
      <c r="AG564" s="5">
        <v>3880.1296494033272</v>
      </c>
    </row>
    <row r="565" spans="1:33">
      <c r="A565" s="56" t="s">
        <v>73</v>
      </c>
      <c r="B565" s="56" t="s">
        <v>199</v>
      </c>
      <c r="C565" s="56" t="s">
        <v>266</v>
      </c>
      <c r="D565" s="56" t="s">
        <v>267</v>
      </c>
      <c r="E565" s="56" t="s">
        <v>142</v>
      </c>
      <c r="F565" s="5">
        <v>744.00839839156038</v>
      </c>
      <c r="G565" s="5">
        <v>1148.61682321586</v>
      </c>
      <c r="H565" s="5">
        <v>1047.013618899125</v>
      </c>
      <c r="I565" s="5">
        <v>1275.55463451685</v>
      </c>
      <c r="J565" s="5">
        <v>1210.898779983655</v>
      </c>
      <c r="K565" s="5">
        <v>3233.3658375048631</v>
      </c>
      <c r="L565" s="5">
        <v>3231.3755457459501</v>
      </c>
      <c r="M565" s="5">
        <v>3241.5759303267068</v>
      </c>
      <c r="N565" s="5">
        <v>3062.3693502668448</v>
      </c>
      <c r="O565" s="5">
        <v>3027.4388573249462</v>
      </c>
      <c r="P565" s="5">
        <v>3531.392654818234</v>
      </c>
      <c r="Q565" s="5">
        <v>3333.6370532146798</v>
      </c>
      <c r="R565" s="5">
        <v>3782.9450989985949</v>
      </c>
      <c r="S565" s="5">
        <v>3296.8682429156011</v>
      </c>
      <c r="T565" s="5">
        <v>3904.3284204276952</v>
      </c>
      <c r="U565" s="5">
        <v>3237.431249474676</v>
      </c>
      <c r="V565" s="5">
        <v>3665.0647985111232</v>
      </c>
      <c r="W565" s="5">
        <v>3727.3898890554342</v>
      </c>
      <c r="X565" s="5">
        <v>3612.5549084892582</v>
      </c>
      <c r="Y565" s="5">
        <v>3413.0185706554148</v>
      </c>
      <c r="Z565" s="5">
        <v>3359.5005461841151</v>
      </c>
      <c r="AA565" s="5">
        <v>3949.639698473954</v>
      </c>
      <c r="AB565" s="5">
        <v>3649.0762369298109</v>
      </c>
      <c r="AC565" s="5">
        <v>4159.2750257093121</v>
      </c>
      <c r="AD565" s="5">
        <v>3781.980320101542</v>
      </c>
      <c r="AE565" s="5">
        <v>6294.8268882577704</v>
      </c>
      <c r="AF565" s="5">
        <v>5605.3034254705217</v>
      </c>
      <c r="AG565" s="5">
        <v>6060.5518918640319</v>
      </c>
    </row>
    <row r="566" spans="1:33">
      <c r="A566" s="56" t="s">
        <v>73</v>
      </c>
      <c r="B566" s="56" t="s">
        <v>199</v>
      </c>
      <c r="C566" s="56" t="s">
        <v>268</v>
      </c>
      <c r="D566" s="56" t="s">
        <v>269</v>
      </c>
      <c r="E566" s="56" t="s">
        <v>142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</row>
    <row r="567" spans="1:33">
      <c r="A567" s="56" t="s">
        <v>73</v>
      </c>
      <c r="B567" s="56" t="s">
        <v>199</v>
      </c>
      <c r="C567" s="56" t="s">
        <v>270</v>
      </c>
      <c r="D567" s="56" t="s">
        <v>271</v>
      </c>
      <c r="E567" s="56" t="s">
        <v>142</v>
      </c>
      <c r="F567" s="5">
        <v>3792.8719751803501</v>
      </c>
      <c r="G567" s="5">
        <v>4607.1209423139699</v>
      </c>
      <c r="H567" s="5">
        <v>7044.3474913273094</v>
      </c>
      <c r="I567" s="5">
        <v>7184.9920140810718</v>
      </c>
      <c r="J567" s="5">
        <v>6666.3313727280438</v>
      </c>
      <c r="K567" s="5">
        <v>7938.047206769269</v>
      </c>
      <c r="L567" s="5">
        <v>7688.637751508305</v>
      </c>
      <c r="M567" s="5">
        <v>7829.6968881725816</v>
      </c>
      <c r="N567" s="5">
        <v>7616.7747012021482</v>
      </c>
      <c r="O567" s="5">
        <v>7644.8730892679314</v>
      </c>
      <c r="P567" s="5">
        <v>8271.4146341932865</v>
      </c>
      <c r="Q567" s="5">
        <v>7856.3347247298543</v>
      </c>
      <c r="R567" s="5">
        <v>8357.8826865759293</v>
      </c>
      <c r="S567" s="5">
        <v>8055.9087548297266</v>
      </c>
      <c r="T567" s="5">
        <v>8717.4905603997031</v>
      </c>
      <c r="U567" s="5">
        <v>7735.200740199155</v>
      </c>
      <c r="V567" s="5">
        <v>10857.220578090721</v>
      </c>
      <c r="W567" s="5">
        <v>10647.133517669199</v>
      </c>
      <c r="X567" s="5">
        <v>11529.726821668921</v>
      </c>
      <c r="Y567" s="5">
        <v>11131.11771390184</v>
      </c>
      <c r="Z567" s="5">
        <v>10352.36312816556</v>
      </c>
      <c r="AA567" s="5">
        <v>10745.665194984071</v>
      </c>
      <c r="AB567" s="5">
        <v>9913.4160613710246</v>
      </c>
      <c r="AC567" s="5">
        <v>11285.390820331429</v>
      </c>
      <c r="AD567" s="5">
        <v>10903.929832999371</v>
      </c>
      <c r="AE567" s="5">
        <v>10962.58300969513</v>
      </c>
      <c r="AF567" s="5">
        <v>9501.316261608752</v>
      </c>
      <c r="AG567" s="5">
        <v>11052.948788305101</v>
      </c>
    </row>
    <row r="568" spans="1:33">
      <c r="A568" s="56" t="s">
        <v>73</v>
      </c>
      <c r="B568" s="56" t="s">
        <v>199</v>
      </c>
      <c r="C568" s="56" t="s">
        <v>272</v>
      </c>
      <c r="D568" s="56" t="s">
        <v>273</v>
      </c>
      <c r="E568" s="56" t="s">
        <v>142</v>
      </c>
      <c r="F568" s="5">
        <v>258.36314104236999</v>
      </c>
      <c r="G568" s="5">
        <v>289.17360592765522</v>
      </c>
      <c r="H568" s="5">
        <v>266.98973998402982</v>
      </c>
      <c r="I568" s="5">
        <v>271.52419973620488</v>
      </c>
      <c r="J568" s="5">
        <v>250.18391191506009</v>
      </c>
      <c r="K568" s="5">
        <v>259.9535171863451</v>
      </c>
      <c r="L568" s="5">
        <v>318.80666069223491</v>
      </c>
      <c r="M568" s="5">
        <v>306.45253979926508</v>
      </c>
      <c r="N568" s="5">
        <v>293.95314399854999</v>
      </c>
      <c r="O568" s="5">
        <v>294.21588122794532</v>
      </c>
      <c r="P568" s="5">
        <v>319.25016694349978</v>
      </c>
      <c r="Q568" s="5">
        <v>293.19511967669001</v>
      </c>
      <c r="R568" s="5">
        <v>335.34172271423</v>
      </c>
      <c r="S568" s="5">
        <v>292.95320701286488</v>
      </c>
      <c r="T568" s="5">
        <v>295.19843889901489</v>
      </c>
      <c r="U568" s="5">
        <v>256.56829411171009</v>
      </c>
      <c r="V568" s="5">
        <v>282.48209095464489</v>
      </c>
      <c r="W568" s="5">
        <v>301.12649255962521</v>
      </c>
      <c r="X568" s="5">
        <v>264.76066990227031</v>
      </c>
      <c r="Y568" s="5">
        <v>250.43266433245009</v>
      </c>
      <c r="Z568" s="5">
        <v>243.56202256410501</v>
      </c>
      <c r="AA568" s="5">
        <v>266.12875577367498</v>
      </c>
      <c r="AB568" s="5">
        <v>252.65461046742001</v>
      </c>
      <c r="AC568" s="5">
        <v>280.24953103319513</v>
      </c>
      <c r="AD568" s="5">
        <v>254.43376122126989</v>
      </c>
      <c r="AE568" s="5">
        <v>253.44507078052999</v>
      </c>
      <c r="AF568" s="5">
        <v>218.34584714681</v>
      </c>
      <c r="AG568" s="5">
        <v>232.05034001825999</v>
      </c>
    </row>
    <row r="569" spans="1:33">
      <c r="A569" s="56" t="s">
        <v>73</v>
      </c>
      <c r="B569" s="56" t="s">
        <v>199</v>
      </c>
      <c r="C569" s="56" t="s">
        <v>274</v>
      </c>
      <c r="D569" s="56" t="s">
        <v>275</v>
      </c>
      <c r="E569" s="56" t="s">
        <v>142</v>
      </c>
      <c r="F569" s="5">
        <v>1208.28484290247</v>
      </c>
      <c r="G569" s="5">
        <v>1239.283101697275</v>
      </c>
      <c r="H569" s="5">
        <v>1214.67751335103</v>
      </c>
      <c r="I569" s="5">
        <v>1117.02872399441</v>
      </c>
      <c r="J569" s="5">
        <v>1129.12961500643</v>
      </c>
      <c r="K569" s="5">
        <v>1165.679871535965</v>
      </c>
      <c r="L569" s="5">
        <v>1241.31811863148</v>
      </c>
      <c r="M569" s="5">
        <v>1120.4013405497551</v>
      </c>
      <c r="N569" s="5">
        <v>1190.748311919155</v>
      </c>
      <c r="O569" s="5">
        <v>1103.524106620315</v>
      </c>
      <c r="P569" s="5">
        <v>1145.8613424047651</v>
      </c>
      <c r="Q569" s="5">
        <v>1161.2947680418449</v>
      </c>
      <c r="R569" s="5">
        <v>1184.15297081166</v>
      </c>
      <c r="S569" s="5">
        <v>1152.9932953012051</v>
      </c>
      <c r="T569" s="5">
        <v>1045.960591028411</v>
      </c>
      <c r="U569" s="5">
        <v>1042.904781834965</v>
      </c>
      <c r="V569" s="5">
        <v>1126.73618116644</v>
      </c>
      <c r="W569" s="5">
        <v>1199.2005109435499</v>
      </c>
      <c r="X569" s="5">
        <v>1073.063533468845</v>
      </c>
      <c r="Y569" s="5">
        <v>1064.690769331871</v>
      </c>
      <c r="Z569" s="5">
        <v>984.15565941751493</v>
      </c>
      <c r="AA569" s="5">
        <v>1009.48082083265</v>
      </c>
      <c r="AB569" s="5">
        <v>544.09029213576468</v>
      </c>
      <c r="AC569" s="5">
        <v>620.53231925017508</v>
      </c>
      <c r="AD569" s="5">
        <v>619.86877109708985</v>
      </c>
      <c r="AE569" s="5">
        <v>488.67386757398981</v>
      </c>
      <c r="AF569" s="5">
        <v>496.70514827978508</v>
      </c>
      <c r="AG569" s="5">
        <v>454.09357659829988</v>
      </c>
    </row>
    <row r="570" spans="1:33">
      <c r="A570" s="56" t="s">
        <v>73</v>
      </c>
      <c r="B570" s="56" t="s">
        <v>199</v>
      </c>
      <c r="C570" s="56" t="s">
        <v>276</v>
      </c>
      <c r="D570" s="56" t="s">
        <v>277</v>
      </c>
      <c r="E570" s="56" t="s">
        <v>142</v>
      </c>
      <c r="F570" s="5">
        <v>0</v>
      </c>
      <c r="G570" s="5">
        <v>0</v>
      </c>
      <c r="H570" s="5">
        <v>5.199728499999999E-5</v>
      </c>
      <c r="I570" s="5">
        <v>5.1317409999999998E-5</v>
      </c>
      <c r="J570" s="5">
        <v>4.9937364999999978E-5</v>
      </c>
      <c r="K570" s="5">
        <v>6.1124225000000015E-5</v>
      </c>
      <c r="L570" s="5">
        <v>5.9201645000000009E-5</v>
      </c>
      <c r="M570" s="5">
        <v>1.0943618E-4</v>
      </c>
      <c r="N570" s="5">
        <v>1.14478275E-4</v>
      </c>
      <c r="O570" s="5">
        <v>1.8197274500000011E-4</v>
      </c>
      <c r="P570" s="5">
        <v>1.8029928499999989E-4</v>
      </c>
      <c r="Q570" s="5">
        <v>1.7788252999999989E-4</v>
      </c>
      <c r="R570" s="5">
        <v>1.57880345E-4</v>
      </c>
      <c r="S570" s="5">
        <v>1.9492029499999989E-4</v>
      </c>
      <c r="T570" s="5">
        <v>3.4796717499999992E-4</v>
      </c>
      <c r="U570" s="5">
        <v>8.1248220100000029E-3</v>
      </c>
      <c r="V570" s="5">
        <v>8.8507583549999984E-3</v>
      </c>
      <c r="W570" s="5">
        <v>8.5344601650000022E-3</v>
      </c>
      <c r="X570" s="5">
        <v>564.48899605373003</v>
      </c>
      <c r="Y570" s="5">
        <v>1648.354278097421</v>
      </c>
      <c r="Z570" s="5">
        <v>4937.7261653562764</v>
      </c>
      <c r="AA570" s="5">
        <v>4951.5527757308246</v>
      </c>
      <c r="AB570" s="5">
        <v>4895.0258868766459</v>
      </c>
      <c r="AC570" s="5">
        <v>4587.3238869129354</v>
      </c>
      <c r="AD570" s="5">
        <v>5582.5786614636154</v>
      </c>
      <c r="AE570" s="5">
        <v>5194.7690700273824</v>
      </c>
      <c r="AF570" s="5">
        <v>4806.9338393775943</v>
      </c>
      <c r="AG570" s="5">
        <v>5170.4483276991496</v>
      </c>
    </row>
    <row r="571" spans="1:33">
      <c r="A571" s="56" t="s">
        <v>73</v>
      </c>
      <c r="B571" s="56" t="s">
        <v>199</v>
      </c>
      <c r="C571" s="56" t="s">
        <v>278</v>
      </c>
      <c r="D571" s="56" t="s">
        <v>279</v>
      </c>
      <c r="E571" s="56" t="s">
        <v>142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</row>
    <row r="572" spans="1:33">
      <c r="A572" s="56" t="s">
        <v>73</v>
      </c>
      <c r="B572" s="56" t="s">
        <v>199</v>
      </c>
      <c r="C572" s="56" t="s">
        <v>280</v>
      </c>
      <c r="D572" s="56" t="s">
        <v>281</v>
      </c>
      <c r="E572" s="56" t="s">
        <v>142</v>
      </c>
      <c r="F572" s="5">
        <v>355.02911772199008</v>
      </c>
      <c r="G572" s="5">
        <v>381.9063292717052</v>
      </c>
      <c r="H572" s="5">
        <v>345.30093802935522</v>
      </c>
      <c r="I572" s="5">
        <v>345.37799651923012</v>
      </c>
      <c r="J572" s="5">
        <v>309.02464078025997</v>
      </c>
      <c r="K572" s="5">
        <v>334.84038614641008</v>
      </c>
      <c r="L572" s="5">
        <v>371.00640597251521</v>
      </c>
      <c r="M572" s="5">
        <v>506.80071524807482</v>
      </c>
      <c r="N572" s="5">
        <v>536.57108372048469</v>
      </c>
      <c r="O572" s="5">
        <v>520.31126583365517</v>
      </c>
      <c r="P572" s="5">
        <v>973.87940551633039</v>
      </c>
      <c r="Q572" s="5">
        <v>948.24132080420554</v>
      </c>
      <c r="R572" s="5">
        <v>1024.780600433455</v>
      </c>
      <c r="S572" s="5">
        <v>791.07416153184442</v>
      </c>
      <c r="T572" s="5">
        <v>771.56970570781573</v>
      </c>
      <c r="U572" s="5">
        <v>678.12537685682958</v>
      </c>
      <c r="V572" s="5">
        <v>779.29546517734411</v>
      </c>
      <c r="W572" s="5">
        <v>790.7481758244096</v>
      </c>
      <c r="X572" s="5">
        <v>714.29796053064445</v>
      </c>
      <c r="Y572" s="5">
        <v>700.11897701292003</v>
      </c>
      <c r="Z572" s="5">
        <v>649.22164216578983</v>
      </c>
      <c r="AA572" s="5">
        <v>675.66246108681003</v>
      </c>
      <c r="AB572" s="5">
        <v>669.84916617210501</v>
      </c>
      <c r="AC572" s="5">
        <v>698.9602587896951</v>
      </c>
      <c r="AD572" s="5">
        <v>660.43862738234498</v>
      </c>
      <c r="AE572" s="5">
        <v>643.72928204301968</v>
      </c>
      <c r="AF572" s="5">
        <v>544.22247322159501</v>
      </c>
      <c r="AG572" s="5">
        <v>633.0439376707352</v>
      </c>
    </row>
    <row r="573" spans="1:33">
      <c r="A573" s="56" t="s">
        <v>73</v>
      </c>
      <c r="B573" s="56" t="s">
        <v>199</v>
      </c>
      <c r="C573" s="56" t="s">
        <v>282</v>
      </c>
      <c r="D573" s="56" t="s">
        <v>283</v>
      </c>
      <c r="E573" s="56" t="s">
        <v>142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</row>
    <row r="574" spans="1:33">
      <c r="A574" s="56" t="s">
        <v>73</v>
      </c>
      <c r="B574" s="56" t="s">
        <v>200</v>
      </c>
      <c r="C574" s="56" t="s">
        <v>284</v>
      </c>
      <c r="D574" s="56" t="s">
        <v>285</v>
      </c>
      <c r="E574" s="56" t="s">
        <v>142</v>
      </c>
      <c r="F574" s="5">
        <v>539.79023687450558</v>
      </c>
      <c r="G574" s="5">
        <v>563.60950135491021</v>
      </c>
      <c r="H574" s="5">
        <v>534.60072355101465</v>
      </c>
      <c r="I574" s="5">
        <v>544.04719032074513</v>
      </c>
      <c r="J574" s="5">
        <v>598.51008364778022</v>
      </c>
      <c r="K574" s="5">
        <v>567.80249594334043</v>
      </c>
      <c r="L574" s="5">
        <v>1024.165388646375</v>
      </c>
      <c r="M574" s="5">
        <v>1049.2565575482549</v>
      </c>
      <c r="N574" s="5">
        <v>915.76997261949521</v>
      </c>
      <c r="O574" s="5">
        <v>955.8255242245001</v>
      </c>
      <c r="P574" s="5">
        <v>908.61625924670977</v>
      </c>
      <c r="Q574" s="5">
        <v>868.33433237428505</v>
      </c>
      <c r="R574" s="5">
        <v>910.434704021735</v>
      </c>
      <c r="S574" s="5">
        <v>896.00889882264073</v>
      </c>
      <c r="T574" s="5">
        <v>909.03824837079503</v>
      </c>
      <c r="U574" s="5">
        <v>950.63118896584035</v>
      </c>
      <c r="V574" s="5">
        <v>931.97296760171037</v>
      </c>
      <c r="W574" s="5">
        <v>1002.86855096115</v>
      </c>
      <c r="X574" s="5">
        <v>987.95304233813988</v>
      </c>
      <c r="Y574" s="5">
        <v>850.97426886229528</v>
      </c>
      <c r="Z574" s="5">
        <v>915.3223764569251</v>
      </c>
      <c r="AA574" s="5">
        <v>872.4005254609001</v>
      </c>
      <c r="AB574" s="5">
        <v>817.7229229720806</v>
      </c>
      <c r="AC574" s="5">
        <v>853.16518589277484</v>
      </c>
      <c r="AD574" s="5">
        <v>852.3702578264099</v>
      </c>
      <c r="AE574" s="5">
        <v>870.35674912228467</v>
      </c>
      <c r="AF574" s="5">
        <v>890.44334405919039</v>
      </c>
      <c r="AG574" s="5">
        <v>374.98658710341499</v>
      </c>
    </row>
    <row r="575" spans="1:33">
      <c r="A575" s="56" t="s">
        <v>73</v>
      </c>
      <c r="B575" s="56" t="s">
        <v>200</v>
      </c>
      <c r="C575" s="56" t="s">
        <v>286</v>
      </c>
      <c r="D575" s="56" t="s">
        <v>287</v>
      </c>
      <c r="E575" s="56" t="s">
        <v>142</v>
      </c>
      <c r="F575" s="5">
        <v>846.72256911884983</v>
      </c>
      <c r="G575" s="5">
        <v>932.89369816846988</v>
      </c>
      <c r="H575" s="5">
        <v>858.52745132661994</v>
      </c>
      <c r="I575" s="5">
        <v>835.64770134905007</v>
      </c>
      <c r="J575" s="5">
        <v>867.53904598346946</v>
      </c>
      <c r="K575" s="5">
        <v>1249.7105157546459</v>
      </c>
      <c r="L575" s="5">
        <v>2354.9805028029191</v>
      </c>
      <c r="M575" s="5">
        <v>2470.8391997149452</v>
      </c>
      <c r="N575" s="5">
        <v>6475.1851850793437</v>
      </c>
      <c r="O575" s="5">
        <v>6503.3275631696906</v>
      </c>
      <c r="P575" s="5">
        <v>6263.9952353220669</v>
      </c>
      <c r="Q575" s="5">
        <v>5995.0970079954468</v>
      </c>
      <c r="R575" s="5">
        <v>6615.4544590083542</v>
      </c>
      <c r="S575" s="5">
        <v>6452.311720505495</v>
      </c>
      <c r="T575" s="5">
        <v>6233.6559900326283</v>
      </c>
      <c r="U575" s="5">
        <v>6283.0778004902368</v>
      </c>
      <c r="V575" s="5">
        <v>6448.356792627148</v>
      </c>
      <c r="W575" s="5">
        <v>6486.2114437179052</v>
      </c>
      <c r="X575" s="5">
        <v>6801.8447452174887</v>
      </c>
      <c r="Y575" s="5">
        <v>6375.2390271452377</v>
      </c>
      <c r="Z575" s="5">
        <v>6542.6117818638122</v>
      </c>
      <c r="AA575" s="5">
        <v>6226.0333993708127</v>
      </c>
      <c r="AB575" s="5">
        <v>5945.6559177499093</v>
      </c>
      <c r="AC575" s="5">
        <v>6510.7388056062009</v>
      </c>
      <c r="AD575" s="5">
        <v>6414.7971147831213</v>
      </c>
      <c r="AE575" s="5">
        <v>6166.6379549492249</v>
      </c>
      <c r="AF575" s="5">
        <v>6151.2949885549442</v>
      </c>
      <c r="AG575" s="5">
        <v>5808.584797008506</v>
      </c>
    </row>
    <row r="576" spans="1:33">
      <c r="A576" s="56" t="s">
        <v>73</v>
      </c>
      <c r="B576" s="56" t="s">
        <v>200</v>
      </c>
      <c r="C576" s="56" t="s">
        <v>288</v>
      </c>
      <c r="D576" s="56" t="s">
        <v>303</v>
      </c>
      <c r="E576" s="56" t="s">
        <v>142</v>
      </c>
      <c r="F576" s="5">
        <v>458.48839505940492</v>
      </c>
      <c r="G576" s="5">
        <v>1820.35374962994</v>
      </c>
      <c r="H576" s="5">
        <v>3071.354968550479</v>
      </c>
      <c r="I576" s="5">
        <v>2935.6273509595389</v>
      </c>
      <c r="J576" s="5">
        <v>3092.3078349427751</v>
      </c>
      <c r="K576" s="5">
        <v>3086.752917826529</v>
      </c>
      <c r="L576" s="5">
        <v>5552.6541729798691</v>
      </c>
      <c r="M576" s="5">
        <v>5696.8199182412054</v>
      </c>
      <c r="N576" s="5">
        <v>5527.5202175887925</v>
      </c>
      <c r="O576" s="5">
        <v>5556.935707653668</v>
      </c>
      <c r="P576" s="5">
        <v>5444.4549378729726</v>
      </c>
      <c r="Q576" s="5">
        <v>5223.101707511425</v>
      </c>
      <c r="R576" s="5">
        <v>5703.7186390782326</v>
      </c>
      <c r="S576" s="5">
        <v>5496.4145165405534</v>
      </c>
      <c r="T576" s="5">
        <v>5233.6712480399528</v>
      </c>
      <c r="U576" s="5">
        <v>5398.053858093318</v>
      </c>
      <c r="V576" s="5">
        <v>5520.9917622531129</v>
      </c>
      <c r="W576" s="5">
        <v>5749.6963610096</v>
      </c>
      <c r="X576" s="5">
        <v>5801.695985558079</v>
      </c>
      <c r="Y576" s="5">
        <v>5393.032982327557</v>
      </c>
      <c r="Z576" s="5">
        <v>5551.3937135403121</v>
      </c>
      <c r="AA576" s="5">
        <v>5000.5297854920327</v>
      </c>
      <c r="AB576" s="5">
        <v>4776.0006283966113</v>
      </c>
      <c r="AC576" s="5">
        <v>5178.5814063432908</v>
      </c>
      <c r="AD576" s="5">
        <v>5062.2177309625959</v>
      </c>
      <c r="AE576" s="5">
        <v>4807.057883981176</v>
      </c>
      <c r="AF576" s="5">
        <v>4900.5991864456846</v>
      </c>
      <c r="AG576" s="5">
        <v>4981.222390454107</v>
      </c>
    </row>
    <row r="578" spans="1:33">
      <c r="A578" s="56" t="s">
        <v>73</v>
      </c>
      <c r="B578" s="56" t="s">
        <v>163</v>
      </c>
      <c r="C578" s="56" t="s">
        <v>290</v>
      </c>
      <c r="D578" s="56" t="s">
        <v>291</v>
      </c>
      <c r="E578" s="56" t="s">
        <v>141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</row>
    <row r="579" spans="1:33">
      <c r="A579" s="56" t="s">
        <v>73</v>
      </c>
      <c r="B579" s="56" t="s">
        <v>163</v>
      </c>
      <c r="C579" s="56" t="s">
        <v>292</v>
      </c>
      <c r="D579" s="56" t="s">
        <v>293</v>
      </c>
      <c r="E579" s="56" t="s">
        <v>141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</row>
    <row r="580" spans="1:33">
      <c r="A580" s="56" t="s">
        <v>73</v>
      </c>
      <c r="B580" s="56" t="s">
        <v>198</v>
      </c>
      <c r="C580" s="56" t="s">
        <v>294</v>
      </c>
      <c r="D580" s="56" t="s">
        <v>295</v>
      </c>
      <c r="E580" s="56" t="s">
        <v>141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</row>
    <row r="581" spans="1:33">
      <c r="A581" s="56" t="s">
        <v>73</v>
      </c>
      <c r="B581" s="56" t="s">
        <v>200</v>
      </c>
      <c r="C581" s="56" t="s">
        <v>296</v>
      </c>
      <c r="D581" s="56" t="s">
        <v>297</v>
      </c>
      <c r="E581" s="56" t="s">
        <v>141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</row>
    <row r="582" spans="1:33">
      <c r="A582" s="56" t="s">
        <v>73</v>
      </c>
      <c r="B582" s="56" t="s">
        <v>198</v>
      </c>
      <c r="C582" s="56" t="s">
        <v>298</v>
      </c>
      <c r="D582" s="56" t="s">
        <v>299</v>
      </c>
      <c r="E582" s="56" t="s">
        <v>141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</row>
    <row r="583" spans="1:33">
      <c r="A583" s="56" t="s">
        <v>73</v>
      </c>
      <c r="B583" s="56" t="s">
        <v>199</v>
      </c>
      <c r="C583" s="56" t="s">
        <v>300</v>
      </c>
      <c r="D583" s="56" t="s">
        <v>301</v>
      </c>
      <c r="E583" s="56" t="s">
        <v>141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</row>
    <row r="585" spans="1:33">
      <c r="A585" s="56" t="s">
        <v>75</v>
      </c>
      <c r="B585" s="56" t="s">
        <v>197</v>
      </c>
      <c r="C585" s="56" t="s">
        <v>215</v>
      </c>
      <c r="D585" s="56" t="s">
        <v>216</v>
      </c>
      <c r="E585" s="56" t="s">
        <v>217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</row>
    <row r="586" spans="1:33">
      <c r="A586" s="56" t="s">
        <v>75</v>
      </c>
      <c r="B586" s="56" t="s">
        <v>197</v>
      </c>
      <c r="C586" s="56" t="s">
        <v>218</v>
      </c>
      <c r="D586" s="56" t="s">
        <v>219</v>
      </c>
      <c r="E586" s="56" t="s">
        <v>217</v>
      </c>
      <c r="F586" s="5">
        <v>197.55473638511501</v>
      </c>
      <c r="G586" s="5">
        <v>165.27121103710999</v>
      </c>
      <c r="H586" s="5">
        <v>183.98022574039999</v>
      </c>
      <c r="I586" s="5">
        <v>183.5915765740599</v>
      </c>
      <c r="J586" s="5">
        <v>177.8035165512251</v>
      </c>
      <c r="K586" s="5">
        <v>186.01276580641499</v>
      </c>
      <c r="L586" s="5">
        <v>184.77108200379499</v>
      </c>
      <c r="M586" s="5">
        <v>176.03601838736509</v>
      </c>
      <c r="N586" s="5">
        <v>178.45649413934001</v>
      </c>
      <c r="O586" s="5">
        <v>154.6980668355101</v>
      </c>
      <c r="P586" s="5">
        <v>164.45034650077511</v>
      </c>
      <c r="Q586" s="5">
        <v>155.040921503085</v>
      </c>
      <c r="R586" s="5">
        <v>155.03536751403499</v>
      </c>
      <c r="S586" s="5">
        <v>149.22230449174</v>
      </c>
      <c r="T586" s="5">
        <v>58.653549494699973</v>
      </c>
      <c r="U586" s="5">
        <v>58.805619117915043</v>
      </c>
      <c r="V586" s="5">
        <v>30.279369310599971</v>
      </c>
      <c r="W586" s="5">
        <v>25.945091951830008</v>
      </c>
      <c r="X586" s="5">
        <v>28.48864963137499</v>
      </c>
      <c r="Y586" s="5">
        <v>27.732571488874999</v>
      </c>
      <c r="Z586" s="5">
        <v>21.200256598530011</v>
      </c>
      <c r="AA586" s="5">
        <v>22.143277128815001</v>
      </c>
      <c r="AB586" s="5">
        <v>21.89179656343001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</row>
    <row r="587" spans="1:33">
      <c r="A587" s="56" t="s">
        <v>75</v>
      </c>
      <c r="B587" s="56" t="s">
        <v>197</v>
      </c>
      <c r="C587" s="56" t="s">
        <v>220</v>
      </c>
      <c r="D587" s="56" t="s">
        <v>221</v>
      </c>
      <c r="E587" s="56" t="s">
        <v>217</v>
      </c>
      <c r="F587" s="5">
        <v>972.08921483528991</v>
      </c>
      <c r="G587" s="5">
        <v>791.44177897712996</v>
      </c>
      <c r="H587" s="5">
        <v>949.08833326801505</v>
      </c>
      <c r="I587" s="5">
        <v>944.12996573898511</v>
      </c>
      <c r="J587" s="5">
        <v>904.66837227221981</v>
      </c>
      <c r="K587" s="5">
        <v>887.91713007896999</v>
      </c>
      <c r="L587" s="5">
        <v>831.92837897577965</v>
      </c>
      <c r="M587" s="5">
        <v>905.24884788300506</v>
      </c>
      <c r="N587" s="5">
        <v>934.01696746718994</v>
      </c>
      <c r="O587" s="5">
        <v>725.35988484788504</v>
      </c>
      <c r="P587" s="5">
        <v>820.33983852343522</v>
      </c>
      <c r="Q587" s="5">
        <v>821.89234479177503</v>
      </c>
      <c r="R587" s="5">
        <v>851.0615692720653</v>
      </c>
      <c r="S587" s="5">
        <v>922.52615785177022</v>
      </c>
      <c r="T587" s="5">
        <v>1255.8299772985299</v>
      </c>
      <c r="U587" s="5">
        <v>1196.3631548585161</v>
      </c>
      <c r="V587" s="5">
        <v>1177.1642807793601</v>
      </c>
      <c r="W587" s="5">
        <v>1139.46092596573</v>
      </c>
      <c r="X587" s="5">
        <v>1985.523300298951</v>
      </c>
      <c r="Y587" s="5">
        <v>1748.986691853165</v>
      </c>
      <c r="Z587" s="5">
        <v>2368.4738799169099</v>
      </c>
      <c r="AA587" s="5">
        <v>2535.1723396696798</v>
      </c>
      <c r="AB587" s="5">
        <v>2496.6551822302499</v>
      </c>
      <c r="AC587" s="5">
        <v>2498.0751043123491</v>
      </c>
      <c r="AD587" s="5">
        <v>2602.7971881156241</v>
      </c>
      <c r="AE587" s="5">
        <v>2539.635156843025</v>
      </c>
      <c r="AF587" s="5">
        <v>2251.363511310471</v>
      </c>
      <c r="AG587" s="5">
        <v>2200.4068788500699</v>
      </c>
    </row>
    <row r="588" spans="1:33">
      <c r="A588" s="56" t="s">
        <v>75</v>
      </c>
      <c r="B588" s="56" t="s">
        <v>197</v>
      </c>
      <c r="C588" s="56" t="s">
        <v>222</v>
      </c>
      <c r="D588" s="56" t="s">
        <v>223</v>
      </c>
      <c r="E588" s="56" t="s">
        <v>217</v>
      </c>
      <c r="F588" s="5">
        <v>1336.6590596201049</v>
      </c>
      <c r="G588" s="5">
        <v>1204.88644808351</v>
      </c>
      <c r="H588" s="5">
        <v>1364.3272143812801</v>
      </c>
      <c r="I588" s="5">
        <v>1349.89907801768</v>
      </c>
      <c r="J588" s="5">
        <v>1305.04344374312</v>
      </c>
      <c r="K588" s="5">
        <v>1344.916621691955</v>
      </c>
      <c r="L588" s="5">
        <v>1286.96755756475</v>
      </c>
      <c r="M588" s="5">
        <v>1323.525422861725</v>
      </c>
      <c r="N588" s="5">
        <v>1312.628808524905</v>
      </c>
      <c r="O588" s="5">
        <v>1072.1408390792251</v>
      </c>
      <c r="P588" s="5">
        <v>1209.329575904756</v>
      </c>
      <c r="Q588" s="5">
        <v>1210.3627954551851</v>
      </c>
      <c r="R588" s="5">
        <v>1241.474318012625</v>
      </c>
      <c r="S588" s="5">
        <v>1266.415693996415</v>
      </c>
      <c r="T588" s="5">
        <v>1197.500221092095</v>
      </c>
      <c r="U588" s="5">
        <v>1135.5433112161149</v>
      </c>
      <c r="V588" s="5">
        <v>1155.7673094067</v>
      </c>
      <c r="W588" s="5">
        <v>1120.5707857403499</v>
      </c>
      <c r="X588" s="5">
        <v>1108.2239588390601</v>
      </c>
      <c r="Y588" s="5">
        <v>1099.4891006314899</v>
      </c>
      <c r="Z588" s="5">
        <v>924.96333295629995</v>
      </c>
      <c r="AA588" s="5">
        <v>931.77963165002495</v>
      </c>
      <c r="AB588" s="5">
        <v>898.45378176022484</v>
      </c>
      <c r="AC588" s="5">
        <v>938.95477564777536</v>
      </c>
      <c r="AD588" s="5">
        <v>1020.224300853225</v>
      </c>
      <c r="AE588" s="5">
        <v>2396.4213590566901</v>
      </c>
      <c r="AF588" s="5">
        <v>2383.5023962058372</v>
      </c>
      <c r="AG588" s="5">
        <v>2368.9767369399901</v>
      </c>
    </row>
    <row r="589" spans="1:33">
      <c r="A589" s="56" t="s">
        <v>75</v>
      </c>
      <c r="B589" s="56" t="s">
        <v>197</v>
      </c>
      <c r="C589" s="56" t="s">
        <v>224</v>
      </c>
      <c r="D589" s="56" t="s">
        <v>225</v>
      </c>
      <c r="E589" s="56" t="s">
        <v>217</v>
      </c>
      <c r="F589" s="5">
        <v>34.882593504845048</v>
      </c>
      <c r="G589" s="5">
        <v>27.41971998636501</v>
      </c>
      <c r="H589" s="5">
        <v>30.34824839901</v>
      </c>
      <c r="I589" s="5">
        <v>29.487206200845019</v>
      </c>
      <c r="J589" s="5">
        <v>77.035851290079975</v>
      </c>
      <c r="K589" s="5">
        <v>121.133526340355</v>
      </c>
      <c r="L589" s="5">
        <v>118.82589204448</v>
      </c>
      <c r="M589" s="5">
        <v>142.63983704788009</v>
      </c>
      <c r="N589" s="5">
        <v>142.84595508999999</v>
      </c>
      <c r="O589" s="5">
        <v>133.73809167419989</v>
      </c>
      <c r="P589" s="5">
        <v>141.26565511179999</v>
      </c>
      <c r="Q589" s="5">
        <v>136.7563154371251</v>
      </c>
      <c r="R589" s="5">
        <v>141.75127202922491</v>
      </c>
      <c r="S589" s="5">
        <v>148.29035382472989</v>
      </c>
      <c r="T589" s="5">
        <v>136.28581481787509</v>
      </c>
      <c r="U589" s="5">
        <v>128.89827434388499</v>
      </c>
      <c r="V589" s="5">
        <v>134.85187420825511</v>
      </c>
      <c r="W589" s="5">
        <v>133.86403431497999</v>
      </c>
      <c r="X589" s="5">
        <v>137.47746542326001</v>
      </c>
      <c r="Y589" s="5">
        <v>135.30578292711991</v>
      </c>
      <c r="Z589" s="5">
        <v>123.91797451814</v>
      </c>
      <c r="AA589" s="5">
        <v>122.134231272615</v>
      </c>
      <c r="AB589" s="5">
        <v>115.64664569075489</v>
      </c>
      <c r="AC589" s="5">
        <v>122.4591236630001</v>
      </c>
      <c r="AD589" s="5">
        <v>132.58216939690001</v>
      </c>
      <c r="AE589" s="5">
        <v>125.23788732524</v>
      </c>
      <c r="AF589" s="5">
        <v>117.79637523280491</v>
      </c>
      <c r="AG589" s="5">
        <v>116.0893973762351</v>
      </c>
    </row>
    <row r="590" spans="1:33">
      <c r="A590" s="56" t="s">
        <v>75</v>
      </c>
      <c r="B590" s="56" t="s">
        <v>197</v>
      </c>
      <c r="C590" s="56" t="s">
        <v>226</v>
      </c>
      <c r="D590" s="56" t="s">
        <v>227</v>
      </c>
      <c r="E590" s="56" t="s">
        <v>217</v>
      </c>
      <c r="F590" s="5">
        <v>174.9857109307049</v>
      </c>
      <c r="G590" s="5">
        <v>192.22354071918971</v>
      </c>
      <c r="H590" s="5">
        <v>177.8875509578651</v>
      </c>
      <c r="I590" s="5">
        <v>192.37793429133009</v>
      </c>
      <c r="J590" s="5">
        <v>193.31310292800501</v>
      </c>
      <c r="K590" s="5">
        <v>821.89126949643969</v>
      </c>
      <c r="L590" s="5">
        <v>796.90184651544018</v>
      </c>
      <c r="M590" s="5">
        <v>3816.829464483767</v>
      </c>
      <c r="N590" s="5">
        <v>3641.7714060807339</v>
      </c>
      <c r="O590" s="5">
        <v>3040.9526335190089</v>
      </c>
      <c r="P590" s="5">
        <v>4625.8826953709449</v>
      </c>
      <c r="Q590" s="5">
        <v>4665.1432521087754</v>
      </c>
      <c r="R590" s="5">
        <v>4962.6077338812756</v>
      </c>
      <c r="S590" s="5">
        <v>7776.5055246526072</v>
      </c>
      <c r="T590" s="5">
        <v>9502.5377140283545</v>
      </c>
      <c r="U590" s="5">
        <v>11461.10844347479</v>
      </c>
      <c r="V590" s="5">
        <v>17455.509644005331</v>
      </c>
      <c r="W590" s="5">
        <v>17367.17018613029</v>
      </c>
      <c r="X590" s="5">
        <v>18172.400553052579</v>
      </c>
      <c r="Y590" s="5">
        <v>17646.60440530027</v>
      </c>
      <c r="Z590" s="5">
        <v>14575.27514407912</v>
      </c>
      <c r="AA590" s="5">
        <v>16238.43974993757</v>
      </c>
      <c r="AB590" s="5">
        <v>16092.34836883446</v>
      </c>
      <c r="AC590" s="5">
        <v>17172.896975346419</v>
      </c>
      <c r="AD590" s="5">
        <v>17527.749996633149</v>
      </c>
      <c r="AE590" s="5">
        <v>17631.38270837571</v>
      </c>
      <c r="AF590" s="5">
        <v>16918.699697316039</v>
      </c>
      <c r="AG590" s="5">
        <v>17037.048238530209</v>
      </c>
    </row>
    <row r="591" spans="1:33">
      <c r="A591" s="56" t="s">
        <v>75</v>
      </c>
      <c r="B591" s="56" t="s">
        <v>197</v>
      </c>
      <c r="C591" s="56" t="s">
        <v>228</v>
      </c>
      <c r="D591" s="56" t="s">
        <v>229</v>
      </c>
      <c r="E591" s="56" t="s">
        <v>217</v>
      </c>
      <c r="F591" s="5">
        <v>733.11841440228977</v>
      </c>
      <c r="G591" s="5">
        <v>942.56703204537496</v>
      </c>
      <c r="H591" s="5">
        <v>1033.28996559092</v>
      </c>
      <c r="I591" s="5">
        <v>1082.4600491047099</v>
      </c>
      <c r="J591" s="5">
        <v>1093.9485292085949</v>
      </c>
      <c r="K591" s="5">
        <v>1057.79527373773</v>
      </c>
      <c r="L591" s="5">
        <v>1004.756224128215</v>
      </c>
      <c r="M591" s="5">
        <v>1006.479360633665</v>
      </c>
      <c r="N591" s="5">
        <v>981.68686336248993</v>
      </c>
      <c r="O591" s="5">
        <v>839.49686102637997</v>
      </c>
      <c r="P591" s="5">
        <v>912.24159523890989</v>
      </c>
      <c r="Q591" s="5">
        <v>899.46473548848007</v>
      </c>
      <c r="R591" s="5">
        <v>965.22609737242965</v>
      </c>
      <c r="S591" s="5">
        <v>926.13133609319993</v>
      </c>
      <c r="T591" s="5">
        <v>910.42157018788475</v>
      </c>
      <c r="U591" s="5">
        <v>865.18989641805024</v>
      </c>
      <c r="V591" s="5">
        <v>891.15571144183014</v>
      </c>
      <c r="W591" s="5">
        <v>919.00919729612997</v>
      </c>
      <c r="X591" s="5">
        <v>965.72242016209975</v>
      </c>
      <c r="Y591" s="5">
        <v>1436.63264861218</v>
      </c>
      <c r="Z591" s="5">
        <v>1618.8451754835189</v>
      </c>
      <c r="AA591" s="5">
        <v>1661.3796392653851</v>
      </c>
      <c r="AB591" s="5">
        <v>1586.738050982485</v>
      </c>
      <c r="AC591" s="5">
        <v>2048.0142306756361</v>
      </c>
      <c r="AD591" s="5">
        <v>2080.3031168484449</v>
      </c>
      <c r="AE591" s="5">
        <v>4230.9234782470403</v>
      </c>
      <c r="AF591" s="5">
        <v>4146.6085759479492</v>
      </c>
      <c r="AG591" s="5">
        <v>4045.1180241027259</v>
      </c>
    </row>
    <row r="592" spans="1:33">
      <c r="A592" s="56" t="s">
        <v>75</v>
      </c>
      <c r="B592" s="56" t="s">
        <v>197</v>
      </c>
      <c r="C592" s="56" t="s">
        <v>230</v>
      </c>
      <c r="D592" s="56" t="s">
        <v>231</v>
      </c>
      <c r="E592" s="56" t="s">
        <v>217</v>
      </c>
      <c r="F592" s="5">
        <v>2722.3997055284199</v>
      </c>
      <c r="G592" s="5">
        <v>2804.2492310623788</v>
      </c>
      <c r="H592" s="5">
        <v>2949.554232716906</v>
      </c>
      <c r="I592" s="5">
        <v>2986.3741585144849</v>
      </c>
      <c r="J592" s="5">
        <v>3017.5977586968038</v>
      </c>
      <c r="K592" s="5">
        <v>3066.2840513453598</v>
      </c>
      <c r="L592" s="5">
        <v>3031.3496452532149</v>
      </c>
      <c r="M592" s="5">
        <v>3028.557608673455</v>
      </c>
      <c r="N592" s="5">
        <v>2898.7647290318951</v>
      </c>
      <c r="O592" s="5">
        <v>4332.7132622497147</v>
      </c>
      <c r="P592" s="5">
        <v>4807.6052702363831</v>
      </c>
      <c r="Q592" s="5">
        <v>5717.3423296452083</v>
      </c>
      <c r="R592" s="5">
        <v>6067.8781733697006</v>
      </c>
      <c r="S592" s="5">
        <v>6263.2282753029322</v>
      </c>
      <c r="T592" s="5">
        <v>7555.3011738034629</v>
      </c>
      <c r="U592" s="5">
        <v>7879.5764114154108</v>
      </c>
      <c r="V592" s="5">
        <v>11309.72488293047</v>
      </c>
      <c r="W592" s="5">
        <v>11622.501519455471</v>
      </c>
      <c r="X592" s="5">
        <v>12423.307716998381</v>
      </c>
      <c r="Y592" s="5">
        <v>12182.681367137009</v>
      </c>
      <c r="Z592" s="5">
        <v>12069.54756490123</v>
      </c>
      <c r="AA592" s="5">
        <v>12757.9586400679</v>
      </c>
      <c r="AB592" s="5">
        <v>14925.75059190516</v>
      </c>
      <c r="AC592" s="5">
        <v>15596.72190603062</v>
      </c>
      <c r="AD592" s="5">
        <v>14983.94972842186</v>
      </c>
      <c r="AE592" s="5">
        <v>15856.15903065784</v>
      </c>
      <c r="AF592" s="5">
        <v>19288.108937307879</v>
      </c>
      <c r="AG592" s="5">
        <v>19544.11951115046</v>
      </c>
    </row>
    <row r="593" spans="1:33">
      <c r="A593" s="56" t="s">
        <v>75</v>
      </c>
      <c r="B593" s="56" t="s">
        <v>197</v>
      </c>
      <c r="C593" s="56" t="s">
        <v>232</v>
      </c>
      <c r="D593" s="56" t="s">
        <v>233</v>
      </c>
      <c r="E593" s="56" t="s">
        <v>217</v>
      </c>
      <c r="F593" s="5">
        <v>0</v>
      </c>
      <c r="G593" s="5">
        <v>1.471944999999999E-6</v>
      </c>
      <c r="H593" s="5">
        <v>7.0927500000000008E-6</v>
      </c>
      <c r="I593" s="5">
        <v>1.6027069999999989E-5</v>
      </c>
      <c r="J593" s="5">
        <v>6.3840079999999991E-5</v>
      </c>
      <c r="K593" s="5">
        <v>1.4466513499999999E-4</v>
      </c>
      <c r="L593" s="5">
        <v>1.3913216500000011E-4</v>
      </c>
      <c r="M593" s="5">
        <v>282.7740790281</v>
      </c>
      <c r="N593" s="5">
        <v>272.52711027376989</v>
      </c>
      <c r="O593" s="5">
        <v>236.72066888951491</v>
      </c>
      <c r="P593" s="5">
        <v>260.92413297598011</v>
      </c>
      <c r="Q593" s="5">
        <v>247.39356219299</v>
      </c>
      <c r="R593" s="5">
        <v>280.55362208622518</v>
      </c>
      <c r="S593" s="5">
        <v>276.05168430862511</v>
      </c>
      <c r="T593" s="5">
        <v>277.55986498950489</v>
      </c>
      <c r="U593" s="5">
        <v>280.45781440634482</v>
      </c>
      <c r="V593" s="5">
        <v>300.32528877917019</v>
      </c>
      <c r="W593" s="5">
        <v>711.96989527443998</v>
      </c>
      <c r="X593" s="5">
        <v>2336.1912048064619</v>
      </c>
      <c r="Y593" s="5">
        <v>6529.2064318676867</v>
      </c>
      <c r="Z593" s="5">
        <v>5518.2558201344709</v>
      </c>
      <c r="AA593" s="5">
        <v>6001.1237247337613</v>
      </c>
      <c r="AB593" s="5">
        <v>5775.6568303143331</v>
      </c>
      <c r="AC593" s="5">
        <v>8000.9829653397283</v>
      </c>
      <c r="AD593" s="5">
        <v>8447.2152655929058</v>
      </c>
      <c r="AE593" s="5">
        <v>13113.39203293004</v>
      </c>
      <c r="AF593" s="5">
        <v>13039.09921304102</v>
      </c>
      <c r="AG593" s="5">
        <v>13244.763884398481</v>
      </c>
    </row>
    <row r="594" spans="1:33">
      <c r="A594" s="56" t="s">
        <v>75</v>
      </c>
      <c r="B594" s="56" t="s">
        <v>163</v>
      </c>
      <c r="C594" s="56" t="s">
        <v>234</v>
      </c>
      <c r="D594" s="56" t="s">
        <v>235</v>
      </c>
      <c r="E594" s="56" t="s">
        <v>217</v>
      </c>
      <c r="F594" s="5">
        <v>3.7495350000000019E-6</v>
      </c>
      <c r="G594" s="5">
        <v>3.31351E-6</v>
      </c>
      <c r="H594" s="5">
        <v>7.7385000000000005E-6</v>
      </c>
      <c r="I594" s="5">
        <v>1.9088965000000001E-5</v>
      </c>
      <c r="J594" s="5">
        <v>1.8421915000000002E-5</v>
      </c>
      <c r="K594" s="5">
        <v>2.00177E-5</v>
      </c>
      <c r="L594" s="5">
        <v>2.0718549999999981E-5</v>
      </c>
      <c r="M594" s="5">
        <v>2.2425949999999992E-5</v>
      </c>
      <c r="N594" s="5">
        <v>2.6953585000000011E-5</v>
      </c>
      <c r="O594" s="5">
        <v>2.7834835000000019E-5</v>
      </c>
      <c r="P594" s="5">
        <v>2.7953995E-5</v>
      </c>
      <c r="Q594" s="5">
        <v>6.1868410000000013E-5</v>
      </c>
      <c r="R594" s="5">
        <v>5.8672799999999998E-5</v>
      </c>
      <c r="S594" s="5">
        <v>5.6747270000000023E-5</v>
      </c>
      <c r="T594" s="5">
        <v>1.8799749500000011E-4</v>
      </c>
      <c r="U594" s="5">
        <v>1.391208235E-3</v>
      </c>
      <c r="V594" s="5">
        <v>1.56530515E-3</v>
      </c>
      <c r="W594" s="5">
        <v>1.504252135000001E-3</v>
      </c>
      <c r="X594" s="5">
        <v>1.41257654E-3</v>
      </c>
      <c r="Y594" s="5">
        <v>1.3337683049999989E-3</v>
      </c>
      <c r="Z594" s="5">
        <v>1.246703395E-3</v>
      </c>
      <c r="AA594" s="5">
        <v>1.2691017450000011E-3</v>
      </c>
      <c r="AB594" s="5">
        <v>1.445341485000001E-3</v>
      </c>
      <c r="AC594" s="5">
        <v>1.569219009999999E-3</v>
      </c>
      <c r="AD594" s="5">
        <v>818.0844054861501</v>
      </c>
      <c r="AE594" s="5">
        <v>2993.5152883293508</v>
      </c>
      <c r="AF594" s="5">
        <v>2931.5481454164342</v>
      </c>
      <c r="AG594" s="5">
        <v>3167.409117814716</v>
      </c>
    </row>
    <row r="595" spans="1:33">
      <c r="A595" s="56" t="s">
        <v>75</v>
      </c>
      <c r="B595" s="56" t="s">
        <v>163</v>
      </c>
      <c r="C595" s="56" t="s">
        <v>236</v>
      </c>
      <c r="D595" s="56" t="s">
        <v>237</v>
      </c>
      <c r="E595" s="56" t="s">
        <v>217</v>
      </c>
      <c r="F595" s="5">
        <v>369.5949292023999</v>
      </c>
      <c r="G595" s="5">
        <v>337.54451690687989</v>
      </c>
      <c r="H595" s="5">
        <v>367.70833556770009</v>
      </c>
      <c r="I595" s="5">
        <v>367.26932196956</v>
      </c>
      <c r="J595" s="5">
        <v>373.71553910324002</v>
      </c>
      <c r="K595" s="5">
        <v>398.39623993499521</v>
      </c>
      <c r="L595" s="5">
        <v>384.79479333384012</v>
      </c>
      <c r="M595" s="5">
        <v>366.66147945640961</v>
      </c>
      <c r="N595" s="5">
        <v>361.71722154521012</v>
      </c>
      <c r="O595" s="5">
        <v>324.40253579636499</v>
      </c>
      <c r="P595" s="5">
        <v>335.71278553227501</v>
      </c>
      <c r="Q595" s="5">
        <v>358.73339802488988</v>
      </c>
      <c r="R595" s="5">
        <v>366.47532669812011</v>
      </c>
      <c r="S595" s="5">
        <v>356.87976343748022</v>
      </c>
      <c r="T595" s="5">
        <v>367.47482685501478</v>
      </c>
      <c r="U595" s="5">
        <v>372.70923554234503</v>
      </c>
      <c r="V595" s="5">
        <v>425.06186151985497</v>
      </c>
      <c r="W595" s="5">
        <v>406.60704535200011</v>
      </c>
      <c r="X595" s="5">
        <v>365.60622674677978</v>
      </c>
      <c r="Y595" s="5">
        <v>367.77772215437977</v>
      </c>
      <c r="Z595" s="5">
        <v>372.51794357944982</v>
      </c>
      <c r="AA595" s="5">
        <v>367.28313286740013</v>
      </c>
      <c r="AB595" s="5">
        <v>366.87087928356522</v>
      </c>
      <c r="AC595" s="5">
        <v>384.66234360251519</v>
      </c>
      <c r="AD595" s="5">
        <v>384.42244303229018</v>
      </c>
      <c r="AE595" s="5">
        <v>373.52086373063031</v>
      </c>
      <c r="AF595" s="5">
        <v>372.10502103951518</v>
      </c>
      <c r="AG595" s="5">
        <v>379.83738930878002</v>
      </c>
    </row>
    <row r="596" spans="1:33">
      <c r="A596" s="56" t="s">
        <v>75</v>
      </c>
      <c r="B596" s="56" t="s">
        <v>163</v>
      </c>
      <c r="C596" s="56" t="s">
        <v>238</v>
      </c>
      <c r="D596" s="56" t="s">
        <v>239</v>
      </c>
      <c r="E596" s="56" t="s">
        <v>217</v>
      </c>
      <c r="F596" s="5">
        <v>1057.89955696589</v>
      </c>
      <c r="G596" s="5">
        <v>1024.8975282303099</v>
      </c>
      <c r="H596" s="5">
        <v>1057.4356026088351</v>
      </c>
      <c r="I596" s="5">
        <v>1088.6405259922201</v>
      </c>
      <c r="J596" s="5">
        <v>1344.315980405785</v>
      </c>
      <c r="K596" s="5">
        <v>4280.4853177895448</v>
      </c>
      <c r="L596" s="5">
        <v>4177.8825217607791</v>
      </c>
      <c r="M596" s="5">
        <v>4003.7940301223562</v>
      </c>
      <c r="N596" s="5">
        <v>3867.5587623719989</v>
      </c>
      <c r="O596" s="5">
        <v>3301.5828967437242</v>
      </c>
      <c r="P596" s="5">
        <v>3518.8691704734279</v>
      </c>
      <c r="Q596" s="5">
        <v>4091.358228073309</v>
      </c>
      <c r="R596" s="5">
        <v>4422.7994979507976</v>
      </c>
      <c r="S596" s="5">
        <v>6891.8479820969696</v>
      </c>
      <c r="T596" s="5">
        <v>7619.5305713620046</v>
      </c>
      <c r="U596" s="5">
        <v>7127.5639385262966</v>
      </c>
      <c r="V596" s="5">
        <v>7955.9135164496656</v>
      </c>
      <c r="W596" s="5">
        <v>7747.665915001342</v>
      </c>
      <c r="X596" s="5">
        <v>7259.6332246383572</v>
      </c>
      <c r="Y596" s="5">
        <v>7002.0198434493768</v>
      </c>
      <c r="Z596" s="5">
        <v>7141.8384229595886</v>
      </c>
      <c r="AA596" s="5">
        <v>7556.8496160666746</v>
      </c>
      <c r="AB596" s="5">
        <v>10003.33682400721</v>
      </c>
      <c r="AC596" s="5">
        <v>12329.68452485582</v>
      </c>
      <c r="AD596" s="5">
        <v>12068.42841125505</v>
      </c>
      <c r="AE596" s="5">
        <v>13196.899931110171</v>
      </c>
      <c r="AF596" s="5">
        <v>13588.230086433559</v>
      </c>
      <c r="AG596" s="5">
        <v>14698.581580812061</v>
      </c>
    </row>
    <row r="597" spans="1:33">
      <c r="A597" s="56" t="s">
        <v>75</v>
      </c>
      <c r="B597" s="56" t="s">
        <v>163</v>
      </c>
      <c r="C597" s="56" t="s">
        <v>240</v>
      </c>
      <c r="D597" s="56" t="s">
        <v>241</v>
      </c>
      <c r="E597" s="56" t="s">
        <v>217</v>
      </c>
      <c r="F597" s="5">
        <v>1603.0273468508251</v>
      </c>
      <c r="G597" s="5">
        <v>1535.7875021943501</v>
      </c>
      <c r="H597" s="5">
        <v>1559.8171887500901</v>
      </c>
      <c r="I597" s="5">
        <v>2596.5847123938788</v>
      </c>
      <c r="J597" s="5">
        <v>2590.6955915133408</v>
      </c>
      <c r="K597" s="5">
        <v>4225.6156018828724</v>
      </c>
      <c r="L597" s="5">
        <v>5496.2323948965641</v>
      </c>
      <c r="M597" s="5">
        <v>5337.8528281977087</v>
      </c>
      <c r="N597" s="5">
        <v>6556.7988464866958</v>
      </c>
      <c r="O597" s="5">
        <v>6300.7082689229774</v>
      </c>
      <c r="P597" s="5">
        <v>6616.4959068445833</v>
      </c>
      <c r="Q597" s="5">
        <v>8274.708478402903</v>
      </c>
      <c r="R597" s="5">
        <v>8150.1292553899048</v>
      </c>
      <c r="S597" s="5">
        <v>7998.9418949859028</v>
      </c>
      <c r="T597" s="5">
        <v>8151.6719326180346</v>
      </c>
      <c r="U597" s="5">
        <v>9490.6967101731025</v>
      </c>
      <c r="V597" s="5">
        <v>10551.130593476981</v>
      </c>
      <c r="W597" s="5">
        <v>10613.538350239351</v>
      </c>
      <c r="X597" s="5">
        <v>13657.20868460595</v>
      </c>
      <c r="Y597" s="5">
        <v>13227.17425660807</v>
      </c>
      <c r="Z597" s="5">
        <v>11894.329733109011</v>
      </c>
      <c r="AA597" s="5">
        <v>12359.89351377343</v>
      </c>
      <c r="AB597" s="5">
        <v>13763.058445927451</v>
      </c>
      <c r="AC597" s="5">
        <v>13444.162710218559</v>
      </c>
      <c r="AD597" s="5">
        <v>13683.71551526558</v>
      </c>
      <c r="AE597" s="5">
        <v>13811.798722729771</v>
      </c>
      <c r="AF597" s="5">
        <v>13471.016157784359</v>
      </c>
      <c r="AG597" s="5">
        <v>14532.13627966051</v>
      </c>
    </row>
    <row r="598" spans="1:33">
      <c r="A598" s="56" t="s">
        <v>75</v>
      </c>
      <c r="B598" s="56" t="s">
        <v>163</v>
      </c>
      <c r="C598" s="56" t="s">
        <v>242</v>
      </c>
      <c r="D598" s="56" t="s">
        <v>243</v>
      </c>
      <c r="E598" s="56" t="s">
        <v>217</v>
      </c>
      <c r="F598" s="5">
        <v>112.3883295406649</v>
      </c>
      <c r="G598" s="5">
        <v>102.21153370655</v>
      </c>
      <c r="H598" s="5">
        <v>108.5108787357849</v>
      </c>
      <c r="I598" s="5">
        <v>100.3617744978299</v>
      </c>
      <c r="J598" s="5">
        <v>103.86826261666501</v>
      </c>
      <c r="K598" s="5">
        <v>106.4608002075649</v>
      </c>
      <c r="L598" s="5">
        <v>385.17226387275468</v>
      </c>
      <c r="M598" s="5">
        <v>431.0982516145703</v>
      </c>
      <c r="N598" s="5">
        <v>395.2892806809549</v>
      </c>
      <c r="O598" s="5">
        <v>367.7333374406449</v>
      </c>
      <c r="P598" s="5">
        <v>383.55352142713491</v>
      </c>
      <c r="Q598" s="5">
        <v>388.33602802653479</v>
      </c>
      <c r="R598" s="5">
        <v>370.12732875892488</v>
      </c>
      <c r="S598" s="5">
        <v>369.83037653549019</v>
      </c>
      <c r="T598" s="5">
        <v>338.62753061003008</v>
      </c>
      <c r="U598" s="5">
        <v>435.15695616764498</v>
      </c>
      <c r="V598" s="5">
        <v>479.31292177936518</v>
      </c>
      <c r="W598" s="5">
        <v>469.30565577065511</v>
      </c>
      <c r="X598" s="5">
        <v>455.46367615951488</v>
      </c>
      <c r="Y598" s="5">
        <v>398.22679861038489</v>
      </c>
      <c r="Z598" s="5">
        <v>458.85415081687512</v>
      </c>
      <c r="AA598" s="5">
        <v>457.86708757851483</v>
      </c>
      <c r="AB598" s="5">
        <v>436.42208814281997</v>
      </c>
      <c r="AC598" s="5">
        <v>422.15722020307533</v>
      </c>
      <c r="AD598" s="5">
        <v>436.34445916333021</v>
      </c>
      <c r="AE598" s="5">
        <v>387.44223483981978</v>
      </c>
      <c r="AF598" s="5">
        <v>444.27904088934991</v>
      </c>
      <c r="AG598" s="5">
        <v>426.01590761775998</v>
      </c>
    </row>
    <row r="599" spans="1:33">
      <c r="A599" s="56" t="s">
        <v>75</v>
      </c>
      <c r="B599" s="56" t="s">
        <v>163</v>
      </c>
      <c r="C599" s="56" t="s">
        <v>244</v>
      </c>
      <c r="D599" s="56" t="s">
        <v>245</v>
      </c>
      <c r="E599" s="56" t="s">
        <v>217</v>
      </c>
      <c r="F599" s="5">
        <v>1788.143528550145</v>
      </c>
      <c r="G599" s="5">
        <v>1660.954954744265</v>
      </c>
      <c r="H599" s="5">
        <v>2569.7577157523651</v>
      </c>
      <c r="I599" s="5">
        <v>2495.2260624916998</v>
      </c>
      <c r="J599" s="5">
        <v>2443.3724106993609</v>
      </c>
      <c r="K599" s="5">
        <v>2601.679456832765</v>
      </c>
      <c r="L599" s="5">
        <v>2579.6852670728599</v>
      </c>
      <c r="M599" s="5">
        <v>2570.1036409744561</v>
      </c>
      <c r="N599" s="5">
        <v>2511.367688481314</v>
      </c>
      <c r="O599" s="5">
        <v>2545.8822811700211</v>
      </c>
      <c r="P599" s="5">
        <v>2702.455253407491</v>
      </c>
      <c r="Q599" s="5">
        <v>2804.8529558378609</v>
      </c>
      <c r="R599" s="5">
        <v>2602.405562313636</v>
      </c>
      <c r="S599" s="5">
        <v>2739.6094305690949</v>
      </c>
      <c r="T599" s="5">
        <v>2629.6348853433201</v>
      </c>
      <c r="U599" s="5">
        <v>3098.933220067041</v>
      </c>
      <c r="V599" s="5">
        <v>3432.4780914046119</v>
      </c>
      <c r="W599" s="5">
        <v>7750.6676400467077</v>
      </c>
      <c r="X599" s="5">
        <v>7447.5810395025901</v>
      </c>
      <c r="Y599" s="5">
        <v>8622.7858663641218</v>
      </c>
      <c r="Z599" s="5">
        <v>8020.5555775324183</v>
      </c>
      <c r="AA599" s="5">
        <v>8537.5153605906889</v>
      </c>
      <c r="AB599" s="5">
        <v>8512.780853771832</v>
      </c>
      <c r="AC599" s="5">
        <v>7496.1257439248529</v>
      </c>
      <c r="AD599" s="5">
        <v>8143.16513424191</v>
      </c>
      <c r="AE599" s="5">
        <v>7494.945559587969</v>
      </c>
      <c r="AF599" s="5">
        <v>7172.7901877645882</v>
      </c>
      <c r="AG599" s="5">
        <v>7384.5562385254434</v>
      </c>
    </row>
    <row r="600" spans="1:33">
      <c r="A600" s="56" t="s">
        <v>75</v>
      </c>
      <c r="B600" s="56" t="s">
        <v>163</v>
      </c>
      <c r="C600" s="56" t="s">
        <v>246</v>
      </c>
      <c r="D600" s="56" t="s">
        <v>247</v>
      </c>
      <c r="E600" s="56" t="s">
        <v>217</v>
      </c>
      <c r="F600" s="5">
        <v>850.76317607009003</v>
      </c>
      <c r="G600" s="5">
        <v>829.46870910006976</v>
      </c>
      <c r="H600" s="5">
        <v>903.96471774666009</v>
      </c>
      <c r="I600" s="5">
        <v>869.57504497236471</v>
      </c>
      <c r="J600" s="5">
        <v>854.94233305792545</v>
      </c>
      <c r="K600" s="5">
        <v>911.56196690533011</v>
      </c>
      <c r="L600" s="5">
        <v>892.11910176967001</v>
      </c>
      <c r="M600" s="5">
        <v>869.57587731307012</v>
      </c>
      <c r="N600" s="5">
        <v>862.28978931207473</v>
      </c>
      <c r="O600" s="5">
        <v>779.85411784883001</v>
      </c>
      <c r="P600" s="5">
        <v>824.76704824161004</v>
      </c>
      <c r="Q600" s="5">
        <v>863.1353633216446</v>
      </c>
      <c r="R600" s="5">
        <v>791.90162604355487</v>
      </c>
      <c r="S600" s="5">
        <v>859.29497374807511</v>
      </c>
      <c r="T600" s="5">
        <v>787.77533111785544</v>
      </c>
      <c r="U600" s="5">
        <v>759.44577832806999</v>
      </c>
      <c r="V600" s="5">
        <v>854.48305884835008</v>
      </c>
      <c r="W600" s="5">
        <v>817.50247224432496</v>
      </c>
      <c r="X600" s="5">
        <v>754.56566433656496</v>
      </c>
      <c r="Y600" s="5">
        <v>2717.028787532925</v>
      </c>
      <c r="Z600" s="5">
        <v>2607.8814929915261</v>
      </c>
      <c r="AA600" s="5">
        <v>2721.4934098921999</v>
      </c>
      <c r="AB600" s="5">
        <v>2742.8518885986941</v>
      </c>
      <c r="AC600" s="5">
        <v>2448.0956633876699</v>
      </c>
      <c r="AD600" s="5">
        <v>2672.623760286725</v>
      </c>
      <c r="AE600" s="5">
        <v>2448.2689520998701</v>
      </c>
      <c r="AF600" s="5">
        <v>2249.3363490002671</v>
      </c>
      <c r="AG600" s="5">
        <v>2206.0010794282298</v>
      </c>
    </row>
    <row r="601" spans="1:33">
      <c r="A601" s="56" t="s">
        <v>75</v>
      </c>
      <c r="B601" s="56" t="s">
        <v>163</v>
      </c>
      <c r="C601" s="56" t="s">
        <v>248</v>
      </c>
      <c r="D601" s="56" t="s">
        <v>249</v>
      </c>
      <c r="E601" s="56" t="s">
        <v>217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</row>
    <row r="602" spans="1:33">
      <c r="A602" s="56" t="s">
        <v>75</v>
      </c>
      <c r="B602" s="56" t="s">
        <v>163</v>
      </c>
      <c r="C602" s="56" t="s">
        <v>250</v>
      </c>
      <c r="D602" s="56" t="s">
        <v>251</v>
      </c>
      <c r="E602" s="56" t="s">
        <v>217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</row>
    <row r="603" spans="1:33">
      <c r="A603" s="56" t="s">
        <v>75</v>
      </c>
      <c r="B603" s="56" t="s">
        <v>198</v>
      </c>
      <c r="C603" s="56" t="s">
        <v>252</v>
      </c>
      <c r="D603" s="56" t="s">
        <v>253</v>
      </c>
      <c r="E603" s="56" t="s">
        <v>217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</row>
    <row r="604" spans="1:33">
      <c r="A604" s="56" t="s">
        <v>75</v>
      </c>
      <c r="B604" s="56" t="s">
        <v>198</v>
      </c>
      <c r="C604" s="56" t="s">
        <v>254</v>
      </c>
      <c r="D604" s="56" t="s">
        <v>255</v>
      </c>
      <c r="E604" s="56" t="s">
        <v>217</v>
      </c>
      <c r="F604" s="5">
        <v>0</v>
      </c>
      <c r="G604" s="5">
        <v>1.711535000000001E-6</v>
      </c>
      <c r="H604" s="5">
        <v>5.1277849999999992E-6</v>
      </c>
      <c r="I604" s="5">
        <v>4.6865400000000036E-6</v>
      </c>
      <c r="J604" s="5">
        <v>4.2365450000000006E-6</v>
      </c>
      <c r="K604" s="5">
        <v>6.0452449999999991E-6</v>
      </c>
      <c r="L604" s="5">
        <v>9.3181550000000036E-6</v>
      </c>
      <c r="M604" s="5">
        <v>1.8995310000000002E-5</v>
      </c>
      <c r="N604" s="5">
        <v>1.9022229999999981E-5</v>
      </c>
      <c r="O604" s="5">
        <v>1.8019979999999979E-5</v>
      </c>
      <c r="P604" s="5">
        <v>1.8756060000000009E-5</v>
      </c>
      <c r="Q604" s="5">
        <v>1.9185455000000012E-5</v>
      </c>
      <c r="R604" s="5">
        <v>1.5582545000000009E-5</v>
      </c>
      <c r="S604" s="5">
        <v>4.3012140000000017E-5</v>
      </c>
      <c r="T604" s="5">
        <v>4.6474270000000022E-5</v>
      </c>
      <c r="U604" s="5">
        <v>5.1909009999999988E-5</v>
      </c>
      <c r="V604" s="5">
        <v>1.0458545000000001E-4</v>
      </c>
      <c r="W604" s="5">
        <v>1.0167433E-4</v>
      </c>
      <c r="X604" s="5">
        <v>1.3979028499999991E-4</v>
      </c>
      <c r="Y604" s="5">
        <v>758.60748717601496</v>
      </c>
      <c r="Z604" s="5">
        <v>760.05878618647034</v>
      </c>
      <c r="AA604" s="5">
        <v>873.78454482073926</v>
      </c>
      <c r="AB604" s="5">
        <v>872.02488984689023</v>
      </c>
      <c r="AC604" s="5">
        <v>805.76648056113959</v>
      </c>
      <c r="AD604" s="5">
        <v>909.53613806702992</v>
      </c>
      <c r="AE604" s="5">
        <v>879.78745586202058</v>
      </c>
      <c r="AF604" s="5">
        <v>853.06137294509472</v>
      </c>
      <c r="AG604" s="5">
        <v>941.63208953481467</v>
      </c>
    </row>
    <row r="605" spans="1:33">
      <c r="A605" s="56" t="s">
        <v>75</v>
      </c>
      <c r="B605" s="56" t="s">
        <v>198</v>
      </c>
      <c r="C605" s="56" t="s">
        <v>256</v>
      </c>
      <c r="D605" s="56" t="s">
        <v>257</v>
      </c>
      <c r="E605" s="56" t="s">
        <v>217</v>
      </c>
      <c r="F605" s="5">
        <v>1175.364982197905</v>
      </c>
      <c r="G605" s="5">
        <v>1047.86133631911</v>
      </c>
      <c r="H605" s="5">
        <v>1148.1983710472909</v>
      </c>
      <c r="I605" s="5">
        <v>1110.48848801085</v>
      </c>
      <c r="J605" s="5">
        <v>1095.74259716508</v>
      </c>
      <c r="K605" s="5">
        <v>1120.8101850881601</v>
      </c>
      <c r="L605" s="5">
        <v>1148.8146057459601</v>
      </c>
      <c r="M605" s="5">
        <v>1161.22087667952</v>
      </c>
      <c r="N605" s="5">
        <v>2063.2760412466459</v>
      </c>
      <c r="O605" s="5">
        <v>4161.4425853555749</v>
      </c>
      <c r="P605" s="5">
        <v>4411.566336831952</v>
      </c>
      <c r="Q605" s="5">
        <v>4558.9042034067334</v>
      </c>
      <c r="R605" s="5">
        <v>4216.6902744398603</v>
      </c>
      <c r="S605" s="5">
        <v>4895.5394541508176</v>
      </c>
      <c r="T605" s="5">
        <v>4778.7197790728496</v>
      </c>
      <c r="U605" s="5">
        <v>5475.5840044565266</v>
      </c>
      <c r="V605" s="5">
        <v>5867.4319723691005</v>
      </c>
      <c r="W605" s="5">
        <v>5988.8028498111044</v>
      </c>
      <c r="X605" s="5">
        <v>5823.1770817478991</v>
      </c>
      <c r="Y605" s="5">
        <v>6073.3061927970666</v>
      </c>
      <c r="Z605" s="5">
        <v>5872.7718537351057</v>
      </c>
      <c r="AA605" s="5">
        <v>6210.6126098756977</v>
      </c>
      <c r="AB605" s="5">
        <v>6295.2999179584522</v>
      </c>
      <c r="AC605" s="5">
        <v>5933.6960776983224</v>
      </c>
      <c r="AD605" s="5">
        <v>6352.315009376548</v>
      </c>
      <c r="AE605" s="5">
        <v>6205.1876245178046</v>
      </c>
      <c r="AF605" s="5">
        <v>8158.945163675513</v>
      </c>
      <c r="AG605" s="5">
        <v>8473.082655365637</v>
      </c>
    </row>
    <row r="606" spans="1:33">
      <c r="A606" s="56" t="s">
        <v>75</v>
      </c>
      <c r="B606" s="56" t="s">
        <v>198</v>
      </c>
      <c r="C606" s="56" t="s">
        <v>258</v>
      </c>
      <c r="D606" s="56" t="s">
        <v>259</v>
      </c>
      <c r="E606" s="56" t="s">
        <v>217</v>
      </c>
      <c r="F606" s="5">
        <v>0</v>
      </c>
      <c r="G606" s="5">
        <v>1.9326700000000002E-6</v>
      </c>
      <c r="H606" s="5">
        <v>5.020340000000002E-6</v>
      </c>
      <c r="I606" s="5">
        <v>5.0736599999999983E-6</v>
      </c>
      <c r="J606" s="5">
        <v>5.0606150000000039E-6</v>
      </c>
      <c r="K606" s="5">
        <v>7.2371299999999984E-6</v>
      </c>
      <c r="L606" s="5">
        <v>1.489143999999999E-5</v>
      </c>
      <c r="M606" s="5">
        <v>1.9884354999999999E-5</v>
      </c>
      <c r="N606" s="5">
        <v>1.9432850000000001E-5</v>
      </c>
      <c r="O606" s="5">
        <v>1.8040129999999989E-5</v>
      </c>
      <c r="P606" s="5">
        <v>2.039829499999999E-5</v>
      </c>
      <c r="Q606" s="5">
        <v>2.137124500000002E-5</v>
      </c>
      <c r="R606" s="5">
        <v>1.777346500000001E-5</v>
      </c>
      <c r="S606" s="5">
        <v>2.5588309999999981E-5</v>
      </c>
      <c r="T606" s="5">
        <v>2.8926649999999999E-5</v>
      </c>
      <c r="U606" s="5">
        <v>1.0745976499999999E-4</v>
      </c>
      <c r="V606" s="5">
        <v>757.15664053676005</v>
      </c>
      <c r="W606" s="5">
        <v>760.97553674248002</v>
      </c>
      <c r="X606" s="5">
        <v>701.33013512398031</v>
      </c>
      <c r="Y606" s="5">
        <v>673.02524771385936</v>
      </c>
      <c r="Z606" s="5">
        <v>611.80901969286526</v>
      </c>
      <c r="AA606" s="5">
        <v>683.90641413418484</v>
      </c>
      <c r="AB606" s="5">
        <v>695.95200587359454</v>
      </c>
      <c r="AC606" s="5">
        <v>633.47446467588497</v>
      </c>
      <c r="AD606" s="5">
        <v>693.32159108737005</v>
      </c>
      <c r="AE606" s="5">
        <v>2470.3545557390089</v>
      </c>
      <c r="AF606" s="5">
        <v>6715.3818129178208</v>
      </c>
      <c r="AG606" s="5">
        <v>7145.9816383861862</v>
      </c>
    </row>
    <row r="607" spans="1:33">
      <c r="A607" s="56" t="s">
        <v>75</v>
      </c>
      <c r="B607" s="56" t="s">
        <v>198</v>
      </c>
      <c r="C607" s="56" t="s">
        <v>260</v>
      </c>
      <c r="D607" s="56" t="s">
        <v>261</v>
      </c>
      <c r="E607" s="56" t="s">
        <v>217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</row>
    <row r="608" spans="1:33">
      <c r="A608" s="56" t="s">
        <v>75</v>
      </c>
      <c r="B608" s="56" t="s">
        <v>198</v>
      </c>
      <c r="C608" s="56" t="s">
        <v>262</v>
      </c>
      <c r="D608" s="56" t="s">
        <v>263</v>
      </c>
      <c r="E608" s="56" t="s">
        <v>217</v>
      </c>
      <c r="F608" s="5">
        <v>0</v>
      </c>
      <c r="G608" s="5">
        <v>1.236855E-6</v>
      </c>
      <c r="H608" s="5">
        <v>2.409309999999999E-6</v>
      </c>
      <c r="I608" s="5">
        <v>2.673485000000001E-6</v>
      </c>
      <c r="J608" s="5">
        <v>2.992859999999997E-6</v>
      </c>
      <c r="K608" s="5">
        <v>4.4693049999999984E-6</v>
      </c>
      <c r="L608" s="5">
        <v>6.1080400000000043E-6</v>
      </c>
      <c r="M608" s="5">
        <v>9.1679250000000025E-6</v>
      </c>
      <c r="N608" s="5">
        <v>8.7300149999999988E-6</v>
      </c>
      <c r="O608" s="5">
        <v>8.231519999999997E-6</v>
      </c>
      <c r="P608" s="5">
        <v>8.6241800000000015E-6</v>
      </c>
      <c r="Q608" s="5">
        <v>1.1781825E-5</v>
      </c>
      <c r="R608" s="5">
        <v>9.9582550000000045E-6</v>
      </c>
      <c r="S608" s="5">
        <v>1.595438499999998E-5</v>
      </c>
      <c r="T608" s="5">
        <v>1.714608499999998E-5</v>
      </c>
      <c r="U608" s="5">
        <v>3.3348830000000031E-5</v>
      </c>
      <c r="V608" s="5">
        <v>9.4324935000000005E-5</v>
      </c>
      <c r="W608" s="5">
        <v>9.2590339999999935E-5</v>
      </c>
      <c r="X608" s="5">
        <v>8.6015525000000053E-5</v>
      </c>
      <c r="Y608" s="5">
        <v>723.693985061425</v>
      </c>
      <c r="Z608" s="5">
        <v>691.9312992812952</v>
      </c>
      <c r="AA608" s="5">
        <v>728.6817708372696</v>
      </c>
      <c r="AB608" s="5">
        <v>779.88079384733476</v>
      </c>
      <c r="AC608" s="5">
        <v>722.24085391307005</v>
      </c>
      <c r="AD608" s="5">
        <v>748.82753316590515</v>
      </c>
      <c r="AE608" s="5">
        <v>772.05190492505949</v>
      </c>
      <c r="AF608" s="5">
        <v>730.50619178631041</v>
      </c>
      <c r="AG608" s="5">
        <v>766.35769191966529</v>
      </c>
    </row>
    <row r="609" spans="1:33">
      <c r="A609" s="56" t="s">
        <v>75</v>
      </c>
      <c r="B609" s="56" t="s">
        <v>198</v>
      </c>
      <c r="C609" s="56" t="s">
        <v>264</v>
      </c>
      <c r="D609" s="56" t="s">
        <v>265</v>
      </c>
      <c r="E609" s="56" t="s">
        <v>217</v>
      </c>
      <c r="F609" s="5">
        <v>760.37544609185989</v>
      </c>
      <c r="G609" s="5">
        <v>628.6110447044955</v>
      </c>
      <c r="H609" s="5">
        <v>701.50054476298999</v>
      </c>
      <c r="I609" s="5">
        <v>689.52580823646497</v>
      </c>
      <c r="J609" s="5">
        <v>660.12102504841505</v>
      </c>
      <c r="K609" s="5">
        <v>686.21021798078004</v>
      </c>
      <c r="L609" s="5">
        <v>686.05954856536016</v>
      </c>
      <c r="M609" s="5">
        <v>686.61516318229997</v>
      </c>
      <c r="N609" s="5">
        <v>676.89289350612489</v>
      </c>
      <c r="O609" s="5">
        <v>628.00729590492995</v>
      </c>
      <c r="P609" s="5">
        <v>663.91773587784007</v>
      </c>
      <c r="Q609" s="5">
        <v>680.15949580584004</v>
      </c>
      <c r="R609" s="5">
        <v>604.96798427788985</v>
      </c>
      <c r="S609" s="5">
        <v>659.20526313779999</v>
      </c>
      <c r="T609" s="5">
        <v>645.43365767667524</v>
      </c>
      <c r="U609" s="5">
        <v>618.43466012918475</v>
      </c>
      <c r="V609" s="5">
        <v>691.54683309499512</v>
      </c>
      <c r="W609" s="5">
        <v>680.59964900849036</v>
      </c>
      <c r="X609" s="5">
        <v>643.729142158645</v>
      </c>
      <c r="Y609" s="5">
        <v>1549.432088652055</v>
      </c>
      <c r="Z609" s="5">
        <v>1493.261813137851</v>
      </c>
      <c r="AA609" s="5">
        <v>1449.281764425235</v>
      </c>
      <c r="AB609" s="5">
        <v>1688.18891253727</v>
      </c>
      <c r="AC609" s="5">
        <v>1536.128594311235</v>
      </c>
      <c r="AD609" s="5">
        <v>3394.116613457174</v>
      </c>
      <c r="AE609" s="5">
        <v>3363.4025541844289</v>
      </c>
      <c r="AF609" s="5">
        <v>3117.0666258349952</v>
      </c>
      <c r="AG609" s="5">
        <v>3309.2806009872738</v>
      </c>
    </row>
    <row r="610" spans="1:33">
      <c r="A610" s="56" t="s">
        <v>75</v>
      </c>
      <c r="B610" s="56" t="s">
        <v>199</v>
      </c>
      <c r="C610" s="56" t="s">
        <v>266</v>
      </c>
      <c r="D610" s="56" t="s">
        <v>267</v>
      </c>
      <c r="E610" s="56" t="s">
        <v>217</v>
      </c>
      <c r="F610" s="5">
        <v>269.07681468428501</v>
      </c>
      <c r="G610" s="5">
        <v>222.95863383215479</v>
      </c>
      <c r="H610" s="5">
        <v>249.81148395573501</v>
      </c>
      <c r="I610" s="5">
        <v>244.96279501533999</v>
      </c>
      <c r="J610" s="5">
        <v>239.1012625333</v>
      </c>
      <c r="K610" s="5">
        <v>233.96478391197499</v>
      </c>
      <c r="L610" s="5">
        <v>246.59511660919009</v>
      </c>
      <c r="M610" s="5">
        <v>251.72739869860021</v>
      </c>
      <c r="N610" s="5">
        <v>240.69599964309981</v>
      </c>
      <c r="O610" s="5">
        <v>224.35026997073999</v>
      </c>
      <c r="P610" s="5">
        <v>236.47320762140001</v>
      </c>
      <c r="Q610" s="5">
        <v>244.67407882099999</v>
      </c>
      <c r="R610" s="5">
        <v>215.66268806304001</v>
      </c>
      <c r="S610" s="5">
        <v>229.81404268779511</v>
      </c>
      <c r="T610" s="5">
        <v>227.50187798602991</v>
      </c>
      <c r="U610" s="5">
        <v>216.62103724559509</v>
      </c>
      <c r="V610" s="5">
        <v>217.26452438287501</v>
      </c>
      <c r="W610" s="5">
        <v>228.4178061653451</v>
      </c>
      <c r="X610" s="5">
        <v>133.12183151200011</v>
      </c>
      <c r="Y610" s="5">
        <v>127.4371709819451</v>
      </c>
      <c r="Z610" s="5">
        <v>116.05058009702</v>
      </c>
      <c r="AA610" s="5">
        <v>111.1022731605</v>
      </c>
      <c r="AB610" s="5">
        <v>98.480100358889899</v>
      </c>
      <c r="AC610" s="5">
        <v>120.8569868431151</v>
      </c>
      <c r="AD610" s="5">
        <v>131.48533955376001</v>
      </c>
      <c r="AE610" s="5">
        <v>153.83676758868481</v>
      </c>
      <c r="AF610" s="5">
        <v>0</v>
      </c>
      <c r="AG610" s="5">
        <v>0</v>
      </c>
    </row>
    <row r="611" spans="1:33">
      <c r="A611" s="56" t="s">
        <v>75</v>
      </c>
      <c r="B611" s="56" t="s">
        <v>199</v>
      </c>
      <c r="C611" s="56" t="s">
        <v>268</v>
      </c>
      <c r="D611" s="56" t="s">
        <v>269</v>
      </c>
      <c r="E611" s="56" t="s">
        <v>217</v>
      </c>
      <c r="F611" s="5">
        <v>42.391901300110007</v>
      </c>
      <c r="G611" s="5">
        <v>32.549576049765008</v>
      </c>
      <c r="H611" s="5">
        <v>36.05679812428501</v>
      </c>
      <c r="I611" s="5">
        <v>34.476394710864987</v>
      </c>
      <c r="J611" s="5">
        <v>33.629293797045001</v>
      </c>
      <c r="K611" s="5">
        <v>32.988328290070001</v>
      </c>
      <c r="L611" s="5">
        <v>33.843182102940013</v>
      </c>
      <c r="M611" s="5">
        <v>35.079130076390001</v>
      </c>
      <c r="N611" s="5">
        <v>24.841709151734989</v>
      </c>
      <c r="O611" s="5">
        <v>23.104067263099999</v>
      </c>
      <c r="P611" s="5">
        <v>23.461270198724989</v>
      </c>
      <c r="Q611" s="5">
        <v>24.328239575385009</v>
      </c>
      <c r="R611" s="5">
        <v>22.52161946299999</v>
      </c>
      <c r="S611" s="5">
        <v>23.528899008019991</v>
      </c>
      <c r="T611" s="5">
        <v>22.383764334359999</v>
      </c>
      <c r="U611" s="5">
        <v>1793.9030567309101</v>
      </c>
      <c r="V611" s="5">
        <v>1983.765109893201</v>
      </c>
      <c r="W611" s="5">
        <v>2110.023523385762</v>
      </c>
      <c r="X611" s="5">
        <v>1901.216940259975</v>
      </c>
      <c r="Y611" s="5">
        <v>1796.67342245687</v>
      </c>
      <c r="Z611" s="5">
        <v>1637.73688863236</v>
      </c>
      <c r="AA611" s="5">
        <v>1769.207616162611</v>
      </c>
      <c r="AB611" s="5">
        <v>1778.3266367146391</v>
      </c>
      <c r="AC611" s="5">
        <v>1654.3846721511979</v>
      </c>
      <c r="AD611" s="5">
        <v>1909.7048509959859</v>
      </c>
      <c r="AE611" s="5">
        <v>1767.420702357181</v>
      </c>
      <c r="AF611" s="5">
        <v>2738.3515388541391</v>
      </c>
      <c r="AG611" s="5">
        <v>2717.4902555356962</v>
      </c>
    </row>
    <row r="612" spans="1:33">
      <c r="A612" s="56" t="s">
        <v>75</v>
      </c>
      <c r="B612" s="56" t="s">
        <v>199</v>
      </c>
      <c r="C612" s="56" t="s">
        <v>270</v>
      </c>
      <c r="D612" s="56" t="s">
        <v>271</v>
      </c>
      <c r="E612" s="56" t="s">
        <v>217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</row>
    <row r="613" spans="1:33">
      <c r="A613" s="56" t="s">
        <v>75</v>
      </c>
      <c r="B613" s="56" t="s">
        <v>199</v>
      </c>
      <c r="C613" s="56" t="s">
        <v>272</v>
      </c>
      <c r="D613" s="56" t="s">
        <v>273</v>
      </c>
      <c r="E613" s="56" t="s">
        <v>217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</row>
    <row r="614" spans="1:33">
      <c r="A614" s="56" t="s">
        <v>75</v>
      </c>
      <c r="B614" s="56" t="s">
        <v>199</v>
      </c>
      <c r="C614" s="56" t="s">
        <v>274</v>
      </c>
      <c r="D614" s="56" t="s">
        <v>275</v>
      </c>
      <c r="E614" s="56" t="s">
        <v>217</v>
      </c>
      <c r="F614" s="5">
        <v>572.91366820774988</v>
      </c>
      <c r="G614" s="5">
        <v>538.19276288974982</v>
      </c>
      <c r="H614" s="5">
        <v>590.10433205520985</v>
      </c>
      <c r="I614" s="5">
        <v>564.25277363929013</v>
      </c>
      <c r="J614" s="5">
        <v>565.70218912204507</v>
      </c>
      <c r="K614" s="5">
        <v>549.00846190348011</v>
      </c>
      <c r="L614" s="5">
        <v>560.06883134039026</v>
      </c>
      <c r="M614" s="5">
        <v>585.69472296161018</v>
      </c>
      <c r="N614" s="5">
        <v>543.26924090763521</v>
      </c>
      <c r="O614" s="5">
        <v>511.93786280290482</v>
      </c>
      <c r="P614" s="5">
        <v>527.75344322468027</v>
      </c>
      <c r="Q614" s="5">
        <v>537.01594417201989</v>
      </c>
      <c r="R614" s="5">
        <v>504.73795554106482</v>
      </c>
      <c r="S614" s="5">
        <v>526.533656781015</v>
      </c>
      <c r="T614" s="5">
        <v>488.91054183056002</v>
      </c>
      <c r="U614" s="5">
        <v>486.61834868764498</v>
      </c>
      <c r="V614" s="5">
        <v>516.56292314158998</v>
      </c>
      <c r="W614" s="5">
        <v>538.40603293796494</v>
      </c>
      <c r="X614" s="5">
        <v>519.92996332568521</v>
      </c>
      <c r="Y614" s="5">
        <v>475.92354243106502</v>
      </c>
      <c r="Z614" s="5">
        <v>1228.26452425713</v>
      </c>
      <c r="AA614" s="5">
        <v>953.68664797982979</v>
      </c>
      <c r="AB614" s="5">
        <v>963.37251179454529</v>
      </c>
      <c r="AC614" s="5">
        <v>886.59737975509017</v>
      </c>
      <c r="AD614" s="5">
        <v>1213.7111465169851</v>
      </c>
      <c r="AE614" s="5">
        <v>2235.6222976724162</v>
      </c>
      <c r="AF614" s="5">
        <v>3555.9182202706988</v>
      </c>
      <c r="AG614" s="5">
        <v>3475.916604806212</v>
      </c>
    </row>
    <row r="615" spans="1:33">
      <c r="A615" s="56" t="s">
        <v>75</v>
      </c>
      <c r="B615" s="56" t="s">
        <v>199</v>
      </c>
      <c r="C615" s="56" t="s">
        <v>276</v>
      </c>
      <c r="D615" s="56" t="s">
        <v>277</v>
      </c>
      <c r="E615" s="56" t="s">
        <v>217</v>
      </c>
      <c r="F615" s="5">
        <v>0</v>
      </c>
      <c r="G615" s="5">
        <v>0</v>
      </c>
      <c r="H615" s="5">
        <v>1.0364165000000001E-5</v>
      </c>
      <c r="I615" s="5">
        <v>1.0605119999999999E-5</v>
      </c>
      <c r="J615" s="5">
        <v>1.1867625E-5</v>
      </c>
      <c r="K615" s="5">
        <v>1.222162000000001E-5</v>
      </c>
      <c r="L615" s="5">
        <v>1.4817795E-5</v>
      </c>
      <c r="M615" s="5">
        <v>4.0800374999999988E-5</v>
      </c>
      <c r="N615" s="5">
        <v>3.9518505000000012E-5</v>
      </c>
      <c r="O615" s="5">
        <v>6.7227114999999973E-5</v>
      </c>
      <c r="P615" s="5">
        <v>6.8236980000000003E-5</v>
      </c>
      <c r="Q615" s="5">
        <v>7.0439334999999997E-5</v>
      </c>
      <c r="R615" s="5">
        <v>6.6324320000000006E-5</v>
      </c>
      <c r="S615" s="5">
        <v>8.1446465000000018E-5</v>
      </c>
      <c r="T615" s="5">
        <v>1.3419782499999989E-4</v>
      </c>
      <c r="U615" s="5">
        <v>4.0978014800000014E-3</v>
      </c>
      <c r="V615" s="5">
        <v>4.0637505149999998E-3</v>
      </c>
      <c r="W615" s="5">
        <v>4.4014892549999983E-3</v>
      </c>
      <c r="X615" s="5">
        <v>350.85880823242519</v>
      </c>
      <c r="Y615" s="5">
        <v>808.63049746716467</v>
      </c>
      <c r="Z615" s="5">
        <v>2719.3487455811601</v>
      </c>
      <c r="AA615" s="5">
        <v>2904.6933937431518</v>
      </c>
      <c r="AB615" s="5">
        <v>2945.1113556538012</v>
      </c>
      <c r="AC615" s="5">
        <v>2928.5604260134301</v>
      </c>
      <c r="AD615" s="5">
        <v>3133.746073735696</v>
      </c>
      <c r="AE615" s="5">
        <v>3024.592042525795</v>
      </c>
      <c r="AF615" s="5">
        <v>2971.653243526885</v>
      </c>
      <c r="AG615" s="5">
        <v>3013.5854235481311</v>
      </c>
    </row>
    <row r="616" spans="1:33">
      <c r="A616" s="56" t="s">
        <v>75</v>
      </c>
      <c r="B616" s="56" t="s">
        <v>199</v>
      </c>
      <c r="C616" s="56" t="s">
        <v>278</v>
      </c>
      <c r="D616" s="56" t="s">
        <v>279</v>
      </c>
      <c r="E616" s="56" t="s">
        <v>217</v>
      </c>
      <c r="F616" s="5">
        <v>0</v>
      </c>
      <c r="G616" s="5">
        <v>5.4877599999999991E-6</v>
      </c>
      <c r="H616" s="5">
        <v>1.2122320000000011E-5</v>
      </c>
      <c r="I616" s="5">
        <v>1.5808620000000001E-5</v>
      </c>
      <c r="J616" s="5">
        <v>1.7548284999999992E-5</v>
      </c>
      <c r="K616" s="5">
        <v>1.7127975000000011E-5</v>
      </c>
      <c r="L616" s="5">
        <v>2.2503495000000009E-5</v>
      </c>
      <c r="M616" s="5">
        <v>6.2993244999999995E-5</v>
      </c>
      <c r="N616" s="5">
        <v>5.844577499999996E-5</v>
      </c>
      <c r="O616" s="5">
        <v>277.94168413934023</v>
      </c>
      <c r="P616" s="5">
        <v>285.07455560074999</v>
      </c>
      <c r="Q616" s="5">
        <v>289.79856036010989</v>
      </c>
      <c r="R616" s="5">
        <v>277.65473429658488</v>
      </c>
      <c r="S616" s="5">
        <v>281.79208047514499</v>
      </c>
      <c r="T616" s="5">
        <v>994.95351403735538</v>
      </c>
      <c r="U616" s="5">
        <v>1088.04949105325</v>
      </c>
      <c r="V616" s="5">
        <v>1166.92500247671</v>
      </c>
      <c r="W616" s="5">
        <v>1224.4835437883451</v>
      </c>
      <c r="X616" s="5">
        <v>1142.5719087935399</v>
      </c>
      <c r="Y616" s="5">
        <v>1048.0845903212701</v>
      </c>
      <c r="Z616" s="5">
        <v>1003.92183794782</v>
      </c>
      <c r="AA616" s="5">
        <v>1056.4987948165351</v>
      </c>
      <c r="AB616" s="5">
        <v>1046.0294505811751</v>
      </c>
      <c r="AC616" s="5">
        <v>993.08859799626464</v>
      </c>
      <c r="AD616" s="5">
        <v>1039.9385980512241</v>
      </c>
      <c r="AE616" s="5">
        <v>972.63014496499477</v>
      </c>
      <c r="AF616" s="5">
        <v>965.57911044200034</v>
      </c>
      <c r="AG616" s="5">
        <v>925.5125149925999</v>
      </c>
    </row>
    <row r="617" spans="1:33">
      <c r="A617" s="56" t="s">
        <v>75</v>
      </c>
      <c r="B617" s="56" t="s">
        <v>199</v>
      </c>
      <c r="C617" s="56" t="s">
        <v>280</v>
      </c>
      <c r="D617" s="56" t="s">
        <v>281</v>
      </c>
      <c r="E617" s="56" t="s">
        <v>217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</row>
    <row r="618" spans="1:33">
      <c r="A618" s="56" t="s">
        <v>75</v>
      </c>
      <c r="B618" s="56" t="s">
        <v>199</v>
      </c>
      <c r="C618" s="56" t="s">
        <v>282</v>
      </c>
      <c r="D618" s="56" t="s">
        <v>283</v>
      </c>
      <c r="E618" s="56" t="s">
        <v>217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</row>
    <row r="619" spans="1:33">
      <c r="A619" s="56" t="s">
        <v>75</v>
      </c>
      <c r="B619" s="56" t="s">
        <v>200</v>
      </c>
      <c r="C619" s="56" t="s">
        <v>284</v>
      </c>
      <c r="D619" s="56" t="s">
        <v>285</v>
      </c>
      <c r="E619" s="56" t="s">
        <v>217</v>
      </c>
      <c r="F619" s="5">
        <v>0</v>
      </c>
      <c r="G619" s="5">
        <v>2.1675199999999989E-6</v>
      </c>
      <c r="H619" s="5">
        <v>9.0518800000000076E-6</v>
      </c>
      <c r="I619" s="5">
        <v>9.8672850000000002E-6</v>
      </c>
      <c r="J619" s="5">
        <v>9.1729599999999973E-6</v>
      </c>
      <c r="K619" s="5">
        <v>1.177577999999999E-5</v>
      </c>
      <c r="L619" s="5">
        <v>9.6962999999999922E-6</v>
      </c>
      <c r="M619" s="5">
        <v>1.0645605000000001E-5</v>
      </c>
      <c r="N619" s="5">
        <v>1.177117499999999E-5</v>
      </c>
      <c r="O619" s="5">
        <v>1.1775620000000009E-5</v>
      </c>
      <c r="P619" s="5">
        <v>1.203184500000001E-5</v>
      </c>
      <c r="Q619" s="5">
        <v>1.2047455E-5</v>
      </c>
      <c r="R619" s="5">
        <v>9.4387250000000017E-6</v>
      </c>
      <c r="S619" s="5">
        <v>1.2064035000000009E-5</v>
      </c>
      <c r="T619" s="5">
        <v>1.2772575000000021E-5</v>
      </c>
      <c r="U619" s="5">
        <v>1.384923000000001E-5</v>
      </c>
      <c r="V619" s="5">
        <v>1.4659400000000001E-5</v>
      </c>
      <c r="W619" s="5">
        <v>1.396045500000001E-5</v>
      </c>
      <c r="X619" s="5">
        <v>1.3052500000000001E-5</v>
      </c>
      <c r="Y619" s="5">
        <v>2.5389405000000008E-5</v>
      </c>
      <c r="Z619" s="5">
        <v>2.3678414999999981E-5</v>
      </c>
      <c r="AA619" s="5">
        <v>2.6832885000000011E-5</v>
      </c>
      <c r="AB619" s="5">
        <v>4.4587115000000013E-5</v>
      </c>
      <c r="AC619" s="5">
        <v>3.7960854999999967E-5</v>
      </c>
      <c r="AD619" s="5">
        <v>4.3176344999999971E-5</v>
      </c>
      <c r="AE619" s="5">
        <v>4.2945234999999992E-5</v>
      </c>
      <c r="AF619" s="5">
        <v>4.9147924999999979E-5</v>
      </c>
      <c r="AG619" s="5">
        <v>4.9266764999999991E-5</v>
      </c>
    </row>
    <row r="620" spans="1:33">
      <c r="A620" s="56" t="s">
        <v>75</v>
      </c>
      <c r="B620" s="56" t="s">
        <v>200</v>
      </c>
      <c r="C620" s="56" t="s">
        <v>286</v>
      </c>
      <c r="D620" s="56" t="s">
        <v>287</v>
      </c>
      <c r="E620" s="56" t="s">
        <v>217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</row>
    <row r="621" spans="1:33">
      <c r="A621" s="56" t="s">
        <v>75</v>
      </c>
      <c r="B621" s="56" t="s">
        <v>200</v>
      </c>
      <c r="C621" s="56" t="s">
        <v>288</v>
      </c>
      <c r="D621" s="56" t="s">
        <v>303</v>
      </c>
      <c r="E621" s="56" t="s">
        <v>217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</row>
    <row r="622" spans="1:33" ht="16.5" customHeight="1"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33">
      <c r="A623" s="56" t="s">
        <v>75</v>
      </c>
      <c r="B623" s="56" t="s">
        <v>197</v>
      </c>
      <c r="C623" s="56" t="s">
        <v>215</v>
      </c>
      <c r="D623" s="56" t="s">
        <v>216</v>
      </c>
      <c r="E623" s="56" t="s">
        <v>142</v>
      </c>
      <c r="F623" s="5">
        <v>1369.579538985621</v>
      </c>
      <c r="G623" s="5">
        <v>3617.522874930029</v>
      </c>
      <c r="H623" s="5">
        <v>3771.9400952417332</v>
      </c>
      <c r="I623" s="5">
        <v>3368.062303015065</v>
      </c>
      <c r="J623" s="5">
        <v>3419.9915768075111</v>
      </c>
      <c r="K623" s="5">
        <v>3646.763864144481</v>
      </c>
      <c r="L623" s="5">
        <v>3773.306733900019</v>
      </c>
      <c r="M623" s="5">
        <v>3385.9504573502509</v>
      </c>
      <c r="N623" s="5">
        <v>3800.6603352080879</v>
      </c>
      <c r="O623" s="5">
        <v>3479.50510258232</v>
      </c>
      <c r="P623" s="5">
        <v>3565.517882030435</v>
      </c>
      <c r="Q623" s="5">
        <v>3689.3158461753001</v>
      </c>
      <c r="R623" s="5">
        <v>3724.4433127171892</v>
      </c>
      <c r="S623" s="5">
        <v>3778.4989933086558</v>
      </c>
      <c r="T623" s="5">
        <v>3373.51698008222</v>
      </c>
      <c r="U623" s="5">
        <v>4171.9484336214146</v>
      </c>
      <c r="V623" s="5">
        <v>5622.2752401931994</v>
      </c>
      <c r="W623" s="5">
        <v>5782.2465583093071</v>
      </c>
      <c r="X623" s="5">
        <v>5159.2298503566171</v>
      </c>
      <c r="Y623" s="5">
        <v>5616.7140385948514</v>
      </c>
      <c r="Z623" s="5">
        <v>5424.8367393427316</v>
      </c>
      <c r="AA623" s="5">
        <v>5484.1470221658756</v>
      </c>
      <c r="AB623" s="5">
        <v>6475.9611536318871</v>
      </c>
      <c r="AC623" s="5">
        <v>6448.9273549635573</v>
      </c>
      <c r="AD623" s="5">
        <v>6791.9430875863418</v>
      </c>
      <c r="AE623" s="5">
        <v>5938.1086733952297</v>
      </c>
      <c r="AF623" s="5">
        <v>6010.0073387886814</v>
      </c>
      <c r="AG623" s="5">
        <v>6428.8295116483614</v>
      </c>
    </row>
    <row r="624" spans="1:33">
      <c r="A624" s="56" t="s">
        <v>75</v>
      </c>
      <c r="B624" s="56" t="s">
        <v>197</v>
      </c>
      <c r="C624" s="56" t="s">
        <v>218</v>
      </c>
      <c r="D624" s="56" t="s">
        <v>219</v>
      </c>
      <c r="E624" s="56" t="s">
        <v>142</v>
      </c>
      <c r="F624" s="5">
        <v>105.2380309167451</v>
      </c>
      <c r="G624" s="5">
        <v>104.4388889663099</v>
      </c>
      <c r="H624" s="5">
        <v>108.8845497452549</v>
      </c>
      <c r="I624" s="5">
        <v>96.015905367879995</v>
      </c>
      <c r="J624" s="5">
        <v>102.2714112306699</v>
      </c>
      <c r="K624" s="5">
        <v>99.704640041705076</v>
      </c>
      <c r="L624" s="5">
        <v>106.97201035217491</v>
      </c>
      <c r="M624" s="5">
        <v>89.38735261561493</v>
      </c>
      <c r="N624" s="5">
        <v>105.02236849639991</v>
      </c>
      <c r="O624" s="5">
        <v>1351.4519825214791</v>
      </c>
      <c r="P624" s="5">
        <v>2653.8123549097968</v>
      </c>
      <c r="Q624" s="5">
        <v>2614.7076949787888</v>
      </c>
      <c r="R624" s="5">
        <v>2712.1680351393411</v>
      </c>
      <c r="S624" s="5">
        <v>2531.92597915132</v>
      </c>
      <c r="T624" s="5">
        <v>2199.335980791705</v>
      </c>
      <c r="U624" s="5">
        <v>2562.7490201692799</v>
      </c>
      <c r="V624" s="5">
        <v>2630.7460502544991</v>
      </c>
      <c r="W624" s="5">
        <v>2689.4476935305252</v>
      </c>
      <c r="X624" s="5">
        <v>2419.0391191358649</v>
      </c>
      <c r="Y624" s="5">
        <v>2505.411474030519</v>
      </c>
      <c r="Z624" s="5">
        <v>2688.6301909107751</v>
      </c>
      <c r="AA624" s="5">
        <v>2563.2507770137249</v>
      </c>
      <c r="AB624" s="5">
        <v>2458.456714989115</v>
      </c>
      <c r="AC624" s="5">
        <v>2493.3637721895552</v>
      </c>
      <c r="AD624" s="5">
        <v>2430.625235105646</v>
      </c>
      <c r="AE624" s="5">
        <v>2095.6293440322802</v>
      </c>
      <c r="AF624" s="5">
        <v>2279.2275741271792</v>
      </c>
      <c r="AG624" s="5">
        <v>2349.7764132703769</v>
      </c>
    </row>
    <row r="625" spans="1:33">
      <c r="A625" s="56" t="s">
        <v>75</v>
      </c>
      <c r="B625" s="56" t="s">
        <v>197</v>
      </c>
      <c r="C625" s="56" t="s">
        <v>220</v>
      </c>
      <c r="D625" s="56" t="s">
        <v>221</v>
      </c>
      <c r="E625" s="56" t="s">
        <v>142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</row>
    <row r="626" spans="1:33">
      <c r="A626" s="56" t="s">
        <v>75</v>
      </c>
      <c r="B626" s="56" t="s">
        <v>197</v>
      </c>
      <c r="C626" s="56" t="s">
        <v>222</v>
      </c>
      <c r="D626" s="56" t="s">
        <v>223</v>
      </c>
      <c r="E626" s="56" t="s">
        <v>142</v>
      </c>
      <c r="F626" s="5">
        <v>0</v>
      </c>
      <c r="G626" s="5">
        <v>2.6046165000000009E-5</v>
      </c>
      <c r="H626" s="5">
        <v>3.7090869999999992E-5</v>
      </c>
      <c r="I626" s="5">
        <v>4.9461895000000008E-5</v>
      </c>
      <c r="J626" s="5">
        <v>3031.1823475750421</v>
      </c>
      <c r="K626" s="5">
        <v>2884.430628309085</v>
      </c>
      <c r="L626" s="5">
        <v>5048.484046254187</v>
      </c>
      <c r="M626" s="5">
        <v>4308.9262136615689</v>
      </c>
      <c r="N626" s="5">
        <v>4672.2142595403693</v>
      </c>
      <c r="O626" s="5">
        <v>4673.1488463551595</v>
      </c>
      <c r="P626" s="5">
        <v>4599.0978292235359</v>
      </c>
      <c r="Q626" s="5">
        <v>4870.0733433084279</v>
      </c>
      <c r="R626" s="5">
        <v>5033.4821563897212</v>
      </c>
      <c r="S626" s="5">
        <v>4584.0917594701414</v>
      </c>
      <c r="T626" s="5">
        <v>4282.5301396464356</v>
      </c>
      <c r="U626" s="5">
        <v>4445.0170905689602</v>
      </c>
      <c r="V626" s="5">
        <v>4247.6732952754219</v>
      </c>
      <c r="W626" s="5">
        <v>4788.8001442786835</v>
      </c>
      <c r="X626" s="5">
        <v>4052.673995929345</v>
      </c>
      <c r="Y626" s="5">
        <v>4346.9960775491436</v>
      </c>
      <c r="Z626" s="5">
        <v>4395.9972098637991</v>
      </c>
      <c r="AA626" s="5">
        <v>4269.6787687551741</v>
      </c>
      <c r="AB626" s="5">
        <v>4447.5146251401893</v>
      </c>
      <c r="AC626" s="5">
        <v>4558.9066177449513</v>
      </c>
      <c r="AD626" s="5">
        <v>4333.1982242548956</v>
      </c>
      <c r="AE626" s="5">
        <v>4126.2266728513096</v>
      </c>
      <c r="AF626" s="5">
        <v>4628.8683653697171</v>
      </c>
      <c r="AG626" s="5">
        <v>4363.501814057021</v>
      </c>
    </row>
    <row r="627" spans="1:33">
      <c r="A627" s="56" t="s">
        <v>75</v>
      </c>
      <c r="B627" s="56" t="s">
        <v>197</v>
      </c>
      <c r="C627" s="56" t="s">
        <v>224</v>
      </c>
      <c r="D627" s="56" t="s">
        <v>225</v>
      </c>
      <c r="E627" s="56" t="s">
        <v>142</v>
      </c>
      <c r="F627" s="5">
        <v>0</v>
      </c>
      <c r="G627" s="5">
        <v>8.0542699999999997E-6</v>
      </c>
      <c r="H627" s="5">
        <v>1.9708900000000021E-5</v>
      </c>
      <c r="I627" s="5">
        <v>1.8310570000000009E-5</v>
      </c>
      <c r="J627" s="5">
        <v>4.2120035000000013E-5</v>
      </c>
      <c r="K627" s="5">
        <v>262.18359256384031</v>
      </c>
      <c r="L627" s="5">
        <v>271.73381964727531</v>
      </c>
      <c r="M627" s="5">
        <v>228.3144415643801</v>
      </c>
      <c r="N627" s="5">
        <v>263.91579182379007</v>
      </c>
      <c r="O627" s="5">
        <v>236.61329826323009</v>
      </c>
      <c r="P627" s="5">
        <v>230.95126424274011</v>
      </c>
      <c r="Q627" s="5">
        <v>233.60538360100509</v>
      </c>
      <c r="R627" s="5">
        <v>244.2699562180149</v>
      </c>
      <c r="S627" s="5">
        <v>245.4552088640099</v>
      </c>
      <c r="T627" s="5">
        <v>249.59224041534489</v>
      </c>
      <c r="U627" s="5">
        <v>249.6003007075401</v>
      </c>
      <c r="V627" s="5">
        <v>255.95099637352499</v>
      </c>
      <c r="W627" s="5">
        <v>257.79749747753999</v>
      </c>
      <c r="X627" s="5">
        <v>215.95320762739991</v>
      </c>
      <c r="Y627" s="5">
        <v>243.95995161546489</v>
      </c>
      <c r="Z627" s="5">
        <v>221.84891308941511</v>
      </c>
      <c r="AA627" s="5">
        <v>211.65710606295511</v>
      </c>
      <c r="AB627" s="5">
        <v>207.7196295696001</v>
      </c>
      <c r="AC627" s="5">
        <v>212.05503265366011</v>
      </c>
      <c r="AD627" s="5">
        <v>235.21745177498491</v>
      </c>
      <c r="AE627" s="5">
        <v>232.57105193166501</v>
      </c>
      <c r="AF627" s="5">
        <v>225.01585021613511</v>
      </c>
      <c r="AG627" s="5">
        <v>223.22463539398021</v>
      </c>
    </row>
    <row r="628" spans="1:33">
      <c r="A628" s="56" t="s">
        <v>75</v>
      </c>
      <c r="B628" s="56" t="s">
        <v>197</v>
      </c>
      <c r="C628" s="56" t="s">
        <v>226</v>
      </c>
      <c r="D628" s="56" t="s">
        <v>227</v>
      </c>
      <c r="E628" s="56" t="s">
        <v>142</v>
      </c>
      <c r="F628" s="5">
        <v>0</v>
      </c>
      <c r="G628" s="5">
        <v>1165.7582559540051</v>
      </c>
      <c r="H628" s="5">
        <v>2866.0223322285269</v>
      </c>
      <c r="I628" s="5">
        <v>2778.5726635605361</v>
      </c>
      <c r="J628" s="5">
        <v>2780.9337706426049</v>
      </c>
      <c r="K628" s="5">
        <v>2718.6729361463949</v>
      </c>
      <c r="L628" s="5">
        <v>3288.7973501566412</v>
      </c>
      <c r="M628" s="5">
        <v>5409.4053053469634</v>
      </c>
      <c r="N628" s="5">
        <v>5729.4832637029831</v>
      </c>
      <c r="O628" s="5">
        <v>7104.9579550346734</v>
      </c>
      <c r="P628" s="5">
        <v>8040.9436831127423</v>
      </c>
      <c r="Q628" s="5">
        <v>8017.3440958775736</v>
      </c>
      <c r="R628" s="5">
        <v>7737.5082197665679</v>
      </c>
      <c r="S628" s="5">
        <v>7581.9294257203564</v>
      </c>
      <c r="T628" s="5">
        <v>7074.160936775801</v>
      </c>
      <c r="U628" s="5">
        <v>7731.4335603849177</v>
      </c>
      <c r="V628" s="5">
        <v>7528.7376440231783</v>
      </c>
      <c r="W628" s="5">
        <v>8161.0030622920976</v>
      </c>
      <c r="X628" s="5">
        <v>7393.5770603964966</v>
      </c>
      <c r="Y628" s="5">
        <v>9464.9791526567606</v>
      </c>
      <c r="Z628" s="5">
        <v>10255.33964143808</v>
      </c>
      <c r="AA628" s="5">
        <v>10000.59036517355</v>
      </c>
      <c r="AB628" s="5">
        <v>9861.6217363260803</v>
      </c>
      <c r="AC628" s="5">
        <v>9424.5009912722053</v>
      </c>
      <c r="AD628" s="5">
        <v>9608.9887514817983</v>
      </c>
      <c r="AE628" s="5">
        <v>8786.7372941172325</v>
      </c>
      <c r="AF628" s="5">
        <v>8866.9432542106879</v>
      </c>
      <c r="AG628" s="5">
        <v>8566.7381804007709</v>
      </c>
    </row>
    <row r="629" spans="1:33">
      <c r="A629" s="56" t="s">
        <v>75</v>
      </c>
      <c r="B629" s="56" t="s">
        <v>197</v>
      </c>
      <c r="C629" s="56" t="s">
        <v>228</v>
      </c>
      <c r="D629" s="56" t="s">
        <v>229</v>
      </c>
      <c r="E629" s="56" t="s">
        <v>142</v>
      </c>
      <c r="F629" s="5">
        <v>0</v>
      </c>
      <c r="G629" s="5">
        <v>7.409750000000003E-6</v>
      </c>
      <c r="H629" s="5">
        <v>2.1303829999999989E-5</v>
      </c>
      <c r="I629" s="5">
        <v>2.8029970000000009E-5</v>
      </c>
      <c r="J629" s="5">
        <v>5.5566109999999977E-5</v>
      </c>
      <c r="K629" s="5">
        <v>2.0415154999999999E-4</v>
      </c>
      <c r="L629" s="5">
        <v>2.4625952000000001E-4</v>
      </c>
      <c r="M629" s="5">
        <v>477.47996251780989</v>
      </c>
      <c r="N629" s="5">
        <v>510.06997677906543</v>
      </c>
      <c r="O629" s="5">
        <v>818.96626837815984</v>
      </c>
      <c r="P629" s="5">
        <v>1444.7910981853049</v>
      </c>
      <c r="Q629" s="5">
        <v>1432.585620850751</v>
      </c>
      <c r="R629" s="5">
        <v>1291.37528238459</v>
      </c>
      <c r="S629" s="5">
        <v>1360.1837074861089</v>
      </c>
      <c r="T629" s="5">
        <v>1269.5090505430151</v>
      </c>
      <c r="U629" s="5">
        <v>1244.314291039075</v>
      </c>
      <c r="V629" s="5">
        <v>1298.4453642979649</v>
      </c>
      <c r="W629" s="5">
        <v>1352.825139019825</v>
      </c>
      <c r="X629" s="5">
        <v>1231.883763161665</v>
      </c>
      <c r="Y629" s="5">
        <v>2570.3547958804361</v>
      </c>
      <c r="Z629" s="5">
        <v>3049.0890032560551</v>
      </c>
      <c r="AA629" s="5">
        <v>3028.4251830448402</v>
      </c>
      <c r="AB629" s="5">
        <v>3160.3333899824402</v>
      </c>
      <c r="AC629" s="5">
        <v>2852.440706849226</v>
      </c>
      <c r="AD629" s="5">
        <v>3138.336340626975</v>
      </c>
      <c r="AE629" s="5">
        <v>3814.1658578993438</v>
      </c>
      <c r="AF629" s="5">
        <v>3956.3953711560739</v>
      </c>
      <c r="AG629" s="5">
        <v>3980.388198446326</v>
      </c>
    </row>
    <row r="630" spans="1:33">
      <c r="A630" s="56" t="s">
        <v>75</v>
      </c>
      <c r="B630" s="56" t="s">
        <v>197</v>
      </c>
      <c r="C630" s="56" t="s">
        <v>230</v>
      </c>
      <c r="D630" s="56" t="s">
        <v>231</v>
      </c>
      <c r="E630" s="56" t="s">
        <v>142</v>
      </c>
      <c r="F630" s="5">
        <v>2777.1271967835401</v>
      </c>
      <c r="G630" s="5">
        <v>7387.0954342500518</v>
      </c>
      <c r="H630" s="5">
        <v>7506.7048440155786</v>
      </c>
      <c r="I630" s="5">
        <v>9812.6559317622086</v>
      </c>
      <c r="J630" s="5">
        <v>9466.4458133284479</v>
      </c>
      <c r="K630" s="5">
        <v>13176.97272624309</v>
      </c>
      <c r="L630" s="5">
        <v>13942.95978316788</v>
      </c>
      <c r="M630" s="5">
        <v>13503.84773473013</v>
      </c>
      <c r="N630" s="5">
        <v>14214.56072530002</v>
      </c>
      <c r="O630" s="5">
        <v>13998.29601100957</v>
      </c>
      <c r="P630" s="5">
        <v>14341.013799621511</v>
      </c>
      <c r="Q630" s="5">
        <v>14550.989670716741</v>
      </c>
      <c r="R630" s="5">
        <v>14238.11662900862</v>
      </c>
      <c r="S630" s="5">
        <v>15231.86333664204</v>
      </c>
      <c r="T630" s="5">
        <v>17943.640249985991</v>
      </c>
      <c r="U630" s="5">
        <v>17118.353896655139</v>
      </c>
      <c r="V630" s="5">
        <v>17237.932384013769</v>
      </c>
      <c r="W630" s="5">
        <v>17784.10888632463</v>
      </c>
      <c r="X630" s="5">
        <v>16827.296681827309</v>
      </c>
      <c r="Y630" s="5">
        <v>20136.34890047256</v>
      </c>
      <c r="Z630" s="5">
        <v>22662.279143032199</v>
      </c>
      <c r="AA630" s="5">
        <v>20948.30731895069</v>
      </c>
      <c r="AB630" s="5">
        <v>21237.479020158269</v>
      </c>
      <c r="AC630" s="5">
        <v>20472.156508573669</v>
      </c>
      <c r="AD630" s="5">
        <v>22439.475398050661</v>
      </c>
      <c r="AE630" s="5">
        <v>28278.820236298168</v>
      </c>
      <c r="AF630" s="5">
        <v>26505.009777945659</v>
      </c>
      <c r="AG630" s="5">
        <v>26841.771718937602</v>
      </c>
    </row>
    <row r="631" spans="1:33">
      <c r="A631" s="56" t="s">
        <v>75</v>
      </c>
      <c r="B631" s="56" t="s">
        <v>197</v>
      </c>
      <c r="C631" s="56" t="s">
        <v>232</v>
      </c>
      <c r="D631" s="56" t="s">
        <v>233</v>
      </c>
      <c r="E631" s="56" t="s">
        <v>142</v>
      </c>
      <c r="F631" s="5">
        <v>0</v>
      </c>
      <c r="G631" s="5">
        <v>5.9347300000000014E-6</v>
      </c>
      <c r="H631" s="5">
        <v>1.222451000000001E-5</v>
      </c>
      <c r="I631" s="5">
        <v>1.3444255E-5</v>
      </c>
      <c r="J631" s="5">
        <v>2.2524445000000011E-5</v>
      </c>
      <c r="K631" s="5">
        <v>3.9289350000000007E-5</v>
      </c>
      <c r="L631" s="5">
        <v>9.0290095000000004E-5</v>
      </c>
      <c r="M631" s="5">
        <v>1.0815533000000001E-4</v>
      </c>
      <c r="N631" s="5">
        <v>1.1818154E-4</v>
      </c>
      <c r="O631" s="5">
        <v>1.2642244499999999E-4</v>
      </c>
      <c r="P631" s="5">
        <v>429.84671009533491</v>
      </c>
      <c r="Q631" s="5">
        <v>436.19859189801952</v>
      </c>
      <c r="R631" s="5">
        <v>423.93402102790992</v>
      </c>
      <c r="S631" s="5">
        <v>419.15890058367512</v>
      </c>
      <c r="T631" s="5">
        <v>392.30647975772001</v>
      </c>
      <c r="U631" s="5">
        <v>378.89784548512017</v>
      </c>
      <c r="V631" s="5">
        <v>394.91962853036517</v>
      </c>
      <c r="W631" s="5">
        <v>996.00822827995989</v>
      </c>
      <c r="X631" s="5">
        <v>2234.386194262599</v>
      </c>
      <c r="Y631" s="5">
        <v>7944.578174129836</v>
      </c>
      <c r="Z631" s="5">
        <v>8167.0116657647286</v>
      </c>
      <c r="AA631" s="5">
        <v>7726.1420133669872</v>
      </c>
      <c r="AB631" s="5">
        <v>7917.8464136768998</v>
      </c>
      <c r="AC631" s="5">
        <v>7303.1080374509893</v>
      </c>
      <c r="AD631" s="5">
        <v>8033.4047552134462</v>
      </c>
      <c r="AE631" s="5">
        <v>7200.4782210515104</v>
      </c>
      <c r="AF631" s="5">
        <v>7280.6988562820734</v>
      </c>
      <c r="AG631" s="5">
        <v>7114.4876506585169</v>
      </c>
    </row>
    <row r="632" spans="1:33">
      <c r="A632" s="56" t="s">
        <v>75</v>
      </c>
      <c r="B632" s="56" t="s">
        <v>163</v>
      </c>
      <c r="C632" s="56" t="s">
        <v>234</v>
      </c>
      <c r="D632" s="56" t="s">
        <v>235</v>
      </c>
      <c r="E632" s="56" t="s">
        <v>142</v>
      </c>
      <c r="F632" s="5">
        <v>2.1130899500000001E-4</v>
      </c>
      <c r="G632" s="5">
        <v>2.011488450000001E-4</v>
      </c>
      <c r="H632" s="5">
        <v>1309.9101700400549</v>
      </c>
      <c r="I632" s="5">
        <v>2405.4266211046902</v>
      </c>
      <c r="J632" s="5">
        <v>2238.0429348745511</v>
      </c>
      <c r="K632" s="5">
        <v>2375.0163576062041</v>
      </c>
      <c r="L632" s="5">
        <v>2306.0937086301801</v>
      </c>
      <c r="M632" s="5">
        <v>5000.0105495116641</v>
      </c>
      <c r="N632" s="5">
        <v>5053.5470898002986</v>
      </c>
      <c r="O632" s="5">
        <v>5467.249132476938</v>
      </c>
      <c r="P632" s="5">
        <v>5161.0608147106286</v>
      </c>
      <c r="Q632" s="5">
        <v>5131.6375438155201</v>
      </c>
      <c r="R632" s="5">
        <v>5018.6000644139458</v>
      </c>
      <c r="S632" s="5">
        <v>4980.6823721170404</v>
      </c>
      <c r="T632" s="5">
        <v>5150.1939906453663</v>
      </c>
      <c r="U632" s="5">
        <v>4696.9158562650864</v>
      </c>
      <c r="V632" s="5">
        <v>5166.632898808557</v>
      </c>
      <c r="W632" s="5">
        <v>5043.4786611113605</v>
      </c>
      <c r="X632" s="5">
        <v>5095.5191994806246</v>
      </c>
      <c r="Y632" s="5">
        <v>4839.1943644180856</v>
      </c>
      <c r="Z632" s="5">
        <v>5314.7541725352439</v>
      </c>
      <c r="AA632" s="5">
        <v>5067.9265002661041</v>
      </c>
      <c r="AB632" s="5">
        <v>4992.7842983537212</v>
      </c>
      <c r="AC632" s="5">
        <v>4870.5813300198397</v>
      </c>
      <c r="AD632" s="5">
        <v>4911.5510207603083</v>
      </c>
      <c r="AE632" s="5">
        <v>5094.7242916075957</v>
      </c>
      <c r="AF632" s="5">
        <v>4569.7344141408666</v>
      </c>
      <c r="AG632" s="5">
        <v>4951.6730086485422</v>
      </c>
    </row>
    <row r="633" spans="1:33">
      <c r="A633" s="56" t="s">
        <v>75</v>
      </c>
      <c r="B633" s="56" t="s">
        <v>163</v>
      </c>
      <c r="C633" s="56" t="s">
        <v>236</v>
      </c>
      <c r="D633" s="56" t="s">
        <v>237</v>
      </c>
      <c r="E633" s="56" t="s">
        <v>142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</row>
    <row r="634" spans="1:33">
      <c r="A634" s="56" t="s">
        <v>75</v>
      </c>
      <c r="B634" s="56" t="s">
        <v>163</v>
      </c>
      <c r="C634" s="56" t="s">
        <v>238</v>
      </c>
      <c r="D634" s="56" t="s">
        <v>239</v>
      </c>
      <c r="E634" s="56" t="s">
        <v>142</v>
      </c>
      <c r="F634" s="5">
        <v>1779.7368797288791</v>
      </c>
      <c r="G634" s="5">
        <v>1675.8897434170549</v>
      </c>
      <c r="H634" s="5">
        <v>1874.8942674272801</v>
      </c>
      <c r="I634" s="5">
        <v>1799.834789064784</v>
      </c>
      <c r="J634" s="5">
        <v>12604.97767339611</v>
      </c>
      <c r="K634" s="5">
        <v>13536.013912757369</v>
      </c>
      <c r="L634" s="5">
        <v>13186.034976708481</v>
      </c>
      <c r="M634" s="5">
        <v>12732.145314202249</v>
      </c>
      <c r="N634" s="5">
        <v>13848.5984070145</v>
      </c>
      <c r="O634" s="5">
        <v>14805.252041394329</v>
      </c>
      <c r="P634" s="5">
        <v>14157.17043296999</v>
      </c>
      <c r="Q634" s="5">
        <v>15099.379414940269</v>
      </c>
      <c r="R634" s="5">
        <v>16228.762390320049</v>
      </c>
      <c r="S634" s="5">
        <v>23489.373780507911</v>
      </c>
      <c r="T634" s="5">
        <v>22114.682152649581</v>
      </c>
      <c r="U634" s="5">
        <v>22819.437290126891</v>
      </c>
      <c r="V634" s="5">
        <v>24799.487101294311</v>
      </c>
      <c r="W634" s="5">
        <v>23881.835644944422</v>
      </c>
      <c r="X634" s="5">
        <v>22767.025190295579</v>
      </c>
      <c r="Y634" s="5">
        <v>23735.252940632468</v>
      </c>
      <c r="Z634" s="5">
        <v>24992.315947957009</v>
      </c>
      <c r="AA634" s="5">
        <v>23445.27027158186</v>
      </c>
      <c r="AB634" s="5">
        <v>23257.989465602441</v>
      </c>
      <c r="AC634" s="5">
        <v>21126.971097593159</v>
      </c>
      <c r="AD634" s="5">
        <v>22460.50341789718</v>
      </c>
      <c r="AE634" s="5">
        <v>21157.943394899681</v>
      </c>
      <c r="AF634" s="5">
        <v>21112.240060889271</v>
      </c>
      <c r="AG634" s="5">
        <v>22537.535140005511</v>
      </c>
    </row>
    <row r="635" spans="1:33">
      <c r="A635" s="56" t="s">
        <v>75</v>
      </c>
      <c r="B635" s="56" t="s">
        <v>163</v>
      </c>
      <c r="C635" s="56" t="s">
        <v>240</v>
      </c>
      <c r="D635" s="56" t="s">
        <v>241</v>
      </c>
      <c r="E635" s="56" t="s">
        <v>142</v>
      </c>
      <c r="F635" s="5">
        <v>2084.3673762010299</v>
      </c>
      <c r="G635" s="5">
        <v>1991.6698267247609</v>
      </c>
      <c r="H635" s="5">
        <v>5120.8338612358129</v>
      </c>
      <c r="I635" s="5">
        <v>5143.8361821287708</v>
      </c>
      <c r="J635" s="5">
        <v>4886.6871556580854</v>
      </c>
      <c r="K635" s="5">
        <v>7526.2847146395779</v>
      </c>
      <c r="L635" s="5">
        <v>9379.5190751603459</v>
      </c>
      <c r="M635" s="5">
        <v>9215.9302129571715</v>
      </c>
      <c r="N635" s="5">
        <v>9040.0471642838547</v>
      </c>
      <c r="O635" s="5">
        <v>9916.6433548961704</v>
      </c>
      <c r="P635" s="5">
        <v>11254.73084759507</v>
      </c>
      <c r="Q635" s="5">
        <v>10852.30109310118</v>
      </c>
      <c r="R635" s="5">
        <v>10484.725558571259</v>
      </c>
      <c r="S635" s="5">
        <v>10556.610843969371</v>
      </c>
      <c r="T635" s="5">
        <v>10434.23229974431</v>
      </c>
      <c r="U635" s="5">
        <v>9721.7595434568029</v>
      </c>
      <c r="V635" s="5">
        <v>10272.03033168018</v>
      </c>
      <c r="W635" s="5">
        <v>13815.690968348499</v>
      </c>
      <c r="X635" s="5">
        <v>14456.744929983401</v>
      </c>
      <c r="Y635" s="5">
        <v>15886.9453304323</v>
      </c>
      <c r="Z635" s="5">
        <v>17934.693376100779</v>
      </c>
      <c r="AA635" s="5">
        <v>17994.97210346652</v>
      </c>
      <c r="AB635" s="5">
        <v>17199.097348359959</v>
      </c>
      <c r="AC635" s="5">
        <v>16426.771211589668</v>
      </c>
      <c r="AD635" s="5">
        <v>16818.18126807423</v>
      </c>
      <c r="AE635" s="5">
        <v>18443.839800161189</v>
      </c>
      <c r="AF635" s="5">
        <v>20174.690947504769</v>
      </c>
      <c r="AG635" s="5">
        <v>21381.277461284739</v>
      </c>
    </row>
    <row r="636" spans="1:33">
      <c r="A636" s="56" t="s">
        <v>75</v>
      </c>
      <c r="B636" s="56" t="s">
        <v>163</v>
      </c>
      <c r="C636" s="56" t="s">
        <v>242</v>
      </c>
      <c r="D636" s="56" t="s">
        <v>243</v>
      </c>
      <c r="E636" s="56" t="s">
        <v>142</v>
      </c>
      <c r="F636" s="5">
        <v>652.69051133928542</v>
      </c>
      <c r="G636" s="5">
        <v>655.38773588769993</v>
      </c>
      <c r="H636" s="5">
        <v>679.96034447152465</v>
      </c>
      <c r="I636" s="5">
        <v>659.98733390442089</v>
      </c>
      <c r="J636" s="5">
        <v>613.15157428985469</v>
      </c>
      <c r="K636" s="5">
        <v>660.76022743925</v>
      </c>
      <c r="L636" s="5">
        <v>627.85593073109578</v>
      </c>
      <c r="M636" s="5">
        <v>585.7889755743397</v>
      </c>
      <c r="N636" s="5">
        <v>657.36619784203003</v>
      </c>
      <c r="O636" s="5">
        <v>768.89833335173989</v>
      </c>
      <c r="P636" s="5">
        <v>860.93370508067426</v>
      </c>
      <c r="Q636" s="5">
        <v>818.29195527460024</v>
      </c>
      <c r="R636" s="5">
        <v>833.11657252494024</v>
      </c>
      <c r="S636" s="5">
        <v>836.65460045055454</v>
      </c>
      <c r="T636" s="5">
        <v>808.68112857670042</v>
      </c>
      <c r="U636" s="5">
        <v>716.27020908937038</v>
      </c>
      <c r="V636" s="5">
        <v>813.99488947151485</v>
      </c>
      <c r="W636" s="5">
        <v>766.1154544952451</v>
      </c>
      <c r="X636" s="5">
        <v>782.62564260554507</v>
      </c>
      <c r="Y636" s="5">
        <v>823.05869480592548</v>
      </c>
      <c r="Z636" s="5">
        <v>761.09977505872098</v>
      </c>
      <c r="AA636" s="5">
        <v>766.05491441507957</v>
      </c>
      <c r="AB636" s="5">
        <v>734.81942735388452</v>
      </c>
      <c r="AC636" s="5">
        <v>742.90418560854005</v>
      </c>
      <c r="AD636" s="5">
        <v>746.08249139516579</v>
      </c>
      <c r="AE636" s="5">
        <v>740.67211049569016</v>
      </c>
      <c r="AF636" s="5">
        <v>630.44242338639003</v>
      </c>
      <c r="AG636" s="5">
        <v>706.59619462430453</v>
      </c>
    </row>
    <row r="637" spans="1:33">
      <c r="A637" s="56" t="s">
        <v>75</v>
      </c>
      <c r="B637" s="56" t="s">
        <v>163</v>
      </c>
      <c r="C637" s="56" t="s">
        <v>244</v>
      </c>
      <c r="D637" s="56" t="s">
        <v>245</v>
      </c>
      <c r="E637" s="56" t="s">
        <v>142</v>
      </c>
      <c r="F637" s="5">
        <v>5.6091050000000014E-6</v>
      </c>
      <c r="G637" s="5">
        <v>8.2370150000000003E-6</v>
      </c>
      <c r="H637" s="5">
        <v>1.2829125000000001E-5</v>
      </c>
      <c r="I637" s="5">
        <v>1.5970605E-5</v>
      </c>
      <c r="J637" s="5">
        <v>1.3830945E-5</v>
      </c>
      <c r="K637" s="5">
        <v>2.2307204999999999E-5</v>
      </c>
      <c r="L637" s="5">
        <v>3.4408489999999987E-5</v>
      </c>
      <c r="M637" s="5">
        <v>3.9903400000000002E-5</v>
      </c>
      <c r="N637" s="5">
        <v>4.4975959999999988E-5</v>
      </c>
      <c r="O637" s="5">
        <v>4.2123279999999982E-5</v>
      </c>
      <c r="P637" s="5">
        <v>8.5235609999999981E-5</v>
      </c>
      <c r="Q637" s="5">
        <v>1.0546993E-4</v>
      </c>
      <c r="R637" s="5">
        <v>1.0444571E-4</v>
      </c>
      <c r="S637" s="5">
        <v>9.6447224999999989E-5</v>
      </c>
      <c r="T637" s="5">
        <v>1.4117099499999999E-4</v>
      </c>
      <c r="U637" s="5">
        <v>1.2340309500000001E-4</v>
      </c>
      <c r="V637" s="5">
        <v>1.3796810999999989E-4</v>
      </c>
      <c r="W637" s="5">
        <v>1.565998E-4</v>
      </c>
      <c r="X637" s="5">
        <v>5.3305756999999932E-4</v>
      </c>
      <c r="Y637" s="5">
        <v>124.22810817395001</v>
      </c>
      <c r="Z637" s="5">
        <v>123.658803995675</v>
      </c>
      <c r="AA637" s="5">
        <v>122.877351322775</v>
      </c>
      <c r="AB637" s="5">
        <v>1674.8099456036939</v>
      </c>
      <c r="AC637" s="5">
        <v>8226.6691566216832</v>
      </c>
      <c r="AD637" s="5">
        <v>7702.1440791990262</v>
      </c>
      <c r="AE637" s="5">
        <v>8336.470742953521</v>
      </c>
      <c r="AF637" s="5">
        <v>7420.0597929389114</v>
      </c>
      <c r="AG637" s="5">
        <v>8321.5373901910461</v>
      </c>
    </row>
    <row r="638" spans="1:33">
      <c r="A638" s="56" t="s">
        <v>75</v>
      </c>
      <c r="B638" s="56" t="s">
        <v>163</v>
      </c>
      <c r="C638" s="56" t="s">
        <v>246</v>
      </c>
      <c r="D638" s="56" t="s">
        <v>247</v>
      </c>
      <c r="E638" s="56" t="s">
        <v>142</v>
      </c>
      <c r="F638" s="5">
        <v>7.9099949999999951E-6</v>
      </c>
      <c r="G638" s="5">
        <v>8.0526050000000018E-6</v>
      </c>
      <c r="H638" s="5">
        <v>9.113320000000001E-6</v>
      </c>
      <c r="I638" s="5">
        <v>1.4105284999999999E-5</v>
      </c>
      <c r="J638" s="5">
        <v>1.1977004999999999E-5</v>
      </c>
      <c r="K638" s="5">
        <v>1.6134225000000011E-5</v>
      </c>
      <c r="L638" s="5">
        <v>2.6398020000000019E-5</v>
      </c>
      <c r="M638" s="5">
        <v>3.0097160000000001E-5</v>
      </c>
      <c r="N638" s="5">
        <v>3.0178250000000009E-5</v>
      </c>
      <c r="O638" s="5">
        <v>2.961040499999998E-5</v>
      </c>
      <c r="P638" s="5">
        <v>5.2471214999999988E-5</v>
      </c>
      <c r="Q638" s="5">
        <v>5.2752040000000029E-5</v>
      </c>
      <c r="R638" s="5">
        <v>4.8926425000000001E-5</v>
      </c>
      <c r="S638" s="5">
        <v>4.455249000000001E-5</v>
      </c>
      <c r="T638" s="5">
        <v>6.8148215000000007E-5</v>
      </c>
      <c r="U638" s="5">
        <v>5.9295695000000022E-5</v>
      </c>
      <c r="V638" s="5">
        <v>6.7209964999999952E-5</v>
      </c>
      <c r="W638" s="5">
        <v>7.7975620000000028E-5</v>
      </c>
      <c r="X638" s="5">
        <v>7.232574499999996E-5</v>
      </c>
      <c r="Y638" s="5">
        <v>1.0596903E-4</v>
      </c>
      <c r="Z638" s="5">
        <v>1.1269066500000001E-4</v>
      </c>
      <c r="AA638" s="5">
        <v>1.2807047E-4</v>
      </c>
      <c r="AB638" s="5">
        <v>3.8412770500000011E-4</v>
      </c>
      <c r="AC638" s="5">
        <v>4.4933782500000008E-4</v>
      </c>
      <c r="AD638" s="5">
        <v>4.2177981500000011E-4</v>
      </c>
      <c r="AE638" s="5">
        <v>624.50533800910523</v>
      </c>
      <c r="AF638" s="5">
        <v>543.70765180124022</v>
      </c>
      <c r="AG638" s="5">
        <v>585.8985533828652</v>
      </c>
    </row>
    <row r="639" spans="1:33">
      <c r="A639" s="56" t="s">
        <v>75</v>
      </c>
      <c r="B639" s="56" t="s">
        <v>163</v>
      </c>
      <c r="C639" s="56" t="s">
        <v>248</v>
      </c>
      <c r="D639" s="56" t="s">
        <v>249</v>
      </c>
      <c r="E639" s="56" t="s">
        <v>142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</row>
    <row r="640" spans="1:33">
      <c r="A640" s="56" t="s">
        <v>75</v>
      </c>
      <c r="B640" s="56" t="s">
        <v>163</v>
      </c>
      <c r="C640" s="56" t="s">
        <v>250</v>
      </c>
      <c r="D640" s="56" t="s">
        <v>251</v>
      </c>
      <c r="E640" s="56" t="s">
        <v>142</v>
      </c>
      <c r="F640" s="5">
        <v>1349.7758255441299</v>
      </c>
      <c r="G640" s="5">
        <v>1309.5005792734651</v>
      </c>
      <c r="H640" s="5">
        <v>1274.6023048854661</v>
      </c>
      <c r="I640" s="5">
        <v>1350.7756969840159</v>
      </c>
      <c r="J640" s="5">
        <v>1347.6899815926599</v>
      </c>
      <c r="K640" s="5">
        <v>1373.4441340344599</v>
      </c>
      <c r="L640" s="5">
        <v>1352.16713101594</v>
      </c>
      <c r="M640" s="5">
        <v>1372.624060919095</v>
      </c>
      <c r="N640" s="5">
        <v>1307.27522713741</v>
      </c>
      <c r="O640" s="5">
        <v>2968.6868948594929</v>
      </c>
      <c r="P640" s="5">
        <v>3057.4709016349452</v>
      </c>
      <c r="Q640" s="5">
        <v>3185.1711169240289</v>
      </c>
      <c r="R640" s="5">
        <v>3151.4867226312258</v>
      </c>
      <c r="S640" s="5">
        <v>2943.4512988236011</v>
      </c>
      <c r="T640" s="5">
        <v>3040.0330293178531</v>
      </c>
      <c r="U640" s="5">
        <v>2922.4155885292448</v>
      </c>
      <c r="V640" s="5">
        <v>3103.1022000123762</v>
      </c>
      <c r="W640" s="5">
        <v>2686.8603769922752</v>
      </c>
      <c r="X640" s="5">
        <v>2677.379914026531</v>
      </c>
      <c r="Y640" s="5">
        <v>2531.77686397349</v>
      </c>
      <c r="Z640" s="5">
        <v>2648.1697882727772</v>
      </c>
      <c r="AA640" s="5">
        <v>2764.65443621944</v>
      </c>
      <c r="AB640" s="5">
        <v>2919.400782915081</v>
      </c>
      <c r="AC640" s="5">
        <v>2776.475238064786</v>
      </c>
      <c r="AD640" s="5">
        <v>2704.324625857073</v>
      </c>
      <c r="AE640" s="5">
        <v>2757.7225007042098</v>
      </c>
      <c r="AF640" s="5">
        <v>2388.39097515909</v>
      </c>
      <c r="AG640" s="5">
        <v>2637.224418012378</v>
      </c>
    </row>
    <row r="641" spans="1:33">
      <c r="A641" s="56" t="s">
        <v>75</v>
      </c>
      <c r="B641" s="56" t="s">
        <v>198</v>
      </c>
      <c r="C641" s="56" t="s">
        <v>252</v>
      </c>
      <c r="D641" s="56" t="s">
        <v>253</v>
      </c>
      <c r="E641" s="56" t="s">
        <v>142</v>
      </c>
      <c r="F641" s="5">
        <v>0</v>
      </c>
      <c r="G641" s="5">
        <v>4.401392499999999E-5</v>
      </c>
      <c r="H641" s="5">
        <v>3.6099095000000008E-5</v>
      </c>
      <c r="I641" s="5">
        <v>3.0628948449999988E-3</v>
      </c>
      <c r="J641" s="5">
        <v>2.8320742350000021E-3</v>
      </c>
      <c r="K641" s="5">
        <v>2.9868001549999989E-3</v>
      </c>
      <c r="L641" s="5">
        <v>257.27262043465998</v>
      </c>
      <c r="M641" s="5">
        <v>332.5774666450352</v>
      </c>
      <c r="N641" s="5">
        <v>292.03629422631508</v>
      </c>
      <c r="O641" s="5">
        <v>297.17792824417018</v>
      </c>
      <c r="P641" s="5">
        <v>1334.3515490265299</v>
      </c>
      <c r="Q641" s="5">
        <v>1199.085925125039</v>
      </c>
      <c r="R641" s="5">
        <v>1402.4359714449599</v>
      </c>
      <c r="S641" s="5">
        <v>1160.924572393835</v>
      </c>
      <c r="T641" s="5">
        <v>1259.8854773184939</v>
      </c>
      <c r="U641" s="5">
        <v>1165.1929860523139</v>
      </c>
      <c r="V641" s="5">
        <v>1240.9570397897739</v>
      </c>
      <c r="W641" s="5">
        <v>1286.4590507308551</v>
      </c>
      <c r="X641" s="5">
        <v>1278.7620339447201</v>
      </c>
      <c r="Y641" s="5">
        <v>1113.425604488345</v>
      </c>
      <c r="Z641" s="5">
        <v>1170.4128114766199</v>
      </c>
      <c r="AA641" s="5">
        <v>1378.853289302901</v>
      </c>
      <c r="AB641" s="5">
        <v>1244.7564953307251</v>
      </c>
      <c r="AC641" s="5">
        <v>1452.389975246479</v>
      </c>
      <c r="AD641" s="5">
        <v>1211.6916449673699</v>
      </c>
      <c r="AE641" s="5">
        <v>1344.0065274178</v>
      </c>
      <c r="AF641" s="5">
        <v>1216.524418658161</v>
      </c>
      <c r="AG641" s="5">
        <v>1290.402074244714</v>
      </c>
    </row>
    <row r="642" spans="1:33">
      <c r="A642" s="56" t="s">
        <v>75</v>
      </c>
      <c r="B642" s="56" t="s">
        <v>198</v>
      </c>
      <c r="C642" s="56" t="s">
        <v>254</v>
      </c>
      <c r="D642" s="56" t="s">
        <v>255</v>
      </c>
      <c r="E642" s="56" t="s">
        <v>142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</row>
    <row r="643" spans="1:33">
      <c r="A643" s="56" t="s">
        <v>75</v>
      </c>
      <c r="B643" s="56" t="s">
        <v>198</v>
      </c>
      <c r="C643" s="56" t="s">
        <v>256</v>
      </c>
      <c r="D643" s="56" t="s">
        <v>257</v>
      </c>
      <c r="E643" s="56" t="s">
        <v>142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</row>
    <row r="644" spans="1:33">
      <c r="A644" s="56" t="s">
        <v>75</v>
      </c>
      <c r="B644" s="56" t="s">
        <v>198</v>
      </c>
      <c r="C644" s="56" t="s">
        <v>258</v>
      </c>
      <c r="D644" s="56" t="s">
        <v>259</v>
      </c>
      <c r="E644" s="56" t="s">
        <v>142</v>
      </c>
      <c r="F644" s="5">
        <v>5408.4786886247794</v>
      </c>
      <c r="G644" s="5">
        <v>5888.9713702705694</v>
      </c>
      <c r="H644" s="5">
        <v>5413.6547934266009</v>
      </c>
      <c r="I644" s="5">
        <v>5446.9986427751492</v>
      </c>
      <c r="J644" s="5">
        <v>5245.4873323983038</v>
      </c>
      <c r="K644" s="5">
        <v>5520.5380904664889</v>
      </c>
      <c r="L644" s="5">
        <v>5592.8337300803514</v>
      </c>
      <c r="M644" s="5">
        <v>6252.2751666951499</v>
      </c>
      <c r="N644" s="5">
        <v>7551.1695475362403</v>
      </c>
      <c r="O644" s="5">
        <v>7431.3596870538968</v>
      </c>
      <c r="P644" s="5">
        <v>8063.6795048418944</v>
      </c>
      <c r="Q644" s="5">
        <v>7452.0198780902356</v>
      </c>
      <c r="R644" s="5">
        <v>8440.9555457449114</v>
      </c>
      <c r="S644" s="5">
        <v>7557.7334316818396</v>
      </c>
      <c r="T644" s="5">
        <v>7659.4949506156026</v>
      </c>
      <c r="U644" s="5">
        <v>7294.7339552966414</v>
      </c>
      <c r="V644" s="5">
        <v>7489.7248253184107</v>
      </c>
      <c r="W644" s="5">
        <v>7578.5416715253959</v>
      </c>
      <c r="X644" s="5">
        <v>9235.5284959572818</v>
      </c>
      <c r="Y644" s="5">
        <v>12126.64295357103</v>
      </c>
      <c r="Z644" s="5">
        <v>12469.517092093731</v>
      </c>
      <c r="AA644" s="5">
        <v>12491.00720129241</v>
      </c>
      <c r="AB644" s="5">
        <v>16051.52626002481</v>
      </c>
      <c r="AC644" s="5">
        <v>18409.737146055551</v>
      </c>
      <c r="AD644" s="5">
        <v>16183.839021828</v>
      </c>
      <c r="AE644" s="5">
        <v>16265.745960464839</v>
      </c>
      <c r="AF644" s="5">
        <v>12976.07858840167</v>
      </c>
      <c r="AG644" s="5">
        <v>14204.167821335859</v>
      </c>
    </row>
    <row r="645" spans="1:33">
      <c r="A645" s="56" t="s">
        <v>75</v>
      </c>
      <c r="B645" s="56" t="s">
        <v>198</v>
      </c>
      <c r="C645" s="56" t="s">
        <v>260</v>
      </c>
      <c r="D645" s="56" t="s">
        <v>261</v>
      </c>
      <c r="E645" s="56" t="s">
        <v>142</v>
      </c>
      <c r="F645" s="5">
        <v>5779.1811926194587</v>
      </c>
      <c r="G645" s="5">
        <v>6427.1096401453506</v>
      </c>
      <c r="H645" s="5">
        <v>5788.8944117091087</v>
      </c>
      <c r="I645" s="5">
        <v>8792.3128788415961</v>
      </c>
      <c r="J645" s="5">
        <v>8398.0335474277417</v>
      </c>
      <c r="K645" s="5">
        <v>8812.5344215320747</v>
      </c>
      <c r="L645" s="5">
        <v>9210.2284896891815</v>
      </c>
      <c r="M645" s="5">
        <v>9627.7533337715686</v>
      </c>
      <c r="N645" s="5">
        <v>8763.9367961965036</v>
      </c>
      <c r="O645" s="5">
        <v>8936.7284534094779</v>
      </c>
      <c r="P645" s="5">
        <v>14301.79090001529</v>
      </c>
      <c r="Q645" s="5">
        <v>13231.82471688312</v>
      </c>
      <c r="R645" s="5">
        <v>15117.1125698574</v>
      </c>
      <c r="S645" s="5">
        <v>13191.43495460035</v>
      </c>
      <c r="T645" s="5">
        <v>16562.670492756261</v>
      </c>
      <c r="U645" s="5">
        <v>15351.668517290091</v>
      </c>
      <c r="V645" s="5">
        <v>16148.058602884699</v>
      </c>
      <c r="W645" s="5">
        <v>16247.40748771069</v>
      </c>
      <c r="X645" s="5">
        <v>16299.68218827595</v>
      </c>
      <c r="Y645" s="5">
        <v>14644.204575501401</v>
      </c>
      <c r="Z645" s="5">
        <v>14566.448635446821</v>
      </c>
      <c r="AA645" s="5">
        <v>15834.27012401385</v>
      </c>
      <c r="AB645" s="5">
        <v>12078.109173909201</v>
      </c>
      <c r="AC645" s="5">
        <v>13634.361714569881</v>
      </c>
      <c r="AD645" s="5">
        <v>11891.20207533288</v>
      </c>
      <c r="AE645" s="5">
        <v>12631.77143644203</v>
      </c>
      <c r="AF645" s="5">
        <v>11900.854643425509</v>
      </c>
      <c r="AG645" s="5">
        <v>11722.90115852003</v>
      </c>
    </row>
    <row r="646" spans="1:33">
      <c r="A646" s="56" t="s">
        <v>75</v>
      </c>
      <c r="B646" s="56" t="s">
        <v>198</v>
      </c>
      <c r="C646" s="56" t="s">
        <v>262</v>
      </c>
      <c r="D646" s="56" t="s">
        <v>263</v>
      </c>
      <c r="E646" s="56" t="s">
        <v>142</v>
      </c>
      <c r="F646" s="5">
        <v>0</v>
      </c>
      <c r="G646" s="5">
        <v>1799.99975045671</v>
      </c>
      <c r="H646" s="5">
        <v>1652.804313771464</v>
      </c>
      <c r="I646" s="5">
        <v>1653.542417538416</v>
      </c>
      <c r="J646" s="5">
        <v>1621.2891991010249</v>
      </c>
      <c r="K646" s="5">
        <v>2606.3035323211611</v>
      </c>
      <c r="L646" s="5">
        <v>4557.316481409729</v>
      </c>
      <c r="M646" s="5">
        <v>6304.859389801587</v>
      </c>
      <c r="N646" s="5">
        <v>5882.632808552602</v>
      </c>
      <c r="O646" s="5">
        <v>5680.4805096573546</v>
      </c>
      <c r="P646" s="5">
        <v>6015.7193193024796</v>
      </c>
      <c r="Q646" s="5">
        <v>5690.2389068781467</v>
      </c>
      <c r="R646" s="5">
        <v>6548.3067587760388</v>
      </c>
      <c r="S646" s="5">
        <v>5807.8998793576884</v>
      </c>
      <c r="T646" s="5">
        <v>6069.8347052867048</v>
      </c>
      <c r="U646" s="5">
        <v>5743.706723338687</v>
      </c>
      <c r="V646" s="5">
        <v>6008.544117409594</v>
      </c>
      <c r="W646" s="5">
        <v>5876.6171425194143</v>
      </c>
      <c r="X646" s="5">
        <v>6230.25848096749</v>
      </c>
      <c r="Y646" s="5">
        <v>5725.6740966656744</v>
      </c>
      <c r="Z646" s="5">
        <v>5683.7212917209199</v>
      </c>
      <c r="AA646" s="5">
        <v>6113.3921380296724</v>
      </c>
      <c r="AB646" s="5">
        <v>5825.1298718508124</v>
      </c>
      <c r="AC646" s="5">
        <v>6643.0575755863374</v>
      </c>
      <c r="AD646" s="5">
        <v>6040.334487101949</v>
      </c>
      <c r="AE646" s="5">
        <v>6175.8958294124313</v>
      </c>
      <c r="AF646" s="5">
        <v>5857.339444846617</v>
      </c>
      <c r="AG646" s="5">
        <v>5878.4790377544423</v>
      </c>
    </row>
    <row r="647" spans="1:33">
      <c r="A647" s="56" t="s">
        <v>75</v>
      </c>
      <c r="B647" s="56" t="s">
        <v>198</v>
      </c>
      <c r="C647" s="56" t="s">
        <v>264</v>
      </c>
      <c r="D647" s="56" t="s">
        <v>265</v>
      </c>
      <c r="E647" s="56" t="s">
        <v>142</v>
      </c>
      <c r="F647" s="5">
        <v>0</v>
      </c>
      <c r="G647" s="5">
        <v>8.6876999999999982E-6</v>
      </c>
      <c r="H647" s="5">
        <v>2.1858895000000012E-5</v>
      </c>
      <c r="I647" s="5">
        <v>2.0364899999999999E-5</v>
      </c>
      <c r="J647" s="5">
        <v>1.7608390000000008E-5</v>
      </c>
      <c r="K647" s="5">
        <v>4.3474510000000033E-5</v>
      </c>
      <c r="L647" s="5">
        <v>1.222673949999999E-4</v>
      </c>
      <c r="M647" s="5">
        <v>1.373140650000001E-4</v>
      </c>
      <c r="N647" s="5">
        <v>744.42758214703065</v>
      </c>
      <c r="O647" s="5">
        <v>708.17771425724015</v>
      </c>
      <c r="P647" s="5">
        <v>701.8492965427547</v>
      </c>
      <c r="Q647" s="5">
        <v>1070.5854564636099</v>
      </c>
      <c r="R647" s="5">
        <v>1113.7755659814841</v>
      </c>
      <c r="S647" s="5">
        <v>1123.254780200243</v>
      </c>
      <c r="T647" s="5">
        <v>1075.7860510168</v>
      </c>
      <c r="U647" s="5">
        <v>952.62987655215056</v>
      </c>
      <c r="V647" s="5">
        <v>1079.41573404925</v>
      </c>
      <c r="W647" s="5">
        <v>1098.7725181312801</v>
      </c>
      <c r="X647" s="5">
        <v>1051.77579290725</v>
      </c>
      <c r="Y647" s="5">
        <v>2072.1561967730099</v>
      </c>
      <c r="Z647" s="5">
        <v>2015.0262685197249</v>
      </c>
      <c r="AA647" s="5">
        <v>2019.7570133408101</v>
      </c>
      <c r="AB647" s="5">
        <v>2049.3867016805352</v>
      </c>
      <c r="AC647" s="5">
        <v>2113.5753848405238</v>
      </c>
      <c r="AD647" s="5">
        <v>3957.2908934329898</v>
      </c>
      <c r="AE647" s="5">
        <v>3871.8660204816042</v>
      </c>
      <c r="AF647" s="5">
        <v>3473.8551769704009</v>
      </c>
      <c r="AG647" s="5">
        <v>3881.223418479035</v>
      </c>
    </row>
    <row r="648" spans="1:33">
      <c r="A648" s="56" t="s">
        <v>75</v>
      </c>
      <c r="B648" s="56" t="s">
        <v>199</v>
      </c>
      <c r="C648" s="56" t="s">
        <v>266</v>
      </c>
      <c r="D648" s="56" t="s">
        <v>267</v>
      </c>
      <c r="E648" s="56" t="s">
        <v>142</v>
      </c>
      <c r="F648" s="5">
        <v>743.89117732173031</v>
      </c>
      <c r="G648" s="5">
        <v>1183.844312737431</v>
      </c>
      <c r="H648" s="5">
        <v>1079.9895984768</v>
      </c>
      <c r="I648" s="5">
        <v>1231.4822381485101</v>
      </c>
      <c r="J648" s="5">
        <v>1160.7622790369151</v>
      </c>
      <c r="K648" s="5">
        <v>3225.5627173544349</v>
      </c>
      <c r="L648" s="5">
        <v>3180.711772621079</v>
      </c>
      <c r="M648" s="5">
        <v>3215.7117012502399</v>
      </c>
      <c r="N648" s="5">
        <v>3039.3325438490651</v>
      </c>
      <c r="O648" s="5">
        <v>3005.651213401145</v>
      </c>
      <c r="P648" s="5">
        <v>3528.6977999563851</v>
      </c>
      <c r="Q648" s="5">
        <v>3333.7755311220999</v>
      </c>
      <c r="R648" s="5">
        <v>3783.0270817985629</v>
      </c>
      <c r="S648" s="5">
        <v>3296.9981219044762</v>
      </c>
      <c r="T648" s="5">
        <v>3900.112735956995</v>
      </c>
      <c r="U648" s="5">
        <v>3235.8190917186789</v>
      </c>
      <c r="V648" s="5">
        <v>3664.940506109836</v>
      </c>
      <c r="W648" s="5">
        <v>3727.2516928888931</v>
      </c>
      <c r="X648" s="5">
        <v>3611.4889091016148</v>
      </c>
      <c r="Y648" s="5">
        <v>3412.2426423123911</v>
      </c>
      <c r="Z648" s="5">
        <v>3359.1244985510712</v>
      </c>
      <c r="AA648" s="5">
        <v>3946.1162400664662</v>
      </c>
      <c r="AB648" s="5">
        <v>3645.6015068037809</v>
      </c>
      <c r="AC648" s="5">
        <v>4149.7034409972166</v>
      </c>
      <c r="AD648" s="5">
        <v>3778.715478950136</v>
      </c>
      <c r="AE648" s="5">
        <v>6288.7409139352239</v>
      </c>
      <c r="AF648" s="5">
        <v>5601.3836903733772</v>
      </c>
      <c r="AG648" s="5">
        <v>6056.1180539516372</v>
      </c>
    </row>
    <row r="649" spans="1:33">
      <c r="A649" s="56" t="s">
        <v>75</v>
      </c>
      <c r="B649" s="56" t="s">
        <v>199</v>
      </c>
      <c r="C649" s="56" t="s">
        <v>268</v>
      </c>
      <c r="D649" s="56" t="s">
        <v>269</v>
      </c>
      <c r="E649" s="56" t="s">
        <v>142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</row>
    <row r="650" spans="1:33">
      <c r="A650" s="56" t="s">
        <v>75</v>
      </c>
      <c r="B650" s="56" t="s">
        <v>199</v>
      </c>
      <c r="C650" s="56" t="s">
        <v>270</v>
      </c>
      <c r="D650" s="56" t="s">
        <v>271</v>
      </c>
      <c r="E650" s="56" t="s">
        <v>142</v>
      </c>
      <c r="F650" s="5">
        <v>3792.4784943378299</v>
      </c>
      <c r="G650" s="5">
        <v>4624.8302848957892</v>
      </c>
      <c r="H650" s="5">
        <v>7181.2032619431093</v>
      </c>
      <c r="I650" s="5">
        <v>7279.9917956108984</v>
      </c>
      <c r="J650" s="5">
        <v>6733.3516336000321</v>
      </c>
      <c r="K650" s="5">
        <v>7949.4862875725667</v>
      </c>
      <c r="L650" s="5">
        <v>7696.0098477619986</v>
      </c>
      <c r="M650" s="5">
        <v>7832.2739738345381</v>
      </c>
      <c r="N650" s="5">
        <v>7620.2211234016459</v>
      </c>
      <c r="O650" s="5">
        <v>7644.8175115286713</v>
      </c>
      <c r="P650" s="5">
        <v>8269.2747264875761</v>
      </c>
      <c r="Q650" s="5">
        <v>7862.8172642889413</v>
      </c>
      <c r="R650" s="5">
        <v>8360.2556144541995</v>
      </c>
      <c r="S650" s="5">
        <v>8059.5850680813282</v>
      </c>
      <c r="T650" s="5">
        <v>8726.1240522155731</v>
      </c>
      <c r="U650" s="5">
        <v>7740.034737075739</v>
      </c>
      <c r="V650" s="5">
        <v>10862.3525740776</v>
      </c>
      <c r="W650" s="5">
        <v>10649.841243073301</v>
      </c>
      <c r="X650" s="5">
        <v>11522.41095026006</v>
      </c>
      <c r="Y650" s="5">
        <v>11136.15976119914</v>
      </c>
      <c r="Z650" s="5">
        <v>10391.900165838901</v>
      </c>
      <c r="AA650" s="5">
        <v>10748.472447943739</v>
      </c>
      <c r="AB650" s="5">
        <v>9921.8612525538774</v>
      </c>
      <c r="AC650" s="5">
        <v>11273.34142487823</v>
      </c>
      <c r="AD650" s="5">
        <v>10913.02879458696</v>
      </c>
      <c r="AE650" s="5">
        <v>10972.02564709129</v>
      </c>
      <c r="AF650" s="5">
        <v>9506.6692675452305</v>
      </c>
      <c r="AG650" s="5">
        <v>11059.5519771946</v>
      </c>
    </row>
    <row r="651" spans="1:33">
      <c r="A651" s="56" t="s">
        <v>75</v>
      </c>
      <c r="B651" s="56" t="s">
        <v>199</v>
      </c>
      <c r="C651" s="56" t="s">
        <v>272</v>
      </c>
      <c r="D651" s="56" t="s">
        <v>273</v>
      </c>
      <c r="E651" s="56" t="s">
        <v>142</v>
      </c>
      <c r="F651" s="5">
        <v>258.21613288402989</v>
      </c>
      <c r="G651" s="5">
        <v>288.87412967986478</v>
      </c>
      <c r="H651" s="5">
        <v>267.06256150441021</v>
      </c>
      <c r="I651" s="5">
        <v>269.72293604493512</v>
      </c>
      <c r="J651" s="5">
        <v>245.90968062653511</v>
      </c>
      <c r="K651" s="5">
        <v>259.77780076682518</v>
      </c>
      <c r="L651" s="5">
        <v>318.28700655568008</v>
      </c>
      <c r="M651" s="5">
        <v>306.51690617564992</v>
      </c>
      <c r="N651" s="5">
        <v>293.97271908530013</v>
      </c>
      <c r="O651" s="5">
        <v>294.25312706206989</v>
      </c>
      <c r="P651" s="5">
        <v>319.23402225437508</v>
      </c>
      <c r="Q651" s="5">
        <v>293.21460572085527</v>
      </c>
      <c r="R651" s="5">
        <v>335.35719862882007</v>
      </c>
      <c r="S651" s="5">
        <v>292.93171138126019</v>
      </c>
      <c r="T651" s="5">
        <v>295.11117569992979</v>
      </c>
      <c r="U651" s="5">
        <v>256.50151818548483</v>
      </c>
      <c r="V651" s="5">
        <v>282.46313693733521</v>
      </c>
      <c r="W651" s="5">
        <v>301.08615546881498</v>
      </c>
      <c r="X651" s="5">
        <v>264.64011702162492</v>
      </c>
      <c r="Y651" s="5">
        <v>250.35974645807991</v>
      </c>
      <c r="Z651" s="5">
        <v>243.48016810886</v>
      </c>
      <c r="AA651" s="5">
        <v>266.07094047596979</v>
      </c>
      <c r="AB651" s="5">
        <v>252.585885186295</v>
      </c>
      <c r="AC651" s="5">
        <v>280.38432276686501</v>
      </c>
      <c r="AD651" s="5">
        <v>254.48378719787499</v>
      </c>
      <c r="AE651" s="5">
        <v>253.36618615453989</v>
      </c>
      <c r="AF651" s="5">
        <v>218.25856188359489</v>
      </c>
      <c r="AG651" s="5">
        <v>231.98659517559511</v>
      </c>
    </row>
    <row r="652" spans="1:33">
      <c r="A652" s="56" t="s">
        <v>75</v>
      </c>
      <c r="B652" s="56" t="s">
        <v>199</v>
      </c>
      <c r="C652" s="56" t="s">
        <v>274</v>
      </c>
      <c r="D652" s="56" t="s">
        <v>275</v>
      </c>
      <c r="E652" s="56" t="s">
        <v>142</v>
      </c>
      <c r="F652" s="5">
        <v>1208.2703157137</v>
      </c>
      <c r="G652" s="5">
        <v>1238.7427926914299</v>
      </c>
      <c r="H652" s="5">
        <v>1214.2979156342251</v>
      </c>
      <c r="I652" s="5">
        <v>1110.2765558358301</v>
      </c>
      <c r="J652" s="5">
        <v>1118.9466075986049</v>
      </c>
      <c r="K652" s="5">
        <v>1165.7325547771909</v>
      </c>
      <c r="L652" s="5">
        <v>1240.9196089867851</v>
      </c>
      <c r="M652" s="5">
        <v>1118.9709575885349</v>
      </c>
      <c r="N652" s="5">
        <v>1184.4699843668161</v>
      </c>
      <c r="O652" s="5">
        <v>1104.037114767425</v>
      </c>
      <c r="P652" s="5">
        <v>1148.3616161928251</v>
      </c>
      <c r="Q652" s="5">
        <v>1158.2458927852811</v>
      </c>
      <c r="R652" s="5">
        <v>1185.122898019499</v>
      </c>
      <c r="S652" s="5">
        <v>1152.4638584010099</v>
      </c>
      <c r="T652" s="5">
        <v>1040.347377771121</v>
      </c>
      <c r="U652" s="5">
        <v>1040.3782287911349</v>
      </c>
      <c r="V652" s="5">
        <v>1120.6514198514001</v>
      </c>
      <c r="W652" s="5">
        <v>1195.114529488284</v>
      </c>
      <c r="X652" s="5">
        <v>1084.86950839052</v>
      </c>
      <c r="Y652" s="5">
        <v>1065.000296223265</v>
      </c>
      <c r="Z652" s="5">
        <v>951.41923461100498</v>
      </c>
      <c r="AA652" s="5">
        <v>1013.034419395721</v>
      </c>
      <c r="AB652" s="5">
        <v>542.09162380493001</v>
      </c>
      <c r="AC652" s="5">
        <v>620.14327974456</v>
      </c>
      <c r="AD652" s="5">
        <v>615.70788398039997</v>
      </c>
      <c r="AE652" s="5">
        <v>485.78448923591009</v>
      </c>
      <c r="AF652" s="5">
        <v>496.30413406265978</v>
      </c>
      <c r="AG652" s="5">
        <v>453.16566575580521</v>
      </c>
    </row>
    <row r="653" spans="1:33">
      <c r="A653" s="56" t="s">
        <v>75</v>
      </c>
      <c r="B653" s="56" t="s">
        <v>199</v>
      </c>
      <c r="C653" s="56" t="s">
        <v>276</v>
      </c>
      <c r="D653" s="56" t="s">
        <v>277</v>
      </c>
      <c r="E653" s="56" t="s">
        <v>142</v>
      </c>
      <c r="F653" s="5">
        <v>0</v>
      </c>
      <c r="G653" s="5">
        <v>0</v>
      </c>
      <c r="H653" s="5">
        <v>2.9714545000000001E-5</v>
      </c>
      <c r="I653" s="5">
        <v>2.8267380000000019E-5</v>
      </c>
      <c r="J653" s="5">
        <v>2.5896204999999991E-5</v>
      </c>
      <c r="K653" s="5">
        <v>3.3794460000000007E-5</v>
      </c>
      <c r="L653" s="5">
        <v>3.2539790000000023E-5</v>
      </c>
      <c r="M653" s="5">
        <v>1.0346259499999991E-4</v>
      </c>
      <c r="N653" s="5">
        <v>1.0826396E-4</v>
      </c>
      <c r="O653" s="5">
        <v>1.7632685500000011E-4</v>
      </c>
      <c r="P653" s="5">
        <v>1.746974500000001E-4</v>
      </c>
      <c r="Q653" s="5">
        <v>1.7234440500000001E-4</v>
      </c>
      <c r="R653" s="5">
        <v>1.5294490999999999E-4</v>
      </c>
      <c r="S653" s="5">
        <v>1.8851577000000001E-4</v>
      </c>
      <c r="T653" s="5">
        <v>2.83202495E-4</v>
      </c>
      <c r="U653" s="5">
        <v>6.6288068399999976E-3</v>
      </c>
      <c r="V653" s="5">
        <v>7.2226179400000012E-3</v>
      </c>
      <c r="W653" s="5">
        <v>6.9682835500000078E-3</v>
      </c>
      <c r="X653" s="5">
        <v>562.74994882845488</v>
      </c>
      <c r="Y653" s="5">
        <v>1635.008175596399</v>
      </c>
      <c r="Z653" s="5">
        <v>4936.9170353679974</v>
      </c>
      <c r="AA653" s="5">
        <v>4953.0580379603298</v>
      </c>
      <c r="AB653" s="5">
        <v>4896.4021222079982</v>
      </c>
      <c r="AC653" s="5">
        <v>4590.8860398110537</v>
      </c>
      <c r="AD653" s="5">
        <v>5586.2919693678659</v>
      </c>
      <c r="AE653" s="5">
        <v>5200.0553906689183</v>
      </c>
      <c r="AF653" s="5">
        <v>4806.8880536718634</v>
      </c>
      <c r="AG653" s="5">
        <v>5169.8601534861846</v>
      </c>
    </row>
    <row r="654" spans="1:33">
      <c r="A654" s="56" t="s">
        <v>75</v>
      </c>
      <c r="B654" s="56" t="s">
        <v>199</v>
      </c>
      <c r="C654" s="56" t="s">
        <v>278</v>
      </c>
      <c r="D654" s="56" t="s">
        <v>279</v>
      </c>
      <c r="E654" s="56" t="s">
        <v>142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</row>
    <row r="655" spans="1:33">
      <c r="A655" s="56" t="s">
        <v>75</v>
      </c>
      <c r="B655" s="56" t="s">
        <v>199</v>
      </c>
      <c r="C655" s="56" t="s">
        <v>280</v>
      </c>
      <c r="D655" s="56" t="s">
        <v>281</v>
      </c>
      <c r="E655" s="56" t="s">
        <v>142</v>
      </c>
      <c r="F655" s="5">
        <v>355.09212269454508</v>
      </c>
      <c r="G655" s="5">
        <v>381.70226298787992</v>
      </c>
      <c r="H655" s="5">
        <v>344.96001152988998</v>
      </c>
      <c r="I655" s="5">
        <v>342.08098455638492</v>
      </c>
      <c r="J655" s="5">
        <v>303.56593235560479</v>
      </c>
      <c r="K655" s="5">
        <v>334.79135477800492</v>
      </c>
      <c r="L655" s="5">
        <v>370.69147042967001</v>
      </c>
      <c r="M655" s="5">
        <v>519.60896865868983</v>
      </c>
      <c r="N655" s="5">
        <v>550.98883630939008</v>
      </c>
      <c r="O655" s="5">
        <v>533.60785011340499</v>
      </c>
      <c r="P655" s="5">
        <v>973.23686150971912</v>
      </c>
      <c r="Q655" s="5">
        <v>947.83905474807466</v>
      </c>
      <c r="R655" s="5">
        <v>1024.647225216755</v>
      </c>
      <c r="S655" s="5">
        <v>790.85765525141005</v>
      </c>
      <c r="T655" s="5">
        <v>771.16981402021486</v>
      </c>
      <c r="U655" s="5">
        <v>677.74038267098445</v>
      </c>
      <c r="V655" s="5">
        <v>779.01117518558988</v>
      </c>
      <c r="W655" s="5">
        <v>790.40281882543468</v>
      </c>
      <c r="X655" s="5">
        <v>713.82352243756532</v>
      </c>
      <c r="Y655" s="5">
        <v>699.73807560550438</v>
      </c>
      <c r="Z655" s="5">
        <v>648.92578571574506</v>
      </c>
      <c r="AA655" s="5">
        <v>675.62366786413986</v>
      </c>
      <c r="AB655" s="5">
        <v>669.81445147396039</v>
      </c>
      <c r="AC655" s="5">
        <v>699.30907813658928</v>
      </c>
      <c r="AD655" s="5">
        <v>660.3306112836749</v>
      </c>
      <c r="AE655" s="5">
        <v>643.68616548249008</v>
      </c>
      <c r="AF655" s="5">
        <v>544.25601830752521</v>
      </c>
      <c r="AG655" s="5">
        <v>633.00150725039998</v>
      </c>
    </row>
    <row r="656" spans="1:33">
      <c r="A656" s="56" t="s">
        <v>75</v>
      </c>
      <c r="B656" s="56" t="s">
        <v>199</v>
      </c>
      <c r="C656" s="56" t="s">
        <v>282</v>
      </c>
      <c r="D656" s="56" t="s">
        <v>283</v>
      </c>
      <c r="E656" s="56" t="s">
        <v>142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</row>
    <row r="657" spans="1:33">
      <c r="A657" s="56" t="s">
        <v>75</v>
      </c>
      <c r="B657" s="56" t="s">
        <v>200</v>
      </c>
      <c r="C657" s="56" t="s">
        <v>284</v>
      </c>
      <c r="D657" s="56" t="s">
        <v>285</v>
      </c>
      <c r="E657" s="56" t="s">
        <v>142</v>
      </c>
      <c r="F657" s="5">
        <v>539.79024010159537</v>
      </c>
      <c r="G657" s="5">
        <v>563.5712889363848</v>
      </c>
      <c r="H657" s="5">
        <v>534.66273766779489</v>
      </c>
      <c r="I657" s="5">
        <v>543.74787488290542</v>
      </c>
      <c r="J657" s="5">
        <v>597.65580262595972</v>
      </c>
      <c r="K657" s="5">
        <v>641.44878900328956</v>
      </c>
      <c r="L657" s="5">
        <v>1023.2886259312151</v>
      </c>
      <c r="M657" s="5">
        <v>1050.2105278326451</v>
      </c>
      <c r="N657" s="5">
        <v>916.37655897824004</v>
      </c>
      <c r="O657" s="5">
        <v>956.60659680339529</v>
      </c>
      <c r="P657" s="5">
        <v>909.34729937902</v>
      </c>
      <c r="Q657" s="5">
        <v>869.22240025135534</v>
      </c>
      <c r="R657" s="5">
        <v>911.27988425838055</v>
      </c>
      <c r="S657" s="5">
        <v>896.78270415027532</v>
      </c>
      <c r="T657" s="5">
        <v>909.65537683626542</v>
      </c>
      <c r="U657" s="5">
        <v>951.47638293905493</v>
      </c>
      <c r="V657" s="5">
        <v>932.83073094163501</v>
      </c>
      <c r="W657" s="5">
        <v>1003.32880325671</v>
      </c>
      <c r="X657" s="5">
        <v>988.61256323703503</v>
      </c>
      <c r="Y657" s="5">
        <v>851.32764384861503</v>
      </c>
      <c r="Z657" s="5">
        <v>916.0782905353858</v>
      </c>
      <c r="AA657" s="5">
        <v>873.14814222407995</v>
      </c>
      <c r="AB657" s="5">
        <v>818.4102678150349</v>
      </c>
      <c r="AC657" s="5">
        <v>853.68296528668441</v>
      </c>
      <c r="AD657" s="5">
        <v>853.75249005710066</v>
      </c>
      <c r="AE657" s="5">
        <v>871.2459266276303</v>
      </c>
      <c r="AF657" s="5">
        <v>891.0570489913498</v>
      </c>
      <c r="AG657" s="5">
        <v>375.73500809615018</v>
      </c>
    </row>
    <row r="658" spans="1:33">
      <c r="A658" s="56" t="s">
        <v>75</v>
      </c>
      <c r="B658" s="56" t="s">
        <v>200</v>
      </c>
      <c r="C658" s="56" t="s">
        <v>286</v>
      </c>
      <c r="D658" s="56" t="s">
        <v>287</v>
      </c>
      <c r="E658" s="56" t="s">
        <v>142</v>
      </c>
      <c r="F658" s="5">
        <v>846.72257372885463</v>
      </c>
      <c r="G658" s="5">
        <v>932.8560088996403</v>
      </c>
      <c r="H658" s="5">
        <v>858.60415769700512</v>
      </c>
      <c r="I658" s="5">
        <v>835.32213575270953</v>
      </c>
      <c r="J658" s="5">
        <v>866.68182620689458</v>
      </c>
      <c r="K658" s="5">
        <v>1160.7428732600899</v>
      </c>
      <c r="L658" s="5">
        <v>2350.9986347622312</v>
      </c>
      <c r="M658" s="5">
        <v>2469.7718705445859</v>
      </c>
      <c r="N658" s="5">
        <v>6474.6782802534026</v>
      </c>
      <c r="O658" s="5">
        <v>6503.3875943494559</v>
      </c>
      <c r="P658" s="5">
        <v>6264.1553579631109</v>
      </c>
      <c r="Q658" s="5">
        <v>5995.3683443655073</v>
      </c>
      <c r="R658" s="5">
        <v>6615.8484331973823</v>
      </c>
      <c r="S658" s="5">
        <v>6452.3564924480643</v>
      </c>
      <c r="T658" s="5">
        <v>6232.1037641311586</v>
      </c>
      <c r="U658" s="5">
        <v>6280.7049288599756</v>
      </c>
      <c r="V658" s="5">
        <v>6448.4202312867719</v>
      </c>
      <c r="W658" s="5">
        <v>6487.0021198192971</v>
      </c>
      <c r="X658" s="5">
        <v>6801.9775988734355</v>
      </c>
      <c r="Y658" s="5">
        <v>6374.8999541408293</v>
      </c>
      <c r="Z658" s="5">
        <v>6543.8814296088167</v>
      </c>
      <c r="AA658" s="5">
        <v>6225.8533172083553</v>
      </c>
      <c r="AB658" s="5">
        <v>5945.7542727974342</v>
      </c>
      <c r="AC658" s="5">
        <v>6511.6335974362919</v>
      </c>
      <c r="AD658" s="5">
        <v>6415.1368822288532</v>
      </c>
      <c r="AE658" s="5">
        <v>6166.4011747779687</v>
      </c>
      <c r="AF658" s="5">
        <v>6150.9368779124115</v>
      </c>
      <c r="AG658" s="5">
        <v>5808.8434315507893</v>
      </c>
    </row>
    <row r="659" spans="1:33">
      <c r="A659" s="56" t="s">
        <v>75</v>
      </c>
      <c r="B659" s="56" t="s">
        <v>200</v>
      </c>
      <c r="C659" s="56" t="s">
        <v>288</v>
      </c>
      <c r="D659" s="56" t="s">
        <v>303</v>
      </c>
      <c r="E659" s="56" t="s">
        <v>142</v>
      </c>
      <c r="F659" s="5">
        <v>458.48839721312549</v>
      </c>
      <c r="G659" s="5">
        <v>1838.714588473415</v>
      </c>
      <c r="H659" s="5">
        <v>3059.3953286238452</v>
      </c>
      <c r="I659" s="5">
        <v>2923.2361773591351</v>
      </c>
      <c r="J659" s="5">
        <v>3078.1053103514269</v>
      </c>
      <c r="K659" s="5">
        <v>3090.0282441789709</v>
      </c>
      <c r="L659" s="5">
        <v>5548.4779518509076</v>
      </c>
      <c r="M659" s="5">
        <v>5698.1221444678968</v>
      </c>
      <c r="N659" s="5">
        <v>5522.9435647883274</v>
      </c>
      <c r="O659" s="5">
        <v>5552.6870975642623</v>
      </c>
      <c r="P659" s="5">
        <v>5439.9646848237453</v>
      </c>
      <c r="Q659" s="5">
        <v>5219.7341893475268</v>
      </c>
      <c r="R659" s="5">
        <v>5699.9318703426834</v>
      </c>
      <c r="S659" s="5">
        <v>5492.3253960673919</v>
      </c>
      <c r="T659" s="5">
        <v>5230.9208530235292</v>
      </c>
      <c r="U659" s="5">
        <v>5395.9405014721842</v>
      </c>
      <c r="V659" s="5">
        <v>5516.4198854357137</v>
      </c>
      <c r="W659" s="5">
        <v>5744.6855205021702</v>
      </c>
      <c r="X659" s="5">
        <v>5796.6150887325848</v>
      </c>
      <c r="Y659" s="5">
        <v>5388.4642318134856</v>
      </c>
      <c r="Z659" s="5">
        <v>5546.1128837164042</v>
      </c>
      <c r="AA659" s="5">
        <v>4996.9764062177219</v>
      </c>
      <c r="AB659" s="5">
        <v>4772.1569588360344</v>
      </c>
      <c r="AC659" s="5">
        <v>5173.9393324218763</v>
      </c>
      <c r="AD659" s="5">
        <v>5057.4236467035207</v>
      </c>
      <c r="AE659" s="5">
        <v>4803.0850998914448</v>
      </c>
      <c r="AF659" s="5">
        <v>4896.3593855663421</v>
      </c>
      <c r="AG659" s="5">
        <v>4976.5200380600381</v>
      </c>
    </row>
    <row r="661" spans="1:33">
      <c r="A661" s="56" t="s">
        <v>75</v>
      </c>
      <c r="B661" s="56" t="s">
        <v>163</v>
      </c>
      <c r="C661" s="56" t="s">
        <v>290</v>
      </c>
      <c r="D661" s="56" t="s">
        <v>291</v>
      </c>
      <c r="E661" s="56" t="s">
        <v>141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</row>
    <row r="662" spans="1:33">
      <c r="A662" s="56" t="s">
        <v>75</v>
      </c>
      <c r="B662" s="56" t="s">
        <v>163</v>
      </c>
      <c r="C662" s="56" t="s">
        <v>292</v>
      </c>
      <c r="D662" s="56" t="s">
        <v>293</v>
      </c>
      <c r="E662" s="56" t="s">
        <v>141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</row>
    <row r="663" spans="1:33">
      <c r="A663" s="56" t="s">
        <v>75</v>
      </c>
      <c r="B663" s="56" t="s">
        <v>198</v>
      </c>
      <c r="C663" s="56" t="s">
        <v>294</v>
      </c>
      <c r="D663" s="56" t="s">
        <v>295</v>
      </c>
      <c r="E663" s="56" t="s">
        <v>141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</row>
    <row r="664" spans="1:33">
      <c r="A664" s="56" t="s">
        <v>75</v>
      </c>
      <c r="B664" s="56" t="s">
        <v>200</v>
      </c>
      <c r="C664" s="56" t="s">
        <v>296</v>
      </c>
      <c r="D664" s="56" t="s">
        <v>297</v>
      </c>
      <c r="E664" s="56" t="s">
        <v>141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</row>
    <row r="665" spans="1:33">
      <c r="A665" s="56" t="s">
        <v>75</v>
      </c>
      <c r="B665" s="56" t="s">
        <v>198</v>
      </c>
      <c r="C665" s="56" t="s">
        <v>298</v>
      </c>
      <c r="D665" s="56" t="s">
        <v>299</v>
      </c>
      <c r="E665" s="56" t="s">
        <v>141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</row>
    <row r="666" spans="1:33">
      <c r="A666" s="56" t="s">
        <v>75</v>
      </c>
      <c r="B666" s="56" t="s">
        <v>199</v>
      </c>
      <c r="C666" s="56" t="s">
        <v>300</v>
      </c>
      <c r="D666" s="56" t="s">
        <v>301</v>
      </c>
      <c r="E666" s="56" t="s">
        <v>141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</row>
    <row r="668" spans="1:33">
      <c r="A668" s="56" t="s">
        <v>77</v>
      </c>
      <c r="B668" s="56" t="s">
        <v>197</v>
      </c>
      <c r="C668" s="56" t="s">
        <v>215</v>
      </c>
      <c r="D668" s="56" t="s">
        <v>216</v>
      </c>
      <c r="E668" s="56" t="s">
        <v>217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</row>
    <row r="669" spans="1:33">
      <c r="A669" s="56" t="s">
        <v>77</v>
      </c>
      <c r="B669" s="56" t="s">
        <v>197</v>
      </c>
      <c r="C669" s="56" t="s">
        <v>218</v>
      </c>
      <c r="D669" s="56" t="s">
        <v>219</v>
      </c>
      <c r="E669" s="56" t="s">
        <v>217</v>
      </c>
      <c r="F669" s="5">
        <v>195.13906838268011</v>
      </c>
      <c r="G669" s="5">
        <v>161.59422838091999</v>
      </c>
      <c r="H669" s="5">
        <v>183.395060980625</v>
      </c>
      <c r="I669" s="5">
        <v>185.52415745132501</v>
      </c>
      <c r="J669" s="5">
        <v>167.38346447044509</v>
      </c>
      <c r="K669" s="5">
        <v>181.19770798528509</v>
      </c>
      <c r="L669" s="5">
        <v>181.17045364029499</v>
      </c>
      <c r="M669" s="5">
        <v>171.56650656502489</v>
      </c>
      <c r="N669" s="5">
        <v>170.46544687664499</v>
      </c>
      <c r="O669" s="5">
        <v>155.36438282520999</v>
      </c>
      <c r="P669" s="5">
        <v>171.68505941929999</v>
      </c>
      <c r="Q669" s="5">
        <v>146.53584790128491</v>
      </c>
      <c r="R669" s="5">
        <v>137.59650467340501</v>
      </c>
      <c r="S669" s="5">
        <v>140.06533891410001</v>
      </c>
      <c r="T669" s="5">
        <v>57.44745779082001</v>
      </c>
      <c r="U669" s="5">
        <v>54.479646228620012</v>
      </c>
      <c r="V669" s="5">
        <v>21.357418262630009</v>
      </c>
      <c r="W669" s="5">
        <v>25.685294035630001</v>
      </c>
      <c r="X669" s="5">
        <v>28.992146210870011</v>
      </c>
      <c r="Y669" s="5">
        <v>29.410315603425019</v>
      </c>
      <c r="Z669" s="5">
        <v>21.450748603444989</v>
      </c>
      <c r="AA669" s="5">
        <v>22.67113021352997</v>
      </c>
      <c r="AB669" s="5">
        <v>23.410616764299991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</row>
    <row r="670" spans="1:33">
      <c r="A670" s="56" t="s">
        <v>77</v>
      </c>
      <c r="B670" s="56" t="s">
        <v>197</v>
      </c>
      <c r="C670" s="56" t="s">
        <v>220</v>
      </c>
      <c r="D670" s="56" t="s">
        <v>221</v>
      </c>
      <c r="E670" s="56" t="s">
        <v>217</v>
      </c>
      <c r="F670" s="5">
        <v>957.42530566650976</v>
      </c>
      <c r="G670" s="5">
        <v>815.12916739967488</v>
      </c>
      <c r="H670" s="5">
        <v>969.75947426251969</v>
      </c>
      <c r="I670" s="5">
        <v>983.4656818218948</v>
      </c>
      <c r="J670" s="5">
        <v>948.10221189980973</v>
      </c>
      <c r="K670" s="5">
        <v>891.13193953220025</v>
      </c>
      <c r="L670" s="5">
        <v>837.87057842928039</v>
      </c>
      <c r="M670" s="5">
        <v>887.39551338941988</v>
      </c>
      <c r="N670" s="5">
        <v>860.85180567997986</v>
      </c>
      <c r="O670" s="5">
        <v>746.36187474348492</v>
      </c>
      <c r="P670" s="5">
        <v>862.45493476600006</v>
      </c>
      <c r="Q670" s="5">
        <v>909.34874016302001</v>
      </c>
      <c r="R670" s="5">
        <v>876.86034377578039</v>
      </c>
      <c r="S670" s="5">
        <v>1447.9100903498199</v>
      </c>
      <c r="T670" s="5">
        <v>1338.8078308911149</v>
      </c>
      <c r="U670" s="5">
        <v>1286.7408347634951</v>
      </c>
      <c r="V670" s="5">
        <v>1225.04384901345</v>
      </c>
      <c r="W670" s="5">
        <v>1239.5244130323499</v>
      </c>
      <c r="X670" s="5">
        <v>1675.2561914554051</v>
      </c>
      <c r="Y670" s="5">
        <v>1423.383777748244</v>
      </c>
      <c r="Z670" s="5">
        <v>2203.181400910385</v>
      </c>
      <c r="AA670" s="5">
        <v>2336.651016829202</v>
      </c>
      <c r="AB670" s="5">
        <v>2398.94243925622</v>
      </c>
      <c r="AC670" s="5">
        <v>2375.3546493039789</v>
      </c>
      <c r="AD670" s="5">
        <v>2458.629529647726</v>
      </c>
      <c r="AE670" s="5">
        <v>2412.5707370129799</v>
      </c>
      <c r="AF670" s="5">
        <v>2130.808064926262</v>
      </c>
      <c r="AG670" s="5">
        <v>2098.4450457780058</v>
      </c>
    </row>
    <row r="671" spans="1:33">
      <c r="A671" s="56" t="s">
        <v>77</v>
      </c>
      <c r="B671" s="56" t="s">
        <v>197</v>
      </c>
      <c r="C671" s="56" t="s">
        <v>222</v>
      </c>
      <c r="D671" s="56" t="s">
        <v>223</v>
      </c>
      <c r="E671" s="56" t="s">
        <v>217</v>
      </c>
      <c r="F671" s="5">
        <v>1332.8465136915499</v>
      </c>
      <c r="G671" s="5">
        <v>1205.0283257061651</v>
      </c>
      <c r="H671" s="5">
        <v>1364.5240735187151</v>
      </c>
      <c r="I671" s="5">
        <v>1349.653041744351</v>
      </c>
      <c r="J671" s="5">
        <v>1306.787455321695</v>
      </c>
      <c r="K671" s="5">
        <v>1346.58689583829</v>
      </c>
      <c r="L671" s="5">
        <v>1290.2256821568151</v>
      </c>
      <c r="M671" s="5">
        <v>1303.4302949335349</v>
      </c>
      <c r="N671" s="5">
        <v>1283.2354408480951</v>
      </c>
      <c r="O671" s="5">
        <v>1059.8393571757449</v>
      </c>
      <c r="P671" s="5">
        <v>1217.694371247281</v>
      </c>
      <c r="Q671" s="5">
        <v>1222.50469389112</v>
      </c>
      <c r="R671" s="5">
        <v>1202.28868216365</v>
      </c>
      <c r="S671" s="5">
        <v>1240.452641637371</v>
      </c>
      <c r="T671" s="5">
        <v>1147.9908410151349</v>
      </c>
      <c r="U671" s="5">
        <v>1103.6357180647551</v>
      </c>
      <c r="V671" s="5">
        <v>1125.8634262641151</v>
      </c>
      <c r="W671" s="5">
        <v>1082.4514109691449</v>
      </c>
      <c r="X671" s="5">
        <v>1082.5558266865351</v>
      </c>
      <c r="Y671" s="5">
        <v>1087.8603299307499</v>
      </c>
      <c r="Z671" s="5">
        <v>1164.5081527797499</v>
      </c>
      <c r="AA671" s="5">
        <v>1183.8455011634051</v>
      </c>
      <c r="AB671" s="5">
        <v>1183.24158184783</v>
      </c>
      <c r="AC671" s="5">
        <v>1232.231423951295</v>
      </c>
      <c r="AD671" s="5">
        <v>1327.4773527257501</v>
      </c>
      <c r="AE671" s="5">
        <v>2616.7894337297921</v>
      </c>
      <c r="AF671" s="5">
        <v>2713.3775237640948</v>
      </c>
      <c r="AG671" s="5">
        <v>2717.8386243849941</v>
      </c>
    </row>
    <row r="672" spans="1:33">
      <c r="A672" s="56" t="s">
        <v>77</v>
      </c>
      <c r="B672" s="56" t="s">
        <v>197</v>
      </c>
      <c r="C672" s="56" t="s">
        <v>224</v>
      </c>
      <c r="D672" s="56" t="s">
        <v>225</v>
      </c>
      <c r="E672" s="56" t="s">
        <v>217</v>
      </c>
      <c r="F672" s="5">
        <v>33.917220139335022</v>
      </c>
      <c r="G672" s="5">
        <v>27.382754318005031</v>
      </c>
      <c r="H672" s="5">
        <v>30.354454553130001</v>
      </c>
      <c r="I672" s="5">
        <v>29.474409658204991</v>
      </c>
      <c r="J672" s="5">
        <v>34.046893851070003</v>
      </c>
      <c r="K672" s="5">
        <v>122.73189988564511</v>
      </c>
      <c r="L672" s="5">
        <v>120.328492189385</v>
      </c>
      <c r="M672" s="5">
        <v>146.842951652615</v>
      </c>
      <c r="N672" s="5">
        <v>143.881156082605</v>
      </c>
      <c r="O672" s="5">
        <v>131.11217695223999</v>
      </c>
      <c r="P672" s="5">
        <v>147.22637989738999</v>
      </c>
      <c r="Q672" s="5">
        <v>143.18595607278499</v>
      </c>
      <c r="R672" s="5">
        <v>137.19999346453989</v>
      </c>
      <c r="S672" s="5">
        <v>151.18520573647501</v>
      </c>
      <c r="T672" s="5">
        <v>135.95873121860009</v>
      </c>
      <c r="U672" s="5">
        <v>129.84717452257499</v>
      </c>
      <c r="V672" s="5">
        <v>131.96937941012499</v>
      </c>
      <c r="W672" s="5">
        <v>130.963850102805</v>
      </c>
      <c r="X672" s="5">
        <v>132.697097340635</v>
      </c>
      <c r="Y672" s="5">
        <v>133.47682848083511</v>
      </c>
      <c r="Z672" s="5">
        <v>121.9049913024451</v>
      </c>
      <c r="AA672" s="5">
        <v>118.94259199004991</v>
      </c>
      <c r="AB672" s="5">
        <v>118.2607034408349</v>
      </c>
      <c r="AC672" s="5">
        <v>124.1846029139901</v>
      </c>
      <c r="AD672" s="5">
        <v>133.9828988107551</v>
      </c>
      <c r="AE672" s="5">
        <v>126.17878519503989</v>
      </c>
      <c r="AF672" s="5">
        <v>120.22053277468009</v>
      </c>
      <c r="AG672" s="5">
        <v>116.0851807552849</v>
      </c>
    </row>
    <row r="673" spans="1:33">
      <c r="A673" s="56" t="s">
        <v>77</v>
      </c>
      <c r="B673" s="56" t="s">
        <v>197</v>
      </c>
      <c r="C673" s="56" t="s">
        <v>226</v>
      </c>
      <c r="D673" s="56" t="s">
        <v>227</v>
      </c>
      <c r="E673" s="56" t="s">
        <v>217</v>
      </c>
      <c r="F673" s="5">
        <v>182.209280959425</v>
      </c>
      <c r="G673" s="5">
        <v>162.83649212488001</v>
      </c>
      <c r="H673" s="5">
        <v>159.77847487284501</v>
      </c>
      <c r="I673" s="5">
        <v>143.19966742328501</v>
      </c>
      <c r="J673" s="5">
        <v>156.85713886228999</v>
      </c>
      <c r="K673" s="5">
        <v>855.49268448124963</v>
      </c>
      <c r="L673" s="5">
        <v>836.67817859629554</v>
      </c>
      <c r="M673" s="5">
        <v>4125.6847184128237</v>
      </c>
      <c r="N673" s="5">
        <v>3978.493144505831</v>
      </c>
      <c r="O673" s="5">
        <v>3274.5080335732741</v>
      </c>
      <c r="P673" s="5">
        <v>4373.3804382858652</v>
      </c>
      <c r="Q673" s="5">
        <v>4417.530693588963</v>
      </c>
      <c r="R673" s="5">
        <v>4604.1910640453107</v>
      </c>
      <c r="S673" s="5">
        <v>6676.3209389203566</v>
      </c>
      <c r="T673" s="5">
        <v>9922.3399190789914</v>
      </c>
      <c r="U673" s="5">
        <v>10631.16524570444</v>
      </c>
      <c r="V673" s="5">
        <v>17062.697647453559</v>
      </c>
      <c r="W673" s="5">
        <v>17369.50316254342</v>
      </c>
      <c r="X673" s="5">
        <v>17722.643454322551</v>
      </c>
      <c r="Y673" s="5">
        <v>17374.30524440913</v>
      </c>
      <c r="Z673" s="5">
        <v>14390.15500631903</v>
      </c>
      <c r="AA673" s="5">
        <v>15895.035749341039</v>
      </c>
      <c r="AB673" s="5">
        <v>16059.026590848271</v>
      </c>
      <c r="AC673" s="5">
        <v>17023.72208044555</v>
      </c>
      <c r="AD673" s="5">
        <v>17439.237828930789</v>
      </c>
      <c r="AE673" s="5">
        <v>17492.844596423471</v>
      </c>
      <c r="AF673" s="5">
        <v>16626.570633140589</v>
      </c>
      <c r="AG673" s="5">
        <v>16758.664561576621</v>
      </c>
    </row>
    <row r="674" spans="1:33">
      <c r="A674" s="56" t="s">
        <v>77</v>
      </c>
      <c r="B674" s="56" t="s">
        <v>197</v>
      </c>
      <c r="C674" s="56" t="s">
        <v>228</v>
      </c>
      <c r="D674" s="56" t="s">
        <v>229</v>
      </c>
      <c r="E674" s="56" t="s">
        <v>217</v>
      </c>
      <c r="F674" s="5">
        <v>700.64739598214976</v>
      </c>
      <c r="G674" s="5">
        <v>941.69637725298503</v>
      </c>
      <c r="H674" s="5">
        <v>1033.6415996485</v>
      </c>
      <c r="I674" s="5">
        <v>1082.0894730687851</v>
      </c>
      <c r="J674" s="5">
        <v>1095.84647612195</v>
      </c>
      <c r="K674" s="5">
        <v>1059.8963266181149</v>
      </c>
      <c r="L674" s="5">
        <v>1008.22807888399</v>
      </c>
      <c r="M674" s="5">
        <v>991.33376135383492</v>
      </c>
      <c r="N674" s="5">
        <v>950.30115399451006</v>
      </c>
      <c r="O674" s="5">
        <v>821.8330632009754</v>
      </c>
      <c r="P674" s="5">
        <v>918.53845931205501</v>
      </c>
      <c r="Q674" s="5">
        <v>915.00240159393491</v>
      </c>
      <c r="R674" s="5">
        <v>916.68700471282466</v>
      </c>
      <c r="S674" s="5">
        <v>894.78701477059985</v>
      </c>
      <c r="T674" s="5">
        <v>854.71630709092494</v>
      </c>
      <c r="U674" s="5">
        <v>829.66007673963998</v>
      </c>
      <c r="V674" s="5">
        <v>848.02714654833994</v>
      </c>
      <c r="W674" s="5">
        <v>908.14816588632016</v>
      </c>
      <c r="X674" s="5">
        <v>925.49768714975994</v>
      </c>
      <c r="Y674" s="5">
        <v>1493.8697344867451</v>
      </c>
      <c r="Z674" s="5">
        <v>1938.4449056963849</v>
      </c>
      <c r="AA674" s="5">
        <v>1984.245618367245</v>
      </c>
      <c r="AB674" s="5">
        <v>1972.292048268175</v>
      </c>
      <c r="AC674" s="5">
        <v>2466.8083834400149</v>
      </c>
      <c r="AD674" s="5">
        <v>2299.686777961037</v>
      </c>
      <c r="AE674" s="5">
        <v>4249.6123832447338</v>
      </c>
      <c r="AF674" s="5">
        <v>4091.5641765251348</v>
      </c>
      <c r="AG674" s="5">
        <v>3998.0632297473589</v>
      </c>
    </row>
    <row r="675" spans="1:33">
      <c r="A675" s="56" t="s">
        <v>77</v>
      </c>
      <c r="B675" s="56" t="s">
        <v>197</v>
      </c>
      <c r="C675" s="56" t="s">
        <v>230</v>
      </c>
      <c r="D675" s="56" t="s">
        <v>231</v>
      </c>
      <c r="E675" s="56" t="s">
        <v>217</v>
      </c>
      <c r="F675" s="5">
        <v>2746.9180528242359</v>
      </c>
      <c r="G675" s="5">
        <v>2802.2984571338689</v>
      </c>
      <c r="H675" s="5">
        <v>2950.1520536759349</v>
      </c>
      <c r="I675" s="5">
        <v>2985.3910810806551</v>
      </c>
      <c r="J675" s="5">
        <v>3020.570450993725</v>
      </c>
      <c r="K675" s="5">
        <v>3069.6876545192999</v>
      </c>
      <c r="L675" s="5">
        <v>3038.2101981753599</v>
      </c>
      <c r="M675" s="5">
        <v>2991.0416293253352</v>
      </c>
      <c r="N675" s="5">
        <v>2848.1333612517701</v>
      </c>
      <c r="O675" s="5">
        <v>4405.6650701097051</v>
      </c>
      <c r="P675" s="5">
        <v>4886.7423371638843</v>
      </c>
      <c r="Q675" s="5">
        <v>5515.0924229048806</v>
      </c>
      <c r="R675" s="5">
        <v>6467.3067645173533</v>
      </c>
      <c r="S675" s="5">
        <v>6388.3354566309763</v>
      </c>
      <c r="T675" s="5">
        <v>8165.4075291096578</v>
      </c>
      <c r="U675" s="5">
        <v>8482.5187999725295</v>
      </c>
      <c r="V675" s="5">
        <v>11541.50853971962</v>
      </c>
      <c r="W675" s="5">
        <v>11440.462264449839</v>
      </c>
      <c r="X675" s="5">
        <v>12396.042963303449</v>
      </c>
      <c r="Y675" s="5">
        <v>12299.171032816979</v>
      </c>
      <c r="Z675" s="5">
        <v>11746.352891001879</v>
      </c>
      <c r="AA675" s="5">
        <v>12340.888286906349</v>
      </c>
      <c r="AB675" s="5">
        <v>14722.705071631121</v>
      </c>
      <c r="AC675" s="5">
        <v>15294.329008612051</v>
      </c>
      <c r="AD675" s="5">
        <v>14808.825619362789</v>
      </c>
      <c r="AE675" s="5">
        <v>16162.944657392991</v>
      </c>
      <c r="AF675" s="5">
        <v>19630.275806682301</v>
      </c>
      <c r="AG675" s="5">
        <v>19872.51617518796</v>
      </c>
    </row>
    <row r="676" spans="1:33">
      <c r="A676" s="56" t="s">
        <v>77</v>
      </c>
      <c r="B676" s="56" t="s">
        <v>197</v>
      </c>
      <c r="C676" s="56" t="s">
        <v>232</v>
      </c>
      <c r="D676" s="56" t="s">
        <v>233</v>
      </c>
      <c r="E676" s="56" t="s">
        <v>217</v>
      </c>
      <c r="F676" s="5">
        <v>0</v>
      </c>
      <c r="G676" s="5">
        <v>3.6210999999999999E-6</v>
      </c>
      <c r="H676" s="5">
        <v>9.8367099999999992E-6</v>
      </c>
      <c r="I676" s="5">
        <v>2.2029755000000001E-5</v>
      </c>
      <c r="J676" s="5">
        <v>8.7799735000000008E-5</v>
      </c>
      <c r="K676" s="5">
        <v>2.0988655500000001E-4</v>
      </c>
      <c r="L676" s="5">
        <v>2.0211239500000011E-4</v>
      </c>
      <c r="M676" s="5">
        <v>296.73998606270487</v>
      </c>
      <c r="N676" s="5">
        <v>281.42620948841011</v>
      </c>
      <c r="O676" s="5">
        <v>249.14632130984509</v>
      </c>
      <c r="P676" s="5">
        <v>281.03906203697977</v>
      </c>
      <c r="Q676" s="5">
        <v>269.09595424745987</v>
      </c>
      <c r="R676" s="5">
        <v>275.97685488892512</v>
      </c>
      <c r="S676" s="5">
        <v>267.54031115768981</v>
      </c>
      <c r="T676" s="5">
        <v>264.34046336121497</v>
      </c>
      <c r="U676" s="5">
        <v>271.18406142204492</v>
      </c>
      <c r="V676" s="5">
        <v>283.95959453598999</v>
      </c>
      <c r="W676" s="5">
        <v>1090.2384412689159</v>
      </c>
      <c r="X676" s="5">
        <v>2611.839500270331</v>
      </c>
      <c r="Y676" s="5">
        <v>6512.9496817011168</v>
      </c>
      <c r="Z676" s="5">
        <v>5490.0453262382634</v>
      </c>
      <c r="AA676" s="5">
        <v>5926.1730061369344</v>
      </c>
      <c r="AB676" s="5">
        <v>5858.2476754311747</v>
      </c>
      <c r="AC676" s="5">
        <v>8671.4288593851379</v>
      </c>
      <c r="AD676" s="5">
        <v>9019.2646275546012</v>
      </c>
      <c r="AE676" s="5">
        <v>13059.825152392001</v>
      </c>
      <c r="AF676" s="5">
        <v>12906.494494113629</v>
      </c>
      <c r="AG676" s="5">
        <v>13105.69520880607</v>
      </c>
    </row>
    <row r="677" spans="1:33">
      <c r="A677" s="56" t="s">
        <v>77</v>
      </c>
      <c r="B677" s="56" t="s">
        <v>163</v>
      </c>
      <c r="C677" s="56" t="s">
        <v>234</v>
      </c>
      <c r="D677" s="56" t="s">
        <v>235</v>
      </c>
      <c r="E677" s="56" t="s">
        <v>217</v>
      </c>
      <c r="F677" s="5">
        <v>5.2417300000000031E-6</v>
      </c>
      <c r="G677" s="5">
        <v>4.7859250000000011E-6</v>
      </c>
      <c r="H677" s="5">
        <v>1.017188499999999E-5</v>
      </c>
      <c r="I677" s="5">
        <v>2.3063909999999999E-5</v>
      </c>
      <c r="J677" s="5">
        <v>2.2291500000000029E-5</v>
      </c>
      <c r="K677" s="5">
        <v>2.445806500000002E-5</v>
      </c>
      <c r="L677" s="5">
        <v>2.5640605E-5</v>
      </c>
      <c r="M677" s="5">
        <v>2.921528E-5</v>
      </c>
      <c r="N677" s="5">
        <v>3.5221844999999971E-5</v>
      </c>
      <c r="O677" s="5">
        <v>4.2724910000000029E-5</v>
      </c>
      <c r="P677" s="5">
        <v>4.2705650000000017E-5</v>
      </c>
      <c r="Q677" s="5">
        <v>1.030246650000001E-4</v>
      </c>
      <c r="R677" s="5">
        <v>9.3493595000000015E-5</v>
      </c>
      <c r="S677" s="5">
        <v>9.2012670000000114E-5</v>
      </c>
      <c r="T677" s="5">
        <v>1.4089020450000001E-3</v>
      </c>
      <c r="U677" s="5">
        <v>1.339416055000001E-3</v>
      </c>
      <c r="V677" s="5">
        <v>1.408176805E-3</v>
      </c>
      <c r="W677" s="5">
        <v>1.3877726900000001E-3</v>
      </c>
      <c r="X677" s="5">
        <v>1.3546744700000011E-3</v>
      </c>
      <c r="Y677" s="5">
        <v>1.296153005000001E-3</v>
      </c>
      <c r="Z677" s="5">
        <v>1.196073035E-3</v>
      </c>
      <c r="AA677" s="5">
        <v>1.1683408E-3</v>
      </c>
      <c r="AB677" s="5">
        <v>1.3886441399999991E-3</v>
      </c>
      <c r="AC677" s="5">
        <v>861.98373786092532</v>
      </c>
      <c r="AD677" s="5">
        <v>1662.5958836951711</v>
      </c>
      <c r="AE677" s="5">
        <v>2881.2722706730328</v>
      </c>
      <c r="AF677" s="5">
        <v>2850.01474448314</v>
      </c>
      <c r="AG677" s="5">
        <v>3062.9665584210211</v>
      </c>
    </row>
    <row r="678" spans="1:33">
      <c r="A678" s="56" t="s">
        <v>77</v>
      </c>
      <c r="B678" s="56" t="s">
        <v>163</v>
      </c>
      <c r="C678" s="56" t="s">
        <v>236</v>
      </c>
      <c r="D678" s="56" t="s">
        <v>237</v>
      </c>
      <c r="E678" s="56" t="s">
        <v>217</v>
      </c>
      <c r="F678" s="5">
        <v>369.31322315461489</v>
      </c>
      <c r="G678" s="5">
        <v>337.11847489629002</v>
      </c>
      <c r="H678" s="5">
        <v>367.84535760565012</v>
      </c>
      <c r="I678" s="5">
        <v>367.26091077210009</v>
      </c>
      <c r="J678" s="5">
        <v>374.78980407328999</v>
      </c>
      <c r="K678" s="5">
        <v>400.40624865056998</v>
      </c>
      <c r="L678" s="5">
        <v>387.59655131514501</v>
      </c>
      <c r="M678" s="5">
        <v>369.41620703184992</v>
      </c>
      <c r="N678" s="5">
        <v>358.15982948005512</v>
      </c>
      <c r="O678" s="5">
        <v>329.45404681072512</v>
      </c>
      <c r="P678" s="5">
        <v>353.39604456593509</v>
      </c>
      <c r="Q678" s="5">
        <v>370.28524439917533</v>
      </c>
      <c r="R678" s="5">
        <v>346.48749160832023</v>
      </c>
      <c r="S678" s="5">
        <v>357.2169136184101</v>
      </c>
      <c r="T678" s="5">
        <v>356.07968088224982</v>
      </c>
      <c r="U678" s="5">
        <v>352.05485279642022</v>
      </c>
      <c r="V678" s="5">
        <v>389.55559444337513</v>
      </c>
      <c r="W678" s="5">
        <v>386.03347824768531</v>
      </c>
      <c r="X678" s="5">
        <v>352.592323237595</v>
      </c>
      <c r="Y678" s="5">
        <v>360.76803504632983</v>
      </c>
      <c r="Z678" s="5">
        <v>355.34434048549508</v>
      </c>
      <c r="AA678" s="5">
        <v>345.36577346548012</v>
      </c>
      <c r="AB678" s="5">
        <v>361.18540546688018</v>
      </c>
      <c r="AC678" s="5">
        <v>375.29414475586498</v>
      </c>
      <c r="AD678" s="5">
        <v>372.27195430509482</v>
      </c>
      <c r="AE678" s="5">
        <v>365.89098869477499</v>
      </c>
      <c r="AF678" s="5">
        <v>364.93842660157009</v>
      </c>
      <c r="AG678" s="5">
        <v>367.37427789677992</v>
      </c>
    </row>
    <row r="679" spans="1:33">
      <c r="A679" s="56" t="s">
        <v>77</v>
      </c>
      <c r="B679" s="56" t="s">
        <v>163</v>
      </c>
      <c r="C679" s="56" t="s">
        <v>238</v>
      </c>
      <c r="D679" s="56" t="s">
        <v>239</v>
      </c>
      <c r="E679" s="56" t="s">
        <v>217</v>
      </c>
      <c r="F679" s="5">
        <v>1057.061488916944</v>
      </c>
      <c r="G679" s="5">
        <v>1023.823779353775</v>
      </c>
      <c r="H679" s="5">
        <v>1057.5113813923149</v>
      </c>
      <c r="I679" s="5">
        <v>1088.42106825261</v>
      </c>
      <c r="J679" s="5">
        <v>1200.065067087289</v>
      </c>
      <c r="K679" s="5">
        <v>4290.5324479696756</v>
      </c>
      <c r="L679" s="5">
        <v>4189.4321194686827</v>
      </c>
      <c r="M679" s="5">
        <v>4001.7905877738631</v>
      </c>
      <c r="N679" s="5">
        <v>3833.0078599164508</v>
      </c>
      <c r="O679" s="5">
        <v>3295.8665116224838</v>
      </c>
      <c r="P679" s="5">
        <v>3538.0720649994169</v>
      </c>
      <c r="Q679" s="5">
        <v>4976.7374980180184</v>
      </c>
      <c r="R679" s="5">
        <v>7494.2916340751544</v>
      </c>
      <c r="S679" s="5">
        <v>7266.8229338577876</v>
      </c>
      <c r="T679" s="5">
        <v>7424.3048561009346</v>
      </c>
      <c r="U679" s="5">
        <v>6882.9937344143382</v>
      </c>
      <c r="V679" s="5">
        <v>7716.4094095995233</v>
      </c>
      <c r="W679" s="5">
        <v>7575.8015744194954</v>
      </c>
      <c r="X679" s="5">
        <v>7353.6259517793633</v>
      </c>
      <c r="Y679" s="5">
        <v>7152.9231742929751</v>
      </c>
      <c r="Z679" s="5">
        <v>7902.3309277571943</v>
      </c>
      <c r="AA679" s="5">
        <v>8287.789202823973</v>
      </c>
      <c r="AB679" s="5">
        <v>8986.5004878334094</v>
      </c>
      <c r="AC679" s="5">
        <v>12387.76260500185</v>
      </c>
      <c r="AD679" s="5">
        <v>12085.71873797083</v>
      </c>
      <c r="AE679" s="5">
        <v>13509.00919402505</v>
      </c>
      <c r="AF679" s="5">
        <v>14064.037192367939</v>
      </c>
      <c r="AG679" s="5">
        <v>15174.49030157824</v>
      </c>
    </row>
    <row r="680" spans="1:33">
      <c r="A680" s="56" t="s">
        <v>77</v>
      </c>
      <c r="B680" s="56" t="s">
        <v>163</v>
      </c>
      <c r="C680" s="56" t="s">
        <v>240</v>
      </c>
      <c r="D680" s="56" t="s">
        <v>241</v>
      </c>
      <c r="E680" s="56" t="s">
        <v>217</v>
      </c>
      <c r="F680" s="5">
        <v>1602.2359899749349</v>
      </c>
      <c r="G680" s="5">
        <v>1534.560220537785</v>
      </c>
      <c r="H680" s="5">
        <v>1559.5153098601249</v>
      </c>
      <c r="I680" s="5">
        <v>2584.1249080544849</v>
      </c>
      <c r="J680" s="5">
        <v>2581.5175382705652</v>
      </c>
      <c r="K680" s="5">
        <v>3951.2823537388372</v>
      </c>
      <c r="L680" s="5">
        <v>5503.9463174793709</v>
      </c>
      <c r="M680" s="5">
        <v>5329.1958689906851</v>
      </c>
      <c r="N680" s="5">
        <v>6781.5424208462982</v>
      </c>
      <c r="O680" s="5">
        <v>7057.058964155286</v>
      </c>
      <c r="P680" s="5">
        <v>7454.4438127863596</v>
      </c>
      <c r="Q680" s="5">
        <v>8851.7525909819105</v>
      </c>
      <c r="R680" s="5">
        <v>8452.9915981393842</v>
      </c>
      <c r="S680" s="5">
        <v>8431.625999358017</v>
      </c>
      <c r="T680" s="5">
        <v>8954.880058379631</v>
      </c>
      <c r="U680" s="5">
        <v>9377.8647749344454</v>
      </c>
      <c r="V680" s="5">
        <v>10577.76186153583</v>
      </c>
      <c r="W680" s="5">
        <v>11248.262298153621</v>
      </c>
      <c r="X680" s="5">
        <v>13370.500605695561</v>
      </c>
      <c r="Y680" s="5">
        <v>13126.114010674541</v>
      </c>
      <c r="Z680" s="5">
        <v>11724.06963894816</v>
      </c>
      <c r="AA680" s="5">
        <v>12306.7842492032</v>
      </c>
      <c r="AB680" s="5">
        <v>13604.542725547481</v>
      </c>
      <c r="AC680" s="5">
        <v>13407.879114316909</v>
      </c>
      <c r="AD680" s="5">
        <v>13538.08740243092</v>
      </c>
      <c r="AE680" s="5">
        <v>13769.292519101091</v>
      </c>
      <c r="AF680" s="5">
        <v>13422.698736705741</v>
      </c>
      <c r="AG680" s="5">
        <v>14543.00427484138</v>
      </c>
    </row>
    <row r="681" spans="1:33">
      <c r="A681" s="56" t="s">
        <v>77</v>
      </c>
      <c r="B681" s="56" t="s">
        <v>163</v>
      </c>
      <c r="C681" s="56" t="s">
        <v>242</v>
      </c>
      <c r="D681" s="56" t="s">
        <v>243</v>
      </c>
      <c r="E681" s="56" t="s">
        <v>217</v>
      </c>
      <c r="F681" s="5">
        <v>112.299038175335</v>
      </c>
      <c r="G681" s="5">
        <v>102.05607504113991</v>
      </c>
      <c r="H681" s="5">
        <v>108.47483861153</v>
      </c>
      <c r="I681" s="5">
        <v>100.330085832905</v>
      </c>
      <c r="J681" s="5">
        <v>104.14008853553</v>
      </c>
      <c r="K681" s="5">
        <v>106.9967952870601</v>
      </c>
      <c r="L681" s="5">
        <v>387.40037767132537</v>
      </c>
      <c r="M681" s="5">
        <v>428.26967923379999</v>
      </c>
      <c r="N681" s="5">
        <v>383.66635705091488</v>
      </c>
      <c r="O681" s="5">
        <v>363.518693250865</v>
      </c>
      <c r="P681" s="5">
        <v>385.46510206556508</v>
      </c>
      <c r="Q681" s="5">
        <v>391.06717695507979</v>
      </c>
      <c r="R681" s="5">
        <v>348.80455638518993</v>
      </c>
      <c r="S681" s="5">
        <v>356.90230572470512</v>
      </c>
      <c r="T681" s="5">
        <v>319.00537791834989</v>
      </c>
      <c r="U681" s="5">
        <v>400.71871566646001</v>
      </c>
      <c r="V681" s="5">
        <v>427.4884810205649</v>
      </c>
      <c r="W681" s="5">
        <v>437.50861075798031</v>
      </c>
      <c r="X681" s="5">
        <v>425.82327863507447</v>
      </c>
      <c r="Y681" s="5">
        <v>384.17673600530998</v>
      </c>
      <c r="Z681" s="5">
        <v>440.07260801618008</v>
      </c>
      <c r="AA681" s="5">
        <v>427.38110624557987</v>
      </c>
      <c r="AB681" s="5">
        <v>432.12332646455479</v>
      </c>
      <c r="AC681" s="5">
        <v>408.87702315875958</v>
      </c>
      <c r="AD681" s="5">
        <v>412.69739150881992</v>
      </c>
      <c r="AE681" s="5">
        <v>369.37729689033512</v>
      </c>
      <c r="AF681" s="5">
        <v>432.40759212149533</v>
      </c>
      <c r="AG681" s="5">
        <v>410.29395676797009</v>
      </c>
    </row>
    <row r="682" spans="1:33">
      <c r="A682" s="56" t="s">
        <v>77</v>
      </c>
      <c r="B682" s="56" t="s">
        <v>163</v>
      </c>
      <c r="C682" s="56" t="s">
        <v>244</v>
      </c>
      <c r="D682" s="56" t="s">
        <v>245</v>
      </c>
      <c r="E682" s="56" t="s">
        <v>217</v>
      </c>
      <c r="F682" s="5">
        <v>1787.2438163654999</v>
      </c>
      <c r="G682" s="5">
        <v>1659.63154544184</v>
      </c>
      <c r="H682" s="5">
        <v>2569.195098634435</v>
      </c>
      <c r="I682" s="5">
        <v>2494.6818059053589</v>
      </c>
      <c r="J682" s="5">
        <v>2445.2447655892852</v>
      </c>
      <c r="K682" s="5">
        <v>2605.94496644726</v>
      </c>
      <c r="L682" s="5">
        <v>2584.2093738338849</v>
      </c>
      <c r="M682" s="5">
        <v>2567.3990290210149</v>
      </c>
      <c r="N682" s="5">
        <v>2492.32961256723</v>
      </c>
      <c r="O682" s="5">
        <v>2261.0068841880252</v>
      </c>
      <c r="P682" s="5">
        <v>2412.04224815929</v>
      </c>
      <c r="Q682" s="5">
        <v>2515.1803520794761</v>
      </c>
      <c r="R682" s="5">
        <v>2259.2154665276148</v>
      </c>
      <c r="S682" s="5">
        <v>2417.7907255873752</v>
      </c>
      <c r="T682" s="5">
        <v>2274.638265645935</v>
      </c>
      <c r="U682" s="5">
        <v>5331.3474894100136</v>
      </c>
      <c r="V682" s="5">
        <v>5896.6056240123999</v>
      </c>
      <c r="W682" s="5">
        <v>7432.7861125592008</v>
      </c>
      <c r="X682" s="5">
        <v>7601.8962865356589</v>
      </c>
      <c r="Y682" s="5">
        <v>8614.2592365721757</v>
      </c>
      <c r="Z682" s="5">
        <v>8022.99081999398</v>
      </c>
      <c r="AA682" s="5">
        <v>8429.0379386477252</v>
      </c>
      <c r="AB682" s="5">
        <v>8535.0085315737597</v>
      </c>
      <c r="AC682" s="5">
        <v>7411.615460886318</v>
      </c>
      <c r="AD682" s="5">
        <v>7873.8699119271059</v>
      </c>
      <c r="AE682" s="5">
        <v>7102.3064817225304</v>
      </c>
      <c r="AF682" s="5">
        <v>6789.0253586336876</v>
      </c>
      <c r="AG682" s="5">
        <v>6907.9107127481329</v>
      </c>
    </row>
    <row r="683" spans="1:33">
      <c r="A683" s="56" t="s">
        <v>77</v>
      </c>
      <c r="B683" s="56" t="s">
        <v>163</v>
      </c>
      <c r="C683" s="56" t="s">
        <v>246</v>
      </c>
      <c r="D683" s="56" t="s">
        <v>247</v>
      </c>
      <c r="E683" s="56" t="s">
        <v>217</v>
      </c>
      <c r="F683" s="5">
        <v>850.2321432260901</v>
      </c>
      <c r="G683" s="5">
        <v>828.674137517085</v>
      </c>
      <c r="H683" s="5">
        <v>903.74607517546463</v>
      </c>
      <c r="I683" s="5">
        <v>869.3493353101253</v>
      </c>
      <c r="J683" s="5">
        <v>856.17753615929485</v>
      </c>
      <c r="K683" s="5">
        <v>914.14409197380053</v>
      </c>
      <c r="L683" s="5">
        <v>933.8146846651</v>
      </c>
      <c r="M683" s="5">
        <v>868.91458164348546</v>
      </c>
      <c r="N683" s="5">
        <v>851.53419302723523</v>
      </c>
      <c r="O683" s="5">
        <v>778.27266564277488</v>
      </c>
      <c r="P683" s="5">
        <v>828.8804395962552</v>
      </c>
      <c r="Q683" s="5">
        <v>870.54145676677058</v>
      </c>
      <c r="R683" s="5">
        <v>761.2341749155047</v>
      </c>
      <c r="S683" s="5">
        <v>845.75578417367046</v>
      </c>
      <c r="T683" s="5">
        <v>753.88137806697489</v>
      </c>
      <c r="U683" s="5">
        <v>708.28403223483019</v>
      </c>
      <c r="V683" s="5">
        <v>790.63432092105018</v>
      </c>
      <c r="W683" s="5">
        <v>780.99211155790999</v>
      </c>
      <c r="X683" s="5">
        <v>1141.33653542465</v>
      </c>
      <c r="Y683" s="5">
        <v>2639.9623077757142</v>
      </c>
      <c r="Z683" s="5">
        <v>2482.5163533670789</v>
      </c>
      <c r="AA683" s="5">
        <v>2558.8615745061552</v>
      </c>
      <c r="AB683" s="5">
        <v>2676.9804830534449</v>
      </c>
      <c r="AC683" s="5">
        <v>2340.056196801379</v>
      </c>
      <c r="AD683" s="5">
        <v>2484.8252463925191</v>
      </c>
      <c r="AE683" s="5">
        <v>2267.5240236455052</v>
      </c>
      <c r="AF683" s="5">
        <v>2147.4438872483011</v>
      </c>
      <c r="AG683" s="5">
        <v>2125.5770727367262</v>
      </c>
    </row>
    <row r="684" spans="1:33">
      <c r="A684" s="56" t="s">
        <v>77</v>
      </c>
      <c r="B684" s="56" t="s">
        <v>163</v>
      </c>
      <c r="C684" s="56" t="s">
        <v>248</v>
      </c>
      <c r="D684" s="56" t="s">
        <v>249</v>
      </c>
      <c r="E684" s="56" t="s">
        <v>217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</row>
    <row r="685" spans="1:33">
      <c r="A685" s="56" t="s">
        <v>77</v>
      </c>
      <c r="B685" s="56" t="s">
        <v>163</v>
      </c>
      <c r="C685" s="56" t="s">
        <v>250</v>
      </c>
      <c r="D685" s="56" t="s">
        <v>251</v>
      </c>
      <c r="E685" s="56" t="s">
        <v>217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</row>
    <row r="686" spans="1:33">
      <c r="A686" s="56" t="s">
        <v>77</v>
      </c>
      <c r="B686" s="56" t="s">
        <v>198</v>
      </c>
      <c r="C686" s="56" t="s">
        <v>252</v>
      </c>
      <c r="D686" s="56" t="s">
        <v>253</v>
      </c>
      <c r="E686" s="56" t="s">
        <v>217</v>
      </c>
      <c r="F686" s="5">
        <v>0</v>
      </c>
      <c r="G686" s="5">
        <v>1.5862149999999999E-6</v>
      </c>
      <c r="H686" s="5">
        <v>2.9467100000000008E-6</v>
      </c>
      <c r="I686" s="5">
        <v>3.274549999999999E-6</v>
      </c>
      <c r="J686" s="5">
        <v>3.57394E-6</v>
      </c>
      <c r="K686" s="5">
        <v>4.9191250000000001E-6</v>
      </c>
      <c r="L686" s="5">
        <v>7.276155000000001E-6</v>
      </c>
      <c r="M686" s="5">
        <v>1.1007520000000001E-5</v>
      </c>
      <c r="N686" s="5">
        <v>1.0097159999999999E-5</v>
      </c>
      <c r="O686" s="5">
        <v>9.3450500000000013E-6</v>
      </c>
      <c r="P686" s="5">
        <v>9.4601399999999921E-6</v>
      </c>
      <c r="Q686" s="5">
        <v>1.32654E-5</v>
      </c>
      <c r="R686" s="5">
        <v>1.134990000000001E-5</v>
      </c>
      <c r="S686" s="5">
        <v>2.7861255000000031E-5</v>
      </c>
      <c r="T686" s="5">
        <v>3.108261499999998E-5</v>
      </c>
      <c r="U686" s="5">
        <v>3.3437960000000018E-5</v>
      </c>
      <c r="V686" s="5">
        <v>1.170477335E-3</v>
      </c>
      <c r="W686" s="5">
        <v>1.1795143550000001E-3</v>
      </c>
      <c r="X686" s="5">
        <v>1.1270283600000009E-3</v>
      </c>
      <c r="Y686" s="5">
        <v>1.0850197450000001E-3</v>
      </c>
      <c r="Z686" s="5">
        <v>1.0165148949999999E-3</v>
      </c>
      <c r="AA686" s="5">
        <v>1.0032616899999999E-3</v>
      </c>
      <c r="AB686" s="5">
        <v>1.1448898150000009E-3</v>
      </c>
      <c r="AC686" s="5">
        <v>1.07897467E-3</v>
      </c>
      <c r="AD686" s="5">
        <v>1.472160994999999E-3</v>
      </c>
      <c r="AE686" s="5">
        <v>1.4665276749999999E-3</v>
      </c>
      <c r="AF686" s="5">
        <v>539.71590170080981</v>
      </c>
      <c r="AG686" s="5">
        <v>557.3598862355492</v>
      </c>
    </row>
    <row r="687" spans="1:33">
      <c r="A687" s="56" t="s">
        <v>77</v>
      </c>
      <c r="B687" s="56" t="s">
        <v>198</v>
      </c>
      <c r="C687" s="56" t="s">
        <v>254</v>
      </c>
      <c r="D687" s="56" t="s">
        <v>255</v>
      </c>
      <c r="E687" s="56" t="s">
        <v>217</v>
      </c>
      <c r="F687" s="5">
        <v>0</v>
      </c>
      <c r="G687" s="5">
        <v>2.818449999999998E-6</v>
      </c>
      <c r="H687" s="5">
        <v>7.0491649999999986E-6</v>
      </c>
      <c r="I687" s="5">
        <v>6.492625000000008E-6</v>
      </c>
      <c r="J687" s="5">
        <v>5.8663499999999993E-6</v>
      </c>
      <c r="K687" s="5">
        <v>7.899415000000002E-6</v>
      </c>
      <c r="L687" s="5">
        <v>1.5709399999999999E-5</v>
      </c>
      <c r="M687" s="5">
        <v>4.8833495000000019E-5</v>
      </c>
      <c r="N687" s="5">
        <v>4.619361500000006E-5</v>
      </c>
      <c r="O687" s="5">
        <v>4.3527890000000013E-5</v>
      </c>
      <c r="P687" s="5">
        <v>4.4373600000000012E-5</v>
      </c>
      <c r="Q687" s="5">
        <v>4.6691299999999978E-5</v>
      </c>
      <c r="R687" s="5">
        <v>3.7393625000000023E-5</v>
      </c>
      <c r="S687" s="5">
        <v>708.45509263592476</v>
      </c>
      <c r="T687" s="5">
        <v>730.49038179510512</v>
      </c>
      <c r="U687" s="5">
        <v>682.52925566194972</v>
      </c>
      <c r="V687" s="5">
        <v>812.69815883501974</v>
      </c>
      <c r="W687" s="5">
        <v>799.96772065987022</v>
      </c>
      <c r="X687" s="5">
        <v>754.14803209845036</v>
      </c>
      <c r="Y687" s="5">
        <v>824.07438907191977</v>
      </c>
      <c r="Z687" s="5">
        <v>736.64198081113011</v>
      </c>
      <c r="AA687" s="5">
        <v>849.7121763178402</v>
      </c>
      <c r="AB687" s="5">
        <v>886.04081436079025</v>
      </c>
      <c r="AC687" s="5">
        <v>753.15918067861503</v>
      </c>
      <c r="AD687" s="5">
        <v>908.48498958421987</v>
      </c>
      <c r="AE687" s="5">
        <v>818.58362873408976</v>
      </c>
      <c r="AF687" s="5">
        <v>858.86456949936053</v>
      </c>
      <c r="AG687" s="5">
        <v>713.09781586990471</v>
      </c>
    </row>
    <row r="688" spans="1:33">
      <c r="A688" s="56" t="s">
        <v>77</v>
      </c>
      <c r="B688" s="56" t="s">
        <v>198</v>
      </c>
      <c r="C688" s="56" t="s">
        <v>256</v>
      </c>
      <c r="D688" s="56" t="s">
        <v>257</v>
      </c>
      <c r="E688" s="56" t="s">
        <v>217</v>
      </c>
      <c r="F688" s="5">
        <v>1182.4986923260201</v>
      </c>
      <c r="G688" s="5">
        <v>1047.8181665567849</v>
      </c>
      <c r="H688" s="5">
        <v>1148.29311746095</v>
      </c>
      <c r="I688" s="5">
        <v>1110.6011481063449</v>
      </c>
      <c r="J688" s="5">
        <v>1097.5215459697049</v>
      </c>
      <c r="K688" s="5">
        <v>1120.72866585823</v>
      </c>
      <c r="L688" s="5">
        <v>1166.8870167104301</v>
      </c>
      <c r="M688" s="5">
        <v>1185.32640513157</v>
      </c>
      <c r="N688" s="5">
        <v>4578.7631916648807</v>
      </c>
      <c r="O688" s="5">
        <v>4526.7463862883496</v>
      </c>
      <c r="P688" s="5">
        <v>4813.5603118242261</v>
      </c>
      <c r="Q688" s="5">
        <v>4976.5188632137097</v>
      </c>
      <c r="R688" s="5">
        <v>4526.3503929156204</v>
      </c>
      <c r="S688" s="5">
        <v>5685.3273303135929</v>
      </c>
      <c r="T688" s="5">
        <v>5433.6236357343196</v>
      </c>
      <c r="U688" s="5">
        <v>5621.8793381085161</v>
      </c>
      <c r="V688" s="5">
        <v>5997.0355988815172</v>
      </c>
      <c r="W688" s="5">
        <v>6137.6183548413619</v>
      </c>
      <c r="X688" s="5">
        <v>6068.0883299604484</v>
      </c>
      <c r="Y688" s="5">
        <v>6003.4200377860871</v>
      </c>
      <c r="Z688" s="5">
        <v>7101.2822961469483</v>
      </c>
      <c r="AA688" s="5">
        <v>7454.3671626944306</v>
      </c>
      <c r="AB688" s="5">
        <v>8393.5703272617538</v>
      </c>
      <c r="AC688" s="5">
        <v>7907.5866794561744</v>
      </c>
      <c r="AD688" s="5">
        <v>8951.2602166206925</v>
      </c>
      <c r="AE688" s="5">
        <v>8616.8478476401106</v>
      </c>
      <c r="AF688" s="5">
        <v>8214.5523934284047</v>
      </c>
      <c r="AG688" s="5">
        <v>8481.8953603712926</v>
      </c>
    </row>
    <row r="689" spans="1:33">
      <c r="A689" s="56" t="s">
        <v>77</v>
      </c>
      <c r="B689" s="56" t="s">
        <v>198</v>
      </c>
      <c r="C689" s="56" t="s">
        <v>258</v>
      </c>
      <c r="D689" s="56" t="s">
        <v>259</v>
      </c>
      <c r="E689" s="56" t="s">
        <v>217</v>
      </c>
      <c r="F689" s="5">
        <v>0</v>
      </c>
      <c r="G689" s="5">
        <v>3.0112700000000012E-6</v>
      </c>
      <c r="H689" s="5">
        <v>7.099695000000003E-6</v>
      </c>
      <c r="I689" s="5">
        <v>7.0908799999999979E-6</v>
      </c>
      <c r="J689" s="5">
        <v>6.9024849999999943E-6</v>
      </c>
      <c r="K689" s="5">
        <v>9.3630350000000024E-6</v>
      </c>
      <c r="L689" s="5">
        <v>2.5015654999999988E-5</v>
      </c>
      <c r="M689" s="5">
        <v>4.1003634999999977E-5</v>
      </c>
      <c r="N689" s="5">
        <v>3.7803504999999978E-5</v>
      </c>
      <c r="O689" s="5">
        <v>3.4715474999999968E-5</v>
      </c>
      <c r="P689" s="5">
        <v>3.6990949999999982E-5</v>
      </c>
      <c r="Q689" s="5">
        <v>3.8686130000000011E-5</v>
      </c>
      <c r="R689" s="5">
        <v>3.1879964999999997E-5</v>
      </c>
      <c r="S689" s="5">
        <v>4.2520415500000008E-4</v>
      </c>
      <c r="T689" s="5">
        <v>4.335053250000001E-4</v>
      </c>
      <c r="U689" s="5">
        <v>645.82106471297993</v>
      </c>
      <c r="V689" s="5">
        <v>708.25754834802967</v>
      </c>
      <c r="W689" s="5">
        <v>725.63887424648976</v>
      </c>
      <c r="X689" s="5">
        <v>667.26811361808507</v>
      </c>
      <c r="Y689" s="5">
        <v>650.79844058840979</v>
      </c>
      <c r="Z689" s="5">
        <v>579.21576065545992</v>
      </c>
      <c r="AA689" s="5">
        <v>633.12567558423984</v>
      </c>
      <c r="AB689" s="5">
        <v>668.34114655475105</v>
      </c>
      <c r="AC689" s="5">
        <v>606.38145340470032</v>
      </c>
      <c r="AD689" s="5">
        <v>5652.3396837370437</v>
      </c>
      <c r="AE689" s="5">
        <v>7603.866177640044</v>
      </c>
      <c r="AF689" s="5">
        <v>9793.6681960987171</v>
      </c>
      <c r="AG689" s="5">
        <v>10327.26133055987</v>
      </c>
    </row>
    <row r="690" spans="1:33">
      <c r="A690" s="56" t="s">
        <v>77</v>
      </c>
      <c r="B690" s="56" t="s">
        <v>198</v>
      </c>
      <c r="C690" s="56" t="s">
        <v>260</v>
      </c>
      <c r="D690" s="56" t="s">
        <v>261</v>
      </c>
      <c r="E690" s="56" t="s">
        <v>217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</row>
    <row r="691" spans="1:33">
      <c r="A691" s="56" t="s">
        <v>77</v>
      </c>
      <c r="B691" s="56" t="s">
        <v>198</v>
      </c>
      <c r="C691" s="56" t="s">
        <v>262</v>
      </c>
      <c r="D691" s="56" t="s">
        <v>263</v>
      </c>
      <c r="E691" s="56" t="s">
        <v>217</v>
      </c>
      <c r="F691" s="5">
        <v>0</v>
      </c>
      <c r="G691" s="5">
        <v>2.081254999999998E-6</v>
      </c>
      <c r="H691" s="5">
        <v>3.7124599999999989E-6</v>
      </c>
      <c r="I691" s="5">
        <v>4.1166749999999956E-6</v>
      </c>
      <c r="J691" s="5">
        <v>4.3161650000000012E-6</v>
      </c>
      <c r="K691" s="5">
        <v>6.0811750000000028E-6</v>
      </c>
      <c r="L691" s="5">
        <v>9.7327149999999951E-6</v>
      </c>
      <c r="M691" s="5">
        <v>1.5459484999999999E-5</v>
      </c>
      <c r="N691" s="5">
        <v>1.41491E-5</v>
      </c>
      <c r="O691" s="5">
        <v>1.3251314999999991E-5</v>
      </c>
      <c r="P691" s="5">
        <v>1.3337984999999991E-5</v>
      </c>
      <c r="Q691" s="5">
        <v>1.768426499999998E-5</v>
      </c>
      <c r="R691" s="5">
        <v>1.5102680000000001E-5</v>
      </c>
      <c r="S691" s="5">
        <v>6.6132540000000021E-5</v>
      </c>
      <c r="T691" s="5">
        <v>6.9417674999999989E-5</v>
      </c>
      <c r="U691" s="5">
        <v>8.1989860000000051E-5</v>
      </c>
      <c r="V691" s="5">
        <v>799.14349002563517</v>
      </c>
      <c r="W691" s="5">
        <v>801.68820806954557</v>
      </c>
      <c r="X691" s="5">
        <v>734.04816029822496</v>
      </c>
      <c r="Y691" s="5">
        <v>690.4789232932601</v>
      </c>
      <c r="Z691" s="5">
        <v>647.98530928498474</v>
      </c>
      <c r="AA691" s="5">
        <v>670.88051898741048</v>
      </c>
      <c r="AB691" s="5">
        <v>738.66154417044538</v>
      </c>
      <c r="AC691" s="5">
        <v>683.86622499357532</v>
      </c>
      <c r="AD691" s="5">
        <v>673.88458863293499</v>
      </c>
      <c r="AE691" s="5">
        <v>674.48837330824949</v>
      </c>
      <c r="AF691" s="5">
        <v>1769.3060501615801</v>
      </c>
      <c r="AG691" s="5">
        <v>1845.363809900942</v>
      </c>
    </row>
    <row r="692" spans="1:33">
      <c r="A692" s="56" t="s">
        <v>77</v>
      </c>
      <c r="B692" s="56" t="s">
        <v>198</v>
      </c>
      <c r="C692" s="56" t="s">
        <v>264</v>
      </c>
      <c r="D692" s="56" t="s">
        <v>265</v>
      </c>
      <c r="E692" s="56" t="s">
        <v>217</v>
      </c>
      <c r="F692" s="5">
        <v>762.98075451002012</v>
      </c>
      <c r="G692" s="5">
        <v>628.68204775164475</v>
      </c>
      <c r="H692" s="5">
        <v>701.45637343141505</v>
      </c>
      <c r="I692" s="5">
        <v>689.73077829962517</v>
      </c>
      <c r="J692" s="5">
        <v>661.29465285240497</v>
      </c>
      <c r="K692" s="5">
        <v>686.35047445803525</v>
      </c>
      <c r="L692" s="5">
        <v>695.24096535246986</v>
      </c>
      <c r="M692" s="5">
        <v>700.93199840180978</v>
      </c>
      <c r="N692" s="5">
        <v>665.19261647729491</v>
      </c>
      <c r="O692" s="5">
        <v>628.3190469811002</v>
      </c>
      <c r="P692" s="5">
        <v>666.28911150912995</v>
      </c>
      <c r="Q692" s="5">
        <v>686.41705316178002</v>
      </c>
      <c r="R692" s="5">
        <v>585.77288689909483</v>
      </c>
      <c r="S692" s="5">
        <v>1028.852686602125</v>
      </c>
      <c r="T692" s="5">
        <v>967.53188100222496</v>
      </c>
      <c r="U692" s="5">
        <v>973.53357321863984</v>
      </c>
      <c r="V692" s="5">
        <v>1343.361154774115</v>
      </c>
      <c r="W692" s="5">
        <v>1353.2287073428749</v>
      </c>
      <c r="X692" s="5">
        <v>1297.070308169109</v>
      </c>
      <c r="Y692" s="5">
        <v>3215.2638307032821</v>
      </c>
      <c r="Z692" s="5">
        <v>3315.6634902193641</v>
      </c>
      <c r="AA692" s="5">
        <v>3389.416582372472</v>
      </c>
      <c r="AB692" s="5">
        <v>3485.1801760341832</v>
      </c>
      <c r="AC692" s="5">
        <v>3174.8655373458701</v>
      </c>
      <c r="AD692" s="5">
        <v>3396.5758888248502</v>
      </c>
      <c r="AE692" s="5">
        <v>3295.3451508018238</v>
      </c>
      <c r="AF692" s="5">
        <v>3074.185560869164</v>
      </c>
      <c r="AG692" s="5">
        <v>3210.456289290687</v>
      </c>
    </row>
    <row r="693" spans="1:33">
      <c r="A693" s="56" t="s">
        <v>77</v>
      </c>
      <c r="B693" s="56" t="s">
        <v>199</v>
      </c>
      <c r="C693" s="56" t="s">
        <v>266</v>
      </c>
      <c r="D693" s="56" t="s">
        <v>267</v>
      </c>
      <c r="E693" s="56" t="s">
        <v>217</v>
      </c>
      <c r="F693" s="5">
        <v>276.43846987232001</v>
      </c>
      <c r="G693" s="5">
        <v>222.74637838684009</v>
      </c>
      <c r="H693" s="5">
        <v>250.35395709049999</v>
      </c>
      <c r="I693" s="5">
        <v>245.81292935584011</v>
      </c>
      <c r="J693" s="5">
        <v>241.22130294545011</v>
      </c>
      <c r="K693" s="5">
        <v>236.60891933945001</v>
      </c>
      <c r="L693" s="5">
        <v>249.60966335724001</v>
      </c>
      <c r="M693" s="5">
        <v>250.12932916232</v>
      </c>
      <c r="N693" s="5">
        <v>231.4286454875099</v>
      </c>
      <c r="O693" s="5">
        <v>218.162978200315</v>
      </c>
      <c r="P693" s="5">
        <v>237.1085275360451</v>
      </c>
      <c r="Q693" s="5">
        <v>238.90849999516499</v>
      </c>
      <c r="R693" s="5">
        <v>204.38656828137491</v>
      </c>
      <c r="S693" s="5">
        <v>219.15426819058001</v>
      </c>
      <c r="T693" s="5">
        <v>216.40763982636</v>
      </c>
      <c r="U693" s="5">
        <v>189.70864754576499</v>
      </c>
      <c r="V693" s="5">
        <v>204.9135812139651</v>
      </c>
      <c r="W693" s="5">
        <v>225.1126544749402</v>
      </c>
      <c r="X693" s="5">
        <v>132.17281555065489</v>
      </c>
      <c r="Y693" s="5">
        <v>130.84226758417489</v>
      </c>
      <c r="Z693" s="5">
        <v>119.3650958281749</v>
      </c>
      <c r="AA693" s="5">
        <v>120.93553911919</v>
      </c>
      <c r="AB693" s="5">
        <v>123.65873078920001</v>
      </c>
      <c r="AC693" s="5">
        <v>111.82468495219</v>
      </c>
      <c r="AD693" s="5">
        <v>120.615018133655</v>
      </c>
      <c r="AE693" s="5">
        <v>119.7379796860549</v>
      </c>
      <c r="AF693" s="5">
        <v>0</v>
      </c>
      <c r="AG693" s="5">
        <v>0</v>
      </c>
    </row>
    <row r="694" spans="1:33">
      <c r="A694" s="56" t="s">
        <v>77</v>
      </c>
      <c r="B694" s="56" t="s">
        <v>199</v>
      </c>
      <c r="C694" s="56" t="s">
        <v>268</v>
      </c>
      <c r="D694" s="56" t="s">
        <v>269</v>
      </c>
      <c r="E694" s="56" t="s">
        <v>217</v>
      </c>
      <c r="F694" s="5">
        <v>42.100500243684998</v>
      </c>
      <c r="G694" s="5">
        <v>32.530073376500013</v>
      </c>
      <c r="H694" s="5">
        <v>36.010854651770003</v>
      </c>
      <c r="I694" s="5">
        <v>34.467259175539994</v>
      </c>
      <c r="J694" s="5">
        <v>33.862320116829999</v>
      </c>
      <c r="K694" s="5">
        <v>33.218451860374998</v>
      </c>
      <c r="L694" s="5">
        <v>34.276428764409999</v>
      </c>
      <c r="M694" s="5">
        <v>35.191083820324998</v>
      </c>
      <c r="N694" s="5">
        <v>24.090130901129999</v>
      </c>
      <c r="O694" s="5">
        <v>22.71465110774</v>
      </c>
      <c r="P694" s="5">
        <v>23.38654195149001</v>
      </c>
      <c r="Q694" s="5">
        <v>24.311012999625</v>
      </c>
      <c r="R694" s="5">
        <v>21.176710289359999</v>
      </c>
      <c r="S694" s="5">
        <v>22.405338810779991</v>
      </c>
      <c r="T694" s="5">
        <v>227.77017800343509</v>
      </c>
      <c r="U694" s="5">
        <v>1595.573308641641</v>
      </c>
      <c r="V694" s="5">
        <v>1802.2888249479549</v>
      </c>
      <c r="W694" s="5">
        <v>1986.1950034822401</v>
      </c>
      <c r="X694" s="5">
        <v>1742.233506942159</v>
      </c>
      <c r="Y694" s="5">
        <v>1711.927179198578</v>
      </c>
      <c r="Z694" s="5">
        <v>1510.138252126271</v>
      </c>
      <c r="AA694" s="5">
        <v>1532.485580888055</v>
      </c>
      <c r="AB694" s="5">
        <v>1606.237005665025</v>
      </c>
      <c r="AC694" s="5">
        <v>1488.1743900696099</v>
      </c>
      <c r="AD694" s="5">
        <v>1795.6047044385209</v>
      </c>
      <c r="AE694" s="5">
        <v>1670.749625337686</v>
      </c>
      <c r="AF694" s="5">
        <v>2922.007040272631</v>
      </c>
      <c r="AG694" s="5">
        <v>2867.860997630311</v>
      </c>
    </row>
    <row r="695" spans="1:33">
      <c r="A695" s="56" t="s">
        <v>77</v>
      </c>
      <c r="B695" s="56" t="s">
        <v>199</v>
      </c>
      <c r="C695" s="56" t="s">
        <v>270</v>
      </c>
      <c r="D695" s="56" t="s">
        <v>271</v>
      </c>
      <c r="E695" s="56" t="s">
        <v>217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</row>
    <row r="696" spans="1:33">
      <c r="A696" s="56" t="s">
        <v>77</v>
      </c>
      <c r="B696" s="56" t="s">
        <v>199</v>
      </c>
      <c r="C696" s="56" t="s">
        <v>272</v>
      </c>
      <c r="D696" s="56" t="s">
        <v>273</v>
      </c>
      <c r="E696" s="56" t="s">
        <v>217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</row>
    <row r="697" spans="1:33">
      <c r="A697" s="56" t="s">
        <v>77</v>
      </c>
      <c r="B697" s="56" t="s">
        <v>199</v>
      </c>
      <c r="C697" s="56" t="s">
        <v>274</v>
      </c>
      <c r="D697" s="56" t="s">
        <v>275</v>
      </c>
      <c r="E697" s="56" t="s">
        <v>217</v>
      </c>
      <c r="F697" s="5">
        <v>629.38569792248006</v>
      </c>
      <c r="G697" s="5">
        <v>537.69653569306968</v>
      </c>
      <c r="H697" s="5">
        <v>589.76205863086466</v>
      </c>
      <c r="I697" s="5">
        <v>564.00545240759027</v>
      </c>
      <c r="J697" s="5">
        <v>566.53253169052039</v>
      </c>
      <c r="K697" s="5">
        <v>550.36537757132498</v>
      </c>
      <c r="L697" s="5">
        <v>566.44546889115998</v>
      </c>
      <c r="M697" s="5">
        <v>591.4845001781099</v>
      </c>
      <c r="N697" s="5">
        <v>531.65246464720008</v>
      </c>
      <c r="O697" s="5">
        <v>505.58071115292489</v>
      </c>
      <c r="P697" s="5">
        <v>527.94352213676018</v>
      </c>
      <c r="Q697" s="5">
        <v>538.09026400156984</v>
      </c>
      <c r="R697" s="5">
        <v>477.20542551307977</v>
      </c>
      <c r="S697" s="5">
        <v>503.92776114892001</v>
      </c>
      <c r="T697" s="5">
        <v>451.97319840839009</v>
      </c>
      <c r="U697" s="5">
        <v>427.07858726634498</v>
      </c>
      <c r="V697" s="5">
        <v>461.34410893895961</v>
      </c>
      <c r="W697" s="5">
        <v>493.36659594385009</v>
      </c>
      <c r="X697" s="5">
        <v>470.95597685528003</v>
      </c>
      <c r="Y697" s="5">
        <v>444.54542535962503</v>
      </c>
      <c r="Z697" s="5">
        <v>1285.39600172683</v>
      </c>
      <c r="AA697" s="5">
        <v>1004.920133571339</v>
      </c>
      <c r="AB697" s="5">
        <v>1049.5687716603809</v>
      </c>
      <c r="AC697" s="5">
        <v>960.32056661082981</v>
      </c>
      <c r="AD697" s="5">
        <v>1159.909127744945</v>
      </c>
      <c r="AE697" s="5">
        <v>1951.1697503883149</v>
      </c>
      <c r="AF697" s="5">
        <v>3266.2529394968819</v>
      </c>
      <c r="AG697" s="5">
        <v>3143.0795757326741</v>
      </c>
    </row>
    <row r="698" spans="1:33">
      <c r="A698" s="56" t="s">
        <v>77</v>
      </c>
      <c r="B698" s="56" t="s">
        <v>199</v>
      </c>
      <c r="C698" s="56" t="s">
        <v>276</v>
      </c>
      <c r="D698" s="56" t="s">
        <v>277</v>
      </c>
      <c r="E698" s="56" t="s">
        <v>217</v>
      </c>
      <c r="F698" s="5">
        <v>0</v>
      </c>
      <c r="G698" s="5">
        <v>0</v>
      </c>
      <c r="H698" s="5">
        <v>1.4153404999999989E-5</v>
      </c>
      <c r="I698" s="5">
        <v>1.4443709999999991E-5</v>
      </c>
      <c r="J698" s="5">
        <v>1.5675915000000001E-5</v>
      </c>
      <c r="K698" s="5">
        <v>1.6421975000000001E-5</v>
      </c>
      <c r="L698" s="5">
        <v>2.2118319999999989E-5</v>
      </c>
      <c r="M698" s="5">
        <v>8.2372980000000018E-5</v>
      </c>
      <c r="N698" s="5">
        <v>9.1003059999999973E-5</v>
      </c>
      <c r="O698" s="5">
        <v>1.7742528499999999E-4</v>
      </c>
      <c r="P698" s="5">
        <v>1.8051553000000009E-4</v>
      </c>
      <c r="Q698" s="5">
        <v>1.8506088999999999E-4</v>
      </c>
      <c r="R698" s="5">
        <v>1.6628327499999999E-4</v>
      </c>
      <c r="S698" s="5">
        <v>2.5973026999999991E-4</v>
      </c>
      <c r="T698" s="5">
        <v>278.54746234317503</v>
      </c>
      <c r="U698" s="5">
        <v>544.38562198121519</v>
      </c>
      <c r="V698" s="5">
        <v>602.8841924063554</v>
      </c>
      <c r="W698" s="5">
        <v>648.10390535796921</v>
      </c>
      <c r="X698" s="5">
        <v>1187.1982549594561</v>
      </c>
      <c r="Y698" s="5">
        <v>1383.055209525176</v>
      </c>
      <c r="Z698" s="5">
        <v>3258.3882584847238</v>
      </c>
      <c r="AA698" s="5">
        <v>3295.3076473509818</v>
      </c>
      <c r="AB698" s="5">
        <v>3478.0925661629258</v>
      </c>
      <c r="AC698" s="5">
        <v>3446.2005776455389</v>
      </c>
      <c r="AD698" s="5">
        <v>3506.910740503276</v>
      </c>
      <c r="AE698" s="5">
        <v>3302.4863783048149</v>
      </c>
      <c r="AF698" s="5">
        <v>3279.2344150063809</v>
      </c>
      <c r="AG698" s="5">
        <v>3300.1966188068809</v>
      </c>
    </row>
    <row r="699" spans="1:33">
      <c r="A699" s="56" t="s">
        <v>77</v>
      </c>
      <c r="B699" s="56" t="s">
        <v>199</v>
      </c>
      <c r="C699" s="56" t="s">
        <v>278</v>
      </c>
      <c r="D699" s="56" t="s">
        <v>279</v>
      </c>
      <c r="E699" s="56" t="s">
        <v>217</v>
      </c>
      <c r="F699" s="5">
        <v>0</v>
      </c>
      <c r="G699" s="5">
        <v>7.6455499999999966E-6</v>
      </c>
      <c r="H699" s="5">
        <v>1.6580075000000019E-5</v>
      </c>
      <c r="I699" s="5">
        <v>2.1251749999999971E-5</v>
      </c>
      <c r="J699" s="5">
        <v>2.1989039999999998E-5</v>
      </c>
      <c r="K699" s="5">
        <v>2.1437354999999999E-5</v>
      </c>
      <c r="L699" s="5">
        <v>3.7999674999999993E-5</v>
      </c>
      <c r="M699" s="5">
        <v>2.9897737000000001E-4</v>
      </c>
      <c r="N699" s="5">
        <v>2.6968621000000002E-4</v>
      </c>
      <c r="O699" s="5">
        <v>716.90170249218488</v>
      </c>
      <c r="P699" s="5">
        <v>745.91651422555537</v>
      </c>
      <c r="Q699" s="5">
        <v>756.90276843789013</v>
      </c>
      <c r="R699" s="5">
        <v>681.0690438033854</v>
      </c>
      <c r="S699" s="5">
        <v>699.88601966247029</v>
      </c>
      <c r="T699" s="5">
        <v>986.24129144195524</v>
      </c>
      <c r="U699" s="5">
        <v>982.29429578926488</v>
      </c>
      <c r="V699" s="5">
        <v>1077.0177506744801</v>
      </c>
      <c r="W699" s="5">
        <v>1160.4379230030449</v>
      </c>
      <c r="X699" s="5">
        <v>1060.1362216980799</v>
      </c>
      <c r="Y699" s="5">
        <v>1009.693608727115</v>
      </c>
      <c r="Z699" s="5">
        <v>942.0396966310002</v>
      </c>
      <c r="AA699" s="5">
        <v>942.11083350749493</v>
      </c>
      <c r="AB699" s="5">
        <v>970.4222372691994</v>
      </c>
      <c r="AC699" s="5">
        <v>918.80576364377475</v>
      </c>
      <c r="AD699" s="5">
        <v>945.15755500348996</v>
      </c>
      <c r="AE699" s="5">
        <v>916.88636745173994</v>
      </c>
      <c r="AF699" s="5">
        <v>924.2560199560204</v>
      </c>
      <c r="AG699" s="5">
        <v>875.55991835665066</v>
      </c>
    </row>
    <row r="700" spans="1:33">
      <c r="A700" s="56" t="s">
        <v>77</v>
      </c>
      <c r="B700" s="56" t="s">
        <v>199</v>
      </c>
      <c r="C700" s="56" t="s">
        <v>280</v>
      </c>
      <c r="D700" s="56" t="s">
        <v>281</v>
      </c>
      <c r="E700" s="56" t="s">
        <v>217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</row>
    <row r="701" spans="1:33">
      <c r="A701" s="56" t="s">
        <v>77</v>
      </c>
      <c r="B701" s="56" t="s">
        <v>199</v>
      </c>
      <c r="C701" s="56" t="s">
        <v>282</v>
      </c>
      <c r="D701" s="56" t="s">
        <v>283</v>
      </c>
      <c r="E701" s="56" t="s">
        <v>217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</row>
    <row r="702" spans="1:33">
      <c r="A702" s="56" t="s">
        <v>77</v>
      </c>
      <c r="B702" s="56" t="s">
        <v>200</v>
      </c>
      <c r="C702" s="56" t="s">
        <v>284</v>
      </c>
      <c r="D702" s="56" t="s">
        <v>285</v>
      </c>
      <c r="E702" s="56" t="s">
        <v>217</v>
      </c>
      <c r="F702" s="5">
        <v>0</v>
      </c>
      <c r="G702" s="5">
        <v>3.348590000000001E-6</v>
      </c>
      <c r="H702" s="5">
        <v>9.50101E-6</v>
      </c>
      <c r="I702" s="5">
        <v>1.031652E-5</v>
      </c>
      <c r="J702" s="5">
        <v>9.2440300000000003E-6</v>
      </c>
      <c r="K702" s="5">
        <v>2.714614499999999E-5</v>
      </c>
      <c r="L702" s="5">
        <v>8.1910534999999983E-5</v>
      </c>
      <c r="M702" s="5">
        <v>7.6457745000000022E-5</v>
      </c>
      <c r="N702" s="5">
        <v>9.4215689999999999E-5</v>
      </c>
      <c r="O702" s="5">
        <v>8.324723999999992E-5</v>
      </c>
      <c r="P702" s="5">
        <v>8.662729500000001E-5</v>
      </c>
      <c r="Q702" s="5">
        <v>9.5580864999999921E-5</v>
      </c>
      <c r="R702" s="5">
        <v>8.0620089999999976E-5</v>
      </c>
      <c r="S702" s="5">
        <v>19.216724684710009</v>
      </c>
      <c r="T702" s="5">
        <v>21.079803549090009</v>
      </c>
      <c r="U702" s="5">
        <v>39.550122315090007</v>
      </c>
      <c r="V702" s="5">
        <v>473.94845314254991</v>
      </c>
      <c r="W702" s="5">
        <v>469.7387608449452</v>
      </c>
      <c r="X702" s="5">
        <v>440.95915622732451</v>
      </c>
      <c r="Y702" s="5">
        <v>438.90930706601978</v>
      </c>
      <c r="Z702" s="5">
        <v>413.41223790331043</v>
      </c>
      <c r="AA702" s="5">
        <v>476.04409693938533</v>
      </c>
      <c r="AB702" s="5">
        <v>476.70639878776512</v>
      </c>
      <c r="AC702" s="5">
        <v>425.62874985900481</v>
      </c>
      <c r="AD702" s="5">
        <v>457.21163622866521</v>
      </c>
      <c r="AE702" s="5">
        <v>515.92204570597482</v>
      </c>
      <c r="AF702" s="5">
        <v>491.9781605842503</v>
      </c>
      <c r="AG702" s="5">
        <v>545.99729026847524</v>
      </c>
    </row>
    <row r="703" spans="1:33">
      <c r="A703" s="56" t="s">
        <v>77</v>
      </c>
      <c r="B703" s="56" t="s">
        <v>200</v>
      </c>
      <c r="C703" s="56" t="s">
        <v>286</v>
      </c>
      <c r="D703" s="56" t="s">
        <v>287</v>
      </c>
      <c r="E703" s="56" t="s">
        <v>217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</row>
    <row r="704" spans="1:33">
      <c r="A704" s="56" t="s">
        <v>77</v>
      </c>
      <c r="B704" s="56" t="s">
        <v>200</v>
      </c>
      <c r="C704" s="56" t="s">
        <v>288</v>
      </c>
      <c r="D704" s="56" t="s">
        <v>303</v>
      </c>
      <c r="E704" s="56" t="s">
        <v>217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</row>
    <row r="705" spans="1:33" ht="16.5" customHeight="1"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33">
      <c r="A706" s="56" t="s">
        <v>77</v>
      </c>
      <c r="B706" s="56" t="s">
        <v>197</v>
      </c>
      <c r="C706" s="56" t="s">
        <v>215</v>
      </c>
      <c r="D706" s="56" t="s">
        <v>216</v>
      </c>
      <c r="E706" s="56" t="s">
        <v>142</v>
      </c>
      <c r="F706" s="5">
        <v>1378.7425995500489</v>
      </c>
      <c r="G706" s="5">
        <v>3614.8247910014302</v>
      </c>
      <c r="H706" s="5">
        <v>3771.1759186003242</v>
      </c>
      <c r="I706" s="5">
        <v>3366.860874152324</v>
      </c>
      <c r="J706" s="5">
        <v>3420.7091554343988</v>
      </c>
      <c r="K706" s="5">
        <v>3645.3545693070391</v>
      </c>
      <c r="L706" s="5">
        <v>3777.482645046061</v>
      </c>
      <c r="M706" s="5">
        <v>3363.6671712238708</v>
      </c>
      <c r="N706" s="5">
        <v>3788.763644569628</v>
      </c>
      <c r="O706" s="5">
        <v>3466.3920339246829</v>
      </c>
      <c r="P706" s="5">
        <v>3602.6128456296128</v>
      </c>
      <c r="Q706" s="5">
        <v>3735.877101627505</v>
      </c>
      <c r="R706" s="5">
        <v>3691.8606287479852</v>
      </c>
      <c r="S706" s="5">
        <v>3733.0583794209001</v>
      </c>
      <c r="T706" s="5">
        <v>3295.52288839429</v>
      </c>
      <c r="U706" s="5">
        <v>5286.0091055811381</v>
      </c>
      <c r="V706" s="5">
        <v>5996.1488946272248</v>
      </c>
      <c r="W706" s="5">
        <v>6148.868482023905</v>
      </c>
      <c r="X706" s="5">
        <v>5524.199258982826</v>
      </c>
      <c r="Y706" s="5">
        <v>6049.4362943480046</v>
      </c>
      <c r="Z706" s="5">
        <v>5814.0010632034209</v>
      </c>
      <c r="AA706" s="5">
        <v>5843.3115299027468</v>
      </c>
      <c r="AB706" s="5">
        <v>6602.9566036333736</v>
      </c>
      <c r="AC706" s="5">
        <v>6583.6859078999178</v>
      </c>
      <c r="AD706" s="5">
        <v>6921.4475893076487</v>
      </c>
      <c r="AE706" s="5">
        <v>6050.6410462146514</v>
      </c>
      <c r="AF706" s="5">
        <v>6133.9810382252899</v>
      </c>
      <c r="AG706" s="5">
        <v>6511.8935483520308</v>
      </c>
    </row>
    <row r="707" spans="1:33">
      <c r="A707" s="56" t="s">
        <v>77</v>
      </c>
      <c r="B707" s="56" t="s">
        <v>197</v>
      </c>
      <c r="C707" s="56" t="s">
        <v>218</v>
      </c>
      <c r="D707" s="56" t="s">
        <v>219</v>
      </c>
      <c r="E707" s="56" t="s">
        <v>142</v>
      </c>
      <c r="F707" s="5">
        <v>105.331739505055</v>
      </c>
      <c r="G707" s="5">
        <v>104.51222401459</v>
      </c>
      <c r="H707" s="5">
        <v>108.860637609565</v>
      </c>
      <c r="I707" s="5">
        <v>95.887164089330014</v>
      </c>
      <c r="J707" s="5">
        <v>102.31894730435</v>
      </c>
      <c r="K707" s="5">
        <v>99.992429054520116</v>
      </c>
      <c r="L707" s="5">
        <v>107.22160073397011</v>
      </c>
      <c r="M707" s="5">
        <v>474.70691722082029</v>
      </c>
      <c r="N707" s="5">
        <v>510.37319202829991</v>
      </c>
      <c r="O707" s="5">
        <v>1832.766906322822</v>
      </c>
      <c r="P707" s="5">
        <v>2750.972021013401</v>
      </c>
      <c r="Q707" s="5">
        <v>2708.1661668977049</v>
      </c>
      <c r="R707" s="5">
        <v>2763.7325415285209</v>
      </c>
      <c r="S707" s="5">
        <v>2586.5136902413328</v>
      </c>
      <c r="T707" s="5">
        <v>2233.579102648464</v>
      </c>
      <c r="U707" s="5">
        <v>2519.854113609149</v>
      </c>
      <c r="V707" s="5">
        <v>2593.5913667632399</v>
      </c>
      <c r="W707" s="5">
        <v>2640.3718413963361</v>
      </c>
      <c r="X707" s="5">
        <v>2385.9641184217849</v>
      </c>
      <c r="Y707" s="5">
        <v>2489.914865386273</v>
      </c>
      <c r="Z707" s="5">
        <v>2642.2525745282469</v>
      </c>
      <c r="AA707" s="5">
        <v>2507.0390873281758</v>
      </c>
      <c r="AB707" s="5">
        <v>2435.9373956134609</v>
      </c>
      <c r="AC707" s="5">
        <v>2473.7602830298979</v>
      </c>
      <c r="AD707" s="5">
        <v>2408.4297509947669</v>
      </c>
      <c r="AE707" s="5">
        <v>2073.7105682622091</v>
      </c>
      <c r="AF707" s="5">
        <v>2260.164874617969</v>
      </c>
      <c r="AG707" s="5">
        <v>2320.7317636332809</v>
      </c>
    </row>
    <row r="708" spans="1:33">
      <c r="A708" s="56" t="s">
        <v>77</v>
      </c>
      <c r="B708" s="56" t="s">
        <v>197</v>
      </c>
      <c r="C708" s="56" t="s">
        <v>220</v>
      </c>
      <c r="D708" s="56" t="s">
        <v>221</v>
      </c>
      <c r="E708" s="56" t="s">
        <v>142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</row>
    <row r="709" spans="1:33">
      <c r="A709" s="56" t="s">
        <v>77</v>
      </c>
      <c r="B709" s="56" t="s">
        <v>197</v>
      </c>
      <c r="C709" s="56" t="s">
        <v>222</v>
      </c>
      <c r="D709" s="56" t="s">
        <v>223</v>
      </c>
      <c r="E709" s="56" t="s">
        <v>142</v>
      </c>
      <c r="F709" s="5">
        <v>0</v>
      </c>
      <c r="G709" s="5">
        <v>3.6565525000000009E-5</v>
      </c>
      <c r="H709" s="5">
        <v>5.2617439999999951E-5</v>
      </c>
      <c r="I709" s="5">
        <v>6.8589695000000018E-5</v>
      </c>
      <c r="J709" s="5">
        <v>3032.2099661272232</v>
      </c>
      <c r="K709" s="5">
        <v>2885.644534790194</v>
      </c>
      <c r="L709" s="5">
        <v>5062.3113257746036</v>
      </c>
      <c r="M709" s="5">
        <v>4293.9926672399206</v>
      </c>
      <c r="N709" s="5">
        <v>4643.3490676489664</v>
      </c>
      <c r="O709" s="5">
        <v>4643.0641249309147</v>
      </c>
      <c r="P709" s="5">
        <v>4616.2000980550156</v>
      </c>
      <c r="Q709" s="5">
        <v>4886.5968860604798</v>
      </c>
      <c r="R709" s="5">
        <v>4973.3239625801343</v>
      </c>
      <c r="S709" s="5">
        <v>4546.5417699471236</v>
      </c>
      <c r="T709" s="5">
        <v>4218.826187351473</v>
      </c>
      <c r="U709" s="5">
        <v>4389.8277602205108</v>
      </c>
      <c r="V709" s="5">
        <v>4195.0326331073393</v>
      </c>
      <c r="W709" s="5">
        <v>4717.7188613474646</v>
      </c>
      <c r="X709" s="5">
        <v>4007.5711290235531</v>
      </c>
      <c r="Y709" s="5">
        <v>4327.5387901263703</v>
      </c>
      <c r="Z709" s="5">
        <v>4351.3228852965594</v>
      </c>
      <c r="AA709" s="5">
        <v>4197.4720969821983</v>
      </c>
      <c r="AB709" s="5">
        <v>4420.6144874123038</v>
      </c>
      <c r="AC709" s="5">
        <v>4522.4546765842179</v>
      </c>
      <c r="AD709" s="5">
        <v>4298.774112508966</v>
      </c>
      <c r="AE709" s="5">
        <v>3979.9166048155298</v>
      </c>
      <c r="AF709" s="5">
        <v>4788.3907307730442</v>
      </c>
      <c r="AG709" s="5">
        <v>4480.2062915578699</v>
      </c>
    </row>
    <row r="710" spans="1:33">
      <c r="A710" s="56" t="s">
        <v>77</v>
      </c>
      <c r="B710" s="56" t="s">
        <v>197</v>
      </c>
      <c r="C710" s="56" t="s">
        <v>224</v>
      </c>
      <c r="D710" s="56" t="s">
        <v>225</v>
      </c>
      <c r="E710" s="56" t="s">
        <v>142</v>
      </c>
      <c r="F710" s="5">
        <v>0</v>
      </c>
      <c r="G710" s="5">
        <v>1.1489525000000001E-5</v>
      </c>
      <c r="H710" s="5">
        <v>2.7544799999999991E-5</v>
      </c>
      <c r="I710" s="5">
        <v>2.559391999999998E-5</v>
      </c>
      <c r="J710" s="5">
        <v>5.7724424999999967E-5</v>
      </c>
      <c r="K710" s="5">
        <v>262.35698045337512</v>
      </c>
      <c r="L710" s="5">
        <v>272.07982006331991</v>
      </c>
      <c r="M710" s="5">
        <v>226.01491025432509</v>
      </c>
      <c r="N710" s="5">
        <v>259.51450063526511</v>
      </c>
      <c r="O710" s="5">
        <v>228.77336918162001</v>
      </c>
      <c r="P710" s="5">
        <v>231.91065126781501</v>
      </c>
      <c r="Q710" s="5">
        <v>234.01361904158</v>
      </c>
      <c r="R710" s="5">
        <v>235.97984502238509</v>
      </c>
      <c r="S710" s="5">
        <v>243.37524861222991</v>
      </c>
      <c r="T710" s="5">
        <v>237.44248028904499</v>
      </c>
      <c r="U710" s="5">
        <v>237.72514000275001</v>
      </c>
      <c r="V710" s="5">
        <v>244.69945976878481</v>
      </c>
      <c r="W710" s="5">
        <v>245.46689678591511</v>
      </c>
      <c r="X710" s="5">
        <v>207.15057362405491</v>
      </c>
      <c r="Y710" s="5">
        <v>239.13879825652501</v>
      </c>
      <c r="Z710" s="5">
        <v>214.54962511526509</v>
      </c>
      <c r="AA710" s="5">
        <v>201.29958867849501</v>
      </c>
      <c r="AB710" s="5">
        <v>200.68087818601509</v>
      </c>
      <c r="AC710" s="5">
        <v>206.304898297275</v>
      </c>
      <c r="AD710" s="5">
        <v>227.40117972690001</v>
      </c>
      <c r="AE710" s="5">
        <v>223.95807486513999</v>
      </c>
      <c r="AF710" s="5">
        <v>219.96642835412999</v>
      </c>
      <c r="AG710" s="5">
        <v>213.6164657643601</v>
      </c>
    </row>
    <row r="711" spans="1:33">
      <c r="A711" s="56" t="s">
        <v>77</v>
      </c>
      <c r="B711" s="56" t="s">
        <v>197</v>
      </c>
      <c r="C711" s="56" t="s">
        <v>226</v>
      </c>
      <c r="D711" s="56" t="s">
        <v>227</v>
      </c>
      <c r="E711" s="56" t="s">
        <v>142</v>
      </c>
      <c r="F711" s="5">
        <v>0</v>
      </c>
      <c r="G711" s="5">
        <v>1232.023366009425</v>
      </c>
      <c r="H711" s="5">
        <v>2866.3362361756699</v>
      </c>
      <c r="I711" s="5">
        <v>2778.623796264962</v>
      </c>
      <c r="J711" s="5">
        <v>2781.8570930903829</v>
      </c>
      <c r="K711" s="5">
        <v>2719.8927233888089</v>
      </c>
      <c r="L711" s="5">
        <v>3168.920405289206</v>
      </c>
      <c r="M711" s="5">
        <v>5634.6730372289858</v>
      </c>
      <c r="N711" s="5">
        <v>5957.7532786099864</v>
      </c>
      <c r="O711" s="5">
        <v>7453.1144735719827</v>
      </c>
      <c r="P711" s="5">
        <v>8540.1990033616112</v>
      </c>
      <c r="Q711" s="5">
        <v>8519.7140404536585</v>
      </c>
      <c r="R711" s="5">
        <v>8115.564527588489</v>
      </c>
      <c r="S711" s="5">
        <v>7990.9122394758979</v>
      </c>
      <c r="T711" s="5">
        <v>7399.6194285715301</v>
      </c>
      <c r="U711" s="5">
        <v>7557.999012246506</v>
      </c>
      <c r="V711" s="5">
        <v>7389.217542868374</v>
      </c>
      <c r="W711" s="5">
        <v>7875.6316547230126</v>
      </c>
      <c r="X711" s="5">
        <v>7345.972815268362</v>
      </c>
      <c r="Y711" s="5">
        <v>9427.2067787875349</v>
      </c>
      <c r="Z711" s="5">
        <v>10138.61294952119</v>
      </c>
      <c r="AA711" s="5">
        <v>9857.6636671364249</v>
      </c>
      <c r="AB711" s="5">
        <v>9809.6366351623728</v>
      </c>
      <c r="AC711" s="5">
        <v>9304.3943442085147</v>
      </c>
      <c r="AD711" s="5">
        <v>9453.506050398968</v>
      </c>
      <c r="AE711" s="5">
        <v>8706.8956745035903</v>
      </c>
      <c r="AF711" s="5">
        <v>8895.899915499569</v>
      </c>
      <c r="AG711" s="5">
        <v>8609.9996781239952</v>
      </c>
    </row>
    <row r="712" spans="1:33">
      <c r="A712" s="56" t="s">
        <v>77</v>
      </c>
      <c r="B712" s="56" t="s">
        <v>197</v>
      </c>
      <c r="C712" s="56" t="s">
        <v>228</v>
      </c>
      <c r="D712" s="56" t="s">
        <v>229</v>
      </c>
      <c r="E712" s="56" t="s">
        <v>142</v>
      </c>
      <c r="F712" s="5">
        <v>0</v>
      </c>
      <c r="G712" s="5">
        <v>1.1643E-5</v>
      </c>
      <c r="H712" s="5">
        <v>3.0527025000000023E-5</v>
      </c>
      <c r="I712" s="5">
        <v>3.9093040000000023E-5</v>
      </c>
      <c r="J712" s="5">
        <v>7.5128849999999995E-5</v>
      </c>
      <c r="K712" s="5">
        <v>2.4779764499999998E-4</v>
      </c>
      <c r="L712" s="5">
        <v>4.4127271999999971E-4</v>
      </c>
      <c r="M712" s="5">
        <v>309.33307824177967</v>
      </c>
      <c r="N712" s="5">
        <v>683.78193487005967</v>
      </c>
      <c r="O712" s="5">
        <v>1399.0045291234201</v>
      </c>
      <c r="P712" s="5">
        <v>1489.055320418955</v>
      </c>
      <c r="Q712" s="5">
        <v>1475.4519936284551</v>
      </c>
      <c r="R712" s="5">
        <v>1299.01587191764</v>
      </c>
      <c r="S712" s="5">
        <v>1376.2520892960499</v>
      </c>
      <c r="T712" s="5">
        <v>1274.126052565045</v>
      </c>
      <c r="U712" s="5">
        <v>1248.5970488017649</v>
      </c>
      <c r="V712" s="5">
        <v>1296.8553572711701</v>
      </c>
      <c r="W712" s="5">
        <v>1312.102654784715</v>
      </c>
      <c r="X712" s="5">
        <v>1223.1373067167301</v>
      </c>
      <c r="Y712" s="5">
        <v>2543.2501243771489</v>
      </c>
      <c r="Z712" s="5">
        <v>3526.956953484007</v>
      </c>
      <c r="AA712" s="5">
        <v>3496.3261724904642</v>
      </c>
      <c r="AB712" s="5">
        <v>3635.2472025151042</v>
      </c>
      <c r="AC712" s="5">
        <v>3273.1139930698068</v>
      </c>
      <c r="AD712" s="5">
        <v>3581.8744079298108</v>
      </c>
      <c r="AE712" s="5">
        <v>3929.9106465571608</v>
      </c>
      <c r="AF712" s="5">
        <v>4155.0786412308516</v>
      </c>
      <c r="AG712" s="5">
        <v>4168.6759816000313</v>
      </c>
    </row>
    <row r="713" spans="1:33">
      <c r="A713" s="56" t="s">
        <v>77</v>
      </c>
      <c r="B713" s="56" t="s">
        <v>197</v>
      </c>
      <c r="C713" s="56" t="s">
        <v>230</v>
      </c>
      <c r="D713" s="56" t="s">
        <v>231</v>
      </c>
      <c r="E713" s="56" t="s">
        <v>142</v>
      </c>
      <c r="F713" s="5">
        <v>2784.2274753441261</v>
      </c>
      <c r="G713" s="5">
        <v>7385.9333184200414</v>
      </c>
      <c r="H713" s="5">
        <v>7506.9695059564183</v>
      </c>
      <c r="I713" s="5">
        <v>9909.9397671717925</v>
      </c>
      <c r="J713" s="5">
        <v>9527.9015712022156</v>
      </c>
      <c r="K713" s="5">
        <v>13157.23055471025</v>
      </c>
      <c r="L713" s="5">
        <v>13954.03486708257</v>
      </c>
      <c r="M713" s="5">
        <v>13839.890104870799</v>
      </c>
      <c r="N713" s="5">
        <v>14557.7183329404</v>
      </c>
      <c r="O713" s="5">
        <v>14338.08028342531</v>
      </c>
      <c r="P713" s="5">
        <v>14341.099587363509</v>
      </c>
      <c r="Q713" s="5">
        <v>14702.924134879109</v>
      </c>
      <c r="R713" s="5">
        <v>14184.25848424918</v>
      </c>
      <c r="S713" s="5">
        <v>16696.508926285889</v>
      </c>
      <c r="T713" s="5">
        <v>17804.012550028881</v>
      </c>
      <c r="U713" s="5">
        <v>17002.478310417791</v>
      </c>
      <c r="V713" s="5">
        <v>17198.545844041539</v>
      </c>
      <c r="W713" s="5">
        <v>17729.557308645319</v>
      </c>
      <c r="X713" s="5">
        <v>17015.110366775702</v>
      </c>
      <c r="Y713" s="5">
        <v>20189.01799027672</v>
      </c>
      <c r="Z713" s="5">
        <v>22018.618923179671</v>
      </c>
      <c r="AA713" s="5">
        <v>20271.132411979412</v>
      </c>
      <c r="AB713" s="5">
        <v>20612.588061162951</v>
      </c>
      <c r="AC713" s="5">
        <v>19842.018700747882</v>
      </c>
      <c r="AD713" s="5">
        <v>21908.925226008399</v>
      </c>
      <c r="AE713" s="5">
        <v>28164.34711101084</v>
      </c>
      <c r="AF713" s="5">
        <v>26376.889503734481</v>
      </c>
      <c r="AG713" s="5">
        <v>26655.596654729059</v>
      </c>
    </row>
    <row r="714" spans="1:33">
      <c r="A714" s="56" t="s">
        <v>77</v>
      </c>
      <c r="B714" s="56" t="s">
        <v>197</v>
      </c>
      <c r="C714" s="56" t="s">
        <v>232</v>
      </c>
      <c r="D714" s="56" t="s">
        <v>233</v>
      </c>
      <c r="E714" s="56" t="s">
        <v>142</v>
      </c>
      <c r="F714" s="5">
        <v>0</v>
      </c>
      <c r="G714" s="5">
        <v>9.5156250000000026E-6</v>
      </c>
      <c r="H714" s="5">
        <v>1.8390175E-5</v>
      </c>
      <c r="I714" s="5">
        <v>1.9705594999999999E-5</v>
      </c>
      <c r="J714" s="5">
        <v>3.1645809999999968E-5</v>
      </c>
      <c r="K714" s="5">
        <v>5.2098295000000029E-5</v>
      </c>
      <c r="L714" s="5">
        <v>1.38969595E-4</v>
      </c>
      <c r="M714" s="5">
        <v>1.5908725000000001E-4</v>
      </c>
      <c r="N714" s="5">
        <v>2.0849544500000009E-4</v>
      </c>
      <c r="O714" s="5">
        <v>27.153413066319999</v>
      </c>
      <c r="P714" s="5">
        <v>444.60397095385503</v>
      </c>
      <c r="Q714" s="5">
        <v>451.03247841329988</v>
      </c>
      <c r="R714" s="5">
        <v>423.2355189702501</v>
      </c>
      <c r="S714" s="5">
        <v>423.44820491168508</v>
      </c>
      <c r="T714" s="5">
        <v>391.39021794763988</v>
      </c>
      <c r="U714" s="5">
        <v>379.517480761505</v>
      </c>
      <c r="V714" s="5">
        <v>392.400679697025</v>
      </c>
      <c r="W714" s="5">
        <v>1527.9510725922851</v>
      </c>
      <c r="X714" s="5">
        <v>2682.970657831364</v>
      </c>
      <c r="Y714" s="5">
        <v>7985.0995382117762</v>
      </c>
      <c r="Z714" s="5">
        <v>8107.0471028290303</v>
      </c>
      <c r="AA714" s="5">
        <v>7646.0500105804676</v>
      </c>
      <c r="AB714" s="5">
        <v>7880.1051216750602</v>
      </c>
      <c r="AC714" s="5">
        <v>7268.9674453477346</v>
      </c>
      <c r="AD714" s="5">
        <v>7975.0349587700857</v>
      </c>
      <c r="AE714" s="5">
        <v>7150.3766274760183</v>
      </c>
      <c r="AF714" s="5">
        <v>7242.0965181913461</v>
      </c>
      <c r="AG714" s="5">
        <v>7035.2123557651475</v>
      </c>
    </row>
    <row r="715" spans="1:33">
      <c r="A715" s="56" t="s">
        <v>77</v>
      </c>
      <c r="B715" s="56" t="s">
        <v>163</v>
      </c>
      <c r="C715" s="56" t="s">
        <v>234</v>
      </c>
      <c r="D715" s="56" t="s">
        <v>235</v>
      </c>
      <c r="E715" s="56" t="s">
        <v>142</v>
      </c>
      <c r="F715" s="5">
        <v>3.5861388999999989E-4</v>
      </c>
      <c r="G715" s="5">
        <v>3.4090323499999991E-4</v>
      </c>
      <c r="H715" s="5">
        <v>1309.8669044320311</v>
      </c>
      <c r="I715" s="5">
        <v>2419.153403354951</v>
      </c>
      <c r="J715" s="5">
        <v>2251.7762583877252</v>
      </c>
      <c r="K715" s="5">
        <v>2391.172916470739</v>
      </c>
      <c r="L715" s="5">
        <v>2321.1839722354739</v>
      </c>
      <c r="M715" s="5">
        <v>5137.8169001756032</v>
      </c>
      <c r="N715" s="5">
        <v>5034.3846084741172</v>
      </c>
      <c r="O715" s="5">
        <v>5460.0118628441815</v>
      </c>
      <c r="P715" s="5">
        <v>5171.7277368413816</v>
      </c>
      <c r="Q715" s="5">
        <v>5144.0722351177819</v>
      </c>
      <c r="R715" s="5">
        <v>4962.2290158906044</v>
      </c>
      <c r="S715" s="5">
        <v>4948.9928514650364</v>
      </c>
      <c r="T715" s="5">
        <v>5079.7897284993869</v>
      </c>
      <c r="U715" s="5">
        <v>4569.0287290195974</v>
      </c>
      <c r="V715" s="5">
        <v>5016.5575833358071</v>
      </c>
      <c r="W715" s="5">
        <v>4906.6215433493653</v>
      </c>
      <c r="X715" s="5">
        <v>5001.9354835015056</v>
      </c>
      <c r="Y715" s="5">
        <v>4778.9864851589546</v>
      </c>
      <c r="Z715" s="5">
        <v>5226.2831933451698</v>
      </c>
      <c r="AA715" s="5">
        <v>4973.6228965199944</v>
      </c>
      <c r="AB715" s="5">
        <v>4942.862128454597</v>
      </c>
      <c r="AC715" s="5">
        <v>4814.3852505888863</v>
      </c>
      <c r="AD715" s="5">
        <v>4848.758538173015</v>
      </c>
      <c r="AE715" s="5">
        <v>5010.4994129086399</v>
      </c>
      <c r="AF715" s="5">
        <v>4505.928569011834</v>
      </c>
      <c r="AG715" s="5">
        <v>4893.049293065139</v>
      </c>
    </row>
    <row r="716" spans="1:33">
      <c r="A716" s="56" t="s">
        <v>77</v>
      </c>
      <c r="B716" s="56" t="s">
        <v>163</v>
      </c>
      <c r="C716" s="56" t="s">
        <v>236</v>
      </c>
      <c r="D716" s="56" t="s">
        <v>237</v>
      </c>
      <c r="E716" s="56" t="s">
        <v>142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</row>
    <row r="717" spans="1:33">
      <c r="A717" s="56" t="s">
        <v>77</v>
      </c>
      <c r="B717" s="56" t="s">
        <v>163</v>
      </c>
      <c r="C717" s="56" t="s">
        <v>238</v>
      </c>
      <c r="D717" s="56" t="s">
        <v>239</v>
      </c>
      <c r="E717" s="56" t="s">
        <v>142</v>
      </c>
      <c r="F717" s="5">
        <v>1788.2694515285459</v>
      </c>
      <c r="G717" s="5">
        <v>1684.00786308034</v>
      </c>
      <c r="H717" s="5">
        <v>1875.8921044562001</v>
      </c>
      <c r="I717" s="5">
        <v>1801.2653922316799</v>
      </c>
      <c r="J717" s="5">
        <v>12610.65063603795</v>
      </c>
      <c r="K717" s="5">
        <v>13541.77741824957</v>
      </c>
      <c r="L717" s="5">
        <v>13190.607006381721</v>
      </c>
      <c r="M717" s="5">
        <v>12716.03280173957</v>
      </c>
      <c r="N717" s="5">
        <v>14014.658817313881</v>
      </c>
      <c r="O717" s="5">
        <v>14980.64928206474</v>
      </c>
      <c r="P717" s="5">
        <v>14277.441116999689</v>
      </c>
      <c r="Q717" s="5">
        <v>15019.08956137349</v>
      </c>
      <c r="R717" s="5">
        <v>19444.736100675749</v>
      </c>
      <c r="S717" s="5">
        <v>24130.277324539162</v>
      </c>
      <c r="T717" s="5">
        <v>22486.896533305149</v>
      </c>
      <c r="U717" s="5">
        <v>22544.901935438062</v>
      </c>
      <c r="V717" s="5">
        <v>24507.744922178019</v>
      </c>
      <c r="W717" s="5">
        <v>23670.815824617919</v>
      </c>
      <c r="X717" s="5">
        <v>22520.60289971876</v>
      </c>
      <c r="Y717" s="5">
        <v>23580.767284593789</v>
      </c>
      <c r="Z717" s="5">
        <v>24707.675180910741</v>
      </c>
      <c r="AA717" s="5">
        <v>23106.484025264599</v>
      </c>
      <c r="AB717" s="5">
        <v>23251.02757649354</v>
      </c>
      <c r="AC717" s="5">
        <v>20936.18416135836</v>
      </c>
      <c r="AD717" s="5">
        <v>22258.15674614051</v>
      </c>
      <c r="AE717" s="5">
        <v>20951.099753738588</v>
      </c>
      <c r="AF717" s="5">
        <v>20934.56644246521</v>
      </c>
      <c r="AG717" s="5">
        <v>22294.769795190088</v>
      </c>
    </row>
    <row r="718" spans="1:33">
      <c r="A718" s="56" t="s">
        <v>77</v>
      </c>
      <c r="B718" s="56" t="s">
        <v>163</v>
      </c>
      <c r="C718" s="56" t="s">
        <v>240</v>
      </c>
      <c r="D718" s="56" t="s">
        <v>241</v>
      </c>
      <c r="E718" s="56" t="s">
        <v>142</v>
      </c>
      <c r="F718" s="5">
        <v>2279.81485170525</v>
      </c>
      <c r="G718" s="5">
        <v>2179.4243240370752</v>
      </c>
      <c r="H718" s="5">
        <v>5190.6761427288529</v>
      </c>
      <c r="I718" s="5">
        <v>5226.7425220771602</v>
      </c>
      <c r="J718" s="5">
        <v>4969.9005766316013</v>
      </c>
      <c r="K718" s="5">
        <v>7484.0666686281438</v>
      </c>
      <c r="L718" s="5">
        <v>9383.2405304783097</v>
      </c>
      <c r="M718" s="5">
        <v>9204.5595863563012</v>
      </c>
      <c r="N718" s="5">
        <v>9010.9227881732659</v>
      </c>
      <c r="O718" s="5">
        <v>10363.575126439449</v>
      </c>
      <c r="P718" s="5">
        <v>10427.65995294331</v>
      </c>
      <c r="Q718" s="5">
        <v>10039.26229456803</v>
      </c>
      <c r="R718" s="5">
        <v>9653.7431205098983</v>
      </c>
      <c r="S718" s="5">
        <v>9741.3094440342848</v>
      </c>
      <c r="T718" s="5">
        <v>9754.5231090941852</v>
      </c>
      <c r="U718" s="5">
        <v>9919.9252780577535</v>
      </c>
      <c r="V718" s="5">
        <v>10624.297476359219</v>
      </c>
      <c r="W718" s="5">
        <v>14934.553811849401</v>
      </c>
      <c r="X718" s="5">
        <v>15628.13131342421</v>
      </c>
      <c r="Y718" s="5">
        <v>15699.209083044891</v>
      </c>
      <c r="Z718" s="5">
        <v>18090.397266094391</v>
      </c>
      <c r="AA718" s="5">
        <v>18081.55086486947</v>
      </c>
      <c r="AB718" s="5">
        <v>17413.163500061441</v>
      </c>
      <c r="AC718" s="5">
        <v>16531.80876938923</v>
      </c>
      <c r="AD718" s="5">
        <v>16948.09217430541</v>
      </c>
      <c r="AE718" s="5">
        <v>19322.795554472399</v>
      </c>
      <c r="AF718" s="5">
        <v>21432.256655349149</v>
      </c>
      <c r="AG718" s="5">
        <v>22820.804471822052</v>
      </c>
    </row>
    <row r="719" spans="1:33">
      <c r="A719" s="56" t="s">
        <v>77</v>
      </c>
      <c r="B719" s="56" t="s">
        <v>163</v>
      </c>
      <c r="C719" s="56" t="s">
        <v>242</v>
      </c>
      <c r="D719" s="56" t="s">
        <v>243</v>
      </c>
      <c r="E719" s="56" t="s">
        <v>142</v>
      </c>
      <c r="F719" s="5">
        <v>652.55179454481492</v>
      </c>
      <c r="G719" s="5">
        <v>655.14747014329487</v>
      </c>
      <c r="H719" s="5">
        <v>679.90420093036528</v>
      </c>
      <c r="I719" s="5">
        <v>659.92026445454496</v>
      </c>
      <c r="J719" s="5">
        <v>613.44119545970489</v>
      </c>
      <c r="K719" s="5">
        <v>661.4092123030199</v>
      </c>
      <c r="L719" s="5">
        <v>628.29967511956966</v>
      </c>
      <c r="M719" s="5">
        <v>584.13341481333964</v>
      </c>
      <c r="N719" s="5">
        <v>802.42026760281033</v>
      </c>
      <c r="O719" s="5">
        <v>865.16632660203038</v>
      </c>
      <c r="P719" s="5">
        <v>880.47602060900022</v>
      </c>
      <c r="Q719" s="5">
        <v>837.5049131996501</v>
      </c>
      <c r="R719" s="5">
        <v>829.60454845609502</v>
      </c>
      <c r="S719" s="5">
        <v>840.35622765244011</v>
      </c>
      <c r="T719" s="5">
        <v>804.58512047236468</v>
      </c>
      <c r="U719" s="5">
        <v>709.12985726384977</v>
      </c>
      <c r="V719" s="5">
        <v>804.30663286640061</v>
      </c>
      <c r="W719" s="5">
        <v>763.11220398690489</v>
      </c>
      <c r="X719" s="5">
        <v>765.89820023746495</v>
      </c>
      <c r="Y719" s="5">
        <v>813.74385056209962</v>
      </c>
      <c r="Z719" s="5">
        <v>755.41297972984</v>
      </c>
      <c r="AA719" s="5">
        <v>745.44957690339447</v>
      </c>
      <c r="AB719" s="5">
        <v>730.70619241190036</v>
      </c>
      <c r="AC719" s="5">
        <v>741.41452425659008</v>
      </c>
      <c r="AD719" s="5">
        <v>744.11894026345988</v>
      </c>
      <c r="AE719" s="5">
        <v>732.89728063125472</v>
      </c>
      <c r="AF719" s="5">
        <v>629.67782754969528</v>
      </c>
      <c r="AG719" s="5">
        <v>698.99273131910013</v>
      </c>
    </row>
    <row r="720" spans="1:33">
      <c r="A720" s="56" t="s">
        <v>77</v>
      </c>
      <c r="B720" s="56" t="s">
        <v>163</v>
      </c>
      <c r="C720" s="56" t="s">
        <v>244</v>
      </c>
      <c r="D720" s="56" t="s">
        <v>245</v>
      </c>
      <c r="E720" s="56" t="s">
        <v>142</v>
      </c>
      <c r="F720" s="5">
        <v>9.1078900000000006E-6</v>
      </c>
      <c r="G720" s="5">
        <v>1.2543379999999999E-5</v>
      </c>
      <c r="H720" s="5">
        <v>1.884495499999999E-5</v>
      </c>
      <c r="I720" s="5">
        <v>2.2787564999999999E-5</v>
      </c>
      <c r="J720" s="5">
        <v>1.9725385000000002E-5</v>
      </c>
      <c r="K720" s="5">
        <v>3.1342490000000033E-5</v>
      </c>
      <c r="L720" s="5">
        <v>4.5737860000000019E-5</v>
      </c>
      <c r="M720" s="5">
        <v>4.9806290000000017E-5</v>
      </c>
      <c r="N720" s="5">
        <v>6.3686139999999982E-5</v>
      </c>
      <c r="O720" s="5">
        <v>5.9697389999999981E-5</v>
      </c>
      <c r="P720" s="5">
        <v>9.0286589999999969E-5</v>
      </c>
      <c r="Q720" s="5">
        <v>2.7389103000000022E-4</v>
      </c>
      <c r="R720" s="5">
        <v>2.5920689499999989E-4</v>
      </c>
      <c r="S720" s="5">
        <v>2.396160300000001E-4</v>
      </c>
      <c r="T720" s="5">
        <v>2.7862192000000001E-4</v>
      </c>
      <c r="U720" s="5">
        <v>2.4209235E-4</v>
      </c>
      <c r="V720" s="5">
        <v>2.648862799999999E-4</v>
      </c>
      <c r="W720" s="5">
        <v>2.6237438000000001E-4</v>
      </c>
      <c r="X720" s="5">
        <v>530.22170202094446</v>
      </c>
      <c r="Y720" s="5">
        <v>518.46396253032515</v>
      </c>
      <c r="Z720" s="5">
        <v>513.87378397148495</v>
      </c>
      <c r="AA720" s="5">
        <v>514.62514846289514</v>
      </c>
      <c r="AB720" s="5">
        <v>3305.335925757679</v>
      </c>
      <c r="AC720" s="5">
        <v>8946.0011627584445</v>
      </c>
      <c r="AD720" s="5">
        <v>8392.6401906266528</v>
      </c>
      <c r="AE720" s="5">
        <v>8757.7010320790923</v>
      </c>
      <c r="AF720" s="5">
        <v>7825.7070717004281</v>
      </c>
      <c r="AG720" s="5">
        <v>8774.6716584688256</v>
      </c>
    </row>
    <row r="721" spans="1:33">
      <c r="A721" s="56" t="s">
        <v>77</v>
      </c>
      <c r="B721" s="56" t="s">
        <v>163</v>
      </c>
      <c r="C721" s="56" t="s">
        <v>246</v>
      </c>
      <c r="D721" s="56" t="s">
        <v>247</v>
      </c>
      <c r="E721" s="56" t="s">
        <v>142</v>
      </c>
      <c r="F721" s="5">
        <v>1.220431E-5</v>
      </c>
      <c r="G721" s="5">
        <v>1.244249999999999E-5</v>
      </c>
      <c r="H721" s="5">
        <v>1.3722039999999999E-5</v>
      </c>
      <c r="I721" s="5">
        <v>2.0384300000000001E-5</v>
      </c>
      <c r="J721" s="5">
        <v>1.743037E-5</v>
      </c>
      <c r="K721" s="5">
        <v>2.3257404999999989E-5</v>
      </c>
      <c r="L721" s="5">
        <v>3.4959859999999988E-5</v>
      </c>
      <c r="M721" s="5">
        <v>3.7970059999999981E-5</v>
      </c>
      <c r="N721" s="5">
        <v>3.6446310000000018E-5</v>
      </c>
      <c r="O721" s="5">
        <v>3.5652829999999987E-5</v>
      </c>
      <c r="P721" s="5">
        <v>6.3420830000000017E-5</v>
      </c>
      <c r="Q721" s="5">
        <v>8.1139574999999963E-5</v>
      </c>
      <c r="R721" s="5">
        <v>7.4171604999999932E-5</v>
      </c>
      <c r="S721" s="5">
        <v>6.6999974999999994E-5</v>
      </c>
      <c r="T721" s="5">
        <v>8.2732209999999994E-5</v>
      </c>
      <c r="U721" s="5">
        <v>7.0930734999999964E-5</v>
      </c>
      <c r="V721" s="5">
        <v>7.6785734999999995E-5</v>
      </c>
      <c r="W721" s="5">
        <v>8.0522425000000036E-5</v>
      </c>
      <c r="X721" s="5">
        <v>7.7282785000000004E-5</v>
      </c>
      <c r="Y721" s="5">
        <v>8.5199810000000038E-5</v>
      </c>
      <c r="Z721" s="5">
        <v>9.0846534999999994E-5</v>
      </c>
      <c r="AA721" s="5">
        <v>1.3223235499999991E-4</v>
      </c>
      <c r="AB721" s="5">
        <v>2.7553930500000002E-4</v>
      </c>
      <c r="AC721" s="5">
        <v>17.800465549154989</v>
      </c>
      <c r="AD721" s="5">
        <v>16.359293974205009</v>
      </c>
      <c r="AE721" s="5">
        <v>2036.3557213549111</v>
      </c>
      <c r="AF721" s="5">
        <v>1780.122947685725</v>
      </c>
      <c r="AG721" s="5">
        <v>1926.165574752763</v>
      </c>
    </row>
    <row r="722" spans="1:33">
      <c r="A722" s="56" t="s">
        <v>77</v>
      </c>
      <c r="B722" s="56" t="s">
        <v>163</v>
      </c>
      <c r="C722" s="56" t="s">
        <v>248</v>
      </c>
      <c r="D722" s="56" t="s">
        <v>249</v>
      </c>
      <c r="E722" s="56" t="s">
        <v>142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</row>
    <row r="723" spans="1:33">
      <c r="A723" s="56" t="s">
        <v>77</v>
      </c>
      <c r="B723" s="56" t="s">
        <v>163</v>
      </c>
      <c r="C723" s="56" t="s">
        <v>250</v>
      </c>
      <c r="D723" s="56" t="s">
        <v>251</v>
      </c>
      <c r="E723" s="56" t="s">
        <v>142</v>
      </c>
      <c r="F723" s="5">
        <v>1350.3786689522699</v>
      </c>
      <c r="G723" s="5">
        <v>1309.8248644662051</v>
      </c>
      <c r="H723" s="5">
        <v>1275.958466963275</v>
      </c>
      <c r="I723" s="5">
        <v>1350.6374364442311</v>
      </c>
      <c r="J723" s="5">
        <v>1348.5069011288349</v>
      </c>
      <c r="K723" s="5">
        <v>1375.0343993990959</v>
      </c>
      <c r="L723" s="5">
        <v>1354.4007701928549</v>
      </c>
      <c r="M723" s="5">
        <v>1368.483066703385</v>
      </c>
      <c r="N723" s="5">
        <v>2998.448401394005</v>
      </c>
      <c r="O723" s="5">
        <v>3037.0583769272821</v>
      </c>
      <c r="P723" s="5">
        <v>3073.1657123573091</v>
      </c>
      <c r="Q723" s="5">
        <v>3204.3689865325709</v>
      </c>
      <c r="R723" s="5">
        <v>3103.2944142041561</v>
      </c>
      <c r="S723" s="5">
        <v>2924.0496028073799</v>
      </c>
      <c r="T723" s="5">
        <v>2981.6760897229829</v>
      </c>
      <c r="U723" s="5">
        <v>2843.2412166229892</v>
      </c>
      <c r="V723" s="5">
        <v>3012.7168073237358</v>
      </c>
      <c r="W723" s="5">
        <v>2631.685820695317</v>
      </c>
      <c r="X723" s="5">
        <v>2610.265251089686</v>
      </c>
      <c r="Y723" s="5">
        <v>2496.063481073887</v>
      </c>
      <c r="Z723" s="5">
        <v>2601.459486961453</v>
      </c>
      <c r="AA723" s="5">
        <v>2708.5940462120038</v>
      </c>
      <c r="AB723" s="5">
        <v>2865.1557323759539</v>
      </c>
      <c r="AC723" s="5">
        <v>2785.45478890907</v>
      </c>
      <c r="AD723" s="5">
        <v>2542.996419232436</v>
      </c>
      <c r="AE723" s="5">
        <v>2646.844484052895</v>
      </c>
      <c r="AF723" s="5">
        <v>2580.0228426340491</v>
      </c>
      <c r="AG723" s="5">
        <v>2579.3536332927711</v>
      </c>
    </row>
    <row r="724" spans="1:33">
      <c r="A724" s="56" t="s">
        <v>77</v>
      </c>
      <c r="B724" s="56" t="s">
        <v>198</v>
      </c>
      <c r="C724" s="56" t="s">
        <v>252</v>
      </c>
      <c r="D724" s="56" t="s">
        <v>253</v>
      </c>
      <c r="E724" s="56" t="s">
        <v>142</v>
      </c>
      <c r="F724" s="5">
        <v>0</v>
      </c>
      <c r="G724" s="5">
        <v>5.8434765000000003E-5</v>
      </c>
      <c r="H724" s="5">
        <v>4.791749999999999E-5</v>
      </c>
      <c r="I724" s="5">
        <v>3.110938639999998E-3</v>
      </c>
      <c r="J724" s="5">
        <v>2.8774439100000019E-3</v>
      </c>
      <c r="K724" s="5">
        <v>3.0034176750000012E-3</v>
      </c>
      <c r="L724" s="5">
        <v>596.09931817338497</v>
      </c>
      <c r="M724" s="5">
        <v>1338.95164551828</v>
      </c>
      <c r="N724" s="5">
        <v>1177.49817102617</v>
      </c>
      <c r="O724" s="5">
        <v>1199.1834095587501</v>
      </c>
      <c r="P724" s="5">
        <v>1342.3141322668</v>
      </c>
      <c r="Q724" s="5">
        <v>1208.785889627645</v>
      </c>
      <c r="R724" s="5">
        <v>1382.9399828173689</v>
      </c>
      <c r="S724" s="5">
        <v>1147.6872351877289</v>
      </c>
      <c r="T724" s="5">
        <v>1234.52342214842</v>
      </c>
      <c r="U724" s="5">
        <v>1143.7798019821701</v>
      </c>
      <c r="V724" s="5">
        <v>1209.132197599545</v>
      </c>
      <c r="W724" s="5">
        <v>1275.726318070796</v>
      </c>
      <c r="X724" s="5">
        <v>1264.581885719525</v>
      </c>
      <c r="Y724" s="5">
        <v>1136.4205817761749</v>
      </c>
      <c r="Z724" s="5">
        <v>1141.481625726175</v>
      </c>
      <c r="AA724" s="5">
        <v>1345.9194475119609</v>
      </c>
      <c r="AB724" s="5">
        <v>1250.7186322304251</v>
      </c>
      <c r="AC724" s="5">
        <v>1422.0487902697259</v>
      </c>
      <c r="AD724" s="5">
        <v>1249.9694008587601</v>
      </c>
      <c r="AE724" s="5">
        <v>1338.3387445127501</v>
      </c>
      <c r="AF724" s="5">
        <v>1284.6947199896999</v>
      </c>
      <c r="AG724" s="5">
        <v>1280.45187384221</v>
      </c>
    </row>
    <row r="725" spans="1:33">
      <c r="A725" s="56" t="s">
        <v>77</v>
      </c>
      <c r="B725" s="56" t="s">
        <v>198</v>
      </c>
      <c r="C725" s="56" t="s">
        <v>254</v>
      </c>
      <c r="D725" s="56" t="s">
        <v>255</v>
      </c>
      <c r="E725" s="56" t="s">
        <v>142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</row>
    <row r="726" spans="1:33">
      <c r="A726" s="56" t="s">
        <v>77</v>
      </c>
      <c r="B726" s="56" t="s">
        <v>198</v>
      </c>
      <c r="C726" s="56" t="s">
        <v>256</v>
      </c>
      <c r="D726" s="56" t="s">
        <v>257</v>
      </c>
      <c r="E726" s="56" t="s">
        <v>142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</row>
    <row r="727" spans="1:33">
      <c r="A727" s="56" t="s">
        <v>77</v>
      </c>
      <c r="B727" s="56" t="s">
        <v>198</v>
      </c>
      <c r="C727" s="56" t="s">
        <v>258</v>
      </c>
      <c r="D727" s="56" t="s">
        <v>259</v>
      </c>
      <c r="E727" s="56" t="s">
        <v>142</v>
      </c>
      <c r="F727" s="5">
        <v>5423.5221033809912</v>
      </c>
      <c r="G727" s="5">
        <v>5888.7790439888686</v>
      </c>
      <c r="H727" s="5">
        <v>5413.7766971482924</v>
      </c>
      <c r="I727" s="5">
        <v>5447.3369219800297</v>
      </c>
      <c r="J727" s="5">
        <v>5247.151904122642</v>
      </c>
      <c r="K727" s="5">
        <v>5505.7573344356788</v>
      </c>
      <c r="L727" s="5">
        <v>5602.8844599331705</v>
      </c>
      <c r="M727" s="5">
        <v>7866.9350950158796</v>
      </c>
      <c r="N727" s="5">
        <v>7682.4123817337086</v>
      </c>
      <c r="O727" s="5">
        <v>7568.25716027414</v>
      </c>
      <c r="P727" s="5">
        <v>8090.5385898619279</v>
      </c>
      <c r="Q727" s="5">
        <v>7483.4930170934886</v>
      </c>
      <c r="R727" s="5">
        <v>8425.8617379843636</v>
      </c>
      <c r="S727" s="5">
        <v>7536.2328533643213</v>
      </c>
      <c r="T727" s="5">
        <v>12912.04976594539</v>
      </c>
      <c r="U727" s="5">
        <v>12014.86422372573</v>
      </c>
      <c r="V727" s="5">
        <v>12827.37593998953</v>
      </c>
      <c r="W727" s="5">
        <v>12863.82675642106</v>
      </c>
      <c r="X727" s="5">
        <v>13057.919941354019</v>
      </c>
      <c r="Y727" s="5">
        <v>15117.56018636425</v>
      </c>
      <c r="Z727" s="5">
        <v>17220.815216206978</v>
      </c>
      <c r="AA727" s="5">
        <v>17472.168797302049</v>
      </c>
      <c r="AB727" s="5">
        <v>16228.63684265029</v>
      </c>
      <c r="AC727" s="5">
        <v>18671.663809774262</v>
      </c>
      <c r="AD727" s="5">
        <v>15884.881435777699</v>
      </c>
      <c r="AE727" s="5">
        <v>15772.10839662441</v>
      </c>
      <c r="AF727" s="5">
        <v>12572.59619872087</v>
      </c>
      <c r="AG727" s="5">
        <v>13671.356550898139</v>
      </c>
    </row>
    <row r="728" spans="1:33">
      <c r="A728" s="56" t="s">
        <v>77</v>
      </c>
      <c r="B728" s="56" t="s">
        <v>198</v>
      </c>
      <c r="C728" s="56" t="s">
        <v>260</v>
      </c>
      <c r="D728" s="56" t="s">
        <v>261</v>
      </c>
      <c r="E728" s="56" t="s">
        <v>142</v>
      </c>
      <c r="F728" s="5">
        <v>5761.7171161248443</v>
      </c>
      <c r="G728" s="5">
        <v>6424.7158880063762</v>
      </c>
      <c r="H728" s="5">
        <v>5786.4977660584054</v>
      </c>
      <c r="I728" s="5">
        <v>8799.5437249878632</v>
      </c>
      <c r="J728" s="5">
        <v>8407.6041372775871</v>
      </c>
      <c r="K728" s="5">
        <v>8818.6234769450512</v>
      </c>
      <c r="L728" s="5">
        <v>9519.4820973165988</v>
      </c>
      <c r="M728" s="5">
        <v>10146.270088437541</v>
      </c>
      <c r="N728" s="5">
        <v>9204.6200922775552</v>
      </c>
      <c r="O728" s="5">
        <v>11866.117060150949</v>
      </c>
      <c r="P728" s="5">
        <v>17274.56583884963</v>
      </c>
      <c r="Q728" s="5">
        <v>15982.09565906183</v>
      </c>
      <c r="R728" s="5">
        <v>18119.921793481692</v>
      </c>
      <c r="S728" s="5">
        <v>15794.49898376628</v>
      </c>
      <c r="T728" s="5">
        <v>17056.473736113319</v>
      </c>
      <c r="U728" s="5">
        <v>15380.386178132159</v>
      </c>
      <c r="V728" s="5">
        <v>16105.24381251183</v>
      </c>
      <c r="W728" s="5">
        <v>16242.156514904749</v>
      </c>
      <c r="X728" s="5">
        <v>16361.483893842809</v>
      </c>
      <c r="Y728" s="5">
        <v>14655.41309266705</v>
      </c>
      <c r="Z728" s="5">
        <v>14625.03106793675</v>
      </c>
      <c r="AA728" s="5">
        <v>15614.21929191635</v>
      </c>
      <c r="AB728" s="5">
        <v>11899.267525719541</v>
      </c>
      <c r="AC728" s="5">
        <v>13565.770712751</v>
      </c>
      <c r="AD728" s="5">
        <v>11674.737283565941</v>
      </c>
      <c r="AE728" s="5">
        <v>12398.93279118009</v>
      </c>
      <c r="AF728" s="5">
        <v>11584.460317067031</v>
      </c>
      <c r="AG728" s="5">
        <v>11674.18445917494</v>
      </c>
    </row>
    <row r="729" spans="1:33">
      <c r="A729" s="56" t="s">
        <v>77</v>
      </c>
      <c r="B729" s="56" t="s">
        <v>198</v>
      </c>
      <c r="C729" s="56" t="s">
        <v>262</v>
      </c>
      <c r="D729" s="56" t="s">
        <v>263</v>
      </c>
      <c r="E729" s="56" t="s">
        <v>142</v>
      </c>
      <c r="F729" s="5">
        <v>0</v>
      </c>
      <c r="G729" s="5">
        <v>1799.999666835517</v>
      </c>
      <c r="H729" s="5">
        <v>1652.804318240602</v>
      </c>
      <c r="I729" s="5">
        <v>1652.81048163277</v>
      </c>
      <c r="J729" s="5">
        <v>1620.918698094056</v>
      </c>
      <c r="K729" s="5">
        <v>2949.766003204872</v>
      </c>
      <c r="L729" s="5">
        <v>5894.1106683557364</v>
      </c>
      <c r="M729" s="5">
        <v>6322.2646963613806</v>
      </c>
      <c r="N729" s="5">
        <v>5854.0069658843686</v>
      </c>
      <c r="O729" s="5">
        <v>5675.4123667947506</v>
      </c>
      <c r="P729" s="5">
        <v>6030.8530843258523</v>
      </c>
      <c r="Q729" s="5">
        <v>5704.4348017365228</v>
      </c>
      <c r="R729" s="5">
        <v>6491.5661529872896</v>
      </c>
      <c r="S729" s="5">
        <v>5757.2484676959793</v>
      </c>
      <c r="T729" s="5">
        <v>6047.1338019428204</v>
      </c>
      <c r="U729" s="5">
        <v>5701.9772138615299</v>
      </c>
      <c r="V729" s="5">
        <v>5930.7619032823486</v>
      </c>
      <c r="W729" s="5">
        <v>5877.1437388566555</v>
      </c>
      <c r="X729" s="5">
        <v>6200.9722888594179</v>
      </c>
      <c r="Y729" s="5">
        <v>5713.7020000854118</v>
      </c>
      <c r="Z729" s="5">
        <v>5684.1270739348474</v>
      </c>
      <c r="AA729" s="5">
        <v>5967.6000259384546</v>
      </c>
      <c r="AB729" s="5">
        <v>5670.0502508539548</v>
      </c>
      <c r="AC729" s="5">
        <v>6488.4782054154311</v>
      </c>
      <c r="AD729" s="5">
        <v>5724.351669777895</v>
      </c>
      <c r="AE729" s="5">
        <v>5860.7991013162991</v>
      </c>
      <c r="AF729" s="5">
        <v>5597.4221033320309</v>
      </c>
      <c r="AG729" s="5">
        <v>5698.2887264448127</v>
      </c>
    </row>
    <row r="730" spans="1:33">
      <c r="A730" s="56" t="s">
        <v>77</v>
      </c>
      <c r="B730" s="56" t="s">
        <v>198</v>
      </c>
      <c r="C730" s="56" t="s">
        <v>264</v>
      </c>
      <c r="D730" s="56" t="s">
        <v>265</v>
      </c>
      <c r="E730" s="56" t="s">
        <v>142</v>
      </c>
      <c r="F730" s="5">
        <v>0</v>
      </c>
      <c r="G730" s="5">
        <v>1.329192E-5</v>
      </c>
      <c r="H730" s="5">
        <v>3.081918999999999E-5</v>
      </c>
      <c r="I730" s="5">
        <v>2.8947945000000001E-5</v>
      </c>
      <c r="J730" s="5">
        <v>2.5513725000000001E-5</v>
      </c>
      <c r="K730" s="5">
        <v>6.1365714999999995E-5</v>
      </c>
      <c r="L730" s="5">
        <v>701.02785843514528</v>
      </c>
      <c r="M730" s="5">
        <v>686.16044591024001</v>
      </c>
      <c r="N730" s="5">
        <v>1356.67546074905</v>
      </c>
      <c r="O730" s="5">
        <v>1573.4765840773</v>
      </c>
      <c r="P730" s="5">
        <v>1862.9201923362009</v>
      </c>
      <c r="Q730" s="5">
        <v>1877.2103935034399</v>
      </c>
      <c r="R730" s="5">
        <v>1909.415969995644</v>
      </c>
      <c r="S730" s="5">
        <v>1885.6301706081149</v>
      </c>
      <c r="T730" s="5">
        <v>1790.68674982422</v>
      </c>
      <c r="U730" s="5">
        <v>1582.848849815495</v>
      </c>
      <c r="V730" s="5">
        <v>1761.852101037955</v>
      </c>
      <c r="W730" s="5">
        <v>1807.3120848977501</v>
      </c>
      <c r="X730" s="5">
        <v>1695.85120949059</v>
      </c>
      <c r="Y730" s="5">
        <v>3951.7748269157701</v>
      </c>
      <c r="Z730" s="5">
        <v>3842.1520670616519</v>
      </c>
      <c r="AA730" s="5">
        <v>3789.5521120080111</v>
      </c>
      <c r="AB730" s="5">
        <v>3888.1942759767562</v>
      </c>
      <c r="AC730" s="5">
        <v>4022.272287811451</v>
      </c>
      <c r="AD730" s="5">
        <v>3949.2758093608768</v>
      </c>
      <c r="AE730" s="5">
        <v>3857.9287643657508</v>
      </c>
      <c r="AF730" s="5">
        <v>3490.6167525362121</v>
      </c>
      <c r="AG730" s="5">
        <v>3889.268951508785</v>
      </c>
    </row>
    <row r="731" spans="1:33">
      <c r="A731" s="56" t="s">
        <v>77</v>
      </c>
      <c r="B731" s="56" t="s">
        <v>199</v>
      </c>
      <c r="C731" s="56" t="s">
        <v>266</v>
      </c>
      <c r="D731" s="56" t="s">
        <v>267</v>
      </c>
      <c r="E731" s="56" t="s">
        <v>142</v>
      </c>
      <c r="F731" s="5">
        <v>737.30064036905992</v>
      </c>
      <c r="G731" s="5">
        <v>1188.6751990057151</v>
      </c>
      <c r="H731" s="5">
        <v>1084.7669991083999</v>
      </c>
      <c r="I731" s="5">
        <v>1192.009889609815</v>
      </c>
      <c r="J731" s="5">
        <v>1125.2370710684249</v>
      </c>
      <c r="K731" s="5">
        <v>3084.4651857931349</v>
      </c>
      <c r="L731" s="5">
        <v>3038.1691523898298</v>
      </c>
      <c r="M731" s="5">
        <v>3200.5451834065302</v>
      </c>
      <c r="N731" s="5">
        <v>3171.52382009751</v>
      </c>
      <c r="O731" s="5">
        <v>3123.6161849183291</v>
      </c>
      <c r="P731" s="5">
        <v>3517.3233000646519</v>
      </c>
      <c r="Q731" s="5">
        <v>3387.0880969844011</v>
      </c>
      <c r="R731" s="5">
        <v>3733.0257239205039</v>
      </c>
      <c r="S731" s="5">
        <v>3266.115552777605</v>
      </c>
      <c r="T731" s="5">
        <v>3841.0260157437851</v>
      </c>
      <c r="U731" s="5">
        <v>3165.7706137690911</v>
      </c>
      <c r="V731" s="5">
        <v>3612.392202544806</v>
      </c>
      <c r="W731" s="5">
        <v>3721.1367067976421</v>
      </c>
      <c r="X731" s="5">
        <v>3540.9775970756609</v>
      </c>
      <c r="Y731" s="5">
        <v>3395.3252627083002</v>
      </c>
      <c r="Z731" s="5">
        <v>3291.472542832531</v>
      </c>
      <c r="AA731" s="5">
        <v>4356.5822038946244</v>
      </c>
      <c r="AB731" s="5">
        <v>4129.2703313637858</v>
      </c>
      <c r="AC731" s="5">
        <v>4772.256449635056</v>
      </c>
      <c r="AD731" s="5">
        <v>4324.4809806877101</v>
      </c>
      <c r="AE731" s="5">
        <v>6978.2083128005625</v>
      </c>
      <c r="AF731" s="5">
        <v>6287.8409069660174</v>
      </c>
      <c r="AG731" s="5">
        <v>6721.4049854734858</v>
      </c>
    </row>
    <row r="732" spans="1:33">
      <c r="A732" s="56" t="s">
        <v>77</v>
      </c>
      <c r="B732" s="56" t="s">
        <v>199</v>
      </c>
      <c r="C732" s="56" t="s">
        <v>268</v>
      </c>
      <c r="D732" s="56" t="s">
        <v>269</v>
      </c>
      <c r="E732" s="56" t="s">
        <v>142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</row>
    <row r="733" spans="1:33">
      <c r="A733" s="56" t="s">
        <v>77</v>
      </c>
      <c r="B733" s="56" t="s">
        <v>199</v>
      </c>
      <c r="C733" s="56" t="s">
        <v>270</v>
      </c>
      <c r="D733" s="56" t="s">
        <v>271</v>
      </c>
      <c r="E733" s="56" t="s">
        <v>142</v>
      </c>
      <c r="F733" s="5">
        <v>3778.00759008358</v>
      </c>
      <c r="G733" s="5">
        <v>4636.000285384991</v>
      </c>
      <c r="H733" s="5">
        <v>7193.5467630569656</v>
      </c>
      <c r="I733" s="5">
        <v>7292.0483513041781</v>
      </c>
      <c r="J733" s="5">
        <v>6746.6942447289111</v>
      </c>
      <c r="K733" s="5">
        <v>7930.5669837303158</v>
      </c>
      <c r="L733" s="5">
        <v>7702.0731049848046</v>
      </c>
      <c r="M733" s="5">
        <v>7823.3519553190226</v>
      </c>
      <c r="N733" s="5">
        <v>7588.0387061784977</v>
      </c>
      <c r="O733" s="5">
        <v>7960.9214658804094</v>
      </c>
      <c r="P733" s="5">
        <v>8401.9099900222445</v>
      </c>
      <c r="Q733" s="5">
        <v>8269.3535673144779</v>
      </c>
      <c r="R733" s="5">
        <v>8719.0648008743628</v>
      </c>
      <c r="S733" s="5">
        <v>8753.5824115686319</v>
      </c>
      <c r="T733" s="5">
        <v>8612.6559105907763</v>
      </c>
      <c r="U733" s="5">
        <v>7586.7389023456863</v>
      </c>
      <c r="V733" s="5">
        <v>9609.9140409972206</v>
      </c>
      <c r="W733" s="5">
        <v>9471.1296939750573</v>
      </c>
      <c r="X733" s="5">
        <v>10196.98924826744</v>
      </c>
      <c r="Y733" s="5">
        <v>9902.6753558409873</v>
      </c>
      <c r="Z733" s="5">
        <v>9073.6162909648665</v>
      </c>
      <c r="AA733" s="5">
        <v>9132.5077736136245</v>
      </c>
      <c r="AB733" s="5">
        <v>8537.1657110935739</v>
      </c>
      <c r="AC733" s="5">
        <v>9581.6652193561931</v>
      </c>
      <c r="AD733" s="5">
        <v>9846.7325057969829</v>
      </c>
      <c r="AE733" s="5">
        <v>9812.2413676088017</v>
      </c>
      <c r="AF733" s="5">
        <v>8405.3081943008492</v>
      </c>
      <c r="AG733" s="5">
        <v>9715.7365829354931</v>
      </c>
    </row>
    <row r="734" spans="1:33">
      <c r="A734" s="56" t="s">
        <v>77</v>
      </c>
      <c r="B734" s="56" t="s">
        <v>199</v>
      </c>
      <c r="C734" s="56" t="s">
        <v>272</v>
      </c>
      <c r="D734" s="56" t="s">
        <v>273</v>
      </c>
      <c r="E734" s="56" t="s">
        <v>142</v>
      </c>
      <c r="F734" s="5">
        <v>254.87249071815501</v>
      </c>
      <c r="G734" s="5">
        <v>288.77133715646471</v>
      </c>
      <c r="H734" s="5">
        <v>267.02277782278998</v>
      </c>
      <c r="I734" s="5">
        <v>269.75609346736991</v>
      </c>
      <c r="J734" s="5">
        <v>246.05771465985489</v>
      </c>
      <c r="K734" s="5">
        <v>260.07340918386501</v>
      </c>
      <c r="L734" s="5">
        <v>320.51829936464009</v>
      </c>
      <c r="M734" s="5">
        <v>304.10064191699468</v>
      </c>
      <c r="N734" s="5">
        <v>290.71016553303508</v>
      </c>
      <c r="O734" s="5">
        <v>288.06957503807502</v>
      </c>
      <c r="P734" s="5">
        <v>317.88388714448013</v>
      </c>
      <c r="Q734" s="5">
        <v>291.78478122392488</v>
      </c>
      <c r="R734" s="5">
        <v>318.38180034042489</v>
      </c>
      <c r="S734" s="5">
        <v>281.03764894503479</v>
      </c>
      <c r="T734" s="5">
        <v>271.73442799991989</v>
      </c>
      <c r="U734" s="5">
        <v>237.59814976328499</v>
      </c>
      <c r="V734" s="5">
        <v>262.96813007357503</v>
      </c>
      <c r="W734" s="5">
        <v>282.58752596669501</v>
      </c>
      <c r="X734" s="5">
        <v>248.10519536122001</v>
      </c>
      <c r="Y734" s="5">
        <v>240.34141306489499</v>
      </c>
      <c r="Z734" s="5">
        <v>229.5246222565049</v>
      </c>
      <c r="AA734" s="5">
        <v>246.28277704056489</v>
      </c>
      <c r="AB734" s="5">
        <v>241.89537213507501</v>
      </c>
      <c r="AC734" s="5">
        <v>267.90920772081512</v>
      </c>
      <c r="AD734" s="5">
        <v>242.2847527423348</v>
      </c>
      <c r="AE734" s="5">
        <v>241.28994508593999</v>
      </c>
      <c r="AF734" s="5">
        <v>210.40203327110001</v>
      </c>
      <c r="AG734" s="5">
        <v>222.01530862572989</v>
      </c>
    </row>
    <row r="735" spans="1:33">
      <c r="A735" s="56" t="s">
        <v>77</v>
      </c>
      <c r="B735" s="56" t="s">
        <v>199</v>
      </c>
      <c r="C735" s="56" t="s">
        <v>274</v>
      </c>
      <c r="D735" s="56" t="s">
        <v>275</v>
      </c>
      <c r="E735" s="56" t="s">
        <v>142</v>
      </c>
      <c r="F735" s="5">
        <v>1170.6307961678001</v>
      </c>
      <c r="G735" s="5">
        <v>1236.452919502949</v>
      </c>
      <c r="H735" s="5">
        <v>1213.596476697815</v>
      </c>
      <c r="I735" s="5">
        <v>1109.72146204973</v>
      </c>
      <c r="J735" s="5">
        <v>1117.1526187614049</v>
      </c>
      <c r="K735" s="5">
        <v>1179.0059424357901</v>
      </c>
      <c r="L735" s="5">
        <v>1227.47615064149</v>
      </c>
      <c r="M735" s="5">
        <v>1117.982205946955</v>
      </c>
      <c r="N735" s="5">
        <v>1179.237889512415</v>
      </c>
      <c r="O735" s="5">
        <v>1076.471168177065</v>
      </c>
      <c r="P735" s="5">
        <v>1131.2746998093301</v>
      </c>
      <c r="Q735" s="5">
        <v>1163.60924293844</v>
      </c>
      <c r="R735" s="5">
        <v>1148.204530571946</v>
      </c>
      <c r="S735" s="5">
        <v>1138.4146549910549</v>
      </c>
      <c r="T735" s="5">
        <v>1005.197334054679</v>
      </c>
      <c r="U735" s="5">
        <v>978.38415770057441</v>
      </c>
      <c r="V735" s="5">
        <v>1063.6749005762799</v>
      </c>
      <c r="W735" s="5">
        <v>1139.815146463895</v>
      </c>
      <c r="X735" s="5">
        <v>1011.252097139209</v>
      </c>
      <c r="Y735" s="5">
        <v>1075.739849263266</v>
      </c>
      <c r="Z735" s="5">
        <v>947.12669725275964</v>
      </c>
      <c r="AA735" s="5">
        <v>972.29810607909008</v>
      </c>
      <c r="AB735" s="5">
        <v>549.40056359376979</v>
      </c>
      <c r="AC735" s="5">
        <v>537.32414950756504</v>
      </c>
      <c r="AD735" s="5">
        <v>547.82732882453001</v>
      </c>
      <c r="AE735" s="5">
        <v>419.35578385641981</v>
      </c>
      <c r="AF735" s="5">
        <v>562.17163251499426</v>
      </c>
      <c r="AG735" s="5">
        <v>555.32059527535512</v>
      </c>
    </row>
    <row r="736" spans="1:33">
      <c r="A736" s="56" t="s">
        <v>77</v>
      </c>
      <c r="B736" s="56" t="s">
        <v>199</v>
      </c>
      <c r="C736" s="56" t="s">
        <v>276</v>
      </c>
      <c r="D736" s="56" t="s">
        <v>277</v>
      </c>
      <c r="E736" s="56" t="s">
        <v>142</v>
      </c>
      <c r="F736" s="5">
        <v>0</v>
      </c>
      <c r="G736" s="5">
        <v>0</v>
      </c>
      <c r="H736" s="5">
        <v>4.162598000000001E-5</v>
      </c>
      <c r="I736" s="5">
        <v>3.9315340000000023E-5</v>
      </c>
      <c r="J736" s="5">
        <v>3.6097719999999993E-5</v>
      </c>
      <c r="K736" s="5">
        <v>4.8837430000000003E-5</v>
      </c>
      <c r="L736" s="5">
        <v>4.6843805000000021E-5</v>
      </c>
      <c r="M736" s="5">
        <v>1.7873678500000001E-4</v>
      </c>
      <c r="N736" s="5">
        <v>2.8165936999999979E-4</v>
      </c>
      <c r="O736" s="5">
        <v>4.3760914999999999E-4</v>
      </c>
      <c r="P736" s="5">
        <v>4.3320154500000002E-4</v>
      </c>
      <c r="Q736" s="5">
        <v>4.3875636000000008E-4</v>
      </c>
      <c r="R736" s="5">
        <v>3.7412817000000013E-4</v>
      </c>
      <c r="S736" s="5">
        <v>7.0174117000000027E-4</v>
      </c>
      <c r="T736" s="5">
        <v>541.11228128948972</v>
      </c>
      <c r="U736" s="5">
        <v>953.4139527440999</v>
      </c>
      <c r="V736" s="5">
        <v>1085.46252995282</v>
      </c>
      <c r="W736" s="5">
        <v>1025.531685478715</v>
      </c>
      <c r="X736" s="5">
        <v>1923.454251046265</v>
      </c>
      <c r="Y736" s="5">
        <v>2810.2242362914808</v>
      </c>
      <c r="Z736" s="5">
        <v>6111.6054712563</v>
      </c>
      <c r="AA736" s="5">
        <v>6103.1595817327088</v>
      </c>
      <c r="AB736" s="5">
        <v>6083.493426338161</v>
      </c>
      <c r="AC736" s="5">
        <v>5759.7505728505084</v>
      </c>
      <c r="AD736" s="5">
        <v>6368.8140543545414</v>
      </c>
      <c r="AE736" s="5">
        <v>5917.4208029790952</v>
      </c>
      <c r="AF736" s="5">
        <v>5487.4078545475113</v>
      </c>
      <c r="AG736" s="5">
        <v>5877.7142395973306</v>
      </c>
    </row>
    <row r="737" spans="1:33">
      <c r="A737" s="56" t="s">
        <v>77</v>
      </c>
      <c r="B737" s="56" t="s">
        <v>199</v>
      </c>
      <c r="C737" s="56" t="s">
        <v>278</v>
      </c>
      <c r="D737" s="56" t="s">
        <v>279</v>
      </c>
      <c r="E737" s="56" t="s">
        <v>142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</row>
    <row r="738" spans="1:33">
      <c r="A738" s="56" t="s">
        <v>77</v>
      </c>
      <c r="B738" s="56" t="s">
        <v>199</v>
      </c>
      <c r="C738" s="56" t="s">
        <v>280</v>
      </c>
      <c r="D738" s="56" t="s">
        <v>281</v>
      </c>
      <c r="E738" s="56" t="s">
        <v>142</v>
      </c>
      <c r="F738" s="5">
        <v>353.72567571951021</v>
      </c>
      <c r="G738" s="5">
        <v>381.4775102516499</v>
      </c>
      <c r="H738" s="5">
        <v>343.92543737295023</v>
      </c>
      <c r="I738" s="5">
        <v>341.52661519489999</v>
      </c>
      <c r="J738" s="5">
        <v>305.24080118887991</v>
      </c>
      <c r="K738" s="5">
        <v>338.07964477665001</v>
      </c>
      <c r="L738" s="5">
        <v>706.47018440466024</v>
      </c>
      <c r="M738" s="5">
        <v>718.71266471751005</v>
      </c>
      <c r="N738" s="5">
        <v>753.04962302132526</v>
      </c>
      <c r="O738" s="5">
        <v>724.49922210549471</v>
      </c>
      <c r="P738" s="5">
        <v>948.02803650080568</v>
      </c>
      <c r="Q738" s="5">
        <v>921.33918043433027</v>
      </c>
      <c r="R738" s="5">
        <v>972.09623801616544</v>
      </c>
      <c r="S738" s="5">
        <v>747.8991292540004</v>
      </c>
      <c r="T738" s="5">
        <v>715.09188751792976</v>
      </c>
      <c r="U738" s="5">
        <v>618.66943520751477</v>
      </c>
      <c r="V738" s="5">
        <v>729.68374628521531</v>
      </c>
      <c r="W738" s="5">
        <v>742.4876897417098</v>
      </c>
      <c r="X738" s="5">
        <v>665.61447410656478</v>
      </c>
      <c r="Y738" s="5">
        <v>662.84965497226528</v>
      </c>
      <c r="Z738" s="5">
        <v>609.73802603737431</v>
      </c>
      <c r="AA738" s="5">
        <v>621.88416213103994</v>
      </c>
      <c r="AB738" s="5">
        <v>628.16914317709052</v>
      </c>
      <c r="AC738" s="5">
        <v>661.64186281819025</v>
      </c>
      <c r="AD738" s="5">
        <v>621.59591064199515</v>
      </c>
      <c r="AE738" s="5">
        <v>602.0033828342398</v>
      </c>
      <c r="AF738" s="5">
        <v>514.34453953532</v>
      </c>
      <c r="AG738" s="5">
        <v>591.38993240224033</v>
      </c>
    </row>
    <row r="739" spans="1:33">
      <c r="A739" s="56" t="s">
        <v>77</v>
      </c>
      <c r="B739" s="56" t="s">
        <v>199</v>
      </c>
      <c r="C739" s="56" t="s">
        <v>282</v>
      </c>
      <c r="D739" s="56" t="s">
        <v>283</v>
      </c>
      <c r="E739" s="56" t="s">
        <v>142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</row>
    <row r="740" spans="1:33">
      <c r="A740" s="56" t="s">
        <v>77</v>
      </c>
      <c r="B740" s="56" t="s">
        <v>200</v>
      </c>
      <c r="C740" s="56" t="s">
        <v>284</v>
      </c>
      <c r="D740" s="56" t="s">
        <v>285</v>
      </c>
      <c r="E740" s="56" t="s">
        <v>142</v>
      </c>
      <c r="F740" s="5">
        <v>539.79023999067488</v>
      </c>
      <c r="G740" s="5">
        <v>563.5762185609949</v>
      </c>
      <c r="H740" s="5">
        <v>534.87981349029519</v>
      </c>
      <c r="I740" s="5">
        <v>543.99583788183986</v>
      </c>
      <c r="J740" s="5">
        <v>598.00918090446987</v>
      </c>
      <c r="K740" s="5">
        <v>880.97591264525988</v>
      </c>
      <c r="L740" s="5">
        <v>1270.191652469405</v>
      </c>
      <c r="M740" s="5">
        <v>1498.9477513434649</v>
      </c>
      <c r="N740" s="5">
        <v>1833.647404182112</v>
      </c>
      <c r="O740" s="5">
        <v>2055.1991973198701</v>
      </c>
      <c r="P740" s="5">
        <v>2170.7058839493461</v>
      </c>
      <c r="Q740" s="5">
        <v>2223.4468825844051</v>
      </c>
      <c r="R740" s="5">
        <v>2400.1678961333901</v>
      </c>
      <c r="S740" s="5">
        <v>2461.176078693089</v>
      </c>
      <c r="T740" s="5">
        <v>2593.6196087921739</v>
      </c>
      <c r="U740" s="5">
        <v>2686.9055815238198</v>
      </c>
      <c r="V740" s="5">
        <v>2359.5582876662402</v>
      </c>
      <c r="W740" s="5">
        <v>2506.9988244335</v>
      </c>
      <c r="X740" s="5">
        <v>2481.1252785471402</v>
      </c>
      <c r="Y740" s="5">
        <v>2385.3003795033592</v>
      </c>
      <c r="Z740" s="5">
        <v>2398.992072694331</v>
      </c>
      <c r="AA740" s="5">
        <v>2359.712780320835</v>
      </c>
      <c r="AB740" s="5">
        <v>2291.0221195505001</v>
      </c>
      <c r="AC740" s="5">
        <v>2384.510152447825</v>
      </c>
      <c r="AD740" s="5">
        <v>2395.4060391626858</v>
      </c>
      <c r="AE740" s="5">
        <v>2612.2589054620698</v>
      </c>
      <c r="AF740" s="5">
        <v>2677.82187722147</v>
      </c>
      <c r="AG740" s="5">
        <v>2441.001988428116</v>
      </c>
    </row>
    <row r="741" spans="1:33">
      <c r="A741" s="56" t="s">
        <v>77</v>
      </c>
      <c r="B741" s="56" t="s">
        <v>200</v>
      </c>
      <c r="C741" s="56" t="s">
        <v>286</v>
      </c>
      <c r="D741" s="56" t="s">
        <v>287</v>
      </c>
      <c r="E741" s="56" t="s">
        <v>142</v>
      </c>
      <c r="F741" s="5">
        <v>846.72257299980492</v>
      </c>
      <c r="G741" s="5">
        <v>932.87927552965994</v>
      </c>
      <c r="H741" s="5">
        <v>859.09180350169493</v>
      </c>
      <c r="I741" s="5">
        <v>835.8070695352651</v>
      </c>
      <c r="J741" s="5">
        <v>867.4582673564646</v>
      </c>
      <c r="K741" s="5">
        <v>900.51420622970056</v>
      </c>
      <c r="L741" s="5">
        <v>901.05652792572437</v>
      </c>
      <c r="M741" s="5">
        <v>914.01976005991992</v>
      </c>
      <c r="N741" s="5">
        <v>846.08069778896015</v>
      </c>
      <c r="O741" s="5">
        <v>848.09219644932477</v>
      </c>
      <c r="P741" s="5">
        <v>831.77969861235511</v>
      </c>
      <c r="Q741" s="5">
        <v>812.44301748404951</v>
      </c>
      <c r="R741" s="5">
        <v>906.15467139508507</v>
      </c>
      <c r="S741" s="5">
        <v>831.18133255363</v>
      </c>
      <c r="T741" s="5">
        <v>808.14495750453011</v>
      </c>
      <c r="U741" s="5">
        <v>816.95505820257517</v>
      </c>
      <c r="V741" s="5">
        <v>873.40308783868522</v>
      </c>
      <c r="W741" s="5">
        <v>881.26720091222001</v>
      </c>
      <c r="X741" s="5">
        <v>887.75304653765522</v>
      </c>
      <c r="Y741" s="5">
        <v>823.29489605976505</v>
      </c>
      <c r="Z741" s="5">
        <v>844.47172760417004</v>
      </c>
      <c r="AA741" s="5">
        <v>820.90607588033504</v>
      </c>
      <c r="AB741" s="5">
        <v>806.51002340429045</v>
      </c>
      <c r="AC741" s="5">
        <v>904.79753231413429</v>
      </c>
      <c r="AD741" s="5">
        <v>841.15883458084977</v>
      </c>
      <c r="AE741" s="5">
        <v>817.62991477848504</v>
      </c>
      <c r="AF741" s="5">
        <v>834.19128959690534</v>
      </c>
      <c r="AG741" s="5">
        <v>356.90762704178491</v>
      </c>
    </row>
    <row r="742" spans="1:33">
      <c r="A742" s="56" t="s">
        <v>77</v>
      </c>
      <c r="B742" s="56" t="s">
        <v>200</v>
      </c>
      <c r="C742" s="56" t="s">
        <v>288</v>
      </c>
      <c r="D742" s="56" t="s">
        <v>303</v>
      </c>
      <c r="E742" s="56" t="s">
        <v>142</v>
      </c>
      <c r="F742" s="5">
        <v>458.48839703616488</v>
      </c>
      <c r="G742" s="5">
        <v>1834.9221010144711</v>
      </c>
      <c r="H742" s="5">
        <v>3012.228953987013</v>
      </c>
      <c r="I742" s="5">
        <v>2878.0958310547621</v>
      </c>
      <c r="J742" s="5">
        <v>3031.198782236339</v>
      </c>
      <c r="K742" s="5">
        <v>3080.4133832720581</v>
      </c>
      <c r="L742" s="5">
        <v>3325.3600659710041</v>
      </c>
      <c r="M742" s="5">
        <v>3455.7307048605462</v>
      </c>
      <c r="N742" s="5">
        <v>3341.7955565719999</v>
      </c>
      <c r="O742" s="5">
        <v>3379.48464385324</v>
      </c>
      <c r="P742" s="5">
        <v>3341.6965936052861</v>
      </c>
      <c r="Q742" s="5">
        <v>3286.6478229051768</v>
      </c>
      <c r="R742" s="5">
        <v>3555.1900691774958</v>
      </c>
      <c r="S742" s="5">
        <v>3554.6544903516251</v>
      </c>
      <c r="T742" s="5">
        <v>3384.8481381830452</v>
      </c>
      <c r="U742" s="5">
        <v>3513.5007418486348</v>
      </c>
      <c r="V742" s="5">
        <v>3558.6989179071952</v>
      </c>
      <c r="W742" s="5">
        <v>3694.2708318324599</v>
      </c>
      <c r="X742" s="5">
        <v>3749.0964038947759</v>
      </c>
      <c r="Y742" s="5">
        <v>3563.325018163423</v>
      </c>
      <c r="Z742" s="5">
        <v>3613.3727780760719</v>
      </c>
      <c r="AA742" s="5">
        <v>3372.8522315416599</v>
      </c>
      <c r="AB742" s="5">
        <v>3270.209212270081</v>
      </c>
      <c r="AC742" s="5">
        <v>3540.4226960703199</v>
      </c>
      <c r="AD742" s="5">
        <v>3458.871658534265</v>
      </c>
      <c r="AE742" s="5">
        <v>3281.900692294611</v>
      </c>
      <c r="AF742" s="5">
        <v>3402.7159190901448</v>
      </c>
      <c r="AG742" s="5">
        <v>3454.709760293912</v>
      </c>
    </row>
    <row r="744" spans="1:33">
      <c r="A744" s="56" t="s">
        <v>77</v>
      </c>
      <c r="B744" s="56" t="s">
        <v>163</v>
      </c>
      <c r="C744" s="56" t="s">
        <v>290</v>
      </c>
      <c r="D744" s="56" t="s">
        <v>291</v>
      </c>
      <c r="E744" s="56" t="s">
        <v>141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</row>
    <row r="745" spans="1:33">
      <c r="A745" s="56" t="s">
        <v>77</v>
      </c>
      <c r="B745" s="56" t="s">
        <v>163</v>
      </c>
      <c r="C745" s="56" t="s">
        <v>292</v>
      </c>
      <c r="D745" s="56" t="s">
        <v>293</v>
      </c>
      <c r="E745" s="56" t="s">
        <v>141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</row>
    <row r="746" spans="1:33">
      <c r="A746" s="56" t="s">
        <v>77</v>
      </c>
      <c r="B746" s="56" t="s">
        <v>198</v>
      </c>
      <c r="C746" s="56" t="s">
        <v>294</v>
      </c>
      <c r="D746" s="56" t="s">
        <v>295</v>
      </c>
      <c r="E746" s="56" t="s">
        <v>141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</row>
    <row r="747" spans="1:33">
      <c r="A747" s="56" t="s">
        <v>77</v>
      </c>
      <c r="B747" s="56" t="s">
        <v>200</v>
      </c>
      <c r="C747" s="56" t="s">
        <v>296</v>
      </c>
      <c r="D747" s="56" t="s">
        <v>297</v>
      </c>
      <c r="E747" s="56" t="s">
        <v>141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</row>
    <row r="748" spans="1:33">
      <c r="A748" s="56" t="s">
        <v>77</v>
      </c>
      <c r="B748" s="56" t="s">
        <v>198</v>
      </c>
      <c r="C748" s="56" t="s">
        <v>298</v>
      </c>
      <c r="D748" s="56" t="s">
        <v>299</v>
      </c>
      <c r="E748" s="56" t="s">
        <v>141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</row>
    <row r="749" spans="1:33">
      <c r="A749" s="56" t="s">
        <v>77</v>
      </c>
      <c r="B749" s="56" t="s">
        <v>199</v>
      </c>
      <c r="C749" s="56" t="s">
        <v>300</v>
      </c>
      <c r="D749" s="56" t="s">
        <v>301</v>
      </c>
      <c r="E749" s="56" t="s">
        <v>141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</row>
    <row r="751" spans="1:33">
      <c r="A751" s="56" t="s">
        <v>80</v>
      </c>
      <c r="B751" s="56" t="s">
        <v>197</v>
      </c>
      <c r="C751" s="56" t="s">
        <v>215</v>
      </c>
      <c r="D751" s="56" t="s">
        <v>216</v>
      </c>
      <c r="E751" s="56" t="s">
        <v>217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</row>
    <row r="752" spans="1:33">
      <c r="A752" s="56" t="s">
        <v>80</v>
      </c>
      <c r="B752" s="56" t="s">
        <v>197</v>
      </c>
      <c r="C752" s="56" t="s">
        <v>218</v>
      </c>
      <c r="D752" s="56" t="s">
        <v>219</v>
      </c>
      <c r="E752" s="56" t="s">
        <v>217</v>
      </c>
      <c r="F752" s="5">
        <v>201.367127558965</v>
      </c>
      <c r="G752" s="5">
        <v>154.15730208084</v>
      </c>
      <c r="H752" s="5">
        <v>171.84496314646509</v>
      </c>
      <c r="I752" s="5">
        <v>171.11532565214509</v>
      </c>
      <c r="J752" s="5">
        <v>160.62771683590009</v>
      </c>
      <c r="K752" s="5">
        <v>171.65144126374</v>
      </c>
      <c r="L752" s="5">
        <v>154.93424261824501</v>
      </c>
      <c r="M752" s="5">
        <v>169.48111509199509</v>
      </c>
      <c r="N752" s="5">
        <v>156.24812099195501</v>
      </c>
      <c r="O752" s="5">
        <v>142.0880272892349</v>
      </c>
      <c r="P752" s="5">
        <v>151.95303169778501</v>
      </c>
      <c r="Q752" s="5">
        <v>154.33728112652511</v>
      </c>
      <c r="R752" s="5">
        <v>161.85170819422501</v>
      </c>
      <c r="S752" s="5">
        <v>165.17312683965</v>
      </c>
      <c r="T752" s="5">
        <v>58.188817776005017</v>
      </c>
      <c r="U752" s="5">
        <v>54.136110232025018</v>
      </c>
      <c r="V752" s="5">
        <v>22.096980414050009</v>
      </c>
      <c r="W752" s="5">
        <v>26.546727074254989</v>
      </c>
      <c r="X752" s="5">
        <v>25.106632205010001</v>
      </c>
      <c r="Y752" s="5">
        <v>23.802267040155002</v>
      </c>
      <c r="Z752" s="5">
        <v>21.252812738869999</v>
      </c>
      <c r="AA752" s="5">
        <v>23.15837810919999</v>
      </c>
      <c r="AB752" s="5">
        <v>27.715470163765001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</row>
    <row r="753" spans="1:33">
      <c r="A753" s="56" t="s">
        <v>80</v>
      </c>
      <c r="B753" s="56" t="s">
        <v>197</v>
      </c>
      <c r="C753" s="56" t="s">
        <v>220</v>
      </c>
      <c r="D753" s="56" t="s">
        <v>221</v>
      </c>
      <c r="E753" s="56" t="s">
        <v>217</v>
      </c>
      <c r="F753" s="5">
        <v>938.98222110820484</v>
      </c>
      <c r="G753" s="5">
        <v>785.59679628821482</v>
      </c>
      <c r="H753" s="5">
        <v>907.05551984374517</v>
      </c>
      <c r="I753" s="5">
        <v>920.93817920885488</v>
      </c>
      <c r="J753" s="5">
        <v>933.86113849891524</v>
      </c>
      <c r="K753" s="5">
        <v>914.35198821914571</v>
      </c>
      <c r="L753" s="5">
        <v>899.10552641465506</v>
      </c>
      <c r="M753" s="5">
        <v>1401.0138199712751</v>
      </c>
      <c r="N753" s="5">
        <v>1356.6046060731051</v>
      </c>
      <c r="O753" s="5">
        <v>1616.6450318702539</v>
      </c>
      <c r="P753" s="5">
        <v>1819.998012938596</v>
      </c>
      <c r="Q753" s="5">
        <v>2539.1213635684799</v>
      </c>
      <c r="R753" s="5">
        <v>2419.803601633726</v>
      </c>
      <c r="S753" s="5">
        <v>2475.3251650280299</v>
      </c>
      <c r="T753" s="5">
        <v>2573.738314831151</v>
      </c>
      <c r="U753" s="5">
        <v>2416.5492614092259</v>
      </c>
      <c r="V753" s="5">
        <v>2374.3475325113</v>
      </c>
      <c r="W753" s="5">
        <v>2260.6389273625032</v>
      </c>
      <c r="X753" s="5">
        <v>2295.216312343362</v>
      </c>
      <c r="Y753" s="5">
        <v>2888.3968859566849</v>
      </c>
      <c r="Z753" s="5">
        <v>2752.2678085279931</v>
      </c>
      <c r="AA753" s="5">
        <v>2974.4606922956</v>
      </c>
      <c r="AB753" s="5">
        <v>2999.453091361434</v>
      </c>
      <c r="AC753" s="5">
        <v>2983.2043066574061</v>
      </c>
      <c r="AD753" s="5">
        <v>3287.276721291586</v>
      </c>
      <c r="AE753" s="5">
        <v>3660.998753641838</v>
      </c>
      <c r="AF753" s="5">
        <v>3399.392376216078</v>
      </c>
      <c r="AG753" s="5">
        <v>3435.5687410152</v>
      </c>
    </row>
    <row r="754" spans="1:33">
      <c r="A754" s="56" t="s">
        <v>80</v>
      </c>
      <c r="B754" s="56" t="s">
        <v>197</v>
      </c>
      <c r="C754" s="56" t="s">
        <v>222</v>
      </c>
      <c r="D754" s="56" t="s">
        <v>223</v>
      </c>
      <c r="E754" s="56" t="s">
        <v>217</v>
      </c>
      <c r="F754" s="5">
        <v>1309.2546033004851</v>
      </c>
      <c r="G754" s="5">
        <v>1139.6675258544201</v>
      </c>
      <c r="H754" s="5">
        <v>1297.43656973213</v>
      </c>
      <c r="I754" s="5">
        <v>1315.90138483847</v>
      </c>
      <c r="J754" s="5">
        <v>1275.4961044101201</v>
      </c>
      <c r="K754" s="5">
        <v>1328.8448006204701</v>
      </c>
      <c r="L754" s="5">
        <v>1281.8188565569801</v>
      </c>
      <c r="M754" s="5">
        <v>1286.6080798282551</v>
      </c>
      <c r="N754" s="5">
        <v>1257.025799122735</v>
      </c>
      <c r="O754" s="5">
        <v>1028.1047683383199</v>
      </c>
      <c r="P754" s="5">
        <v>1140.5818049053801</v>
      </c>
      <c r="Q754" s="5">
        <v>1188.94826111258</v>
      </c>
      <c r="R754" s="5">
        <v>1174.85869447135</v>
      </c>
      <c r="S754" s="5">
        <v>1188.116471695995</v>
      </c>
      <c r="T754" s="5">
        <v>1186.33110071948</v>
      </c>
      <c r="U754" s="5">
        <v>1115.3568320007851</v>
      </c>
      <c r="V754" s="5">
        <v>1127.8810377257801</v>
      </c>
      <c r="W754" s="5">
        <v>1084.4686245693999</v>
      </c>
      <c r="X754" s="5">
        <v>1101.8648371213651</v>
      </c>
      <c r="Y754" s="5">
        <v>1067.00743749819</v>
      </c>
      <c r="Z754" s="5">
        <v>902.92318603682543</v>
      </c>
      <c r="AA754" s="5">
        <v>921.72122035150528</v>
      </c>
      <c r="AB754" s="5">
        <v>905.59420020643961</v>
      </c>
      <c r="AC754" s="5">
        <v>933.98042459786495</v>
      </c>
      <c r="AD754" s="5">
        <v>1015.3071237993</v>
      </c>
      <c r="AE754" s="5">
        <v>696.78428253286995</v>
      </c>
      <c r="AF754" s="5">
        <v>466.7328072020548</v>
      </c>
      <c r="AG754" s="5">
        <v>438.05631038397991</v>
      </c>
    </row>
    <row r="755" spans="1:33">
      <c r="A755" s="56" t="s">
        <v>80</v>
      </c>
      <c r="B755" s="56" t="s">
        <v>197</v>
      </c>
      <c r="C755" s="56" t="s">
        <v>224</v>
      </c>
      <c r="D755" s="56" t="s">
        <v>225</v>
      </c>
      <c r="E755" s="56" t="s">
        <v>217</v>
      </c>
      <c r="F755" s="5">
        <v>36.392374777085038</v>
      </c>
      <c r="G755" s="5">
        <v>25.327120910404989</v>
      </c>
      <c r="H755" s="5">
        <v>27.771477633029999</v>
      </c>
      <c r="I755" s="5">
        <v>92.895373410949958</v>
      </c>
      <c r="J755" s="5">
        <v>107.530821945645</v>
      </c>
      <c r="K755" s="5">
        <v>112.7137147299599</v>
      </c>
      <c r="L755" s="5">
        <v>111.37010257557</v>
      </c>
      <c r="M755" s="5">
        <v>139.534243684285</v>
      </c>
      <c r="N755" s="5">
        <v>134.84518902392989</v>
      </c>
      <c r="O755" s="5">
        <v>121.945085057835</v>
      </c>
      <c r="P755" s="5">
        <v>125.55696752979</v>
      </c>
      <c r="Q755" s="5">
        <v>131.40024426859489</v>
      </c>
      <c r="R755" s="5">
        <v>126.320441957575</v>
      </c>
      <c r="S755" s="5">
        <v>134.8516218907551</v>
      </c>
      <c r="T755" s="5">
        <v>134.20199683305501</v>
      </c>
      <c r="U755" s="5">
        <v>122.4163653315251</v>
      </c>
      <c r="V755" s="5">
        <v>126.25633553593509</v>
      </c>
      <c r="W755" s="5">
        <v>123.2047567762849</v>
      </c>
      <c r="X755" s="5">
        <v>127.3222601691751</v>
      </c>
      <c r="Y755" s="5">
        <v>133.81854199612511</v>
      </c>
      <c r="Z755" s="5">
        <v>123.1485428275551</v>
      </c>
      <c r="AA755" s="5">
        <v>126.3667991974251</v>
      </c>
      <c r="AB755" s="5">
        <v>122.23827927818991</v>
      </c>
      <c r="AC755" s="5">
        <v>126.954874951115</v>
      </c>
      <c r="AD755" s="5">
        <v>136.72386090490519</v>
      </c>
      <c r="AE755" s="5">
        <v>127.9628256105801</v>
      </c>
      <c r="AF755" s="5">
        <v>124.45783903980001</v>
      </c>
      <c r="AG755" s="5">
        <v>130.45821087334511</v>
      </c>
    </row>
    <row r="756" spans="1:33">
      <c r="A756" s="56" t="s">
        <v>80</v>
      </c>
      <c r="B756" s="56" t="s">
        <v>197</v>
      </c>
      <c r="C756" s="56" t="s">
        <v>226</v>
      </c>
      <c r="D756" s="56" t="s">
        <v>227</v>
      </c>
      <c r="E756" s="56" t="s">
        <v>217</v>
      </c>
      <c r="F756" s="5">
        <v>176.62715665796989</v>
      </c>
      <c r="G756" s="5">
        <v>135.85126623876991</v>
      </c>
      <c r="H756" s="5">
        <v>154.54317262448501</v>
      </c>
      <c r="I756" s="5">
        <v>2886.3650951881909</v>
      </c>
      <c r="J756" s="5">
        <v>3529.5744549141832</v>
      </c>
      <c r="K756" s="5">
        <v>6292.6315939795822</v>
      </c>
      <c r="L756" s="5">
        <v>6237.9383326746374</v>
      </c>
      <c r="M756" s="5">
        <v>9187.5121132017048</v>
      </c>
      <c r="N756" s="5">
        <v>8819.6421729293324</v>
      </c>
      <c r="O756" s="5">
        <v>7177.0409110266746</v>
      </c>
      <c r="P756" s="5">
        <v>8725.7690677385544</v>
      </c>
      <c r="Q756" s="5">
        <v>9832.4221489901556</v>
      </c>
      <c r="R756" s="5">
        <v>11352.60209233995</v>
      </c>
      <c r="S756" s="5">
        <v>12507.21678753275</v>
      </c>
      <c r="T756" s="5">
        <v>13538.37840200844</v>
      </c>
      <c r="U756" s="5">
        <v>13059.488571581631</v>
      </c>
      <c r="V756" s="5">
        <v>15609.770409239551</v>
      </c>
      <c r="W756" s="5">
        <v>15509.296863307831</v>
      </c>
      <c r="X756" s="5">
        <v>17540.70868264887</v>
      </c>
      <c r="Y756" s="5">
        <v>16639.68380052748</v>
      </c>
      <c r="Z756" s="5">
        <v>14399.150511361209</v>
      </c>
      <c r="AA756" s="5">
        <v>16245.77852015692</v>
      </c>
      <c r="AB756" s="5">
        <v>16354.399470519549</v>
      </c>
      <c r="AC756" s="5">
        <v>17422.271256080759</v>
      </c>
      <c r="AD756" s="5">
        <v>17680.601671491841</v>
      </c>
      <c r="AE756" s="5">
        <v>19232.02635629112</v>
      </c>
      <c r="AF756" s="5">
        <v>18509.380508748091</v>
      </c>
      <c r="AG756" s="5">
        <v>18902.766258537398</v>
      </c>
    </row>
    <row r="757" spans="1:33">
      <c r="A757" s="56" t="s">
        <v>80</v>
      </c>
      <c r="B757" s="56" t="s">
        <v>197</v>
      </c>
      <c r="C757" s="56" t="s">
        <v>228</v>
      </c>
      <c r="D757" s="56" t="s">
        <v>229</v>
      </c>
      <c r="E757" s="56" t="s">
        <v>217</v>
      </c>
      <c r="F757" s="5">
        <v>709.88256117298488</v>
      </c>
      <c r="G757" s="5">
        <v>875.61461405751493</v>
      </c>
      <c r="H757" s="5">
        <v>962.36380368778987</v>
      </c>
      <c r="I757" s="5">
        <v>1048.317125732965</v>
      </c>
      <c r="J757" s="5">
        <v>1063.8314795552899</v>
      </c>
      <c r="K757" s="5">
        <v>1036.5313602624699</v>
      </c>
      <c r="L757" s="5">
        <v>1002.64507508579</v>
      </c>
      <c r="M757" s="5">
        <v>975.53577739183515</v>
      </c>
      <c r="N757" s="5">
        <v>944.91773166124528</v>
      </c>
      <c r="O757" s="5">
        <v>809.15014502338477</v>
      </c>
      <c r="P757" s="5">
        <v>898.17635428134463</v>
      </c>
      <c r="Q757" s="5">
        <v>938.47977009214492</v>
      </c>
      <c r="R757" s="5">
        <v>1026.8238287423439</v>
      </c>
      <c r="S757" s="5">
        <v>1045.355798383275</v>
      </c>
      <c r="T757" s="5">
        <v>1217.1655959038151</v>
      </c>
      <c r="U757" s="5">
        <v>1260.6642447403301</v>
      </c>
      <c r="V757" s="5">
        <v>1382.002303004645</v>
      </c>
      <c r="W757" s="5">
        <v>1359.004657983525</v>
      </c>
      <c r="X757" s="5">
        <v>1430.9675467085301</v>
      </c>
      <c r="Y757" s="5">
        <v>1429.0360865125001</v>
      </c>
      <c r="Z757" s="5">
        <v>1252.435246667425</v>
      </c>
      <c r="AA757" s="5">
        <v>1376.3576022033501</v>
      </c>
      <c r="AB757" s="5">
        <v>1423.6491699595399</v>
      </c>
      <c r="AC757" s="5">
        <v>1504.4847817879049</v>
      </c>
      <c r="AD757" s="5">
        <v>1456.7198262096649</v>
      </c>
      <c r="AE757" s="5">
        <v>1511.0855916579101</v>
      </c>
      <c r="AF757" s="5">
        <v>1476.39263103654</v>
      </c>
      <c r="AG757" s="5">
        <v>1512.267585232745</v>
      </c>
    </row>
    <row r="758" spans="1:33">
      <c r="A758" s="56" t="s">
        <v>80</v>
      </c>
      <c r="B758" s="56" t="s">
        <v>197</v>
      </c>
      <c r="C758" s="56" t="s">
        <v>230</v>
      </c>
      <c r="D758" s="56" t="s">
        <v>231</v>
      </c>
      <c r="E758" s="56" t="s">
        <v>217</v>
      </c>
      <c r="F758" s="5">
        <v>2699.274491479051</v>
      </c>
      <c r="G758" s="5">
        <v>2652.5031613864999</v>
      </c>
      <c r="H758" s="5">
        <v>2820.4218752134002</v>
      </c>
      <c r="I758" s="5">
        <v>2953.005955117439</v>
      </c>
      <c r="J758" s="5">
        <v>3439.1505833547349</v>
      </c>
      <c r="K758" s="5">
        <v>3855.0814991685802</v>
      </c>
      <c r="L758" s="5">
        <v>3826.1198385836701</v>
      </c>
      <c r="M758" s="5">
        <v>4149.9020395629459</v>
      </c>
      <c r="N758" s="5">
        <v>3927.6335527087199</v>
      </c>
      <c r="O758" s="5">
        <v>3731.3466453915498</v>
      </c>
      <c r="P758" s="5">
        <v>5046.6722322878404</v>
      </c>
      <c r="Q758" s="5">
        <v>6503.7819136056396</v>
      </c>
      <c r="R758" s="5">
        <v>7006.6329232725757</v>
      </c>
      <c r="S758" s="5">
        <v>6898.7826910270869</v>
      </c>
      <c r="T758" s="5">
        <v>7252.6637658975051</v>
      </c>
      <c r="U758" s="5">
        <v>7910.3799013021053</v>
      </c>
      <c r="V758" s="5">
        <v>8532.1377808818652</v>
      </c>
      <c r="W758" s="5">
        <v>8565.8106706830149</v>
      </c>
      <c r="X758" s="5">
        <v>8758.2538535469321</v>
      </c>
      <c r="Y758" s="5">
        <v>8694.2884760521956</v>
      </c>
      <c r="Z758" s="5">
        <v>7581.5038525832952</v>
      </c>
      <c r="AA758" s="5">
        <v>8409.0794787147843</v>
      </c>
      <c r="AB758" s="5">
        <v>8768.9206460431669</v>
      </c>
      <c r="AC758" s="5">
        <v>9256.5370830740649</v>
      </c>
      <c r="AD758" s="5">
        <v>8940.8201173697817</v>
      </c>
      <c r="AE758" s="5">
        <v>9047.4645418236232</v>
      </c>
      <c r="AF758" s="5">
        <v>9001.4709263618424</v>
      </c>
      <c r="AG758" s="5">
        <v>9270.1691254351881</v>
      </c>
    </row>
    <row r="759" spans="1:33">
      <c r="A759" s="56" t="s">
        <v>80</v>
      </c>
      <c r="B759" s="56" t="s">
        <v>197</v>
      </c>
      <c r="C759" s="56" t="s">
        <v>232</v>
      </c>
      <c r="D759" s="56" t="s">
        <v>233</v>
      </c>
      <c r="E759" s="56" t="s">
        <v>217</v>
      </c>
      <c r="F759" s="5">
        <v>0</v>
      </c>
      <c r="G759" s="5">
        <v>6.9509000000000007E-7</v>
      </c>
      <c r="H759" s="5">
        <v>5.4914799999999976E-6</v>
      </c>
      <c r="I759" s="5">
        <v>2.0031146500000009E-4</v>
      </c>
      <c r="J759" s="5">
        <v>283.06752334346021</v>
      </c>
      <c r="K759" s="5">
        <v>306.03192351971478</v>
      </c>
      <c r="L759" s="5">
        <v>298.10944336461478</v>
      </c>
      <c r="M759" s="5">
        <v>295.25636354923472</v>
      </c>
      <c r="N759" s="5">
        <v>281.14940863136508</v>
      </c>
      <c r="O759" s="5">
        <v>242.2231035475302</v>
      </c>
      <c r="P759" s="5">
        <v>283.77902715802992</v>
      </c>
      <c r="Q759" s="5">
        <v>290.72082785521008</v>
      </c>
      <c r="R759" s="5">
        <v>340.77166762977492</v>
      </c>
      <c r="S759" s="5">
        <v>350.73407285577969</v>
      </c>
      <c r="T759" s="5">
        <v>387.35176945123999</v>
      </c>
      <c r="U759" s="5">
        <v>398.40604426139993</v>
      </c>
      <c r="V759" s="5">
        <v>441.09578637362</v>
      </c>
      <c r="W759" s="5">
        <v>438.78820535261502</v>
      </c>
      <c r="X759" s="5">
        <v>457.10481454857978</v>
      </c>
      <c r="Y759" s="5">
        <v>466.31522033464972</v>
      </c>
      <c r="Z759" s="5">
        <v>400.30014612936009</v>
      </c>
      <c r="AA759" s="5">
        <v>444.9590615042751</v>
      </c>
      <c r="AB759" s="5">
        <v>449.76199393800988</v>
      </c>
      <c r="AC759" s="5">
        <v>478.81884130481529</v>
      </c>
      <c r="AD759" s="5">
        <v>475.38151486612543</v>
      </c>
      <c r="AE759" s="5">
        <v>479.20393602515469</v>
      </c>
      <c r="AF759" s="5">
        <v>470.39502675566013</v>
      </c>
      <c r="AG759" s="5">
        <v>485.11140713172</v>
      </c>
    </row>
    <row r="760" spans="1:33">
      <c r="A760" s="56" t="s">
        <v>80</v>
      </c>
      <c r="B760" s="56" t="s">
        <v>163</v>
      </c>
      <c r="C760" s="56" t="s">
        <v>234</v>
      </c>
      <c r="D760" s="56" t="s">
        <v>235</v>
      </c>
      <c r="E760" s="56" t="s">
        <v>217</v>
      </c>
      <c r="F760" s="5">
        <v>3.7904150000000008E-6</v>
      </c>
      <c r="G760" s="5">
        <v>3.233655000000002E-6</v>
      </c>
      <c r="H760" s="5">
        <v>9.8949099999999913E-6</v>
      </c>
      <c r="I760" s="5">
        <v>1.7365939999999988E-5</v>
      </c>
      <c r="J760" s="5">
        <v>1.717688E-5</v>
      </c>
      <c r="K760" s="5">
        <v>1.7445691200000011E-3</v>
      </c>
      <c r="L760" s="5">
        <v>1.6915592700000009E-3</v>
      </c>
      <c r="M760" s="5">
        <v>1.5767955700000001E-3</v>
      </c>
      <c r="N760" s="5">
        <v>1.5987032799999999E-3</v>
      </c>
      <c r="O760" s="5">
        <v>1.4052846650000001E-3</v>
      </c>
      <c r="P760" s="5">
        <v>1393.325884323189</v>
      </c>
      <c r="Q760" s="5">
        <v>2031.674411557334</v>
      </c>
      <c r="R760" s="5">
        <v>2068.087560415649</v>
      </c>
      <c r="S760" s="5">
        <v>3265.378676958177</v>
      </c>
      <c r="T760" s="5">
        <v>3254.805221734659</v>
      </c>
      <c r="U760" s="5">
        <v>3219.9195568710988</v>
      </c>
      <c r="V760" s="5">
        <v>3643.615066659233</v>
      </c>
      <c r="W760" s="5">
        <v>3586.6427613222918</v>
      </c>
      <c r="X760" s="5">
        <v>3482.1365439248561</v>
      </c>
      <c r="Y760" s="5">
        <v>3424.1847291947488</v>
      </c>
      <c r="Z760" s="5">
        <v>2895.4576653756681</v>
      </c>
      <c r="AA760" s="5">
        <v>3064.9835563047131</v>
      </c>
      <c r="AB760" s="5">
        <v>3487.684841901169</v>
      </c>
      <c r="AC760" s="5">
        <v>3579.9095260389909</v>
      </c>
      <c r="AD760" s="5">
        <v>3389.0620705150368</v>
      </c>
      <c r="AE760" s="5">
        <v>3464.0957013948632</v>
      </c>
      <c r="AF760" s="5">
        <v>3372.3759466842612</v>
      </c>
      <c r="AG760" s="5">
        <v>3600.0506356212309</v>
      </c>
    </row>
    <row r="761" spans="1:33">
      <c r="A761" s="56" t="s">
        <v>80</v>
      </c>
      <c r="B761" s="56" t="s">
        <v>163</v>
      </c>
      <c r="C761" s="56" t="s">
        <v>236</v>
      </c>
      <c r="D761" s="56" t="s">
        <v>237</v>
      </c>
      <c r="E761" s="56" t="s">
        <v>217</v>
      </c>
      <c r="F761" s="5">
        <v>353.70415747377962</v>
      </c>
      <c r="G761" s="5">
        <v>308.42938859569489</v>
      </c>
      <c r="H761" s="5">
        <v>340.24697145631018</v>
      </c>
      <c r="I761" s="5">
        <v>343.61205899931508</v>
      </c>
      <c r="J761" s="5">
        <v>335.45502952662019</v>
      </c>
      <c r="K761" s="5">
        <v>425.44771157917017</v>
      </c>
      <c r="L761" s="5">
        <v>418.22123591865989</v>
      </c>
      <c r="M761" s="5">
        <v>395.23524610391479</v>
      </c>
      <c r="N761" s="5">
        <v>417.62291304988509</v>
      </c>
      <c r="O761" s="5">
        <v>396.30267938521507</v>
      </c>
      <c r="P761" s="5">
        <v>425.39111011018508</v>
      </c>
      <c r="Q761" s="5">
        <v>454.59390019391969</v>
      </c>
      <c r="R761" s="5">
        <v>466.31212985969961</v>
      </c>
      <c r="S761" s="5">
        <v>477.69257046568521</v>
      </c>
      <c r="T761" s="5">
        <v>496.32385971749028</v>
      </c>
      <c r="U761" s="5">
        <v>488.63995772857521</v>
      </c>
      <c r="V761" s="5">
        <v>540.06822033601509</v>
      </c>
      <c r="W761" s="5">
        <v>548.83333458171001</v>
      </c>
      <c r="X761" s="5">
        <v>544.95544633321981</v>
      </c>
      <c r="Y761" s="5">
        <v>564.3882471375249</v>
      </c>
      <c r="Z761" s="5">
        <v>521.68346243723511</v>
      </c>
      <c r="AA761" s="5">
        <v>536.84228648976523</v>
      </c>
      <c r="AB761" s="5">
        <v>566.02732628345507</v>
      </c>
      <c r="AC761" s="5">
        <v>574.53484695271482</v>
      </c>
      <c r="AD761" s="5">
        <v>577.37373355323996</v>
      </c>
      <c r="AE761" s="5">
        <v>580.40644702407985</v>
      </c>
      <c r="AF761" s="5">
        <v>565.06499165896025</v>
      </c>
      <c r="AG761" s="5">
        <v>592.44719454642495</v>
      </c>
    </row>
    <row r="762" spans="1:33">
      <c r="A762" s="56" t="s">
        <v>80</v>
      </c>
      <c r="B762" s="56" t="s">
        <v>163</v>
      </c>
      <c r="C762" s="56" t="s">
        <v>238</v>
      </c>
      <c r="D762" s="56" t="s">
        <v>239</v>
      </c>
      <c r="E762" s="56" t="s">
        <v>217</v>
      </c>
      <c r="F762" s="5">
        <v>1020.5970750461451</v>
      </c>
      <c r="G762" s="5">
        <v>953.71706935925954</v>
      </c>
      <c r="H762" s="5">
        <v>999.77789328624067</v>
      </c>
      <c r="I762" s="5">
        <v>1037.6271926387001</v>
      </c>
      <c r="J762" s="5">
        <v>998.99771815620954</v>
      </c>
      <c r="K762" s="5">
        <v>1110.3867432674399</v>
      </c>
      <c r="L762" s="5">
        <v>1070.48028562174</v>
      </c>
      <c r="M762" s="5">
        <v>1018.12471645876</v>
      </c>
      <c r="N762" s="5">
        <v>1018.931087846535</v>
      </c>
      <c r="O762" s="5">
        <v>865.55563253086018</v>
      </c>
      <c r="P762" s="5">
        <v>983.79560902963476</v>
      </c>
      <c r="Q762" s="5">
        <v>1078.9655426198451</v>
      </c>
      <c r="R762" s="5">
        <v>1226.018915190924</v>
      </c>
      <c r="S762" s="5">
        <v>1197.3300886966899</v>
      </c>
      <c r="T762" s="5">
        <v>1296.724301467149</v>
      </c>
      <c r="U762" s="5">
        <v>1322.098041932144</v>
      </c>
      <c r="V762" s="5">
        <v>1513.8564010197699</v>
      </c>
      <c r="W762" s="5">
        <v>1502.898547023641</v>
      </c>
      <c r="X762" s="5">
        <v>1528.1866345675001</v>
      </c>
      <c r="Y762" s="5">
        <v>1548.518839066739</v>
      </c>
      <c r="Z762" s="5">
        <v>1334.5304148400239</v>
      </c>
      <c r="AA762" s="5">
        <v>1448.6036043070101</v>
      </c>
      <c r="AB762" s="5">
        <v>1569.1982756499001</v>
      </c>
      <c r="AC762" s="5">
        <v>1632.69343121208</v>
      </c>
      <c r="AD762" s="5">
        <v>1606.7397971010289</v>
      </c>
      <c r="AE762" s="5">
        <v>1647.5159173245161</v>
      </c>
      <c r="AF762" s="5">
        <v>1561.4567906567011</v>
      </c>
      <c r="AG762" s="5">
        <v>1709.548517955745</v>
      </c>
    </row>
    <row r="763" spans="1:33">
      <c r="A763" s="56" t="s">
        <v>80</v>
      </c>
      <c r="B763" s="56" t="s">
        <v>163</v>
      </c>
      <c r="C763" s="56" t="s">
        <v>240</v>
      </c>
      <c r="D763" s="56" t="s">
        <v>241</v>
      </c>
      <c r="E763" s="56" t="s">
        <v>217</v>
      </c>
      <c r="F763" s="5">
        <v>1561.55823671945</v>
      </c>
      <c r="G763" s="5">
        <v>1469.11119646614</v>
      </c>
      <c r="H763" s="5">
        <v>1515.835199865455</v>
      </c>
      <c r="I763" s="5">
        <v>5315.0803224363681</v>
      </c>
      <c r="J763" s="5">
        <v>5590.4473561908399</v>
      </c>
      <c r="K763" s="5">
        <v>9006.1298851980791</v>
      </c>
      <c r="L763" s="5">
        <v>8910.5998858749408</v>
      </c>
      <c r="M763" s="5">
        <v>8578.7671800777007</v>
      </c>
      <c r="N763" s="5">
        <v>8806.8110036897851</v>
      </c>
      <c r="O763" s="5">
        <v>8196.8238937658298</v>
      </c>
      <c r="P763" s="5">
        <v>9070.136399280078</v>
      </c>
      <c r="Q763" s="5">
        <v>10008.18318901059</v>
      </c>
      <c r="R763" s="5">
        <v>9852.0206877729634</v>
      </c>
      <c r="S763" s="5">
        <v>9950.7537722307916</v>
      </c>
      <c r="T763" s="5">
        <v>9967.3529168436198</v>
      </c>
      <c r="U763" s="5">
        <v>10319.80937805869</v>
      </c>
      <c r="V763" s="5">
        <v>11530.10169757652</v>
      </c>
      <c r="W763" s="5">
        <v>11409.86246253731</v>
      </c>
      <c r="X763" s="5">
        <v>11228.9501401098</v>
      </c>
      <c r="Y763" s="5">
        <v>11368.035099876421</v>
      </c>
      <c r="Z763" s="5">
        <v>10297.70739159153</v>
      </c>
      <c r="AA763" s="5">
        <v>10654.71753589282</v>
      </c>
      <c r="AB763" s="5">
        <v>11528.495924779691</v>
      </c>
      <c r="AC763" s="5">
        <v>11475.30417096822</v>
      </c>
      <c r="AD763" s="5">
        <v>11429.71063780334</v>
      </c>
      <c r="AE763" s="5">
        <v>11196.521962022791</v>
      </c>
      <c r="AF763" s="5">
        <v>10948.96719068743</v>
      </c>
      <c r="AG763" s="5">
        <v>11660.92512800312</v>
      </c>
    </row>
    <row r="764" spans="1:33">
      <c r="A764" s="56" t="s">
        <v>80</v>
      </c>
      <c r="B764" s="56" t="s">
        <v>163</v>
      </c>
      <c r="C764" s="56" t="s">
        <v>242</v>
      </c>
      <c r="D764" s="56" t="s">
        <v>243</v>
      </c>
      <c r="E764" s="56" t="s">
        <v>217</v>
      </c>
      <c r="F764" s="5">
        <v>106.1584071087249</v>
      </c>
      <c r="G764" s="5">
        <v>94.327683681920107</v>
      </c>
      <c r="H764" s="5">
        <v>176.47056265605499</v>
      </c>
      <c r="I764" s="5">
        <v>162.22028169186501</v>
      </c>
      <c r="J764" s="5">
        <v>355.79466478749498</v>
      </c>
      <c r="K764" s="5">
        <v>399.73127796737032</v>
      </c>
      <c r="L764" s="5">
        <v>440.48782276088502</v>
      </c>
      <c r="M764" s="5">
        <v>446.08259979433501</v>
      </c>
      <c r="N764" s="5">
        <v>411.753402296395</v>
      </c>
      <c r="O764" s="5">
        <v>434.18040683937488</v>
      </c>
      <c r="P764" s="5">
        <v>477.24909560605539</v>
      </c>
      <c r="Q764" s="5">
        <v>496.13219121903012</v>
      </c>
      <c r="R764" s="5">
        <v>483.63264137818982</v>
      </c>
      <c r="S764" s="5">
        <v>482.39759641498517</v>
      </c>
      <c r="T764" s="5">
        <v>479.75747602158992</v>
      </c>
      <c r="U764" s="5">
        <v>571.42874387657469</v>
      </c>
      <c r="V764" s="5">
        <v>631.9865569323249</v>
      </c>
      <c r="W764" s="5">
        <v>672.05973948542487</v>
      </c>
      <c r="X764" s="5">
        <v>704.05949422714525</v>
      </c>
      <c r="Y764" s="5">
        <v>676.93506728998011</v>
      </c>
      <c r="Z764" s="5">
        <v>633.3979262860496</v>
      </c>
      <c r="AA764" s="5">
        <v>682.34957311031064</v>
      </c>
      <c r="AB764" s="5">
        <v>697.91211499450935</v>
      </c>
      <c r="AC764" s="5">
        <v>706.32456036741496</v>
      </c>
      <c r="AD764" s="5">
        <v>707.29583595255986</v>
      </c>
      <c r="AE764" s="5">
        <v>662.5133342069953</v>
      </c>
      <c r="AF764" s="5">
        <v>686.07210001650981</v>
      </c>
      <c r="AG764" s="5">
        <v>713.73607613219542</v>
      </c>
    </row>
    <row r="765" spans="1:33">
      <c r="A765" s="56" t="s">
        <v>80</v>
      </c>
      <c r="B765" s="56" t="s">
        <v>163</v>
      </c>
      <c r="C765" s="56" t="s">
        <v>244</v>
      </c>
      <c r="D765" s="56" t="s">
        <v>245</v>
      </c>
      <c r="E765" s="56" t="s">
        <v>217</v>
      </c>
      <c r="F765" s="5">
        <v>1738.4279082042999</v>
      </c>
      <c r="G765" s="5">
        <v>1583.7715090909601</v>
      </c>
      <c r="H765" s="5">
        <v>2499.078444640566</v>
      </c>
      <c r="I765" s="5">
        <v>2417.469399132955</v>
      </c>
      <c r="J765" s="5">
        <v>2406.4421267718199</v>
      </c>
      <c r="K765" s="5">
        <v>2560.0861873714598</v>
      </c>
      <c r="L765" s="5">
        <v>2625.7343773931311</v>
      </c>
      <c r="M765" s="5">
        <v>2588.9693905331801</v>
      </c>
      <c r="N765" s="5">
        <v>2715.6716679332162</v>
      </c>
      <c r="O765" s="5">
        <v>2749.374637521335</v>
      </c>
      <c r="P765" s="5">
        <v>2974.7631325257862</v>
      </c>
      <c r="Q765" s="5">
        <v>3085.7722106237902</v>
      </c>
      <c r="R765" s="5">
        <v>2893.0734911923801</v>
      </c>
      <c r="S765" s="5">
        <v>3157.1991740222961</v>
      </c>
      <c r="T765" s="5">
        <v>3174.0624303601612</v>
      </c>
      <c r="U765" s="5">
        <v>3354.8552135066861</v>
      </c>
      <c r="V765" s="5">
        <v>3721.8196671659098</v>
      </c>
      <c r="W765" s="5">
        <v>3842.3314165259299</v>
      </c>
      <c r="X765" s="5">
        <v>3813.802826997598</v>
      </c>
      <c r="Y765" s="5">
        <v>3877.9130269550419</v>
      </c>
      <c r="Z765" s="5">
        <v>3607.935842896039</v>
      </c>
      <c r="AA765" s="5">
        <v>3831.7522299779398</v>
      </c>
      <c r="AB765" s="5">
        <v>3932.0801585959498</v>
      </c>
      <c r="AC765" s="5">
        <v>3779.2828744001108</v>
      </c>
      <c r="AD765" s="5">
        <v>3956.5803690493849</v>
      </c>
      <c r="AE765" s="5">
        <v>3783.601161059571</v>
      </c>
      <c r="AF765" s="5">
        <v>3900.3022788691401</v>
      </c>
      <c r="AG765" s="5">
        <v>3855.6684272167749</v>
      </c>
    </row>
    <row r="766" spans="1:33">
      <c r="A766" s="56" t="s">
        <v>80</v>
      </c>
      <c r="B766" s="56" t="s">
        <v>163</v>
      </c>
      <c r="C766" s="56" t="s">
        <v>246</v>
      </c>
      <c r="D766" s="56" t="s">
        <v>247</v>
      </c>
      <c r="E766" s="56" t="s">
        <v>217</v>
      </c>
      <c r="F766" s="5">
        <v>822.90641856153991</v>
      </c>
      <c r="G766" s="5">
        <v>786.96861667666019</v>
      </c>
      <c r="H766" s="5">
        <v>871.30586144731546</v>
      </c>
      <c r="I766" s="5">
        <v>832.75132039273012</v>
      </c>
      <c r="J766" s="5">
        <v>835.68565969168537</v>
      </c>
      <c r="K766" s="5">
        <v>917.5465794148198</v>
      </c>
      <c r="L766" s="5">
        <v>2378.574421535699</v>
      </c>
      <c r="M766" s="5">
        <v>2288.7353468904839</v>
      </c>
      <c r="N766" s="5">
        <v>2491.8920254762152</v>
      </c>
      <c r="O766" s="5">
        <v>2277.3823025914362</v>
      </c>
      <c r="P766" s="5">
        <v>2451.50000011367</v>
      </c>
      <c r="Q766" s="5">
        <v>2512.323250089386</v>
      </c>
      <c r="R766" s="5">
        <v>2345.3515569003812</v>
      </c>
      <c r="S766" s="5">
        <v>2671.226192116635</v>
      </c>
      <c r="T766" s="5">
        <v>2697.608231598676</v>
      </c>
      <c r="U766" s="5">
        <v>2665.23473928252</v>
      </c>
      <c r="V766" s="5">
        <v>2885.272215964359</v>
      </c>
      <c r="W766" s="5">
        <v>2913.480687711889</v>
      </c>
      <c r="X766" s="5">
        <v>2865.3652675095118</v>
      </c>
      <c r="Y766" s="5">
        <v>2946.712586355759</v>
      </c>
      <c r="Z766" s="5">
        <v>2676.1295428684102</v>
      </c>
      <c r="AA766" s="5">
        <v>2891.4064347513481</v>
      </c>
      <c r="AB766" s="5">
        <v>2955.3063580061321</v>
      </c>
      <c r="AC766" s="5">
        <v>2823.0860964220528</v>
      </c>
      <c r="AD766" s="5">
        <v>2965.744260628016</v>
      </c>
      <c r="AE766" s="5">
        <v>2859.9698055810309</v>
      </c>
      <c r="AF766" s="5">
        <v>2874.4616083097549</v>
      </c>
      <c r="AG766" s="5">
        <v>2895.6347153648412</v>
      </c>
    </row>
    <row r="767" spans="1:33">
      <c r="A767" s="56" t="s">
        <v>80</v>
      </c>
      <c r="B767" s="56" t="s">
        <v>163</v>
      </c>
      <c r="C767" s="56" t="s">
        <v>248</v>
      </c>
      <c r="D767" s="56" t="s">
        <v>249</v>
      </c>
      <c r="E767" s="56" t="s">
        <v>217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</row>
    <row r="768" spans="1:33">
      <c r="A768" s="56" t="s">
        <v>80</v>
      </c>
      <c r="B768" s="56" t="s">
        <v>163</v>
      </c>
      <c r="C768" s="56" t="s">
        <v>250</v>
      </c>
      <c r="D768" s="56" t="s">
        <v>251</v>
      </c>
      <c r="E768" s="56" t="s">
        <v>217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</row>
    <row r="769" spans="1:33">
      <c r="A769" s="56" t="s">
        <v>80</v>
      </c>
      <c r="B769" s="56" t="s">
        <v>198</v>
      </c>
      <c r="C769" s="56" t="s">
        <v>252</v>
      </c>
      <c r="D769" s="56" t="s">
        <v>253</v>
      </c>
      <c r="E769" s="56" t="s">
        <v>217</v>
      </c>
      <c r="F769" s="5">
        <v>0</v>
      </c>
      <c r="G769" s="5">
        <v>2.4584999999999999E-7</v>
      </c>
      <c r="H769" s="5">
        <v>9.8944500000000019E-7</v>
      </c>
      <c r="I769" s="5">
        <v>1.59899E-6</v>
      </c>
      <c r="J769" s="5">
        <v>1.6059299999999999E-6</v>
      </c>
      <c r="K769" s="5">
        <v>2.9792549999999998E-6</v>
      </c>
      <c r="L769" s="5">
        <v>2.631957999999998E-5</v>
      </c>
      <c r="M769" s="5">
        <v>3.5394499999999988E-5</v>
      </c>
      <c r="N769" s="5">
        <v>1.3421797799999999E-3</v>
      </c>
      <c r="O769" s="5">
        <v>1.2744773550000001E-3</v>
      </c>
      <c r="P769" s="5">
        <v>1.351997339999999E-3</v>
      </c>
      <c r="Q769" s="5">
        <v>1.45546495E-3</v>
      </c>
      <c r="R769" s="5">
        <v>1.361696660000001E-3</v>
      </c>
      <c r="S769" s="5">
        <v>639.29745930492993</v>
      </c>
      <c r="T769" s="5">
        <v>675.01618190419993</v>
      </c>
      <c r="U769" s="5">
        <v>692.88669883733519</v>
      </c>
      <c r="V769" s="5">
        <v>732.55727482702991</v>
      </c>
      <c r="W769" s="5">
        <v>737.26991441713426</v>
      </c>
      <c r="X769" s="5">
        <v>701.09688223199964</v>
      </c>
      <c r="Y769" s="5">
        <v>676.81898700132535</v>
      </c>
      <c r="Z769" s="5">
        <v>616.85726141291514</v>
      </c>
      <c r="AA769" s="5">
        <v>660.47848691089496</v>
      </c>
      <c r="AB769" s="5">
        <v>726.01120963782944</v>
      </c>
      <c r="AC769" s="5">
        <v>679.73737900312551</v>
      </c>
      <c r="AD769" s="5">
        <v>696.52993277236556</v>
      </c>
      <c r="AE769" s="5">
        <v>718.01620229706509</v>
      </c>
      <c r="AF769" s="5">
        <v>739.44559089245467</v>
      </c>
      <c r="AG769" s="5">
        <v>765.50429356733059</v>
      </c>
    </row>
    <row r="770" spans="1:33">
      <c r="A770" s="56" t="s">
        <v>80</v>
      </c>
      <c r="B770" s="56" t="s">
        <v>198</v>
      </c>
      <c r="C770" s="56" t="s">
        <v>254</v>
      </c>
      <c r="D770" s="56" t="s">
        <v>255</v>
      </c>
      <c r="E770" s="56" t="s">
        <v>217</v>
      </c>
      <c r="F770" s="5">
        <v>0</v>
      </c>
      <c r="G770" s="5">
        <v>4.8588000000000006E-7</v>
      </c>
      <c r="H770" s="5">
        <v>4.0585150000000004E-6</v>
      </c>
      <c r="I770" s="5">
        <v>3.988185E-6</v>
      </c>
      <c r="J770" s="5">
        <v>3.5333700000000012E-6</v>
      </c>
      <c r="K770" s="5">
        <v>5.6240500000000034E-6</v>
      </c>
      <c r="L770" s="5">
        <v>741.68913791984971</v>
      </c>
      <c r="M770" s="5">
        <v>784.47557546920973</v>
      </c>
      <c r="N770" s="5">
        <v>865.07907424710538</v>
      </c>
      <c r="O770" s="5">
        <v>808.02436474908018</v>
      </c>
      <c r="P770" s="5">
        <v>862.61663657024076</v>
      </c>
      <c r="Q770" s="5">
        <v>911.75769097331499</v>
      </c>
      <c r="R770" s="5">
        <v>814.75375683115988</v>
      </c>
      <c r="S770" s="5">
        <v>934.45625184415985</v>
      </c>
      <c r="T770" s="5">
        <v>942.38304467986006</v>
      </c>
      <c r="U770" s="5">
        <v>933.01767156239453</v>
      </c>
      <c r="V770" s="5">
        <v>1040.8869169678401</v>
      </c>
      <c r="W770" s="5">
        <v>1048.0570473187649</v>
      </c>
      <c r="X770" s="5">
        <v>1038.1827462695601</v>
      </c>
      <c r="Y770" s="5">
        <v>1048.2872231614549</v>
      </c>
      <c r="Z770" s="5">
        <v>1010.505113796655</v>
      </c>
      <c r="AA770" s="5">
        <v>1065.9416510195149</v>
      </c>
      <c r="AB770" s="5">
        <v>1102.5489286605759</v>
      </c>
      <c r="AC770" s="5">
        <v>1040.9529255479449</v>
      </c>
      <c r="AD770" s="5">
        <v>1118.6036283516351</v>
      </c>
      <c r="AE770" s="5">
        <v>1095.4827639634459</v>
      </c>
      <c r="AF770" s="5">
        <v>1088.059711949131</v>
      </c>
      <c r="AG770" s="5">
        <v>1118.3780761896139</v>
      </c>
    </row>
    <row r="771" spans="1:33">
      <c r="A771" s="56" t="s">
        <v>80</v>
      </c>
      <c r="B771" s="56" t="s">
        <v>198</v>
      </c>
      <c r="C771" s="56" t="s">
        <v>256</v>
      </c>
      <c r="D771" s="56" t="s">
        <v>257</v>
      </c>
      <c r="E771" s="56" t="s">
        <v>217</v>
      </c>
      <c r="F771" s="5">
        <v>1165.5462790398651</v>
      </c>
      <c r="G771" s="5">
        <v>1020.96517102379</v>
      </c>
      <c r="H771" s="5">
        <v>1103.67961358454</v>
      </c>
      <c r="I771" s="5">
        <v>1046.96307943233</v>
      </c>
      <c r="J771" s="5">
        <v>1042.0138399244149</v>
      </c>
      <c r="K771" s="5">
        <v>1080.066247705005</v>
      </c>
      <c r="L771" s="5">
        <v>1227.78693671835</v>
      </c>
      <c r="M771" s="5">
        <v>1209.9963153128699</v>
      </c>
      <c r="N771" s="5">
        <v>1224.5616537943599</v>
      </c>
      <c r="O771" s="5">
        <v>1193.0174489076551</v>
      </c>
      <c r="P771" s="5">
        <v>1262.8287815755</v>
      </c>
      <c r="Q771" s="5">
        <v>1283.38906488919</v>
      </c>
      <c r="R771" s="5">
        <v>1227.670883652776</v>
      </c>
      <c r="S771" s="5">
        <v>1315.6346733994301</v>
      </c>
      <c r="T771" s="5">
        <v>1309.3945883879651</v>
      </c>
      <c r="U771" s="5">
        <v>1309.939588442465</v>
      </c>
      <c r="V771" s="5">
        <v>1407.60991880503</v>
      </c>
      <c r="W771" s="5">
        <v>1442.15000865961</v>
      </c>
      <c r="X771" s="5">
        <v>1440.8895603758449</v>
      </c>
      <c r="Y771" s="5">
        <v>1437.824333047505</v>
      </c>
      <c r="Z771" s="5">
        <v>1391.8230509449199</v>
      </c>
      <c r="AA771" s="5">
        <v>1464.64743170364</v>
      </c>
      <c r="AB771" s="5">
        <v>1495.000273834705</v>
      </c>
      <c r="AC771" s="5">
        <v>1446.04193003145</v>
      </c>
      <c r="AD771" s="5">
        <v>1509.347042768866</v>
      </c>
      <c r="AE771" s="5">
        <v>1484.9450662945751</v>
      </c>
      <c r="AF771" s="5">
        <v>1490.0830175439889</v>
      </c>
      <c r="AG771" s="5">
        <v>1527.815176379896</v>
      </c>
    </row>
    <row r="772" spans="1:33">
      <c r="A772" s="56" t="s">
        <v>80</v>
      </c>
      <c r="B772" s="56" t="s">
        <v>198</v>
      </c>
      <c r="C772" s="56" t="s">
        <v>258</v>
      </c>
      <c r="D772" s="56" t="s">
        <v>259</v>
      </c>
      <c r="E772" s="56" t="s">
        <v>217</v>
      </c>
      <c r="F772" s="5">
        <v>0</v>
      </c>
      <c r="G772" s="5">
        <v>5.1628500000000005E-7</v>
      </c>
      <c r="H772" s="5">
        <v>3.808035000000001E-6</v>
      </c>
      <c r="I772" s="5">
        <v>4.411300000000003E-6</v>
      </c>
      <c r="J772" s="5">
        <v>4.2454299999999937E-6</v>
      </c>
      <c r="K772" s="5">
        <v>7.0204000000000006E-6</v>
      </c>
      <c r="L772" s="5">
        <v>794.06702658154018</v>
      </c>
      <c r="M772" s="5">
        <v>738.25170299027479</v>
      </c>
      <c r="N772" s="5">
        <v>730.59161196048024</v>
      </c>
      <c r="O772" s="5">
        <v>654.7679652585</v>
      </c>
      <c r="P772" s="5">
        <v>718.33424157834077</v>
      </c>
      <c r="Q772" s="5">
        <v>753.41802315500433</v>
      </c>
      <c r="R772" s="5">
        <v>696.65860375531963</v>
      </c>
      <c r="S772" s="5">
        <v>1491.9990447845989</v>
      </c>
      <c r="T772" s="5">
        <v>1554.4794147644609</v>
      </c>
      <c r="U772" s="5">
        <v>1518.218023718855</v>
      </c>
      <c r="V772" s="5">
        <v>2415.9605167420218</v>
      </c>
      <c r="W772" s="5">
        <v>2507.149738140814</v>
      </c>
      <c r="X772" s="5">
        <v>2372.0285825323999</v>
      </c>
      <c r="Y772" s="5">
        <v>2609.8850074789611</v>
      </c>
      <c r="Z772" s="5">
        <v>2409.8720135870872</v>
      </c>
      <c r="AA772" s="5">
        <v>2787.4234191486971</v>
      </c>
      <c r="AB772" s="5">
        <v>2843.830848405803</v>
      </c>
      <c r="AC772" s="5">
        <v>2655.6936541461851</v>
      </c>
      <c r="AD772" s="5">
        <v>2891.454450288305</v>
      </c>
      <c r="AE772" s="5">
        <v>3049.2186277670939</v>
      </c>
      <c r="AF772" s="5">
        <v>3045.4443994264102</v>
      </c>
      <c r="AG772" s="5">
        <v>3243.2712326373612</v>
      </c>
    </row>
    <row r="773" spans="1:33">
      <c r="A773" s="56" t="s">
        <v>80</v>
      </c>
      <c r="B773" s="56" t="s">
        <v>198</v>
      </c>
      <c r="C773" s="56" t="s">
        <v>260</v>
      </c>
      <c r="D773" s="56" t="s">
        <v>261</v>
      </c>
      <c r="E773" s="56" t="s">
        <v>217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</row>
    <row r="774" spans="1:33">
      <c r="A774" s="56" t="s">
        <v>80</v>
      </c>
      <c r="B774" s="56" t="s">
        <v>198</v>
      </c>
      <c r="C774" s="56" t="s">
        <v>262</v>
      </c>
      <c r="D774" s="56" t="s">
        <v>263</v>
      </c>
      <c r="E774" s="56" t="s">
        <v>217</v>
      </c>
      <c r="F774" s="5">
        <v>0</v>
      </c>
      <c r="G774" s="5">
        <v>3.5710499999999991E-7</v>
      </c>
      <c r="H774" s="5">
        <v>1.4702750000000001E-6</v>
      </c>
      <c r="I774" s="5">
        <v>2.1466750000000001E-6</v>
      </c>
      <c r="J774" s="5">
        <v>2.0742949999999998E-6</v>
      </c>
      <c r="K774" s="5">
        <v>3.8509249999999974E-6</v>
      </c>
      <c r="L774" s="5">
        <v>470.77445126289018</v>
      </c>
      <c r="M774" s="5">
        <v>440.00165871747038</v>
      </c>
      <c r="N774" s="5">
        <v>798.80511303799983</v>
      </c>
      <c r="O774" s="5">
        <v>746.09777017803549</v>
      </c>
      <c r="P774" s="5">
        <v>782.36237377132534</v>
      </c>
      <c r="Q774" s="5">
        <v>1223.8478333533681</v>
      </c>
      <c r="R774" s="5">
        <v>1146.06314983575</v>
      </c>
      <c r="S774" s="5">
        <v>2191.6992766943849</v>
      </c>
      <c r="T774" s="5">
        <v>2291.926482563571</v>
      </c>
      <c r="U774" s="5">
        <v>2752.4777776790738</v>
      </c>
      <c r="V774" s="5">
        <v>4223.3049998554498</v>
      </c>
      <c r="W774" s="5">
        <v>4301.5953607187566</v>
      </c>
      <c r="X774" s="5">
        <v>4018.4694644536162</v>
      </c>
      <c r="Y774" s="5">
        <v>3939.2105083948941</v>
      </c>
      <c r="Z774" s="5">
        <v>3582.1502939410698</v>
      </c>
      <c r="AA774" s="5">
        <v>3874.9471150123541</v>
      </c>
      <c r="AB774" s="5">
        <v>4148.435755458223</v>
      </c>
      <c r="AC774" s="5">
        <v>3957.191107515267</v>
      </c>
      <c r="AD774" s="5">
        <v>4086.7458999862538</v>
      </c>
      <c r="AE774" s="5">
        <v>4219.6401084406161</v>
      </c>
      <c r="AF774" s="5">
        <v>4296.7982634305145</v>
      </c>
      <c r="AG774" s="5">
        <v>4493.4758123279207</v>
      </c>
    </row>
    <row r="775" spans="1:33">
      <c r="A775" s="56" t="s">
        <v>80</v>
      </c>
      <c r="B775" s="56" t="s">
        <v>198</v>
      </c>
      <c r="C775" s="56" t="s">
        <v>264</v>
      </c>
      <c r="D775" s="56" t="s">
        <v>265</v>
      </c>
      <c r="E775" s="56" t="s">
        <v>217</v>
      </c>
      <c r="F775" s="5">
        <v>750.67505920328483</v>
      </c>
      <c r="G775" s="5">
        <v>611.91154291775001</v>
      </c>
      <c r="H775" s="5">
        <v>673.21258023707514</v>
      </c>
      <c r="I775" s="5">
        <v>651.37852184110011</v>
      </c>
      <c r="J775" s="5">
        <v>628.52562638770951</v>
      </c>
      <c r="K775" s="5">
        <v>661.60904805670498</v>
      </c>
      <c r="L775" s="5">
        <v>1266.640227433006</v>
      </c>
      <c r="M775" s="5">
        <v>1233.9837806523151</v>
      </c>
      <c r="N775" s="5">
        <v>1445.666289307645</v>
      </c>
      <c r="O775" s="5">
        <v>1360.5963881492839</v>
      </c>
      <c r="P775" s="5">
        <v>1445.0038975661539</v>
      </c>
      <c r="Q775" s="5">
        <v>1465.1369735568401</v>
      </c>
      <c r="R775" s="5">
        <v>1351.225673829915</v>
      </c>
      <c r="S775" s="5">
        <v>1549.01977112999</v>
      </c>
      <c r="T775" s="5">
        <v>1567.2657981592899</v>
      </c>
      <c r="U775" s="5">
        <v>1519.73629953205</v>
      </c>
      <c r="V775" s="5">
        <v>1653.0424584293251</v>
      </c>
      <c r="W775" s="5">
        <v>1673.313148564185</v>
      </c>
      <c r="X775" s="5">
        <v>1655.725103370256</v>
      </c>
      <c r="Y775" s="5">
        <v>1721.2777354248501</v>
      </c>
      <c r="Z775" s="5">
        <v>1669.677321609566</v>
      </c>
      <c r="AA775" s="5">
        <v>1768.2241584537251</v>
      </c>
      <c r="AB775" s="5">
        <v>1804.6488928317999</v>
      </c>
      <c r="AC775" s="5">
        <v>1690.054632056055</v>
      </c>
      <c r="AD775" s="5">
        <v>1862.2620806134551</v>
      </c>
      <c r="AE775" s="5">
        <v>1843.94003137751</v>
      </c>
      <c r="AF775" s="5">
        <v>1824.2957481854901</v>
      </c>
      <c r="AG775" s="5">
        <v>1908.8376449633499</v>
      </c>
    </row>
    <row r="776" spans="1:33">
      <c r="A776" s="56" t="s">
        <v>80</v>
      </c>
      <c r="B776" s="56" t="s">
        <v>199</v>
      </c>
      <c r="C776" s="56" t="s">
        <v>266</v>
      </c>
      <c r="D776" s="56" t="s">
        <v>267</v>
      </c>
      <c r="E776" s="56" t="s">
        <v>217</v>
      </c>
      <c r="F776" s="5">
        <v>268.94689441108488</v>
      </c>
      <c r="G776" s="5">
        <v>210.63741353635001</v>
      </c>
      <c r="H776" s="5">
        <v>234.30004579641511</v>
      </c>
      <c r="I776" s="5">
        <v>224.20329453788</v>
      </c>
      <c r="J776" s="5">
        <v>227.309530844535</v>
      </c>
      <c r="K776" s="5">
        <v>221.58060190092499</v>
      </c>
      <c r="L776" s="5">
        <v>244.825808059</v>
      </c>
      <c r="M776" s="5">
        <v>234.02108159432001</v>
      </c>
      <c r="N776" s="5">
        <v>218.42185411354509</v>
      </c>
      <c r="O776" s="5">
        <v>206.3676339930901</v>
      </c>
      <c r="P776" s="5">
        <v>223.87664396937009</v>
      </c>
      <c r="Q776" s="5">
        <v>226.23945756466011</v>
      </c>
      <c r="R776" s="5">
        <v>204.23687943836009</v>
      </c>
      <c r="S776" s="5">
        <v>209.9725696131151</v>
      </c>
      <c r="T776" s="5">
        <v>220.5930454407</v>
      </c>
      <c r="U776" s="5">
        <v>207.35160425347999</v>
      </c>
      <c r="V776" s="5">
        <v>221.62963990458999</v>
      </c>
      <c r="W776" s="5">
        <v>338.52553816561488</v>
      </c>
      <c r="X776" s="5">
        <v>287.75036181562979</v>
      </c>
      <c r="Y776" s="5">
        <v>463.22741467943513</v>
      </c>
      <c r="Z776" s="5">
        <v>657.41583453132966</v>
      </c>
      <c r="AA776" s="5">
        <v>748.97834308576023</v>
      </c>
      <c r="AB776" s="5">
        <v>749.20269939526997</v>
      </c>
      <c r="AC776" s="5">
        <v>710.0525255876405</v>
      </c>
      <c r="AD776" s="5">
        <v>744.61636178054539</v>
      </c>
      <c r="AE776" s="5">
        <v>764.28483760396</v>
      </c>
      <c r="AF776" s="5">
        <v>773.36934125704965</v>
      </c>
      <c r="AG776" s="5">
        <v>810.24756712801104</v>
      </c>
    </row>
    <row r="777" spans="1:33">
      <c r="A777" s="56" t="s">
        <v>80</v>
      </c>
      <c r="B777" s="56" t="s">
        <v>199</v>
      </c>
      <c r="C777" s="56" t="s">
        <v>268</v>
      </c>
      <c r="D777" s="56" t="s">
        <v>269</v>
      </c>
      <c r="E777" s="56" t="s">
        <v>217</v>
      </c>
      <c r="F777" s="5">
        <v>41.880826798960001</v>
      </c>
      <c r="G777" s="5">
        <v>30.829783785805009</v>
      </c>
      <c r="H777" s="5">
        <v>33.438762257209987</v>
      </c>
      <c r="I777" s="5">
        <v>31.988440623180001</v>
      </c>
      <c r="J777" s="5">
        <v>32.411490252520011</v>
      </c>
      <c r="K777" s="5">
        <v>32.084156533474989</v>
      </c>
      <c r="L777" s="5">
        <v>609.2256140316141</v>
      </c>
      <c r="M777" s="5">
        <v>593.38504035056997</v>
      </c>
      <c r="N777" s="5">
        <v>1005.14098804678</v>
      </c>
      <c r="O777" s="5">
        <v>1139.15924072552</v>
      </c>
      <c r="P777" s="5">
        <v>1226.416657808669</v>
      </c>
      <c r="Q777" s="5">
        <v>1315.6578093656251</v>
      </c>
      <c r="R777" s="5">
        <v>1253.1206265220351</v>
      </c>
      <c r="S777" s="5">
        <v>1831.78128960565</v>
      </c>
      <c r="T777" s="5">
        <v>1930.3062678292449</v>
      </c>
      <c r="U777" s="5">
        <v>2069.3442563157851</v>
      </c>
      <c r="V777" s="5">
        <v>2263.7960427180501</v>
      </c>
      <c r="W777" s="5">
        <v>2486.6457159560418</v>
      </c>
      <c r="X777" s="5">
        <v>2477.2098276636252</v>
      </c>
      <c r="Y777" s="5">
        <v>2594.1629980818539</v>
      </c>
      <c r="Z777" s="5">
        <v>2564.295513821789</v>
      </c>
      <c r="AA777" s="5">
        <v>2741.0623988021798</v>
      </c>
      <c r="AB777" s="5">
        <v>2780.8079430818671</v>
      </c>
      <c r="AC777" s="5">
        <v>2734.1914271507981</v>
      </c>
      <c r="AD777" s="5">
        <v>2872.4979904281349</v>
      </c>
      <c r="AE777" s="5">
        <v>2866.83289506455</v>
      </c>
      <c r="AF777" s="5">
        <v>2875.7737886902</v>
      </c>
      <c r="AG777" s="5">
        <v>2958.749931811526</v>
      </c>
    </row>
    <row r="778" spans="1:33">
      <c r="A778" s="56" t="s">
        <v>80</v>
      </c>
      <c r="B778" s="56" t="s">
        <v>199</v>
      </c>
      <c r="C778" s="56" t="s">
        <v>270</v>
      </c>
      <c r="D778" s="56" t="s">
        <v>271</v>
      </c>
      <c r="E778" s="56" t="s">
        <v>217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</row>
    <row r="779" spans="1:33">
      <c r="A779" s="56" t="s">
        <v>80</v>
      </c>
      <c r="B779" s="56" t="s">
        <v>199</v>
      </c>
      <c r="C779" s="56" t="s">
        <v>272</v>
      </c>
      <c r="D779" s="56" t="s">
        <v>273</v>
      </c>
      <c r="E779" s="56" t="s">
        <v>217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</row>
    <row r="780" spans="1:33">
      <c r="A780" s="56" t="s">
        <v>80</v>
      </c>
      <c r="B780" s="56" t="s">
        <v>199</v>
      </c>
      <c r="C780" s="56" t="s">
        <v>274</v>
      </c>
      <c r="D780" s="56" t="s">
        <v>275</v>
      </c>
      <c r="E780" s="56" t="s">
        <v>217</v>
      </c>
      <c r="F780" s="5">
        <v>625.87636550957006</v>
      </c>
      <c r="G780" s="5">
        <v>514.60663646716</v>
      </c>
      <c r="H780" s="5">
        <v>562.21243611778993</v>
      </c>
      <c r="I780" s="5">
        <v>528.11780196935024</v>
      </c>
      <c r="J780" s="5">
        <v>542.07684584105505</v>
      </c>
      <c r="K780" s="5">
        <v>536.75935446829988</v>
      </c>
      <c r="L780" s="5">
        <v>575.24414710329984</v>
      </c>
      <c r="M780" s="5">
        <v>579.88466539204001</v>
      </c>
      <c r="N780" s="5">
        <v>528.64923139807001</v>
      </c>
      <c r="O780" s="5">
        <v>496.86473883434479</v>
      </c>
      <c r="P780" s="5">
        <v>527.31394827492011</v>
      </c>
      <c r="Q780" s="5">
        <v>536.64037791075009</v>
      </c>
      <c r="R780" s="5">
        <v>508.96265888136998</v>
      </c>
      <c r="S780" s="5">
        <v>513.43142745770524</v>
      </c>
      <c r="T780" s="5">
        <v>520.7561509059999</v>
      </c>
      <c r="U780" s="5">
        <v>2326.4417802670901</v>
      </c>
      <c r="V780" s="5">
        <v>2805.4250486551459</v>
      </c>
      <c r="W780" s="5">
        <v>3299.148623858227</v>
      </c>
      <c r="X780" s="5">
        <v>3490.7041888999752</v>
      </c>
      <c r="Y780" s="5">
        <v>4118.5268557846066</v>
      </c>
      <c r="Z780" s="5">
        <v>4498.3983053587108</v>
      </c>
      <c r="AA780" s="5">
        <v>4769.0546128709984</v>
      </c>
      <c r="AB780" s="5">
        <v>4857.894614924704</v>
      </c>
      <c r="AC780" s="5">
        <v>4714.6092778935044</v>
      </c>
      <c r="AD780" s="5">
        <v>4934.2778549203886</v>
      </c>
      <c r="AE780" s="5">
        <v>4855.588216117827</v>
      </c>
      <c r="AF780" s="5">
        <v>5039.1671508912596</v>
      </c>
      <c r="AG780" s="5">
        <v>5132.0130852389511</v>
      </c>
    </row>
    <row r="781" spans="1:33">
      <c r="A781" s="56" t="s">
        <v>80</v>
      </c>
      <c r="B781" s="56" t="s">
        <v>199</v>
      </c>
      <c r="C781" s="56" t="s">
        <v>276</v>
      </c>
      <c r="D781" s="56" t="s">
        <v>277</v>
      </c>
      <c r="E781" s="56" t="s">
        <v>217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</row>
    <row r="782" spans="1:33">
      <c r="A782" s="56" t="s">
        <v>80</v>
      </c>
      <c r="B782" s="56" t="s">
        <v>199</v>
      </c>
      <c r="C782" s="56" t="s">
        <v>278</v>
      </c>
      <c r="D782" s="56" t="s">
        <v>279</v>
      </c>
      <c r="E782" s="56" t="s">
        <v>217</v>
      </c>
      <c r="F782" s="5">
        <v>0</v>
      </c>
      <c r="G782" s="5">
        <v>4.9837199999999991E-6</v>
      </c>
      <c r="H782" s="5">
        <v>1.4341580000000011E-5</v>
      </c>
      <c r="I782" s="5">
        <v>1.9002389999999999E-5</v>
      </c>
      <c r="J782" s="5">
        <v>2.6129374999999989E-5</v>
      </c>
      <c r="K782" s="5">
        <v>2.5910600000000019E-5</v>
      </c>
      <c r="L782" s="5">
        <v>841.80776749286031</v>
      </c>
      <c r="M782" s="5">
        <v>841.8037925155852</v>
      </c>
      <c r="N782" s="5">
        <v>756.99688187699053</v>
      </c>
      <c r="O782" s="5">
        <v>1082.3787944291539</v>
      </c>
      <c r="P782" s="5">
        <v>1144.2872498803199</v>
      </c>
      <c r="Q782" s="5">
        <v>1154.5219851460599</v>
      </c>
      <c r="R782" s="5">
        <v>1114.425432684109</v>
      </c>
      <c r="S782" s="5">
        <v>1084.8061848447451</v>
      </c>
      <c r="T782" s="5">
        <v>1190.4215874718691</v>
      </c>
      <c r="U782" s="5">
        <v>1207.9333167075449</v>
      </c>
      <c r="V782" s="5">
        <v>1288.4406784702301</v>
      </c>
      <c r="W782" s="5">
        <v>1393.7206401805311</v>
      </c>
      <c r="X782" s="5">
        <v>1413.171769412231</v>
      </c>
      <c r="Y782" s="5">
        <v>1345.7766329523231</v>
      </c>
      <c r="Z782" s="5">
        <v>1300.1809364038411</v>
      </c>
      <c r="AA782" s="5">
        <v>1417.0783889629699</v>
      </c>
      <c r="AB782" s="5">
        <v>1427.8044608466889</v>
      </c>
      <c r="AC782" s="5">
        <v>1439.688279251224</v>
      </c>
      <c r="AD782" s="5">
        <v>1453.76765065429</v>
      </c>
      <c r="AE782" s="5">
        <v>1433.1620817872799</v>
      </c>
      <c r="AF782" s="5">
        <v>1474.2726052114961</v>
      </c>
      <c r="AG782" s="5">
        <v>1502.5938696952351</v>
      </c>
    </row>
    <row r="783" spans="1:33">
      <c r="A783" s="56" t="s">
        <v>80</v>
      </c>
      <c r="B783" s="56" t="s">
        <v>199</v>
      </c>
      <c r="C783" s="56" t="s">
        <v>280</v>
      </c>
      <c r="D783" s="56" t="s">
        <v>281</v>
      </c>
      <c r="E783" s="56" t="s">
        <v>217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</row>
    <row r="784" spans="1:33">
      <c r="A784" s="56" t="s">
        <v>80</v>
      </c>
      <c r="B784" s="56" t="s">
        <v>199</v>
      </c>
      <c r="C784" s="56" t="s">
        <v>282</v>
      </c>
      <c r="D784" s="56" t="s">
        <v>283</v>
      </c>
      <c r="E784" s="56" t="s">
        <v>217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</row>
    <row r="785" spans="1:33">
      <c r="A785" s="56" t="s">
        <v>80</v>
      </c>
      <c r="B785" s="56" t="s">
        <v>200</v>
      </c>
      <c r="C785" s="56" t="s">
        <v>284</v>
      </c>
      <c r="D785" s="56" t="s">
        <v>285</v>
      </c>
      <c r="E785" s="56" t="s">
        <v>217</v>
      </c>
      <c r="F785" s="5">
        <v>0</v>
      </c>
      <c r="G785" s="5">
        <v>1.7424E-6</v>
      </c>
      <c r="H785" s="5">
        <v>8.0462250000000044E-6</v>
      </c>
      <c r="I785" s="5">
        <v>8.7518000000000049E-6</v>
      </c>
      <c r="J785" s="5">
        <v>6.8974450000000008E-6</v>
      </c>
      <c r="K785" s="5">
        <v>1.3568115000000009E-5</v>
      </c>
      <c r="L785" s="5">
        <v>1.9439624999999991E-5</v>
      </c>
      <c r="M785" s="5">
        <v>2.3566795000000009E-5</v>
      </c>
      <c r="N785" s="5">
        <v>2.6003289999999981E-5</v>
      </c>
      <c r="O785" s="5">
        <v>2.2039505000000002E-5</v>
      </c>
      <c r="P785" s="5">
        <v>3.5578004999999998E-5</v>
      </c>
      <c r="Q785" s="5">
        <v>7.0399099999999954E-5</v>
      </c>
      <c r="R785" s="5">
        <v>7.3813824999999935E-5</v>
      </c>
      <c r="S785" s="5">
        <v>1.67260873E-3</v>
      </c>
      <c r="T785" s="5">
        <v>1.8646841049999991E-3</v>
      </c>
      <c r="U785" s="5">
        <v>125.5661722201301</v>
      </c>
      <c r="V785" s="5">
        <v>527.31881702044507</v>
      </c>
      <c r="W785" s="5">
        <v>522.96599442456511</v>
      </c>
      <c r="X785" s="5">
        <v>490.69958326955998</v>
      </c>
      <c r="Y785" s="5">
        <v>504.69813064154022</v>
      </c>
      <c r="Z785" s="5">
        <v>475.38843279462492</v>
      </c>
      <c r="AA785" s="5">
        <v>543.99632422081504</v>
      </c>
      <c r="AB785" s="5">
        <v>552.15324035793537</v>
      </c>
      <c r="AC785" s="5">
        <v>494.87140433374481</v>
      </c>
      <c r="AD785" s="5">
        <v>537.22000674836499</v>
      </c>
      <c r="AE785" s="5">
        <v>582.56405550235911</v>
      </c>
      <c r="AF785" s="5">
        <v>573.77165318886478</v>
      </c>
      <c r="AG785" s="5">
        <v>608.15709766105033</v>
      </c>
    </row>
    <row r="786" spans="1:33">
      <c r="A786" s="56" t="s">
        <v>80</v>
      </c>
      <c r="B786" s="56" t="s">
        <v>200</v>
      </c>
      <c r="C786" s="56" t="s">
        <v>286</v>
      </c>
      <c r="D786" s="56" t="s">
        <v>287</v>
      </c>
      <c r="E786" s="56" t="s">
        <v>217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</row>
    <row r="787" spans="1:33">
      <c r="A787" s="56" t="s">
        <v>80</v>
      </c>
      <c r="B787" s="56" t="s">
        <v>200</v>
      </c>
      <c r="C787" s="56" t="s">
        <v>288</v>
      </c>
      <c r="D787" s="56" t="s">
        <v>303</v>
      </c>
      <c r="E787" s="56" t="s">
        <v>217</v>
      </c>
      <c r="F787" s="5">
        <v>0</v>
      </c>
      <c r="G787" s="5">
        <v>9.0590999999999962E-7</v>
      </c>
      <c r="H787" s="5">
        <v>3.6851699999999982E-6</v>
      </c>
      <c r="I787" s="5">
        <v>4.239805E-6</v>
      </c>
      <c r="J787" s="5">
        <v>2.7712200000000021E-6</v>
      </c>
      <c r="K787" s="5">
        <v>5.2253899999999959E-6</v>
      </c>
      <c r="L787" s="5">
        <v>7.3042299999999956E-6</v>
      </c>
      <c r="M787" s="5">
        <v>1.1705995000000001E-5</v>
      </c>
      <c r="N787" s="5">
        <v>1.322585999999999E-5</v>
      </c>
      <c r="O787" s="5">
        <v>1.0204285000000011E-5</v>
      </c>
      <c r="P787" s="5">
        <v>1.3480699999999989E-5</v>
      </c>
      <c r="Q787" s="5">
        <v>1.9273905000000019E-5</v>
      </c>
      <c r="R787" s="5">
        <v>1.9444284999999992E-5</v>
      </c>
      <c r="S787" s="5">
        <v>3.1309740000000033E-5</v>
      </c>
      <c r="T787" s="5">
        <v>4.5492289999999977E-5</v>
      </c>
      <c r="U787" s="5">
        <v>5.153528E-5</v>
      </c>
      <c r="V787" s="5">
        <v>9.8171934999999997E-5</v>
      </c>
      <c r="W787" s="5">
        <v>9.9568960000000019E-5</v>
      </c>
      <c r="X787" s="5">
        <v>9.4735155000000038E-5</v>
      </c>
      <c r="Y787" s="5">
        <v>9.4115584999999942E-5</v>
      </c>
      <c r="Z787" s="5">
        <v>8.4315294999999968E-5</v>
      </c>
      <c r="AA787" s="5">
        <v>9.8101975000000022E-5</v>
      </c>
      <c r="AB787" s="5">
        <v>1.108091750000001E-4</v>
      </c>
      <c r="AC787" s="5">
        <v>9.7661334999999975E-5</v>
      </c>
      <c r="AD787" s="5">
        <v>1.027490449999999E-4</v>
      </c>
      <c r="AE787" s="5">
        <v>1.136696050000001E-4</v>
      </c>
      <c r="AF787" s="5">
        <v>1.080037600000001E-4</v>
      </c>
      <c r="AG787" s="5">
        <v>1.131927599999999E-4</v>
      </c>
    </row>
    <row r="788" spans="1:33" ht="16.5" customHeight="1"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33">
      <c r="A789" s="56" t="s">
        <v>80</v>
      </c>
      <c r="B789" s="56" t="s">
        <v>197</v>
      </c>
      <c r="C789" s="56" t="s">
        <v>215</v>
      </c>
      <c r="D789" s="56" t="s">
        <v>216</v>
      </c>
      <c r="E789" s="56" t="s">
        <v>142</v>
      </c>
      <c r="F789" s="5">
        <v>1376.163526082295</v>
      </c>
      <c r="G789" s="5">
        <v>3542.566919246321</v>
      </c>
      <c r="H789" s="5">
        <v>3688.4261893280932</v>
      </c>
      <c r="I789" s="5">
        <v>3449.9138067244289</v>
      </c>
      <c r="J789" s="5">
        <v>3482.2445152789678</v>
      </c>
      <c r="K789" s="5">
        <v>3688.4893272589361</v>
      </c>
      <c r="L789" s="5">
        <v>3811.225268658879</v>
      </c>
      <c r="M789" s="5">
        <v>3375.4540863909451</v>
      </c>
      <c r="N789" s="5">
        <v>3747.1566253151891</v>
      </c>
      <c r="O789" s="5">
        <v>3402.425101414462</v>
      </c>
      <c r="P789" s="5">
        <v>3518.8143305324861</v>
      </c>
      <c r="Q789" s="5">
        <v>3630.8835202904729</v>
      </c>
      <c r="R789" s="5">
        <v>3560.6159480820429</v>
      </c>
      <c r="S789" s="5">
        <v>3604.6266606827489</v>
      </c>
      <c r="T789" s="5">
        <v>3280.7404750748101</v>
      </c>
      <c r="U789" s="5">
        <v>3274.962870457945</v>
      </c>
      <c r="V789" s="5">
        <v>3460.7125623530101</v>
      </c>
      <c r="W789" s="5">
        <v>3464.5792870295709</v>
      </c>
      <c r="X789" s="5">
        <v>3138.792299686505</v>
      </c>
      <c r="Y789" s="5">
        <v>3435.2027300094551</v>
      </c>
      <c r="Z789" s="5">
        <v>3295.105123469456</v>
      </c>
      <c r="AA789" s="5">
        <v>3336.084050917651</v>
      </c>
      <c r="AB789" s="5">
        <v>3368.6291054856451</v>
      </c>
      <c r="AC789" s="5">
        <v>3313.713419831261</v>
      </c>
      <c r="AD789" s="5">
        <v>3458.463632301236</v>
      </c>
      <c r="AE789" s="5">
        <v>2799.6695029728962</v>
      </c>
      <c r="AF789" s="5">
        <v>2831.0986102966458</v>
      </c>
      <c r="AG789" s="5">
        <v>3231.1651131979102</v>
      </c>
    </row>
    <row r="790" spans="1:33">
      <c r="A790" s="56" t="s">
        <v>80</v>
      </c>
      <c r="B790" s="56" t="s">
        <v>197</v>
      </c>
      <c r="C790" s="56" t="s">
        <v>218</v>
      </c>
      <c r="D790" s="56" t="s">
        <v>219</v>
      </c>
      <c r="E790" s="56" t="s">
        <v>142</v>
      </c>
      <c r="F790" s="5">
        <v>105.61290928178509</v>
      </c>
      <c r="G790" s="5">
        <v>101.16790681163</v>
      </c>
      <c r="H790" s="5">
        <v>105.0098466357649</v>
      </c>
      <c r="I790" s="5">
        <v>91.832092407965035</v>
      </c>
      <c r="J790" s="5">
        <v>1651.8451059633401</v>
      </c>
      <c r="K790" s="5">
        <v>2620.8478733781658</v>
      </c>
      <c r="L790" s="5">
        <v>2712.1825760725692</v>
      </c>
      <c r="M790" s="5">
        <v>2438.2994386966279</v>
      </c>
      <c r="N790" s="5">
        <v>2543.6036487381239</v>
      </c>
      <c r="O790" s="5">
        <v>2672.6026946365109</v>
      </c>
      <c r="P790" s="5">
        <v>2609.8975475228199</v>
      </c>
      <c r="Q790" s="5">
        <v>2572.6275788674488</v>
      </c>
      <c r="R790" s="5">
        <v>2606.5288559655892</v>
      </c>
      <c r="S790" s="5">
        <v>2454.3451745022298</v>
      </c>
      <c r="T790" s="5">
        <v>2220.383104747325</v>
      </c>
      <c r="U790" s="5">
        <v>2408.03799412532</v>
      </c>
      <c r="V790" s="5">
        <v>2472.3184341417809</v>
      </c>
      <c r="W790" s="5">
        <v>2478.5924751923271</v>
      </c>
      <c r="X790" s="5">
        <v>2288.633295452149</v>
      </c>
      <c r="Y790" s="5">
        <v>2357.4338958941262</v>
      </c>
      <c r="Z790" s="5">
        <v>2653.679419956241</v>
      </c>
      <c r="AA790" s="5">
        <v>2548.9288333455829</v>
      </c>
      <c r="AB790" s="5">
        <v>2475.8089444820762</v>
      </c>
      <c r="AC790" s="5">
        <v>2434.9174528199351</v>
      </c>
      <c r="AD790" s="5">
        <v>2350.6748547099351</v>
      </c>
      <c r="AE790" s="5">
        <v>2077.864609772641</v>
      </c>
      <c r="AF790" s="5">
        <v>2258.2551431743141</v>
      </c>
      <c r="AG790" s="5">
        <v>2409.1359186903469</v>
      </c>
    </row>
    <row r="791" spans="1:33">
      <c r="A791" s="56" t="s">
        <v>80</v>
      </c>
      <c r="B791" s="56" t="s">
        <v>197</v>
      </c>
      <c r="C791" s="56" t="s">
        <v>220</v>
      </c>
      <c r="D791" s="56" t="s">
        <v>221</v>
      </c>
      <c r="E791" s="56" t="s">
        <v>142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</row>
    <row r="792" spans="1:33">
      <c r="A792" s="56" t="s">
        <v>80</v>
      </c>
      <c r="B792" s="56" t="s">
        <v>197</v>
      </c>
      <c r="C792" s="56" t="s">
        <v>222</v>
      </c>
      <c r="D792" s="56" t="s">
        <v>223</v>
      </c>
      <c r="E792" s="56" t="s">
        <v>142</v>
      </c>
      <c r="F792" s="5">
        <v>0</v>
      </c>
      <c r="G792" s="5">
        <v>1943.34983988473</v>
      </c>
      <c r="H792" s="5">
        <v>3034.7972163978911</v>
      </c>
      <c r="I792" s="5">
        <v>3722.4900331507461</v>
      </c>
      <c r="J792" s="5">
        <v>3871.2189361228402</v>
      </c>
      <c r="K792" s="5">
        <v>3689.9826975778342</v>
      </c>
      <c r="L792" s="5">
        <v>4175.3119409824631</v>
      </c>
      <c r="M792" s="5">
        <v>3547.0648960069102</v>
      </c>
      <c r="N792" s="5">
        <v>3818.667956791548</v>
      </c>
      <c r="O792" s="5">
        <v>3806.2144865656151</v>
      </c>
      <c r="P792" s="5">
        <v>3771.686552062793</v>
      </c>
      <c r="Q792" s="5">
        <v>3981.8558841981849</v>
      </c>
      <c r="R792" s="5">
        <v>4024.2661067747549</v>
      </c>
      <c r="S792" s="5">
        <v>3715.650071014943</v>
      </c>
      <c r="T792" s="5">
        <v>3582.78699891209</v>
      </c>
      <c r="U792" s="5">
        <v>3694.4849933807468</v>
      </c>
      <c r="V792" s="5">
        <v>3474.5461633574</v>
      </c>
      <c r="W792" s="5">
        <v>3865.3219062256339</v>
      </c>
      <c r="X792" s="5">
        <v>3335.4629056390049</v>
      </c>
      <c r="Y792" s="5">
        <v>3581.6961823461852</v>
      </c>
      <c r="Z792" s="5">
        <v>4038.819159940605</v>
      </c>
      <c r="AA792" s="5">
        <v>4052.2719716094498</v>
      </c>
      <c r="AB792" s="5">
        <v>4204.057736546396</v>
      </c>
      <c r="AC792" s="5">
        <v>4268.7886563442589</v>
      </c>
      <c r="AD792" s="5">
        <v>4032.5445982074498</v>
      </c>
      <c r="AE792" s="5">
        <v>4136.7489480243639</v>
      </c>
      <c r="AF792" s="5">
        <v>4290.2053000099404</v>
      </c>
      <c r="AG792" s="5">
        <v>4058.5706724189258</v>
      </c>
    </row>
    <row r="793" spans="1:33">
      <c r="A793" s="56" t="s">
        <v>80</v>
      </c>
      <c r="B793" s="56" t="s">
        <v>197</v>
      </c>
      <c r="C793" s="56" t="s">
        <v>224</v>
      </c>
      <c r="D793" s="56" t="s">
        <v>225</v>
      </c>
      <c r="E793" s="56" t="s">
        <v>142</v>
      </c>
      <c r="F793" s="5">
        <v>0</v>
      </c>
      <c r="G793" s="5">
        <v>1.7806044999999992E-5</v>
      </c>
      <c r="H793" s="5">
        <v>263.90510673111999</v>
      </c>
      <c r="I793" s="5">
        <v>275.9562251074251</v>
      </c>
      <c r="J793" s="5">
        <v>279.99723649595472</v>
      </c>
      <c r="K793" s="5">
        <v>278.21776246094021</v>
      </c>
      <c r="L793" s="5">
        <v>288.01805138277462</v>
      </c>
      <c r="M793" s="5">
        <v>249.747429492485</v>
      </c>
      <c r="N793" s="5">
        <v>278.91427338371977</v>
      </c>
      <c r="O793" s="5">
        <v>249.02459970972501</v>
      </c>
      <c r="P793" s="5">
        <v>253.32089743336979</v>
      </c>
      <c r="Q793" s="5">
        <v>255.2145124107453</v>
      </c>
      <c r="R793" s="5">
        <v>253.9452183777299</v>
      </c>
      <c r="S793" s="5">
        <v>267.96150558410989</v>
      </c>
      <c r="T793" s="5">
        <v>259.63662931813002</v>
      </c>
      <c r="U793" s="5">
        <v>261.94694092499992</v>
      </c>
      <c r="V793" s="5">
        <v>256.86000992570013</v>
      </c>
      <c r="W793" s="5">
        <v>247.932349075015</v>
      </c>
      <c r="X793" s="5">
        <v>222.16219219095001</v>
      </c>
      <c r="Y793" s="5">
        <v>252.99916086783989</v>
      </c>
      <c r="Z793" s="5">
        <v>234.34084090627519</v>
      </c>
      <c r="AA793" s="5">
        <v>228.53736760361511</v>
      </c>
      <c r="AB793" s="5">
        <v>227.83536662979009</v>
      </c>
      <c r="AC793" s="5">
        <v>228.2195585739149</v>
      </c>
      <c r="AD793" s="5">
        <v>252.58571697454499</v>
      </c>
      <c r="AE793" s="5">
        <v>246.23094894697499</v>
      </c>
      <c r="AF793" s="5">
        <v>249.06786365077011</v>
      </c>
      <c r="AG793" s="5">
        <v>244.8060294810652</v>
      </c>
    </row>
    <row r="794" spans="1:33">
      <c r="A794" s="56" t="s">
        <v>80</v>
      </c>
      <c r="B794" s="56" t="s">
        <v>197</v>
      </c>
      <c r="C794" s="56" t="s">
        <v>226</v>
      </c>
      <c r="D794" s="56" t="s">
        <v>227</v>
      </c>
      <c r="E794" s="56" t="s">
        <v>142</v>
      </c>
      <c r="F794" s="5">
        <v>0</v>
      </c>
      <c r="G794" s="5">
        <v>2933.6896037298288</v>
      </c>
      <c r="H794" s="5">
        <v>2825.9736780164808</v>
      </c>
      <c r="I794" s="5">
        <v>5576.4868357757259</v>
      </c>
      <c r="J794" s="5">
        <v>5736.4433197882627</v>
      </c>
      <c r="K794" s="5">
        <v>5571.5574663957841</v>
      </c>
      <c r="L794" s="5">
        <v>6074.8459251840777</v>
      </c>
      <c r="M794" s="5">
        <v>7096.3585747617526</v>
      </c>
      <c r="N794" s="5">
        <v>8623.4297949922056</v>
      </c>
      <c r="O794" s="5">
        <v>10162.160688747779</v>
      </c>
      <c r="P794" s="5">
        <v>10199.1706030977</v>
      </c>
      <c r="Q794" s="5">
        <v>10260.30540352432</v>
      </c>
      <c r="R794" s="5">
        <v>9701.813747402226</v>
      </c>
      <c r="S794" s="5">
        <v>9667.6986461054876</v>
      </c>
      <c r="T794" s="5">
        <v>9030.4321218076548</v>
      </c>
      <c r="U794" s="5">
        <v>9260.8535650160302</v>
      </c>
      <c r="V794" s="5">
        <v>8871.6386641152021</v>
      </c>
      <c r="W794" s="5">
        <v>9535.498411066148</v>
      </c>
      <c r="X794" s="5">
        <v>8916.7965979102282</v>
      </c>
      <c r="Y794" s="5">
        <v>9612.8511224003487</v>
      </c>
      <c r="Z794" s="5">
        <v>10347.849608465051</v>
      </c>
      <c r="AA794" s="5">
        <v>10102.08181089852</v>
      </c>
      <c r="AB794" s="5">
        <v>10011.309366515619</v>
      </c>
      <c r="AC794" s="5">
        <v>9458.1862474395421</v>
      </c>
      <c r="AD794" s="5">
        <v>9547.6262737715442</v>
      </c>
      <c r="AE794" s="5">
        <v>8968.9342227937614</v>
      </c>
      <c r="AF794" s="5">
        <v>9207.1825030413929</v>
      </c>
      <c r="AG794" s="5">
        <v>8963.6552344645115</v>
      </c>
    </row>
    <row r="795" spans="1:33">
      <c r="A795" s="56" t="s">
        <v>80</v>
      </c>
      <c r="B795" s="56" t="s">
        <v>197</v>
      </c>
      <c r="C795" s="56" t="s">
        <v>228</v>
      </c>
      <c r="D795" s="56" t="s">
        <v>229</v>
      </c>
      <c r="E795" s="56" t="s">
        <v>142</v>
      </c>
      <c r="F795" s="5">
        <v>0</v>
      </c>
      <c r="G795" s="5">
        <v>9.3683249999999981E-6</v>
      </c>
      <c r="H795" s="5">
        <v>3.3214424999999993E-5</v>
      </c>
      <c r="I795" s="5">
        <v>740.797557982645</v>
      </c>
      <c r="J795" s="5">
        <v>737.81050441897037</v>
      </c>
      <c r="K795" s="5">
        <v>747.88566439644978</v>
      </c>
      <c r="L795" s="5">
        <v>769.08370422207474</v>
      </c>
      <c r="M795" s="5">
        <v>1190.7514627601099</v>
      </c>
      <c r="N795" s="5">
        <v>1415.7342046708161</v>
      </c>
      <c r="O795" s="5">
        <v>1641.9435692147999</v>
      </c>
      <c r="P795" s="5">
        <v>1699.9697415144401</v>
      </c>
      <c r="Q795" s="5">
        <v>1730.937522376915</v>
      </c>
      <c r="R795" s="5">
        <v>1545.0761178201451</v>
      </c>
      <c r="S795" s="5">
        <v>1693.197594740345</v>
      </c>
      <c r="T795" s="5">
        <v>1575.0105930837151</v>
      </c>
      <c r="U795" s="5">
        <v>1528.142893423671</v>
      </c>
      <c r="V795" s="5">
        <v>1616.387059098801</v>
      </c>
      <c r="W795" s="5">
        <v>1761.4434507087101</v>
      </c>
      <c r="X795" s="5">
        <v>1595.866826037515</v>
      </c>
      <c r="Y795" s="5">
        <v>1806.5573954550041</v>
      </c>
      <c r="Z795" s="5">
        <v>1990.2283552144941</v>
      </c>
      <c r="AA795" s="5">
        <v>1924.705334919729</v>
      </c>
      <c r="AB795" s="5">
        <v>1971.310358616385</v>
      </c>
      <c r="AC795" s="5">
        <v>1746.9046819504549</v>
      </c>
      <c r="AD795" s="5">
        <v>1900.812826673455</v>
      </c>
      <c r="AE795" s="5">
        <v>1784.264150374815</v>
      </c>
      <c r="AF795" s="5">
        <v>1761.2494126732761</v>
      </c>
      <c r="AG795" s="5">
        <v>1775.2326061258341</v>
      </c>
    </row>
    <row r="796" spans="1:33">
      <c r="A796" s="56" t="s">
        <v>80</v>
      </c>
      <c r="B796" s="56" t="s">
        <v>197</v>
      </c>
      <c r="C796" s="56" t="s">
        <v>230</v>
      </c>
      <c r="D796" s="56" t="s">
        <v>231</v>
      </c>
      <c r="E796" s="56" t="s">
        <v>142</v>
      </c>
      <c r="F796" s="5">
        <v>2764.4436153514812</v>
      </c>
      <c r="G796" s="5">
        <v>7291.1010402824086</v>
      </c>
      <c r="H796" s="5">
        <v>10387.28225938739</v>
      </c>
      <c r="I796" s="5">
        <v>11987.325036387731</v>
      </c>
      <c r="J796" s="5">
        <v>11455.01016628348</v>
      </c>
      <c r="K796" s="5">
        <v>11639.903127500431</v>
      </c>
      <c r="L796" s="5">
        <v>12105.848123137001</v>
      </c>
      <c r="M796" s="5">
        <v>11520.50598247842</v>
      </c>
      <c r="N796" s="5">
        <v>12685.7396922556</v>
      </c>
      <c r="O796" s="5">
        <v>12649.30747178475</v>
      </c>
      <c r="P796" s="5">
        <v>12567.140452117061</v>
      </c>
      <c r="Q796" s="5">
        <v>12765.904758847861</v>
      </c>
      <c r="R796" s="5">
        <v>12322.958704191329</v>
      </c>
      <c r="S796" s="5">
        <v>12621.91165558896</v>
      </c>
      <c r="T796" s="5">
        <v>12424.180917478679</v>
      </c>
      <c r="U796" s="5">
        <v>11718.777497423869</v>
      </c>
      <c r="V796" s="5">
        <v>11675.217417516909</v>
      </c>
      <c r="W796" s="5">
        <v>12043.963770657931</v>
      </c>
      <c r="X796" s="5">
        <v>11669.599014320231</v>
      </c>
      <c r="Y796" s="5">
        <v>12415.9409079174</v>
      </c>
      <c r="Z796" s="5">
        <v>13022.94522452727</v>
      </c>
      <c r="AA796" s="5">
        <v>12404.510488162199</v>
      </c>
      <c r="AB796" s="5">
        <v>12623.893530371541</v>
      </c>
      <c r="AC796" s="5">
        <v>11985.093137674419</v>
      </c>
      <c r="AD796" s="5">
        <v>12626.15915047431</v>
      </c>
      <c r="AE796" s="5">
        <v>12427.049183507581</v>
      </c>
      <c r="AF796" s="5">
        <v>11919.414706205431</v>
      </c>
      <c r="AG796" s="5">
        <v>11924.72395302967</v>
      </c>
    </row>
    <row r="797" spans="1:33">
      <c r="A797" s="56" t="s">
        <v>80</v>
      </c>
      <c r="B797" s="56" t="s">
        <v>197</v>
      </c>
      <c r="C797" s="56" t="s">
        <v>232</v>
      </c>
      <c r="D797" s="56" t="s">
        <v>233</v>
      </c>
      <c r="E797" s="56" t="s">
        <v>142</v>
      </c>
      <c r="F797" s="5">
        <v>0</v>
      </c>
      <c r="G797" s="5">
        <v>5.8123949999999993E-6</v>
      </c>
      <c r="H797" s="5">
        <v>1.0010319999999999E-5</v>
      </c>
      <c r="I797" s="5">
        <v>311.7986060394752</v>
      </c>
      <c r="J797" s="5">
        <v>307.82069223335031</v>
      </c>
      <c r="K797" s="5">
        <v>315.4549499255503</v>
      </c>
      <c r="L797" s="5">
        <v>332.31292943411512</v>
      </c>
      <c r="M797" s="5">
        <v>402.42708838982998</v>
      </c>
      <c r="N797" s="5">
        <v>438.19013110626469</v>
      </c>
      <c r="O797" s="5">
        <v>486.09384754819001</v>
      </c>
      <c r="P797" s="5">
        <v>502.4336982306499</v>
      </c>
      <c r="Q797" s="5">
        <v>527.81586602081472</v>
      </c>
      <c r="R797" s="5">
        <v>498.15697993801001</v>
      </c>
      <c r="S797" s="5">
        <v>499.22494740332007</v>
      </c>
      <c r="T797" s="5">
        <v>503.59443348446979</v>
      </c>
      <c r="U797" s="5">
        <v>495.61386533591968</v>
      </c>
      <c r="V797" s="5">
        <v>495.22102246319491</v>
      </c>
      <c r="W797" s="5">
        <v>542.94299388125523</v>
      </c>
      <c r="X797" s="5">
        <v>510.24299600796019</v>
      </c>
      <c r="Y797" s="5">
        <v>550.93673728710041</v>
      </c>
      <c r="Z797" s="5">
        <v>599.13328936694029</v>
      </c>
      <c r="AA797" s="5">
        <v>573.40106206509495</v>
      </c>
      <c r="AB797" s="5">
        <v>601.81792886028484</v>
      </c>
      <c r="AC797" s="5">
        <v>564.41189490714055</v>
      </c>
      <c r="AD797" s="5">
        <v>574.95153258379503</v>
      </c>
      <c r="AE797" s="5">
        <v>562.46975349988975</v>
      </c>
      <c r="AF797" s="5">
        <v>552.44322124458506</v>
      </c>
      <c r="AG797" s="5">
        <v>546.96093079940465</v>
      </c>
    </row>
    <row r="798" spans="1:33">
      <c r="A798" s="56" t="s">
        <v>80</v>
      </c>
      <c r="B798" s="56" t="s">
        <v>163</v>
      </c>
      <c r="C798" s="56" t="s">
        <v>234</v>
      </c>
      <c r="D798" s="56" t="s">
        <v>235</v>
      </c>
      <c r="E798" s="56" t="s">
        <v>142</v>
      </c>
      <c r="F798" s="5">
        <v>2567.1831412562751</v>
      </c>
      <c r="G798" s="5">
        <v>2477.7571167157262</v>
      </c>
      <c r="H798" s="5">
        <v>5046.4668886612617</v>
      </c>
      <c r="I798" s="5">
        <v>5211.6471574103962</v>
      </c>
      <c r="J798" s="5">
        <v>4816.5423561502821</v>
      </c>
      <c r="K798" s="5">
        <v>5123.3976358894397</v>
      </c>
      <c r="L798" s="5">
        <v>5031.9872288637544</v>
      </c>
      <c r="M798" s="5">
        <v>5248.5798556883447</v>
      </c>
      <c r="N798" s="5">
        <v>5055.4762057387907</v>
      </c>
      <c r="O798" s="5">
        <v>5455.6110793736898</v>
      </c>
      <c r="P798" s="5">
        <v>5177.4745978031924</v>
      </c>
      <c r="Q798" s="5">
        <v>5090.0784090042216</v>
      </c>
      <c r="R798" s="5">
        <v>4997.6347883988583</v>
      </c>
      <c r="S798" s="5">
        <v>4918.821965960351</v>
      </c>
      <c r="T798" s="5">
        <v>4923.4576419309942</v>
      </c>
      <c r="U798" s="5">
        <v>4584.0367357252444</v>
      </c>
      <c r="V798" s="5">
        <v>5131.2785055778222</v>
      </c>
      <c r="W798" s="5">
        <v>5078.6795791698796</v>
      </c>
      <c r="X798" s="5">
        <v>5275.3454092826451</v>
      </c>
      <c r="Y798" s="5">
        <v>5105.1797227425204</v>
      </c>
      <c r="Z798" s="5">
        <v>5535.5866686543386</v>
      </c>
      <c r="AA798" s="5">
        <v>5220.0012639558472</v>
      </c>
      <c r="AB798" s="5">
        <v>5193.7411132969846</v>
      </c>
      <c r="AC798" s="5">
        <v>5138.0675051773769</v>
      </c>
      <c r="AD798" s="5">
        <v>5086.9751355215267</v>
      </c>
      <c r="AE798" s="5">
        <v>5288.2732873948244</v>
      </c>
      <c r="AF798" s="5">
        <v>4799.4547198494774</v>
      </c>
      <c r="AG798" s="5">
        <v>5180.8432674678752</v>
      </c>
    </row>
    <row r="799" spans="1:33">
      <c r="A799" s="56" t="s">
        <v>80</v>
      </c>
      <c r="B799" s="56" t="s">
        <v>163</v>
      </c>
      <c r="C799" s="56" t="s">
        <v>236</v>
      </c>
      <c r="D799" s="56" t="s">
        <v>237</v>
      </c>
      <c r="E799" s="56" t="s">
        <v>142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</row>
    <row r="800" spans="1:33">
      <c r="A800" s="56" t="s">
        <v>80</v>
      </c>
      <c r="B800" s="56" t="s">
        <v>163</v>
      </c>
      <c r="C800" s="56" t="s">
        <v>238</v>
      </c>
      <c r="D800" s="56" t="s">
        <v>239</v>
      </c>
      <c r="E800" s="56" t="s">
        <v>142</v>
      </c>
      <c r="F800" s="5">
        <v>1939.1558536239561</v>
      </c>
      <c r="G800" s="5">
        <v>1813.333504393896</v>
      </c>
      <c r="H800" s="5">
        <v>1941.4325333294</v>
      </c>
      <c r="I800" s="5">
        <v>1912.4405808192901</v>
      </c>
      <c r="J800" s="5">
        <v>1917.5667541262439</v>
      </c>
      <c r="K800" s="5">
        <v>2231.4800111930899</v>
      </c>
      <c r="L800" s="5">
        <v>2236.9016884675689</v>
      </c>
      <c r="M800" s="5">
        <v>2176.6167792401989</v>
      </c>
      <c r="N800" s="5">
        <v>2285.46160590309</v>
      </c>
      <c r="O800" s="5">
        <v>2470.5848131343591</v>
      </c>
      <c r="P800" s="5">
        <v>2407.8858024903361</v>
      </c>
      <c r="Q800" s="5">
        <v>2366.4430800983159</v>
      </c>
      <c r="R800" s="5">
        <v>2226.7187938232892</v>
      </c>
      <c r="S800" s="5">
        <v>2339.2569892220122</v>
      </c>
      <c r="T800" s="5">
        <v>2227.7452424818462</v>
      </c>
      <c r="U800" s="5">
        <v>2200.454499081075</v>
      </c>
      <c r="V800" s="5">
        <v>2339.0681861674648</v>
      </c>
      <c r="W800" s="5">
        <v>2285.9637446583251</v>
      </c>
      <c r="X800" s="5">
        <v>2289.2341033298499</v>
      </c>
      <c r="Y800" s="5">
        <v>2386.5223596230749</v>
      </c>
      <c r="Z800" s="5">
        <v>2581.941557584491</v>
      </c>
      <c r="AA800" s="5">
        <v>2490.3835946189238</v>
      </c>
      <c r="AB800" s="5">
        <v>2407.8794723206001</v>
      </c>
      <c r="AC800" s="5">
        <v>2252.8916106709689</v>
      </c>
      <c r="AD800" s="5">
        <v>2413.9663752177889</v>
      </c>
      <c r="AE800" s="5">
        <v>2273.5143944783508</v>
      </c>
      <c r="AF800" s="5">
        <v>2321.6262171844642</v>
      </c>
      <c r="AG800" s="5">
        <v>2350.8319344861702</v>
      </c>
    </row>
    <row r="801" spans="1:33">
      <c r="A801" s="56" t="s">
        <v>80</v>
      </c>
      <c r="B801" s="56" t="s">
        <v>163</v>
      </c>
      <c r="C801" s="56" t="s">
        <v>240</v>
      </c>
      <c r="D801" s="56" t="s">
        <v>241</v>
      </c>
      <c r="E801" s="56" t="s">
        <v>142</v>
      </c>
      <c r="F801" s="5">
        <v>9361.9350136298563</v>
      </c>
      <c r="G801" s="5">
        <v>8887.2420748096065</v>
      </c>
      <c r="H801" s="5">
        <v>9071.0923567909322</v>
      </c>
      <c r="I801" s="5">
        <v>10751.57755740319</v>
      </c>
      <c r="J801" s="5">
        <v>10365.398154965849</v>
      </c>
      <c r="K801" s="5">
        <v>12816.682411111089</v>
      </c>
      <c r="L801" s="5">
        <v>13165.29323871051</v>
      </c>
      <c r="M801" s="5">
        <v>12850.020918374379</v>
      </c>
      <c r="N801" s="5">
        <v>12700.43154733074</v>
      </c>
      <c r="O801" s="5">
        <v>13191.6454971527</v>
      </c>
      <c r="P801" s="5">
        <v>13973.957026708969</v>
      </c>
      <c r="Q801" s="5">
        <v>13381.50928035494</v>
      </c>
      <c r="R801" s="5">
        <v>12899.44196895367</v>
      </c>
      <c r="S801" s="5">
        <v>12864.320596761079</v>
      </c>
      <c r="T801" s="5">
        <v>12770.998477509051</v>
      </c>
      <c r="U801" s="5">
        <v>12285.983147055949</v>
      </c>
      <c r="V801" s="5">
        <v>13526.57939051776</v>
      </c>
      <c r="W801" s="5">
        <v>14236.07323389309</v>
      </c>
      <c r="X801" s="5">
        <v>13883.741894314629</v>
      </c>
      <c r="Y801" s="5">
        <v>13639.46220769645</v>
      </c>
      <c r="Z801" s="5">
        <v>14593.342436614919</v>
      </c>
      <c r="AA801" s="5">
        <v>14849.632264298371</v>
      </c>
      <c r="AB801" s="5">
        <v>14464.399425574829</v>
      </c>
      <c r="AC801" s="5">
        <v>13750.513080600191</v>
      </c>
      <c r="AD801" s="5">
        <v>14044.21896274585</v>
      </c>
      <c r="AE801" s="5">
        <v>14089.890639467891</v>
      </c>
      <c r="AF801" s="5">
        <v>13767.82186516424</v>
      </c>
      <c r="AG801" s="5">
        <v>14400.144431760889</v>
      </c>
    </row>
    <row r="802" spans="1:33">
      <c r="A802" s="56" t="s">
        <v>80</v>
      </c>
      <c r="B802" s="56" t="s">
        <v>163</v>
      </c>
      <c r="C802" s="56" t="s">
        <v>242</v>
      </c>
      <c r="D802" s="56" t="s">
        <v>243</v>
      </c>
      <c r="E802" s="56" t="s">
        <v>142</v>
      </c>
      <c r="F802" s="5">
        <v>642.6851622828849</v>
      </c>
      <c r="G802" s="5">
        <v>638.00016253066985</v>
      </c>
      <c r="H802" s="5">
        <v>666.08022230461052</v>
      </c>
      <c r="I802" s="5">
        <v>877.20387866546491</v>
      </c>
      <c r="J802" s="5">
        <v>805.154074466005</v>
      </c>
      <c r="K802" s="5">
        <v>913.68962555692985</v>
      </c>
      <c r="L802" s="5">
        <v>869.74483281858522</v>
      </c>
      <c r="M802" s="5">
        <v>871.16372178563529</v>
      </c>
      <c r="N802" s="5">
        <v>932.90389365035014</v>
      </c>
      <c r="O802" s="5">
        <v>916.7613726044101</v>
      </c>
      <c r="P802" s="5">
        <v>926.05321173566472</v>
      </c>
      <c r="Q802" s="5">
        <v>879.18274983892525</v>
      </c>
      <c r="R802" s="5">
        <v>922.20741814799067</v>
      </c>
      <c r="S802" s="5">
        <v>937.07168290884044</v>
      </c>
      <c r="T802" s="5">
        <v>939.58306575984989</v>
      </c>
      <c r="U802" s="5">
        <v>841.61914580169559</v>
      </c>
      <c r="V802" s="5">
        <v>939.6319422054994</v>
      </c>
      <c r="W802" s="5">
        <v>881.80537140385468</v>
      </c>
      <c r="X802" s="5">
        <v>929.76026372682486</v>
      </c>
      <c r="Y802" s="5">
        <v>957.38660832970936</v>
      </c>
      <c r="Z802" s="5">
        <v>901.41269920819002</v>
      </c>
      <c r="AA802" s="5">
        <v>893.96384926794019</v>
      </c>
      <c r="AB802" s="5">
        <v>860.75932371100009</v>
      </c>
      <c r="AC802" s="5">
        <v>920.88914293985999</v>
      </c>
      <c r="AD802" s="5">
        <v>926.75901203871513</v>
      </c>
      <c r="AE802" s="5">
        <v>933.43504898606488</v>
      </c>
      <c r="AF802" s="5">
        <v>846.68516145850435</v>
      </c>
      <c r="AG802" s="5">
        <v>919.11805631302036</v>
      </c>
    </row>
    <row r="803" spans="1:33">
      <c r="A803" s="56" t="s">
        <v>80</v>
      </c>
      <c r="B803" s="56" t="s">
        <v>163</v>
      </c>
      <c r="C803" s="56" t="s">
        <v>244</v>
      </c>
      <c r="D803" s="56" t="s">
        <v>245</v>
      </c>
      <c r="E803" s="56" t="s">
        <v>142</v>
      </c>
      <c r="F803" s="5">
        <v>9.8300350000000049E-6</v>
      </c>
      <c r="G803" s="5">
        <v>1.008693E-5</v>
      </c>
      <c r="H803" s="5">
        <v>2.1509604999999999E-5</v>
      </c>
      <c r="I803" s="5">
        <v>3.2186615000000002E-5</v>
      </c>
      <c r="J803" s="5">
        <v>2.874392999999999E-5</v>
      </c>
      <c r="K803" s="5">
        <v>751.58119355082999</v>
      </c>
      <c r="L803" s="5">
        <v>2719.29048384523</v>
      </c>
      <c r="M803" s="5">
        <v>2643.966463675491</v>
      </c>
      <c r="N803" s="5">
        <v>3511.201284895938</v>
      </c>
      <c r="O803" s="5">
        <v>3463.8786312703151</v>
      </c>
      <c r="P803" s="5">
        <v>3665.4369864846749</v>
      </c>
      <c r="Q803" s="5">
        <v>3731.9069641146152</v>
      </c>
      <c r="R803" s="5">
        <v>4058.5211306963979</v>
      </c>
      <c r="S803" s="5">
        <v>4095.6607918447221</v>
      </c>
      <c r="T803" s="5">
        <v>4147.5713704182363</v>
      </c>
      <c r="U803" s="5">
        <v>3708.349477810822</v>
      </c>
      <c r="V803" s="5">
        <v>4335.2314814543624</v>
      </c>
      <c r="W803" s="5">
        <v>4350.6463051572646</v>
      </c>
      <c r="X803" s="5">
        <v>4437.1839282062101</v>
      </c>
      <c r="Y803" s="5">
        <v>4593.4313003481802</v>
      </c>
      <c r="Z803" s="5">
        <v>4583.2861844047857</v>
      </c>
      <c r="AA803" s="5">
        <v>4603.8536733968067</v>
      </c>
      <c r="AB803" s="5">
        <v>4582.5835565191301</v>
      </c>
      <c r="AC803" s="5">
        <v>4842.474709393935</v>
      </c>
      <c r="AD803" s="5">
        <v>4724.0299605314012</v>
      </c>
      <c r="AE803" s="5">
        <v>4763.5908178657828</v>
      </c>
      <c r="AF803" s="5">
        <v>4284.6051277950983</v>
      </c>
      <c r="AG803" s="5">
        <v>4746.027545323278</v>
      </c>
    </row>
    <row r="804" spans="1:33">
      <c r="A804" s="56" t="s">
        <v>80</v>
      </c>
      <c r="B804" s="56" t="s">
        <v>163</v>
      </c>
      <c r="C804" s="56" t="s">
        <v>246</v>
      </c>
      <c r="D804" s="56" t="s">
        <v>247</v>
      </c>
      <c r="E804" s="56" t="s">
        <v>142</v>
      </c>
      <c r="F804" s="5">
        <v>1.0896150000000001E-5</v>
      </c>
      <c r="G804" s="5">
        <v>1.0175080000000001E-5</v>
      </c>
      <c r="H804" s="5">
        <v>1.1165715E-5</v>
      </c>
      <c r="I804" s="5">
        <v>2.1495514999999999E-5</v>
      </c>
      <c r="J804" s="5">
        <v>1.8792029999999991E-5</v>
      </c>
      <c r="K804" s="5">
        <v>5.1314170000000022E-5</v>
      </c>
      <c r="L804" s="5">
        <v>2.3936422500000021E-4</v>
      </c>
      <c r="M804" s="5">
        <v>2.6181871499999989E-4</v>
      </c>
      <c r="N804" s="5">
        <v>2.6401775000000011E-4</v>
      </c>
      <c r="O804" s="5">
        <v>2.6101597499999997E-4</v>
      </c>
      <c r="P804" s="5">
        <v>1156.6431285775959</v>
      </c>
      <c r="Q804" s="5">
        <v>2204.8787585945388</v>
      </c>
      <c r="R804" s="5">
        <v>2318.0186650631449</v>
      </c>
      <c r="S804" s="5">
        <v>2100.3049514984909</v>
      </c>
      <c r="T804" s="5">
        <v>2204.8880868183701</v>
      </c>
      <c r="U804" s="5">
        <v>1996.7946708793561</v>
      </c>
      <c r="V804" s="5">
        <v>2915.8676443488239</v>
      </c>
      <c r="W804" s="5">
        <v>3171.7909813545862</v>
      </c>
      <c r="X804" s="5">
        <v>3066.5613317747989</v>
      </c>
      <c r="Y804" s="5">
        <v>2960.3109511382449</v>
      </c>
      <c r="Z804" s="5">
        <v>3036.2505592207922</v>
      </c>
      <c r="AA804" s="5">
        <v>3186.5531758094512</v>
      </c>
      <c r="AB804" s="5">
        <v>3211.9902109129639</v>
      </c>
      <c r="AC804" s="5">
        <v>3447.5061608883639</v>
      </c>
      <c r="AD804" s="5">
        <v>3189.7535084767028</v>
      </c>
      <c r="AE804" s="5">
        <v>3322.617043256294</v>
      </c>
      <c r="AF804" s="5">
        <v>2975.4683747471181</v>
      </c>
      <c r="AG804" s="5">
        <v>3401.16889650453</v>
      </c>
    </row>
    <row r="805" spans="1:33">
      <c r="A805" s="56" t="s">
        <v>80</v>
      </c>
      <c r="B805" s="56" t="s">
        <v>163</v>
      </c>
      <c r="C805" s="56" t="s">
        <v>248</v>
      </c>
      <c r="D805" s="56" t="s">
        <v>249</v>
      </c>
      <c r="E805" s="56" t="s">
        <v>142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</row>
    <row r="806" spans="1:33">
      <c r="A806" s="56" t="s">
        <v>80</v>
      </c>
      <c r="B806" s="56" t="s">
        <v>163</v>
      </c>
      <c r="C806" s="56" t="s">
        <v>250</v>
      </c>
      <c r="D806" s="56" t="s">
        <v>251</v>
      </c>
      <c r="E806" s="56" t="s">
        <v>142</v>
      </c>
      <c r="F806" s="5">
        <v>1395.9901625169689</v>
      </c>
      <c r="G806" s="5">
        <v>1336.429382123385</v>
      </c>
      <c r="H806" s="5">
        <v>1289.1842928486501</v>
      </c>
      <c r="I806" s="5">
        <v>1352.809815159125</v>
      </c>
      <c r="J806" s="5">
        <v>1372.7233240688061</v>
      </c>
      <c r="K806" s="5">
        <v>1404.542334799379</v>
      </c>
      <c r="L806" s="5">
        <v>1388.8773618859041</v>
      </c>
      <c r="M806" s="5">
        <v>1423.3906955799789</v>
      </c>
      <c r="N806" s="5">
        <v>1360.393728133891</v>
      </c>
      <c r="O806" s="5">
        <v>1381.2301460409101</v>
      </c>
      <c r="P806" s="5">
        <v>1405.0102462694749</v>
      </c>
      <c r="Q806" s="5">
        <v>1476.2329724051799</v>
      </c>
      <c r="R806" s="5">
        <v>1493.6424205356161</v>
      </c>
      <c r="S806" s="5">
        <v>1397.998992789491</v>
      </c>
      <c r="T806" s="5">
        <v>1500.3076698564159</v>
      </c>
      <c r="U806" s="5">
        <v>1464.6911323239649</v>
      </c>
      <c r="V806" s="5">
        <v>1539.8310504051899</v>
      </c>
      <c r="W806" s="5">
        <v>1479.72065377882</v>
      </c>
      <c r="X806" s="5">
        <v>1574.91846296414</v>
      </c>
      <c r="Y806" s="5">
        <v>1514.862087266705</v>
      </c>
      <c r="Z806" s="5">
        <v>1492.5312312983949</v>
      </c>
      <c r="AA806" s="5">
        <v>1534.152418634314</v>
      </c>
      <c r="AB806" s="5">
        <v>1669.393926811076</v>
      </c>
      <c r="AC806" s="5">
        <v>1672.8440379867541</v>
      </c>
      <c r="AD806" s="5">
        <v>1571.861275691914</v>
      </c>
      <c r="AE806" s="5">
        <v>1600.439695968551</v>
      </c>
      <c r="AF806" s="5">
        <v>1550.944046430669</v>
      </c>
      <c r="AG806" s="5">
        <v>1595.16378435568</v>
      </c>
    </row>
    <row r="807" spans="1:33">
      <c r="A807" s="56" t="s">
        <v>80</v>
      </c>
      <c r="B807" s="56" t="s">
        <v>198</v>
      </c>
      <c r="C807" s="56" t="s">
        <v>252</v>
      </c>
      <c r="D807" s="56" t="s">
        <v>253</v>
      </c>
      <c r="E807" s="56" t="s">
        <v>142</v>
      </c>
      <c r="F807" s="5">
        <v>0</v>
      </c>
      <c r="G807" s="5">
        <v>5.397456E-5</v>
      </c>
      <c r="H807" s="5">
        <v>8.3835229999999975E-5</v>
      </c>
      <c r="I807" s="5">
        <v>2.935377314999996E-3</v>
      </c>
      <c r="J807" s="5">
        <v>2.7982955149999989E-3</v>
      </c>
      <c r="K807" s="5">
        <v>305.22149993263008</v>
      </c>
      <c r="L807" s="5">
        <v>1332.7519114543511</v>
      </c>
      <c r="M807" s="5">
        <v>1384.737245207129</v>
      </c>
      <c r="N807" s="5">
        <v>1221.4694900904151</v>
      </c>
      <c r="O807" s="5">
        <v>1251.7960378577091</v>
      </c>
      <c r="P807" s="5">
        <v>1406.4140390697451</v>
      </c>
      <c r="Q807" s="5">
        <v>1276.59778266232</v>
      </c>
      <c r="R807" s="5">
        <v>1497.370973638084</v>
      </c>
      <c r="S807" s="5">
        <v>1240.847541902074</v>
      </c>
      <c r="T807" s="5">
        <v>1361.3412247437759</v>
      </c>
      <c r="U807" s="5">
        <v>1284.90564950726</v>
      </c>
      <c r="V807" s="5">
        <v>1325.4569373957349</v>
      </c>
      <c r="W807" s="5">
        <v>1379.6301095722361</v>
      </c>
      <c r="X807" s="5">
        <v>1406.8476918961151</v>
      </c>
      <c r="Y807" s="5">
        <v>1252.7151240130549</v>
      </c>
      <c r="Z807" s="5">
        <v>1286.2552984915601</v>
      </c>
      <c r="AA807" s="5">
        <v>1419.82997449855</v>
      </c>
      <c r="AB807" s="5">
        <v>1294.193797755215</v>
      </c>
      <c r="AC807" s="5">
        <v>1509.4596019209439</v>
      </c>
      <c r="AD807" s="5">
        <v>1269.9595728706649</v>
      </c>
      <c r="AE807" s="5">
        <v>1370.518036374104</v>
      </c>
      <c r="AF807" s="5">
        <v>1304.94753244917</v>
      </c>
      <c r="AG807" s="5">
        <v>1340.27453651255</v>
      </c>
    </row>
    <row r="808" spans="1:33">
      <c r="A808" s="56" t="s">
        <v>80</v>
      </c>
      <c r="B808" s="56" t="s">
        <v>198</v>
      </c>
      <c r="C808" s="56" t="s">
        <v>254</v>
      </c>
      <c r="D808" s="56" t="s">
        <v>255</v>
      </c>
      <c r="E808" s="56" t="s">
        <v>142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</row>
    <row r="809" spans="1:33">
      <c r="A809" s="56" t="s">
        <v>80</v>
      </c>
      <c r="B809" s="56" t="s">
        <v>198</v>
      </c>
      <c r="C809" s="56" t="s">
        <v>256</v>
      </c>
      <c r="D809" s="56" t="s">
        <v>257</v>
      </c>
      <c r="E809" s="56" t="s">
        <v>142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</row>
    <row r="810" spans="1:33">
      <c r="A810" s="56" t="s">
        <v>80</v>
      </c>
      <c r="B810" s="56" t="s">
        <v>198</v>
      </c>
      <c r="C810" s="56" t="s">
        <v>258</v>
      </c>
      <c r="D810" s="56" t="s">
        <v>259</v>
      </c>
      <c r="E810" s="56" t="s">
        <v>142</v>
      </c>
      <c r="F810" s="5">
        <v>5415.5811007306311</v>
      </c>
      <c r="G810" s="5">
        <v>5846.191447571533</v>
      </c>
      <c r="H810" s="5">
        <v>5344.6690632979453</v>
      </c>
      <c r="I810" s="5">
        <v>5349.6432384883583</v>
      </c>
      <c r="J810" s="5">
        <v>5149.6713105871804</v>
      </c>
      <c r="K810" s="5">
        <v>5437.1583696317239</v>
      </c>
      <c r="L810" s="5">
        <v>6044.1801898899748</v>
      </c>
      <c r="M810" s="5">
        <v>6364.2651395043413</v>
      </c>
      <c r="N810" s="5">
        <v>6243.0136934066222</v>
      </c>
      <c r="O810" s="5">
        <v>6174.7737648547009</v>
      </c>
      <c r="P810" s="5">
        <v>6585.8544929405107</v>
      </c>
      <c r="Q810" s="5">
        <v>6318.0433496032556</v>
      </c>
      <c r="R810" s="5">
        <v>7014.8555240415217</v>
      </c>
      <c r="S810" s="5">
        <v>6220.9815099812586</v>
      </c>
      <c r="T810" s="5">
        <v>6252.9832567111243</v>
      </c>
      <c r="U810" s="5">
        <v>6030.6593423049208</v>
      </c>
      <c r="V810" s="5">
        <v>5890.7077064957139</v>
      </c>
      <c r="W810" s="5">
        <v>5847.2577903791516</v>
      </c>
      <c r="X810" s="5">
        <v>6024.2750516216292</v>
      </c>
      <c r="Y810" s="5">
        <v>5612.10046128248</v>
      </c>
      <c r="Z810" s="5">
        <v>5797.8077947138781</v>
      </c>
      <c r="AA810" s="5">
        <v>5648.7186226313097</v>
      </c>
      <c r="AB810" s="5">
        <v>5564.4355434265799</v>
      </c>
      <c r="AC810" s="5">
        <v>6119.079401826536</v>
      </c>
      <c r="AD810" s="5">
        <v>5697.5956536865033</v>
      </c>
      <c r="AE810" s="5">
        <v>5716.046502582245</v>
      </c>
      <c r="AF810" s="5">
        <v>5343.5924878693831</v>
      </c>
      <c r="AG810" s="5">
        <v>5501.4593349974684</v>
      </c>
    </row>
    <row r="811" spans="1:33">
      <c r="A811" s="56" t="s">
        <v>80</v>
      </c>
      <c r="B811" s="56" t="s">
        <v>198</v>
      </c>
      <c r="C811" s="56" t="s">
        <v>260</v>
      </c>
      <c r="D811" s="56" t="s">
        <v>261</v>
      </c>
      <c r="E811" s="56" t="s">
        <v>142</v>
      </c>
      <c r="F811" s="5">
        <v>5760.9073663042736</v>
      </c>
      <c r="G811" s="5">
        <v>6384.1398531919531</v>
      </c>
      <c r="H811" s="5">
        <v>8242.1151337111005</v>
      </c>
      <c r="I811" s="5">
        <v>8820.9127641054274</v>
      </c>
      <c r="J811" s="5">
        <v>8440.7422900341553</v>
      </c>
      <c r="K811" s="5">
        <v>8899.1585155557423</v>
      </c>
      <c r="L811" s="5">
        <v>11401.93507166392</v>
      </c>
      <c r="M811" s="5">
        <v>11694.413714895691</v>
      </c>
      <c r="N811" s="5">
        <v>11407.74277639134</v>
      </c>
      <c r="O811" s="5">
        <v>11418.46136026979</v>
      </c>
      <c r="P811" s="5">
        <v>12767.65699267442</v>
      </c>
      <c r="Q811" s="5">
        <v>11980.98446167415</v>
      </c>
      <c r="R811" s="5">
        <v>13376.533062826769</v>
      </c>
      <c r="S811" s="5">
        <v>11899.15098109775</v>
      </c>
      <c r="T811" s="5">
        <v>12593.3489251308</v>
      </c>
      <c r="U811" s="5">
        <v>12279.2238185279</v>
      </c>
      <c r="V811" s="5">
        <v>12477.94680804673</v>
      </c>
      <c r="W811" s="5">
        <v>13228.52361154217</v>
      </c>
      <c r="X811" s="5">
        <v>13574.382111084649</v>
      </c>
      <c r="Y811" s="5">
        <v>12826.207011098189</v>
      </c>
      <c r="Z811" s="5">
        <v>12669.307063469971</v>
      </c>
      <c r="AA811" s="5">
        <v>13526.33815581003</v>
      </c>
      <c r="AB811" s="5">
        <v>11370.46989729835</v>
      </c>
      <c r="AC811" s="5">
        <v>12630.58633973092</v>
      </c>
      <c r="AD811" s="5">
        <v>11331.31230587159</v>
      </c>
      <c r="AE811" s="5">
        <v>11852.80134409753</v>
      </c>
      <c r="AF811" s="5">
        <v>11435.16262610076</v>
      </c>
      <c r="AG811" s="5">
        <v>11210.89472965552</v>
      </c>
    </row>
    <row r="812" spans="1:33">
      <c r="A812" s="56" t="s">
        <v>80</v>
      </c>
      <c r="B812" s="56" t="s">
        <v>198</v>
      </c>
      <c r="C812" s="56" t="s">
        <v>262</v>
      </c>
      <c r="D812" s="56" t="s">
        <v>263</v>
      </c>
      <c r="E812" s="56" t="s">
        <v>142</v>
      </c>
      <c r="F812" s="5">
        <v>0</v>
      </c>
      <c r="G812" s="5">
        <v>1800.8919770005709</v>
      </c>
      <c r="H812" s="5">
        <v>1566.6601563993449</v>
      </c>
      <c r="I812" s="5">
        <v>5482.417200959535</v>
      </c>
      <c r="J812" s="5">
        <v>5293.1527000331389</v>
      </c>
      <c r="K812" s="5">
        <v>5832.8816016277833</v>
      </c>
      <c r="L812" s="5">
        <v>5976.6531551239277</v>
      </c>
      <c r="M812" s="5">
        <v>6381.3209029735008</v>
      </c>
      <c r="N812" s="5">
        <v>5938.9390856298223</v>
      </c>
      <c r="O812" s="5">
        <v>5737.9771123089267</v>
      </c>
      <c r="P812" s="5">
        <v>6107.5396011829189</v>
      </c>
      <c r="Q812" s="5">
        <v>5790.9524940923311</v>
      </c>
      <c r="R812" s="5">
        <v>6682.155722975589</v>
      </c>
      <c r="S812" s="5">
        <v>5841.8925785363735</v>
      </c>
      <c r="T812" s="5">
        <v>6128.2718922097192</v>
      </c>
      <c r="U812" s="5">
        <v>5788.4099159503967</v>
      </c>
      <c r="V812" s="5">
        <v>5549.1237601243074</v>
      </c>
      <c r="W812" s="5">
        <v>5461.8290845022602</v>
      </c>
      <c r="X812" s="5">
        <v>5876.0374784047654</v>
      </c>
      <c r="Y812" s="5">
        <v>5460.3350606974391</v>
      </c>
      <c r="Z812" s="5">
        <v>5293.1166947360389</v>
      </c>
      <c r="AA812" s="5">
        <v>5411.6596967776331</v>
      </c>
      <c r="AB812" s="5">
        <v>5001.4278543000692</v>
      </c>
      <c r="AC812" s="5">
        <v>5691.1358634562748</v>
      </c>
      <c r="AD812" s="5">
        <v>5100.9141731176087</v>
      </c>
      <c r="AE812" s="5">
        <v>5179.3527913488197</v>
      </c>
      <c r="AF812" s="5">
        <v>4896.9468062247988</v>
      </c>
      <c r="AG812" s="5">
        <v>5011.2529479465638</v>
      </c>
    </row>
    <row r="813" spans="1:33">
      <c r="A813" s="56" t="s">
        <v>80</v>
      </c>
      <c r="B813" s="56" t="s">
        <v>198</v>
      </c>
      <c r="C813" s="56" t="s">
        <v>264</v>
      </c>
      <c r="D813" s="56" t="s">
        <v>265</v>
      </c>
      <c r="E813" s="56" t="s">
        <v>142</v>
      </c>
      <c r="F813" s="5">
        <v>0</v>
      </c>
      <c r="G813" s="5">
        <v>6.3655450000000001E-6</v>
      </c>
      <c r="H813" s="5">
        <v>3.3342670000000013E-5</v>
      </c>
      <c r="I813" s="5">
        <v>3.0737349999999991E-5</v>
      </c>
      <c r="J813" s="5">
        <v>2.7589545E-5</v>
      </c>
      <c r="K813" s="5">
        <v>3.0088776000000039E-4</v>
      </c>
      <c r="L813" s="5">
        <v>1988.3589570870749</v>
      </c>
      <c r="M813" s="5">
        <v>1935.892094240035</v>
      </c>
      <c r="N813" s="5">
        <v>2074.9755526889089</v>
      </c>
      <c r="O813" s="5">
        <v>2072.6576665070652</v>
      </c>
      <c r="P813" s="5">
        <v>2187.7758180853202</v>
      </c>
      <c r="Q813" s="5">
        <v>2214.4367186397708</v>
      </c>
      <c r="R813" s="5">
        <v>2289.190599233651</v>
      </c>
      <c r="S813" s="5">
        <v>2233.6023481883399</v>
      </c>
      <c r="T813" s="5">
        <v>2193.548241337694</v>
      </c>
      <c r="U813" s="5">
        <v>2014.1866500167389</v>
      </c>
      <c r="V813" s="5">
        <v>2364.390878059136</v>
      </c>
      <c r="W813" s="5">
        <v>2362.7041708247561</v>
      </c>
      <c r="X813" s="5">
        <v>2308.1283378790922</v>
      </c>
      <c r="Y813" s="5">
        <v>2372.1362230132299</v>
      </c>
      <c r="Z813" s="5">
        <v>2304.0170019446332</v>
      </c>
      <c r="AA813" s="5">
        <v>2365.093661197664</v>
      </c>
      <c r="AB813" s="5">
        <v>2445.5455747635142</v>
      </c>
      <c r="AC813" s="5">
        <v>2493.4722959727742</v>
      </c>
      <c r="AD813" s="5">
        <v>2454.452706415344</v>
      </c>
      <c r="AE813" s="5">
        <v>2466.6621362267442</v>
      </c>
      <c r="AF813" s="5">
        <v>2277.2458211225062</v>
      </c>
      <c r="AG813" s="5">
        <v>2498.069178562529</v>
      </c>
    </row>
    <row r="814" spans="1:33">
      <c r="A814" s="56" t="s">
        <v>80</v>
      </c>
      <c r="B814" s="56" t="s">
        <v>199</v>
      </c>
      <c r="C814" s="56" t="s">
        <v>266</v>
      </c>
      <c r="D814" s="56" t="s">
        <v>267</v>
      </c>
      <c r="E814" s="56" t="s">
        <v>142</v>
      </c>
      <c r="F814" s="5">
        <v>726.8930486789352</v>
      </c>
      <c r="G814" s="5">
        <v>1301.0935077013951</v>
      </c>
      <c r="H814" s="5">
        <v>1186.2494815959101</v>
      </c>
      <c r="I814" s="5">
        <v>1304.87234143706</v>
      </c>
      <c r="J814" s="5">
        <v>1230.6107561398301</v>
      </c>
      <c r="K814" s="5">
        <v>1412.866630988324</v>
      </c>
      <c r="L814" s="5">
        <v>1524.3808067973951</v>
      </c>
      <c r="M814" s="5">
        <v>1458.244409435199</v>
      </c>
      <c r="N814" s="5">
        <v>1463.6225138098901</v>
      </c>
      <c r="O814" s="5">
        <v>1466.21306548855</v>
      </c>
      <c r="P814" s="5">
        <v>1576.435260117174</v>
      </c>
      <c r="Q814" s="5">
        <v>1549.233961723434</v>
      </c>
      <c r="R814" s="5">
        <v>1725.9989238519249</v>
      </c>
      <c r="S814" s="5">
        <v>1559.7711084009959</v>
      </c>
      <c r="T814" s="5">
        <v>1759.535833723975</v>
      </c>
      <c r="U814" s="5">
        <v>1532.1981863486501</v>
      </c>
      <c r="V814" s="5">
        <v>1714.635397591655</v>
      </c>
      <c r="W814" s="5">
        <v>1837.852924728076</v>
      </c>
      <c r="X814" s="5">
        <v>1847.7544292571349</v>
      </c>
      <c r="Y814" s="5">
        <v>1830.431330187726</v>
      </c>
      <c r="Z814" s="5">
        <v>1767.5070309088089</v>
      </c>
      <c r="AA814" s="5">
        <v>1927.660276967385</v>
      </c>
      <c r="AB814" s="5">
        <v>1846.8221398137789</v>
      </c>
      <c r="AC814" s="5">
        <v>2038.3534314951039</v>
      </c>
      <c r="AD814" s="5">
        <v>1892.0700089243201</v>
      </c>
      <c r="AE814" s="5">
        <v>1945.388920613786</v>
      </c>
      <c r="AF814" s="5">
        <v>1829.3929856986949</v>
      </c>
      <c r="AG814" s="5">
        <v>1921.0208041131741</v>
      </c>
    </row>
    <row r="815" spans="1:33">
      <c r="A815" s="56" t="s">
        <v>80</v>
      </c>
      <c r="B815" s="56" t="s">
        <v>199</v>
      </c>
      <c r="C815" s="56" t="s">
        <v>268</v>
      </c>
      <c r="D815" s="56" t="s">
        <v>269</v>
      </c>
      <c r="E815" s="56" t="s">
        <v>142</v>
      </c>
      <c r="F815" s="5">
        <v>0</v>
      </c>
      <c r="G815" s="5">
        <v>1.0176904999999999E-5</v>
      </c>
      <c r="H815" s="5">
        <v>1.3201090000000009E-5</v>
      </c>
      <c r="I815" s="5">
        <v>1.721945500000001E-5</v>
      </c>
      <c r="J815" s="5">
        <v>1.5055965E-5</v>
      </c>
      <c r="K815" s="5">
        <v>5.3534140000000023E-5</v>
      </c>
      <c r="L815" s="5">
        <v>4.7667258500000003E-4</v>
      </c>
      <c r="M815" s="5">
        <v>1739.8031659120411</v>
      </c>
      <c r="N815" s="5">
        <v>1597.46671950731</v>
      </c>
      <c r="O815" s="5">
        <v>1585.173082917385</v>
      </c>
      <c r="P815" s="5">
        <v>1704.0980488191799</v>
      </c>
      <c r="Q815" s="5">
        <v>1876.33882834682</v>
      </c>
      <c r="R815" s="5">
        <v>2758.426261566965</v>
      </c>
      <c r="S815" s="5">
        <v>2423.6724627762042</v>
      </c>
      <c r="T815" s="5">
        <v>2636.8374514794959</v>
      </c>
      <c r="U815" s="5">
        <v>2341.9374098880412</v>
      </c>
      <c r="V815" s="5">
        <v>2965.5200107710889</v>
      </c>
      <c r="W815" s="5">
        <v>2828.8032197703478</v>
      </c>
      <c r="X815" s="5">
        <v>2998.5702030277389</v>
      </c>
      <c r="Y815" s="5">
        <v>2796.9453943982908</v>
      </c>
      <c r="Z815" s="5">
        <v>2744.55260925625</v>
      </c>
      <c r="AA815" s="5">
        <v>2785.9482924796812</v>
      </c>
      <c r="AB815" s="5">
        <v>2714.6963730217849</v>
      </c>
      <c r="AC815" s="5">
        <v>2990.478485821955</v>
      </c>
      <c r="AD815" s="5">
        <v>2683.8397784433751</v>
      </c>
      <c r="AE815" s="5">
        <v>2788.2289614977699</v>
      </c>
      <c r="AF815" s="5">
        <v>2510.961693044846</v>
      </c>
      <c r="AG815" s="5">
        <v>2832.8852047301398</v>
      </c>
    </row>
    <row r="816" spans="1:33">
      <c r="A816" s="56" t="s">
        <v>80</v>
      </c>
      <c r="B816" s="56" t="s">
        <v>199</v>
      </c>
      <c r="C816" s="56" t="s">
        <v>270</v>
      </c>
      <c r="D816" s="56" t="s">
        <v>271</v>
      </c>
      <c r="E816" s="56" t="s">
        <v>142</v>
      </c>
      <c r="F816" s="5">
        <v>3749.5016681953448</v>
      </c>
      <c r="G816" s="5">
        <v>6154.6565538686546</v>
      </c>
      <c r="H816" s="5">
        <v>7678.3052138280564</v>
      </c>
      <c r="I816" s="5">
        <v>7723.2046523925774</v>
      </c>
      <c r="J816" s="5">
        <v>7129.0880366174397</v>
      </c>
      <c r="K816" s="5">
        <v>7984.5338913732958</v>
      </c>
      <c r="L816" s="5">
        <v>7871.4459881706143</v>
      </c>
      <c r="M816" s="5">
        <v>8043.8926130243381</v>
      </c>
      <c r="N816" s="5">
        <v>8099.2229762199477</v>
      </c>
      <c r="O816" s="5">
        <v>8353.8597242480191</v>
      </c>
      <c r="P816" s="5">
        <v>8452.9821683702867</v>
      </c>
      <c r="Q816" s="5">
        <v>8013.0741720220203</v>
      </c>
      <c r="R816" s="5">
        <v>8842.5402729946709</v>
      </c>
      <c r="S816" s="5">
        <v>8503.4047548594554</v>
      </c>
      <c r="T816" s="5">
        <v>8624.1305077410325</v>
      </c>
      <c r="U816" s="5">
        <v>7681.5694597429301</v>
      </c>
      <c r="V816" s="5">
        <v>9292.5850355724524</v>
      </c>
      <c r="W816" s="5">
        <v>8749.1150055255002</v>
      </c>
      <c r="X816" s="5">
        <v>9115.6722545834837</v>
      </c>
      <c r="Y816" s="5">
        <v>8877.9027425262157</v>
      </c>
      <c r="Z816" s="5">
        <v>8728.4341590963031</v>
      </c>
      <c r="AA816" s="5">
        <v>8781.182147486581</v>
      </c>
      <c r="AB816" s="5">
        <v>8801.2356096658386</v>
      </c>
      <c r="AC816" s="5">
        <v>9346.3775714302519</v>
      </c>
      <c r="AD816" s="5">
        <v>9332.6637992299948</v>
      </c>
      <c r="AE816" s="5">
        <v>9514.374865497015</v>
      </c>
      <c r="AF816" s="5">
        <v>8528.0606884590507</v>
      </c>
      <c r="AG816" s="5">
        <v>9574.449888354724</v>
      </c>
    </row>
    <row r="817" spans="1:33">
      <c r="A817" s="56" t="s">
        <v>80</v>
      </c>
      <c r="B817" s="56" t="s">
        <v>199</v>
      </c>
      <c r="C817" s="56" t="s">
        <v>272</v>
      </c>
      <c r="D817" s="56" t="s">
        <v>273</v>
      </c>
      <c r="E817" s="56" t="s">
        <v>142</v>
      </c>
      <c r="F817" s="5">
        <v>256.98000919998498</v>
      </c>
      <c r="G817" s="5">
        <v>276.73986857935489</v>
      </c>
      <c r="H817" s="5">
        <v>255.9847888807499</v>
      </c>
      <c r="I817" s="5">
        <v>316.18768817248508</v>
      </c>
      <c r="J817" s="5">
        <v>293.02629598417008</v>
      </c>
      <c r="K817" s="5">
        <v>322.23220176531993</v>
      </c>
      <c r="L817" s="5">
        <v>361.92339427521512</v>
      </c>
      <c r="M817" s="5">
        <v>340.99764689241999</v>
      </c>
      <c r="N817" s="5">
        <v>323.42483881096001</v>
      </c>
      <c r="O817" s="5">
        <v>324.93562675125497</v>
      </c>
      <c r="P817" s="5">
        <v>355.49332907886492</v>
      </c>
      <c r="Q817" s="5">
        <v>330.57660288419493</v>
      </c>
      <c r="R817" s="5">
        <v>376.57113613489531</v>
      </c>
      <c r="S817" s="5">
        <v>335.82111773004499</v>
      </c>
      <c r="T817" s="5">
        <v>360.00481699647497</v>
      </c>
      <c r="U817" s="5">
        <v>323.36275927320997</v>
      </c>
      <c r="V817" s="5">
        <v>371.84092614435002</v>
      </c>
      <c r="W817" s="5">
        <v>419.8235197211452</v>
      </c>
      <c r="X817" s="5">
        <v>404.61919625254012</v>
      </c>
      <c r="Y817" s="5">
        <v>419.9639934768349</v>
      </c>
      <c r="Z817" s="5">
        <v>438.92820920062479</v>
      </c>
      <c r="AA817" s="5">
        <v>498.07209685281958</v>
      </c>
      <c r="AB817" s="5">
        <v>471.50708171494972</v>
      </c>
      <c r="AC817" s="5">
        <v>529.76009095849008</v>
      </c>
      <c r="AD817" s="5">
        <v>492.95323972837491</v>
      </c>
      <c r="AE817" s="5">
        <v>500.83112290442</v>
      </c>
      <c r="AF817" s="5">
        <v>465.77109417711478</v>
      </c>
      <c r="AG817" s="5">
        <v>520.62681113098529</v>
      </c>
    </row>
    <row r="818" spans="1:33">
      <c r="A818" s="56" t="s">
        <v>80</v>
      </c>
      <c r="B818" s="56" t="s">
        <v>199</v>
      </c>
      <c r="C818" s="56" t="s">
        <v>274</v>
      </c>
      <c r="D818" s="56" t="s">
        <v>275</v>
      </c>
      <c r="E818" s="56" t="s">
        <v>142</v>
      </c>
      <c r="F818" s="5">
        <v>1190.2420567882</v>
      </c>
      <c r="G818" s="5">
        <v>1214.646429775401</v>
      </c>
      <c r="H818" s="5">
        <v>1182.787721254615</v>
      </c>
      <c r="I818" s="5">
        <v>1075.907831867695</v>
      </c>
      <c r="J818" s="5">
        <v>1101.426573262165</v>
      </c>
      <c r="K818" s="5">
        <v>1139.02449687583</v>
      </c>
      <c r="L818" s="5">
        <v>1202.5642372776349</v>
      </c>
      <c r="M818" s="5">
        <v>1098.39401433389</v>
      </c>
      <c r="N818" s="5">
        <v>1141.0447224173649</v>
      </c>
      <c r="O818" s="5">
        <v>1038.04984942276</v>
      </c>
      <c r="P818" s="5">
        <v>1096.2849896565201</v>
      </c>
      <c r="Q818" s="5">
        <v>1122.6488346496089</v>
      </c>
      <c r="R818" s="5">
        <v>1123.744348595965</v>
      </c>
      <c r="S818" s="5">
        <v>1081.3671590010761</v>
      </c>
      <c r="T818" s="5">
        <v>1000.12241717878</v>
      </c>
      <c r="U818" s="5">
        <v>1021.940252295055</v>
      </c>
      <c r="V818" s="5">
        <v>1027.67595357717</v>
      </c>
      <c r="W818" s="5">
        <v>1143.39299588418</v>
      </c>
      <c r="X818" s="5">
        <v>1000.592290808415</v>
      </c>
      <c r="Y818" s="5">
        <v>988.34896480013026</v>
      </c>
      <c r="Z818" s="5">
        <v>816.15854413077454</v>
      </c>
      <c r="AA818" s="5">
        <v>933.05801208675507</v>
      </c>
      <c r="AB818" s="5">
        <v>491.24243803332519</v>
      </c>
      <c r="AC818" s="5">
        <v>527.97538037599486</v>
      </c>
      <c r="AD818" s="5">
        <v>536.448271729</v>
      </c>
      <c r="AE818" s="5">
        <v>480.61282415515029</v>
      </c>
      <c r="AF818" s="5">
        <v>517.97598728317018</v>
      </c>
      <c r="AG818" s="5">
        <v>520.81151463894514</v>
      </c>
    </row>
    <row r="819" spans="1:33">
      <c r="A819" s="56" t="s">
        <v>80</v>
      </c>
      <c r="B819" s="56" t="s">
        <v>199</v>
      </c>
      <c r="C819" s="56" t="s">
        <v>276</v>
      </c>
      <c r="D819" s="56" t="s">
        <v>277</v>
      </c>
      <c r="E819" s="56" t="s">
        <v>142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</row>
    <row r="820" spans="1:33">
      <c r="A820" s="56" t="s">
        <v>80</v>
      </c>
      <c r="B820" s="56" t="s">
        <v>199</v>
      </c>
      <c r="C820" s="56" t="s">
        <v>278</v>
      </c>
      <c r="D820" s="56" t="s">
        <v>279</v>
      </c>
      <c r="E820" s="56" t="s">
        <v>142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</row>
    <row r="821" spans="1:33">
      <c r="A821" s="56" t="s">
        <v>80</v>
      </c>
      <c r="B821" s="56" t="s">
        <v>199</v>
      </c>
      <c r="C821" s="56" t="s">
        <v>280</v>
      </c>
      <c r="D821" s="56" t="s">
        <v>281</v>
      </c>
      <c r="E821" s="56" t="s">
        <v>142</v>
      </c>
      <c r="F821" s="5">
        <v>350.31214888022521</v>
      </c>
      <c r="G821" s="5">
        <v>369.17780664066481</v>
      </c>
      <c r="H821" s="5">
        <v>329.81961146843997</v>
      </c>
      <c r="I821" s="5">
        <v>321.00978055943989</v>
      </c>
      <c r="J821" s="5">
        <v>292.52612234619488</v>
      </c>
      <c r="K821" s="5">
        <v>1103.9809348463059</v>
      </c>
      <c r="L821" s="5">
        <v>1138.052470469835</v>
      </c>
      <c r="M821" s="5">
        <v>956.83608714707043</v>
      </c>
      <c r="N821" s="5">
        <v>966.46814917096003</v>
      </c>
      <c r="O821" s="5">
        <v>915.20353110978033</v>
      </c>
      <c r="P821" s="5">
        <v>995.5730342288</v>
      </c>
      <c r="Q821" s="5">
        <v>979.26861872223071</v>
      </c>
      <c r="R821" s="5">
        <v>1020.875686836535</v>
      </c>
      <c r="S821" s="5">
        <v>924.81130539623985</v>
      </c>
      <c r="T821" s="5">
        <v>936.74086129825002</v>
      </c>
      <c r="U821" s="5">
        <v>837.46634538843546</v>
      </c>
      <c r="V821" s="5">
        <v>942.58019322715541</v>
      </c>
      <c r="W821" s="5">
        <v>922.17733557935503</v>
      </c>
      <c r="X821" s="5">
        <v>853.6964689286001</v>
      </c>
      <c r="Y821" s="5">
        <v>856.58987311611452</v>
      </c>
      <c r="Z821" s="5">
        <v>784.48574873946029</v>
      </c>
      <c r="AA821" s="5">
        <v>872.07991953459475</v>
      </c>
      <c r="AB821" s="5">
        <v>822.28660257810009</v>
      </c>
      <c r="AC821" s="5">
        <v>816.15720613241638</v>
      </c>
      <c r="AD821" s="5">
        <v>771.94971760421981</v>
      </c>
      <c r="AE821" s="5">
        <v>739.8850089916607</v>
      </c>
      <c r="AF821" s="5">
        <v>679.33768251613958</v>
      </c>
      <c r="AG821" s="5">
        <v>829.59796997886485</v>
      </c>
    </row>
    <row r="822" spans="1:33">
      <c r="A822" s="56" t="s">
        <v>80</v>
      </c>
      <c r="B822" s="56" t="s">
        <v>199</v>
      </c>
      <c r="C822" s="56" t="s">
        <v>282</v>
      </c>
      <c r="D822" s="56" t="s">
        <v>283</v>
      </c>
      <c r="E822" s="56" t="s">
        <v>142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</row>
    <row r="823" spans="1:33">
      <c r="A823" s="56" t="s">
        <v>80</v>
      </c>
      <c r="B823" s="56" t="s">
        <v>200</v>
      </c>
      <c r="C823" s="56" t="s">
        <v>284</v>
      </c>
      <c r="D823" s="56" t="s">
        <v>285</v>
      </c>
      <c r="E823" s="56" t="s">
        <v>142</v>
      </c>
      <c r="F823" s="5">
        <v>539.7902404803001</v>
      </c>
      <c r="G823" s="5">
        <v>564.12343338624987</v>
      </c>
      <c r="H823" s="5">
        <v>532.75063482036978</v>
      </c>
      <c r="I823" s="5">
        <v>541.61783211743</v>
      </c>
      <c r="J823" s="5">
        <v>594.70742116631016</v>
      </c>
      <c r="K823" s="5">
        <v>908.07367470695522</v>
      </c>
      <c r="L823" s="5">
        <v>1331.4563057330411</v>
      </c>
      <c r="M823" s="5">
        <v>1340.90681157022</v>
      </c>
      <c r="N823" s="5">
        <v>1207.00817696127</v>
      </c>
      <c r="O823" s="5">
        <v>1225.511746768281</v>
      </c>
      <c r="P823" s="5">
        <v>1331.3844412214451</v>
      </c>
      <c r="Q823" s="5">
        <v>1398.6523635126659</v>
      </c>
      <c r="R823" s="5">
        <v>1550.5529857371589</v>
      </c>
      <c r="S823" s="5">
        <v>1584.769528868185</v>
      </c>
      <c r="T823" s="5">
        <v>1702.232850369825</v>
      </c>
      <c r="U823" s="5">
        <v>1684.219562595255</v>
      </c>
      <c r="V823" s="5">
        <v>1347.509485197565</v>
      </c>
      <c r="W823" s="5">
        <v>1453.6156902089151</v>
      </c>
      <c r="X823" s="5">
        <v>1458.966409587445</v>
      </c>
      <c r="Y823" s="5">
        <v>1375.356214547405</v>
      </c>
      <c r="Z823" s="5">
        <v>1398.57917188339</v>
      </c>
      <c r="AA823" s="5">
        <v>1343.1857346038501</v>
      </c>
      <c r="AB823" s="5">
        <v>1282.1476128798649</v>
      </c>
      <c r="AC823" s="5">
        <v>1376.7716483611459</v>
      </c>
      <c r="AD823" s="5">
        <v>1359.4483056184349</v>
      </c>
      <c r="AE823" s="5">
        <v>1345.536868369989</v>
      </c>
      <c r="AF823" s="5">
        <v>1386.5821801361451</v>
      </c>
      <c r="AG823" s="5">
        <v>1195.305340851505</v>
      </c>
    </row>
    <row r="824" spans="1:33">
      <c r="A824" s="56" t="s">
        <v>80</v>
      </c>
      <c r="B824" s="56" t="s">
        <v>200</v>
      </c>
      <c r="C824" s="56" t="s">
        <v>286</v>
      </c>
      <c r="D824" s="56" t="s">
        <v>287</v>
      </c>
      <c r="E824" s="56" t="s">
        <v>142</v>
      </c>
      <c r="F824" s="5">
        <v>846.72257403261528</v>
      </c>
      <c r="G824" s="5">
        <v>933.40187100881519</v>
      </c>
      <c r="H824" s="5">
        <v>856.56399625802987</v>
      </c>
      <c r="I824" s="5">
        <v>833.05838806858492</v>
      </c>
      <c r="J824" s="5">
        <v>863.65424063639989</v>
      </c>
      <c r="K824" s="5">
        <v>897.2732413173801</v>
      </c>
      <c r="L824" s="5">
        <v>904.33290284967507</v>
      </c>
      <c r="M824" s="5">
        <v>1458.9522517785349</v>
      </c>
      <c r="N824" s="5">
        <v>2467.519823626566</v>
      </c>
      <c r="O824" s="5">
        <v>2474.3309039151909</v>
      </c>
      <c r="P824" s="5">
        <v>2404.9843875507399</v>
      </c>
      <c r="Q824" s="5">
        <v>2315.3677036557001</v>
      </c>
      <c r="R824" s="5">
        <v>2740.5708524331421</v>
      </c>
      <c r="S824" s="5">
        <v>2744.246858253176</v>
      </c>
      <c r="T824" s="5">
        <v>2754.1423989788459</v>
      </c>
      <c r="U824" s="5">
        <v>2824.5781336248501</v>
      </c>
      <c r="V824" s="5">
        <v>2971.6821024766309</v>
      </c>
      <c r="W824" s="5">
        <v>2990.245639481559</v>
      </c>
      <c r="X824" s="5">
        <v>3142.5281031614759</v>
      </c>
      <c r="Y824" s="5">
        <v>2965.623931744914</v>
      </c>
      <c r="Z824" s="5">
        <v>3032.740185653392</v>
      </c>
      <c r="AA824" s="5">
        <v>2914.071286385069</v>
      </c>
      <c r="AB824" s="5">
        <v>2810.2860961491642</v>
      </c>
      <c r="AC824" s="5">
        <v>3086.8687035531611</v>
      </c>
      <c r="AD824" s="5">
        <v>3005.3782455277542</v>
      </c>
      <c r="AE824" s="5">
        <v>2900.6043609419689</v>
      </c>
      <c r="AF824" s="5">
        <v>2948.3445427201241</v>
      </c>
      <c r="AG824" s="5">
        <v>2549.283637195384</v>
      </c>
    </row>
    <row r="825" spans="1:33">
      <c r="A825" s="56" t="s">
        <v>80</v>
      </c>
      <c r="B825" s="56" t="s">
        <v>200</v>
      </c>
      <c r="C825" s="56" t="s">
        <v>288</v>
      </c>
      <c r="D825" s="56" t="s">
        <v>303</v>
      </c>
      <c r="E825" s="56" t="s">
        <v>142</v>
      </c>
      <c r="F825" s="5">
        <v>458.48839745454461</v>
      </c>
      <c r="G825" s="5">
        <v>1400.896820361115</v>
      </c>
      <c r="H825" s="5">
        <v>3039.569694066905</v>
      </c>
      <c r="I825" s="5">
        <v>2903.3324938762039</v>
      </c>
      <c r="J825" s="5">
        <v>3055.614204064671</v>
      </c>
      <c r="K825" s="5">
        <v>3036.620464863056</v>
      </c>
      <c r="L825" s="5">
        <v>3265.3631826207302</v>
      </c>
      <c r="M825" s="5">
        <v>3326.7341660453139</v>
      </c>
      <c r="N825" s="5">
        <v>3097.787467209585</v>
      </c>
      <c r="O825" s="5">
        <v>3103.9103525193368</v>
      </c>
      <c r="P825" s="5">
        <v>3229.3325540339192</v>
      </c>
      <c r="Q825" s="5">
        <v>3238.1207378246859</v>
      </c>
      <c r="R825" s="5">
        <v>3562.101336227196</v>
      </c>
      <c r="S825" s="5">
        <v>3568.7185536637248</v>
      </c>
      <c r="T825" s="5">
        <v>3440.1428041571312</v>
      </c>
      <c r="U825" s="5">
        <v>3703.9346881738729</v>
      </c>
      <c r="V825" s="5">
        <v>3729.8792814743401</v>
      </c>
      <c r="W825" s="5">
        <v>3861.8548045077541</v>
      </c>
      <c r="X825" s="5">
        <v>3936.3320908309101</v>
      </c>
      <c r="Y825" s="5">
        <v>3760.565254586621</v>
      </c>
      <c r="Z825" s="5">
        <v>3810.5223954608159</v>
      </c>
      <c r="AA825" s="5">
        <v>3579.811198228816</v>
      </c>
      <c r="AB825" s="5">
        <v>3482.6417503399061</v>
      </c>
      <c r="AC825" s="5">
        <v>3756.321609825151</v>
      </c>
      <c r="AD825" s="5">
        <v>3676.171314860951</v>
      </c>
      <c r="AE825" s="5">
        <v>3483.2026815253439</v>
      </c>
      <c r="AF825" s="5">
        <v>3627.3485317499262</v>
      </c>
      <c r="AG825" s="5">
        <v>3633.8602798784609</v>
      </c>
    </row>
    <row r="827" spans="1:33">
      <c r="A827" s="56" t="s">
        <v>80</v>
      </c>
      <c r="B827" s="56" t="s">
        <v>163</v>
      </c>
      <c r="C827" s="56" t="s">
        <v>290</v>
      </c>
      <c r="D827" s="56" t="s">
        <v>291</v>
      </c>
      <c r="E827" s="56" t="s">
        <v>141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1.103705E-6</v>
      </c>
      <c r="O827" s="5">
        <v>4.2057749999999987E-6</v>
      </c>
      <c r="P827" s="5">
        <v>8.0958150000000007E-6</v>
      </c>
      <c r="Q827" s="5">
        <v>8.9578700000000041E-6</v>
      </c>
      <c r="R827" s="5">
        <v>8.0327299999999972E-6</v>
      </c>
      <c r="S827" s="5">
        <v>8.2421549999999939E-6</v>
      </c>
      <c r="T827" s="5">
        <v>1.5814304999999999E-5</v>
      </c>
      <c r="U827" s="5">
        <v>1.492195E-5</v>
      </c>
      <c r="V827" s="5">
        <v>8.1472289999999934E-5</v>
      </c>
      <c r="W827" s="5">
        <v>891.1888750843998</v>
      </c>
      <c r="X827" s="5">
        <v>1624.3251117224761</v>
      </c>
      <c r="Y827" s="5">
        <v>5538.7752072128942</v>
      </c>
      <c r="Z827" s="5">
        <v>16268.563666760319</v>
      </c>
      <c r="AA827" s="5">
        <v>14527.027532384131</v>
      </c>
      <c r="AB827" s="5">
        <v>17730.634059540309</v>
      </c>
      <c r="AC827" s="5">
        <v>16698.911920152281</v>
      </c>
      <c r="AD827" s="5">
        <v>21861.44713443912</v>
      </c>
      <c r="AE827" s="5">
        <v>26565.35985527192</v>
      </c>
      <c r="AF827" s="5">
        <v>27242.66580305923</v>
      </c>
      <c r="AG827" s="5">
        <v>30775.277788242391</v>
      </c>
    </row>
    <row r="828" spans="1:33">
      <c r="A828" s="56" t="s">
        <v>80</v>
      </c>
      <c r="B828" s="56" t="s">
        <v>163</v>
      </c>
      <c r="C828" s="56" t="s">
        <v>292</v>
      </c>
      <c r="D828" s="56" t="s">
        <v>293</v>
      </c>
      <c r="E828" s="56" t="s">
        <v>141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1.9751649999999998E-6</v>
      </c>
      <c r="O828" s="5">
        <v>5.2577699999999978E-6</v>
      </c>
      <c r="P828" s="5">
        <v>1.0277859999999999E-5</v>
      </c>
      <c r="Q828" s="5">
        <v>1.172139E-5</v>
      </c>
      <c r="R828" s="5">
        <v>1.0788244999999999E-5</v>
      </c>
      <c r="S828" s="5">
        <v>1.112303E-5</v>
      </c>
      <c r="T828" s="5">
        <v>2.800412999999999E-5</v>
      </c>
      <c r="U828" s="5">
        <v>2.4954955000000011E-5</v>
      </c>
      <c r="V828" s="5">
        <v>3534.4922834025078</v>
      </c>
      <c r="W828" s="5">
        <v>3404.2659259021411</v>
      </c>
      <c r="X828" s="5">
        <v>3726.0484855194459</v>
      </c>
      <c r="Y828" s="5">
        <v>3773.3043627194761</v>
      </c>
      <c r="Z828" s="5">
        <v>3824.9786707873918</v>
      </c>
      <c r="AA828" s="5">
        <v>3581.3690714170648</v>
      </c>
      <c r="AB828" s="5">
        <v>3954.4688341813162</v>
      </c>
      <c r="AC828" s="5">
        <v>3857.6917579423148</v>
      </c>
      <c r="AD828" s="5">
        <v>3802.6502571259421</v>
      </c>
      <c r="AE828" s="5">
        <v>4028.5642392316158</v>
      </c>
      <c r="AF828" s="5">
        <v>3735.5652794241578</v>
      </c>
      <c r="AG828" s="5">
        <v>3877.7670407916639</v>
      </c>
    </row>
    <row r="829" spans="1:33">
      <c r="A829" s="56" t="s">
        <v>80</v>
      </c>
      <c r="B829" s="56" t="s">
        <v>198</v>
      </c>
      <c r="C829" s="56" t="s">
        <v>294</v>
      </c>
      <c r="D829" s="56" t="s">
        <v>295</v>
      </c>
      <c r="E829" s="56" t="s">
        <v>141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2.476830000000001E-6</v>
      </c>
      <c r="O829" s="5">
        <v>4.1982400000000001E-6</v>
      </c>
      <c r="P829" s="5">
        <v>5.983615E-6</v>
      </c>
      <c r="Q829" s="5">
        <v>5.5917650000000013E-6</v>
      </c>
      <c r="R829" s="5">
        <v>1.325579E-5</v>
      </c>
      <c r="S829" s="5">
        <v>1.1197255000000001E-5</v>
      </c>
      <c r="T829" s="5">
        <v>1.7819154999999991E-5</v>
      </c>
      <c r="U829" s="5">
        <v>1.681111999999999E-5</v>
      </c>
      <c r="V829" s="5">
        <v>2.4693595E-5</v>
      </c>
      <c r="W829" s="5">
        <v>3.2614010000000011E-5</v>
      </c>
      <c r="X829" s="5">
        <v>63.404904405475023</v>
      </c>
      <c r="Y829" s="5">
        <v>64.917653846985033</v>
      </c>
      <c r="Z829" s="5">
        <v>775.43576227993992</v>
      </c>
      <c r="AA829" s="5">
        <v>1135.915005858815</v>
      </c>
      <c r="AB829" s="5">
        <v>1370.1224548011501</v>
      </c>
      <c r="AC829" s="5">
        <v>1899.8971438291071</v>
      </c>
      <c r="AD829" s="5">
        <v>1692.3117770896299</v>
      </c>
      <c r="AE829" s="5">
        <v>1858.591997434821</v>
      </c>
      <c r="AF829" s="5">
        <v>1833.73114596236</v>
      </c>
      <c r="AG829" s="5">
        <v>1786.1614097081799</v>
      </c>
    </row>
    <row r="830" spans="1:33">
      <c r="A830" s="56" t="s">
        <v>80</v>
      </c>
      <c r="B830" s="56" t="s">
        <v>200</v>
      </c>
      <c r="C830" s="56" t="s">
        <v>296</v>
      </c>
      <c r="D830" s="56" t="s">
        <v>297</v>
      </c>
      <c r="E830" s="56" t="s">
        <v>141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</row>
    <row r="831" spans="1:33">
      <c r="A831" s="56" t="s">
        <v>80</v>
      </c>
      <c r="B831" s="56" t="s">
        <v>198</v>
      </c>
      <c r="C831" s="56" t="s">
        <v>298</v>
      </c>
      <c r="D831" s="56" t="s">
        <v>299</v>
      </c>
      <c r="E831" s="56" t="s">
        <v>141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</row>
    <row r="832" spans="1:33">
      <c r="A832" s="56" t="s">
        <v>80</v>
      </c>
      <c r="B832" s="56" t="s">
        <v>199</v>
      </c>
      <c r="C832" s="56" t="s">
        <v>300</v>
      </c>
      <c r="D832" s="56" t="s">
        <v>301</v>
      </c>
      <c r="E832" s="56" t="s">
        <v>141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</row>
  </sheetData>
  <autoFilter ref="A3:E832" xr:uid="{00000000-0009-0000-0000-00000D000000}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9">
    <tabColor theme="7"/>
  </sheetPr>
  <dimension ref="A1:AE13"/>
  <sheetViews>
    <sheetView zoomScaleNormal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baseColWidth="10" defaultColWidth="9" defaultRowHeight="14"/>
  <cols>
    <col min="1" max="1" width="14.6640625" style="6" customWidth="1"/>
    <col min="2" max="2" width="9" style="6" customWidth="1"/>
    <col min="3" max="3" width="17" style="6" customWidth="1"/>
    <col min="4" max="6" width="9" style="6" customWidth="1"/>
    <col min="7" max="16384" width="9" style="6"/>
  </cols>
  <sheetData>
    <row r="1" spans="1:31" s="53" customFormat="1" ht="23.25" customHeight="1" thickBot="1">
      <c r="A1" s="4" t="s">
        <v>304</v>
      </c>
      <c r="B1" s="4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</row>
    <row r="2" spans="1:31" ht="15" customHeight="1" thickTop="1"/>
    <row r="3" spans="1:31">
      <c r="A3" s="57" t="s">
        <v>191</v>
      </c>
      <c r="B3" s="57" t="s">
        <v>194</v>
      </c>
      <c r="C3" s="58" t="s">
        <v>162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54</v>
      </c>
      <c r="B4" s="56" t="s">
        <v>128</v>
      </c>
      <c r="C4" s="5">
        <v>890.77107199281829</v>
      </c>
      <c r="D4" s="5">
        <v>122.51081992387959</v>
      </c>
      <c r="E4" s="5">
        <v>107.46941843229359</v>
      </c>
      <c r="F4" s="5">
        <v>97.515803716673005</v>
      </c>
      <c r="G4" s="5">
        <v>89.356833588352373</v>
      </c>
      <c r="H4" s="5">
        <v>77.214984476982337</v>
      </c>
      <c r="I4" s="5">
        <v>61.648092101503018</v>
      </c>
      <c r="J4" s="5">
        <v>48.107866608337467</v>
      </c>
      <c r="K4" s="5">
        <v>39.495570265681202</v>
      </c>
      <c r="L4" s="5">
        <v>40.105662686885061</v>
      </c>
      <c r="M4" s="5">
        <v>29.201478153835481</v>
      </c>
      <c r="N4" s="5">
        <v>18.991748208317279</v>
      </c>
      <c r="O4" s="5">
        <v>20.33668025079448</v>
      </c>
      <c r="P4" s="5">
        <v>19.47894603608351</v>
      </c>
      <c r="Q4" s="5">
        <v>18.380049694643109</v>
      </c>
      <c r="R4" s="5">
        <v>16.746293741590179</v>
      </c>
      <c r="S4" s="5">
        <v>18.10636212399314</v>
      </c>
      <c r="T4" s="5">
        <v>8.7614881675455525</v>
      </c>
      <c r="U4" s="5">
        <v>6.7623543764381644</v>
      </c>
      <c r="V4" s="5">
        <v>6.92832921787332</v>
      </c>
      <c r="W4" s="5">
        <v>5.1873066381986037</v>
      </c>
      <c r="X4" s="5">
        <v>4.4080822372512456</v>
      </c>
      <c r="Y4" s="5">
        <v>3.8450144233961652</v>
      </c>
      <c r="Z4" s="5">
        <v>4.7856202022006764</v>
      </c>
      <c r="AA4" s="5">
        <v>4.9463087751130912</v>
      </c>
      <c r="AB4" s="5">
        <v>4.2524167401607729</v>
      </c>
      <c r="AC4" s="5">
        <v>4.9195118355502903</v>
      </c>
      <c r="AD4" s="5">
        <v>6.8078675744967976</v>
      </c>
      <c r="AE4" s="5">
        <v>4.5001617947489629</v>
      </c>
    </row>
    <row r="5" spans="1:31">
      <c r="A5" s="56" t="s">
        <v>60</v>
      </c>
      <c r="B5" s="56" t="s">
        <v>128</v>
      </c>
      <c r="C5" s="5">
        <v>890.77107197760813</v>
      </c>
      <c r="D5" s="5">
        <v>122.51081992387959</v>
      </c>
      <c r="E5" s="5">
        <v>107.46941843229359</v>
      </c>
      <c r="F5" s="5">
        <v>97.515803716673005</v>
      </c>
      <c r="G5" s="5">
        <v>89.356833588352373</v>
      </c>
      <c r="H5" s="5">
        <v>77.214984476982337</v>
      </c>
      <c r="I5" s="5">
        <v>61.648092101503018</v>
      </c>
      <c r="J5" s="5">
        <v>48.107866608337467</v>
      </c>
      <c r="K5" s="5">
        <v>39.545542338320942</v>
      </c>
      <c r="L5" s="5">
        <v>40.294571971228237</v>
      </c>
      <c r="M5" s="5">
        <v>29.054000709234799</v>
      </c>
      <c r="N5" s="5">
        <v>18.904802125991441</v>
      </c>
      <c r="O5" s="5">
        <v>20.291220612829939</v>
      </c>
      <c r="P5" s="5">
        <v>19.50527167358214</v>
      </c>
      <c r="Q5" s="5">
        <v>18.394725146963658</v>
      </c>
      <c r="R5" s="5">
        <v>16.748886834006111</v>
      </c>
      <c r="S5" s="5">
        <v>18.096823909431709</v>
      </c>
      <c r="T5" s="5">
        <v>8.7756971296106574</v>
      </c>
      <c r="U5" s="5">
        <v>6.7543210639285363</v>
      </c>
      <c r="V5" s="5">
        <v>6.9256143833790027</v>
      </c>
      <c r="W5" s="5">
        <v>5.1888798177090321</v>
      </c>
      <c r="X5" s="5">
        <v>4.4099934173900328</v>
      </c>
      <c r="Y5" s="5">
        <v>3.84528835807911</v>
      </c>
      <c r="Z5" s="5">
        <v>4.7846454657268573</v>
      </c>
      <c r="AA5" s="5">
        <v>4.9416090620915751</v>
      </c>
      <c r="AB5" s="5">
        <v>4.2481227158094024</v>
      </c>
      <c r="AC5" s="5">
        <v>4.9178099974009024</v>
      </c>
      <c r="AD5" s="5">
        <v>6.81433023080226</v>
      </c>
      <c r="AE5" s="5">
        <v>4.5050961660704276</v>
      </c>
    </row>
    <row r="6" spans="1:31">
      <c r="A6" s="56" t="s">
        <v>62</v>
      </c>
      <c r="B6" s="56" t="s">
        <v>128</v>
      </c>
      <c r="C6" s="5">
        <v>890.77107048225332</v>
      </c>
      <c r="D6" s="5">
        <v>122.3295270911574</v>
      </c>
      <c r="E6" s="5">
        <v>107.2156202908559</v>
      </c>
      <c r="F6" s="5">
        <v>97.521866111955987</v>
      </c>
      <c r="G6" s="5">
        <v>89.283347341737809</v>
      </c>
      <c r="H6" s="5">
        <v>77.334729982733677</v>
      </c>
      <c r="I6" s="5">
        <v>61.772398457237209</v>
      </c>
      <c r="J6" s="5">
        <v>48.366329543821841</v>
      </c>
      <c r="K6" s="5">
        <v>40.392045752757468</v>
      </c>
      <c r="L6" s="5">
        <v>39.731576589503753</v>
      </c>
      <c r="M6" s="5">
        <v>29.391234298833911</v>
      </c>
      <c r="N6" s="5">
        <v>18.888403586698839</v>
      </c>
      <c r="O6" s="5">
        <v>20.166433625638081</v>
      </c>
      <c r="P6" s="5">
        <v>19.224477329940921</v>
      </c>
      <c r="Q6" s="5">
        <v>18.19596349016599</v>
      </c>
      <c r="R6" s="5">
        <v>16.755094809156159</v>
      </c>
      <c r="S6" s="5">
        <v>18.10978888007892</v>
      </c>
      <c r="T6" s="5">
        <v>8.7494958176870199</v>
      </c>
      <c r="U6" s="5">
        <v>6.7703043371938492</v>
      </c>
      <c r="V6" s="5">
        <v>6.9343197049512844</v>
      </c>
      <c r="W6" s="5">
        <v>5.1846710612647806</v>
      </c>
      <c r="X6" s="5">
        <v>4.3965403205245899</v>
      </c>
      <c r="Y6" s="5">
        <v>3.83803709028781</v>
      </c>
      <c r="Z6" s="5">
        <v>4.7787164471743724</v>
      </c>
      <c r="AA6" s="5">
        <v>4.8894761900214698</v>
      </c>
      <c r="AB6" s="5">
        <v>4.0899844595355912</v>
      </c>
      <c r="AC6" s="5">
        <v>4.932393857952742</v>
      </c>
      <c r="AD6" s="5">
        <v>7.0080698168589004</v>
      </c>
      <c r="AE6" s="5">
        <v>4.5202241965273311</v>
      </c>
    </row>
    <row r="7" spans="1:31">
      <c r="A7" s="56" t="s">
        <v>66</v>
      </c>
      <c r="B7" s="56" t="s">
        <v>128</v>
      </c>
      <c r="C7" s="5">
        <v>890.7710683553305</v>
      </c>
      <c r="D7" s="5">
        <v>122.9957638928248</v>
      </c>
      <c r="E7" s="5">
        <v>108.34325304384519</v>
      </c>
      <c r="F7" s="5">
        <v>97.083282671567375</v>
      </c>
      <c r="G7" s="5">
        <v>89.482014623876324</v>
      </c>
      <c r="H7" s="5">
        <v>75.739189525000214</v>
      </c>
      <c r="I7" s="5">
        <v>61.816743717396271</v>
      </c>
      <c r="J7" s="5">
        <v>48.363568295572527</v>
      </c>
      <c r="K7" s="5">
        <v>39.496383118241951</v>
      </c>
      <c r="L7" s="5">
        <v>40.1060862703007</v>
      </c>
      <c r="M7" s="5">
        <v>29.193766074257429</v>
      </c>
      <c r="N7" s="5">
        <v>18.99670235981932</v>
      </c>
      <c r="O7" s="5">
        <v>20.332439105673711</v>
      </c>
      <c r="P7" s="5">
        <v>19.4807396375734</v>
      </c>
      <c r="Q7" s="5">
        <v>18.384018780773829</v>
      </c>
      <c r="R7" s="5">
        <v>16.747726816768751</v>
      </c>
      <c r="S7" s="5">
        <v>18.106637399326519</v>
      </c>
      <c r="T7" s="5">
        <v>8.7602326930533767</v>
      </c>
      <c r="U7" s="5">
        <v>6.7610758232219252</v>
      </c>
      <c r="V7" s="5">
        <v>6.9285073887102753</v>
      </c>
      <c r="W7" s="5">
        <v>5.1876145410333052</v>
      </c>
      <c r="X7" s="5">
        <v>4.4084217215223553</v>
      </c>
      <c r="Y7" s="5">
        <v>3.8443695924180532</v>
      </c>
      <c r="Z7" s="5">
        <v>4.7851752480389296</v>
      </c>
      <c r="AA7" s="5">
        <v>4.94694975250043</v>
      </c>
      <c r="AB7" s="5">
        <v>4.2525682252803474</v>
      </c>
      <c r="AC7" s="5">
        <v>4.92079233298647</v>
      </c>
      <c r="AD7" s="5">
        <v>6.8071815362689314</v>
      </c>
      <c r="AE7" s="5">
        <v>4.4998641674777362</v>
      </c>
    </row>
    <row r="8" spans="1:31">
      <c r="A8" s="56" t="s">
        <v>68</v>
      </c>
      <c r="B8" s="56" t="s">
        <v>128</v>
      </c>
      <c r="C8" s="5">
        <v>890.77107026852173</v>
      </c>
      <c r="D8" s="5">
        <v>121.91243925205571</v>
      </c>
      <c r="E8" s="5">
        <v>106.54581164811</v>
      </c>
      <c r="F8" s="5">
        <v>97.219371229399087</v>
      </c>
      <c r="G8" s="5">
        <v>87.751561250181254</v>
      </c>
      <c r="H8" s="5">
        <v>78.442230519735034</v>
      </c>
      <c r="I8" s="5">
        <v>63.816771809431437</v>
      </c>
      <c r="J8" s="5">
        <v>48.135633365839332</v>
      </c>
      <c r="K8" s="5">
        <v>40.234934840586718</v>
      </c>
      <c r="L8" s="5">
        <v>40.640998352719578</v>
      </c>
      <c r="M8" s="5">
        <v>29.27950257534733</v>
      </c>
      <c r="N8" s="5">
        <v>18.710002637736238</v>
      </c>
      <c r="O8" s="5">
        <v>19.962082004658431</v>
      </c>
      <c r="P8" s="5">
        <v>19.173329903798109</v>
      </c>
      <c r="Q8" s="5">
        <v>17.989284528516269</v>
      </c>
      <c r="R8" s="5">
        <v>16.767473994792699</v>
      </c>
      <c r="S8" s="5">
        <v>18.01279360577502</v>
      </c>
      <c r="T8" s="5">
        <v>8.8256030683313575</v>
      </c>
      <c r="U8" s="5">
        <v>6.7095363651004218</v>
      </c>
      <c r="V8" s="5">
        <v>6.914634100652207</v>
      </c>
      <c r="W8" s="5">
        <v>5.226583607144156</v>
      </c>
      <c r="X8" s="5">
        <v>4.4435907546398123</v>
      </c>
      <c r="Y8" s="5">
        <v>3.8593067689174139</v>
      </c>
      <c r="Z8" s="5">
        <v>4.810470110041444</v>
      </c>
      <c r="AA8" s="5">
        <v>4.9811175222606048</v>
      </c>
      <c r="AB8" s="5">
        <v>4.1469664383124263</v>
      </c>
      <c r="AC8" s="5">
        <v>4.8981394172588368</v>
      </c>
      <c r="AD8" s="5">
        <v>6.8207065094478931</v>
      </c>
      <c r="AE8" s="5">
        <v>4.5401940877328766</v>
      </c>
    </row>
    <row r="9" spans="1:31">
      <c r="A9" s="56" t="s">
        <v>70</v>
      </c>
      <c r="B9" s="56" t="s">
        <v>128</v>
      </c>
      <c r="C9" s="5">
        <v>890.77107199281829</v>
      </c>
      <c r="D9" s="5">
        <v>122.51081992387959</v>
      </c>
      <c r="E9" s="5">
        <v>107.46941843229359</v>
      </c>
      <c r="F9" s="5">
        <v>97.515803716673005</v>
      </c>
      <c r="G9" s="5">
        <v>89.356833588352373</v>
      </c>
      <c r="H9" s="5">
        <v>77.214984476982337</v>
      </c>
      <c r="I9" s="5">
        <v>61.648092101503018</v>
      </c>
      <c r="J9" s="5">
        <v>48.107866608337467</v>
      </c>
      <c r="K9" s="5">
        <v>39.495570265681202</v>
      </c>
      <c r="L9" s="5">
        <v>40.105662686885061</v>
      </c>
      <c r="M9" s="5">
        <v>29.201478153835481</v>
      </c>
      <c r="N9" s="5">
        <v>18.991748208317279</v>
      </c>
      <c r="O9" s="5">
        <v>20.33668025079448</v>
      </c>
      <c r="P9" s="5">
        <v>19.47894603608351</v>
      </c>
      <c r="Q9" s="5">
        <v>18.380049694643109</v>
      </c>
      <c r="R9" s="5">
        <v>16.746293741590179</v>
      </c>
      <c r="S9" s="5">
        <v>18.10636212399314</v>
      </c>
      <c r="T9" s="5">
        <v>8.7614881675455525</v>
      </c>
      <c r="U9" s="5">
        <v>6.7623543764381644</v>
      </c>
      <c r="V9" s="5">
        <v>6.92832921787332</v>
      </c>
      <c r="W9" s="5">
        <v>5.1873066381986037</v>
      </c>
      <c r="X9" s="5">
        <v>4.4080822372512456</v>
      </c>
      <c r="Y9" s="5">
        <v>3.8450144233961652</v>
      </c>
      <c r="Z9" s="5">
        <v>4.7856202022006764</v>
      </c>
      <c r="AA9" s="5">
        <v>4.9463087751130912</v>
      </c>
      <c r="AB9" s="5">
        <v>4.2524167401607729</v>
      </c>
      <c r="AC9" s="5">
        <v>4.9195118355502903</v>
      </c>
      <c r="AD9" s="5">
        <v>6.8078675744967976</v>
      </c>
      <c r="AE9" s="5">
        <v>4.5001617947489629</v>
      </c>
    </row>
    <row r="10" spans="1:31">
      <c r="A10" s="56" t="s">
        <v>73</v>
      </c>
      <c r="B10" s="56" t="s">
        <v>128</v>
      </c>
      <c r="C10" s="5">
        <v>890.7710683553305</v>
      </c>
      <c r="D10" s="5">
        <v>122.9957638928248</v>
      </c>
      <c r="E10" s="5">
        <v>108.34325304384519</v>
      </c>
      <c r="F10" s="5">
        <v>97.083282671567375</v>
      </c>
      <c r="G10" s="5">
        <v>89.482014623876324</v>
      </c>
      <c r="H10" s="5">
        <v>75.739189525000214</v>
      </c>
      <c r="I10" s="5">
        <v>61.816743717396271</v>
      </c>
      <c r="J10" s="5">
        <v>48.363568295572527</v>
      </c>
      <c r="K10" s="5">
        <v>39.496383118241951</v>
      </c>
      <c r="L10" s="5">
        <v>40.1060862703007</v>
      </c>
      <c r="M10" s="5">
        <v>29.193766074257429</v>
      </c>
      <c r="N10" s="5">
        <v>18.99670235981932</v>
      </c>
      <c r="O10" s="5">
        <v>20.332439105673711</v>
      </c>
      <c r="P10" s="5">
        <v>19.4807396375734</v>
      </c>
      <c r="Q10" s="5">
        <v>18.384018780773829</v>
      </c>
      <c r="R10" s="5">
        <v>16.747726816768751</v>
      </c>
      <c r="S10" s="5">
        <v>18.106637399326519</v>
      </c>
      <c r="T10" s="5">
        <v>8.7602326930533767</v>
      </c>
      <c r="U10" s="5">
        <v>6.7610758232219252</v>
      </c>
      <c r="V10" s="5">
        <v>6.9285073887102753</v>
      </c>
      <c r="W10" s="5">
        <v>5.1876145410333052</v>
      </c>
      <c r="X10" s="5">
        <v>4.4084217215223553</v>
      </c>
      <c r="Y10" s="5">
        <v>3.8443695924180532</v>
      </c>
      <c r="Z10" s="5">
        <v>4.7851752480389296</v>
      </c>
      <c r="AA10" s="5">
        <v>4.94694975250043</v>
      </c>
      <c r="AB10" s="5">
        <v>4.2525682252803474</v>
      </c>
      <c r="AC10" s="5">
        <v>4.92079233298647</v>
      </c>
      <c r="AD10" s="5">
        <v>6.8071815362689314</v>
      </c>
      <c r="AE10" s="5">
        <v>4.4998641674777362</v>
      </c>
    </row>
    <row r="11" spans="1:31">
      <c r="A11" s="56" t="s">
        <v>75</v>
      </c>
      <c r="B11" s="56" t="s">
        <v>128</v>
      </c>
      <c r="C11" s="5">
        <v>890.77107199281829</v>
      </c>
      <c r="D11" s="5">
        <v>122.51081992387959</v>
      </c>
      <c r="E11" s="5">
        <v>107.46941843229359</v>
      </c>
      <c r="F11" s="5">
        <v>97.515803716673005</v>
      </c>
      <c r="G11" s="5">
        <v>89.356833588352373</v>
      </c>
      <c r="H11" s="5">
        <v>77.214984476982337</v>
      </c>
      <c r="I11" s="5">
        <v>61.648092101503018</v>
      </c>
      <c r="J11" s="5">
        <v>48.107866608337467</v>
      </c>
      <c r="K11" s="5">
        <v>39.495570265681202</v>
      </c>
      <c r="L11" s="5">
        <v>40.105662686885061</v>
      </c>
      <c r="M11" s="5">
        <v>29.201478153835481</v>
      </c>
      <c r="N11" s="5">
        <v>18.991748208317279</v>
      </c>
      <c r="O11" s="5">
        <v>20.33668025079448</v>
      </c>
      <c r="P11" s="5">
        <v>19.47894603608351</v>
      </c>
      <c r="Q11" s="5">
        <v>18.380049694643109</v>
      </c>
      <c r="R11" s="5">
        <v>16.746293741590179</v>
      </c>
      <c r="S11" s="5">
        <v>18.10636212399314</v>
      </c>
      <c r="T11" s="5">
        <v>8.7614881675455525</v>
      </c>
      <c r="U11" s="5">
        <v>6.7623543764381644</v>
      </c>
      <c r="V11" s="5">
        <v>6.92832921787332</v>
      </c>
      <c r="W11" s="5">
        <v>5.1873066381986037</v>
      </c>
      <c r="X11" s="5">
        <v>4.4080822372512456</v>
      </c>
      <c r="Y11" s="5">
        <v>3.8450144233961652</v>
      </c>
      <c r="Z11" s="5">
        <v>4.7856202022006764</v>
      </c>
      <c r="AA11" s="5">
        <v>4.9463087751130912</v>
      </c>
      <c r="AB11" s="5">
        <v>4.2524167401607729</v>
      </c>
      <c r="AC11" s="5">
        <v>4.9195118355502903</v>
      </c>
      <c r="AD11" s="5">
        <v>6.8078675744967976</v>
      </c>
      <c r="AE11" s="5">
        <v>4.5001617947489629</v>
      </c>
    </row>
    <row r="12" spans="1:31">
      <c r="A12" s="56" t="s">
        <v>77</v>
      </c>
      <c r="B12" s="56" t="s">
        <v>128</v>
      </c>
      <c r="C12" s="5">
        <v>890.77107192636186</v>
      </c>
      <c r="D12" s="5">
        <v>122.3582536545547</v>
      </c>
      <c r="E12" s="5">
        <v>107.2481405028249</v>
      </c>
      <c r="F12" s="5">
        <v>97.522979875321582</v>
      </c>
      <c r="G12" s="5">
        <v>89.281825757642238</v>
      </c>
      <c r="H12" s="5">
        <v>77.331257647320598</v>
      </c>
      <c r="I12" s="5">
        <v>61.72935625478425</v>
      </c>
      <c r="J12" s="5">
        <v>48.352004907911187</v>
      </c>
      <c r="K12" s="5">
        <v>39.174649075514758</v>
      </c>
      <c r="L12" s="5">
        <v>39.004578874451532</v>
      </c>
      <c r="M12" s="5">
        <v>28.935100824055251</v>
      </c>
      <c r="N12" s="5">
        <v>19.810261693040111</v>
      </c>
      <c r="O12" s="5">
        <v>20.42393825537075</v>
      </c>
      <c r="P12" s="5">
        <v>19.57643997592433</v>
      </c>
      <c r="Q12" s="5">
        <v>19.065165158927542</v>
      </c>
      <c r="R12" s="5">
        <v>16.352549674789501</v>
      </c>
      <c r="S12" s="5">
        <v>17.693523015349761</v>
      </c>
      <c r="T12" s="5">
        <v>8.8958529331529039</v>
      </c>
      <c r="U12" s="5">
        <v>6.674391432114378</v>
      </c>
      <c r="V12" s="5">
        <v>7.2643294457486007</v>
      </c>
      <c r="W12" s="5">
        <v>5.6005172903003606</v>
      </c>
      <c r="X12" s="5">
        <v>4.4190532007463901</v>
      </c>
      <c r="Y12" s="5">
        <v>3.697017939690781</v>
      </c>
      <c r="Z12" s="5">
        <v>4.9442202198193748</v>
      </c>
      <c r="AA12" s="5">
        <v>4.8536206266233561</v>
      </c>
      <c r="AB12" s="5">
        <v>4.3822437387492519</v>
      </c>
      <c r="AC12" s="5">
        <v>4.6517056692745724</v>
      </c>
      <c r="AD12" s="5">
        <v>7.1929409563861526</v>
      </c>
      <c r="AE12" s="5">
        <v>4.3351533259725707</v>
      </c>
    </row>
    <row r="13" spans="1:31">
      <c r="A13" s="56" t="s">
        <v>80</v>
      </c>
      <c r="B13" s="56" t="s">
        <v>128</v>
      </c>
      <c r="C13" s="5">
        <v>890.77107390643437</v>
      </c>
      <c r="D13" s="5">
        <v>111.0819822384973</v>
      </c>
      <c r="E13" s="5">
        <v>94.949571353558284</v>
      </c>
      <c r="F13" s="5">
        <v>83.163522395259861</v>
      </c>
      <c r="G13" s="5">
        <v>63.195717722988377</v>
      </c>
      <c r="H13" s="5">
        <v>61.413507688583991</v>
      </c>
      <c r="I13" s="5">
        <v>47.468172510332053</v>
      </c>
      <c r="J13" s="5">
        <v>27.200554895683311</v>
      </c>
      <c r="K13" s="5">
        <v>25.414121773787091</v>
      </c>
      <c r="L13" s="5">
        <v>25.790112643809241</v>
      </c>
      <c r="M13" s="5">
        <v>26.32370252998038</v>
      </c>
      <c r="N13" s="5">
        <v>18.17147790069188</v>
      </c>
      <c r="O13" s="5">
        <v>15.894492440350311</v>
      </c>
      <c r="P13" s="5">
        <v>16.153630600041591</v>
      </c>
      <c r="Q13" s="5">
        <v>17.262169624074151</v>
      </c>
      <c r="R13" s="5">
        <v>17.35745119709048</v>
      </c>
      <c r="S13" s="5">
        <v>20.09030305197728</v>
      </c>
      <c r="T13" s="5">
        <v>13.21135438512774</v>
      </c>
      <c r="U13" s="5">
        <v>14.159920264275</v>
      </c>
      <c r="V13" s="5">
        <v>15.403374514969929</v>
      </c>
      <c r="W13" s="5">
        <v>21.72706169904723</v>
      </c>
      <c r="X13" s="5">
        <v>21.121245140623181</v>
      </c>
      <c r="Y13" s="5">
        <v>18.28313092729357</v>
      </c>
      <c r="Z13" s="5">
        <v>19.77170369613215</v>
      </c>
      <c r="AA13" s="5">
        <v>19.69179336514069</v>
      </c>
      <c r="AB13" s="5">
        <v>19.999999972633159</v>
      </c>
      <c r="AC13" s="5">
        <v>19.999999972565611</v>
      </c>
      <c r="AD13" s="5">
        <v>19.71856463297739</v>
      </c>
      <c r="AE13" s="5">
        <v>16.75243476894298</v>
      </c>
    </row>
  </sheetData>
  <autoFilter ref="A3:B13" xr:uid="{00000000-0009-0000-0000-00000E000000}"/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8">
    <tabColor theme="7"/>
  </sheetPr>
  <dimension ref="A1:AE203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4.6640625" style="6" customWidth="1"/>
    <col min="4" max="4" width="10.1640625" style="6" bestFit="1" customWidth="1"/>
    <col min="5" max="5" width="9" style="6" customWidth="1"/>
    <col min="6" max="16384" width="9" style="6"/>
  </cols>
  <sheetData>
    <row r="1" spans="1:31" s="15" customFormat="1" ht="23.25" customHeight="1" thickBot="1">
      <c r="A1" s="1" t="s">
        <v>305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12"/>
      <c r="C2" s="12"/>
    </row>
    <row r="3" spans="1:31">
      <c r="A3" s="57" t="s">
        <v>191</v>
      </c>
      <c r="B3" s="57" t="s">
        <v>194</v>
      </c>
      <c r="C3" s="57" t="s">
        <v>306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54</v>
      </c>
      <c r="B4" s="56" t="s">
        <v>163</v>
      </c>
      <c r="C4" s="56" t="s">
        <v>165</v>
      </c>
      <c r="D4" s="5">
        <v>3396.4948447277302</v>
      </c>
      <c r="E4" s="5">
        <v>6004.0951303223246</v>
      </c>
      <c r="F4" s="5">
        <v>7432.5327787077022</v>
      </c>
      <c r="G4" s="5">
        <v>7190.8028001835009</v>
      </c>
      <c r="H4" s="5">
        <v>7953.4118327258539</v>
      </c>
      <c r="I4" s="5">
        <v>7321.1764464624184</v>
      </c>
      <c r="J4" s="5">
        <v>7561.515575539921</v>
      </c>
      <c r="K4" s="5">
        <v>7687.2179203847263</v>
      </c>
      <c r="L4" s="5">
        <v>9874.2178995440554</v>
      </c>
      <c r="M4" s="5">
        <v>9691.2929834693823</v>
      </c>
      <c r="N4" s="5">
        <v>13957.563943697431</v>
      </c>
      <c r="O4" s="5">
        <v>12063.02872670228</v>
      </c>
      <c r="P4" s="5">
        <v>13602.05702139097</v>
      </c>
      <c r="Q4" s="5">
        <v>10649.794067771611</v>
      </c>
      <c r="R4" s="5">
        <v>11790.411361363511</v>
      </c>
      <c r="S4" s="5">
        <v>12416.37818330051</v>
      </c>
      <c r="T4" s="5">
        <v>13333.78205198489</v>
      </c>
      <c r="U4" s="5">
        <v>11659.61093351282</v>
      </c>
      <c r="V4" s="5">
        <v>12064.414895508649</v>
      </c>
      <c r="W4" s="5">
        <v>11913.429482729831</v>
      </c>
      <c r="X4" s="5">
        <v>12543.76477285982</v>
      </c>
      <c r="Y4" s="5">
        <v>12460.89235737761</v>
      </c>
      <c r="Z4" s="5">
        <v>11396.296009042189</v>
      </c>
      <c r="AA4" s="5">
        <v>10203.16423908505</v>
      </c>
      <c r="AB4" s="5">
        <v>10923.571548968021</v>
      </c>
      <c r="AC4" s="5">
        <v>9802.5388513972139</v>
      </c>
      <c r="AD4" s="5">
        <v>10330.22056518882</v>
      </c>
      <c r="AE4" s="5">
        <v>9460.8564375939804</v>
      </c>
    </row>
    <row r="5" spans="1:31">
      <c r="A5" s="56" t="s">
        <v>54</v>
      </c>
      <c r="B5" s="56" t="s">
        <v>163</v>
      </c>
      <c r="C5" s="56" t="s">
        <v>166</v>
      </c>
      <c r="D5" s="5">
        <v>-3052.1266838808901</v>
      </c>
      <c r="E5" s="5">
        <v>-1526.613110405325</v>
      </c>
      <c r="F5" s="5">
        <v>-3819.9822691852241</v>
      </c>
      <c r="G5" s="5">
        <v>-4228.8761497709147</v>
      </c>
      <c r="H5" s="5">
        <v>-5879.7335553851626</v>
      </c>
      <c r="I5" s="5">
        <v>-6573.2511038663242</v>
      </c>
      <c r="J5" s="5">
        <v>-6135.7524612656116</v>
      </c>
      <c r="K5" s="5">
        <v>-6683.3367609868719</v>
      </c>
      <c r="L5" s="5">
        <v>-9589.316888930578</v>
      </c>
      <c r="M5" s="5">
        <v>-13214.582874997839</v>
      </c>
      <c r="N5" s="5">
        <v>-10216.404285011249</v>
      </c>
      <c r="O5" s="5">
        <v>-12182.45542363727</v>
      </c>
      <c r="P5" s="5">
        <v>-10611.20809360225</v>
      </c>
      <c r="Q5" s="5">
        <v>-14857.10048007468</v>
      </c>
      <c r="R5" s="5">
        <v>-13337.18077398714</v>
      </c>
      <c r="S5" s="5">
        <v>-14506.52525824688</v>
      </c>
      <c r="T5" s="5">
        <v>-12896.454158400309</v>
      </c>
      <c r="U5" s="5">
        <v>-14348.552354837821</v>
      </c>
      <c r="V5" s="5">
        <v>-14356.490235019841</v>
      </c>
      <c r="W5" s="5">
        <v>-16340.19988317059</v>
      </c>
      <c r="X5" s="5">
        <v>-16212.134524171361</v>
      </c>
      <c r="Y5" s="5">
        <v>-15324.1069638153</v>
      </c>
      <c r="Z5" s="5">
        <v>-17172.884228551589</v>
      </c>
      <c r="AA5" s="5">
        <v>-16496.5272128211</v>
      </c>
      <c r="AB5" s="5">
        <v>-18210.465425559221</v>
      </c>
      <c r="AC5" s="5">
        <v>-17774.90342863882</v>
      </c>
      <c r="AD5" s="5">
        <v>-16528.679882644661</v>
      </c>
      <c r="AE5" s="5">
        <v>-17754.65751913932</v>
      </c>
    </row>
    <row r="6" spans="1:31">
      <c r="A6" s="56" t="s">
        <v>54</v>
      </c>
      <c r="B6" s="56" t="s">
        <v>163</v>
      </c>
      <c r="C6" s="56" t="s">
        <v>189</v>
      </c>
      <c r="D6" s="5">
        <v>344.36816084684051</v>
      </c>
      <c r="E6" s="5">
        <v>4477.482019916999</v>
      </c>
      <c r="F6" s="5">
        <v>3612.550509522478</v>
      </c>
      <c r="G6" s="5">
        <v>2961.9266504125858</v>
      </c>
      <c r="H6" s="5">
        <v>2073.6782773406908</v>
      </c>
      <c r="I6" s="5">
        <v>747.92534259609329</v>
      </c>
      <c r="J6" s="5">
        <v>1425.7631142743089</v>
      </c>
      <c r="K6" s="5">
        <v>1003.881159397854</v>
      </c>
      <c r="L6" s="5">
        <v>284.90101061347741</v>
      </c>
      <c r="M6" s="5">
        <v>-3523.28989152846</v>
      </c>
      <c r="N6" s="5">
        <v>3741.159658686187</v>
      </c>
      <c r="O6" s="5">
        <v>-119.4266969349919</v>
      </c>
      <c r="P6" s="5">
        <v>2990.848927788722</v>
      </c>
      <c r="Q6" s="5">
        <v>-4207.3064123030708</v>
      </c>
      <c r="R6" s="5">
        <v>-1546.769412623624</v>
      </c>
      <c r="S6" s="5">
        <v>-2090.1470749463701</v>
      </c>
      <c r="T6" s="5">
        <v>437.32789358458291</v>
      </c>
      <c r="U6" s="5">
        <v>-2688.9414213250002</v>
      </c>
      <c r="V6" s="5">
        <v>-2292.075339511186</v>
      </c>
      <c r="W6" s="5">
        <v>-4426.770400440766</v>
      </c>
      <c r="X6" s="5">
        <v>-3668.369751311548</v>
      </c>
      <c r="Y6" s="5">
        <v>-2863.214606437688</v>
      </c>
      <c r="Z6" s="5">
        <v>-5776.5882195093927</v>
      </c>
      <c r="AA6" s="5">
        <v>-6293.362973736057</v>
      </c>
      <c r="AB6" s="5">
        <v>-7286.8938765912062</v>
      </c>
      <c r="AC6" s="5">
        <v>-7972.3645772416094</v>
      </c>
      <c r="AD6" s="5">
        <v>-6198.4593174558377</v>
      </c>
      <c r="AE6" s="5">
        <v>-8293.8010815453399</v>
      </c>
    </row>
    <row r="7" spans="1:3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</row>
    <row r="8" spans="1:31">
      <c r="A8" s="56" t="s">
        <v>54</v>
      </c>
      <c r="B8" s="56" t="s">
        <v>197</v>
      </c>
      <c r="C8" s="56" t="s">
        <v>165</v>
      </c>
      <c r="D8" s="5">
        <v>1061.8261511375049</v>
      </c>
      <c r="E8" s="5">
        <v>734.18361734543021</v>
      </c>
      <c r="F8" s="5">
        <v>1052.7220552412491</v>
      </c>
      <c r="G8" s="5">
        <v>1112.048381400575</v>
      </c>
      <c r="H8" s="5">
        <v>1956.941883287664</v>
      </c>
      <c r="I8" s="5">
        <v>2620.894428046925</v>
      </c>
      <c r="J8" s="5">
        <v>2060.6493670114428</v>
      </c>
      <c r="K8" s="5">
        <v>2462.0536986671259</v>
      </c>
      <c r="L8" s="5">
        <v>2470.2061821078719</v>
      </c>
      <c r="M8" s="5">
        <v>4197.5785465093122</v>
      </c>
      <c r="N8" s="5">
        <v>3870.5323870075522</v>
      </c>
      <c r="O8" s="5">
        <v>3384.1557747234742</v>
      </c>
      <c r="P8" s="5">
        <v>4096.5349284132508</v>
      </c>
      <c r="Q8" s="5">
        <v>4513.3616798335161</v>
      </c>
      <c r="R8" s="5">
        <v>3531.816102286095</v>
      </c>
      <c r="S8" s="5">
        <v>3525.5212062622882</v>
      </c>
      <c r="T8" s="5">
        <v>3585.3122375297912</v>
      </c>
      <c r="U8" s="5">
        <v>3665.1714272268141</v>
      </c>
      <c r="V8" s="5">
        <v>3508.3398368284238</v>
      </c>
      <c r="W8" s="5">
        <v>4535.0867191206444</v>
      </c>
      <c r="X8" s="5">
        <v>4719.4283767450579</v>
      </c>
      <c r="Y8" s="5">
        <v>3375.7065868095192</v>
      </c>
      <c r="Z8" s="5">
        <v>3082.147138609399</v>
      </c>
      <c r="AA8" s="5">
        <v>4313.2831876337686</v>
      </c>
      <c r="AB8" s="5">
        <v>4547.2298561978114</v>
      </c>
      <c r="AC8" s="5">
        <v>4009.9331990208052</v>
      </c>
      <c r="AD8" s="5">
        <v>3834.362278182934</v>
      </c>
      <c r="AE8" s="5">
        <v>4147.6347612616601</v>
      </c>
    </row>
    <row r="9" spans="1:31">
      <c r="A9" s="56" t="s">
        <v>54</v>
      </c>
      <c r="B9" s="56" t="s">
        <v>197</v>
      </c>
      <c r="C9" s="56" t="s">
        <v>166</v>
      </c>
      <c r="D9" s="5">
        <v>-1859.3574113781351</v>
      </c>
      <c r="E9" s="5">
        <v>-2492.717568321264</v>
      </c>
      <c r="F9" s="5">
        <v>-3381.1105114138809</v>
      </c>
      <c r="G9" s="5">
        <v>-3336.22696870347</v>
      </c>
      <c r="H9" s="5">
        <v>-3928.0101505859252</v>
      </c>
      <c r="I9" s="5">
        <v>-2739.234008324092</v>
      </c>
      <c r="J9" s="5">
        <v>-3332.6366510017469</v>
      </c>
      <c r="K9" s="5">
        <v>-3474.0010561312788</v>
      </c>
      <c r="L9" s="5">
        <v>-4025.0737449431799</v>
      </c>
      <c r="M9" s="5">
        <v>-4942.0342870884879</v>
      </c>
      <c r="N9" s="5">
        <v>-5969.2243593486</v>
      </c>
      <c r="O9" s="5">
        <v>-6175.0789731980594</v>
      </c>
      <c r="P9" s="5">
        <v>-5687.8152385304411</v>
      </c>
      <c r="Q9" s="5">
        <v>-5765.8011456923541</v>
      </c>
      <c r="R9" s="5">
        <v>-6087.8082929085713</v>
      </c>
      <c r="S9" s="5">
        <v>-7637.1097903659993</v>
      </c>
      <c r="T9" s="5">
        <v>-7469.9384578650797</v>
      </c>
      <c r="U9" s="5">
        <v>-6749.8539955030083</v>
      </c>
      <c r="V9" s="5">
        <v>-6923.4717317341219</v>
      </c>
      <c r="W9" s="5">
        <v>-7028.2775679429324</v>
      </c>
      <c r="X9" s="5">
        <v>-7373.6999037317037</v>
      </c>
      <c r="Y9" s="5">
        <v>-7996.7222115810173</v>
      </c>
      <c r="Z9" s="5">
        <v>-8262.463507590981</v>
      </c>
      <c r="AA9" s="5">
        <v>-6184.4818249970331</v>
      </c>
      <c r="AB9" s="5">
        <v>-7100.4683182772706</v>
      </c>
      <c r="AC9" s="5">
        <v>-6358.5363822646787</v>
      </c>
      <c r="AD9" s="5">
        <v>-7575.1049777102444</v>
      </c>
      <c r="AE9" s="5">
        <v>-6573.6365014237999</v>
      </c>
    </row>
    <row r="10" spans="1:31">
      <c r="A10" s="56" t="s">
        <v>54</v>
      </c>
      <c r="B10" s="56" t="s">
        <v>197</v>
      </c>
      <c r="C10" s="56" t="s">
        <v>189</v>
      </c>
      <c r="D10" s="5">
        <v>-797.53126024063022</v>
      </c>
      <c r="E10" s="5">
        <v>-1758.5339509758339</v>
      </c>
      <c r="F10" s="5">
        <v>-2328.3884561726318</v>
      </c>
      <c r="G10" s="5">
        <v>-2224.1785873028939</v>
      </c>
      <c r="H10" s="5">
        <v>-1971.06826729826</v>
      </c>
      <c r="I10" s="5">
        <v>-118.339580277167</v>
      </c>
      <c r="J10" s="5">
        <v>-1271.9872839903039</v>
      </c>
      <c r="K10" s="5">
        <v>-1011.947357464153</v>
      </c>
      <c r="L10" s="5">
        <v>-1554.867562835308</v>
      </c>
      <c r="M10" s="5">
        <v>-744.45574057917565</v>
      </c>
      <c r="N10" s="5">
        <v>-2098.6919723410479</v>
      </c>
      <c r="O10" s="5">
        <v>-2790.9231984745852</v>
      </c>
      <c r="P10" s="5">
        <v>-1591.2803101171901</v>
      </c>
      <c r="Q10" s="5">
        <v>-1252.439465858838</v>
      </c>
      <c r="R10" s="5">
        <v>-2555.9921906224758</v>
      </c>
      <c r="S10" s="5">
        <v>-4111.5885841037116</v>
      </c>
      <c r="T10" s="5">
        <v>-3884.626220335289</v>
      </c>
      <c r="U10" s="5">
        <v>-3084.6825682761942</v>
      </c>
      <c r="V10" s="5">
        <v>-3415.1318949056981</v>
      </c>
      <c r="W10" s="5">
        <v>-2493.190848822288</v>
      </c>
      <c r="X10" s="5">
        <v>-2654.2715269866462</v>
      </c>
      <c r="Y10" s="5">
        <v>-4621.0156247714986</v>
      </c>
      <c r="Z10" s="5">
        <v>-5180.316368981581</v>
      </c>
      <c r="AA10" s="5">
        <v>-1871.198637363264</v>
      </c>
      <c r="AB10" s="5">
        <v>-2553.2384620794592</v>
      </c>
      <c r="AC10" s="5">
        <v>-2348.6031832438739</v>
      </c>
      <c r="AD10" s="5">
        <v>-3740.7426995273099</v>
      </c>
      <c r="AE10" s="5">
        <v>-2426.0017401621399</v>
      </c>
    </row>
    <row r="11" spans="1:3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</row>
    <row r="12" spans="1:31">
      <c r="A12" s="56" t="s">
        <v>54</v>
      </c>
      <c r="B12" s="56" t="s">
        <v>198</v>
      </c>
      <c r="C12" s="56" t="s">
        <v>165</v>
      </c>
      <c r="D12" s="5">
        <v>2763.717791018239</v>
      </c>
      <c r="E12" s="5">
        <v>4421.6091931170813</v>
      </c>
      <c r="F12" s="5">
        <v>3704.6162654562559</v>
      </c>
      <c r="G12" s="5">
        <v>4333.8135288107369</v>
      </c>
      <c r="H12" s="5">
        <v>5587.6933418535591</v>
      </c>
      <c r="I12" s="5">
        <v>7409.21993830258</v>
      </c>
      <c r="J12" s="5">
        <v>11364.46019717602</v>
      </c>
      <c r="K12" s="5">
        <v>12787.402276660239</v>
      </c>
      <c r="L12" s="5">
        <v>16929.449336911639</v>
      </c>
      <c r="M12" s="5">
        <v>21448.63424711582</v>
      </c>
      <c r="N12" s="5">
        <v>18330.84034129835</v>
      </c>
      <c r="O12" s="5">
        <v>19011.50001672954</v>
      </c>
      <c r="P12" s="5">
        <v>18993.730598401489</v>
      </c>
      <c r="Q12" s="5">
        <v>21309.014554339221</v>
      </c>
      <c r="R12" s="5">
        <v>20570.89753446099</v>
      </c>
      <c r="S12" s="5">
        <v>21670.438578834412</v>
      </c>
      <c r="T12" s="5">
        <v>21525.66254850792</v>
      </c>
      <c r="U12" s="5">
        <v>22271.57615233996</v>
      </c>
      <c r="V12" s="5">
        <v>22565.472061823319</v>
      </c>
      <c r="W12" s="5">
        <v>21564.024220980511</v>
      </c>
      <c r="X12" s="5">
        <v>24088.119640812802</v>
      </c>
      <c r="Y12" s="5">
        <v>23062.50772711957</v>
      </c>
      <c r="Z12" s="5">
        <v>23191.746551593191</v>
      </c>
      <c r="AA12" s="5">
        <v>22682.439179389399</v>
      </c>
      <c r="AB12" s="5">
        <v>24291.355325398479</v>
      </c>
      <c r="AC12" s="5">
        <v>24367.824285064511</v>
      </c>
      <c r="AD12" s="5">
        <v>22680.315657733368</v>
      </c>
      <c r="AE12" s="5">
        <v>23575.73297644436</v>
      </c>
    </row>
    <row r="13" spans="1:31">
      <c r="A13" s="56" t="s">
        <v>54</v>
      </c>
      <c r="B13" s="56" t="s">
        <v>198</v>
      </c>
      <c r="C13" s="56" t="s">
        <v>166</v>
      </c>
      <c r="D13" s="5">
        <v>-8207.8997739911756</v>
      </c>
      <c r="E13" s="5">
        <v>-7943.5429086302329</v>
      </c>
      <c r="F13" s="5">
        <v>-5009.9854646037302</v>
      </c>
      <c r="G13" s="5">
        <v>-4651.6042180706991</v>
      </c>
      <c r="H13" s="5">
        <v>-4649.7803108503877</v>
      </c>
      <c r="I13" s="5">
        <v>-3938.1796242639989</v>
      </c>
      <c r="J13" s="5">
        <v>-3580.6389716424492</v>
      </c>
      <c r="K13" s="5">
        <v>-3324.9686072204458</v>
      </c>
      <c r="L13" s="5">
        <v>-5557.4326817567162</v>
      </c>
      <c r="M13" s="5">
        <v>-4081.8189341075681</v>
      </c>
      <c r="N13" s="5">
        <v>-7240.2055624620216</v>
      </c>
      <c r="O13" s="5">
        <v>-5371.2528544040524</v>
      </c>
      <c r="P13" s="5">
        <v>-7063.4126115209383</v>
      </c>
      <c r="Q13" s="5">
        <v>-5088.2713373045717</v>
      </c>
      <c r="R13" s="5">
        <v>-6044.375154756176</v>
      </c>
      <c r="S13" s="5">
        <v>-4932.0873477371406</v>
      </c>
      <c r="T13" s="5">
        <v>-5173.5227768758523</v>
      </c>
      <c r="U13" s="5">
        <v>-4658.3813594339863</v>
      </c>
      <c r="V13" s="5">
        <v>-4681.6834889600505</v>
      </c>
      <c r="W13" s="5">
        <v>-5097.9287535217909</v>
      </c>
      <c r="X13" s="5">
        <v>-4098.7352436660549</v>
      </c>
      <c r="Y13" s="5">
        <v>-4322.3889828044839</v>
      </c>
      <c r="Z13" s="5">
        <v>-3460.3654710871801</v>
      </c>
      <c r="AA13" s="5">
        <v>-4074.9346747293798</v>
      </c>
      <c r="AB13" s="5">
        <v>-4032.79302756174</v>
      </c>
      <c r="AC13" s="5">
        <v>-3930.4600144744509</v>
      </c>
      <c r="AD13" s="5">
        <v>-3339.996629517434</v>
      </c>
      <c r="AE13" s="5">
        <v>-3693.463954968061</v>
      </c>
    </row>
    <row r="14" spans="1:31">
      <c r="A14" s="56" t="s">
        <v>54</v>
      </c>
      <c r="B14" s="56" t="s">
        <v>198</v>
      </c>
      <c r="C14" s="56" t="s">
        <v>189</v>
      </c>
      <c r="D14" s="5">
        <v>-5444.1819829729366</v>
      </c>
      <c r="E14" s="5">
        <v>-3521.933715513152</v>
      </c>
      <c r="F14" s="5">
        <v>-1305.3691991474741</v>
      </c>
      <c r="G14" s="5">
        <v>-317.79068925996222</v>
      </c>
      <c r="H14" s="5">
        <v>937.91303100317145</v>
      </c>
      <c r="I14" s="5">
        <v>3471.0403140385811</v>
      </c>
      <c r="J14" s="5">
        <v>7783.8212255335729</v>
      </c>
      <c r="K14" s="5">
        <v>9462.4336694397898</v>
      </c>
      <c r="L14" s="5">
        <v>11372.016655154919</v>
      </c>
      <c r="M14" s="5">
        <v>17366.81531300825</v>
      </c>
      <c r="N14" s="5">
        <v>11090.634778836329</v>
      </c>
      <c r="O14" s="5">
        <v>13640.24716232549</v>
      </c>
      <c r="P14" s="5">
        <v>11930.317986880549</v>
      </c>
      <c r="Q14" s="5">
        <v>16220.743217034649</v>
      </c>
      <c r="R14" s="5">
        <v>14526.522379704809</v>
      </c>
      <c r="S14" s="5">
        <v>16738.351231097269</v>
      </c>
      <c r="T14" s="5">
        <v>16352.13977163207</v>
      </c>
      <c r="U14" s="5">
        <v>17613.194792905972</v>
      </c>
      <c r="V14" s="5">
        <v>17883.788572863268</v>
      </c>
      <c r="W14" s="5">
        <v>16466.095467458719</v>
      </c>
      <c r="X14" s="5">
        <v>19989.38439714674</v>
      </c>
      <c r="Y14" s="5">
        <v>18740.118744315088</v>
      </c>
      <c r="Z14" s="5">
        <v>19731.381080506009</v>
      </c>
      <c r="AA14" s="5">
        <v>18607.504504660021</v>
      </c>
      <c r="AB14" s="5">
        <v>20258.562297836739</v>
      </c>
      <c r="AC14" s="5">
        <v>20437.36427059006</v>
      </c>
      <c r="AD14" s="5">
        <v>19340.319028215941</v>
      </c>
      <c r="AE14" s="5">
        <v>19882.269021476299</v>
      </c>
    </row>
    <row r="15" spans="1:3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</row>
    <row r="16" spans="1:31">
      <c r="A16" s="56" t="s">
        <v>54</v>
      </c>
      <c r="B16" s="56" t="s">
        <v>199</v>
      </c>
      <c r="C16" s="56" t="s">
        <v>165</v>
      </c>
      <c r="D16" s="5">
        <v>4344.1893464403456</v>
      </c>
      <c r="E16" s="5">
        <v>3519.2905284596768</v>
      </c>
      <c r="F16" s="5">
        <v>3155.5112658674211</v>
      </c>
      <c r="G16" s="5">
        <v>3223.8130941986492</v>
      </c>
      <c r="H16" s="5">
        <v>3713.688311455453</v>
      </c>
      <c r="I16" s="5">
        <v>2703.6470032849052</v>
      </c>
      <c r="J16" s="5">
        <v>2782.4971427407668</v>
      </c>
      <c r="K16" s="5">
        <v>2795.5284753640108</v>
      </c>
      <c r="L16" s="5">
        <v>2163.2372199681849</v>
      </c>
      <c r="M16" s="5">
        <v>2451.9119486190152</v>
      </c>
      <c r="N16" s="5">
        <v>1679.270803878695</v>
      </c>
      <c r="O16" s="5">
        <v>2008.1712635399899</v>
      </c>
      <c r="P16" s="5">
        <v>1841.5867062356449</v>
      </c>
      <c r="Q16" s="5">
        <v>2589.8555296699042</v>
      </c>
      <c r="R16" s="5">
        <v>2652.4253371519808</v>
      </c>
      <c r="S16" s="5">
        <v>2925.3180864629048</v>
      </c>
      <c r="T16" s="5">
        <v>1750.8479884900801</v>
      </c>
      <c r="U16" s="5">
        <v>2456.9352261539921</v>
      </c>
      <c r="V16" s="5">
        <v>2150.4718637785209</v>
      </c>
      <c r="W16" s="5">
        <v>2486.9991640563339</v>
      </c>
      <c r="X16" s="5">
        <v>2036.3095906774799</v>
      </c>
      <c r="Y16" s="5">
        <v>1866.298761357335</v>
      </c>
      <c r="Z16" s="5">
        <v>2805.858699776104</v>
      </c>
      <c r="AA16" s="5">
        <v>2394.086703680553</v>
      </c>
      <c r="AB16" s="5">
        <v>2548.8742606256901</v>
      </c>
      <c r="AC16" s="5">
        <v>2351.667301477662</v>
      </c>
      <c r="AD16" s="5">
        <v>2487.9143243610511</v>
      </c>
      <c r="AE16" s="5">
        <v>1960.6953879551161</v>
      </c>
    </row>
    <row r="17" spans="1:31">
      <c r="A17" s="56" t="s">
        <v>54</v>
      </c>
      <c r="B17" s="56" t="s">
        <v>199</v>
      </c>
      <c r="C17" s="56" t="s">
        <v>166</v>
      </c>
      <c r="D17" s="5">
        <v>-452.60205389370032</v>
      </c>
      <c r="E17" s="5">
        <v>-675.48956404980049</v>
      </c>
      <c r="F17" s="5">
        <v>-2149.2329983365562</v>
      </c>
      <c r="G17" s="5">
        <v>-2387.35393531409</v>
      </c>
      <c r="H17" s="5">
        <v>-2442.095162145863</v>
      </c>
      <c r="I17" s="5">
        <v>-4539.81582171637</v>
      </c>
      <c r="J17" s="5">
        <v>-4548.0790434410328</v>
      </c>
      <c r="K17" s="5">
        <v>-5180.307836756655</v>
      </c>
      <c r="L17" s="5">
        <v>-3778.2029518389782</v>
      </c>
      <c r="M17" s="5">
        <v>-4005.0873603943351</v>
      </c>
      <c r="N17" s="5">
        <v>-4720.930627280849</v>
      </c>
      <c r="O17" s="5">
        <v>-4424.8103751012623</v>
      </c>
      <c r="P17" s="5">
        <v>-4643.6529156464967</v>
      </c>
      <c r="Q17" s="5">
        <v>-4057.669726923486</v>
      </c>
      <c r="R17" s="5">
        <v>-4461.4330623846708</v>
      </c>
      <c r="S17" s="5">
        <v>-4537.7056780313878</v>
      </c>
      <c r="T17" s="5">
        <v>-6436.7414616480746</v>
      </c>
      <c r="U17" s="5">
        <v>-5591.4925406435259</v>
      </c>
      <c r="V17" s="5">
        <v>-5990.6875269353732</v>
      </c>
      <c r="W17" s="5">
        <v>-5479.0169214695707</v>
      </c>
      <c r="X17" s="5">
        <v>-7008.8185880489791</v>
      </c>
      <c r="Y17" s="5">
        <v>-6835.7125079421912</v>
      </c>
      <c r="Z17" s="5">
        <v>-5815.7488992169501</v>
      </c>
      <c r="AA17" s="5">
        <v>-6211.451271951003</v>
      </c>
      <c r="AB17" s="5">
        <v>-5959.3453217842489</v>
      </c>
      <c r="AC17" s="5">
        <v>-6222.5481436525024</v>
      </c>
      <c r="AD17" s="5">
        <v>-5341.0328742782958</v>
      </c>
      <c r="AE17" s="5">
        <v>-6652.6396023556026</v>
      </c>
    </row>
    <row r="18" spans="1:31">
      <c r="A18" s="56" t="s">
        <v>54</v>
      </c>
      <c r="B18" s="56" t="s">
        <v>199</v>
      </c>
      <c r="C18" s="56" t="s">
        <v>189</v>
      </c>
      <c r="D18" s="5">
        <v>3891.587292546646</v>
      </c>
      <c r="E18" s="5">
        <v>2843.800964409877</v>
      </c>
      <c r="F18" s="5">
        <v>1006.278267530864</v>
      </c>
      <c r="G18" s="5">
        <v>836.45915888455875</v>
      </c>
      <c r="H18" s="5">
        <v>1271.59314930959</v>
      </c>
      <c r="I18" s="5">
        <v>-1836.1688184314651</v>
      </c>
      <c r="J18" s="5">
        <v>-1765.581900700266</v>
      </c>
      <c r="K18" s="5">
        <v>-2384.7793613926442</v>
      </c>
      <c r="L18" s="5">
        <v>-1614.965731870793</v>
      </c>
      <c r="M18" s="5">
        <v>-1553.1754117753201</v>
      </c>
      <c r="N18" s="5">
        <v>-3041.659823402154</v>
      </c>
      <c r="O18" s="5">
        <v>-2416.6391115612719</v>
      </c>
      <c r="P18" s="5">
        <v>-2802.066209410852</v>
      </c>
      <c r="Q18" s="5">
        <v>-1467.8141972535821</v>
      </c>
      <c r="R18" s="5">
        <v>-1809.0077252326901</v>
      </c>
      <c r="S18" s="5">
        <v>-1612.387591568483</v>
      </c>
      <c r="T18" s="5">
        <v>-4685.8934731579948</v>
      </c>
      <c r="U18" s="5">
        <v>-3134.5573144895338</v>
      </c>
      <c r="V18" s="5">
        <v>-3840.2156631568519</v>
      </c>
      <c r="W18" s="5">
        <v>-2992.0177574132372</v>
      </c>
      <c r="X18" s="5">
        <v>-4972.5089973714976</v>
      </c>
      <c r="Y18" s="5">
        <v>-4969.4137465848562</v>
      </c>
      <c r="Z18" s="5">
        <v>-3009.890199440847</v>
      </c>
      <c r="AA18" s="5">
        <v>-3817.36456827045</v>
      </c>
      <c r="AB18" s="5">
        <v>-3410.4710611585592</v>
      </c>
      <c r="AC18" s="5">
        <v>-3870.8808421748408</v>
      </c>
      <c r="AD18" s="5">
        <v>-2853.1185499172452</v>
      </c>
      <c r="AE18" s="5">
        <v>-4691.944214400487</v>
      </c>
    </row>
    <row r="19" spans="1:3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</row>
    <row r="20" spans="1:31">
      <c r="A20" s="56" t="s">
        <v>54</v>
      </c>
      <c r="B20" s="56" t="s">
        <v>200</v>
      </c>
      <c r="C20" s="56" t="s">
        <v>165</v>
      </c>
      <c r="D20" s="5">
        <v>2326.572994201234</v>
      </c>
      <c r="E20" s="5">
        <v>912.87481816949548</v>
      </c>
      <c r="F20" s="5">
        <v>953.74227367841456</v>
      </c>
      <c r="G20" s="5">
        <v>944.70673168067424</v>
      </c>
      <c r="H20" s="5">
        <v>815.80133382266979</v>
      </c>
      <c r="I20" s="5">
        <v>814.52835587178481</v>
      </c>
      <c r="J20" s="5">
        <v>669.29462651410006</v>
      </c>
      <c r="K20" s="5">
        <v>498.82491817172502</v>
      </c>
      <c r="L20" s="5">
        <v>665.18019526179478</v>
      </c>
      <c r="M20" s="5">
        <v>388.48451367504498</v>
      </c>
      <c r="N20" s="5">
        <v>802.59174780744502</v>
      </c>
      <c r="O20" s="5">
        <v>732.15808665471013</v>
      </c>
      <c r="P20" s="5">
        <v>627.50155929886012</v>
      </c>
      <c r="Q20" s="5">
        <v>1063.0777693995201</v>
      </c>
      <c r="R20" s="5">
        <v>1389.080369120024</v>
      </c>
      <c r="S20" s="5">
        <v>1121.988372568695</v>
      </c>
      <c r="T20" s="5">
        <v>1359.927928110631</v>
      </c>
      <c r="U20" s="5">
        <v>1205.0246114673</v>
      </c>
      <c r="V20" s="5">
        <v>1215.0664039425501</v>
      </c>
      <c r="W20" s="5">
        <v>1553.4804358001561</v>
      </c>
      <c r="X20" s="5">
        <v>1057.89625584753</v>
      </c>
      <c r="Y20" s="5">
        <v>1786.8709893355101</v>
      </c>
      <c r="Z20" s="5">
        <v>1560.17219124912</v>
      </c>
      <c r="AA20" s="5">
        <v>1532.5046384235241</v>
      </c>
      <c r="AB20" s="5">
        <v>1522.1890922937851</v>
      </c>
      <c r="AC20" s="5">
        <v>2002.657449839096</v>
      </c>
      <c r="AD20" s="5">
        <v>1792.392182696324</v>
      </c>
      <c r="AE20" s="5">
        <v>2424.5119908716051</v>
      </c>
    </row>
    <row r="21" spans="1:31">
      <c r="A21" s="56" t="s">
        <v>54</v>
      </c>
      <c r="B21" s="56" t="s">
        <v>200</v>
      </c>
      <c r="C21" s="56" t="s">
        <v>166</v>
      </c>
      <c r="D21" s="5">
        <v>-320.81520438115439</v>
      </c>
      <c r="E21" s="5">
        <v>-2953.6901360073862</v>
      </c>
      <c r="F21" s="5">
        <v>-1938.813395411652</v>
      </c>
      <c r="G21" s="5">
        <v>-2201.1232644149609</v>
      </c>
      <c r="H21" s="5">
        <v>-3127.9175241778639</v>
      </c>
      <c r="I21" s="5">
        <v>-3078.985613797825</v>
      </c>
      <c r="J21" s="5">
        <v>-6841.309781631413</v>
      </c>
      <c r="K21" s="5">
        <v>-7568.4130281525731</v>
      </c>
      <c r="L21" s="5">
        <v>-9152.2645663240964</v>
      </c>
      <c r="M21" s="5">
        <v>-11934.378782800341</v>
      </c>
      <c r="N21" s="5">
        <v>-10494.034389586761</v>
      </c>
      <c r="O21" s="5">
        <v>-9045.4162420093526</v>
      </c>
      <c r="P21" s="5">
        <v>-11155.3219544401</v>
      </c>
      <c r="Q21" s="5">
        <v>-10356.26091101867</v>
      </c>
      <c r="R21" s="5">
        <v>-10003.83342034604</v>
      </c>
      <c r="S21" s="5">
        <v>-10046.216353047401</v>
      </c>
      <c r="T21" s="5">
        <v>-9578.8758998339945</v>
      </c>
      <c r="U21" s="5">
        <v>-9910.0381002825452</v>
      </c>
      <c r="V21" s="5">
        <v>-9551.4320792320832</v>
      </c>
      <c r="W21" s="5">
        <v>-8107.5968965825859</v>
      </c>
      <c r="X21" s="5">
        <v>-9752.1303773245818</v>
      </c>
      <c r="Y21" s="5">
        <v>-8073.3457558565542</v>
      </c>
      <c r="Z21" s="5">
        <v>-7324.7584838233124</v>
      </c>
      <c r="AA21" s="5">
        <v>-8158.0829637137704</v>
      </c>
      <c r="AB21" s="5">
        <v>-8530.1479903013023</v>
      </c>
      <c r="AC21" s="5">
        <v>-8248.173117768838</v>
      </c>
      <c r="AD21" s="5">
        <v>-8340.3906440118699</v>
      </c>
      <c r="AE21" s="5">
        <v>-6895.0339762399417</v>
      </c>
    </row>
    <row r="22" spans="1:31">
      <c r="A22" s="56" t="s">
        <v>54</v>
      </c>
      <c r="B22" s="56" t="s">
        <v>200</v>
      </c>
      <c r="C22" s="56" t="s">
        <v>189</v>
      </c>
      <c r="D22" s="5">
        <v>2005.75778982008</v>
      </c>
      <c r="E22" s="5">
        <v>-2040.8153178378909</v>
      </c>
      <c r="F22" s="5">
        <v>-985.07112173323742</v>
      </c>
      <c r="G22" s="5">
        <v>-1256.4165327342871</v>
      </c>
      <c r="H22" s="5">
        <v>-2312.1161903551938</v>
      </c>
      <c r="I22" s="5">
        <v>-2264.4572579260412</v>
      </c>
      <c r="J22" s="5">
        <v>-6172.015155117313</v>
      </c>
      <c r="K22" s="5">
        <v>-7069.5881099808475</v>
      </c>
      <c r="L22" s="5">
        <v>-8487.0843710623012</v>
      </c>
      <c r="M22" s="5">
        <v>-11545.894269125291</v>
      </c>
      <c r="N22" s="5">
        <v>-9691.4426417793147</v>
      </c>
      <c r="O22" s="5">
        <v>-8313.2581553546424</v>
      </c>
      <c r="P22" s="5">
        <v>-10527.82039514124</v>
      </c>
      <c r="Q22" s="5">
        <v>-9293.1831416191544</v>
      </c>
      <c r="R22" s="5">
        <v>-8614.75305122602</v>
      </c>
      <c r="S22" s="5">
        <v>-8924.2279804787031</v>
      </c>
      <c r="T22" s="5">
        <v>-8218.9479717233626</v>
      </c>
      <c r="U22" s="5">
        <v>-8705.0134888152461</v>
      </c>
      <c r="V22" s="5">
        <v>-8336.3656752895331</v>
      </c>
      <c r="W22" s="5">
        <v>-6554.1164607824303</v>
      </c>
      <c r="X22" s="5">
        <v>-8694.2341214770513</v>
      </c>
      <c r="Y22" s="5">
        <v>-6286.4747665210443</v>
      </c>
      <c r="Z22" s="5">
        <v>-5764.5862925741912</v>
      </c>
      <c r="AA22" s="5">
        <v>-6625.5783252902456</v>
      </c>
      <c r="AB22" s="5">
        <v>-7007.9588980075168</v>
      </c>
      <c r="AC22" s="5">
        <v>-6245.5156679297424</v>
      </c>
      <c r="AD22" s="5">
        <v>-6547.9984613155457</v>
      </c>
      <c r="AE22" s="5">
        <v>-4470.5219853683366</v>
      </c>
    </row>
    <row r="23" spans="1:31"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</row>
    <row r="24" spans="1:31">
      <c r="A24" s="56" t="s">
        <v>60</v>
      </c>
      <c r="B24" s="56" t="s">
        <v>163</v>
      </c>
      <c r="C24" s="56" t="s">
        <v>165</v>
      </c>
      <c r="D24" s="5">
        <v>3396.4948447277302</v>
      </c>
      <c r="E24" s="5">
        <v>6004.0951303223246</v>
      </c>
      <c r="F24" s="5">
        <v>7432.5327787077022</v>
      </c>
      <c r="G24" s="5">
        <v>7190.8028001835009</v>
      </c>
      <c r="H24" s="5">
        <v>7953.4118327258548</v>
      </c>
      <c r="I24" s="5">
        <v>7321.1764464624184</v>
      </c>
      <c r="J24" s="5">
        <v>7561.515575539921</v>
      </c>
      <c r="K24" s="5">
        <v>7828.344110584324</v>
      </c>
      <c r="L24" s="5">
        <v>7903.7237535883423</v>
      </c>
      <c r="M24" s="5">
        <v>9838.370495096091</v>
      </c>
      <c r="N24" s="5">
        <v>13955.135851735031</v>
      </c>
      <c r="O24" s="5">
        <v>11874.56042104988</v>
      </c>
      <c r="P24" s="5">
        <v>13589.43685099196</v>
      </c>
      <c r="Q24" s="5">
        <v>10723.739036137749</v>
      </c>
      <c r="R24" s="5">
        <v>11925.509446129139</v>
      </c>
      <c r="S24" s="5">
        <v>12473.304493481721</v>
      </c>
      <c r="T24" s="5">
        <v>13373.616621114081</v>
      </c>
      <c r="U24" s="5">
        <v>11641.355439407749</v>
      </c>
      <c r="V24" s="5">
        <v>12084.85717339616</v>
      </c>
      <c r="W24" s="5">
        <v>11947.926148001039</v>
      </c>
      <c r="X24" s="5">
        <v>12562.346319114051</v>
      </c>
      <c r="Y24" s="5">
        <v>12474.16644368872</v>
      </c>
      <c r="Z24" s="5">
        <v>11373.654844824559</v>
      </c>
      <c r="AA24" s="5">
        <v>10191.01482053059</v>
      </c>
      <c r="AB24" s="5">
        <v>10909.096591027699</v>
      </c>
      <c r="AC24" s="5">
        <v>9810.0267094186111</v>
      </c>
      <c r="AD24" s="5">
        <v>10346.129828676651</v>
      </c>
      <c r="AE24" s="5">
        <v>9470.0980405764731</v>
      </c>
    </row>
    <row r="25" spans="1:31">
      <c r="A25" s="56" t="s">
        <v>60</v>
      </c>
      <c r="B25" s="56" t="s">
        <v>163</v>
      </c>
      <c r="C25" s="56" t="s">
        <v>166</v>
      </c>
      <c r="D25" s="5">
        <v>-3052.1266838808901</v>
      </c>
      <c r="E25" s="5">
        <v>-1526.613110405325</v>
      </c>
      <c r="F25" s="5">
        <v>-3819.9822691852241</v>
      </c>
      <c r="G25" s="5">
        <v>-4228.8761497709147</v>
      </c>
      <c r="H25" s="5">
        <v>-5879.7335553851626</v>
      </c>
      <c r="I25" s="5">
        <v>-6573.2511038663251</v>
      </c>
      <c r="J25" s="5">
        <v>-6135.7524612656107</v>
      </c>
      <c r="K25" s="5">
        <v>-6685.0967547712035</v>
      </c>
      <c r="L25" s="5">
        <v>-6965.832352164105</v>
      </c>
      <c r="M25" s="5">
        <v>-12907.96707243202</v>
      </c>
      <c r="N25" s="5">
        <v>-10076.468496068501</v>
      </c>
      <c r="O25" s="5">
        <v>-11971.416347594661</v>
      </c>
      <c r="P25" s="5">
        <v>-10553.540376709239</v>
      </c>
      <c r="Q25" s="5">
        <v>-14783.89032227928</v>
      </c>
      <c r="R25" s="5">
        <v>-13175.323436087039</v>
      </c>
      <c r="S25" s="5">
        <v>-14419.574032449529</v>
      </c>
      <c r="T25" s="5">
        <v>-12827.424234824301</v>
      </c>
      <c r="U25" s="5">
        <v>-14342.747352891591</v>
      </c>
      <c r="V25" s="5">
        <v>-14316.702525987581</v>
      </c>
      <c r="W25" s="5">
        <v>-16276.31340102606</v>
      </c>
      <c r="X25" s="5">
        <v>-16165.286192482759</v>
      </c>
      <c r="Y25" s="5">
        <v>-15301.534386554171</v>
      </c>
      <c r="Z25" s="5">
        <v>-17172.883892462651</v>
      </c>
      <c r="AA25" s="5">
        <v>-16497.011577289129</v>
      </c>
      <c r="AB25" s="5">
        <v>-18212.362463627898</v>
      </c>
      <c r="AC25" s="5">
        <v>-17765.600355265731</v>
      </c>
      <c r="AD25" s="5">
        <v>-16512.29309102624</v>
      </c>
      <c r="AE25" s="5">
        <v>-17731.253895217651</v>
      </c>
    </row>
    <row r="26" spans="1:31">
      <c r="A26" s="56" t="s">
        <v>60</v>
      </c>
      <c r="B26" s="56" t="s">
        <v>163</v>
      </c>
      <c r="C26" s="56" t="s">
        <v>189</v>
      </c>
      <c r="D26" s="5">
        <v>344.36816084684051</v>
      </c>
      <c r="E26" s="5">
        <v>4477.482019916999</v>
      </c>
      <c r="F26" s="5">
        <v>3612.550509522478</v>
      </c>
      <c r="G26" s="5">
        <v>2961.9266504125858</v>
      </c>
      <c r="H26" s="5">
        <v>2073.6782773406921</v>
      </c>
      <c r="I26" s="5">
        <v>747.92534259609238</v>
      </c>
      <c r="J26" s="5">
        <v>1425.7631142743101</v>
      </c>
      <c r="K26" s="5">
        <v>1143.247355813121</v>
      </c>
      <c r="L26" s="5">
        <v>937.8914014242373</v>
      </c>
      <c r="M26" s="5">
        <v>-3069.5965773359289</v>
      </c>
      <c r="N26" s="5">
        <v>3878.6673556665341</v>
      </c>
      <c r="O26" s="5">
        <v>-96.855926544776594</v>
      </c>
      <c r="P26" s="5">
        <v>3035.8964742827252</v>
      </c>
      <c r="Q26" s="5">
        <v>-4060.1512861415322</v>
      </c>
      <c r="R26" s="5">
        <v>-1249.813989957896</v>
      </c>
      <c r="S26" s="5">
        <v>-1946.269538967812</v>
      </c>
      <c r="T26" s="5">
        <v>546.19238628978019</v>
      </c>
      <c r="U26" s="5">
        <v>-2701.391913483847</v>
      </c>
      <c r="V26" s="5">
        <v>-2231.845352591426</v>
      </c>
      <c r="W26" s="5">
        <v>-4328.3872530250246</v>
      </c>
      <c r="X26" s="5">
        <v>-3602.9398733687158</v>
      </c>
      <c r="Y26" s="5">
        <v>-2827.3679428654559</v>
      </c>
      <c r="Z26" s="5">
        <v>-5799.229047638084</v>
      </c>
      <c r="AA26" s="5">
        <v>-6305.996756758539</v>
      </c>
      <c r="AB26" s="5">
        <v>-7303.265872600201</v>
      </c>
      <c r="AC26" s="5">
        <v>-7955.5736458471238</v>
      </c>
      <c r="AD26" s="5">
        <v>-6166.1632623495916</v>
      </c>
      <c r="AE26" s="5">
        <v>-8261.1558546411743</v>
      </c>
    </row>
    <row r="27" spans="1:3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</row>
    <row r="28" spans="1:31">
      <c r="A28" s="56" t="s">
        <v>60</v>
      </c>
      <c r="B28" s="56" t="s">
        <v>197</v>
      </c>
      <c r="C28" s="56" t="s">
        <v>165</v>
      </c>
      <c r="D28" s="5">
        <v>1061.8261511375049</v>
      </c>
      <c r="E28" s="5">
        <v>734.18361734543021</v>
      </c>
      <c r="F28" s="5">
        <v>1052.7220552412491</v>
      </c>
      <c r="G28" s="5">
        <v>1112.048381400575</v>
      </c>
      <c r="H28" s="5">
        <v>1956.941883287664</v>
      </c>
      <c r="I28" s="5">
        <v>2620.894428046925</v>
      </c>
      <c r="J28" s="5">
        <v>2060.6493670114428</v>
      </c>
      <c r="K28" s="5">
        <v>2449.415437234823</v>
      </c>
      <c r="L28" s="5">
        <v>2367.5051606759098</v>
      </c>
      <c r="M28" s="5">
        <v>4200.9283987103081</v>
      </c>
      <c r="N28" s="5">
        <v>3896.69460091873</v>
      </c>
      <c r="O28" s="5">
        <v>3379.1780576934671</v>
      </c>
      <c r="P28" s="5">
        <v>4037.97305588883</v>
      </c>
      <c r="Q28" s="5">
        <v>4486.7544058636668</v>
      </c>
      <c r="R28" s="5">
        <v>3491.0067121924499</v>
      </c>
      <c r="S28" s="5">
        <v>3499.8206041161252</v>
      </c>
      <c r="T28" s="5">
        <v>3549.8042703815599</v>
      </c>
      <c r="U28" s="5">
        <v>3681.103844884447</v>
      </c>
      <c r="V28" s="5">
        <v>3513.6984776068098</v>
      </c>
      <c r="W28" s="5">
        <v>4537.7150387655965</v>
      </c>
      <c r="X28" s="5">
        <v>4723.5507271379802</v>
      </c>
      <c r="Y28" s="5">
        <v>3376.4409892600352</v>
      </c>
      <c r="Z28" s="5">
        <v>3092.0500994749309</v>
      </c>
      <c r="AA28" s="5">
        <v>4325.2044650356429</v>
      </c>
      <c r="AB28" s="5">
        <v>4557.5999311993</v>
      </c>
      <c r="AC28" s="5">
        <v>4003.031367661591</v>
      </c>
      <c r="AD28" s="5">
        <v>3823.4769084450231</v>
      </c>
      <c r="AE28" s="5">
        <v>4134.5841002334873</v>
      </c>
    </row>
    <row r="29" spans="1:31">
      <c r="A29" s="56" t="s">
        <v>60</v>
      </c>
      <c r="B29" s="56" t="s">
        <v>197</v>
      </c>
      <c r="C29" s="56" t="s">
        <v>166</v>
      </c>
      <c r="D29" s="5">
        <v>-1859.3574113781351</v>
      </c>
      <c r="E29" s="5">
        <v>-2492.717568321264</v>
      </c>
      <c r="F29" s="5">
        <v>-3381.1105114138809</v>
      </c>
      <c r="G29" s="5">
        <v>-3336.22696870347</v>
      </c>
      <c r="H29" s="5">
        <v>-3928.0101505859252</v>
      </c>
      <c r="I29" s="5">
        <v>-2739.234008324092</v>
      </c>
      <c r="J29" s="5">
        <v>-3332.6366510017469</v>
      </c>
      <c r="K29" s="5">
        <v>-3484.2921403121591</v>
      </c>
      <c r="L29" s="5">
        <v>-4011.1316246800861</v>
      </c>
      <c r="M29" s="5">
        <v>-5019.313978878803</v>
      </c>
      <c r="N29" s="5">
        <v>-5973.6581849798104</v>
      </c>
      <c r="O29" s="5">
        <v>-6210.198334034274</v>
      </c>
      <c r="P29" s="5">
        <v>-5779.1676755594526</v>
      </c>
      <c r="Q29" s="5">
        <v>-5804.264002087556</v>
      </c>
      <c r="R29" s="5">
        <v>-6103.7488190254007</v>
      </c>
      <c r="S29" s="5">
        <v>-7644.8191695647101</v>
      </c>
      <c r="T29" s="5">
        <v>-7476.1410108558848</v>
      </c>
      <c r="U29" s="5">
        <v>-6728.3105746182973</v>
      </c>
      <c r="V29" s="5">
        <v>-6923.6495530226966</v>
      </c>
      <c r="W29" s="5">
        <v>-7032.8000577187186</v>
      </c>
      <c r="X29" s="5">
        <v>-7369.1043104369428</v>
      </c>
      <c r="Y29" s="5">
        <v>-7998.4601224907956</v>
      </c>
      <c r="Z29" s="5">
        <v>-8240.0602107371142</v>
      </c>
      <c r="AA29" s="5">
        <v>-6168.1574918105252</v>
      </c>
      <c r="AB29" s="5">
        <v>-7083.9445485214956</v>
      </c>
      <c r="AC29" s="5">
        <v>-6362.6529307211122</v>
      </c>
      <c r="AD29" s="5">
        <v>-7589.4014378663614</v>
      </c>
      <c r="AE29" s="5">
        <v>-6579.816371847658</v>
      </c>
    </row>
    <row r="30" spans="1:31">
      <c r="A30" s="56" t="s">
        <v>60</v>
      </c>
      <c r="B30" s="56" t="s">
        <v>197</v>
      </c>
      <c r="C30" s="56" t="s">
        <v>189</v>
      </c>
      <c r="D30" s="5">
        <v>-797.53126024063022</v>
      </c>
      <c r="E30" s="5">
        <v>-1758.5339509758339</v>
      </c>
      <c r="F30" s="5">
        <v>-2328.3884561726318</v>
      </c>
      <c r="G30" s="5">
        <v>-2224.1785873028939</v>
      </c>
      <c r="H30" s="5">
        <v>-1971.06826729826</v>
      </c>
      <c r="I30" s="5">
        <v>-118.339580277167</v>
      </c>
      <c r="J30" s="5">
        <v>-1271.9872839903039</v>
      </c>
      <c r="K30" s="5">
        <v>-1034.8767030773349</v>
      </c>
      <c r="L30" s="5">
        <v>-1643.6264640041759</v>
      </c>
      <c r="M30" s="5">
        <v>-818.38558016849493</v>
      </c>
      <c r="N30" s="5">
        <v>-2076.9635840610799</v>
      </c>
      <c r="O30" s="5">
        <v>-2831.020276340807</v>
      </c>
      <c r="P30" s="5">
        <v>-1741.1946196706231</v>
      </c>
      <c r="Q30" s="5">
        <v>-1317.509596223889</v>
      </c>
      <c r="R30" s="5">
        <v>-2612.7421068329509</v>
      </c>
      <c r="S30" s="5">
        <v>-4144.9985654485854</v>
      </c>
      <c r="T30" s="5">
        <v>-3926.336740474324</v>
      </c>
      <c r="U30" s="5">
        <v>-3047.2067297338508</v>
      </c>
      <c r="V30" s="5">
        <v>-3409.951075415886</v>
      </c>
      <c r="W30" s="5">
        <v>-2495.085018953122</v>
      </c>
      <c r="X30" s="5">
        <v>-2645.5535832989631</v>
      </c>
      <c r="Y30" s="5">
        <v>-4622.0191332307604</v>
      </c>
      <c r="Z30" s="5">
        <v>-5148.0101112621833</v>
      </c>
      <c r="AA30" s="5">
        <v>-1842.9530267748819</v>
      </c>
      <c r="AB30" s="5">
        <v>-2526.344617322196</v>
      </c>
      <c r="AC30" s="5">
        <v>-2359.6215630595211</v>
      </c>
      <c r="AD30" s="5">
        <v>-3765.9245294213379</v>
      </c>
      <c r="AE30" s="5">
        <v>-2445.2322716141712</v>
      </c>
    </row>
    <row r="31" spans="1:3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</row>
    <row r="32" spans="1:31">
      <c r="A32" s="56" t="s">
        <v>60</v>
      </c>
      <c r="B32" s="56" t="s">
        <v>198</v>
      </c>
      <c r="C32" s="56" t="s">
        <v>165</v>
      </c>
      <c r="D32" s="5">
        <v>2763.717791018239</v>
      </c>
      <c r="E32" s="5">
        <v>4421.6091931170813</v>
      </c>
      <c r="F32" s="5">
        <v>3704.6162654562559</v>
      </c>
      <c r="G32" s="5">
        <v>4333.8135288107369</v>
      </c>
      <c r="H32" s="5">
        <v>5587.6933418535591</v>
      </c>
      <c r="I32" s="5">
        <v>7409.21993830258</v>
      </c>
      <c r="J32" s="5">
        <v>11364.46019717602</v>
      </c>
      <c r="K32" s="5">
        <v>12907.18784671124</v>
      </c>
      <c r="L32" s="5">
        <v>14428.063928269419</v>
      </c>
      <c r="M32" s="5">
        <v>21125.791164495309</v>
      </c>
      <c r="N32" s="5">
        <v>18182.801684092388</v>
      </c>
      <c r="O32" s="5">
        <v>18937.775372712171</v>
      </c>
      <c r="P32" s="5">
        <v>19017.271060767689</v>
      </c>
      <c r="Q32" s="5">
        <v>21348.243040511901</v>
      </c>
      <c r="R32" s="5">
        <v>20496.33154911251</v>
      </c>
      <c r="S32" s="5">
        <v>21628.959474044699</v>
      </c>
      <c r="T32" s="5">
        <v>21494.141025832971</v>
      </c>
      <c r="U32" s="5">
        <v>22224.155741298939</v>
      </c>
      <c r="V32" s="5">
        <v>22481.656501315469</v>
      </c>
      <c r="W32" s="5">
        <v>21466.241792697369</v>
      </c>
      <c r="X32" s="5">
        <v>24008.17722954596</v>
      </c>
      <c r="Y32" s="5">
        <v>23031.9458484444</v>
      </c>
      <c r="Z32" s="5">
        <v>23160.335415284331</v>
      </c>
      <c r="AA32" s="5">
        <v>22652.2148198574</v>
      </c>
      <c r="AB32" s="5">
        <v>24281.23303751168</v>
      </c>
      <c r="AC32" s="5">
        <v>24363.766085062249</v>
      </c>
      <c r="AD32" s="5">
        <v>22682.337065608939</v>
      </c>
      <c r="AE32" s="5">
        <v>23579.597154000239</v>
      </c>
    </row>
    <row r="33" spans="1:31">
      <c r="A33" s="56" t="s">
        <v>60</v>
      </c>
      <c r="B33" s="56" t="s">
        <v>198</v>
      </c>
      <c r="C33" s="56" t="s">
        <v>166</v>
      </c>
      <c r="D33" s="5">
        <v>-8207.8997739911756</v>
      </c>
      <c r="E33" s="5">
        <v>-7943.542908630232</v>
      </c>
      <c r="F33" s="5">
        <v>-5009.9854646037302</v>
      </c>
      <c r="G33" s="5">
        <v>-4651.6042180706991</v>
      </c>
      <c r="H33" s="5">
        <v>-4649.7803108503877</v>
      </c>
      <c r="I33" s="5">
        <v>-3938.1796242639998</v>
      </c>
      <c r="J33" s="5">
        <v>-3580.6389716424492</v>
      </c>
      <c r="K33" s="5">
        <v>-3495.6419078636991</v>
      </c>
      <c r="L33" s="5">
        <v>-3726.3088842239149</v>
      </c>
      <c r="M33" s="5">
        <v>-4372.6636843281922</v>
      </c>
      <c r="N33" s="5">
        <v>-7506.446128927264</v>
      </c>
      <c r="O33" s="5">
        <v>-5445.3866815705132</v>
      </c>
      <c r="P33" s="5">
        <v>-7199.3052870805413</v>
      </c>
      <c r="Q33" s="5">
        <v>-5092.5777973908316</v>
      </c>
      <c r="R33" s="5">
        <v>-6138.4589320657396</v>
      </c>
      <c r="S33" s="5">
        <v>-4974.8277958459148</v>
      </c>
      <c r="T33" s="5">
        <v>-5216.2926430021998</v>
      </c>
      <c r="U33" s="5">
        <v>-4677.7340023060697</v>
      </c>
      <c r="V33" s="5">
        <v>-4723.9919752665719</v>
      </c>
      <c r="W33" s="5">
        <v>-5149.2950681437196</v>
      </c>
      <c r="X33" s="5">
        <v>-4133.6164104564104</v>
      </c>
      <c r="Y33" s="5">
        <v>-4337.3736415685162</v>
      </c>
      <c r="Z33" s="5">
        <v>-3473.410431342591</v>
      </c>
      <c r="AA33" s="5">
        <v>-4090.7085684921899</v>
      </c>
      <c r="AB33" s="5">
        <v>-4037.539914286428</v>
      </c>
      <c r="AC33" s="5">
        <v>-3938.5269574158938</v>
      </c>
      <c r="AD33" s="5">
        <v>-3359.2647059976521</v>
      </c>
      <c r="AE33" s="5">
        <v>-3722.827348475766</v>
      </c>
    </row>
    <row r="34" spans="1:31">
      <c r="A34" s="56" t="s">
        <v>60</v>
      </c>
      <c r="B34" s="56" t="s">
        <v>198</v>
      </c>
      <c r="C34" s="56" t="s">
        <v>189</v>
      </c>
      <c r="D34" s="5">
        <v>-5444.1819829729366</v>
      </c>
      <c r="E34" s="5">
        <v>-3521.9337155131511</v>
      </c>
      <c r="F34" s="5">
        <v>-1305.3691991474741</v>
      </c>
      <c r="G34" s="5">
        <v>-317.79068925996222</v>
      </c>
      <c r="H34" s="5">
        <v>937.91303100317145</v>
      </c>
      <c r="I34" s="5">
        <v>3471.0403140385802</v>
      </c>
      <c r="J34" s="5">
        <v>7783.8212255335729</v>
      </c>
      <c r="K34" s="5">
        <v>9411.545938847541</v>
      </c>
      <c r="L34" s="5">
        <v>10701.755044045511</v>
      </c>
      <c r="M34" s="5">
        <v>16753.127480167121</v>
      </c>
      <c r="N34" s="5">
        <v>10676.35555516513</v>
      </c>
      <c r="O34" s="5">
        <v>13492.388691141659</v>
      </c>
      <c r="P34" s="5">
        <v>11817.96577368714</v>
      </c>
      <c r="Q34" s="5">
        <v>16255.66524312107</v>
      </c>
      <c r="R34" s="5">
        <v>14357.872617046771</v>
      </c>
      <c r="S34" s="5">
        <v>16654.131678198781</v>
      </c>
      <c r="T34" s="5">
        <v>16277.848382830771</v>
      </c>
      <c r="U34" s="5">
        <v>17546.421738992871</v>
      </c>
      <c r="V34" s="5">
        <v>17757.664526048899</v>
      </c>
      <c r="W34" s="5">
        <v>16316.946724553651</v>
      </c>
      <c r="X34" s="5">
        <v>19874.560819089551</v>
      </c>
      <c r="Y34" s="5">
        <v>18694.572206875881</v>
      </c>
      <c r="Z34" s="5">
        <v>19686.924983941739</v>
      </c>
      <c r="AA34" s="5">
        <v>18561.506251365208</v>
      </c>
      <c r="AB34" s="5">
        <v>20243.69312322525</v>
      </c>
      <c r="AC34" s="5">
        <v>20425.23912764635</v>
      </c>
      <c r="AD34" s="5">
        <v>19323.072359611291</v>
      </c>
      <c r="AE34" s="5">
        <v>19856.769805524469</v>
      </c>
    </row>
    <row r="35" spans="1:3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</row>
    <row r="36" spans="1:31">
      <c r="A36" s="56" t="s">
        <v>60</v>
      </c>
      <c r="B36" s="56" t="s">
        <v>199</v>
      </c>
      <c r="C36" s="56" t="s">
        <v>165</v>
      </c>
      <c r="D36" s="5">
        <v>4344.1893464403456</v>
      </c>
      <c r="E36" s="5">
        <v>3519.2905284596768</v>
      </c>
      <c r="F36" s="5">
        <v>3155.5112658674211</v>
      </c>
      <c r="G36" s="5">
        <v>3223.8130941986492</v>
      </c>
      <c r="H36" s="5">
        <v>3713.688311455453</v>
      </c>
      <c r="I36" s="5">
        <v>2703.6470032849052</v>
      </c>
      <c r="J36" s="5">
        <v>2782.4971427407668</v>
      </c>
      <c r="K36" s="5">
        <v>2871.5900822345488</v>
      </c>
      <c r="L36" s="5">
        <v>3203.41865156521</v>
      </c>
      <c r="M36" s="5">
        <v>2460.211321212746</v>
      </c>
      <c r="N36" s="5">
        <v>1677.831496865196</v>
      </c>
      <c r="O36" s="5">
        <v>1983.30174827528</v>
      </c>
      <c r="P36" s="5">
        <v>1829.983948600885</v>
      </c>
      <c r="Q36" s="5">
        <v>2547.615911406886</v>
      </c>
      <c r="R36" s="5">
        <v>2621.7080184473348</v>
      </c>
      <c r="S36" s="5">
        <v>2901.0929332883979</v>
      </c>
      <c r="T36" s="5">
        <v>1748.8851468098751</v>
      </c>
      <c r="U36" s="5">
        <v>2461.5558796990858</v>
      </c>
      <c r="V36" s="5">
        <v>2157.9436279788938</v>
      </c>
      <c r="W36" s="5">
        <v>2486.3887691561949</v>
      </c>
      <c r="X36" s="5">
        <v>2039.668009301455</v>
      </c>
      <c r="Y36" s="5">
        <v>1860.2363615860199</v>
      </c>
      <c r="Z36" s="5">
        <v>2806.161533142852</v>
      </c>
      <c r="AA36" s="5">
        <v>2394.7413084246691</v>
      </c>
      <c r="AB36" s="5">
        <v>2537.5806174631052</v>
      </c>
      <c r="AC36" s="5">
        <v>2349.0749644740449</v>
      </c>
      <c r="AD36" s="5">
        <v>2479.2311634619791</v>
      </c>
      <c r="AE36" s="5">
        <v>1950.9650351154801</v>
      </c>
    </row>
    <row r="37" spans="1:31">
      <c r="A37" s="56" t="s">
        <v>60</v>
      </c>
      <c r="B37" s="56" t="s">
        <v>199</v>
      </c>
      <c r="C37" s="56" t="s">
        <v>166</v>
      </c>
      <c r="D37" s="5">
        <v>-452.60205389370032</v>
      </c>
      <c r="E37" s="5">
        <v>-675.48956404980049</v>
      </c>
      <c r="F37" s="5">
        <v>-2149.2329983365562</v>
      </c>
      <c r="G37" s="5">
        <v>-2387.35393531409</v>
      </c>
      <c r="H37" s="5">
        <v>-2442.0951621458621</v>
      </c>
      <c r="I37" s="5">
        <v>-4539.81582171637</v>
      </c>
      <c r="J37" s="5">
        <v>-4548.0790434410328</v>
      </c>
      <c r="K37" s="5">
        <v>-5351.8774994106816</v>
      </c>
      <c r="L37" s="5">
        <v>-4964.2128005676814</v>
      </c>
      <c r="M37" s="5">
        <v>-3914.1968090588048</v>
      </c>
      <c r="N37" s="5">
        <v>-4644.6633437237442</v>
      </c>
      <c r="O37" s="5">
        <v>-4399.8197450821744</v>
      </c>
      <c r="P37" s="5">
        <v>-4665.3293116683008</v>
      </c>
      <c r="Q37" s="5">
        <v>-4128.8100776903211</v>
      </c>
      <c r="R37" s="5">
        <v>-4505.7629373292157</v>
      </c>
      <c r="S37" s="5">
        <v>-4552.5294046578583</v>
      </c>
      <c r="T37" s="5">
        <v>-6415.1750083028219</v>
      </c>
      <c r="U37" s="5">
        <v>-5575.6704048672691</v>
      </c>
      <c r="V37" s="5">
        <v>-5956.963841101975</v>
      </c>
      <c r="W37" s="5">
        <v>-5453.6602046266198</v>
      </c>
      <c r="X37" s="5">
        <v>-6986.7799992544824</v>
      </c>
      <c r="Y37" s="5">
        <v>-6834.6887080952401</v>
      </c>
      <c r="Z37" s="5">
        <v>-5805.7620432742806</v>
      </c>
      <c r="AA37" s="5">
        <v>-6206.1724705057304</v>
      </c>
      <c r="AB37" s="5">
        <v>-5966.8287476525111</v>
      </c>
      <c r="AC37" s="5">
        <v>-6222.7095689607049</v>
      </c>
      <c r="AD37" s="5">
        <v>-5345.3810212285634</v>
      </c>
      <c r="AE37" s="5">
        <v>-6656.0186256091511</v>
      </c>
    </row>
    <row r="38" spans="1:31">
      <c r="A38" s="56" t="s">
        <v>60</v>
      </c>
      <c r="B38" s="56" t="s">
        <v>199</v>
      </c>
      <c r="C38" s="56" t="s">
        <v>189</v>
      </c>
      <c r="D38" s="5">
        <v>3891.587292546646</v>
      </c>
      <c r="E38" s="5">
        <v>2843.800964409877</v>
      </c>
      <c r="F38" s="5">
        <v>1006.278267530864</v>
      </c>
      <c r="G38" s="5">
        <v>836.45915888455875</v>
      </c>
      <c r="H38" s="5">
        <v>1271.5931493095909</v>
      </c>
      <c r="I38" s="5">
        <v>-1836.1688184314651</v>
      </c>
      <c r="J38" s="5">
        <v>-1765.581900700266</v>
      </c>
      <c r="K38" s="5">
        <v>-2480.2874171761318</v>
      </c>
      <c r="L38" s="5">
        <v>-1760.7941490024709</v>
      </c>
      <c r="M38" s="5">
        <v>-1453.985487846059</v>
      </c>
      <c r="N38" s="5">
        <v>-2966.831846858548</v>
      </c>
      <c r="O38" s="5">
        <v>-2416.5179968068942</v>
      </c>
      <c r="P38" s="5">
        <v>-2835.3453630674162</v>
      </c>
      <c r="Q38" s="5">
        <v>-1581.1941662834361</v>
      </c>
      <c r="R38" s="5">
        <v>-1884.0549188818809</v>
      </c>
      <c r="S38" s="5">
        <v>-1651.4364713694599</v>
      </c>
      <c r="T38" s="5">
        <v>-4666.2898614929472</v>
      </c>
      <c r="U38" s="5">
        <v>-3114.1145251681828</v>
      </c>
      <c r="V38" s="5">
        <v>-3799.0202131230808</v>
      </c>
      <c r="W38" s="5">
        <v>-2967.271435470424</v>
      </c>
      <c r="X38" s="5">
        <v>-4947.1119899530268</v>
      </c>
      <c r="Y38" s="5">
        <v>-4974.4523465092198</v>
      </c>
      <c r="Z38" s="5">
        <v>-2999.600510131429</v>
      </c>
      <c r="AA38" s="5">
        <v>-3811.4311620810608</v>
      </c>
      <c r="AB38" s="5">
        <v>-3429.2481301894059</v>
      </c>
      <c r="AC38" s="5">
        <v>-3873.63460448666</v>
      </c>
      <c r="AD38" s="5">
        <v>-2866.1498577665839</v>
      </c>
      <c r="AE38" s="5">
        <v>-4705.0535904936714</v>
      </c>
    </row>
    <row r="39" spans="1:3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</row>
    <row r="40" spans="1:31">
      <c r="A40" s="56" t="s">
        <v>60</v>
      </c>
      <c r="B40" s="56" t="s">
        <v>200</v>
      </c>
      <c r="C40" s="56" t="s">
        <v>165</v>
      </c>
      <c r="D40" s="5">
        <v>2326.572994201234</v>
      </c>
      <c r="E40" s="5">
        <v>912.87481816949548</v>
      </c>
      <c r="F40" s="5">
        <v>953.74227367841456</v>
      </c>
      <c r="G40" s="5">
        <v>944.70673168067424</v>
      </c>
      <c r="H40" s="5">
        <v>815.80133382266979</v>
      </c>
      <c r="I40" s="5">
        <v>814.52835587178481</v>
      </c>
      <c r="J40" s="5">
        <v>669.29462651410006</v>
      </c>
      <c r="K40" s="5">
        <v>504.33649606884512</v>
      </c>
      <c r="L40" s="5">
        <v>792.20959209935995</v>
      </c>
      <c r="M40" s="5">
        <v>583.66295070075523</v>
      </c>
      <c r="N40" s="5">
        <v>1061.11359888536</v>
      </c>
      <c r="O40" s="5">
        <v>1032.7088616472799</v>
      </c>
      <c r="P40" s="5">
        <v>877.63165588515972</v>
      </c>
      <c r="Q40" s="5">
        <v>1065.4982690373349</v>
      </c>
      <c r="R40" s="5">
        <v>1395.70357467129</v>
      </c>
      <c r="S40" s="5">
        <v>1130.3830198209951</v>
      </c>
      <c r="T40" s="5">
        <v>1365.0043766423501</v>
      </c>
      <c r="U40" s="5">
        <v>1211.00217337146</v>
      </c>
      <c r="V40" s="5">
        <v>1222.044402207531</v>
      </c>
      <c r="W40" s="5">
        <v>1565.714335403824</v>
      </c>
      <c r="X40" s="5">
        <v>1058.7327343670649</v>
      </c>
      <c r="Y40" s="5">
        <v>1793.0044151526949</v>
      </c>
      <c r="Z40" s="5">
        <v>1567.6580835021</v>
      </c>
      <c r="AA40" s="5">
        <v>1541.14094562727</v>
      </c>
      <c r="AB40" s="5">
        <v>1530.2703935907689</v>
      </c>
      <c r="AC40" s="5">
        <v>2007.5331899052201</v>
      </c>
      <c r="AD40" s="5">
        <v>1814.380601009221</v>
      </c>
      <c r="AE40" s="5">
        <v>2454.4948527368251</v>
      </c>
    </row>
    <row r="41" spans="1:31">
      <c r="A41" s="56" t="s">
        <v>60</v>
      </c>
      <c r="B41" s="56" t="s">
        <v>200</v>
      </c>
      <c r="C41" s="56" t="s">
        <v>166</v>
      </c>
      <c r="D41" s="5">
        <v>-320.81520438115439</v>
      </c>
      <c r="E41" s="5">
        <v>-2953.6901360073862</v>
      </c>
      <c r="F41" s="5">
        <v>-1938.813395411652</v>
      </c>
      <c r="G41" s="5">
        <v>-2201.1232644149609</v>
      </c>
      <c r="H41" s="5">
        <v>-3127.9175241778639</v>
      </c>
      <c r="I41" s="5">
        <v>-3078.985613797825</v>
      </c>
      <c r="J41" s="5">
        <v>-6841.309781631413</v>
      </c>
      <c r="K41" s="5">
        <v>-7543.96567047604</v>
      </c>
      <c r="L41" s="5">
        <v>-9027.4354245624563</v>
      </c>
      <c r="M41" s="5">
        <v>-11994.82278551739</v>
      </c>
      <c r="N41" s="5">
        <v>-10572.34107879739</v>
      </c>
      <c r="O41" s="5">
        <v>-9180.7033530964636</v>
      </c>
      <c r="P41" s="5">
        <v>-11154.95392111699</v>
      </c>
      <c r="Q41" s="5">
        <v>-10362.308463509549</v>
      </c>
      <c r="R41" s="5">
        <v>-10006.965176045331</v>
      </c>
      <c r="S41" s="5">
        <v>-10041.810122233919</v>
      </c>
      <c r="T41" s="5">
        <v>-9596.4185437956348</v>
      </c>
      <c r="U41" s="5">
        <v>-9894.7107439784486</v>
      </c>
      <c r="V41" s="5">
        <v>-9538.8922871260384</v>
      </c>
      <c r="W41" s="5">
        <v>-8091.9173525089036</v>
      </c>
      <c r="X41" s="5">
        <v>-9737.6881068359125</v>
      </c>
      <c r="Y41" s="5">
        <v>-8063.7371994231426</v>
      </c>
      <c r="Z41" s="5">
        <v>-7307.7433984121453</v>
      </c>
      <c r="AA41" s="5">
        <v>-8142.266251377996</v>
      </c>
      <c r="AB41" s="5">
        <v>-8515.1048967042225</v>
      </c>
      <c r="AC41" s="5">
        <v>-8243.942504158269</v>
      </c>
      <c r="AD41" s="5">
        <v>-8339.2153110829986</v>
      </c>
      <c r="AE41" s="5">
        <v>-6899.8229415122814</v>
      </c>
    </row>
    <row r="42" spans="1:31">
      <c r="A42" s="56" t="s">
        <v>60</v>
      </c>
      <c r="B42" s="56" t="s">
        <v>200</v>
      </c>
      <c r="C42" s="56" t="s">
        <v>189</v>
      </c>
      <c r="D42" s="5">
        <v>2005.75778982008</v>
      </c>
      <c r="E42" s="5">
        <v>-2040.8153178378909</v>
      </c>
      <c r="F42" s="5">
        <v>-985.07112173323742</v>
      </c>
      <c r="G42" s="5">
        <v>-1256.4165327342871</v>
      </c>
      <c r="H42" s="5">
        <v>-2312.1161903551938</v>
      </c>
      <c r="I42" s="5">
        <v>-2264.4572579260412</v>
      </c>
      <c r="J42" s="5">
        <v>-6172.015155117313</v>
      </c>
      <c r="K42" s="5">
        <v>-7039.629174407195</v>
      </c>
      <c r="L42" s="5">
        <v>-8235.2258324630966</v>
      </c>
      <c r="M42" s="5">
        <v>-11411.159834816641</v>
      </c>
      <c r="N42" s="5">
        <v>-9511.2274799120314</v>
      </c>
      <c r="O42" s="5">
        <v>-8147.9944914491834</v>
      </c>
      <c r="P42" s="5">
        <v>-10277.322265231831</v>
      </c>
      <c r="Q42" s="5">
        <v>-9296.8101944722112</v>
      </c>
      <c r="R42" s="5">
        <v>-8611.2616013740371</v>
      </c>
      <c r="S42" s="5">
        <v>-8911.4271024129266</v>
      </c>
      <c r="T42" s="5">
        <v>-8231.4141671532852</v>
      </c>
      <c r="U42" s="5">
        <v>-8683.7085706069884</v>
      </c>
      <c r="V42" s="5">
        <v>-8316.8478849185085</v>
      </c>
      <c r="W42" s="5">
        <v>-6526.2030171050792</v>
      </c>
      <c r="X42" s="5">
        <v>-8678.9553724688485</v>
      </c>
      <c r="Y42" s="5">
        <v>-6270.732784270449</v>
      </c>
      <c r="Z42" s="5">
        <v>-5740.0853149100449</v>
      </c>
      <c r="AA42" s="5">
        <v>-6601.1253057507256</v>
      </c>
      <c r="AB42" s="5">
        <v>-6984.8345031134531</v>
      </c>
      <c r="AC42" s="5">
        <v>-6236.4093142530492</v>
      </c>
      <c r="AD42" s="5">
        <v>-6524.8347100737774</v>
      </c>
      <c r="AE42" s="5">
        <v>-4445.3280887754554</v>
      </c>
    </row>
    <row r="43" spans="1:31"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</row>
    <row r="44" spans="1:31">
      <c r="A44" s="56" t="s">
        <v>62</v>
      </c>
      <c r="B44" s="56" t="s">
        <v>163</v>
      </c>
      <c r="C44" s="56" t="s">
        <v>165</v>
      </c>
      <c r="D44" s="5">
        <v>3362.153828747857</v>
      </c>
      <c r="E44" s="5">
        <v>5980.3775298497849</v>
      </c>
      <c r="F44" s="5">
        <v>7389.7830597625843</v>
      </c>
      <c r="G44" s="5">
        <v>7171.2037697190344</v>
      </c>
      <c r="H44" s="5">
        <v>8086.7165223555112</v>
      </c>
      <c r="I44" s="5">
        <v>7526.7692388063388</v>
      </c>
      <c r="J44" s="5">
        <v>7843.0020449611884</v>
      </c>
      <c r="K44" s="5">
        <v>9534.4098191221528</v>
      </c>
      <c r="L44" s="5">
        <v>9420.6207912264381</v>
      </c>
      <c r="M44" s="5">
        <v>9871.3946381487258</v>
      </c>
      <c r="N44" s="5">
        <v>14122.287621916221</v>
      </c>
      <c r="O44" s="5">
        <v>11921.407669579419</v>
      </c>
      <c r="P44" s="5">
        <v>13591.833356491519</v>
      </c>
      <c r="Q44" s="5">
        <v>10662.959165207591</v>
      </c>
      <c r="R44" s="5">
        <v>11729.58461225491</v>
      </c>
      <c r="S44" s="5">
        <v>12361.094354844079</v>
      </c>
      <c r="T44" s="5">
        <v>13240.14840854226</v>
      </c>
      <c r="U44" s="5">
        <v>11618.457096147051</v>
      </c>
      <c r="V44" s="5">
        <v>12056.22743443296</v>
      </c>
      <c r="W44" s="5">
        <v>11919.81494816811</v>
      </c>
      <c r="X44" s="5">
        <v>12603.386804440201</v>
      </c>
      <c r="Y44" s="5">
        <v>12507.050052859529</v>
      </c>
      <c r="Z44" s="5">
        <v>11332.115824109729</v>
      </c>
      <c r="AA44" s="5">
        <v>10181.715814639911</v>
      </c>
      <c r="AB44" s="5">
        <v>10909.776811283191</v>
      </c>
      <c r="AC44" s="5">
        <v>9795.3983647963487</v>
      </c>
      <c r="AD44" s="5">
        <v>10258.45053423064</v>
      </c>
      <c r="AE44" s="5">
        <v>9419.5705400502866</v>
      </c>
    </row>
    <row r="45" spans="1:31">
      <c r="A45" s="56" t="s">
        <v>62</v>
      </c>
      <c r="B45" s="56" t="s">
        <v>163</v>
      </c>
      <c r="C45" s="56" t="s">
        <v>166</v>
      </c>
      <c r="D45" s="5">
        <v>-3074.6904025742301</v>
      </c>
      <c r="E45" s="5">
        <v>-1539.2421304459001</v>
      </c>
      <c r="F45" s="5">
        <v>-3819.5117959448612</v>
      </c>
      <c r="G45" s="5">
        <v>-4244.5361929301635</v>
      </c>
      <c r="H45" s="5">
        <v>-5976.1075304792294</v>
      </c>
      <c r="I45" s="5">
        <v>-6546.5322785235712</v>
      </c>
      <c r="J45" s="5">
        <v>-6456.8581119998544</v>
      </c>
      <c r="K45" s="5">
        <v>-9714.1551479282953</v>
      </c>
      <c r="L45" s="5">
        <v>-10243.92527017284</v>
      </c>
      <c r="M45" s="5">
        <v>-14171.025386383801</v>
      </c>
      <c r="N45" s="5">
        <v>-10243.585628576129</v>
      </c>
      <c r="O45" s="5">
        <v>-12449.972862079139</v>
      </c>
      <c r="P45" s="5">
        <v>-10865.32229849061</v>
      </c>
      <c r="Q45" s="5">
        <v>-14926.24879232883</v>
      </c>
      <c r="R45" s="5">
        <v>-13363.274262970481</v>
      </c>
      <c r="S45" s="5">
        <v>-14577.522563309371</v>
      </c>
      <c r="T45" s="5">
        <v>-12952.458189985049</v>
      </c>
      <c r="U45" s="5">
        <v>-14347.132897560939</v>
      </c>
      <c r="V45" s="5">
        <v>-14323.409674410619</v>
      </c>
      <c r="W45" s="5">
        <v>-16271.33999927414</v>
      </c>
      <c r="X45" s="5">
        <v>-16099.237460644799</v>
      </c>
      <c r="Y45" s="5">
        <v>-15274.9556770499</v>
      </c>
      <c r="Z45" s="5">
        <v>-17211.832816929749</v>
      </c>
      <c r="AA45" s="5">
        <v>-16497.250836995721</v>
      </c>
      <c r="AB45" s="5">
        <v>-17929.59349270703</v>
      </c>
      <c r="AC45" s="5">
        <v>-17848.0780310917</v>
      </c>
      <c r="AD45" s="5">
        <v>-16584.203624641192</v>
      </c>
      <c r="AE45" s="5">
        <v>-17881.51381927968</v>
      </c>
    </row>
    <row r="46" spans="1:31">
      <c r="A46" s="56" t="s">
        <v>62</v>
      </c>
      <c r="B46" s="56" t="s">
        <v>163</v>
      </c>
      <c r="C46" s="56" t="s">
        <v>189</v>
      </c>
      <c r="D46" s="5">
        <v>287.46342617362728</v>
      </c>
      <c r="E46" s="5">
        <v>4441.1353994038845</v>
      </c>
      <c r="F46" s="5">
        <v>3570.271263817724</v>
      </c>
      <c r="G46" s="5">
        <v>2926.6675767888701</v>
      </c>
      <c r="H46" s="5">
        <v>2110.6089918762818</v>
      </c>
      <c r="I46" s="5">
        <v>980.23696028276754</v>
      </c>
      <c r="J46" s="5">
        <v>1386.143932961334</v>
      </c>
      <c r="K46" s="5">
        <v>-179.7453288061424</v>
      </c>
      <c r="L46" s="5">
        <v>-823.3044789464002</v>
      </c>
      <c r="M46" s="5">
        <v>-4299.6307482350776</v>
      </c>
      <c r="N46" s="5">
        <v>3878.701993340097</v>
      </c>
      <c r="O46" s="5">
        <v>-528.56519249972371</v>
      </c>
      <c r="P46" s="5">
        <v>2726.51105800091</v>
      </c>
      <c r="Q46" s="5">
        <v>-4263.2896271212321</v>
      </c>
      <c r="R46" s="5">
        <v>-1633.6896507155629</v>
      </c>
      <c r="S46" s="5">
        <v>-2216.42820846528</v>
      </c>
      <c r="T46" s="5">
        <v>287.69021855721797</v>
      </c>
      <c r="U46" s="5">
        <v>-2728.6758014138832</v>
      </c>
      <c r="V46" s="5">
        <v>-2267.182239977657</v>
      </c>
      <c r="W46" s="5">
        <v>-4351.5250511060258</v>
      </c>
      <c r="X46" s="5">
        <v>-3495.850656204595</v>
      </c>
      <c r="Y46" s="5">
        <v>-2767.9056241903759</v>
      </c>
      <c r="Z46" s="5">
        <v>-5879.7169928200201</v>
      </c>
      <c r="AA46" s="5">
        <v>-6315.5350223558071</v>
      </c>
      <c r="AB46" s="5">
        <v>-7019.8166814238448</v>
      </c>
      <c r="AC46" s="5">
        <v>-8052.6796662953466</v>
      </c>
      <c r="AD46" s="5">
        <v>-6325.7530904105533</v>
      </c>
      <c r="AE46" s="5">
        <v>-8461.9432792293937</v>
      </c>
    </row>
    <row r="47" spans="1:3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>
      <c r="A48" s="56" t="s">
        <v>62</v>
      </c>
      <c r="B48" s="56" t="s">
        <v>197</v>
      </c>
      <c r="C48" s="56" t="s">
        <v>165</v>
      </c>
      <c r="D48" s="5">
        <v>1080.733807663245</v>
      </c>
      <c r="E48" s="5">
        <v>744.34311631032506</v>
      </c>
      <c r="F48" s="5">
        <v>1056.812736038225</v>
      </c>
      <c r="G48" s="5">
        <v>1105.65361173167</v>
      </c>
      <c r="H48" s="5">
        <v>1956.6129352679759</v>
      </c>
      <c r="I48" s="5">
        <v>2598.7498789424908</v>
      </c>
      <c r="J48" s="5">
        <v>2069.4059387237489</v>
      </c>
      <c r="K48" s="5">
        <v>2230.9090197107589</v>
      </c>
      <c r="L48" s="5">
        <v>2469.5725339748901</v>
      </c>
      <c r="M48" s="5">
        <v>4013.7045297800428</v>
      </c>
      <c r="N48" s="5">
        <v>3924.2489679140499</v>
      </c>
      <c r="O48" s="5">
        <v>3446.455327157536</v>
      </c>
      <c r="P48" s="5">
        <v>4187.7268200277513</v>
      </c>
      <c r="Q48" s="5">
        <v>4503.946702166495</v>
      </c>
      <c r="R48" s="5">
        <v>3566.5344980627842</v>
      </c>
      <c r="S48" s="5">
        <v>3560.6484566408481</v>
      </c>
      <c r="T48" s="5">
        <v>3612.0701311533662</v>
      </c>
      <c r="U48" s="5">
        <v>3676.5614328119368</v>
      </c>
      <c r="V48" s="5">
        <v>3531.705159347724</v>
      </c>
      <c r="W48" s="5">
        <v>4540.9033617444838</v>
      </c>
      <c r="X48" s="5">
        <v>4726.2789897172388</v>
      </c>
      <c r="Y48" s="5">
        <v>3362.723079929543</v>
      </c>
      <c r="Z48" s="5">
        <v>3091.4605042998191</v>
      </c>
      <c r="AA48" s="5">
        <v>4347.308462031312</v>
      </c>
      <c r="AB48" s="5">
        <v>4574.5569015529891</v>
      </c>
      <c r="AC48" s="5">
        <v>4002.4217547512608</v>
      </c>
      <c r="AD48" s="5">
        <v>3843.838417005069</v>
      </c>
      <c r="AE48" s="5">
        <v>4151.5132320763287</v>
      </c>
    </row>
    <row r="49" spans="1:31">
      <c r="A49" s="56" t="s">
        <v>62</v>
      </c>
      <c r="B49" s="56" t="s">
        <v>197</v>
      </c>
      <c r="C49" s="56" t="s">
        <v>166</v>
      </c>
      <c r="D49" s="5">
        <v>-1838.044856569571</v>
      </c>
      <c r="E49" s="5">
        <v>-2479.961482040515</v>
      </c>
      <c r="F49" s="5">
        <v>-3382.66497914806</v>
      </c>
      <c r="G49" s="5">
        <v>-3357.8761149968791</v>
      </c>
      <c r="H49" s="5">
        <v>-4021.1246831732178</v>
      </c>
      <c r="I49" s="5">
        <v>-2810.2507075241529</v>
      </c>
      <c r="J49" s="5">
        <v>-3449.4713425232599</v>
      </c>
      <c r="K49" s="5">
        <v>-3867.4626288196619</v>
      </c>
      <c r="L49" s="5">
        <v>-4070.336397209956</v>
      </c>
      <c r="M49" s="5">
        <v>-5205.3961877449192</v>
      </c>
      <c r="N49" s="5">
        <v>-5920.5607210920443</v>
      </c>
      <c r="O49" s="5">
        <v>-6127.6818672826948</v>
      </c>
      <c r="P49" s="5">
        <v>-5646.3047323231331</v>
      </c>
      <c r="Q49" s="5">
        <v>-5805.6214702792877</v>
      </c>
      <c r="R49" s="5">
        <v>-6029.0739463789714</v>
      </c>
      <c r="S49" s="5">
        <v>-7600.5490788789439</v>
      </c>
      <c r="T49" s="5">
        <v>-7432.9098656020078</v>
      </c>
      <c r="U49" s="5">
        <v>-6728.0197787967218</v>
      </c>
      <c r="V49" s="5">
        <v>-6887.8560665384084</v>
      </c>
      <c r="W49" s="5">
        <v>-7013.1040014467962</v>
      </c>
      <c r="X49" s="5">
        <v>-7375.0970987187457</v>
      </c>
      <c r="Y49" s="5">
        <v>-8028.8975420125998</v>
      </c>
      <c r="Z49" s="5">
        <v>-8226.8816040288293</v>
      </c>
      <c r="AA49" s="5">
        <v>-6145.9275939712088</v>
      </c>
      <c r="AB49" s="5">
        <v>-7076.3489296124371</v>
      </c>
      <c r="AC49" s="5">
        <v>-6361.8407324065438</v>
      </c>
      <c r="AD49" s="5">
        <v>-7553.8574038326133</v>
      </c>
      <c r="AE49" s="5">
        <v>-6552.0637654473076</v>
      </c>
    </row>
    <row r="50" spans="1:31">
      <c r="A50" s="56" t="s">
        <v>62</v>
      </c>
      <c r="B50" s="56" t="s">
        <v>197</v>
      </c>
      <c r="C50" s="56" t="s">
        <v>189</v>
      </c>
      <c r="D50" s="5">
        <v>-757.3110489063256</v>
      </c>
      <c r="E50" s="5">
        <v>-1735.618365730189</v>
      </c>
      <c r="F50" s="5">
        <v>-2325.852243109834</v>
      </c>
      <c r="G50" s="5">
        <v>-2252.22250326521</v>
      </c>
      <c r="H50" s="5">
        <v>-2064.511747905241</v>
      </c>
      <c r="I50" s="5">
        <v>-211.50082858166249</v>
      </c>
      <c r="J50" s="5">
        <v>-1380.06540379951</v>
      </c>
      <c r="K50" s="5">
        <v>-1636.5536091089029</v>
      </c>
      <c r="L50" s="5">
        <v>-1600.7638632350661</v>
      </c>
      <c r="M50" s="5">
        <v>-1191.691657964876</v>
      </c>
      <c r="N50" s="5">
        <v>-1996.311753177994</v>
      </c>
      <c r="O50" s="5">
        <v>-2681.2265401251589</v>
      </c>
      <c r="P50" s="5">
        <v>-1458.577912295382</v>
      </c>
      <c r="Q50" s="5">
        <v>-1301.6747681127929</v>
      </c>
      <c r="R50" s="5">
        <v>-2462.5394483161881</v>
      </c>
      <c r="S50" s="5">
        <v>-4039.9006222380958</v>
      </c>
      <c r="T50" s="5">
        <v>-3820.839734448642</v>
      </c>
      <c r="U50" s="5">
        <v>-3051.458345984785</v>
      </c>
      <c r="V50" s="5">
        <v>-3356.1509071906839</v>
      </c>
      <c r="W50" s="5">
        <v>-2472.2006397023119</v>
      </c>
      <c r="X50" s="5">
        <v>-2648.8181090015069</v>
      </c>
      <c r="Y50" s="5">
        <v>-4666.1744620830568</v>
      </c>
      <c r="Z50" s="5">
        <v>-5135.4210997290102</v>
      </c>
      <c r="AA50" s="5">
        <v>-1798.619131939897</v>
      </c>
      <c r="AB50" s="5">
        <v>-2501.7920280594481</v>
      </c>
      <c r="AC50" s="5">
        <v>-2359.418977655283</v>
      </c>
      <c r="AD50" s="5">
        <v>-3710.0189868275452</v>
      </c>
      <c r="AE50" s="5">
        <v>-2400.5505333709789</v>
      </c>
    </row>
    <row r="51" spans="1:3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</row>
    <row r="52" spans="1:31">
      <c r="A52" s="56" t="s">
        <v>62</v>
      </c>
      <c r="B52" s="56" t="s">
        <v>198</v>
      </c>
      <c r="C52" s="56" t="s">
        <v>165</v>
      </c>
      <c r="D52" s="5">
        <v>2767.1772385231538</v>
      </c>
      <c r="E52" s="5">
        <v>4424.7713329259486</v>
      </c>
      <c r="F52" s="5">
        <v>3687.8934212869949</v>
      </c>
      <c r="G52" s="5">
        <v>4325.7521284628192</v>
      </c>
      <c r="H52" s="5">
        <v>5704.0911208850566</v>
      </c>
      <c r="I52" s="5">
        <v>7425.6169436399359</v>
      </c>
      <c r="J52" s="5">
        <v>8237.9612121664395</v>
      </c>
      <c r="K52" s="5">
        <v>11537.47243296795</v>
      </c>
      <c r="L52" s="5">
        <v>14416.700153625659</v>
      </c>
      <c r="M52" s="5">
        <v>19101.947475834699</v>
      </c>
      <c r="N52" s="5">
        <v>17771.016522819358</v>
      </c>
      <c r="O52" s="5">
        <v>18598.362059518931</v>
      </c>
      <c r="P52" s="5">
        <v>18688.186160254969</v>
      </c>
      <c r="Q52" s="5">
        <v>20985.851595390759</v>
      </c>
      <c r="R52" s="5">
        <v>20388.090514756659</v>
      </c>
      <c r="S52" s="5">
        <v>21476.621983164419</v>
      </c>
      <c r="T52" s="5">
        <v>21370.021563155471</v>
      </c>
      <c r="U52" s="5">
        <v>22131.148996356689</v>
      </c>
      <c r="V52" s="5">
        <v>22343.03024021782</v>
      </c>
      <c r="W52" s="5">
        <v>21102.961957372601</v>
      </c>
      <c r="X52" s="5">
        <v>23738.860192613709</v>
      </c>
      <c r="Y52" s="5">
        <v>22855.475374387392</v>
      </c>
      <c r="Z52" s="5">
        <v>22902.267635687869</v>
      </c>
      <c r="AA52" s="5">
        <v>22433.19889482209</v>
      </c>
      <c r="AB52" s="5">
        <v>23462.563308221019</v>
      </c>
      <c r="AC52" s="5">
        <v>24365.505275977139</v>
      </c>
      <c r="AD52" s="5">
        <v>22584.567366517931</v>
      </c>
      <c r="AE52" s="5">
        <v>23641.668504443329</v>
      </c>
    </row>
    <row r="53" spans="1:31">
      <c r="A53" s="56" t="s">
        <v>62</v>
      </c>
      <c r="B53" s="56" t="s">
        <v>198</v>
      </c>
      <c r="C53" s="56" t="s">
        <v>166</v>
      </c>
      <c r="D53" s="5">
        <v>-8195.5128002515321</v>
      </c>
      <c r="E53" s="5">
        <v>-7924.8346792084449</v>
      </c>
      <c r="F53" s="5">
        <v>-4980.5149590881347</v>
      </c>
      <c r="G53" s="5">
        <v>-4660.3557871356415</v>
      </c>
      <c r="H53" s="5">
        <v>-4511.790424179947</v>
      </c>
      <c r="I53" s="5">
        <v>-4065.7765161626462</v>
      </c>
      <c r="J53" s="5">
        <v>-3671.6201521578951</v>
      </c>
      <c r="K53" s="5">
        <v>-5041.3546405830266</v>
      </c>
      <c r="L53" s="5">
        <v>-5277.8968021504552</v>
      </c>
      <c r="M53" s="5">
        <v>-3932.196435055776</v>
      </c>
      <c r="N53" s="5">
        <v>-7503.4388130835878</v>
      </c>
      <c r="O53" s="5">
        <v>-5438.4470417929851</v>
      </c>
      <c r="P53" s="5">
        <v>-7228.5873860437423</v>
      </c>
      <c r="Q53" s="5">
        <v>-5160.3860880490056</v>
      </c>
      <c r="R53" s="5">
        <v>-6150.0187891387814</v>
      </c>
      <c r="S53" s="5">
        <v>-5004.7427903067965</v>
      </c>
      <c r="T53" s="5">
        <v>-5202.5810036376452</v>
      </c>
      <c r="U53" s="5">
        <v>-4723.1324305389953</v>
      </c>
      <c r="V53" s="5">
        <v>-4782.1490052853333</v>
      </c>
      <c r="W53" s="5">
        <v>-5244.0665001613734</v>
      </c>
      <c r="X53" s="5">
        <v>-4241.2854437147435</v>
      </c>
      <c r="Y53" s="5">
        <v>-4428.2511466899996</v>
      </c>
      <c r="Z53" s="5">
        <v>-3547.0321475473488</v>
      </c>
      <c r="AA53" s="5">
        <v>-4177.0316522359499</v>
      </c>
      <c r="AB53" s="5">
        <v>-4253.992281571821</v>
      </c>
      <c r="AC53" s="5">
        <v>-3996.6017279022062</v>
      </c>
      <c r="AD53" s="5">
        <v>-3388.1731508071762</v>
      </c>
      <c r="AE53" s="5">
        <v>-3750.5526540607661</v>
      </c>
    </row>
    <row r="54" spans="1:31">
      <c r="A54" s="56" t="s">
        <v>62</v>
      </c>
      <c r="B54" s="56" t="s">
        <v>198</v>
      </c>
      <c r="C54" s="56" t="s">
        <v>189</v>
      </c>
      <c r="D54" s="5">
        <v>-5428.3355617283778</v>
      </c>
      <c r="E54" s="5">
        <v>-3500.0633462824958</v>
      </c>
      <c r="F54" s="5">
        <v>-1292.6215378011391</v>
      </c>
      <c r="G54" s="5">
        <v>-334.60365867282331</v>
      </c>
      <c r="H54" s="5">
        <v>1192.3006967051101</v>
      </c>
      <c r="I54" s="5">
        <v>3359.8404274772902</v>
      </c>
      <c r="J54" s="5">
        <v>4566.3410600085444</v>
      </c>
      <c r="K54" s="5">
        <v>6496.1177923849236</v>
      </c>
      <c r="L54" s="5">
        <v>9138.8033514752078</v>
      </c>
      <c r="M54" s="5">
        <v>15169.75104077892</v>
      </c>
      <c r="N54" s="5">
        <v>10267.57770973577</v>
      </c>
      <c r="O54" s="5">
        <v>13159.915017725951</v>
      </c>
      <c r="P54" s="5">
        <v>11459.59877421123</v>
      </c>
      <c r="Q54" s="5">
        <v>15825.465507341751</v>
      </c>
      <c r="R54" s="5">
        <v>14238.07172561788</v>
      </c>
      <c r="S54" s="5">
        <v>16471.879192857621</v>
      </c>
      <c r="T54" s="5">
        <v>16167.44055951783</v>
      </c>
      <c r="U54" s="5">
        <v>17408.016565817688</v>
      </c>
      <c r="V54" s="5">
        <v>17560.881234932491</v>
      </c>
      <c r="W54" s="5">
        <v>15858.89545721122</v>
      </c>
      <c r="X54" s="5">
        <v>19497.574748898969</v>
      </c>
      <c r="Y54" s="5">
        <v>18427.224227697388</v>
      </c>
      <c r="Z54" s="5">
        <v>19355.235488140519</v>
      </c>
      <c r="AA54" s="5">
        <v>18256.16724258614</v>
      </c>
      <c r="AB54" s="5">
        <v>19208.571026649199</v>
      </c>
      <c r="AC54" s="5">
        <v>20368.903548074941</v>
      </c>
      <c r="AD54" s="5">
        <v>19196.394215710759</v>
      </c>
      <c r="AE54" s="5">
        <v>19891.115850382561</v>
      </c>
    </row>
    <row r="55" spans="1:3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</row>
    <row r="56" spans="1:31">
      <c r="A56" s="56" t="s">
        <v>62</v>
      </c>
      <c r="B56" s="56" t="s">
        <v>199</v>
      </c>
      <c r="C56" s="56" t="s">
        <v>165</v>
      </c>
      <c r="D56" s="5">
        <v>4344.4746518758766</v>
      </c>
      <c r="E56" s="5">
        <v>3509.5874004169291</v>
      </c>
      <c r="F56" s="5">
        <v>3141.326079754775</v>
      </c>
      <c r="G56" s="5">
        <v>3243.586083387384</v>
      </c>
      <c r="H56" s="5">
        <v>3629.0437244452742</v>
      </c>
      <c r="I56" s="5">
        <v>2777.698076218679</v>
      </c>
      <c r="J56" s="5">
        <v>2987.3430172735302</v>
      </c>
      <c r="K56" s="5">
        <v>1940.9364022203961</v>
      </c>
      <c r="L56" s="5">
        <v>2139.2186898321952</v>
      </c>
      <c r="M56" s="5">
        <v>2357.115622640446</v>
      </c>
      <c r="N56" s="5">
        <v>1674.5518278645411</v>
      </c>
      <c r="O56" s="5">
        <v>1997.8691381411561</v>
      </c>
      <c r="P56" s="5">
        <v>1845.244798008395</v>
      </c>
      <c r="Q56" s="5">
        <v>2592.2135099511302</v>
      </c>
      <c r="R56" s="5">
        <v>2676.859904927257</v>
      </c>
      <c r="S56" s="5">
        <v>2952.9392546861782</v>
      </c>
      <c r="T56" s="5">
        <v>1758.18483504238</v>
      </c>
      <c r="U56" s="5">
        <v>2456.841058329012</v>
      </c>
      <c r="V56" s="5">
        <v>2146.5936260867338</v>
      </c>
      <c r="W56" s="5">
        <v>2496.0114465980259</v>
      </c>
      <c r="X56" s="5">
        <v>2042.2858773015389</v>
      </c>
      <c r="Y56" s="5">
        <v>1860.102002838385</v>
      </c>
      <c r="Z56" s="5">
        <v>2812.648430206551</v>
      </c>
      <c r="AA56" s="5">
        <v>2382.2294137191689</v>
      </c>
      <c r="AB56" s="5">
        <v>2555.86979973179</v>
      </c>
      <c r="AC56" s="5">
        <v>2341.9206063309789</v>
      </c>
      <c r="AD56" s="5">
        <v>2483.1075611802098</v>
      </c>
      <c r="AE56" s="5">
        <v>1941.0191155302859</v>
      </c>
    </row>
    <row r="57" spans="1:31">
      <c r="A57" s="56" t="s">
        <v>62</v>
      </c>
      <c r="B57" s="56" t="s">
        <v>199</v>
      </c>
      <c r="C57" s="56" t="s">
        <v>166</v>
      </c>
      <c r="D57" s="5">
        <v>-452.05506916421979</v>
      </c>
      <c r="E57" s="5">
        <v>-679.50946096812015</v>
      </c>
      <c r="F57" s="5">
        <v>-2159.51717278452</v>
      </c>
      <c r="G57" s="5">
        <v>-2371.0695968848149</v>
      </c>
      <c r="H57" s="5">
        <v>-2484.4674680339099</v>
      </c>
      <c r="I57" s="5">
        <v>-4553.0020297293131</v>
      </c>
      <c r="J57" s="5">
        <v>-5207.070659850001</v>
      </c>
      <c r="K57" s="5">
        <v>-4232.0168459821143</v>
      </c>
      <c r="L57" s="5">
        <v>-3847.6498086953011</v>
      </c>
      <c r="M57" s="5">
        <v>-4438.5825539894186</v>
      </c>
      <c r="N57" s="5">
        <v>-4692.736278203698</v>
      </c>
      <c r="O57" s="5">
        <v>-4516.0048233786429</v>
      </c>
      <c r="P57" s="5">
        <v>-4729.0838433591107</v>
      </c>
      <c r="Q57" s="5">
        <v>-4119.2454917111572</v>
      </c>
      <c r="R57" s="5">
        <v>-4394.3109819731026</v>
      </c>
      <c r="S57" s="5">
        <v>-4494.1090636103709</v>
      </c>
      <c r="T57" s="5">
        <v>-6428.7104265012504</v>
      </c>
      <c r="U57" s="5">
        <v>-5586.6647410385649</v>
      </c>
      <c r="V57" s="5">
        <v>-5985.2667284354047</v>
      </c>
      <c r="W57" s="5">
        <v>-5440.7376189997794</v>
      </c>
      <c r="X57" s="5">
        <v>-6970.5942262591579</v>
      </c>
      <c r="Y57" s="5">
        <v>-6837.8291296245452</v>
      </c>
      <c r="Z57" s="5">
        <v>-5809.7960761748636</v>
      </c>
      <c r="AA57" s="5">
        <v>-6244.3400129491183</v>
      </c>
      <c r="AB57" s="5">
        <v>-5825.3614542875503</v>
      </c>
      <c r="AC57" s="5">
        <v>-6281.2147898458607</v>
      </c>
      <c r="AD57" s="5">
        <v>-5375.9969657567253</v>
      </c>
      <c r="AE57" s="5">
        <v>-6724.9518938154424</v>
      </c>
    </row>
    <row r="58" spans="1:31">
      <c r="A58" s="56" t="s">
        <v>62</v>
      </c>
      <c r="B58" s="56" t="s">
        <v>199</v>
      </c>
      <c r="C58" s="56" t="s">
        <v>189</v>
      </c>
      <c r="D58" s="5">
        <v>3892.4195827116569</v>
      </c>
      <c r="E58" s="5">
        <v>2830.077939448809</v>
      </c>
      <c r="F58" s="5">
        <v>981.80890697025507</v>
      </c>
      <c r="G58" s="5">
        <v>872.51648650256902</v>
      </c>
      <c r="H58" s="5">
        <v>1144.5762564113641</v>
      </c>
      <c r="I58" s="5">
        <v>-1775.3039535106341</v>
      </c>
      <c r="J58" s="5">
        <v>-2219.7276425764712</v>
      </c>
      <c r="K58" s="5">
        <v>-2291.080443761718</v>
      </c>
      <c r="L58" s="5">
        <v>-1708.4311188631059</v>
      </c>
      <c r="M58" s="5">
        <v>-2081.466931348974</v>
      </c>
      <c r="N58" s="5">
        <v>-3018.184450339158</v>
      </c>
      <c r="O58" s="5">
        <v>-2518.135685237487</v>
      </c>
      <c r="P58" s="5">
        <v>-2883.8390453507159</v>
      </c>
      <c r="Q58" s="5">
        <v>-1527.031981760028</v>
      </c>
      <c r="R58" s="5">
        <v>-1717.451077045846</v>
      </c>
      <c r="S58" s="5">
        <v>-1541.1698089241929</v>
      </c>
      <c r="T58" s="5">
        <v>-4670.5255914588706</v>
      </c>
      <c r="U58" s="5">
        <v>-3129.823682709552</v>
      </c>
      <c r="V58" s="5">
        <v>-3838.67310234867</v>
      </c>
      <c r="W58" s="5">
        <v>-2944.726172401753</v>
      </c>
      <c r="X58" s="5">
        <v>-4928.3083489576184</v>
      </c>
      <c r="Y58" s="5">
        <v>-4977.7271267861597</v>
      </c>
      <c r="Z58" s="5">
        <v>-2997.1476459683131</v>
      </c>
      <c r="AA58" s="5">
        <v>-3862.110599229949</v>
      </c>
      <c r="AB58" s="5">
        <v>-3269.4916545557599</v>
      </c>
      <c r="AC58" s="5">
        <v>-3939.2941835148822</v>
      </c>
      <c r="AD58" s="5">
        <v>-2892.8894045765151</v>
      </c>
      <c r="AE58" s="5">
        <v>-4783.932778285156</v>
      </c>
    </row>
    <row r="59" spans="1:3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>
      <c r="A60" s="56" t="s">
        <v>62</v>
      </c>
      <c r="B60" s="56" t="s">
        <v>200</v>
      </c>
      <c r="C60" s="56" t="s">
        <v>165</v>
      </c>
      <c r="D60" s="5">
        <v>2326.92917619737</v>
      </c>
      <c r="E60" s="5">
        <v>914.83123098224473</v>
      </c>
      <c r="F60" s="5">
        <v>970.70928978341533</v>
      </c>
      <c r="G60" s="5">
        <v>970.87695692160935</v>
      </c>
      <c r="H60" s="5">
        <v>798.98341627644436</v>
      </c>
      <c r="I60" s="5">
        <v>793.64310913123029</v>
      </c>
      <c r="J60" s="5">
        <v>733.93648416991016</v>
      </c>
      <c r="K60" s="5">
        <v>708.39806664136518</v>
      </c>
      <c r="L60" s="5">
        <v>963.36639337104998</v>
      </c>
      <c r="M60" s="5">
        <v>489.29415551920499</v>
      </c>
      <c r="N60" s="5">
        <v>847.15348506781481</v>
      </c>
      <c r="O60" s="5">
        <v>923.53839142086497</v>
      </c>
      <c r="P60" s="5">
        <v>781.95969346007507</v>
      </c>
      <c r="Q60" s="5">
        <v>1170.66604242177</v>
      </c>
      <c r="R60" s="5">
        <v>1461.188117637209</v>
      </c>
      <c r="S60" s="5">
        <v>1186.3720714178451</v>
      </c>
      <c r="T60" s="5">
        <v>1434.5565983274901</v>
      </c>
      <c r="U60" s="5">
        <v>1281.50999004868</v>
      </c>
      <c r="V60" s="5">
        <v>1287.7598364743151</v>
      </c>
      <c r="W60" s="5">
        <v>1662.9626003010851</v>
      </c>
      <c r="X60" s="5">
        <v>1129.6682430030751</v>
      </c>
      <c r="Y60" s="5">
        <v>1886.5725072670391</v>
      </c>
      <c r="Z60" s="5">
        <v>1668.5044055209139</v>
      </c>
      <c r="AA60" s="5">
        <v>1637.1132556512091</v>
      </c>
      <c r="AB60" s="5">
        <v>1716.143932934586</v>
      </c>
      <c r="AC60" s="5">
        <v>2100.531954703481</v>
      </c>
      <c r="AD60" s="5">
        <v>1899.8367277240659</v>
      </c>
      <c r="AE60" s="5">
        <v>2522.1582465230558</v>
      </c>
    </row>
    <row r="61" spans="1:31">
      <c r="A61" s="56" t="s">
        <v>62</v>
      </c>
      <c r="B61" s="56" t="s">
        <v>200</v>
      </c>
      <c r="C61" s="56" t="s">
        <v>166</v>
      </c>
      <c r="D61" s="5">
        <v>-321.16557444795001</v>
      </c>
      <c r="E61" s="5">
        <v>-2950.3628578222529</v>
      </c>
      <c r="F61" s="5">
        <v>-1904.3156796604201</v>
      </c>
      <c r="G61" s="5">
        <v>-2183.2348582750151</v>
      </c>
      <c r="H61" s="5">
        <v>-3181.957613363958</v>
      </c>
      <c r="I61" s="5">
        <v>-3146.9157147989908</v>
      </c>
      <c r="J61" s="5">
        <v>-3086.628430763808</v>
      </c>
      <c r="K61" s="5">
        <v>-3097.1364773495238</v>
      </c>
      <c r="L61" s="5">
        <v>-5969.6702838016836</v>
      </c>
      <c r="M61" s="5">
        <v>-8086.2558587491931</v>
      </c>
      <c r="N61" s="5">
        <v>-9978.9369846265363</v>
      </c>
      <c r="O61" s="5">
        <v>-8355.5259912844485</v>
      </c>
      <c r="P61" s="5">
        <v>-10625.65256802612</v>
      </c>
      <c r="Q61" s="5">
        <v>-9904.135172769471</v>
      </c>
      <c r="R61" s="5">
        <v>-9885.5796671774915</v>
      </c>
      <c r="S61" s="5">
        <v>-9860.752624647901</v>
      </c>
      <c r="T61" s="5">
        <v>-9398.3220504950259</v>
      </c>
      <c r="U61" s="5">
        <v>-9779.5687257581485</v>
      </c>
      <c r="V61" s="5">
        <v>-9386.6348218897911</v>
      </c>
      <c r="W61" s="5">
        <v>-7753.406194302217</v>
      </c>
      <c r="X61" s="5">
        <v>-9554.2658777383222</v>
      </c>
      <c r="Y61" s="5">
        <v>-7901.9895219048321</v>
      </c>
      <c r="Z61" s="5">
        <v>-7011.4541551440889</v>
      </c>
      <c r="AA61" s="5">
        <v>-7917.0157447116999</v>
      </c>
      <c r="AB61" s="5">
        <v>-8133.6145955447282</v>
      </c>
      <c r="AC61" s="5">
        <v>-8118.0426753129068</v>
      </c>
      <c r="AD61" s="5">
        <v>-8167.5694616202127</v>
      </c>
      <c r="AE61" s="5">
        <v>-6766.847506020089</v>
      </c>
    </row>
    <row r="62" spans="1:31">
      <c r="A62" s="56" t="s">
        <v>62</v>
      </c>
      <c r="B62" s="56" t="s">
        <v>200</v>
      </c>
      <c r="C62" s="56" t="s">
        <v>189</v>
      </c>
      <c r="D62" s="5">
        <v>2005.763601749421</v>
      </c>
      <c r="E62" s="5">
        <v>-2035.531626840009</v>
      </c>
      <c r="F62" s="5">
        <v>-933.60638987700474</v>
      </c>
      <c r="G62" s="5">
        <v>-1212.3579013534049</v>
      </c>
      <c r="H62" s="5">
        <v>-2382.9741970875129</v>
      </c>
      <c r="I62" s="5">
        <v>-2353.2726056677611</v>
      </c>
      <c r="J62" s="5">
        <v>-2352.6919465938981</v>
      </c>
      <c r="K62" s="5">
        <v>-2388.7384107081589</v>
      </c>
      <c r="L62" s="5">
        <v>-5006.3038904306341</v>
      </c>
      <c r="M62" s="5">
        <v>-7596.9617032299884</v>
      </c>
      <c r="N62" s="5">
        <v>-9131.7834995587218</v>
      </c>
      <c r="O62" s="5">
        <v>-7431.9875998635825</v>
      </c>
      <c r="P62" s="5">
        <v>-9843.6928745660425</v>
      </c>
      <c r="Q62" s="5">
        <v>-8733.4691303477011</v>
      </c>
      <c r="R62" s="5">
        <v>-8424.3915495402834</v>
      </c>
      <c r="S62" s="5">
        <v>-8674.3805532300557</v>
      </c>
      <c r="T62" s="5">
        <v>-7963.7654521675358</v>
      </c>
      <c r="U62" s="5">
        <v>-8498.0587357094682</v>
      </c>
      <c r="V62" s="5">
        <v>-8098.8749854154757</v>
      </c>
      <c r="W62" s="5">
        <v>-6090.4435940011326</v>
      </c>
      <c r="X62" s="5">
        <v>-8424.597634735248</v>
      </c>
      <c r="Y62" s="5">
        <v>-6015.4170146377928</v>
      </c>
      <c r="Z62" s="5">
        <v>-5342.9497496231743</v>
      </c>
      <c r="AA62" s="5">
        <v>-6279.9024890604906</v>
      </c>
      <c r="AB62" s="5">
        <v>-6417.4706626101424</v>
      </c>
      <c r="AC62" s="5">
        <v>-6017.5107206094253</v>
      </c>
      <c r="AD62" s="5">
        <v>-6267.7327338961468</v>
      </c>
      <c r="AE62" s="5">
        <v>-4244.6892594970332</v>
      </c>
    </row>
    <row r="63" spans="1:31"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s="56" t="s">
        <v>66</v>
      </c>
      <c r="B64" s="56" t="s">
        <v>163</v>
      </c>
      <c r="C64" s="56" t="s">
        <v>165</v>
      </c>
      <c r="D64" s="5">
        <v>3492.9307863453391</v>
      </c>
      <c r="E64" s="5">
        <v>6060.9356921926483</v>
      </c>
      <c r="F64" s="5">
        <v>7304.8546040083666</v>
      </c>
      <c r="G64" s="5">
        <v>7336.426574216177</v>
      </c>
      <c r="H64" s="5">
        <v>7951.6821832746537</v>
      </c>
      <c r="I64" s="5">
        <v>7258.404341836128</v>
      </c>
      <c r="J64" s="5">
        <v>7608.1624660503148</v>
      </c>
      <c r="K64" s="5">
        <v>7680.1753463823088</v>
      </c>
      <c r="L64" s="5">
        <v>9897.970715592146</v>
      </c>
      <c r="M64" s="5">
        <v>9717.7912568390238</v>
      </c>
      <c r="N64" s="5">
        <v>13982.875367826269</v>
      </c>
      <c r="O64" s="5">
        <v>12064.85099242779</v>
      </c>
      <c r="P64" s="5">
        <v>13604.392871102829</v>
      </c>
      <c r="Q64" s="5">
        <v>10660.103589099739</v>
      </c>
      <c r="R64" s="5">
        <v>11784.15307137164</v>
      </c>
      <c r="S64" s="5">
        <v>12421.519265863881</v>
      </c>
      <c r="T64" s="5">
        <v>13339.338963001581</v>
      </c>
      <c r="U64" s="5">
        <v>11664.53789304051</v>
      </c>
      <c r="V64" s="5">
        <v>12081.02755983693</v>
      </c>
      <c r="W64" s="5">
        <v>11941.815796417581</v>
      </c>
      <c r="X64" s="5">
        <v>12547.115123699919</v>
      </c>
      <c r="Y64" s="5">
        <v>12457.246700882501</v>
      </c>
      <c r="Z64" s="5">
        <v>11389.08452758669</v>
      </c>
      <c r="AA64" s="5">
        <v>10202.841261445041</v>
      </c>
      <c r="AB64" s="5">
        <v>10919.17513039472</v>
      </c>
      <c r="AC64" s="5">
        <v>9800.099023322744</v>
      </c>
      <c r="AD64" s="5">
        <v>10329.96730719892</v>
      </c>
      <c r="AE64" s="5">
        <v>9461.1916891905257</v>
      </c>
    </row>
    <row r="65" spans="1:31">
      <c r="A65" s="56" t="s">
        <v>66</v>
      </c>
      <c r="B65" s="56" t="s">
        <v>163</v>
      </c>
      <c r="C65" s="56" t="s">
        <v>166</v>
      </c>
      <c r="D65" s="5">
        <v>-2971.3925169105451</v>
      </c>
      <c r="E65" s="5">
        <v>-1495.6073367471049</v>
      </c>
      <c r="F65" s="5">
        <v>-3918.8988117438539</v>
      </c>
      <c r="G65" s="5">
        <v>-4733.2742518470204</v>
      </c>
      <c r="H65" s="5">
        <v>-6577.7041163773101</v>
      </c>
      <c r="I65" s="5">
        <v>-6551.891840509581</v>
      </c>
      <c r="J65" s="5">
        <v>-6121.4329938960745</v>
      </c>
      <c r="K65" s="5">
        <v>-6686.0643760145022</v>
      </c>
      <c r="L65" s="5">
        <v>-9572.6035077808119</v>
      </c>
      <c r="M65" s="5">
        <v>-13196.453922345599</v>
      </c>
      <c r="N65" s="5">
        <v>-10203.323044486189</v>
      </c>
      <c r="O65" s="5">
        <v>-12182.51518652509</v>
      </c>
      <c r="P65" s="5">
        <v>-10609.77348223282</v>
      </c>
      <c r="Q65" s="5">
        <v>-14847.16217094292</v>
      </c>
      <c r="R65" s="5">
        <v>-13337.338154441049</v>
      </c>
      <c r="S65" s="5">
        <v>-14503.40555135359</v>
      </c>
      <c r="T65" s="5">
        <v>-12895.7133655135</v>
      </c>
      <c r="U65" s="5">
        <v>-14347.912743341891</v>
      </c>
      <c r="V65" s="5">
        <v>-14347.49535181445</v>
      </c>
      <c r="W65" s="5">
        <v>-16322.28247032155</v>
      </c>
      <c r="X65" s="5">
        <v>-16212.23415338757</v>
      </c>
      <c r="Y65" s="5">
        <v>-15331.81091078891</v>
      </c>
      <c r="Z65" s="5">
        <v>-17183.84416193084</v>
      </c>
      <c r="AA65" s="5">
        <v>-16506.66889079296</v>
      </c>
      <c r="AB65" s="5">
        <v>-18219.119628310651</v>
      </c>
      <c r="AC65" s="5">
        <v>-17783.773252146759</v>
      </c>
      <c r="AD65" s="5">
        <v>-16532.29347999844</v>
      </c>
      <c r="AE65" s="5">
        <v>-17761.46404313912</v>
      </c>
    </row>
    <row r="66" spans="1:31">
      <c r="A66" s="56" t="s">
        <v>66</v>
      </c>
      <c r="B66" s="56" t="s">
        <v>163</v>
      </c>
      <c r="C66" s="56" t="s">
        <v>189</v>
      </c>
      <c r="D66" s="5">
        <v>521.53826943479407</v>
      </c>
      <c r="E66" s="5">
        <v>4565.3283554455429</v>
      </c>
      <c r="F66" s="5">
        <v>3385.955792264514</v>
      </c>
      <c r="G66" s="5">
        <v>2603.152322369157</v>
      </c>
      <c r="H66" s="5">
        <v>1373.978066897344</v>
      </c>
      <c r="I66" s="5">
        <v>706.51250132654695</v>
      </c>
      <c r="J66" s="5">
        <v>1486.7294721542389</v>
      </c>
      <c r="K66" s="5">
        <v>994.11097036780666</v>
      </c>
      <c r="L66" s="5">
        <v>325.36720781133408</v>
      </c>
      <c r="M66" s="5">
        <v>-3478.6626655065788</v>
      </c>
      <c r="N66" s="5">
        <v>3779.5523233400818</v>
      </c>
      <c r="O66" s="5">
        <v>-117.6641940973004</v>
      </c>
      <c r="P66" s="5">
        <v>2994.6193888700132</v>
      </c>
      <c r="Q66" s="5">
        <v>-4187.0585818431791</v>
      </c>
      <c r="R66" s="5">
        <v>-1553.1850830694091</v>
      </c>
      <c r="S66" s="5">
        <v>-2081.8862854897138</v>
      </c>
      <c r="T66" s="5">
        <v>443.62559748808047</v>
      </c>
      <c r="U66" s="5">
        <v>-2683.374850301374</v>
      </c>
      <c r="V66" s="5">
        <v>-2266.4677919775199</v>
      </c>
      <c r="W66" s="5">
        <v>-4380.4666739039694</v>
      </c>
      <c r="X66" s="5">
        <v>-3665.1190296876562</v>
      </c>
      <c r="Y66" s="5">
        <v>-2874.564209906413</v>
      </c>
      <c r="Z66" s="5">
        <v>-5794.7596343441473</v>
      </c>
      <c r="AA66" s="5">
        <v>-6303.8276293479248</v>
      </c>
      <c r="AB66" s="5">
        <v>-7299.944497915938</v>
      </c>
      <c r="AC66" s="5">
        <v>-7983.6742288240184</v>
      </c>
      <c r="AD66" s="5">
        <v>-6202.3261727995196</v>
      </c>
      <c r="AE66" s="5">
        <v>-8300.2723539485942</v>
      </c>
    </row>
    <row r="67" spans="1:3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</row>
    <row r="68" spans="1:31">
      <c r="A68" s="56" t="s">
        <v>66</v>
      </c>
      <c r="B68" s="56" t="s">
        <v>197</v>
      </c>
      <c r="C68" s="56" t="s">
        <v>165</v>
      </c>
      <c r="D68" s="5">
        <v>1019.575459130651</v>
      </c>
      <c r="E68" s="5">
        <v>724.59628194661491</v>
      </c>
      <c r="F68" s="5">
        <v>1085.041799324385</v>
      </c>
      <c r="G68" s="5">
        <v>1294.180660474625</v>
      </c>
      <c r="H68" s="5">
        <v>2311.099381095491</v>
      </c>
      <c r="I68" s="5">
        <v>2617.2901293457262</v>
      </c>
      <c r="J68" s="5">
        <v>2050.8690457585758</v>
      </c>
      <c r="K68" s="5">
        <v>2464.3404848945602</v>
      </c>
      <c r="L68" s="5">
        <v>2470.0594142624291</v>
      </c>
      <c r="M68" s="5">
        <v>4187.3927959210332</v>
      </c>
      <c r="N68" s="5">
        <v>3867.5496467081848</v>
      </c>
      <c r="O68" s="5">
        <v>3386.6548883178539</v>
      </c>
      <c r="P68" s="5">
        <v>4097.4713887105136</v>
      </c>
      <c r="Q68" s="5">
        <v>4511.6866578251602</v>
      </c>
      <c r="R68" s="5">
        <v>3534.4810072908322</v>
      </c>
      <c r="S68" s="5">
        <v>3524.131163732528</v>
      </c>
      <c r="T68" s="5">
        <v>3586.3209120720239</v>
      </c>
      <c r="U68" s="5">
        <v>3666.6971357643761</v>
      </c>
      <c r="V68" s="5">
        <v>3501.8307352430052</v>
      </c>
      <c r="W68" s="5">
        <v>4525.3154084192547</v>
      </c>
      <c r="X68" s="5">
        <v>4716.7387124114821</v>
      </c>
      <c r="Y68" s="5">
        <v>3375.7672746359431</v>
      </c>
      <c r="Z68" s="5">
        <v>3082.0717178073128</v>
      </c>
      <c r="AA68" s="5">
        <v>4315.9005335712327</v>
      </c>
      <c r="AB68" s="5">
        <v>4550.5075424151728</v>
      </c>
      <c r="AC68" s="5">
        <v>4014.6787502877128</v>
      </c>
      <c r="AD68" s="5">
        <v>3836.555088710415</v>
      </c>
      <c r="AE68" s="5">
        <v>4150.5333114933301</v>
      </c>
    </row>
    <row r="69" spans="1:31">
      <c r="A69" s="56" t="s">
        <v>66</v>
      </c>
      <c r="B69" s="56" t="s">
        <v>197</v>
      </c>
      <c r="C69" s="56" t="s">
        <v>166</v>
      </c>
      <c r="D69" s="5">
        <v>-1869.0510175557349</v>
      </c>
      <c r="E69" s="5">
        <v>-2478.3395397485101</v>
      </c>
      <c r="F69" s="5">
        <v>-3292.6322681751408</v>
      </c>
      <c r="G69" s="5">
        <v>-2863.3923329374638</v>
      </c>
      <c r="H69" s="5">
        <v>-3535.6963339079111</v>
      </c>
      <c r="I69" s="5">
        <v>-2731.555026667254</v>
      </c>
      <c r="J69" s="5">
        <v>-3335.4694876956501</v>
      </c>
      <c r="K69" s="5">
        <v>-3470.1250180297511</v>
      </c>
      <c r="L69" s="5">
        <v>-4029.726155542834</v>
      </c>
      <c r="M69" s="5">
        <v>-4964.0466130028617</v>
      </c>
      <c r="N69" s="5">
        <v>-5978.6025250605708</v>
      </c>
      <c r="O69" s="5">
        <v>-6173.0034660044021</v>
      </c>
      <c r="P69" s="5">
        <v>-5687.2744873777356</v>
      </c>
      <c r="Q69" s="5">
        <v>-5771.2401159122001</v>
      </c>
      <c r="R69" s="5">
        <v>-6078.4458356462656</v>
      </c>
      <c r="S69" s="5">
        <v>-7638.7273318988728</v>
      </c>
      <c r="T69" s="5">
        <v>-7472.5758620599199</v>
      </c>
      <c r="U69" s="5">
        <v>-6752.8814077610941</v>
      </c>
      <c r="V69" s="5">
        <v>-6937.9195967978894</v>
      </c>
      <c r="W69" s="5">
        <v>-7049.3239748860733</v>
      </c>
      <c r="X69" s="5">
        <v>-7379.1360638763517</v>
      </c>
      <c r="Y69" s="5">
        <v>-7998.0644287004779</v>
      </c>
      <c r="Z69" s="5">
        <v>-8262.5675864410514</v>
      </c>
      <c r="AA69" s="5">
        <v>-6186.0983879615078</v>
      </c>
      <c r="AB69" s="5">
        <v>-7100.385423854379</v>
      </c>
      <c r="AC69" s="5">
        <v>-6357.4180418533952</v>
      </c>
      <c r="AD69" s="5">
        <v>-7573.6706284460106</v>
      </c>
      <c r="AE69" s="5">
        <v>-6573.9012368093199</v>
      </c>
    </row>
    <row r="70" spans="1:31">
      <c r="A70" s="56" t="s">
        <v>66</v>
      </c>
      <c r="B70" s="56" t="s">
        <v>197</v>
      </c>
      <c r="C70" s="56" t="s">
        <v>189</v>
      </c>
      <c r="D70" s="5">
        <v>-849.47555842508439</v>
      </c>
      <c r="E70" s="5">
        <v>-1753.743257801895</v>
      </c>
      <c r="F70" s="5">
        <v>-2207.5904688507571</v>
      </c>
      <c r="G70" s="5">
        <v>-1569.2116724628379</v>
      </c>
      <c r="H70" s="5">
        <v>-1224.5969528124201</v>
      </c>
      <c r="I70" s="5">
        <v>-114.2648973215282</v>
      </c>
      <c r="J70" s="5">
        <v>-1284.600441937074</v>
      </c>
      <c r="K70" s="5">
        <v>-1005.78453313519</v>
      </c>
      <c r="L70" s="5">
        <v>-1559.6667412804049</v>
      </c>
      <c r="M70" s="5">
        <v>-776.65381708182849</v>
      </c>
      <c r="N70" s="5">
        <v>-2111.052878352386</v>
      </c>
      <c r="O70" s="5">
        <v>-2786.3485776865482</v>
      </c>
      <c r="P70" s="5">
        <v>-1589.803098667222</v>
      </c>
      <c r="Q70" s="5">
        <v>-1259.5534580870401</v>
      </c>
      <c r="R70" s="5">
        <v>-2543.9648283554329</v>
      </c>
      <c r="S70" s="5">
        <v>-4114.5961681663448</v>
      </c>
      <c r="T70" s="5">
        <v>-3886.254949987896</v>
      </c>
      <c r="U70" s="5">
        <v>-3086.184271996719</v>
      </c>
      <c r="V70" s="5">
        <v>-3436.0888615548852</v>
      </c>
      <c r="W70" s="5">
        <v>-2524.008566466819</v>
      </c>
      <c r="X70" s="5">
        <v>-2662.3973514648701</v>
      </c>
      <c r="Y70" s="5">
        <v>-4622.2971540645358</v>
      </c>
      <c r="Z70" s="5">
        <v>-5180.4958686337377</v>
      </c>
      <c r="AA70" s="5">
        <v>-1870.1978543902751</v>
      </c>
      <c r="AB70" s="5">
        <v>-2549.8778814392058</v>
      </c>
      <c r="AC70" s="5">
        <v>-2342.7392915656819</v>
      </c>
      <c r="AD70" s="5">
        <v>-3737.115539735596</v>
      </c>
      <c r="AE70" s="5">
        <v>-2423.3679253159899</v>
      </c>
    </row>
    <row r="71" spans="1:3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</row>
    <row r="72" spans="1:31">
      <c r="A72" s="56" t="s">
        <v>66</v>
      </c>
      <c r="B72" s="56" t="s">
        <v>198</v>
      </c>
      <c r="C72" s="56" t="s">
        <v>165</v>
      </c>
      <c r="D72" s="5">
        <v>2721.1330803091892</v>
      </c>
      <c r="E72" s="5">
        <v>4371.0173205751089</v>
      </c>
      <c r="F72" s="5">
        <v>3714.579491625871</v>
      </c>
      <c r="G72" s="5">
        <v>4604.913957446397</v>
      </c>
      <c r="H72" s="5">
        <v>5914.7910296081809</v>
      </c>
      <c r="I72" s="5">
        <v>7346.1526003469899</v>
      </c>
      <c r="J72" s="5">
        <v>11382.518141795599</v>
      </c>
      <c r="K72" s="5">
        <v>12794.164142811411</v>
      </c>
      <c r="L72" s="5">
        <v>16921.237870564579</v>
      </c>
      <c r="M72" s="5">
        <v>21450.190033810279</v>
      </c>
      <c r="N72" s="5">
        <v>18328.03973272736</v>
      </c>
      <c r="O72" s="5">
        <v>19008.573585706599</v>
      </c>
      <c r="P72" s="5">
        <v>18989.33605638755</v>
      </c>
      <c r="Q72" s="5">
        <v>21303.844804275359</v>
      </c>
      <c r="R72" s="5">
        <v>20569.2739918482</v>
      </c>
      <c r="S72" s="5">
        <v>21670.695605532848</v>
      </c>
      <c r="T72" s="5">
        <v>21526.14950485712</v>
      </c>
      <c r="U72" s="5">
        <v>22272.00800355418</v>
      </c>
      <c r="V72" s="5">
        <v>22567.67084096681</v>
      </c>
      <c r="W72" s="5">
        <v>21570.084042599949</v>
      </c>
      <c r="X72" s="5">
        <v>24091.303465765759</v>
      </c>
      <c r="Y72" s="5">
        <v>23066.565505392151</v>
      </c>
      <c r="Z72" s="5">
        <v>23200.578182337678</v>
      </c>
      <c r="AA72" s="5">
        <v>22694.11479566362</v>
      </c>
      <c r="AB72" s="5">
        <v>24297.26365686184</v>
      </c>
      <c r="AC72" s="5">
        <v>24369.799314460332</v>
      </c>
      <c r="AD72" s="5">
        <v>22681.64584966837</v>
      </c>
      <c r="AE72" s="5">
        <v>23578.152488959509</v>
      </c>
    </row>
    <row r="73" spans="1:31">
      <c r="A73" s="56" t="s">
        <v>66</v>
      </c>
      <c r="B73" s="56" t="s">
        <v>198</v>
      </c>
      <c r="C73" s="56" t="s">
        <v>166</v>
      </c>
      <c r="D73" s="5">
        <v>-8289.6142553055088</v>
      </c>
      <c r="E73" s="5">
        <v>-8038.3135648581274</v>
      </c>
      <c r="F73" s="5">
        <v>-5074.7823314913867</v>
      </c>
      <c r="G73" s="5">
        <v>-5254.4689475251471</v>
      </c>
      <c r="H73" s="5">
        <v>-4964.8655976646023</v>
      </c>
      <c r="I73" s="5">
        <v>-3933.4899783204928</v>
      </c>
      <c r="J73" s="5">
        <v>-3602.1402227993599</v>
      </c>
      <c r="K73" s="5">
        <v>-3318.9016119867438</v>
      </c>
      <c r="L73" s="5">
        <v>-5569.0417077067668</v>
      </c>
      <c r="M73" s="5">
        <v>-4084.241183792778</v>
      </c>
      <c r="N73" s="5">
        <v>-7253.4687084883499</v>
      </c>
      <c r="O73" s="5">
        <v>-5374.9197780278682</v>
      </c>
      <c r="P73" s="5">
        <v>-7066.7461192389928</v>
      </c>
      <c r="Q73" s="5">
        <v>-5092.8944904542896</v>
      </c>
      <c r="R73" s="5">
        <v>-6046.5002542964066</v>
      </c>
      <c r="S73" s="5">
        <v>-4934.5656919644016</v>
      </c>
      <c r="T73" s="5">
        <v>-5174.2625689881352</v>
      </c>
      <c r="U73" s="5">
        <v>-4658.4051222273238</v>
      </c>
      <c r="V73" s="5">
        <v>-4681.18496229018</v>
      </c>
      <c r="W73" s="5">
        <v>-5098.2264040691434</v>
      </c>
      <c r="X73" s="5">
        <v>-4097.4700696035907</v>
      </c>
      <c r="Y73" s="5">
        <v>-4320.854524289336</v>
      </c>
      <c r="Z73" s="5">
        <v>-3457.7919074902002</v>
      </c>
      <c r="AA73" s="5">
        <v>-4071.985966965131</v>
      </c>
      <c r="AB73" s="5">
        <v>-4031.1670787209951</v>
      </c>
      <c r="AC73" s="5">
        <v>-3930.26767597254</v>
      </c>
      <c r="AD73" s="5">
        <v>-3342.7830790103849</v>
      </c>
      <c r="AE73" s="5">
        <v>-3694.3350386721449</v>
      </c>
    </row>
    <row r="74" spans="1:31">
      <c r="A74" s="56" t="s">
        <v>66</v>
      </c>
      <c r="B74" s="56" t="s">
        <v>198</v>
      </c>
      <c r="C74" s="56" t="s">
        <v>189</v>
      </c>
      <c r="D74" s="5">
        <v>-5568.4811749963192</v>
      </c>
      <c r="E74" s="5">
        <v>-3667.296244283018</v>
      </c>
      <c r="F74" s="5">
        <v>-1360.2028398655159</v>
      </c>
      <c r="G74" s="5">
        <v>-649.55499007875005</v>
      </c>
      <c r="H74" s="5">
        <v>949.92543194357859</v>
      </c>
      <c r="I74" s="5">
        <v>3412.662622026497</v>
      </c>
      <c r="J74" s="5">
        <v>7780.3779189962388</v>
      </c>
      <c r="K74" s="5">
        <v>9475.2625308246679</v>
      </c>
      <c r="L74" s="5">
        <v>11352.196162857819</v>
      </c>
      <c r="M74" s="5">
        <v>17365.94885001751</v>
      </c>
      <c r="N74" s="5">
        <v>11074.571024239011</v>
      </c>
      <c r="O74" s="5">
        <v>13633.653807678729</v>
      </c>
      <c r="P74" s="5">
        <v>11922.589937148559</v>
      </c>
      <c r="Q74" s="5">
        <v>16210.950313821069</v>
      </c>
      <c r="R74" s="5">
        <v>14522.77373755179</v>
      </c>
      <c r="S74" s="5">
        <v>16736.129913568449</v>
      </c>
      <c r="T74" s="5">
        <v>16351.886935868981</v>
      </c>
      <c r="U74" s="5">
        <v>17613.602881326849</v>
      </c>
      <c r="V74" s="5">
        <v>17886.485878676631</v>
      </c>
      <c r="W74" s="5">
        <v>16471.857638530801</v>
      </c>
      <c r="X74" s="5">
        <v>19993.833396162161</v>
      </c>
      <c r="Y74" s="5">
        <v>18745.710981102809</v>
      </c>
      <c r="Z74" s="5">
        <v>19742.78627484748</v>
      </c>
      <c r="AA74" s="5">
        <v>18622.128828698489</v>
      </c>
      <c r="AB74" s="5">
        <v>20266.096578140841</v>
      </c>
      <c r="AC74" s="5">
        <v>20439.531638487791</v>
      </c>
      <c r="AD74" s="5">
        <v>19338.86277065799</v>
      </c>
      <c r="AE74" s="5">
        <v>19883.81745028737</v>
      </c>
    </row>
    <row r="75" spans="1:3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</row>
    <row r="76" spans="1:31">
      <c r="A76" s="56" t="s">
        <v>66</v>
      </c>
      <c r="B76" s="56" t="s">
        <v>199</v>
      </c>
      <c r="C76" s="56" t="s">
        <v>165</v>
      </c>
      <c r="D76" s="5">
        <v>4344.9825787087266</v>
      </c>
      <c r="E76" s="5">
        <v>3549.451525958094</v>
      </c>
      <c r="F76" s="5">
        <v>3240.200533705025</v>
      </c>
      <c r="G76" s="5">
        <v>3343.6852339563789</v>
      </c>
      <c r="H76" s="5">
        <v>3889.3094183364742</v>
      </c>
      <c r="I76" s="5">
        <v>2714.1469407817349</v>
      </c>
      <c r="J76" s="5">
        <v>2775.0607596802251</v>
      </c>
      <c r="K76" s="5">
        <v>2792.625752271028</v>
      </c>
      <c r="L76" s="5">
        <v>2159.14189489</v>
      </c>
      <c r="M76" s="5">
        <v>2447.91798965929</v>
      </c>
      <c r="N76" s="5">
        <v>1677.364270636941</v>
      </c>
      <c r="O76" s="5">
        <v>2008.3590511574259</v>
      </c>
      <c r="P76" s="5">
        <v>1841.7859692816901</v>
      </c>
      <c r="Q76" s="5">
        <v>2588.7277487373599</v>
      </c>
      <c r="R76" s="5">
        <v>2651.7567457960231</v>
      </c>
      <c r="S76" s="5">
        <v>2924.832410678755</v>
      </c>
      <c r="T76" s="5">
        <v>1749.9837687066599</v>
      </c>
      <c r="U76" s="5">
        <v>2455.4879543780039</v>
      </c>
      <c r="V76" s="5">
        <v>2149.4508098166812</v>
      </c>
      <c r="W76" s="5">
        <v>2480.2656143439849</v>
      </c>
      <c r="X76" s="5">
        <v>2036.997303637406</v>
      </c>
      <c r="Y76" s="5">
        <v>1869.1184546477859</v>
      </c>
      <c r="Z76" s="5">
        <v>2811.7231057245408</v>
      </c>
      <c r="AA76" s="5">
        <v>2394.4463168473312</v>
      </c>
      <c r="AB76" s="5">
        <v>2551.042951188615</v>
      </c>
      <c r="AC76" s="5">
        <v>2354.763439235564</v>
      </c>
      <c r="AD76" s="5">
        <v>2491.0760221416258</v>
      </c>
      <c r="AE76" s="5">
        <v>1964.3667618950151</v>
      </c>
    </row>
    <row r="77" spans="1:31">
      <c r="A77" s="56" t="s">
        <v>66</v>
      </c>
      <c r="B77" s="56" t="s">
        <v>199</v>
      </c>
      <c r="C77" s="56" t="s">
        <v>166</v>
      </c>
      <c r="D77" s="5">
        <v>-454.09554387091509</v>
      </c>
      <c r="E77" s="5">
        <v>-663.30442490508995</v>
      </c>
      <c r="F77" s="5">
        <v>-2062.685215828415</v>
      </c>
      <c r="G77" s="5">
        <v>-2443.4288367446111</v>
      </c>
      <c r="H77" s="5">
        <v>-2498.13917562598</v>
      </c>
      <c r="I77" s="5">
        <v>-4521.0248976220864</v>
      </c>
      <c r="J77" s="5">
        <v>-4567.0641359358151</v>
      </c>
      <c r="K77" s="5">
        <v>-5187.299171443934</v>
      </c>
      <c r="L77" s="5">
        <v>-3785.7704244956908</v>
      </c>
      <c r="M77" s="5">
        <v>-4011.8444249353151</v>
      </c>
      <c r="N77" s="5">
        <v>-4723.4997496258165</v>
      </c>
      <c r="O77" s="5">
        <v>-4422.0556859443304</v>
      </c>
      <c r="P77" s="5">
        <v>-4641.4102146736086</v>
      </c>
      <c r="Q77" s="5">
        <v>-4055.3281908268082</v>
      </c>
      <c r="R77" s="5">
        <v>-4461.3101844767498</v>
      </c>
      <c r="S77" s="5">
        <v>-4537.6759706309094</v>
      </c>
      <c r="T77" s="5">
        <v>-6438.4803307560333</v>
      </c>
      <c r="U77" s="5">
        <v>-5593.2195349254198</v>
      </c>
      <c r="V77" s="5">
        <v>-5992.6729332697769</v>
      </c>
      <c r="W77" s="5">
        <v>-5488.4253480976367</v>
      </c>
      <c r="X77" s="5">
        <v>-7006.5292525866435</v>
      </c>
      <c r="Y77" s="5">
        <v>-6830.5617694526454</v>
      </c>
      <c r="Z77" s="5">
        <v>-5811.2613485883221</v>
      </c>
      <c r="AA77" s="5">
        <v>-6214.1404424699967</v>
      </c>
      <c r="AB77" s="5">
        <v>-5956.742417343874</v>
      </c>
      <c r="AC77" s="5">
        <v>-6220.5294514462903</v>
      </c>
      <c r="AD77" s="5">
        <v>-5339.9795344268014</v>
      </c>
      <c r="AE77" s="5">
        <v>-6652.2035198193298</v>
      </c>
    </row>
    <row r="78" spans="1:31">
      <c r="A78" s="56" t="s">
        <v>66</v>
      </c>
      <c r="B78" s="56" t="s">
        <v>199</v>
      </c>
      <c r="C78" s="56" t="s">
        <v>189</v>
      </c>
      <c r="D78" s="5">
        <v>3890.8870348378118</v>
      </c>
      <c r="E78" s="5">
        <v>2886.147101053004</v>
      </c>
      <c r="F78" s="5">
        <v>1177.51531787661</v>
      </c>
      <c r="G78" s="5">
        <v>900.25639721176867</v>
      </c>
      <c r="H78" s="5">
        <v>1391.170242710494</v>
      </c>
      <c r="I78" s="5">
        <v>-1806.8779568403511</v>
      </c>
      <c r="J78" s="5">
        <v>-1792.00337625559</v>
      </c>
      <c r="K78" s="5">
        <v>-2394.6734191729061</v>
      </c>
      <c r="L78" s="5">
        <v>-1626.628529605691</v>
      </c>
      <c r="M78" s="5">
        <v>-1563.9264352760249</v>
      </c>
      <c r="N78" s="5">
        <v>-3046.135478988876</v>
      </c>
      <c r="O78" s="5">
        <v>-2413.6966347869029</v>
      </c>
      <c r="P78" s="5">
        <v>-2799.624245391919</v>
      </c>
      <c r="Q78" s="5">
        <v>-1466.6004420894481</v>
      </c>
      <c r="R78" s="5">
        <v>-1809.5534386807269</v>
      </c>
      <c r="S78" s="5">
        <v>-1612.843559952154</v>
      </c>
      <c r="T78" s="5">
        <v>-4688.4965620493731</v>
      </c>
      <c r="U78" s="5">
        <v>-3137.7315805474159</v>
      </c>
      <c r="V78" s="5">
        <v>-3843.2221234530962</v>
      </c>
      <c r="W78" s="5">
        <v>-3008.1597337536518</v>
      </c>
      <c r="X78" s="5">
        <v>-4969.5319489492376</v>
      </c>
      <c r="Y78" s="5">
        <v>-4961.4433148048593</v>
      </c>
      <c r="Z78" s="5">
        <v>-2999.5382428637809</v>
      </c>
      <c r="AA78" s="5">
        <v>-3819.694125622666</v>
      </c>
      <c r="AB78" s="5">
        <v>-3405.699466155259</v>
      </c>
      <c r="AC78" s="5">
        <v>-3865.7660122107259</v>
      </c>
      <c r="AD78" s="5">
        <v>-2848.9035122851751</v>
      </c>
      <c r="AE78" s="5">
        <v>-4687.836757924315</v>
      </c>
    </row>
    <row r="79" spans="1:3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</row>
    <row r="80" spans="1:31">
      <c r="A80" s="56" t="s">
        <v>66</v>
      </c>
      <c r="B80" s="56" t="s">
        <v>200</v>
      </c>
      <c r="C80" s="56" t="s">
        <v>165</v>
      </c>
      <c r="D80" s="5">
        <v>2320.7519078071768</v>
      </c>
      <c r="E80" s="5">
        <v>906.26588645589538</v>
      </c>
      <c r="F80" s="5">
        <v>962.54870806242502</v>
      </c>
      <c r="G80" s="5">
        <v>911.5085341346952</v>
      </c>
      <c r="H80" s="5">
        <v>697.30848088272501</v>
      </c>
      <c r="I80" s="5">
        <v>822.89878695917992</v>
      </c>
      <c r="J80" s="5">
        <v>661.53669184676482</v>
      </c>
      <c r="K80" s="5">
        <v>499.19490299567008</v>
      </c>
      <c r="L80" s="5">
        <v>664.516795111085</v>
      </c>
      <c r="M80" s="5">
        <v>389.40122005034999</v>
      </c>
      <c r="N80" s="5">
        <v>802.53326961914536</v>
      </c>
      <c r="O80" s="5">
        <v>730.92478286856965</v>
      </c>
      <c r="P80" s="5">
        <v>627.4054679564</v>
      </c>
      <c r="Q80" s="5">
        <v>1062.3955474377001</v>
      </c>
      <c r="R80" s="5">
        <v>1388.6201217883849</v>
      </c>
      <c r="S80" s="5">
        <v>1121.709825855075</v>
      </c>
      <c r="T80" s="5">
        <v>1359.08479669348</v>
      </c>
      <c r="U80" s="5">
        <v>1204.488037245475</v>
      </c>
      <c r="V80" s="5">
        <v>1214.199371377845</v>
      </c>
      <c r="W80" s="5">
        <v>1552.6919923488999</v>
      </c>
      <c r="X80" s="5">
        <v>1057.050547998705</v>
      </c>
      <c r="Y80" s="5">
        <v>1786.61743330589</v>
      </c>
      <c r="Z80" s="5">
        <v>1559.650647610219</v>
      </c>
      <c r="AA80" s="5">
        <v>1531.4150251097301</v>
      </c>
      <c r="AB80" s="5">
        <v>1523.010888496415</v>
      </c>
      <c r="AC80" s="5">
        <v>2001.93633476383</v>
      </c>
      <c r="AD80" s="5">
        <v>1792.642954403515</v>
      </c>
      <c r="AE80" s="5">
        <v>2424.7891185007111</v>
      </c>
    </row>
    <row r="81" spans="1:31">
      <c r="A81" s="56" t="s">
        <v>66</v>
      </c>
      <c r="B81" s="56" t="s">
        <v>200</v>
      </c>
      <c r="C81" s="56" t="s">
        <v>166</v>
      </c>
      <c r="D81" s="5">
        <v>-315.22047865837982</v>
      </c>
      <c r="E81" s="5">
        <v>-2936.701840869529</v>
      </c>
      <c r="F81" s="5">
        <v>-1958.226509487276</v>
      </c>
      <c r="G81" s="5">
        <v>-2196.150591174031</v>
      </c>
      <c r="H81" s="5">
        <v>-3187.7852696217201</v>
      </c>
      <c r="I81" s="5">
        <v>-3020.9310561503448</v>
      </c>
      <c r="J81" s="5">
        <v>-6852.0402648045801</v>
      </c>
      <c r="K81" s="5">
        <v>-7568.1104518800494</v>
      </c>
      <c r="L81" s="5">
        <v>-9155.7848948941373</v>
      </c>
      <c r="M81" s="5">
        <v>-11936.10715220342</v>
      </c>
      <c r="N81" s="5">
        <v>-10499.46825985698</v>
      </c>
      <c r="O81" s="5">
        <v>-9046.8691839765452</v>
      </c>
      <c r="P81" s="5">
        <v>-11155.187449915829</v>
      </c>
      <c r="Q81" s="5">
        <v>-10360.133379239111</v>
      </c>
      <c r="R81" s="5">
        <v>-10004.69050923461</v>
      </c>
      <c r="S81" s="5">
        <v>-10048.51372581531</v>
      </c>
      <c r="T81" s="5">
        <v>-9579.8458180132766</v>
      </c>
      <c r="U81" s="5">
        <v>-9910.8002157268165</v>
      </c>
      <c r="V81" s="5">
        <v>-9554.9064730689715</v>
      </c>
      <c r="W81" s="5">
        <v>-8111.9146567552634</v>
      </c>
      <c r="X81" s="5">
        <v>-9753.835614059104</v>
      </c>
      <c r="Y81" s="5">
        <v>-8074.0237356328971</v>
      </c>
      <c r="Z81" s="5">
        <v>-7327.6431766160267</v>
      </c>
      <c r="AA81" s="5">
        <v>-8159.8242444473481</v>
      </c>
      <c r="AB81" s="5">
        <v>-8533.5856211268601</v>
      </c>
      <c r="AC81" s="5">
        <v>-8249.2884406511985</v>
      </c>
      <c r="AD81" s="5">
        <v>-8343.1605002412143</v>
      </c>
      <c r="AE81" s="5">
        <v>-6897.1295315991774</v>
      </c>
    </row>
    <row r="82" spans="1:31">
      <c r="A82" s="56" t="s">
        <v>66</v>
      </c>
      <c r="B82" s="56" t="s">
        <v>200</v>
      </c>
      <c r="C82" s="56" t="s">
        <v>189</v>
      </c>
      <c r="D82" s="5">
        <v>2005.531429148798</v>
      </c>
      <c r="E82" s="5">
        <v>-2030.4359544136339</v>
      </c>
      <c r="F82" s="5">
        <v>-995.67780142485094</v>
      </c>
      <c r="G82" s="5">
        <v>-1284.6420570393359</v>
      </c>
      <c r="H82" s="5">
        <v>-2490.4767887389949</v>
      </c>
      <c r="I82" s="5">
        <v>-2198.0322691911651</v>
      </c>
      <c r="J82" s="5">
        <v>-6190.5035729578158</v>
      </c>
      <c r="K82" s="5">
        <v>-7068.9155488843789</v>
      </c>
      <c r="L82" s="5">
        <v>-8491.2680997830521</v>
      </c>
      <c r="M82" s="5">
        <v>-11546.705932153071</v>
      </c>
      <c r="N82" s="5">
        <v>-9696.9349902378326</v>
      </c>
      <c r="O82" s="5">
        <v>-8315.9444011079759</v>
      </c>
      <c r="P82" s="5">
        <v>-10527.78198195943</v>
      </c>
      <c r="Q82" s="5">
        <v>-9297.7378318014053</v>
      </c>
      <c r="R82" s="5">
        <v>-8616.0703874462197</v>
      </c>
      <c r="S82" s="5">
        <v>-8926.8038999602322</v>
      </c>
      <c r="T82" s="5">
        <v>-8220.7610213197968</v>
      </c>
      <c r="U82" s="5">
        <v>-8706.3121784813411</v>
      </c>
      <c r="V82" s="5">
        <v>-8340.7071016911268</v>
      </c>
      <c r="W82" s="5">
        <v>-6559.222664406363</v>
      </c>
      <c r="X82" s="5">
        <v>-8696.7850660603981</v>
      </c>
      <c r="Y82" s="5">
        <v>-6287.4063023270064</v>
      </c>
      <c r="Z82" s="5">
        <v>-5767.9925290058072</v>
      </c>
      <c r="AA82" s="5">
        <v>-6628.4092193376182</v>
      </c>
      <c r="AB82" s="5">
        <v>-7010.5747326304454</v>
      </c>
      <c r="AC82" s="5">
        <v>-6247.3521058873685</v>
      </c>
      <c r="AD82" s="5">
        <v>-6550.5175458376989</v>
      </c>
      <c r="AE82" s="5">
        <v>-4472.3404130984654</v>
      </c>
    </row>
    <row r="83" spans="1:31"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</row>
    <row r="84" spans="1:31">
      <c r="A84" s="56" t="s">
        <v>68</v>
      </c>
      <c r="B84" s="56" t="s">
        <v>163</v>
      </c>
      <c r="C84" s="56" t="s">
        <v>165</v>
      </c>
      <c r="D84" s="5">
        <v>3242.8825292052688</v>
      </c>
      <c r="E84" s="5">
        <v>5932.4144281126792</v>
      </c>
      <c r="F84" s="5">
        <v>7334.350278458237</v>
      </c>
      <c r="G84" s="5">
        <v>6589.6676389164804</v>
      </c>
      <c r="H84" s="5">
        <v>8244.2811769743439</v>
      </c>
      <c r="I84" s="5">
        <v>7941.0563253170967</v>
      </c>
      <c r="J84" s="5">
        <v>6993.9855801834392</v>
      </c>
      <c r="K84" s="5">
        <v>7641.9798978660974</v>
      </c>
      <c r="L84" s="5">
        <v>7764.9341837010052</v>
      </c>
      <c r="M84" s="5">
        <v>9809.4742860715705</v>
      </c>
      <c r="N84" s="5">
        <v>13933.24444781935</v>
      </c>
      <c r="O84" s="5">
        <v>11655.259902354381</v>
      </c>
      <c r="P84" s="5">
        <v>13065.59993103492</v>
      </c>
      <c r="Q84" s="5">
        <v>10461.453507914999</v>
      </c>
      <c r="R84" s="5">
        <v>11478.16803612822</v>
      </c>
      <c r="S84" s="5">
        <v>12161.166378841801</v>
      </c>
      <c r="T84" s="5">
        <v>13068.58652642822</v>
      </c>
      <c r="U84" s="5">
        <v>11703.984465595189</v>
      </c>
      <c r="V84" s="5">
        <v>11934.092939619461</v>
      </c>
      <c r="W84" s="5">
        <v>12021.93258260567</v>
      </c>
      <c r="X84" s="5">
        <v>12607.25065457134</v>
      </c>
      <c r="Y84" s="5">
        <v>12480.74587967719</v>
      </c>
      <c r="Z84" s="5">
        <v>11273.808557509959</v>
      </c>
      <c r="AA84" s="5">
        <v>10218.53949248487</v>
      </c>
      <c r="AB84" s="5">
        <v>11088.798524977399</v>
      </c>
      <c r="AC84" s="5">
        <v>9940.5348668924544</v>
      </c>
      <c r="AD84" s="5">
        <v>10331.161818694911</v>
      </c>
      <c r="AE84" s="5">
        <v>9495.1712922565948</v>
      </c>
    </row>
    <row r="85" spans="1:31">
      <c r="A85" s="56" t="s">
        <v>68</v>
      </c>
      <c r="B85" s="56" t="s">
        <v>163</v>
      </c>
      <c r="C85" s="56" t="s">
        <v>166</v>
      </c>
      <c r="D85" s="5">
        <v>-3112.568178519517</v>
      </c>
      <c r="E85" s="5">
        <v>-1561.4621710087299</v>
      </c>
      <c r="F85" s="5">
        <v>-3833.2031118781752</v>
      </c>
      <c r="G85" s="5">
        <v>-4694.8326523879696</v>
      </c>
      <c r="H85" s="5">
        <v>-5078.5415022789657</v>
      </c>
      <c r="I85" s="5">
        <v>-5408.1897851755639</v>
      </c>
      <c r="J85" s="5">
        <v>-7049.0898012137905</v>
      </c>
      <c r="K85" s="5">
        <v>-6943.1452196685041</v>
      </c>
      <c r="L85" s="5">
        <v>-7141.5010632570411</v>
      </c>
      <c r="M85" s="5">
        <v>-13841.952624761099</v>
      </c>
      <c r="N85" s="5">
        <v>-10115.55031572358</v>
      </c>
      <c r="O85" s="5">
        <v>-12351.711681393999</v>
      </c>
      <c r="P85" s="5">
        <v>-10873.36659744709</v>
      </c>
      <c r="Q85" s="5">
        <v>-14857.541253317941</v>
      </c>
      <c r="R85" s="5">
        <v>-13491.92551065513</v>
      </c>
      <c r="S85" s="5">
        <v>-14710.018409531811</v>
      </c>
      <c r="T85" s="5">
        <v>-13116.337067755911</v>
      </c>
      <c r="U85" s="5">
        <v>-14424.88858197531</v>
      </c>
      <c r="V85" s="5">
        <v>-14440.74380762878</v>
      </c>
      <c r="W85" s="5">
        <v>-16289.32001577034</v>
      </c>
      <c r="X85" s="5">
        <v>-16228.542245437429</v>
      </c>
      <c r="Y85" s="5">
        <v>-15435.164646811099</v>
      </c>
      <c r="Z85" s="5">
        <v>-17357.572310781321</v>
      </c>
      <c r="AA85" s="5">
        <v>-16606.755169111679</v>
      </c>
      <c r="AB85" s="5">
        <v>-17858.053651953389</v>
      </c>
      <c r="AC85" s="5">
        <v>-17560.08446028407</v>
      </c>
      <c r="AD85" s="5">
        <v>-16548.624056373341</v>
      </c>
      <c r="AE85" s="5">
        <v>-17705.47144239724</v>
      </c>
    </row>
    <row r="86" spans="1:31">
      <c r="A86" s="56" t="s">
        <v>68</v>
      </c>
      <c r="B86" s="56" t="s">
        <v>163</v>
      </c>
      <c r="C86" s="56" t="s">
        <v>189</v>
      </c>
      <c r="D86" s="5">
        <v>130.31435068575229</v>
      </c>
      <c r="E86" s="5">
        <v>4370.9522571039488</v>
      </c>
      <c r="F86" s="5">
        <v>3501.1471665800618</v>
      </c>
      <c r="G86" s="5">
        <v>1894.8349865285111</v>
      </c>
      <c r="H86" s="5">
        <v>3165.7396746953782</v>
      </c>
      <c r="I86" s="5">
        <v>2532.8665401415328</v>
      </c>
      <c r="J86" s="5">
        <v>-55.104221030350352</v>
      </c>
      <c r="K86" s="5">
        <v>698.83467819759244</v>
      </c>
      <c r="L86" s="5">
        <v>623.43312044396407</v>
      </c>
      <c r="M86" s="5">
        <v>-4032.4783386895292</v>
      </c>
      <c r="N86" s="5">
        <v>3817.6941320957699</v>
      </c>
      <c r="O86" s="5">
        <v>-696.45177903962031</v>
      </c>
      <c r="P86" s="5">
        <v>2192.2333335878302</v>
      </c>
      <c r="Q86" s="5">
        <v>-4396.0877454029378</v>
      </c>
      <c r="R86" s="5">
        <v>-2013.7574745269139</v>
      </c>
      <c r="S86" s="5">
        <v>-2548.8520306900082</v>
      </c>
      <c r="T86" s="5">
        <v>-47.750541327695828</v>
      </c>
      <c r="U86" s="5">
        <v>-2720.9041163801248</v>
      </c>
      <c r="V86" s="5">
        <v>-2506.650868009317</v>
      </c>
      <c r="W86" s="5">
        <v>-4267.3874331646748</v>
      </c>
      <c r="X86" s="5">
        <v>-3621.2915908660939</v>
      </c>
      <c r="Y86" s="5">
        <v>-2954.4187671339168</v>
      </c>
      <c r="Z86" s="5">
        <v>-6083.7637532713543</v>
      </c>
      <c r="AA86" s="5">
        <v>-6388.2156766268135</v>
      </c>
      <c r="AB86" s="5">
        <v>-6769.255126975997</v>
      </c>
      <c r="AC86" s="5">
        <v>-7619.5495933916118</v>
      </c>
      <c r="AD86" s="5">
        <v>-6217.4622376784373</v>
      </c>
      <c r="AE86" s="5">
        <v>-8210.3001501406452</v>
      </c>
    </row>
    <row r="87" spans="1:3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</row>
    <row r="88" spans="1:31">
      <c r="A88" s="56" t="s">
        <v>68</v>
      </c>
      <c r="B88" s="56" t="s">
        <v>197</v>
      </c>
      <c r="C88" s="56" t="s">
        <v>165</v>
      </c>
      <c r="D88" s="5">
        <v>1134.2627032267751</v>
      </c>
      <c r="E88" s="5">
        <v>763.80652075227033</v>
      </c>
      <c r="F88" s="5">
        <v>1082.07533891311</v>
      </c>
      <c r="G88" s="5">
        <v>1470.9094698428239</v>
      </c>
      <c r="H88" s="5">
        <v>1576.81927465078</v>
      </c>
      <c r="I88" s="5">
        <v>2091.3695198333648</v>
      </c>
      <c r="J88" s="5">
        <v>2448.0751306497341</v>
      </c>
      <c r="K88" s="5">
        <v>2444.3961204766852</v>
      </c>
      <c r="L88" s="5">
        <v>2441.955059447841</v>
      </c>
      <c r="M88" s="5">
        <v>4036.081606208113</v>
      </c>
      <c r="N88" s="5">
        <v>3967.078082027429</v>
      </c>
      <c r="O88" s="5">
        <v>3521.9564043484811</v>
      </c>
      <c r="P88" s="5">
        <v>4237.497535714786</v>
      </c>
      <c r="Q88" s="5">
        <v>4497.430235542347</v>
      </c>
      <c r="R88" s="5">
        <v>3743.78137708757</v>
      </c>
      <c r="S88" s="5">
        <v>3673.0344840753041</v>
      </c>
      <c r="T88" s="5">
        <v>3732.5150966554302</v>
      </c>
      <c r="U88" s="5">
        <v>3764.291273787871</v>
      </c>
      <c r="V88" s="5">
        <v>3558.4470521307139</v>
      </c>
      <c r="W88" s="5">
        <v>4568.4037036713326</v>
      </c>
      <c r="X88" s="5">
        <v>4734.6372490994727</v>
      </c>
      <c r="Y88" s="5">
        <v>3366.4080109224428</v>
      </c>
      <c r="Z88" s="5">
        <v>3186.590891454035</v>
      </c>
      <c r="AA88" s="5">
        <v>4387.4907664993762</v>
      </c>
      <c r="AB88" s="5">
        <v>4565.7513029407037</v>
      </c>
      <c r="AC88" s="5">
        <v>4054.3389382187352</v>
      </c>
      <c r="AD88" s="5">
        <v>3849.8984945918578</v>
      </c>
      <c r="AE88" s="5">
        <v>4111.7486643787042</v>
      </c>
    </row>
    <row r="89" spans="1:31">
      <c r="A89" s="56" t="s">
        <v>68</v>
      </c>
      <c r="B89" s="56" t="s">
        <v>197</v>
      </c>
      <c r="C89" s="56" t="s">
        <v>166</v>
      </c>
      <c r="D89" s="5">
        <v>-1763.4924287499989</v>
      </c>
      <c r="E89" s="5">
        <v>-2481.341923391321</v>
      </c>
      <c r="F89" s="5">
        <v>-3229.580753186021</v>
      </c>
      <c r="G89" s="5">
        <v>-2790.8107767811671</v>
      </c>
      <c r="H89" s="5">
        <v>-3709.4714362084469</v>
      </c>
      <c r="I89" s="5">
        <v>-2256.6641932410748</v>
      </c>
      <c r="J89" s="5">
        <v>-2928.8408684902402</v>
      </c>
      <c r="K89" s="5">
        <v>-3511.681732694009</v>
      </c>
      <c r="L89" s="5">
        <v>-4004.5095319974689</v>
      </c>
      <c r="M89" s="5">
        <v>-5389.9454243328164</v>
      </c>
      <c r="N89" s="5">
        <v>-6050.9467459140869</v>
      </c>
      <c r="O89" s="5">
        <v>-6066.0487350170733</v>
      </c>
      <c r="P89" s="5">
        <v>-5537.9810788998939</v>
      </c>
      <c r="Q89" s="5">
        <v>-5773.5885085392702</v>
      </c>
      <c r="R89" s="5">
        <v>-5838.722551453372</v>
      </c>
      <c r="S89" s="5">
        <v>-7492.2985355846786</v>
      </c>
      <c r="T89" s="5">
        <v>-7198.2360273319</v>
      </c>
      <c r="U89" s="5">
        <v>-6684.0147665858694</v>
      </c>
      <c r="V89" s="5">
        <v>-6840.3718694122999</v>
      </c>
      <c r="W89" s="5">
        <v>-7038.9846415124239</v>
      </c>
      <c r="X89" s="5">
        <v>-7399.0142990222857</v>
      </c>
      <c r="Y89" s="5">
        <v>-8035.5106585212716</v>
      </c>
      <c r="Z89" s="5">
        <v>-8147.1617059603968</v>
      </c>
      <c r="AA89" s="5">
        <v>-6122.4089307432296</v>
      </c>
      <c r="AB89" s="5">
        <v>-7035.1666718562983</v>
      </c>
      <c r="AC89" s="5">
        <v>-6340.7460709042407</v>
      </c>
      <c r="AD89" s="5">
        <v>-7533.8891299038678</v>
      </c>
      <c r="AE89" s="5">
        <v>-6602.0404554200604</v>
      </c>
    </row>
    <row r="90" spans="1:31">
      <c r="A90" s="56" t="s">
        <v>68</v>
      </c>
      <c r="B90" s="56" t="s">
        <v>197</v>
      </c>
      <c r="C90" s="56" t="s">
        <v>189</v>
      </c>
      <c r="D90" s="5">
        <v>-629.22972552322381</v>
      </c>
      <c r="E90" s="5">
        <v>-1717.5354026390501</v>
      </c>
      <c r="F90" s="5">
        <v>-2147.5054142729109</v>
      </c>
      <c r="G90" s="5">
        <v>-1319.9013069383429</v>
      </c>
      <c r="H90" s="5">
        <v>-2132.652161557668</v>
      </c>
      <c r="I90" s="5">
        <v>-165.2946734077095</v>
      </c>
      <c r="J90" s="5">
        <v>-480.76573784050561</v>
      </c>
      <c r="K90" s="5">
        <v>-1067.2856122173239</v>
      </c>
      <c r="L90" s="5">
        <v>-1562.5544725496279</v>
      </c>
      <c r="M90" s="5">
        <v>-1353.8638181247029</v>
      </c>
      <c r="N90" s="5">
        <v>-2083.8686638866579</v>
      </c>
      <c r="O90" s="5">
        <v>-2544.0923306685931</v>
      </c>
      <c r="P90" s="5">
        <v>-1300.4835431851079</v>
      </c>
      <c r="Q90" s="5">
        <v>-1276.158272996923</v>
      </c>
      <c r="R90" s="5">
        <v>-2094.941174365802</v>
      </c>
      <c r="S90" s="5">
        <v>-3819.2640515093749</v>
      </c>
      <c r="T90" s="5">
        <v>-3465.7209306764698</v>
      </c>
      <c r="U90" s="5">
        <v>-2919.723492797998</v>
      </c>
      <c r="V90" s="5">
        <v>-3281.924817281586</v>
      </c>
      <c r="W90" s="5">
        <v>-2470.58093784109</v>
      </c>
      <c r="X90" s="5">
        <v>-2664.3770499228131</v>
      </c>
      <c r="Y90" s="5">
        <v>-4669.1026475988292</v>
      </c>
      <c r="Z90" s="5">
        <v>-4960.5708145063618</v>
      </c>
      <c r="AA90" s="5">
        <v>-1734.9181642438541</v>
      </c>
      <c r="AB90" s="5">
        <v>-2469.4153689155951</v>
      </c>
      <c r="AC90" s="5">
        <v>-2286.407132685506</v>
      </c>
      <c r="AD90" s="5">
        <v>-3683.99063531201</v>
      </c>
      <c r="AE90" s="5">
        <v>-2490.2917910413548</v>
      </c>
    </row>
    <row r="91" spans="1:3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</row>
    <row r="92" spans="1:31">
      <c r="A92" s="56" t="s">
        <v>68</v>
      </c>
      <c r="B92" s="56" t="s">
        <v>198</v>
      </c>
      <c r="C92" s="56" t="s">
        <v>165</v>
      </c>
      <c r="D92" s="5">
        <v>2746.572640879891</v>
      </c>
      <c r="E92" s="5">
        <v>4428.5791181417317</v>
      </c>
      <c r="F92" s="5">
        <v>3837.5549565216202</v>
      </c>
      <c r="G92" s="5">
        <v>4471.8846784132347</v>
      </c>
      <c r="H92" s="5">
        <v>5517.0079799007272</v>
      </c>
      <c r="I92" s="5">
        <v>7007.7425367660444</v>
      </c>
      <c r="J92" s="5">
        <v>8473.6721125301156</v>
      </c>
      <c r="K92" s="5">
        <v>9122.6918249021946</v>
      </c>
      <c r="L92" s="5">
        <v>12118.599492611211</v>
      </c>
      <c r="M92" s="5">
        <v>18890.031962783349</v>
      </c>
      <c r="N92" s="5">
        <v>17677.892873443849</v>
      </c>
      <c r="O92" s="5">
        <v>18385.33470641627</v>
      </c>
      <c r="P92" s="5">
        <v>18548.167086264319</v>
      </c>
      <c r="Q92" s="5">
        <v>20897.13032677829</v>
      </c>
      <c r="R92" s="5">
        <v>20314.418902480971</v>
      </c>
      <c r="S92" s="5">
        <v>21582.216615910529</v>
      </c>
      <c r="T92" s="5">
        <v>21412.00097100874</v>
      </c>
      <c r="U92" s="5">
        <v>22156.996961414039</v>
      </c>
      <c r="V92" s="5">
        <v>22401.832444945059</v>
      </c>
      <c r="W92" s="5">
        <v>21188.068529907159</v>
      </c>
      <c r="X92" s="5">
        <v>23908.873093449041</v>
      </c>
      <c r="Y92" s="5">
        <v>23010.871175993369</v>
      </c>
      <c r="Z92" s="5">
        <v>22974.274004216732</v>
      </c>
      <c r="AA92" s="5">
        <v>22509.175850409749</v>
      </c>
      <c r="AB92" s="5">
        <v>23577.584807441908</v>
      </c>
      <c r="AC92" s="5">
        <v>23879.782324090749</v>
      </c>
      <c r="AD92" s="5">
        <v>22605.016389417269</v>
      </c>
      <c r="AE92" s="5">
        <v>23505.93360016734</v>
      </c>
    </row>
    <row r="93" spans="1:31">
      <c r="A93" s="56" t="s">
        <v>68</v>
      </c>
      <c r="B93" s="56" t="s">
        <v>198</v>
      </c>
      <c r="C93" s="56" t="s">
        <v>166</v>
      </c>
      <c r="D93" s="5">
        <v>-8146.7350908131621</v>
      </c>
      <c r="E93" s="5">
        <v>-7862.4375106522657</v>
      </c>
      <c r="F93" s="5">
        <v>-5008.0902360968912</v>
      </c>
      <c r="G93" s="5">
        <v>-4478.7373874609248</v>
      </c>
      <c r="H93" s="5">
        <v>-4732.5650623956926</v>
      </c>
      <c r="I93" s="5">
        <v>-4751.3979214325864</v>
      </c>
      <c r="J93" s="5">
        <v>-3422.8621876368038</v>
      </c>
      <c r="K93" s="5">
        <v>-3368.4797506185978</v>
      </c>
      <c r="L93" s="5">
        <v>-3381.913028590166</v>
      </c>
      <c r="M93" s="5">
        <v>-3703.8065722198889</v>
      </c>
      <c r="N93" s="5">
        <v>-7205.7828633260278</v>
      </c>
      <c r="O93" s="5">
        <v>-5124.6720552380248</v>
      </c>
      <c r="P93" s="5">
        <v>-6769.942481004653</v>
      </c>
      <c r="Q93" s="5">
        <v>-4887.1752113475322</v>
      </c>
      <c r="R93" s="5">
        <v>-6011.4989335036007</v>
      </c>
      <c r="S93" s="5">
        <v>-4836.5253628378814</v>
      </c>
      <c r="T93" s="5">
        <v>-5170.4816289142154</v>
      </c>
      <c r="U93" s="5">
        <v>-4727.6414255644586</v>
      </c>
      <c r="V93" s="5">
        <v>-4629.092916604397</v>
      </c>
      <c r="W93" s="5">
        <v>-5146.9650590196306</v>
      </c>
      <c r="X93" s="5">
        <v>-4187.26151798716</v>
      </c>
      <c r="Y93" s="5">
        <v>-4329.7729365500554</v>
      </c>
      <c r="Z93" s="5">
        <v>-3478.9853422178348</v>
      </c>
      <c r="AA93" s="5">
        <v>-4179.2076287622194</v>
      </c>
      <c r="AB93" s="5">
        <v>-4277.8956019135594</v>
      </c>
      <c r="AC93" s="5">
        <v>-4128.574729802529</v>
      </c>
      <c r="AD93" s="5">
        <v>-3315.319686121145</v>
      </c>
      <c r="AE93" s="5">
        <v>-3703.0443240500999</v>
      </c>
    </row>
    <row r="94" spans="1:31">
      <c r="A94" s="56" t="s">
        <v>68</v>
      </c>
      <c r="B94" s="56" t="s">
        <v>198</v>
      </c>
      <c r="C94" s="56" t="s">
        <v>189</v>
      </c>
      <c r="D94" s="5">
        <v>-5400.1624499332702</v>
      </c>
      <c r="E94" s="5">
        <v>-3433.858392510534</v>
      </c>
      <c r="F94" s="5">
        <v>-1170.535279575271</v>
      </c>
      <c r="G94" s="5">
        <v>-6.8527090476900412</v>
      </c>
      <c r="H94" s="5">
        <v>784.44291750503453</v>
      </c>
      <c r="I94" s="5">
        <v>2256.344615333458</v>
      </c>
      <c r="J94" s="5">
        <v>5050.8099248933113</v>
      </c>
      <c r="K94" s="5">
        <v>5754.2120742835968</v>
      </c>
      <c r="L94" s="5">
        <v>8736.6864640210479</v>
      </c>
      <c r="M94" s="5">
        <v>15186.225390563461</v>
      </c>
      <c r="N94" s="5">
        <v>10472.11001011782</v>
      </c>
      <c r="O94" s="5">
        <v>13260.662651178251</v>
      </c>
      <c r="P94" s="5">
        <v>11778.224605259669</v>
      </c>
      <c r="Q94" s="5">
        <v>16009.95511543075</v>
      </c>
      <c r="R94" s="5">
        <v>14302.91996897737</v>
      </c>
      <c r="S94" s="5">
        <v>16745.691253072651</v>
      </c>
      <c r="T94" s="5">
        <v>16241.51934209452</v>
      </c>
      <c r="U94" s="5">
        <v>17429.35553584958</v>
      </c>
      <c r="V94" s="5">
        <v>17772.739528340659</v>
      </c>
      <c r="W94" s="5">
        <v>16041.10347088753</v>
      </c>
      <c r="X94" s="5">
        <v>19721.61157546188</v>
      </c>
      <c r="Y94" s="5">
        <v>18681.098239443319</v>
      </c>
      <c r="Z94" s="5">
        <v>19495.288661998889</v>
      </c>
      <c r="AA94" s="5">
        <v>18329.96822164753</v>
      </c>
      <c r="AB94" s="5">
        <v>19299.68920552835</v>
      </c>
      <c r="AC94" s="5">
        <v>19751.207594288211</v>
      </c>
      <c r="AD94" s="5">
        <v>19289.696703296129</v>
      </c>
      <c r="AE94" s="5">
        <v>19802.889276117239</v>
      </c>
    </row>
    <row r="95" spans="1:3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</row>
    <row r="96" spans="1:31">
      <c r="A96" s="56" t="s">
        <v>68</v>
      </c>
      <c r="B96" s="56" t="s">
        <v>199</v>
      </c>
      <c r="C96" s="56" t="s">
        <v>165</v>
      </c>
      <c r="D96" s="5">
        <v>4343.9600434207932</v>
      </c>
      <c r="E96" s="5">
        <v>3488.8857200503121</v>
      </c>
      <c r="F96" s="5">
        <v>3113.9402305545591</v>
      </c>
      <c r="G96" s="5">
        <v>3133.934146817835</v>
      </c>
      <c r="H96" s="5">
        <v>3271.6504351744061</v>
      </c>
      <c r="I96" s="5">
        <v>2503.7031263897652</v>
      </c>
      <c r="J96" s="5">
        <v>3066.18429987231</v>
      </c>
      <c r="K96" s="5">
        <v>2905.8969153102239</v>
      </c>
      <c r="L96" s="5">
        <v>3077.3058283362161</v>
      </c>
      <c r="M96" s="5">
        <v>2363.3860470148402</v>
      </c>
      <c r="N96" s="5">
        <v>1672.0723751323569</v>
      </c>
      <c r="O96" s="5">
        <v>1976.6596991178451</v>
      </c>
      <c r="P96" s="5">
        <v>1853.327756685399</v>
      </c>
      <c r="Q96" s="5">
        <v>2623.1847875968751</v>
      </c>
      <c r="R96" s="5">
        <v>2714.6509848183741</v>
      </c>
      <c r="S96" s="5">
        <v>2979.0057176832001</v>
      </c>
      <c r="T96" s="5">
        <v>1797.4207950819509</v>
      </c>
      <c r="U96" s="5">
        <v>2512.0630187373199</v>
      </c>
      <c r="V96" s="5">
        <v>2211.0294453192828</v>
      </c>
      <c r="W96" s="5">
        <v>2506.967974452155</v>
      </c>
      <c r="X96" s="5">
        <v>2093.298824720805</v>
      </c>
      <c r="Y96" s="5">
        <v>1910.661361622489</v>
      </c>
      <c r="Z96" s="5">
        <v>2887.1589973590471</v>
      </c>
      <c r="AA96" s="5">
        <v>2438.6069282789249</v>
      </c>
      <c r="AB96" s="5">
        <v>2541.089115343626</v>
      </c>
      <c r="AC96" s="5">
        <v>2363.3750535937779</v>
      </c>
      <c r="AD96" s="5">
        <v>2451.991602170152</v>
      </c>
      <c r="AE96" s="5">
        <v>1951.3256167319751</v>
      </c>
    </row>
    <row r="97" spans="1:31">
      <c r="A97" s="56" t="s">
        <v>68</v>
      </c>
      <c r="B97" s="56" t="s">
        <v>199</v>
      </c>
      <c r="C97" s="56" t="s">
        <v>166</v>
      </c>
      <c r="D97" s="5">
        <v>-450.52671604869488</v>
      </c>
      <c r="E97" s="5">
        <v>-688.22667918068009</v>
      </c>
      <c r="F97" s="5">
        <v>-2193.436522125035</v>
      </c>
      <c r="G97" s="5">
        <v>-2601.8914652487142</v>
      </c>
      <c r="H97" s="5">
        <v>-2622.515889830634</v>
      </c>
      <c r="I97" s="5">
        <v>-4764.0217870759898</v>
      </c>
      <c r="J97" s="5">
        <v>-5294.1925650517587</v>
      </c>
      <c r="K97" s="5">
        <v>-5932.5117644981892</v>
      </c>
      <c r="L97" s="5">
        <v>-5492.1831421756178</v>
      </c>
      <c r="M97" s="5">
        <v>-4374.5610014115709</v>
      </c>
      <c r="N97" s="5">
        <v>-4651.0525503569152</v>
      </c>
      <c r="O97" s="5">
        <v>-4459.945978084028</v>
      </c>
      <c r="P97" s="5">
        <v>-4641.593689778616</v>
      </c>
      <c r="Q97" s="5">
        <v>-3988.0985658824011</v>
      </c>
      <c r="R97" s="5">
        <v>-4336.1646067035172</v>
      </c>
      <c r="S97" s="5">
        <v>-4432.0089854859398</v>
      </c>
      <c r="T97" s="5">
        <v>-6323.011977085499</v>
      </c>
      <c r="U97" s="5">
        <v>-5555.5966305179754</v>
      </c>
      <c r="V97" s="5">
        <v>-5890.5392886213049</v>
      </c>
      <c r="W97" s="5">
        <v>-5414.6458324967552</v>
      </c>
      <c r="X97" s="5">
        <v>-6878.3395460584852</v>
      </c>
      <c r="Y97" s="5">
        <v>-6744.8959266546926</v>
      </c>
      <c r="Z97" s="5">
        <v>-5736.5861959083504</v>
      </c>
      <c r="AA97" s="5">
        <v>-6142.2548137880167</v>
      </c>
      <c r="AB97" s="5">
        <v>-5867.9863723116196</v>
      </c>
      <c r="AC97" s="5">
        <v>-6113.7853817337054</v>
      </c>
      <c r="AD97" s="5">
        <v>-5379.9659650915983</v>
      </c>
      <c r="AE97" s="5">
        <v>-6673.3797668553143</v>
      </c>
    </row>
    <row r="98" spans="1:31">
      <c r="A98" s="56" t="s">
        <v>68</v>
      </c>
      <c r="B98" s="56" t="s">
        <v>199</v>
      </c>
      <c r="C98" s="56" t="s">
        <v>189</v>
      </c>
      <c r="D98" s="5">
        <v>3893.4333273720981</v>
      </c>
      <c r="E98" s="5">
        <v>2800.659040869632</v>
      </c>
      <c r="F98" s="5">
        <v>920.50370842952452</v>
      </c>
      <c r="G98" s="5">
        <v>532.04268156912076</v>
      </c>
      <c r="H98" s="5">
        <v>649.13454534377161</v>
      </c>
      <c r="I98" s="5">
        <v>-2260.318660686225</v>
      </c>
      <c r="J98" s="5">
        <v>-2228.0082651794492</v>
      </c>
      <c r="K98" s="5">
        <v>-3026.6148491879649</v>
      </c>
      <c r="L98" s="5">
        <v>-2414.8773138394022</v>
      </c>
      <c r="M98" s="5">
        <v>-2011.174954396731</v>
      </c>
      <c r="N98" s="5">
        <v>-2978.980175224558</v>
      </c>
      <c r="O98" s="5">
        <v>-2483.2862789661831</v>
      </c>
      <c r="P98" s="5">
        <v>-2788.265933093217</v>
      </c>
      <c r="Q98" s="5">
        <v>-1364.913778285526</v>
      </c>
      <c r="R98" s="5">
        <v>-1621.513621885143</v>
      </c>
      <c r="S98" s="5">
        <v>-1453.0032678027401</v>
      </c>
      <c r="T98" s="5">
        <v>-4525.5911820035481</v>
      </c>
      <c r="U98" s="5">
        <v>-3043.5336117806551</v>
      </c>
      <c r="V98" s="5">
        <v>-3679.5098433020221</v>
      </c>
      <c r="W98" s="5">
        <v>-2907.6778580445998</v>
      </c>
      <c r="X98" s="5">
        <v>-4785.0407213376802</v>
      </c>
      <c r="Y98" s="5">
        <v>-4834.2345650322031</v>
      </c>
      <c r="Z98" s="5">
        <v>-2849.4271985493028</v>
      </c>
      <c r="AA98" s="5">
        <v>-3703.6478855090918</v>
      </c>
      <c r="AB98" s="5">
        <v>-3326.8972569679941</v>
      </c>
      <c r="AC98" s="5">
        <v>-3750.4103281399271</v>
      </c>
      <c r="AD98" s="5">
        <v>-2927.9743629214458</v>
      </c>
      <c r="AE98" s="5">
        <v>-4722.0541501233402</v>
      </c>
    </row>
    <row r="99" spans="1:3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</row>
    <row r="100" spans="1:31">
      <c r="A100" s="56" t="s">
        <v>68</v>
      </c>
      <c r="B100" s="56" t="s">
        <v>200</v>
      </c>
      <c r="C100" s="56" t="s">
        <v>165</v>
      </c>
      <c r="D100" s="5">
        <v>2323.3849469370998</v>
      </c>
      <c r="E100" s="5">
        <v>922.47928588059472</v>
      </c>
      <c r="F100" s="5">
        <v>942.80777897163512</v>
      </c>
      <c r="G100" s="5">
        <v>998.13751679051541</v>
      </c>
      <c r="H100" s="5">
        <v>753.97359440658511</v>
      </c>
      <c r="I100" s="5">
        <v>773.7234877248751</v>
      </c>
      <c r="J100" s="5">
        <v>761.18499707611466</v>
      </c>
      <c r="K100" s="5">
        <v>673.83644293981479</v>
      </c>
      <c r="L100" s="5">
        <v>725.31486610954494</v>
      </c>
      <c r="M100" s="5">
        <v>445.67373534422512</v>
      </c>
      <c r="N100" s="5">
        <v>826.05669725709993</v>
      </c>
      <c r="O100" s="5">
        <v>801.14490490466983</v>
      </c>
      <c r="P100" s="5">
        <v>691.96326101876468</v>
      </c>
      <c r="Q100" s="5">
        <v>1004.530583596415</v>
      </c>
      <c r="R100" s="5">
        <v>1334.6828254212051</v>
      </c>
      <c r="S100" s="5">
        <v>1026.6272943388699</v>
      </c>
      <c r="T100" s="5">
        <v>1278.3675010137599</v>
      </c>
      <c r="U100" s="5">
        <v>1114.0687047921399</v>
      </c>
      <c r="V100" s="5">
        <v>1151.6243804922899</v>
      </c>
      <c r="W100" s="5">
        <v>1460.494711133136</v>
      </c>
      <c r="X100" s="5">
        <v>1020.4464439883</v>
      </c>
      <c r="Y100" s="5">
        <v>1746.9822182513401</v>
      </c>
      <c r="Z100" s="5">
        <v>1513.7283088224849</v>
      </c>
      <c r="AA100" s="5">
        <v>1505.8947779138009</v>
      </c>
      <c r="AB100" s="5">
        <v>1529.0950570760399</v>
      </c>
      <c r="AC100" s="5">
        <v>2028.2887778343299</v>
      </c>
      <c r="AD100" s="5">
        <v>1743.2834237392451</v>
      </c>
      <c r="AE100" s="5">
        <v>2433.1265468041302</v>
      </c>
    </row>
    <row r="101" spans="1:31">
      <c r="A101" s="56" t="s">
        <v>68</v>
      </c>
      <c r="B101" s="56" t="s">
        <v>200</v>
      </c>
      <c r="C101" s="56" t="s">
        <v>166</v>
      </c>
      <c r="D101" s="5">
        <v>-317.74044953845521</v>
      </c>
      <c r="E101" s="5">
        <v>-2942.6967887045912</v>
      </c>
      <c r="F101" s="5">
        <v>-2046.41796013304</v>
      </c>
      <c r="G101" s="5">
        <v>-2098.2611689021151</v>
      </c>
      <c r="H101" s="5">
        <v>-3220.638570393101</v>
      </c>
      <c r="I101" s="5">
        <v>-3137.321309105932</v>
      </c>
      <c r="J101" s="5">
        <v>-3048.1166979191198</v>
      </c>
      <c r="K101" s="5">
        <v>-3032.9827340157158</v>
      </c>
      <c r="L101" s="5">
        <v>-6108.0026641855293</v>
      </c>
      <c r="M101" s="5">
        <v>-8234.3820146967264</v>
      </c>
      <c r="N101" s="5">
        <v>-10053.01200035948</v>
      </c>
      <c r="O101" s="5">
        <v>-8337.9771674085205</v>
      </c>
      <c r="P101" s="5">
        <v>-10573.671723587941</v>
      </c>
      <c r="Q101" s="5">
        <v>-9977.325902341785</v>
      </c>
      <c r="R101" s="5">
        <v>-9907.3905236207138</v>
      </c>
      <c r="S101" s="5">
        <v>-9951.1991974093962</v>
      </c>
      <c r="T101" s="5">
        <v>-9480.8241891005655</v>
      </c>
      <c r="U101" s="5">
        <v>-9859.2630196829414</v>
      </c>
      <c r="V101" s="5">
        <v>-9456.2783802400263</v>
      </c>
      <c r="W101" s="5">
        <v>-7855.951952970303</v>
      </c>
      <c r="X101" s="5">
        <v>-9671.348657323595</v>
      </c>
      <c r="Y101" s="5">
        <v>-7970.3244779297056</v>
      </c>
      <c r="Z101" s="5">
        <v>-7115.2552044943577</v>
      </c>
      <c r="AA101" s="5">
        <v>-8009.0812731815768</v>
      </c>
      <c r="AB101" s="5">
        <v>-8263.2165097448051</v>
      </c>
      <c r="AC101" s="5">
        <v>-8123.1293179055046</v>
      </c>
      <c r="AD101" s="5">
        <v>-8203.552891123476</v>
      </c>
      <c r="AE101" s="5">
        <v>-6813.3697316160305</v>
      </c>
    </row>
    <row r="102" spans="1:31">
      <c r="A102" s="56" t="s">
        <v>68</v>
      </c>
      <c r="B102" s="56" t="s">
        <v>200</v>
      </c>
      <c r="C102" s="56" t="s">
        <v>189</v>
      </c>
      <c r="D102" s="5">
        <v>2005.6444973986449</v>
      </c>
      <c r="E102" s="5">
        <v>-2020.217502823996</v>
      </c>
      <c r="F102" s="5">
        <v>-1103.6101811614051</v>
      </c>
      <c r="G102" s="5">
        <v>-1100.1236521116</v>
      </c>
      <c r="H102" s="5">
        <v>-2466.6649759865159</v>
      </c>
      <c r="I102" s="5">
        <v>-2363.5978213810558</v>
      </c>
      <c r="J102" s="5">
        <v>-2286.9317008430062</v>
      </c>
      <c r="K102" s="5">
        <v>-2359.146291075901</v>
      </c>
      <c r="L102" s="5">
        <v>-5382.6877980759846</v>
      </c>
      <c r="M102" s="5">
        <v>-7788.7082793525014</v>
      </c>
      <c r="N102" s="5">
        <v>-9226.955303102377</v>
      </c>
      <c r="O102" s="5">
        <v>-7536.8322625038509</v>
      </c>
      <c r="P102" s="5">
        <v>-9881.708462569175</v>
      </c>
      <c r="Q102" s="5">
        <v>-8972.7953187453695</v>
      </c>
      <c r="R102" s="5">
        <v>-8572.7076981995087</v>
      </c>
      <c r="S102" s="5">
        <v>-8924.5719030705259</v>
      </c>
      <c r="T102" s="5">
        <v>-8202.4566880868042</v>
      </c>
      <c r="U102" s="5">
        <v>-8745.1943148908013</v>
      </c>
      <c r="V102" s="5">
        <v>-8304.6539997477357</v>
      </c>
      <c r="W102" s="5">
        <v>-6395.4572418371672</v>
      </c>
      <c r="X102" s="5">
        <v>-8650.9022133352955</v>
      </c>
      <c r="Y102" s="5">
        <v>-6223.3422596783657</v>
      </c>
      <c r="Z102" s="5">
        <v>-5601.5268956718728</v>
      </c>
      <c r="AA102" s="5">
        <v>-6503.1864952677761</v>
      </c>
      <c r="AB102" s="5">
        <v>-6734.1214526687654</v>
      </c>
      <c r="AC102" s="5">
        <v>-6094.8405400711736</v>
      </c>
      <c r="AD102" s="5">
        <v>-6460.2694673842316</v>
      </c>
      <c r="AE102" s="5">
        <v>-4380.2431848119013</v>
      </c>
    </row>
    <row r="103" spans="1:31"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70</v>
      </c>
      <c r="B104" s="56" t="s">
        <v>163</v>
      </c>
      <c r="C104" s="56" t="s">
        <v>165</v>
      </c>
      <c r="D104" s="5">
        <v>3396.4948447277302</v>
      </c>
      <c r="E104" s="5">
        <v>6004.0951303223246</v>
      </c>
      <c r="F104" s="5">
        <v>7432.5327787077022</v>
      </c>
      <c r="G104" s="5">
        <v>7190.8028001835009</v>
      </c>
      <c r="H104" s="5">
        <v>7953.4118327258539</v>
      </c>
      <c r="I104" s="5">
        <v>7321.1764464624184</v>
      </c>
      <c r="J104" s="5">
        <v>7561.515575539921</v>
      </c>
      <c r="K104" s="5">
        <v>7687.2179203847263</v>
      </c>
      <c r="L104" s="5">
        <v>9874.2178995440554</v>
      </c>
      <c r="M104" s="5">
        <v>9691.2929834693823</v>
      </c>
      <c r="N104" s="5">
        <v>13957.563943697431</v>
      </c>
      <c r="O104" s="5">
        <v>12063.02872670228</v>
      </c>
      <c r="P104" s="5">
        <v>13602.05702139097</v>
      </c>
      <c r="Q104" s="5">
        <v>10649.794067771611</v>
      </c>
      <c r="R104" s="5">
        <v>11790.411361363511</v>
      </c>
      <c r="S104" s="5">
        <v>12416.37818330051</v>
      </c>
      <c r="T104" s="5">
        <v>13333.78205198489</v>
      </c>
      <c r="U104" s="5">
        <v>11659.61093351282</v>
      </c>
      <c r="V104" s="5">
        <v>12064.414895508649</v>
      </c>
      <c r="W104" s="5">
        <v>11913.429482729831</v>
      </c>
      <c r="X104" s="5">
        <v>12543.76477285982</v>
      </c>
      <c r="Y104" s="5">
        <v>12460.89235737761</v>
      </c>
      <c r="Z104" s="5">
        <v>11396.296009042189</v>
      </c>
      <c r="AA104" s="5">
        <v>10203.16423908505</v>
      </c>
      <c r="AB104" s="5">
        <v>10923.571548968021</v>
      </c>
      <c r="AC104" s="5">
        <v>9802.5388513972139</v>
      </c>
      <c r="AD104" s="5">
        <v>10330.22056518882</v>
      </c>
      <c r="AE104" s="5">
        <v>9460.8564375939804</v>
      </c>
    </row>
    <row r="105" spans="1:31">
      <c r="A105" s="56" t="s">
        <v>70</v>
      </c>
      <c r="B105" s="56" t="s">
        <v>163</v>
      </c>
      <c r="C105" s="56" t="s">
        <v>166</v>
      </c>
      <c r="D105" s="5">
        <v>-3052.1266838808901</v>
      </c>
      <c r="E105" s="5">
        <v>-1526.613110405325</v>
      </c>
      <c r="F105" s="5">
        <v>-3819.9822691852241</v>
      </c>
      <c r="G105" s="5">
        <v>-4228.8761497709147</v>
      </c>
      <c r="H105" s="5">
        <v>-5879.7335553851626</v>
      </c>
      <c r="I105" s="5">
        <v>-6573.2511038663242</v>
      </c>
      <c r="J105" s="5">
        <v>-6135.7524612656116</v>
      </c>
      <c r="K105" s="5">
        <v>-6683.3367609868719</v>
      </c>
      <c r="L105" s="5">
        <v>-9589.316888930578</v>
      </c>
      <c r="M105" s="5">
        <v>-13214.582874997839</v>
      </c>
      <c r="N105" s="5">
        <v>-10216.404285011249</v>
      </c>
      <c r="O105" s="5">
        <v>-12182.45542363727</v>
      </c>
      <c r="P105" s="5">
        <v>-10611.20809360225</v>
      </c>
      <c r="Q105" s="5">
        <v>-14857.10048007468</v>
      </c>
      <c r="R105" s="5">
        <v>-13337.18077398714</v>
      </c>
      <c r="S105" s="5">
        <v>-14506.52525824688</v>
      </c>
      <c r="T105" s="5">
        <v>-12896.454158400309</v>
      </c>
      <c r="U105" s="5">
        <v>-14348.552354837821</v>
      </c>
      <c r="V105" s="5">
        <v>-14356.490235019841</v>
      </c>
      <c r="W105" s="5">
        <v>-16340.19988317059</v>
      </c>
      <c r="X105" s="5">
        <v>-16212.134524171361</v>
      </c>
      <c r="Y105" s="5">
        <v>-15324.1069638153</v>
      </c>
      <c r="Z105" s="5">
        <v>-17172.884228551589</v>
      </c>
      <c r="AA105" s="5">
        <v>-16496.5272128211</v>
      </c>
      <c r="AB105" s="5">
        <v>-18210.465425559221</v>
      </c>
      <c r="AC105" s="5">
        <v>-17774.90342863882</v>
      </c>
      <c r="AD105" s="5">
        <v>-16528.679882644661</v>
      </c>
      <c r="AE105" s="5">
        <v>-17754.65751913932</v>
      </c>
    </row>
    <row r="106" spans="1:31">
      <c r="A106" s="56" t="s">
        <v>70</v>
      </c>
      <c r="B106" s="56" t="s">
        <v>163</v>
      </c>
      <c r="C106" s="56" t="s">
        <v>189</v>
      </c>
      <c r="D106" s="5">
        <v>344.36816084684051</v>
      </c>
      <c r="E106" s="5">
        <v>4477.482019916999</v>
      </c>
      <c r="F106" s="5">
        <v>3612.550509522478</v>
      </c>
      <c r="G106" s="5">
        <v>2961.9266504125858</v>
      </c>
      <c r="H106" s="5">
        <v>2073.6782773406908</v>
      </c>
      <c r="I106" s="5">
        <v>747.92534259609329</v>
      </c>
      <c r="J106" s="5">
        <v>1425.7631142743089</v>
      </c>
      <c r="K106" s="5">
        <v>1003.881159397854</v>
      </c>
      <c r="L106" s="5">
        <v>284.90101061347741</v>
      </c>
      <c r="M106" s="5">
        <v>-3523.28989152846</v>
      </c>
      <c r="N106" s="5">
        <v>3741.159658686187</v>
      </c>
      <c r="O106" s="5">
        <v>-119.4266969349919</v>
      </c>
      <c r="P106" s="5">
        <v>2990.848927788722</v>
      </c>
      <c r="Q106" s="5">
        <v>-4207.3064123030708</v>
      </c>
      <c r="R106" s="5">
        <v>-1546.769412623624</v>
      </c>
      <c r="S106" s="5">
        <v>-2090.1470749463701</v>
      </c>
      <c r="T106" s="5">
        <v>437.32789358458291</v>
      </c>
      <c r="U106" s="5">
        <v>-2688.9414213250002</v>
      </c>
      <c r="V106" s="5">
        <v>-2292.075339511186</v>
      </c>
      <c r="W106" s="5">
        <v>-4426.770400440766</v>
      </c>
      <c r="X106" s="5">
        <v>-3668.369751311548</v>
      </c>
      <c r="Y106" s="5">
        <v>-2863.214606437688</v>
      </c>
      <c r="Z106" s="5">
        <v>-5776.5882195093927</v>
      </c>
      <c r="AA106" s="5">
        <v>-6293.362973736057</v>
      </c>
      <c r="AB106" s="5">
        <v>-7286.8938765912062</v>
      </c>
      <c r="AC106" s="5">
        <v>-7972.3645772416094</v>
      </c>
      <c r="AD106" s="5">
        <v>-6198.4593174558377</v>
      </c>
      <c r="AE106" s="5">
        <v>-8293.8010815453399</v>
      </c>
    </row>
    <row r="107" spans="1:3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</row>
    <row r="108" spans="1:31">
      <c r="A108" s="56" t="s">
        <v>70</v>
      </c>
      <c r="B108" s="56" t="s">
        <v>197</v>
      </c>
      <c r="C108" s="56" t="s">
        <v>165</v>
      </c>
      <c r="D108" s="5">
        <v>1061.8261511375049</v>
      </c>
      <c r="E108" s="5">
        <v>734.18361734543021</v>
      </c>
      <c r="F108" s="5">
        <v>1052.7220552412491</v>
      </c>
      <c r="G108" s="5">
        <v>1112.048381400575</v>
      </c>
      <c r="H108" s="5">
        <v>1956.941883287664</v>
      </c>
      <c r="I108" s="5">
        <v>2620.894428046925</v>
      </c>
      <c r="J108" s="5">
        <v>2060.6493670114428</v>
      </c>
      <c r="K108" s="5">
        <v>2462.0536986671259</v>
      </c>
      <c r="L108" s="5">
        <v>2470.2061821078719</v>
      </c>
      <c r="M108" s="5">
        <v>4197.5785465093122</v>
      </c>
      <c r="N108" s="5">
        <v>3870.5323870075522</v>
      </c>
      <c r="O108" s="5">
        <v>3384.1557747234742</v>
      </c>
      <c r="P108" s="5">
        <v>4096.5349284132508</v>
      </c>
      <c r="Q108" s="5">
        <v>4513.3616798335161</v>
      </c>
      <c r="R108" s="5">
        <v>3531.816102286095</v>
      </c>
      <c r="S108" s="5">
        <v>3525.5212062622882</v>
      </c>
      <c r="T108" s="5">
        <v>3585.3122375297912</v>
      </c>
      <c r="U108" s="5">
        <v>3665.1714272268141</v>
      </c>
      <c r="V108" s="5">
        <v>3508.3398368284238</v>
      </c>
      <c r="W108" s="5">
        <v>4535.0867191206444</v>
      </c>
      <c r="X108" s="5">
        <v>4719.4283767450579</v>
      </c>
      <c r="Y108" s="5">
        <v>3375.7065868095192</v>
      </c>
      <c r="Z108" s="5">
        <v>3082.147138609399</v>
      </c>
      <c r="AA108" s="5">
        <v>4313.2831876337686</v>
      </c>
      <c r="AB108" s="5">
        <v>4547.2298561978114</v>
      </c>
      <c r="AC108" s="5">
        <v>4009.9331990208052</v>
      </c>
      <c r="AD108" s="5">
        <v>3834.362278182934</v>
      </c>
      <c r="AE108" s="5">
        <v>4147.6347612616601</v>
      </c>
    </row>
    <row r="109" spans="1:31">
      <c r="A109" s="56" t="s">
        <v>70</v>
      </c>
      <c r="B109" s="56" t="s">
        <v>197</v>
      </c>
      <c r="C109" s="56" t="s">
        <v>166</v>
      </c>
      <c r="D109" s="5">
        <v>-1859.3574113781351</v>
      </c>
      <c r="E109" s="5">
        <v>-2492.717568321264</v>
      </c>
      <c r="F109" s="5">
        <v>-3381.1105114138809</v>
      </c>
      <c r="G109" s="5">
        <v>-3336.22696870347</v>
      </c>
      <c r="H109" s="5">
        <v>-3928.0101505859252</v>
      </c>
      <c r="I109" s="5">
        <v>-2739.234008324092</v>
      </c>
      <c r="J109" s="5">
        <v>-3332.6366510017469</v>
      </c>
      <c r="K109" s="5">
        <v>-3474.0010561312788</v>
      </c>
      <c r="L109" s="5">
        <v>-4025.0737449431799</v>
      </c>
      <c r="M109" s="5">
        <v>-4942.0342870884879</v>
      </c>
      <c r="N109" s="5">
        <v>-5969.2243593486</v>
      </c>
      <c r="O109" s="5">
        <v>-6175.0789731980594</v>
      </c>
      <c r="P109" s="5">
        <v>-5687.8152385304411</v>
      </c>
      <c r="Q109" s="5">
        <v>-5765.8011456923541</v>
      </c>
      <c r="R109" s="5">
        <v>-6087.8082929085713</v>
      </c>
      <c r="S109" s="5">
        <v>-7637.1097903659993</v>
      </c>
      <c r="T109" s="5">
        <v>-7469.9384578650797</v>
      </c>
      <c r="U109" s="5">
        <v>-6749.8539955030083</v>
      </c>
      <c r="V109" s="5">
        <v>-6923.4717317341219</v>
      </c>
      <c r="W109" s="5">
        <v>-7028.2775679429324</v>
      </c>
      <c r="X109" s="5">
        <v>-7373.6999037317037</v>
      </c>
      <c r="Y109" s="5">
        <v>-7996.7222115810173</v>
      </c>
      <c r="Z109" s="5">
        <v>-8262.463507590981</v>
      </c>
      <c r="AA109" s="5">
        <v>-6184.4818249970331</v>
      </c>
      <c r="AB109" s="5">
        <v>-7100.4683182772706</v>
      </c>
      <c r="AC109" s="5">
        <v>-6358.5363822646787</v>
      </c>
      <c r="AD109" s="5">
        <v>-7575.1049777102444</v>
      </c>
      <c r="AE109" s="5">
        <v>-6573.6365014237999</v>
      </c>
    </row>
    <row r="110" spans="1:31">
      <c r="A110" s="56" t="s">
        <v>70</v>
      </c>
      <c r="B110" s="56" t="s">
        <v>197</v>
      </c>
      <c r="C110" s="56" t="s">
        <v>189</v>
      </c>
      <c r="D110" s="5">
        <v>-797.53126024063022</v>
      </c>
      <c r="E110" s="5">
        <v>-1758.5339509758339</v>
      </c>
      <c r="F110" s="5">
        <v>-2328.3884561726318</v>
      </c>
      <c r="G110" s="5">
        <v>-2224.1785873028939</v>
      </c>
      <c r="H110" s="5">
        <v>-1971.06826729826</v>
      </c>
      <c r="I110" s="5">
        <v>-118.339580277167</v>
      </c>
      <c r="J110" s="5">
        <v>-1271.9872839903039</v>
      </c>
      <c r="K110" s="5">
        <v>-1011.947357464153</v>
      </c>
      <c r="L110" s="5">
        <v>-1554.867562835308</v>
      </c>
      <c r="M110" s="5">
        <v>-744.45574057917565</v>
      </c>
      <c r="N110" s="5">
        <v>-2098.6919723410479</v>
      </c>
      <c r="O110" s="5">
        <v>-2790.9231984745852</v>
      </c>
      <c r="P110" s="5">
        <v>-1591.2803101171901</v>
      </c>
      <c r="Q110" s="5">
        <v>-1252.439465858838</v>
      </c>
      <c r="R110" s="5">
        <v>-2555.9921906224758</v>
      </c>
      <c r="S110" s="5">
        <v>-4111.5885841037116</v>
      </c>
      <c r="T110" s="5">
        <v>-3884.626220335289</v>
      </c>
      <c r="U110" s="5">
        <v>-3084.6825682761942</v>
      </c>
      <c r="V110" s="5">
        <v>-3415.1318949056981</v>
      </c>
      <c r="W110" s="5">
        <v>-2493.190848822288</v>
      </c>
      <c r="X110" s="5">
        <v>-2654.2715269866462</v>
      </c>
      <c r="Y110" s="5">
        <v>-4621.0156247714986</v>
      </c>
      <c r="Z110" s="5">
        <v>-5180.316368981581</v>
      </c>
      <c r="AA110" s="5">
        <v>-1871.198637363264</v>
      </c>
      <c r="AB110" s="5">
        <v>-2553.2384620794592</v>
      </c>
      <c r="AC110" s="5">
        <v>-2348.6031832438739</v>
      </c>
      <c r="AD110" s="5">
        <v>-3740.7426995273099</v>
      </c>
      <c r="AE110" s="5">
        <v>-2426.0017401621399</v>
      </c>
    </row>
    <row r="111" spans="1:3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</row>
    <row r="112" spans="1:31">
      <c r="A112" s="56" t="s">
        <v>70</v>
      </c>
      <c r="B112" s="56" t="s">
        <v>198</v>
      </c>
      <c r="C112" s="56" t="s">
        <v>165</v>
      </c>
      <c r="D112" s="5">
        <v>2763.717791018239</v>
      </c>
      <c r="E112" s="5">
        <v>4421.6091931170813</v>
      </c>
      <c r="F112" s="5">
        <v>3704.6162654562559</v>
      </c>
      <c r="G112" s="5">
        <v>4333.8135288107369</v>
      </c>
      <c r="H112" s="5">
        <v>5587.6933418535591</v>
      </c>
      <c r="I112" s="5">
        <v>7409.21993830258</v>
      </c>
      <c r="J112" s="5">
        <v>11364.46019717602</v>
      </c>
      <c r="K112" s="5">
        <v>12787.402276660239</v>
      </c>
      <c r="L112" s="5">
        <v>16929.449336911639</v>
      </c>
      <c r="M112" s="5">
        <v>21448.63424711582</v>
      </c>
      <c r="N112" s="5">
        <v>18330.84034129835</v>
      </c>
      <c r="O112" s="5">
        <v>19011.50001672954</v>
      </c>
      <c r="P112" s="5">
        <v>18993.730598401489</v>
      </c>
      <c r="Q112" s="5">
        <v>21309.014554339221</v>
      </c>
      <c r="R112" s="5">
        <v>20570.89753446099</v>
      </c>
      <c r="S112" s="5">
        <v>21670.438578834412</v>
      </c>
      <c r="T112" s="5">
        <v>21525.66254850792</v>
      </c>
      <c r="U112" s="5">
        <v>22271.57615233996</v>
      </c>
      <c r="V112" s="5">
        <v>22565.472061823319</v>
      </c>
      <c r="W112" s="5">
        <v>21564.024220980511</v>
      </c>
      <c r="X112" s="5">
        <v>24088.119640812802</v>
      </c>
      <c r="Y112" s="5">
        <v>23062.50772711957</v>
      </c>
      <c r="Z112" s="5">
        <v>23191.746551593191</v>
      </c>
      <c r="AA112" s="5">
        <v>22682.439179389399</v>
      </c>
      <c r="AB112" s="5">
        <v>24291.355325398479</v>
      </c>
      <c r="AC112" s="5">
        <v>24367.824285064511</v>
      </c>
      <c r="AD112" s="5">
        <v>22680.315657733368</v>
      </c>
      <c r="AE112" s="5">
        <v>23575.73297644436</v>
      </c>
    </row>
    <row r="113" spans="1:31">
      <c r="A113" s="56" t="s">
        <v>70</v>
      </c>
      <c r="B113" s="56" t="s">
        <v>198</v>
      </c>
      <c r="C113" s="56" t="s">
        <v>166</v>
      </c>
      <c r="D113" s="5">
        <v>-8207.8997739911756</v>
      </c>
      <c r="E113" s="5">
        <v>-7943.5429086302329</v>
      </c>
      <c r="F113" s="5">
        <v>-5009.9854646037302</v>
      </c>
      <c r="G113" s="5">
        <v>-4651.6042180706991</v>
      </c>
      <c r="H113" s="5">
        <v>-4649.7803108503877</v>
      </c>
      <c r="I113" s="5">
        <v>-3938.1796242639989</v>
      </c>
      <c r="J113" s="5">
        <v>-3580.6389716424492</v>
      </c>
      <c r="K113" s="5">
        <v>-3324.9686072204458</v>
      </c>
      <c r="L113" s="5">
        <v>-5557.4326817567162</v>
      </c>
      <c r="M113" s="5">
        <v>-4081.8189341075681</v>
      </c>
      <c r="N113" s="5">
        <v>-7240.2055624620216</v>
      </c>
      <c r="O113" s="5">
        <v>-5371.2528544040524</v>
      </c>
      <c r="P113" s="5">
        <v>-7063.4126115209383</v>
      </c>
      <c r="Q113" s="5">
        <v>-5088.2713373045717</v>
      </c>
      <c r="R113" s="5">
        <v>-6044.375154756176</v>
      </c>
      <c r="S113" s="5">
        <v>-4932.0873477371406</v>
      </c>
      <c r="T113" s="5">
        <v>-5173.5227768758523</v>
      </c>
      <c r="U113" s="5">
        <v>-4658.3813594339863</v>
      </c>
      <c r="V113" s="5">
        <v>-4681.6834889600505</v>
      </c>
      <c r="W113" s="5">
        <v>-5097.9287535217909</v>
      </c>
      <c r="X113" s="5">
        <v>-4098.7352436660549</v>
      </c>
      <c r="Y113" s="5">
        <v>-4322.3889828044839</v>
      </c>
      <c r="Z113" s="5">
        <v>-3460.3654710871801</v>
      </c>
      <c r="AA113" s="5">
        <v>-4074.9346747293798</v>
      </c>
      <c r="AB113" s="5">
        <v>-4032.79302756174</v>
      </c>
      <c r="AC113" s="5">
        <v>-3930.4600144744509</v>
      </c>
      <c r="AD113" s="5">
        <v>-3339.996629517434</v>
      </c>
      <c r="AE113" s="5">
        <v>-3693.463954968061</v>
      </c>
    </row>
    <row r="114" spans="1:31">
      <c r="A114" s="56" t="s">
        <v>70</v>
      </c>
      <c r="B114" s="56" t="s">
        <v>198</v>
      </c>
      <c r="C114" s="56" t="s">
        <v>189</v>
      </c>
      <c r="D114" s="5">
        <v>-5444.1819829729366</v>
      </c>
      <c r="E114" s="5">
        <v>-3521.933715513152</v>
      </c>
      <c r="F114" s="5">
        <v>-1305.3691991474741</v>
      </c>
      <c r="G114" s="5">
        <v>-317.79068925996222</v>
      </c>
      <c r="H114" s="5">
        <v>937.91303100317145</v>
      </c>
      <c r="I114" s="5">
        <v>3471.0403140385811</v>
      </c>
      <c r="J114" s="5">
        <v>7783.8212255335729</v>
      </c>
      <c r="K114" s="5">
        <v>9462.4336694397898</v>
      </c>
      <c r="L114" s="5">
        <v>11372.016655154919</v>
      </c>
      <c r="M114" s="5">
        <v>17366.81531300825</v>
      </c>
      <c r="N114" s="5">
        <v>11090.634778836329</v>
      </c>
      <c r="O114" s="5">
        <v>13640.24716232549</v>
      </c>
      <c r="P114" s="5">
        <v>11930.317986880549</v>
      </c>
      <c r="Q114" s="5">
        <v>16220.743217034649</v>
      </c>
      <c r="R114" s="5">
        <v>14526.522379704809</v>
      </c>
      <c r="S114" s="5">
        <v>16738.351231097269</v>
      </c>
      <c r="T114" s="5">
        <v>16352.13977163207</v>
      </c>
      <c r="U114" s="5">
        <v>17613.194792905972</v>
      </c>
      <c r="V114" s="5">
        <v>17883.788572863268</v>
      </c>
      <c r="W114" s="5">
        <v>16466.095467458719</v>
      </c>
      <c r="X114" s="5">
        <v>19989.38439714674</v>
      </c>
      <c r="Y114" s="5">
        <v>18740.118744315088</v>
      </c>
      <c r="Z114" s="5">
        <v>19731.381080506009</v>
      </c>
      <c r="AA114" s="5">
        <v>18607.504504660021</v>
      </c>
      <c r="AB114" s="5">
        <v>20258.562297836739</v>
      </c>
      <c r="AC114" s="5">
        <v>20437.36427059006</v>
      </c>
      <c r="AD114" s="5">
        <v>19340.319028215941</v>
      </c>
      <c r="AE114" s="5">
        <v>19882.269021476299</v>
      </c>
    </row>
    <row r="115" spans="1:3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</row>
    <row r="116" spans="1:31">
      <c r="A116" s="56" t="s">
        <v>70</v>
      </c>
      <c r="B116" s="56" t="s">
        <v>199</v>
      </c>
      <c r="C116" s="56" t="s">
        <v>165</v>
      </c>
      <c r="D116" s="5">
        <v>4344.1893464403456</v>
      </c>
      <c r="E116" s="5">
        <v>3519.2905284596768</v>
      </c>
      <c r="F116" s="5">
        <v>3155.5112658674211</v>
      </c>
      <c r="G116" s="5">
        <v>3223.8130941986492</v>
      </c>
      <c r="H116" s="5">
        <v>3713.688311455453</v>
      </c>
      <c r="I116" s="5">
        <v>2703.6470032849052</v>
      </c>
      <c r="J116" s="5">
        <v>2782.4971427407668</v>
      </c>
      <c r="K116" s="5">
        <v>2795.5284753640108</v>
      </c>
      <c r="L116" s="5">
        <v>2163.2372199681849</v>
      </c>
      <c r="M116" s="5">
        <v>2451.9119486190152</v>
      </c>
      <c r="N116" s="5">
        <v>1679.270803878695</v>
      </c>
      <c r="O116" s="5">
        <v>2008.1712635399899</v>
      </c>
      <c r="P116" s="5">
        <v>1841.5867062356449</v>
      </c>
      <c r="Q116" s="5">
        <v>2589.8555296699042</v>
      </c>
      <c r="R116" s="5">
        <v>2652.4253371519808</v>
      </c>
      <c r="S116" s="5">
        <v>2925.3180864629048</v>
      </c>
      <c r="T116" s="5">
        <v>1750.8479884900801</v>
      </c>
      <c r="U116" s="5">
        <v>2456.9352261539921</v>
      </c>
      <c r="V116" s="5">
        <v>2150.4718637785209</v>
      </c>
      <c r="W116" s="5">
        <v>2486.9991640563339</v>
      </c>
      <c r="X116" s="5">
        <v>2036.3095906774799</v>
      </c>
      <c r="Y116" s="5">
        <v>1866.298761357335</v>
      </c>
      <c r="Z116" s="5">
        <v>2805.858699776104</v>
      </c>
      <c r="AA116" s="5">
        <v>2394.086703680553</v>
      </c>
      <c r="AB116" s="5">
        <v>2548.8742606256901</v>
      </c>
      <c r="AC116" s="5">
        <v>2351.667301477662</v>
      </c>
      <c r="AD116" s="5">
        <v>2487.9143243610511</v>
      </c>
      <c r="AE116" s="5">
        <v>1960.6953879551161</v>
      </c>
    </row>
    <row r="117" spans="1:31">
      <c r="A117" s="56" t="s">
        <v>70</v>
      </c>
      <c r="B117" s="56" t="s">
        <v>199</v>
      </c>
      <c r="C117" s="56" t="s">
        <v>166</v>
      </c>
      <c r="D117" s="5">
        <v>-452.60205389370032</v>
      </c>
      <c r="E117" s="5">
        <v>-675.48956404980049</v>
      </c>
      <c r="F117" s="5">
        <v>-2149.2329983365562</v>
      </c>
      <c r="G117" s="5">
        <v>-2387.35393531409</v>
      </c>
      <c r="H117" s="5">
        <v>-2442.095162145863</v>
      </c>
      <c r="I117" s="5">
        <v>-4539.81582171637</v>
      </c>
      <c r="J117" s="5">
        <v>-4548.0790434410328</v>
      </c>
      <c r="K117" s="5">
        <v>-5180.307836756655</v>
      </c>
      <c r="L117" s="5">
        <v>-3778.2029518389782</v>
      </c>
      <c r="M117" s="5">
        <v>-4005.0873603943351</v>
      </c>
      <c r="N117" s="5">
        <v>-4720.930627280849</v>
      </c>
      <c r="O117" s="5">
        <v>-4424.8103751012623</v>
      </c>
      <c r="P117" s="5">
        <v>-4643.6529156464967</v>
      </c>
      <c r="Q117" s="5">
        <v>-4057.669726923486</v>
      </c>
      <c r="R117" s="5">
        <v>-4461.4330623846708</v>
      </c>
      <c r="S117" s="5">
        <v>-4537.7056780313878</v>
      </c>
      <c r="T117" s="5">
        <v>-6436.7414616480746</v>
      </c>
      <c r="U117" s="5">
        <v>-5591.4925406435259</v>
      </c>
      <c r="V117" s="5">
        <v>-5990.6875269353732</v>
      </c>
      <c r="W117" s="5">
        <v>-5479.0169214695707</v>
      </c>
      <c r="X117" s="5">
        <v>-7008.8185880489791</v>
      </c>
      <c r="Y117" s="5">
        <v>-6835.7125079421912</v>
      </c>
      <c r="Z117" s="5">
        <v>-5815.7488992169501</v>
      </c>
      <c r="AA117" s="5">
        <v>-6211.451271951003</v>
      </c>
      <c r="AB117" s="5">
        <v>-5959.3453217842489</v>
      </c>
      <c r="AC117" s="5">
        <v>-6222.5481436525024</v>
      </c>
      <c r="AD117" s="5">
        <v>-5341.0328742782958</v>
      </c>
      <c r="AE117" s="5">
        <v>-6652.6396023556026</v>
      </c>
    </row>
    <row r="118" spans="1:31">
      <c r="A118" s="56" t="s">
        <v>70</v>
      </c>
      <c r="B118" s="56" t="s">
        <v>199</v>
      </c>
      <c r="C118" s="56" t="s">
        <v>189</v>
      </c>
      <c r="D118" s="5">
        <v>3891.587292546646</v>
      </c>
      <c r="E118" s="5">
        <v>2843.800964409877</v>
      </c>
      <c r="F118" s="5">
        <v>1006.278267530864</v>
      </c>
      <c r="G118" s="5">
        <v>836.45915888455875</v>
      </c>
      <c r="H118" s="5">
        <v>1271.59314930959</v>
      </c>
      <c r="I118" s="5">
        <v>-1836.1688184314651</v>
      </c>
      <c r="J118" s="5">
        <v>-1765.581900700266</v>
      </c>
      <c r="K118" s="5">
        <v>-2384.7793613926442</v>
      </c>
      <c r="L118" s="5">
        <v>-1614.965731870793</v>
      </c>
      <c r="M118" s="5">
        <v>-1553.1754117753201</v>
      </c>
      <c r="N118" s="5">
        <v>-3041.659823402154</v>
      </c>
      <c r="O118" s="5">
        <v>-2416.6391115612719</v>
      </c>
      <c r="P118" s="5">
        <v>-2802.066209410852</v>
      </c>
      <c r="Q118" s="5">
        <v>-1467.8141972535821</v>
      </c>
      <c r="R118" s="5">
        <v>-1809.0077252326901</v>
      </c>
      <c r="S118" s="5">
        <v>-1612.387591568483</v>
      </c>
      <c r="T118" s="5">
        <v>-4685.8934731579948</v>
      </c>
      <c r="U118" s="5">
        <v>-3134.5573144895338</v>
      </c>
      <c r="V118" s="5">
        <v>-3840.2156631568519</v>
      </c>
      <c r="W118" s="5">
        <v>-2992.0177574132372</v>
      </c>
      <c r="X118" s="5">
        <v>-4972.5089973714976</v>
      </c>
      <c r="Y118" s="5">
        <v>-4969.4137465848562</v>
      </c>
      <c r="Z118" s="5">
        <v>-3009.890199440847</v>
      </c>
      <c r="AA118" s="5">
        <v>-3817.36456827045</v>
      </c>
      <c r="AB118" s="5">
        <v>-3410.4710611585592</v>
      </c>
      <c r="AC118" s="5">
        <v>-3870.8808421748408</v>
      </c>
      <c r="AD118" s="5">
        <v>-2853.1185499172452</v>
      </c>
      <c r="AE118" s="5">
        <v>-4691.944214400487</v>
      </c>
    </row>
    <row r="119" spans="1:3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</row>
    <row r="120" spans="1:31">
      <c r="A120" s="56" t="s">
        <v>70</v>
      </c>
      <c r="B120" s="56" t="s">
        <v>200</v>
      </c>
      <c r="C120" s="56" t="s">
        <v>165</v>
      </c>
      <c r="D120" s="5">
        <v>2326.572994201234</v>
      </c>
      <c r="E120" s="5">
        <v>912.87481816949548</v>
      </c>
      <c r="F120" s="5">
        <v>953.74227367841456</v>
      </c>
      <c r="G120" s="5">
        <v>944.70673168067424</v>
      </c>
      <c r="H120" s="5">
        <v>815.80133382266979</v>
      </c>
      <c r="I120" s="5">
        <v>814.52835587178481</v>
      </c>
      <c r="J120" s="5">
        <v>669.29462651410006</v>
      </c>
      <c r="K120" s="5">
        <v>498.82491817172502</v>
      </c>
      <c r="L120" s="5">
        <v>665.18019526179478</v>
      </c>
      <c r="M120" s="5">
        <v>388.48451367504498</v>
      </c>
      <c r="N120" s="5">
        <v>802.59174780744502</v>
      </c>
      <c r="O120" s="5">
        <v>732.15808665471013</v>
      </c>
      <c r="P120" s="5">
        <v>627.50155929886012</v>
      </c>
      <c r="Q120" s="5">
        <v>1063.0777693995201</v>
      </c>
      <c r="R120" s="5">
        <v>1389.080369120024</v>
      </c>
      <c r="S120" s="5">
        <v>1121.988372568695</v>
      </c>
      <c r="T120" s="5">
        <v>1359.927928110631</v>
      </c>
      <c r="U120" s="5">
        <v>1205.0246114673</v>
      </c>
      <c r="V120" s="5">
        <v>1215.0664039425501</v>
      </c>
      <c r="W120" s="5">
        <v>1553.4804358001561</v>
      </c>
      <c r="X120" s="5">
        <v>1057.89625584753</v>
      </c>
      <c r="Y120" s="5">
        <v>1786.8709893355101</v>
      </c>
      <c r="Z120" s="5">
        <v>1560.17219124912</v>
      </c>
      <c r="AA120" s="5">
        <v>1532.5046384235241</v>
      </c>
      <c r="AB120" s="5">
        <v>1522.1890922937851</v>
      </c>
      <c r="AC120" s="5">
        <v>2002.657449839096</v>
      </c>
      <c r="AD120" s="5">
        <v>1792.392182696324</v>
      </c>
      <c r="AE120" s="5">
        <v>2424.5119908716051</v>
      </c>
    </row>
    <row r="121" spans="1:31">
      <c r="A121" s="56" t="s">
        <v>70</v>
      </c>
      <c r="B121" s="56" t="s">
        <v>200</v>
      </c>
      <c r="C121" s="56" t="s">
        <v>166</v>
      </c>
      <c r="D121" s="5">
        <v>-320.81520438115439</v>
      </c>
      <c r="E121" s="5">
        <v>-2953.6901360073862</v>
      </c>
      <c r="F121" s="5">
        <v>-1938.813395411652</v>
      </c>
      <c r="G121" s="5">
        <v>-2201.1232644149609</v>
      </c>
      <c r="H121" s="5">
        <v>-3127.9175241778639</v>
      </c>
      <c r="I121" s="5">
        <v>-3078.985613797825</v>
      </c>
      <c r="J121" s="5">
        <v>-6841.309781631413</v>
      </c>
      <c r="K121" s="5">
        <v>-7568.4130281525731</v>
      </c>
      <c r="L121" s="5">
        <v>-9152.2645663240964</v>
      </c>
      <c r="M121" s="5">
        <v>-11934.378782800341</v>
      </c>
      <c r="N121" s="5">
        <v>-10494.034389586761</v>
      </c>
      <c r="O121" s="5">
        <v>-9045.4162420093526</v>
      </c>
      <c r="P121" s="5">
        <v>-11155.3219544401</v>
      </c>
      <c r="Q121" s="5">
        <v>-10356.26091101867</v>
      </c>
      <c r="R121" s="5">
        <v>-10003.83342034604</v>
      </c>
      <c r="S121" s="5">
        <v>-10046.216353047401</v>
      </c>
      <c r="T121" s="5">
        <v>-9578.8758998339945</v>
      </c>
      <c r="U121" s="5">
        <v>-9910.0381002825452</v>
      </c>
      <c r="V121" s="5">
        <v>-9551.4320792320832</v>
      </c>
      <c r="W121" s="5">
        <v>-8107.5968965825859</v>
      </c>
      <c r="X121" s="5">
        <v>-9752.1303773245818</v>
      </c>
      <c r="Y121" s="5">
        <v>-8073.3457558565542</v>
      </c>
      <c r="Z121" s="5">
        <v>-7324.7584838233124</v>
      </c>
      <c r="AA121" s="5">
        <v>-8158.0829637137704</v>
      </c>
      <c r="AB121" s="5">
        <v>-8530.1479903013023</v>
      </c>
      <c r="AC121" s="5">
        <v>-8248.173117768838</v>
      </c>
      <c r="AD121" s="5">
        <v>-8340.3906440118699</v>
      </c>
      <c r="AE121" s="5">
        <v>-6895.0339762399417</v>
      </c>
    </row>
    <row r="122" spans="1:31">
      <c r="A122" s="56" t="s">
        <v>70</v>
      </c>
      <c r="B122" s="56" t="s">
        <v>200</v>
      </c>
      <c r="C122" s="56" t="s">
        <v>189</v>
      </c>
      <c r="D122" s="5">
        <v>2005.75778982008</v>
      </c>
      <c r="E122" s="5">
        <v>-2040.8153178378909</v>
      </c>
      <c r="F122" s="5">
        <v>-985.07112173323742</v>
      </c>
      <c r="G122" s="5">
        <v>-1256.4165327342871</v>
      </c>
      <c r="H122" s="5">
        <v>-2312.1161903551938</v>
      </c>
      <c r="I122" s="5">
        <v>-2264.4572579260412</v>
      </c>
      <c r="J122" s="5">
        <v>-6172.015155117313</v>
      </c>
      <c r="K122" s="5">
        <v>-7069.5881099808475</v>
      </c>
      <c r="L122" s="5">
        <v>-8487.0843710623012</v>
      </c>
      <c r="M122" s="5">
        <v>-11545.894269125291</v>
      </c>
      <c r="N122" s="5">
        <v>-9691.4426417793147</v>
      </c>
      <c r="O122" s="5">
        <v>-8313.2581553546424</v>
      </c>
      <c r="P122" s="5">
        <v>-10527.82039514124</v>
      </c>
      <c r="Q122" s="5">
        <v>-9293.1831416191544</v>
      </c>
      <c r="R122" s="5">
        <v>-8614.75305122602</v>
      </c>
      <c r="S122" s="5">
        <v>-8924.2279804787031</v>
      </c>
      <c r="T122" s="5">
        <v>-8218.9479717233626</v>
      </c>
      <c r="U122" s="5">
        <v>-8705.0134888152461</v>
      </c>
      <c r="V122" s="5">
        <v>-8336.3656752895331</v>
      </c>
      <c r="W122" s="5">
        <v>-6554.1164607824303</v>
      </c>
      <c r="X122" s="5">
        <v>-8694.2341214770513</v>
      </c>
      <c r="Y122" s="5">
        <v>-6286.4747665210443</v>
      </c>
      <c r="Z122" s="5">
        <v>-5764.5862925741912</v>
      </c>
      <c r="AA122" s="5">
        <v>-6625.5783252902456</v>
      </c>
      <c r="AB122" s="5">
        <v>-7007.9588980075168</v>
      </c>
      <c r="AC122" s="5">
        <v>-6245.5156679297424</v>
      </c>
      <c r="AD122" s="5">
        <v>-6547.9984613155457</v>
      </c>
      <c r="AE122" s="5">
        <v>-4470.5219853683366</v>
      </c>
    </row>
    <row r="123" spans="1:31"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</row>
    <row r="124" spans="1:31">
      <c r="A124" s="56" t="s">
        <v>73</v>
      </c>
      <c r="B124" s="56" t="s">
        <v>163</v>
      </c>
      <c r="C124" s="56" t="s">
        <v>165</v>
      </c>
      <c r="D124" s="5">
        <v>3492.9307863453391</v>
      </c>
      <c r="E124" s="5">
        <v>6060.9356921926483</v>
      </c>
      <c r="F124" s="5">
        <v>7304.8546040083666</v>
      </c>
      <c r="G124" s="5">
        <v>7336.426574216177</v>
      </c>
      <c r="H124" s="5">
        <v>7951.6821832746537</v>
      </c>
      <c r="I124" s="5">
        <v>7258.404341836128</v>
      </c>
      <c r="J124" s="5">
        <v>7608.1624660503148</v>
      </c>
      <c r="K124" s="5">
        <v>7680.1753463823088</v>
      </c>
      <c r="L124" s="5">
        <v>9897.970715592146</v>
      </c>
      <c r="M124" s="5">
        <v>9717.7912568390238</v>
      </c>
      <c r="N124" s="5">
        <v>13982.875367826269</v>
      </c>
      <c r="O124" s="5">
        <v>12064.85099242779</v>
      </c>
      <c r="P124" s="5">
        <v>13604.392871102829</v>
      </c>
      <c r="Q124" s="5">
        <v>10660.103589099739</v>
      </c>
      <c r="R124" s="5">
        <v>11784.15307137164</v>
      </c>
      <c r="S124" s="5">
        <v>12421.519265863881</v>
      </c>
      <c r="T124" s="5">
        <v>13339.338963001581</v>
      </c>
      <c r="U124" s="5">
        <v>11664.53789304051</v>
      </c>
      <c r="V124" s="5">
        <v>12081.02755983693</v>
      </c>
      <c r="W124" s="5">
        <v>11941.815796417581</v>
      </c>
      <c r="X124" s="5">
        <v>12547.115123699919</v>
      </c>
      <c r="Y124" s="5">
        <v>12457.246700882501</v>
      </c>
      <c r="Z124" s="5">
        <v>11389.08452758669</v>
      </c>
      <c r="AA124" s="5">
        <v>10202.841261445041</v>
      </c>
      <c r="AB124" s="5">
        <v>10919.17513039472</v>
      </c>
      <c r="AC124" s="5">
        <v>9800.099023322744</v>
      </c>
      <c r="AD124" s="5">
        <v>10329.96730719892</v>
      </c>
      <c r="AE124" s="5">
        <v>9461.1916891905257</v>
      </c>
    </row>
    <row r="125" spans="1:31">
      <c r="A125" s="56" t="s">
        <v>73</v>
      </c>
      <c r="B125" s="56" t="s">
        <v>163</v>
      </c>
      <c r="C125" s="56" t="s">
        <v>166</v>
      </c>
      <c r="D125" s="5">
        <v>-2971.3925169105451</v>
      </c>
      <c r="E125" s="5">
        <v>-1495.6073367471049</v>
      </c>
      <c r="F125" s="5">
        <v>-3918.8988117438539</v>
      </c>
      <c r="G125" s="5">
        <v>-4733.2742518470204</v>
      </c>
      <c r="H125" s="5">
        <v>-6577.7041163773101</v>
      </c>
      <c r="I125" s="5">
        <v>-6551.891840509581</v>
      </c>
      <c r="J125" s="5">
        <v>-6121.4329938960745</v>
      </c>
      <c r="K125" s="5">
        <v>-6686.0643760145022</v>
      </c>
      <c r="L125" s="5">
        <v>-9572.6035077808119</v>
      </c>
      <c r="M125" s="5">
        <v>-13196.453922345599</v>
      </c>
      <c r="N125" s="5">
        <v>-10203.323044486189</v>
      </c>
      <c r="O125" s="5">
        <v>-12182.51518652509</v>
      </c>
      <c r="P125" s="5">
        <v>-10609.77348223282</v>
      </c>
      <c r="Q125" s="5">
        <v>-14847.16217094292</v>
      </c>
      <c r="R125" s="5">
        <v>-13337.338154441049</v>
      </c>
      <c r="S125" s="5">
        <v>-14503.40555135359</v>
      </c>
      <c r="T125" s="5">
        <v>-12895.7133655135</v>
      </c>
      <c r="U125" s="5">
        <v>-14347.912743341891</v>
      </c>
      <c r="V125" s="5">
        <v>-14347.49535181445</v>
      </c>
      <c r="W125" s="5">
        <v>-16322.28247032155</v>
      </c>
      <c r="X125" s="5">
        <v>-16212.23415338757</v>
      </c>
      <c r="Y125" s="5">
        <v>-15331.81091078891</v>
      </c>
      <c r="Z125" s="5">
        <v>-17183.84416193084</v>
      </c>
      <c r="AA125" s="5">
        <v>-16506.66889079296</v>
      </c>
      <c r="AB125" s="5">
        <v>-18219.119628310651</v>
      </c>
      <c r="AC125" s="5">
        <v>-17783.773252146759</v>
      </c>
      <c r="AD125" s="5">
        <v>-16532.29347999844</v>
      </c>
      <c r="AE125" s="5">
        <v>-17761.46404313912</v>
      </c>
    </row>
    <row r="126" spans="1:31">
      <c r="A126" s="56" t="s">
        <v>73</v>
      </c>
      <c r="B126" s="56" t="s">
        <v>163</v>
      </c>
      <c r="C126" s="56" t="s">
        <v>189</v>
      </c>
      <c r="D126" s="5">
        <v>521.53826943479407</v>
      </c>
      <c r="E126" s="5">
        <v>4565.3283554455429</v>
      </c>
      <c r="F126" s="5">
        <v>3385.955792264514</v>
      </c>
      <c r="G126" s="5">
        <v>2603.152322369157</v>
      </c>
      <c r="H126" s="5">
        <v>1373.978066897344</v>
      </c>
      <c r="I126" s="5">
        <v>706.51250132654695</v>
      </c>
      <c r="J126" s="5">
        <v>1486.7294721542389</v>
      </c>
      <c r="K126" s="5">
        <v>994.11097036780666</v>
      </c>
      <c r="L126" s="5">
        <v>325.36720781133408</v>
      </c>
      <c r="M126" s="5">
        <v>-3478.6626655065788</v>
      </c>
      <c r="N126" s="5">
        <v>3779.5523233400818</v>
      </c>
      <c r="O126" s="5">
        <v>-117.6641940973004</v>
      </c>
      <c r="P126" s="5">
        <v>2994.6193888700132</v>
      </c>
      <c r="Q126" s="5">
        <v>-4187.0585818431791</v>
      </c>
      <c r="R126" s="5">
        <v>-1553.1850830694091</v>
      </c>
      <c r="S126" s="5">
        <v>-2081.8862854897138</v>
      </c>
      <c r="T126" s="5">
        <v>443.62559748808047</v>
      </c>
      <c r="U126" s="5">
        <v>-2683.374850301374</v>
      </c>
      <c r="V126" s="5">
        <v>-2266.4677919775199</v>
      </c>
      <c r="W126" s="5">
        <v>-4380.4666739039694</v>
      </c>
      <c r="X126" s="5">
        <v>-3665.1190296876562</v>
      </c>
      <c r="Y126" s="5">
        <v>-2874.564209906413</v>
      </c>
      <c r="Z126" s="5">
        <v>-5794.7596343441473</v>
      </c>
      <c r="AA126" s="5">
        <v>-6303.8276293479248</v>
      </c>
      <c r="AB126" s="5">
        <v>-7299.944497915938</v>
      </c>
      <c r="AC126" s="5">
        <v>-7983.6742288240184</v>
      </c>
      <c r="AD126" s="5">
        <v>-6202.3261727995196</v>
      </c>
      <c r="AE126" s="5">
        <v>-8300.2723539485942</v>
      </c>
    </row>
    <row r="127" spans="1:3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</row>
    <row r="128" spans="1:31">
      <c r="A128" s="56" t="s">
        <v>73</v>
      </c>
      <c r="B128" s="56" t="s">
        <v>197</v>
      </c>
      <c r="C128" s="56" t="s">
        <v>165</v>
      </c>
      <c r="D128" s="5">
        <v>1019.575459130651</v>
      </c>
      <c r="E128" s="5">
        <v>724.59628194661491</v>
      </c>
      <c r="F128" s="5">
        <v>1085.041799324385</v>
      </c>
      <c r="G128" s="5">
        <v>1294.180660474625</v>
      </c>
      <c r="H128" s="5">
        <v>2311.099381095491</v>
      </c>
      <c r="I128" s="5">
        <v>2617.2901293457262</v>
      </c>
      <c r="J128" s="5">
        <v>2050.8690457585758</v>
      </c>
      <c r="K128" s="5">
        <v>2464.3404848945602</v>
      </c>
      <c r="L128" s="5">
        <v>2470.0594142624291</v>
      </c>
      <c r="M128" s="5">
        <v>4187.3927959210332</v>
      </c>
      <c r="N128" s="5">
        <v>3867.5496467081848</v>
      </c>
      <c r="O128" s="5">
        <v>3386.6548883178539</v>
      </c>
      <c r="P128" s="5">
        <v>4097.4713887105136</v>
      </c>
      <c r="Q128" s="5">
        <v>4511.6866578251602</v>
      </c>
      <c r="R128" s="5">
        <v>3534.4810072908322</v>
      </c>
      <c r="S128" s="5">
        <v>3524.131163732528</v>
      </c>
      <c r="T128" s="5">
        <v>3586.3209120720239</v>
      </c>
      <c r="U128" s="5">
        <v>3666.6971357643761</v>
      </c>
      <c r="V128" s="5">
        <v>3501.8307352430052</v>
      </c>
      <c r="W128" s="5">
        <v>4525.3154084192547</v>
      </c>
      <c r="X128" s="5">
        <v>4716.7387124114821</v>
      </c>
      <c r="Y128" s="5">
        <v>3375.7672746359431</v>
      </c>
      <c r="Z128" s="5">
        <v>3082.0717178073128</v>
      </c>
      <c r="AA128" s="5">
        <v>4315.9005335712327</v>
      </c>
      <c r="AB128" s="5">
        <v>4550.5075424151728</v>
      </c>
      <c r="AC128" s="5">
        <v>4014.6787502877128</v>
      </c>
      <c r="AD128" s="5">
        <v>3836.555088710415</v>
      </c>
      <c r="AE128" s="5">
        <v>4150.5333114933301</v>
      </c>
    </row>
    <row r="129" spans="1:31">
      <c r="A129" s="56" t="s">
        <v>73</v>
      </c>
      <c r="B129" s="56" t="s">
        <v>197</v>
      </c>
      <c r="C129" s="56" t="s">
        <v>166</v>
      </c>
      <c r="D129" s="5">
        <v>-1869.0510175557349</v>
      </c>
      <c r="E129" s="5">
        <v>-2478.3395397485101</v>
      </c>
      <c r="F129" s="5">
        <v>-3292.6322681751408</v>
      </c>
      <c r="G129" s="5">
        <v>-2863.3923329374638</v>
      </c>
      <c r="H129" s="5">
        <v>-3535.6963339079111</v>
      </c>
      <c r="I129" s="5">
        <v>-2731.555026667254</v>
      </c>
      <c r="J129" s="5">
        <v>-3335.4694876956501</v>
      </c>
      <c r="K129" s="5">
        <v>-3470.1250180297511</v>
      </c>
      <c r="L129" s="5">
        <v>-4029.726155542834</v>
      </c>
      <c r="M129" s="5">
        <v>-4964.0466130028617</v>
      </c>
      <c r="N129" s="5">
        <v>-5978.6025250605708</v>
      </c>
      <c r="O129" s="5">
        <v>-6173.0034660044021</v>
      </c>
      <c r="P129" s="5">
        <v>-5687.2744873777356</v>
      </c>
      <c r="Q129" s="5">
        <v>-5771.2401159122001</v>
      </c>
      <c r="R129" s="5">
        <v>-6078.4458356462656</v>
      </c>
      <c r="S129" s="5">
        <v>-7638.7273318988728</v>
      </c>
      <c r="T129" s="5">
        <v>-7472.5758620599199</v>
      </c>
      <c r="U129" s="5">
        <v>-6752.8814077610941</v>
      </c>
      <c r="V129" s="5">
        <v>-6937.9195967978894</v>
      </c>
      <c r="W129" s="5">
        <v>-7049.3239748860733</v>
      </c>
      <c r="X129" s="5">
        <v>-7379.1360638763517</v>
      </c>
      <c r="Y129" s="5">
        <v>-7998.0644287004779</v>
      </c>
      <c r="Z129" s="5">
        <v>-8262.5675864410514</v>
      </c>
      <c r="AA129" s="5">
        <v>-6186.0983879615078</v>
      </c>
      <c r="AB129" s="5">
        <v>-7100.385423854379</v>
      </c>
      <c r="AC129" s="5">
        <v>-6357.4180418533952</v>
      </c>
      <c r="AD129" s="5">
        <v>-7573.6706284460106</v>
      </c>
      <c r="AE129" s="5">
        <v>-6573.9012368093199</v>
      </c>
    </row>
    <row r="130" spans="1:31">
      <c r="A130" s="56" t="s">
        <v>73</v>
      </c>
      <c r="B130" s="56" t="s">
        <v>197</v>
      </c>
      <c r="C130" s="56" t="s">
        <v>189</v>
      </c>
      <c r="D130" s="5">
        <v>-849.47555842508439</v>
      </c>
      <c r="E130" s="5">
        <v>-1753.743257801895</v>
      </c>
      <c r="F130" s="5">
        <v>-2207.5904688507571</v>
      </c>
      <c r="G130" s="5">
        <v>-1569.2116724628379</v>
      </c>
      <c r="H130" s="5">
        <v>-1224.5969528124201</v>
      </c>
      <c r="I130" s="5">
        <v>-114.2648973215282</v>
      </c>
      <c r="J130" s="5">
        <v>-1284.600441937074</v>
      </c>
      <c r="K130" s="5">
        <v>-1005.78453313519</v>
      </c>
      <c r="L130" s="5">
        <v>-1559.6667412804049</v>
      </c>
      <c r="M130" s="5">
        <v>-776.65381708182849</v>
      </c>
      <c r="N130" s="5">
        <v>-2111.052878352386</v>
      </c>
      <c r="O130" s="5">
        <v>-2786.3485776865482</v>
      </c>
      <c r="P130" s="5">
        <v>-1589.803098667222</v>
      </c>
      <c r="Q130" s="5">
        <v>-1259.5534580870401</v>
      </c>
      <c r="R130" s="5">
        <v>-2543.9648283554329</v>
      </c>
      <c r="S130" s="5">
        <v>-4114.5961681663448</v>
      </c>
      <c r="T130" s="5">
        <v>-3886.254949987896</v>
      </c>
      <c r="U130" s="5">
        <v>-3086.184271996719</v>
      </c>
      <c r="V130" s="5">
        <v>-3436.0888615548852</v>
      </c>
      <c r="W130" s="5">
        <v>-2524.008566466819</v>
      </c>
      <c r="X130" s="5">
        <v>-2662.3973514648701</v>
      </c>
      <c r="Y130" s="5">
        <v>-4622.2971540645358</v>
      </c>
      <c r="Z130" s="5">
        <v>-5180.4958686337377</v>
      </c>
      <c r="AA130" s="5">
        <v>-1870.1978543902751</v>
      </c>
      <c r="AB130" s="5">
        <v>-2549.8778814392058</v>
      </c>
      <c r="AC130" s="5">
        <v>-2342.7392915656819</v>
      </c>
      <c r="AD130" s="5">
        <v>-3737.115539735596</v>
      </c>
      <c r="AE130" s="5">
        <v>-2423.3679253159899</v>
      </c>
    </row>
    <row r="131" spans="1: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</row>
    <row r="132" spans="1:31">
      <c r="A132" s="56" t="s">
        <v>73</v>
      </c>
      <c r="B132" s="56" t="s">
        <v>198</v>
      </c>
      <c r="C132" s="56" t="s">
        <v>165</v>
      </c>
      <c r="D132" s="5">
        <v>2721.1330803091892</v>
      </c>
      <c r="E132" s="5">
        <v>4371.0173205751089</v>
      </c>
      <c r="F132" s="5">
        <v>3714.579491625871</v>
      </c>
      <c r="G132" s="5">
        <v>4604.913957446397</v>
      </c>
      <c r="H132" s="5">
        <v>5914.7910296081809</v>
      </c>
      <c r="I132" s="5">
        <v>7346.1526003469899</v>
      </c>
      <c r="J132" s="5">
        <v>11382.518141795599</v>
      </c>
      <c r="K132" s="5">
        <v>12794.164142811411</v>
      </c>
      <c r="L132" s="5">
        <v>16921.237870564579</v>
      </c>
      <c r="M132" s="5">
        <v>21450.190033810279</v>
      </c>
      <c r="N132" s="5">
        <v>18328.03973272736</v>
      </c>
      <c r="O132" s="5">
        <v>19008.573585706599</v>
      </c>
      <c r="P132" s="5">
        <v>18989.33605638755</v>
      </c>
      <c r="Q132" s="5">
        <v>21303.844804275359</v>
      </c>
      <c r="R132" s="5">
        <v>20569.2739918482</v>
      </c>
      <c r="S132" s="5">
        <v>21670.695605532848</v>
      </c>
      <c r="T132" s="5">
        <v>21526.14950485712</v>
      </c>
      <c r="U132" s="5">
        <v>22272.00800355418</v>
      </c>
      <c r="V132" s="5">
        <v>22567.67084096681</v>
      </c>
      <c r="W132" s="5">
        <v>21570.084042599949</v>
      </c>
      <c r="X132" s="5">
        <v>24091.303465765759</v>
      </c>
      <c r="Y132" s="5">
        <v>23066.565505392151</v>
      </c>
      <c r="Z132" s="5">
        <v>23200.578182337678</v>
      </c>
      <c r="AA132" s="5">
        <v>22694.11479566362</v>
      </c>
      <c r="AB132" s="5">
        <v>24297.26365686184</v>
      </c>
      <c r="AC132" s="5">
        <v>24369.799314460332</v>
      </c>
      <c r="AD132" s="5">
        <v>22681.64584966837</v>
      </c>
      <c r="AE132" s="5">
        <v>23578.152488959509</v>
      </c>
    </row>
    <row r="133" spans="1:31">
      <c r="A133" s="56" t="s">
        <v>73</v>
      </c>
      <c r="B133" s="56" t="s">
        <v>198</v>
      </c>
      <c r="C133" s="56" t="s">
        <v>166</v>
      </c>
      <c r="D133" s="5">
        <v>-8289.6142553055088</v>
      </c>
      <c r="E133" s="5">
        <v>-8038.3135648581274</v>
      </c>
      <c r="F133" s="5">
        <v>-5074.7823314913867</v>
      </c>
      <c r="G133" s="5">
        <v>-5254.4689475251471</v>
      </c>
      <c r="H133" s="5">
        <v>-4964.8655976646023</v>
      </c>
      <c r="I133" s="5">
        <v>-3933.4899783204928</v>
      </c>
      <c r="J133" s="5">
        <v>-3602.1402227993599</v>
      </c>
      <c r="K133" s="5">
        <v>-3318.9016119867438</v>
      </c>
      <c r="L133" s="5">
        <v>-5569.0417077067668</v>
      </c>
      <c r="M133" s="5">
        <v>-4084.241183792778</v>
      </c>
      <c r="N133" s="5">
        <v>-7253.4687084883499</v>
      </c>
      <c r="O133" s="5">
        <v>-5374.9197780278682</v>
      </c>
      <c r="P133" s="5">
        <v>-7066.7461192389928</v>
      </c>
      <c r="Q133" s="5">
        <v>-5092.8944904542896</v>
      </c>
      <c r="R133" s="5">
        <v>-6046.5002542964066</v>
      </c>
      <c r="S133" s="5">
        <v>-4934.5656919644016</v>
      </c>
      <c r="T133" s="5">
        <v>-5174.2625689881352</v>
      </c>
      <c r="U133" s="5">
        <v>-4658.4051222273238</v>
      </c>
      <c r="V133" s="5">
        <v>-4681.18496229018</v>
      </c>
      <c r="W133" s="5">
        <v>-5098.2264040691434</v>
      </c>
      <c r="X133" s="5">
        <v>-4097.4700696035907</v>
      </c>
      <c r="Y133" s="5">
        <v>-4320.854524289336</v>
      </c>
      <c r="Z133" s="5">
        <v>-3457.7919074902002</v>
      </c>
      <c r="AA133" s="5">
        <v>-4071.985966965131</v>
      </c>
      <c r="AB133" s="5">
        <v>-4031.1670787209951</v>
      </c>
      <c r="AC133" s="5">
        <v>-3930.26767597254</v>
      </c>
      <c r="AD133" s="5">
        <v>-3342.7830790103849</v>
      </c>
      <c r="AE133" s="5">
        <v>-3694.3350386721449</v>
      </c>
    </row>
    <row r="134" spans="1:31">
      <c r="A134" s="56" t="s">
        <v>73</v>
      </c>
      <c r="B134" s="56" t="s">
        <v>198</v>
      </c>
      <c r="C134" s="56" t="s">
        <v>189</v>
      </c>
      <c r="D134" s="5">
        <v>-5568.4811749963192</v>
      </c>
      <c r="E134" s="5">
        <v>-3667.296244283018</v>
      </c>
      <c r="F134" s="5">
        <v>-1360.2028398655159</v>
      </c>
      <c r="G134" s="5">
        <v>-649.55499007875005</v>
      </c>
      <c r="H134" s="5">
        <v>949.92543194357859</v>
      </c>
      <c r="I134" s="5">
        <v>3412.662622026497</v>
      </c>
      <c r="J134" s="5">
        <v>7780.3779189962388</v>
      </c>
      <c r="K134" s="5">
        <v>9475.2625308246679</v>
      </c>
      <c r="L134" s="5">
        <v>11352.196162857819</v>
      </c>
      <c r="M134" s="5">
        <v>17365.94885001751</v>
      </c>
      <c r="N134" s="5">
        <v>11074.571024239011</v>
      </c>
      <c r="O134" s="5">
        <v>13633.653807678729</v>
      </c>
      <c r="P134" s="5">
        <v>11922.589937148559</v>
      </c>
      <c r="Q134" s="5">
        <v>16210.950313821069</v>
      </c>
      <c r="R134" s="5">
        <v>14522.77373755179</v>
      </c>
      <c r="S134" s="5">
        <v>16736.129913568449</v>
      </c>
      <c r="T134" s="5">
        <v>16351.886935868981</v>
      </c>
      <c r="U134" s="5">
        <v>17613.602881326849</v>
      </c>
      <c r="V134" s="5">
        <v>17886.485878676631</v>
      </c>
      <c r="W134" s="5">
        <v>16471.857638530801</v>
      </c>
      <c r="X134" s="5">
        <v>19993.833396162161</v>
      </c>
      <c r="Y134" s="5">
        <v>18745.710981102809</v>
      </c>
      <c r="Z134" s="5">
        <v>19742.78627484748</v>
      </c>
      <c r="AA134" s="5">
        <v>18622.128828698489</v>
      </c>
      <c r="AB134" s="5">
        <v>20266.096578140841</v>
      </c>
      <c r="AC134" s="5">
        <v>20439.531638487791</v>
      </c>
      <c r="AD134" s="5">
        <v>19338.86277065799</v>
      </c>
      <c r="AE134" s="5">
        <v>19883.81745028737</v>
      </c>
    </row>
    <row r="135" spans="1:3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</row>
    <row r="136" spans="1:31">
      <c r="A136" s="56" t="s">
        <v>73</v>
      </c>
      <c r="B136" s="56" t="s">
        <v>199</v>
      </c>
      <c r="C136" s="56" t="s">
        <v>165</v>
      </c>
      <c r="D136" s="5">
        <v>4344.9825787087266</v>
      </c>
      <c r="E136" s="5">
        <v>3549.451525958094</v>
      </c>
      <c r="F136" s="5">
        <v>3240.200533705025</v>
      </c>
      <c r="G136" s="5">
        <v>3343.6852339563789</v>
      </c>
      <c r="H136" s="5">
        <v>3889.3094183364742</v>
      </c>
      <c r="I136" s="5">
        <v>2714.1469407817349</v>
      </c>
      <c r="J136" s="5">
        <v>2775.0607596802251</v>
      </c>
      <c r="K136" s="5">
        <v>2792.625752271028</v>
      </c>
      <c r="L136" s="5">
        <v>2159.14189489</v>
      </c>
      <c r="M136" s="5">
        <v>2447.91798965929</v>
      </c>
      <c r="N136" s="5">
        <v>1677.364270636941</v>
      </c>
      <c r="O136" s="5">
        <v>2008.3590511574259</v>
      </c>
      <c r="P136" s="5">
        <v>1841.7859692816901</v>
      </c>
      <c r="Q136" s="5">
        <v>2588.7277487373599</v>
      </c>
      <c r="R136" s="5">
        <v>2651.7567457960231</v>
      </c>
      <c r="S136" s="5">
        <v>2924.832410678755</v>
      </c>
      <c r="T136" s="5">
        <v>1749.9837687066599</v>
      </c>
      <c r="U136" s="5">
        <v>2455.4879543780039</v>
      </c>
      <c r="V136" s="5">
        <v>2149.4508098166812</v>
      </c>
      <c r="W136" s="5">
        <v>2480.2656143439849</v>
      </c>
      <c r="X136" s="5">
        <v>2036.997303637406</v>
      </c>
      <c r="Y136" s="5">
        <v>1869.1184546477859</v>
      </c>
      <c r="Z136" s="5">
        <v>2811.7231057245408</v>
      </c>
      <c r="AA136" s="5">
        <v>2394.4463168473312</v>
      </c>
      <c r="AB136" s="5">
        <v>2551.042951188615</v>
      </c>
      <c r="AC136" s="5">
        <v>2354.763439235564</v>
      </c>
      <c r="AD136" s="5">
        <v>2491.0760221416258</v>
      </c>
      <c r="AE136" s="5">
        <v>1964.3667618950151</v>
      </c>
    </row>
    <row r="137" spans="1:31">
      <c r="A137" s="56" t="s">
        <v>73</v>
      </c>
      <c r="B137" s="56" t="s">
        <v>199</v>
      </c>
      <c r="C137" s="56" t="s">
        <v>166</v>
      </c>
      <c r="D137" s="5">
        <v>-454.09554387091509</v>
      </c>
      <c r="E137" s="5">
        <v>-663.30442490508995</v>
      </c>
      <c r="F137" s="5">
        <v>-2062.685215828415</v>
      </c>
      <c r="G137" s="5">
        <v>-2443.4288367446111</v>
      </c>
      <c r="H137" s="5">
        <v>-2498.13917562598</v>
      </c>
      <c r="I137" s="5">
        <v>-4521.0248976220864</v>
      </c>
      <c r="J137" s="5">
        <v>-4567.0641359358151</v>
      </c>
      <c r="K137" s="5">
        <v>-5187.299171443934</v>
      </c>
      <c r="L137" s="5">
        <v>-3785.7704244956908</v>
      </c>
      <c r="M137" s="5">
        <v>-4011.8444249353151</v>
      </c>
      <c r="N137" s="5">
        <v>-4723.4997496258165</v>
      </c>
      <c r="O137" s="5">
        <v>-4422.0556859443304</v>
      </c>
      <c r="P137" s="5">
        <v>-4641.4102146736086</v>
      </c>
      <c r="Q137" s="5">
        <v>-4055.3281908268082</v>
      </c>
      <c r="R137" s="5">
        <v>-4461.3101844767498</v>
      </c>
      <c r="S137" s="5">
        <v>-4537.6759706309094</v>
      </c>
      <c r="T137" s="5">
        <v>-6438.4803307560333</v>
      </c>
      <c r="U137" s="5">
        <v>-5593.2195349254198</v>
      </c>
      <c r="V137" s="5">
        <v>-5992.6729332697769</v>
      </c>
      <c r="W137" s="5">
        <v>-5488.4253480976367</v>
      </c>
      <c r="X137" s="5">
        <v>-7006.5292525866435</v>
      </c>
      <c r="Y137" s="5">
        <v>-6830.5617694526454</v>
      </c>
      <c r="Z137" s="5">
        <v>-5811.2613485883221</v>
      </c>
      <c r="AA137" s="5">
        <v>-6214.1404424699967</v>
      </c>
      <c r="AB137" s="5">
        <v>-5956.742417343874</v>
      </c>
      <c r="AC137" s="5">
        <v>-6220.5294514462903</v>
      </c>
      <c r="AD137" s="5">
        <v>-5339.9795344268014</v>
      </c>
      <c r="AE137" s="5">
        <v>-6652.2035198193298</v>
      </c>
    </row>
    <row r="138" spans="1:31">
      <c r="A138" s="56" t="s">
        <v>73</v>
      </c>
      <c r="B138" s="56" t="s">
        <v>199</v>
      </c>
      <c r="C138" s="56" t="s">
        <v>189</v>
      </c>
      <c r="D138" s="5">
        <v>3890.8870348378118</v>
      </c>
      <c r="E138" s="5">
        <v>2886.147101053004</v>
      </c>
      <c r="F138" s="5">
        <v>1177.51531787661</v>
      </c>
      <c r="G138" s="5">
        <v>900.25639721176867</v>
      </c>
      <c r="H138" s="5">
        <v>1391.170242710494</v>
      </c>
      <c r="I138" s="5">
        <v>-1806.8779568403511</v>
      </c>
      <c r="J138" s="5">
        <v>-1792.00337625559</v>
      </c>
      <c r="K138" s="5">
        <v>-2394.6734191729061</v>
      </c>
      <c r="L138" s="5">
        <v>-1626.628529605691</v>
      </c>
      <c r="M138" s="5">
        <v>-1563.9264352760249</v>
      </c>
      <c r="N138" s="5">
        <v>-3046.135478988876</v>
      </c>
      <c r="O138" s="5">
        <v>-2413.6966347869029</v>
      </c>
      <c r="P138" s="5">
        <v>-2799.624245391919</v>
      </c>
      <c r="Q138" s="5">
        <v>-1466.6004420894481</v>
      </c>
      <c r="R138" s="5">
        <v>-1809.5534386807269</v>
      </c>
      <c r="S138" s="5">
        <v>-1612.843559952154</v>
      </c>
      <c r="T138" s="5">
        <v>-4688.4965620493731</v>
      </c>
      <c r="U138" s="5">
        <v>-3137.7315805474159</v>
      </c>
      <c r="V138" s="5">
        <v>-3843.2221234530962</v>
      </c>
      <c r="W138" s="5">
        <v>-3008.1597337536518</v>
      </c>
      <c r="X138" s="5">
        <v>-4969.5319489492376</v>
      </c>
      <c r="Y138" s="5">
        <v>-4961.4433148048593</v>
      </c>
      <c r="Z138" s="5">
        <v>-2999.5382428637809</v>
      </c>
      <c r="AA138" s="5">
        <v>-3819.694125622666</v>
      </c>
      <c r="AB138" s="5">
        <v>-3405.699466155259</v>
      </c>
      <c r="AC138" s="5">
        <v>-3865.7660122107259</v>
      </c>
      <c r="AD138" s="5">
        <v>-2848.9035122851751</v>
      </c>
      <c r="AE138" s="5">
        <v>-4687.836757924315</v>
      </c>
    </row>
    <row r="139" spans="1:3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</row>
    <row r="140" spans="1:31">
      <c r="A140" s="56" t="s">
        <v>73</v>
      </c>
      <c r="B140" s="56" t="s">
        <v>200</v>
      </c>
      <c r="C140" s="56" t="s">
        <v>165</v>
      </c>
      <c r="D140" s="5">
        <v>2320.7519078071768</v>
      </c>
      <c r="E140" s="5">
        <v>906.26588645589538</v>
      </c>
      <c r="F140" s="5">
        <v>962.54870806242502</v>
      </c>
      <c r="G140" s="5">
        <v>911.5085341346952</v>
      </c>
      <c r="H140" s="5">
        <v>697.30848088272501</v>
      </c>
      <c r="I140" s="5">
        <v>822.89878695917992</v>
      </c>
      <c r="J140" s="5">
        <v>661.53669184676482</v>
      </c>
      <c r="K140" s="5">
        <v>499.19490299567008</v>
      </c>
      <c r="L140" s="5">
        <v>664.516795111085</v>
      </c>
      <c r="M140" s="5">
        <v>389.40122005034999</v>
      </c>
      <c r="N140" s="5">
        <v>802.53326961914536</v>
      </c>
      <c r="O140" s="5">
        <v>730.92478286856965</v>
      </c>
      <c r="P140" s="5">
        <v>627.4054679564</v>
      </c>
      <c r="Q140" s="5">
        <v>1062.3955474377001</v>
      </c>
      <c r="R140" s="5">
        <v>1388.6201217883849</v>
      </c>
      <c r="S140" s="5">
        <v>1121.709825855075</v>
      </c>
      <c r="T140" s="5">
        <v>1359.08479669348</v>
      </c>
      <c r="U140" s="5">
        <v>1204.488037245475</v>
      </c>
      <c r="V140" s="5">
        <v>1214.199371377845</v>
      </c>
      <c r="W140" s="5">
        <v>1552.6919923488999</v>
      </c>
      <c r="X140" s="5">
        <v>1057.050547998705</v>
      </c>
      <c r="Y140" s="5">
        <v>1786.61743330589</v>
      </c>
      <c r="Z140" s="5">
        <v>1559.650647610219</v>
      </c>
      <c r="AA140" s="5">
        <v>1531.4150251097301</v>
      </c>
      <c r="AB140" s="5">
        <v>1523.010888496415</v>
      </c>
      <c r="AC140" s="5">
        <v>2001.93633476383</v>
      </c>
      <c r="AD140" s="5">
        <v>1792.642954403515</v>
      </c>
      <c r="AE140" s="5">
        <v>2424.7891185007111</v>
      </c>
    </row>
    <row r="141" spans="1:31">
      <c r="A141" s="56" t="s">
        <v>73</v>
      </c>
      <c r="B141" s="56" t="s">
        <v>200</v>
      </c>
      <c r="C141" s="56" t="s">
        <v>166</v>
      </c>
      <c r="D141" s="5">
        <v>-315.22047865837982</v>
      </c>
      <c r="E141" s="5">
        <v>-2936.701840869529</v>
      </c>
      <c r="F141" s="5">
        <v>-1958.226509487276</v>
      </c>
      <c r="G141" s="5">
        <v>-2196.150591174031</v>
      </c>
      <c r="H141" s="5">
        <v>-3187.7852696217201</v>
      </c>
      <c r="I141" s="5">
        <v>-3020.9310561503448</v>
      </c>
      <c r="J141" s="5">
        <v>-6852.0402648045801</v>
      </c>
      <c r="K141" s="5">
        <v>-7568.1104518800494</v>
      </c>
      <c r="L141" s="5">
        <v>-9155.7848948941373</v>
      </c>
      <c r="M141" s="5">
        <v>-11936.10715220342</v>
      </c>
      <c r="N141" s="5">
        <v>-10499.46825985698</v>
      </c>
      <c r="O141" s="5">
        <v>-9046.8691839765452</v>
      </c>
      <c r="P141" s="5">
        <v>-11155.187449915829</v>
      </c>
      <c r="Q141" s="5">
        <v>-10360.133379239111</v>
      </c>
      <c r="R141" s="5">
        <v>-10004.69050923461</v>
      </c>
      <c r="S141" s="5">
        <v>-10048.51372581531</v>
      </c>
      <c r="T141" s="5">
        <v>-9579.8458180132766</v>
      </c>
      <c r="U141" s="5">
        <v>-9910.8002157268165</v>
      </c>
      <c r="V141" s="5">
        <v>-9554.9064730689715</v>
      </c>
      <c r="W141" s="5">
        <v>-8111.9146567552634</v>
      </c>
      <c r="X141" s="5">
        <v>-9753.835614059104</v>
      </c>
      <c r="Y141" s="5">
        <v>-8074.0237356328971</v>
      </c>
      <c r="Z141" s="5">
        <v>-7327.6431766160267</v>
      </c>
      <c r="AA141" s="5">
        <v>-8159.8242444473481</v>
      </c>
      <c r="AB141" s="5">
        <v>-8533.5856211268601</v>
      </c>
      <c r="AC141" s="5">
        <v>-8249.2884406511985</v>
      </c>
      <c r="AD141" s="5">
        <v>-8343.1605002412143</v>
      </c>
      <c r="AE141" s="5">
        <v>-6897.1295315991774</v>
      </c>
    </row>
    <row r="142" spans="1:31">
      <c r="A142" s="56" t="s">
        <v>73</v>
      </c>
      <c r="B142" s="56" t="s">
        <v>200</v>
      </c>
      <c r="C142" s="56" t="s">
        <v>189</v>
      </c>
      <c r="D142" s="5">
        <v>2005.531429148798</v>
      </c>
      <c r="E142" s="5">
        <v>-2030.4359544136339</v>
      </c>
      <c r="F142" s="5">
        <v>-995.67780142485094</v>
      </c>
      <c r="G142" s="5">
        <v>-1284.6420570393359</v>
      </c>
      <c r="H142" s="5">
        <v>-2490.4767887389949</v>
      </c>
      <c r="I142" s="5">
        <v>-2198.0322691911651</v>
      </c>
      <c r="J142" s="5">
        <v>-6190.5035729578158</v>
      </c>
      <c r="K142" s="5">
        <v>-7068.9155488843789</v>
      </c>
      <c r="L142" s="5">
        <v>-8491.2680997830521</v>
      </c>
      <c r="M142" s="5">
        <v>-11546.705932153071</v>
      </c>
      <c r="N142" s="5">
        <v>-9696.9349902378326</v>
      </c>
      <c r="O142" s="5">
        <v>-8315.9444011079759</v>
      </c>
      <c r="P142" s="5">
        <v>-10527.78198195943</v>
      </c>
      <c r="Q142" s="5">
        <v>-9297.7378318014053</v>
      </c>
      <c r="R142" s="5">
        <v>-8616.0703874462197</v>
      </c>
      <c r="S142" s="5">
        <v>-8926.8038999602322</v>
      </c>
      <c r="T142" s="5">
        <v>-8220.7610213197968</v>
      </c>
      <c r="U142" s="5">
        <v>-8706.3121784813411</v>
      </c>
      <c r="V142" s="5">
        <v>-8340.7071016911268</v>
      </c>
      <c r="W142" s="5">
        <v>-6559.222664406363</v>
      </c>
      <c r="X142" s="5">
        <v>-8696.7850660603981</v>
      </c>
      <c r="Y142" s="5">
        <v>-6287.4063023270064</v>
      </c>
      <c r="Z142" s="5">
        <v>-5767.9925290058072</v>
      </c>
      <c r="AA142" s="5">
        <v>-6628.4092193376182</v>
      </c>
      <c r="AB142" s="5">
        <v>-7010.5747326304454</v>
      </c>
      <c r="AC142" s="5">
        <v>-6247.3521058873685</v>
      </c>
      <c r="AD142" s="5">
        <v>-6550.5175458376989</v>
      </c>
      <c r="AE142" s="5">
        <v>-4472.3404130984654</v>
      </c>
    </row>
    <row r="143" spans="1:31"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</row>
    <row r="144" spans="1:31">
      <c r="A144" s="56" t="s">
        <v>75</v>
      </c>
      <c r="B144" s="56" t="s">
        <v>163</v>
      </c>
      <c r="C144" s="56" t="s">
        <v>165</v>
      </c>
      <c r="D144" s="5">
        <v>3396.4948447277302</v>
      </c>
      <c r="E144" s="5">
        <v>6004.0951303223246</v>
      </c>
      <c r="F144" s="5">
        <v>7432.5327787077022</v>
      </c>
      <c r="G144" s="5">
        <v>7190.8028001835009</v>
      </c>
      <c r="H144" s="5">
        <v>7953.4118327258539</v>
      </c>
      <c r="I144" s="5">
        <v>7321.1764464624184</v>
      </c>
      <c r="J144" s="5">
        <v>7561.515575539921</v>
      </c>
      <c r="K144" s="5">
        <v>7687.2179203847263</v>
      </c>
      <c r="L144" s="5">
        <v>9874.2178995440554</v>
      </c>
      <c r="M144" s="5">
        <v>9691.2929834693823</v>
      </c>
      <c r="N144" s="5">
        <v>13957.563943697431</v>
      </c>
      <c r="O144" s="5">
        <v>12063.02872670228</v>
      </c>
      <c r="P144" s="5">
        <v>13602.05702139097</v>
      </c>
      <c r="Q144" s="5">
        <v>10649.794067771611</v>
      </c>
      <c r="R144" s="5">
        <v>11790.411361363511</v>
      </c>
      <c r="S144" s="5">
        <v>12416.37818330051</v>
      </c>
      <c r="T144" s="5">
        <v>13333.78205198489</v>
      </c>
      <c r="U144" s="5">
        <v>11659.61093351282</v>
      </c>
      <c r="V144" s="5">
        <v>12064.414895508649</v>
      </c>
      <c r="W144" s="5">
        <v>11913.429482729831</v>
      </c>
      <c r="X144" s="5">
        <v>12543.76477285982</v>
      </c>
      <c r="Y144" s="5">
        <v>12460.89235737761</v>
      </c>
      <c r="Z144" s="5">
        <v>11396.296009042189</v>
      </c>
      <c r="AA144" s="5">
        <v>10203.16423908505</v>
      </c>
      <c r="AB144" s="5">
        <v>10923.571548968021</v>
      </c>
      <c r="AC144" s="5">
        <v>9802.5388513972139</v>
      </c>
      <c r="AD144" s="5">
        <v>10330.22056518882</v>
      </c>
      <c r="AE144" s="5">
        <v>9460.8564375939804</v>
      </c>
    </row>
    <row r="145" spans="1:31">
      <c r="A145" s="56" t="s">
        <v>75</v>
      </c>
      <c r="B145" s="56" t="s">
        <v>163</v>
      </c>
      <c r="C145" s="56" t="s">
        <v>166</v>
      </c>
      <c r="D145" s="5">
        <v>-3052.1266838808901</v>
      </c>
      <c r="E145" s="5">
        <v>-1526.613110405325</v>
      </c>
      <c r="F145" s="5">
        <v>-3819.9822691852241</v>
      </c>
      <c r="G145" s="5">
        <v>-4228.8761497709147</v>
      </c>
      <c r="H145" s="5">
        <v>-5879.7335553851626</v>
      </c>
      <c r="I145" s="5">
        <v>-6573.2511038663242</v>
      </c>
      <c r="J145" s="5">
        <v>-6135.7524612656116</v>
      </c>
      <c r="K145" s="5">
        <v>-6683.3367609868719</v>
      </c>
      <c r="L145" s="5">
        <v>-9589.316888930578</v>
      </c>
      <c r="M145" s="5">
        <v>-13214.582874997839</v>
      </c>
      <c r="N145" s="5">
        <v>-10216.404285011249</v>
      </c>
      <c r="O145" s="5">
        <v>-12182.45542363727</v>
      </c>
      <c r="P145" s="5">
        <v>-10611.20809360225</v>
      </c>
      <c r="Q145" s="5">
        <v>-14857.10048007468</v>
      </c>
      <c r="R145" s="5">
        <v>-13337.18077398714</v>
      </c>
      <c r="S145" s="5">
        <v>-14506.52525824688</v>
      </c>
      <c r="T145" s="5">
        <v>-12896.454158400309</v>
      </c>
      <c r="U145" s="5">
        <v>-14348.552354837821</v>
      </c>
      <c r="V145" s="5">
        <v>-14356.490235019841</v>
      </c>
      <c r="W145" s="5">
        <v>-16340.19988317059</v>
      </c>
      <c r="X145" s="5">
        <v>-16212.134524171361</v>
      </c>
      <c r="Y145" s="5">
        <v>-15324.1069638153</v>
      </c>
      <c r="Z145" s="5">
        <v>-17172.884228551589</v>
      </c>
      <c r="AA145" s="5">
        <v>-16496.5272128211</v>
      </c>
      <c r="AB145" s="5">
        <v>-18210.465425559221</v>
      </c>
      <c r="AC145" s="5">
        <v>-17774.90342863882</v>
      </c>
      <c r="AD145" s="5">
        <v>-16528.679882644661</v>
      </c>
      <c r="AE145" s="5">
        <v>-17754.65751913932</v>
      </c>
    </row>
    <row r="146" spans="1:31">
      <c r="A146" s="56" t="s">
        <v>75</v>
      </c>
      <c r="B146" s="56" t="s">
        <v>163</v>
      </c>
      <c r="C146" s="56" t="s">
        <v>189</v>
      </c>
      <c r="D146" s="5">
        <v>344.36816084684051</v>
      </c>
      <c r="E146" s="5">
        <v>4477.482019916999</v>
      </c>
      <c r="F146" s="5">
        <v>3612.550509522478</v>
      </c>
      <c r="G146" s="5">
        <v>2961.9266504125858</v>
      </c>
      <c r="H146" s="5">
        <v>2073.6782773406908</v>
      </c>
      <c r="I146" s="5">
        <v>747.92534259609329</v>
      </c>
      <c r="J146" s="5">
        <v>1425.7631142743089</v>
      </c>
      <c r="K146" s="5">
        <v>1003.881159397854</v>
      </c>
      <c r="L146" s="5">
        <v>284.90101061347741</v>
      </c>
      <c r="M146" s="5">
        <v>-3523.28989152846</v>
      </c>
      <c r="N146" s="5">
        <v>3741.159658686187</v>
      </c>
      <c r="O146" s="5">
        <v>-119.4266969349919</v>
      </c>
      <c r="P146" s="5">
        <v>2990.848927788722</v>
      </c>
      <c r="Q146" s="5">
        <v>-4207.3064123030708</v>
      </c>
      <c r="R146" s="5">
        <v>-1546.769412623624</v>
      </c>
      <c r="S146" s="5">
        <v>-2090.1470749463701</v>
      </c>
      <c r="T146" s="5">
        <v>437.32789358458291</v>
      </c>
      <c r="U146" s="5">
        <v>-2688.9414213250002</v>
      </c>
      <c r="V146" s="5">
        <v>-2292.075339511186</v>
      </c>
      <c r="W146" s="5">
        <v>-4426.770400440766</v>
      </c>
      <c r="X146" s="5">
        <v>-3668.369751311548</v>
      </c>
      <c r="Y146" s="5">
        <v>-2863.214606437688</v>
      </c>
      <c r="Z146" s="5">
        <v>-5776.5882195093927</v>
      </c>
      <c r="AA146" s="5">
        <v>-6293.362973736057</v>
      </c>
      <c r="AB146" s="5">
        <v>-7286.8938765912062</v>
      </c>
      <c r="AC146" s="5">
        <v>-7972.3645772416094</v>
      </c>
      <c r="AD146" s="5">
        <v>-6198.4593174558377</v>
      </c>
      <c r="AE146" s="5">
        <v>-8293.8010815453399</v>
      </c>
    </row>
    <row r="147" spans="1:3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</row>
    <row r="148" spans="1:31">
      <c r="A148" s="56" t="s">
        <v>75</v>
      </c>
      <c r="B148" s="56" t="s">
        <v>197</v>
      </c>
      <c r="C148" s="56" t="s">
        <v>165</v>
      </c>
      <c r="D148" s="5">
        <v>1061.8261511375049</v>
      </c>
      <c r="E148" s="5">
        <v>734.18361734543021</v>
      </c>
      <c r="F148" s="5">
        <v>1052.7220552412491</v>
      </c>
      <c r="G148" s="5">
        <v>1112.048381400575</v>
      </c>
      <c r="H148" s="5">
        <v>1956.941883287664</v>
      </c>
      <c r="I148" s="5">
        <v>2620.894428046925</v>
      </c>
      <c r="J148" s="5">
        <v>2060.6493670114428</v>
      </c>
      <c r="K148" s="5">
        <v>2462.0536986671259</v>
      </c>
      <c r="L148" s="5">
        <v>2470.2061821078719</v>
      </c>
      <c r="M148" s="5">
        <v>4197.5785465093122</v>
      </c>
      <c r="N148" s="5">
        <v>3870.5323870075522</v>
      </c>
      <c r="O148" s="5">
        <v>3384.1557747234742</v>
      </c>
      <c r="P148" s="5">
        <v>4096.5349284132508</v>
      </c>
      <c r="Q148" s="5">
        <v>4513.3616798335161</v>
      </c>
      <c r="R148" s="5">
        <v>3531.816102286095</v>
      </c>
      <c r="S148" s="5">
        <v>3525.5212062622882</v>
      </c>
      <c r="T148" s="5">
        <v>3585.3122375297912</v>
      </c>
      <c r="U148" s="5">
        <v>3665.1714272268141</v>
      </c>
      <c r="V148" s="5">
        <v>3508.3398368284238</v>
      </c>
      <c r="W148" s="5">
        <v>4535.0867191206444</v>
      </c>
      <c r="X148" s="5">
        <v>4719.4283767450579</v>
      </c>
      <c r="Y148" s="5">
        <v>3375.7065868095192</v>
      </c>
      <c r="Z148" s="5">
        <v>3082.147138609399</v>
      </c>
      <c r="AA148" s="5">
        <v>4313.2831876337686</v>
      </c>
      <c r="AB148" s="5">
        <v>4547.2298561978114</v>
      </c>
      <c r="AC148" s="5">
        <v>4009.9331990208052</v>
      </c>
      <c r="AD148" s="5">
        <v>3834.362278182934</v>
      </c>
      <c r="AE148" s="5">
        <v>4147.6347612616601</v>
      </c>
    </row>
    <row r="149" spans="1:31">
      <c r="A149" s="56" t="s">
        <v>75</v>
      </c>
      <c r="B149" s="56" t="s">
        <v>197</v>
      </c>
      <c r="C149" s="56" t="s">
        <v>166</v>
      </c>
      <c r="D149" s="5">
        <v>-1859.3574113781351</v>
      </c>
      <c r="E149" s="5">
        <v>-2492.717568321264</v>
      </c>
      <c r="F149" s="5">
        <v>-3381.1105114138809</v>
      </c>
      <c r="G149" s="5">
        <v>-3336.22696870347</v>
      </c>
      <c r="H149" s="5">
        <v>-3928.0101505859252</v>
      </c>
      <c r="I149" s="5">
        <v>-2739.234008324092</v>
      </c>
      <c r="J149" s="5">
        <v>-3332.6366510017469</v>
      </c>
      <c r="K149" s="5">
        <v>-3474.0010561312788</v>
      </c>
      <c r="L149" s="5">
        <v>-4025.0737449431799</v>
      </c>
      <c r="M149" s="5">
        <v>-4942.0342870884879</v>
      </c>
      <c r="N149" s="5">
        <v>-5969.2243593486</v>
      </c>
      <c r="O149" s="5">
        <v>-6175.0789731980594</v>
      </c>
      <c r="P149" s="5">
        <v>-5687.8152385304411</v>
      </c>
      <c r="Q149" s="5">
        <v>-5765.8011456923541</v>
      </c>
      <c r="R149" s="5">
        <v>-6087.8082929085713</v>
      </c>
      <c r="S149" s="5">
        <v>-7637.1097903659993</v>
      </c>
      <c r="T149" s="5">
        <v>-7469.9384578650797</v>
      </c>
      <c r="U149" s="5">
        <v>-6749.8539955030083</v>
      </c>
      <c r="V149" s="5">
        <v>-6923.4717317341219</v>
      </c>
      <c r="W149" s="5">
        <v>-7028.2775679429324</v>
      </c>
      <c r="X149" s="5">
        <v>-7373.6999037317037</v>
      </c>
      <c r="Y149" s="5">
        <v>-7996.7222115810173</v>
      </c>
      <c r="Z149" s="5">
        <v>-8262.463507590981</v>
      </c>
      <c r="AA149" s="5">
        <v>-6184.4818249970331</v>
      </c>
      <c r="AB149" s="5">
        <v>-7100.4683182772706</v>
      </c>
      <c r="AC149" s="5">
        <v>-6358.5363822646787</v>
      </c>
      <c r="AD149" s="5">
        <v>-7575.1049777102444</v>
      </c>
      <c r="AE149" s="5">
        <v>-6573.6365014237999</v>
      </c>
    </row>
    <row r="150" spans="1:31">
      <c r="A150" s="56" t="s">
        <v>75</v>
      </c>
      <c r="B150" s="56" t="s">
        <v>197</v>
      </c>
      <c r="C150" s="56" t="s">
        <v>189</v>
      </c>
      <c r="D150" s="5">
        <v>-797.53126024063022</v>
      </c>
      <c r="E150" s="5">
        <v>-1758.5339509758339</v>
      </c>
      <c r="F150" s="5">
        <v>-2328.3884561726318</v>
      </c>
      <c r="G150" s="5">
        <v>-2224.1785873028939</v>
      </c>
      <c r="H150" s="5">
        <v>-1971.06826729826</v>
      </c>
      <c r="I150" s="5">
        <v>-118.339580277167</v>
      </c>
      <c r="J150" s="5">
        <v>-1271.9872839903039</v>
      </c>
      <c r="K150" s="5">
        <v>-1011.947357464153</v>
      </c>
      <c r="L150" s="5">
        <v>-1554.867562835308</v>
      </c>
      <c r="M150" s="5">
        <v>-744.45574057917565</v>
      </c>
      <c r="N150" s="5">
        <v>-2098.6919723410479</v>
      </c>
      <c r="O150" s="5">
        <v>-2790.9231984745852</v>
      </c>
      <c r="P150" s="5">
        <v>-1591.2803101171901</v>
      </c>
      <c r="Q150" s="5">
        <v>-1252.439465858838</v>
      </c>
      <c r="R150" s="5">
        <v>-2555.9921906224758</v>
      </c>
      <c r="S150" s="5">
        <v>-4111.5885841037116</v>
      </c>
      <c r="T150" s="5">
        <v>-3884.626220335289</v>
      </c>
      <c r="U150" s="5">
        <v>-3084.6825682761942</v>
      </c>
      <c r="V150" s="5">
        <v>-3415.1318949056981</v>
      </c>
      <c r="W150" s="5">
        <v>-2493.190848822288</v>
      </c>
      <c r="X150" s="5">
        <v>-2654.2715269866462</v>
      </c>
      <c r="Y150" s="5">
        <v>-4621.0156247714986</v>
      </c>
      <c r="Z150" s="5">
        <v>-5180.316368981581</v>
      </c>
      <c r="AA150" s="5">
        <v>-1871.198637363264</v>
      </c>
      <c r="AB150" s="5">
        <v>-2553.2384620794592</v>
      </c>
      <c r="AC150" s="5">
        <v>-2348.6031832438739</v>
      </c>
      <c r="AD150" s="5">
        <v>-3740.7426995273099</v>
      </c>
      <c r="AE150" s="5">
        <v>-2426.0017401621399</v>
      </c>
    </row>
    <row r="151" spans="1:3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</row>
    <row r="152" spans="1:31">
      <c r="A152" s="56" t="s">
        <v>75</v>
      </c>
      <c r="B152" s="56" t="s">
        <v>198</v>
      </c>
      <c r="C152" s="56" t="s">
        <v>165</v>
      </c>
      <c r="D152" s="5">
        <v>2763.717791018239</v>
      </c>
      <c r="E152" s="5">
        <v>4421.6091931170813</v>
      </c>
      <c r="F152" s="5">
        <v>3704.6162654562559</v>
      </c>
      <c r="G152" s="5">
        <v>4333.8135288107369</v>
      </c>
      <c r="H152" s="5">
        <v>5587.6933418535591</v>
      </c>
      <c r="I152" s="5">
        <v>7409.21993830258</v>
      </c>
      <c r="J152" s="5">
        <v>11364.46019717602</v>
      </c>
      <c r="K152" s="5">
        <v>12787.402276660239</v>
      </c>
      <c r="L152" s="5">
        <v>16929.449336911639</v>
      </c>
      <c r="M152" s="5">
        <v>21448.63424711582</v>
      </c>
      <c r="N152" s="5">
        <v>18330.84034129835</v>
      </c>
      <c r="O152" s="5">
        <v>19011.50001672954</v>
      </c>
      <c r="P152" s="5">
        <v>18993.730598401489</v>
      </c>
      <c r="Q152" s="5">
        <v>21309.014554339221</v>
      </c>
      <c r="R152" s="5">
        <v>20570.89753446099</v>
      </c>
      <c r="S152" s="5">
        <v>21670.438578834412</v>
      </c>
      <c r="T152" s="5">
        <v>21525.66254850792</v>
      </c>
      <c r="U152" s="5">
        <v>22271.57615233996</v>
      </c>
      <c r="V152" s="5">
        <v>22565.472061823319</v>
      </c>
      <c r="W152" s="5">
        <v>21564.024220980511</v>
      </c>
      <c r="X152" s="5">
        <v>24088.119640812802</v>
      </c>
      <c r="Y152" s="5">
        <v>23062.50772711957</v>
      </c>
      <c r="Z152" s="5">
        <v>23191.746551593191</v>
      </c>
      <c r="AA152" s="5">
        <v>22682.439179389399</v>
      </c>
      <c r="AB152" s="5">
        <v>24291.355325398479</v>
      </c>
      <c r="AC152" s="5">
        <v>24367.824285064511</v>
      </c>
      <c r="AD152" s="5">
        <v>22680.315657733368</v>
      </c>
      <c r="AE152" s="5">
        <v>23575.73297644436</v>
      </c>
    </row>
    <row r="153" spans="1:31">
      <c r="A153" s="56" t="s">
        <v>75</v>
      </c>
      <c r="B153" s="56" t="s">
        <v>198</v>
      </c>
      <c r="C153" s="56" t="s">
        <v>166</v>
      </c>
      <c r="D153" s="5">
        <v>-8207.8997739911756</v>
      </c>
      <c r="E153" s="5">
        <v>-7943.5429086302329</v>
      </c>
      <c r="F153" s="5">
        <v>-5009.9854646037302</v>
      </c>
      <c r="G153" s="5">
        <v>-4651.6042180706991</v>
      </c>
      <c r="H153" s="5">
        <v>-4649.7803108503877</v>
      </c>
      <c r="I153" s="5">
        <v>-3938.1796242639989</v>
      </c>
      <c r="J153" s="5">
        <v>-3580.6389716424492</v>
      </c>
      <c r="K153" s="5">
        <v>-3324.9686072204458</v>
      </c>
      <c r="L153" s="5">
        <v>-5557.4326817567162</v>
      </c>
      <c r="M153" s="5">
        <v>-4081.8189341075681</v>
      </c>
      <c r="N153" s="5">
        <v>-7240.2055624620216</v>
      </c>
      <c r="O153" s="5">
        <v>-5371.2528544040524</v>
      </c>
      <c r="P153" s="5">
        <v>-7063.4126115209383</v>
      </c>
      <c r="Q153" s="5">
        <v>-5088.2713373045717</v>
      </c>
      <c r="R153" s="5">
        <v>-6044.375154756176</v>
      </c>
      <c r="S153" s="5">
        <v>-4932.0873477371406</v>
      </c>
      <c r="T153" s="5">
        <v>-5173.5227768758523</v>
      </c>
      <c r="U153" s="5">
        <v>-4658.3813594339863</v>
      </c>
      <c r="V153" s="5">
        <v>-4681.6834889600505</v>
      </c>
      <c r="W153" s="5">
        <v>-5097.9287535217909</v>
      </c>
      <c r="X153" s="5">
        <v>-4098.7352436660549</v>
      </c>
      <c r="Y153" s="5">
        <v>-4322.3889828044839</v>
      </c>
      <c r="Z153" s="5">
        <v>-3460.3654710871801</v>
      </c>
      <c r="AA153" s="5">
        <v>-4074.9346747293798</v>
      </c>
      <c r="AB153" s="5">
        <v>-4032.79302756174</v>
      </c>
      <c r="AC153" s="5">
        <v>-3930.4600144744509</v>
      </c>
      <c r="AD153" s="5">
        <v>-3339.996629517434</v>
      </c>
      <c r="AE153" s="5">
        <v>-3693.463954968061</v>
      </c>
    </row>
    <row r="154" spans="1:31">
      <c r="A154" s="56" t="s">
        <v>75</v>
      </c>
      <c r="B154" s="56" t="s">
        <v>198</v>
      </c>
      <c r="C154" s="56" t="s">
        <v>189</v>
      </c>
      <c r="D154" s="5">
        <v>-5444.1819829729366</v>
      </c>
      <c r="E154" s="5">
        <v>-3521.933715513152</v>
      </c>
      <c r="F154" s="5">
        <v>-1305.3691991474741</v>
      </c>
      <c r="G154" s="5">
        <v>-317.79068925996222</v>
      </c>
      <c r="H154" s="5">
        <v>937.91303100317145</v>
      </c>
      <c r="I154" s="5">
        <v>3471.0403140385811</v>
      </c>
      <c r="J154" s="5">
        <v>7783.8212255335729</v>
      </c>
      <c r="K154" s="5">
        <v>9462.4336694397898</v>
      </c>
      <c r="L154" s="5">
        <v>11372.016655154919</v>
      </c>
      <c r="M154" s="5">
        <v>17366.81531300825</v>
      </c>
      <c r="N154" s="5">
        <v>11090.634778836329</v>
      </c>
      <c r="O154" s="5">
        <v>13640.24716232549</v>
      </c>
      <c r="P154" s="5">
        <v>11930.317986880549</v>
      </c>
      <c r="Q154" s="5">
        <v>16220.743217034649</v>
      </c>
      <c r="R154" s="5">
        <v>14526.522379704809</v>
      </c>
      <c r="S154" s="5">
        <v>16738.351231097269</v>
      </c>
      <c r="T154" s="5">
        <v>16352.13977163207</v>
      </c>
      <c r="U154" s="5">
        <v>17613.194792905972</v>
      </c>
      <c r="V154" s="5">
        <v>17883.788572863268</v>
      </c>
      <c r="W154" s="5">
        <v>16466.095467458719</v>
      </c>
      <c r="X154" s="5">
        <v>19989.38439714674</v>
      </c>
      <c r="Y154" s="5">
        <v>18740.118744315088</v>
      </c>
      <c r="Z154" s="5">
        <v>19731.381080506009</v>
      </c>
      <c r="AA154" s="5">
        <v>18607.504504660021</v>
      </c>
      <c r="AB154" s="5">
        <v>20258.562297836739</v>
      </c>
      <c r="AC154" s="5">
        <v>20437.36427059006</v>
      </c>
      <c r="AD154" s="5">
        <v>19340.319028215941</v>
      </c>
      <c r="AE154" s="5">
        <v>19882.269021476299</v>
      </c>
    </row>
    <row r="155" spans="1:3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</row>
    <row r="156" spans="1:31">
      <c r="A156" s="56" t="s">
        <v>75</v>
      </c>
      <c r="B156" s="56" t="s">
        <v>199</v>
      </c>
      <c r="C156" s="56" t="s">
        <v>165</v>
      </c>
      <c r="D156" s="5">
        <v>4344.1893464403456</v>
      </c>
      <c r="E156" s="5">
        <v>3519.2905284596768</v>
      </c>
      <c r="F156" s="5">
        <v>3155.5112658674211</v>
      </c>
      <c r="G156" s="5">
        <v>3223.8130941986492</v>
      </c>
      <c r="H156" s="5">
        <v>3713.688311455453</v>
      </c>
      <c r="I156" s="5">
        <v>2703.6470032849052</v>
      </c>
      <c r="J156" s="5">
        <v>2782.4971427407668</v>
      </c>
      <c r="K156" s="5">
        <v>2795.5284753640108</v>
      </c>
      <c r="L156" s="5">
        <v>2163.2372199681849</v>
      </c>
      <c r="M156" s="5">
        <v>2451.9119486190152</v>
      </c>
      <c r="N156" s="5">
        <v>1679.270803878695</v>
      </c>
      <c r="O156" s="5">
        <v>2008.1712635399899</v>
      </c>
      <c r="P156" s="5">
        <v>1841.5867062356449</v>
      </c>
      <c r="Q156" s="5">
        <v>2589.8555296699042</v>
      </c>
      <c r="R156" s="5">
        <v>2652.4253371519808</v>
      </c>
      <c r="S156" s="5">
        <v>2925.3180864629048</v>
      </c>
      <c r="T156" s="5">
        <v>1750.8479884900801</v>
      </c>
      <c r="U156" s="5">
        <v>2456.9352261539921</v>
      </c>
      <c r="V156" s="5">
        <v>2150.4718637785209</v>
      </c>
      <c r="W156" s="5">
        <v>2486.9991640563339</v>
      </c>
      <c r="X156" s="5">
        <v>2036.3095906774799</v>
      </c>
      <c r="Y156" s="5">
        <v>1866.298761357335</v>
      </c>
      <c r="Z156" s="5">
        <v>2805.858699776104</v>
      </c>
      <c r="AA156" s="5">
        <v>2394.086703680553</v>
      </c>
      <c r="AB156" s="5">
        <v>2548.8742606256901</v>
      </c>
      <c r="AC156" s="5">
        <v>2351.667301477662</v>
      </c>
      <c r="AD156" s="5">
        <v>2487.9143243610511</v>
      </c>
      <c r="AE156" s="5">
        <v>1960.6953879551161</v>
      </c>
    </row>
    <row r="157" spans="1:31">
      <c r="A157" s="56" t="s">
        <v>75</v>
      </c>
      <c r="B157" s="56" t="s">
        <v>199</v>
      </c>
      <c r="C157" s="56" t="s">
        <v>166</v>
      </c>
      <c r="D157" s="5">
        <v>-452.60205389370032</v>
      </c>
      <c r="E157" s="5">
        <v>-675.48956404980049</v>
      </c>
      <c r="F157" s="5">
        <v>-2149.2329983365562</v>
      </c>
      <c r="G157" s="5">
        <v>-2387.35393531409</v>
      </c>
      <c r="H157" s="5">
        <v>-2442.095162145863</v>
      </c>
      <c r="I157" s="5">
        <v>-4539.81582171637</v>
      </c>
      <c r="J157" s="5">
        <v>-4548.0790434410328</v>
      </c>
      <c r="K157" s="5">
        <v>-5180.307836756655</v>
      </c>
      <c r="L157" s="5">
        <v>-3778.2029518389782</v>
      </c>
      <c r="M157" s="5">
        <v>-4005.0873603943351</v>
      </c>
      <c r="N157" s="5">
        <v>-4720.930627280849</v>
      </c>
      <c r="O157" s="5">
        <v>-4424.8103751012623</v>
      </c>
      <c r="P157" s="5">
        <v>-4643.6529156464967</v>
      </c>
      <c r="Q157" s="5">
        <v>-4057.669726923486</v>
      </c>
      <c r="R157" s="5">
        <v>-4461.4330623846708</v>
      </c>
      <c r="S157" s="5">
        <v>-4537.7056780313878</v>
      </c>
      <c r="T157" s="5">
        <v>-6436.7414616480746</v>
      </c>
      <c r="U157" s="5">
        <v>-5591.4925406435259</v>
      </c>
      <c r="V157" s="5">
        <v>-5990.6875269353732</v>
      </c>
      <c r="W157" s="5">
        <v>-5479.0169214695707</v>
      </c>
      <c r="X157" s="5">
        <v>-7008.8185880489791</v>
      </c>
      <c r="Y157" s="5">
        <v>-6835.7125079421912</v>
      </c>
      <c r="Z157" s="5">
        <v>-5815.7488992169501</v>
      </c>
      <c r="AA157" s="5">
        <v>-6211.451271951003</v>
      </c>
      <c r="AB157" s="5">
        <v>-5959.3453217842489</v>
      </c>
      <c r="AC157" s="5">
        <v>-6222.5481436525024</v>
      </c>
      <c r="AD157" s="5">
        <v>-5341.0328742782958</v>
      </c>
      <c r="AE157" s="5">
        <v>-6652.6396023556026</v>
      </c>
    </row>
    <row r="158" spans="1:31">
      <c r="A158" s="56" t="s">
        <v>75</v>
      </c>
      <c r="B158" s="56" t="s">
        <v>199</v>
      </c>
      <c r="C158" s="56" t="s">
        <v>189</v>
      </c>
      <c r="D158" s="5">
        <v>3891.587292546646</v>
      </c>
      <c r="E158" s="5">
        <v>2843.800964409877</v>
      </c>
      <c r="F158" s="5">
        <v>1006.278267530864</v>
      </c>
      <c r="G158" s="5">
        <v>836.45915888455875</v>
      </c>
      <c r="H158" s="5">
        <v>1271.59314930959</v>
      </c>
      <c r="I158" s="5">
        <v>-1836.1688184314651</v>
      </c>
      <c r="J158" s="5">
        <v>-1765.581900700266</v>
      </c>
      <c r="K158" s="5">
        <v>-2384.7793613926442</v>
      </c>
      <c r="L158" s="5">
        <v>-1614.965731870793</v>
      </c>
      <c r="M158" s="5">
        <v>-1553.1754117753201</v>
      </c>
      <c r="N158" s="5">
        <v>-3041.659823402154</v>
      </c>
      <c r="O158" s="5">
        <v>-2416.6391115612719</v>
      </c>
      <c r="P158" s="5">
        <v>-2802.066209410852</v>
      </c>
      <c r="Q158" s="5">
        <v>-1467.8141972535821</v>
      </c>
      <c r="R158" s="5">
        <v>-1809.0077252326901</v>
      </c>
      <c r="S158" s="5">
        <v>-1612.387591568483</v>
      </c>
      <c r="T158" s="5">
        <v>-4685.8934731579948</v>
      </c>
      <c r="U158" s="5">
        <v>-3134.5573144895338</v>
      </c>
      <c r="V158" s="5">
        <v>-3840.2156631568519</v>
      </c>
      <c r="W158" s="5">
        <v>-2992.0177574132372</v>
      </c>
      <c r="X158" s="5">
        <v>-4972.5089973714976</v>
      </c>
      <c r="Y158" s="5">
        <v>-4969.4137465848562</v>
      </c>
      <c r="Z158" s="5">
        <v>-3009.890199440847</v>
      </c>
      <c r="AA158" s="5">
        <v>-3817.36456827045</v>
      </c>
      <c r="AB158" s="5">
        <v>-3410.4710611585592</v>
      </c>
      <c r="AC158" s="5">
        <v>-3870.8808421748408</v>
      </c>
      <c r="AD158" s="5">
        <v>-2853.1185499172452</v>
      </c>
      <c r="AE158" s="5">
        <v>-4691.944214400487</v>
      </c>
    </row>
    <row r="159" spans="1:3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</row>
    <row r="160" spans="1:31">
      <c r="A160" s="56" t="s">
        <v>75</v>
      </c>
      <c r="B160" s="56" t="s">
        <v>200</v>
      </c>
      <c r="C160" s="56" t="s">
        <v>165</v>
      </c>
      <c r="D160" s="5">
        <v>2326.572994201234</v>
      </c>
      <c r="E160" s="5">
        <v>912.87481816949548</v>
      </c>
      <c r="F160" s="5">
        <v>953.74227367841456</v>
      </c>
      <c r="G160" s="5">
        <v>944.70673168067424</v>
      </c>
      <c r="H160" s="5">
        <v>815.80133382266979</v>
      </c>
      <c r="I160" s="5">
        <v>814.52835587178481</v>
      </c>
      <c r="J160" s="5">
        <v>669.29462651410006</v>
      </c>
      <c r="K160" s="5">
        <v>498.82491817172502</v>
      </c>
      <c r="L160" s="5">
        <v>665.18019526179478</v>
      </c>
      <c r="M160" s="5">
        <v>388.48451367504498</v>
      </c>
      <c r="N160" s="5">
        <v>802.59174780744502</v>
      </c>
      <c r="O160" s="5">
        <v>732.15808665471013</v>
      </c>
      <c r="P160" s="5">
        <v>627.50155929886012</v>
      </c>
      <c r="Q160" s="5">
        <v>1063.0777693995201</v>
      </c>
      <c r="R160" s="5">
        <v>1389.080369120024</v>
      </c>
      <c r="S160" s="5">
        <v>1121.988372568695</v>
      </c>
      <c r="T160" s="5">
        <v>1359.927928110631</v>
      </c>
      <c r="U160" s="5">
        <v>1205.0246114673</v>
      </c>
      <c r="V160" s="5">
        <v>1215.0664039425501</v>
      </c>
      <c r="W160" s="5">
        <v>1553.4804358001561</v>
      </c>
      <c r="X160" s="5">
        <v>1057.89625584753</v>
      </c>
      <c r="Y160" s="5">
        <v>1786.8709893355101</v>
      </c>
      <c r="Z160" s="5">
        <v>1560.17219124912</v>
      </c>
      <c r="AA160" s="5">
        <v>1532.5046384235241</v>
      </c>
      <c r="AB160" s="5">
        <v>1522.1890922937851</v>
      </c>
      <c r="AC160" s="5">
        <v>2002.657449839096</v>
      </c>
      <c r="AD160" s="5">
        <v>1792.392182696324</v>
      </c>
      <c r="AE160" s="5">
        <v>2424.5119908716051</v>
      </c>
    </row>
    <row r="161" spans="1:31">
      <c r="A161" s="56" t="s">
        <v>75</v>
      </c>
      <c r="B161" s="56" t="s">
        <v>200</v>
      </c>
      <c r="C161" s="56" t="s">
        <v>166</v>
      </c>
      <c r="D161" s="5">
        <v>-320.81520438115439</v>
      </c>
      <c r="E161" s="5">
        <v>-2953.6901360073862</v>
      </c>
      <c r="F161" s="5">
        <v>-1938.813395411652</v>
      </c>
      <c r="G161" s="5">
        <v>-2201.1232644149609</v>
      </c>
      <c r="H161" s="5">
        <v>-3127.9175241778639</v>
      </c>
      <c r="I161" s="5">
        <v>-3078.985613797825</v>
      </c>
      <c r="J161" s="5">
        <v>-6841.309781631413</v>
      </c>
      <c r="K161" s="5">
        <v>-7568.4130281525731</v>
      </c>
      <c r="L161" s="5">
        <v>-9152.2645663240964</v>
      </c>
      <c r="M161" s="5">
        <v>-11934.378782800341</v>
      </c>
      <c r="N161" s="5">
        <v>-10494.034389586761</v>
      </c>
      <c r="O161" s="5">
        <v>-9045.4162420093526</v>
      </c>
      <c r="P161" s="5">
        <v>-11155.3219544401</v>
      </c>
      <c r="Q161" s="5">
        <v>-10356.26091101867</v>
      </c>
      <c r="R161" s="5">
        <v>-10003.83342034604</v>
      </c>
      <c r="S161" s="5">
        <v>-10046.216353047401</v>
      </c>
      <c r="T161" s="5">
        <v>-9578.8758998339945</v>
      </c>
      <c r="U161" s="5">
        <v>-9910.0381002825452</v>
      </c>
      <c r="V161" s="5">
        <v>-9551.4320792320832</v>
      </c>
      <c r="W161" s="5">
        <v>-8107.5968965825859</v>
      </c>
      <c r="X161" s="5">
        <v>-9752.1303773245818</v>
      </c>
      <c r="Y161" s="5">
        <v>-8073.3457558565542</v>
      </c>
      <c r="Z161" s="5">
        <v>-7324.7584838233124</v>
      </c>
      <c r="AA161" s="5">
        <v>-8158.0829637137704</v>
      </c>
      <c r="AB161" s="5">
        <v>-8530.1479903013023</v>
      </c>
      <c r="AC161" s="5">
        <v>-8248.173117768838</v>
      </c>
      <c r="AD161" s="5">
        <v>-8340.3906440118699</v>
      </c>
      <c r="AE161" s="5">
        <v>-6895.0339762399417</v>
      </c>
    </row>
    <row r="162" spans="1:31">
      <c r="A162" s="56" t="s">
        <v>75</v>
      </c>
      <c r="B162" s="56" t="s">
        <v>200</v>
      </c>
      <c r="C162" s="56" t="s">
        <v>189</v>
      </c>
      <c r="D162" s="5">
        <v>2005.75778982008</v>
      </c>
      <c r="E162" s="5">
        <v>-2040.8153178378909</v>
      </c>
      <c r="F162" s="5">
        <v>-985.07112173323742</v>
      </c>
      <c r="G162" s="5">
        <v>-1256.4165327342871</v>
      </c>
      <c r="H162" s="5">
        <v>-2312.1161903551938</v>
      </c>
      <c r="I162" s="5">
        <v>-2264.4572579260412</v>
      </c>
      <c r="J162" s="5">
        <v>-6172.015155117313</v>
      </c>
      <c r="K162" s="5">
        <v>-7069.5881099808475</v>
      </c>
      <c r="L162" s="5">
        <v>-8487.0843710623012</v>
      </c>
      <c r="M162" s="5">
        <v>-11545.894269125291</v>
      </c>
      <c r="N162" s="5">
        <v>-9691.4426417793147</v>
      </c>
      <c r="O162" s="5">
        <v>-8313.2581553546424</v>
      </c>
      <c r="P162" s="5">
        <v>-10527.82039514124</v>
      </c>
      <c r="Q162" s="5">
        <v>-9293.1831416191544</v>
      </c>
      <c r="R162" s="5">
        <v>-8614.75305122602</v>
      </c>
      <c r="S162" s="5">
        <v>-8924.2279804787031</v>
      </c>
      <c r="T162" s="5">
        <v>-8218.9479717233626</v>
      </c>
      <c r="U162" s="5">
        <v>-8705.0134888152461</v>
      </c>
      <c r="V162" s="5">
        <v>-8336.3656752895331</v>
      </c>
      <c r="W162" s="5">
        <v>-6554.1164607824303</v>
      </c>
      <c r="X162" s="5">
        <v>-8694.2341214770513</v>
      </c>
      <c r="Y162" s="5">
        <v>-6286.4747665210443</v>
      </c>
      <c r="Z162" s="5">
        <v>-5764.5862925741912</v>
      </c>
      <c r="AA162" s="5">
        <v>-6625.5783252902456</v>
      </c>
      <c r="AB162" s="5">
        <v>-7007.9588980075168</v>
      </c>
      <c r="AC162" s="5">
        <v>-6245.5156679297424</v>
      </c>
      <c r="AD162" s="5">
        <v>-6547.9984613155457</v>
      </c>
      <c r="AE162" s="5">
        <v>-4470.5219853683366</v>
      </c>
    </row>
    <row r="163" spans="1:31"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</row>
    <row r="164" spans="1:31">
      <c r="A164" s="56" t="s">
        <v>77</v>
      </c>
      <c r="B164" s="56" t="s">
        <v>163</v>
      </c>
      <c r="C164" s="56" t="s">
        <v>165</v>
      </c>
      <c r="D164" s="5">
        <v>3368.8526550723759</v>
      </c>
      <c r="E164" s="5">
        <v>5986.2869732271793</v>
      </c>
      <c r="F164" s="5">
        <v>7396.5457400622818</v>
      </c>
      <c r="G164" s="5">
        <v>7181.9075799180546</v>
      </c>
      <c r="H164" s="5">
        <v>8088.442930106381</v>
      </c>
      <c r="I164" s="5">
        <v>7529.1277499936195</v>
      </c>
      <c r="J164" s="5">
        <v>7847.5202248837068</v>
      </c>
      <c r="K164" s="5">
        <v>7838.5413906371332</v>
      </c>
      <c r="L164" s="5">
        <v>9181.5247910330691</v>
      </c>
      <c r="M164" s="5">
        <v>10337.11082594895</v>
      </c>
      <c r="N164" s="5">
        <v>14246.803297727411</v>
      </c>
      <c r="O164" s="5">
        <v>12624.08026662044</v>
      </c>
      <c r="P164" s="5">
        <v>11722.61097458937</v>
      </c>
      <c r="Q164" s="5">
        <v>10988.445996408929</v>
      </c>
      <c r="R164" s="5">
        <v>12480.38790116402</v>
      </c>
      <c r="S164" s="5">
        <v>12400.621985616161</v>
      </c>
      <c r="T164" s="5">
        <v>12773.25829803462</v>
      </c>
      <c r="U164" s="5">
        <v>11687.41346333303</v>
      </c>
      <c r="V164" s="5">
        <v>11493.827867605311</v>
      </c>
      <c r="W164" s="5">
        <v>12068.18096568377</v>
      </c>
      <c r="X164" s="5">
        <v>12478.12577581937</v>
      </c>
      <c r="Y164" s="5">
        <v>12376.440918504681</v>
      </c>
      <c r="Z164" s="5">
        <v>11005.285423516179</v>
      </c>
      <c r="AA164" s="5">
        <v>9460.6696925514862</v>
      </c>
      <c r="AB164" s="5">
        <v>10336.728059388861</v>
      </c>
      <c r="AC164" s="5">
        <v>8777.2162172413773</v>
      </c>
      <c r="AD164" s="5">
        <v>9639.5633105696761</v>
      </c>
      <c r="AE164" s="5">
        <v>8501.948290948556</v>
      </c>
    </row>
    <row r="165" spans="1:31">
      <c r="A165" s="56" t="s">
        <v>77</v>
      </c>
      <c r="B165" s="56" t="s">
        <v>163</v>
      </c>
      <c r="C165" s="56" t="s">
        <v>166</v>
      </c>
      <c r="D165" s="5">
        <v>-3070.6970861691052</v>
      </c>
      <c r="E165" s="5">
        <v>-1536.8866884634749</v>
      </c>
      <c r="F165" s="5">
        <v>-3818.1875528199012</v>
      </c>
      <c r="G165" s="5">
        <v>-4237.3568190713331</v>
      </c>
      <c r="H165" s="5">
        <v>-5973.4813099789744</v>
      </c>
      <c r="I165" s="5">
        <v>-6541.9242115353036</v>
      </c>
      <c r="J165" s="5">
        <v>-6453.5580335917803</v>
      </c>
      <c r="K165" s="5">
        <v>-6743.653845570655</v>
      </c>
      <c r="L165" s="5">
        <v>-10796.18149069209</v>
      </c>
      <c r="M165" s="5">
        <v>-14597.818315311421</v>
      </c>
      <c r="N165" s="5">
        <v>-11202.872071229251</v>
      </c>
      <c r="O165" s="5">
        <v>-12584.21473720267</v>
      </c>
      <c r="P165" s="5">
        <v>-13305.42276741639</v>
      </c>
      <c r="Q165" s="5">
        <v>-15451.543346272891</v>
      </c>
      <c r="R165" s="5">
        <v>-13096.583572279729</v>
      </c>
      <c r="S165" s="5">
        <v>-15089.89888976379</v>
      </c>
      <c r="T165" s="5">
        <v>-13165.01308680406</v>
      </c>
      <c r="U165" s="5">
        <v>-14425.934302834759</v>
      </c>
      <c r="V165" s="5">
        <v>-14578.73669691646</v>
      </c>
      <c r="W165" s="5">
        <v>-15917.77904813721</v>
      </c>
      <c r="X165" s="5">
        <v>-15899.78431679407</v>
      </c>
      <c r="Y165" s="5">
        <v>-14199.55682739578</v>
      </c>
      <c r="Z165" s="5">
        <v>-16770.789155132141</v>
      </c>
      <c r="AA165" s="5">
        <v>-16588.251410500921</v>
      </c>
      <c r="AB165" s="5">
        <v>-17689.602223564169</v>
      </c>
      <c r="AC165" s="5">
        <v>-17544.951277436779</v>
      </c>
      <c r="AD165" s="5">
        <v>-17041.545234355661</v>
      </c>
      <c r="AE165" s="5">
        <v>-18191.908786508979</v>
      </c>
    </row>
    <row r="166" spans="1:31">
      <c r="A166" s="56" t="s">
        <v>77</v>
      </c>
      <c r="B166" s="56" t="s">
        <v>163</v>
      </c>
      <c r="C166" s="56" t="s">
        <v>189</v>
      </c>
      <c r="D166" s="5">
        <v>298.15556890327071</v>
      </c>
      <c r="E166" s="5">
        <v>4449.4002847637039</v>
      </c>
      <c r="F166" s="5">
        <v>3578.3581872423811</v>
      </c>
      <c r="G166" s="5">
        <v>2944.5507608467219</v>
      </c>
      <c r="H166" s="5">
        <v>2114.961620127408</v>
      </c>
      <c r="I166" s="5">
        <v>987.20353845831505</v>
      </c>
      <c r="J166" s="5">
        <v>1393.962191291927</v>
      </c>
      <c r="K166" s="5">
        <v>1094.887545066478</v>
      </c>
      <c r="L166" s="5">
        <v>-1614.6566996590191</v>
      </c>
      <c r="M166" s="5">
        <v>-4260.707489362474</v>
      </c>
      <c r="N166" s="5">
        <v>3043.9312264981531</v>
      </c>
      <c r="O166" s="5">
        <v>39.865529417776997</v>
      </c>
      <c r="P166" s="5">
        <v>-1582.811792827024</v>
      </c>
      <c r="Q166" s="5">
        <v>-4463.0973498639632</v>
      </c>
      <c r="R166" s="5">
        <v>-616.19567111570541</v>
      </c>
      <c r="S166" s="5">
        <v>-2689.2769041476308</v>
      </c>
      <c r="T166" s="5">
        <v>-391.75478876943998</v>
      </c>
      <c r="U166" s="5">
        <v>-2738.5208395017362</v>
      </c>
      <c r="V166" s="5">
        <v>-3084.9088293111508</v>
      </c>
      <c r="W166" s="5">
        <v>-3849.5980824534399</v>
      </c>
      <c r="X166" s="5">
        <v>-3421.6585409747058</v>
      </c>
      <c r="Y166" s="5">
        <v>-1823.1159088911079</v>
      </c>
      <c r="Z166" s="5">
        <v>-5765.5037316159614</v>
      </c>
      <c r="AA166" s="5">
        <v>-7127.5817179494352</v>
      </c>
      <c r="AB166" s="5">
        <v>-7352.8741641753131</v>
      </c>
      <c r="AC166" s="5">
        <v>-8767.7350601954058</v>
      </c>
      <c r="AD166" s="5">
        <v>-7401.9819237859847</v>
      </c>
      <c r="AE166" s="5">
        <v>-9689.9604955604191</v>
      </c>
    </row>
    <row r="167" spans="1:3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</row>
    <row r="168" spans="1:31">
      <c r="A168" s="56" t="s">
        <v>77</v>
      </c>
      <c r="B168" s="56" t="s">
        <v>197</v>
      </c>
      <c r="C168" s="56" t="s">
        <v>165</v>
      </c>
      <c r="D168" s="5">
        <v>1077.36331408307</v>
      </c>
      <c r="E168" s="5">
        <v>742.61242347114512</v>
      </c>
      <c r="F168" s="5">
        <v>1056.4504969464849</v>
      </c>
      <c r="G168" s="5">
        <v>1105.752905841734</v>
      </c>
      <c r="H168" s="5">
        <v>1956.991505129391</v>
      </c>
      <c r="I168" s="5">
        <v>2603.3354950598959</v>
      </c>
      <c r="J168" s="5">
        <v>2073.343338180865</v>
      </c>
      <c r="K168" s="5">
        <v>2281.921206285404</v>
      </c>
      <c r="L168" s="5">
        <v>2408.4919079483252</v>
      </c>
      <c r="M168" s="5">
        <v>3664.7958233846339</v>
      </c>
      <c r="N168" s="5">
        <v>3577.441756818419</v>
      </c>
      <c r="O168" s="5">
        <v>3394.412469733209</v>
      </c>
      <c r="P168" s="5">
        <v>4091.9671254178388</v>
      </c>
      <c r="Q168" s="5">
        <v>4082.3916965744688</v>
      </c>
      <c r="R168" s="5">
        <v>3471.0742646888302</v>
      </c>
      <c r="S168" s="5">
        <v>3786.714553474706</v>
      </c>
      <c r="T168" s="5">
        <v>3872.87986726381</v>
      </c>
      <c r="U168" s="5">
        <v>3768.1120800335962</v>
      </c>
      <c r="V168" s="5">
        <v>3660.1255190261559</v>
      </c>
      <c r="W168" s="5">
        <v>4727.040672064084</v>
      </c>
      <c r="X168" s="5">
        <v>4994.5813382674487</v>
      </c>
      <c r="Y168" s="5">
        <v>3822.570777136983</v>
      </c>
      <c r="Z168" s="5">
        <v>3210.794314371778</v>
      </c>
      <c r="AA168" s="5">
        <v>4349.3222413799849</v>
      </c>
      <c r="AB168" s="5">
        <v>4514.8270557574106</v>
      </c>
      <c r="AC168" s="5">
        <v>4167.3200818002688</v>
      </c>
      <c r="AD168" s="5">
        <v>3965.156080630959</v>
      </c>
      <c r="AE168" s="5">
        <v>4299.9923095819522</v>
      </c>
    </row>
    <row r="169" spans="1:31">
      <c r="A169" s="56" t="s">
        <v>77</v>
      </c>
      <c r="B169" s="56" t="s">
        <v>197</v>
      </c>
      <c r="C169" s="56" t="s">
        <v>166</v>
      </c>
      <c r="D169" s="5">
        <v>-1841.9354620868651</v>
      </c>
      <c r="E169" s="5">
        <v>-2482.9470016269261</v>
      </c>
      <c r="F169" s="5">
        <v>-3383.0207979270222</v>
      </c>
      <c r="G169" s="5">
        <v>-3360.396596021606</v>
      </c>
      <c r="H169" s="5">
        <v>-4020.7751473933599</v>
      </c>
      <c r="I169" s="5">
        <v>-2804.7771573984692</v>
      </c>
      <c r="J169" s="5">
        <v>-3445.54593581875</v>
      </c>
      <c r="K169" s="5">
        <v>-3704.0872204981151</v>
      </c>
      <c r="L169" s="5">
        <v>-4329.8560239457538</v>
      </c>
      <c r="M169" s="5">
        <v>-5952.2039849978919</v>
      </c>
      <c r="N169" s="5">
        <v>-6711.2117625798492</v>
      </c>
      <c r="O169" s="5">
        <v>-6676.7082119152165</v>
      </c>
      <c r="P169" s="5">
        <v>-5725.4670823830629</v>
      </c>
      <c r="Q169" s="5">
        <v>-6394.6359693257873</v>
      </c>
      <c r="R169" s="5">
        <v>-6176.8712691286082</v>
      </c>
      <c r="S169" s="5">
        <v>-7417.6726421379744</v>
      </c>
      <c r="T169" s="5">
        <v>-6806.5105335015724</v>
      </c>
      <c r="U169" s="5">
        <v>-6617.3041312324458</v>
      </c>
      <c r="V169" s="5">
        <v>-6632.528533262227</v>
      </c>
      <c r="W169" s="5">
        <v>-6839.7125247413087</v>
      </c>
      <c r="X169" s="5">
        <v>-6829.3842813024085</v>
      </c>
      <c r="Y169" s="5">
        <v>-7263.2461246805051</v>
      </c>
      <c r="Z169" s="5">
        <v>-7962.222080022957</v>
      </c>
      <c r="AA169" s="5">
        <v>-6023.0109190071134</v>
      </c>
      <c r="AB169" s="5">
        <v>-6959.6359455086686</v>
      </c>
      <c r="AC169" s="5">
        <v>-5882.9212884855024</v>
      </c>
      <c r="AD169" s="5">
        <v>-7401.6308120655776</v>
      </c>
      <c r="AE169" s="5">
        <v>-6227.1435797578024</v>
      </c>
    </row>
    <row r="170" spans="1:31">
      <c r="A170" s="56" t="s">
        <v>77</v>
      </c>
      <c r="B170" s="56" t="s">
        <v>197</v>
      </c>
      <c r="C170" s="56" t="s">
        <v>189</v>
      </c>
      <c r="D170" s="5">
        <v>-764.57214800379506</v>
      </c>
      <c r="E170" s="5">
        <v>-1740.33457815578</v>
      </c>
      <c r="F170" s="5">
        <v>-2326.570300980537</v>
      </c>
      <c r="G170" s="5">
        <v>-2254.6436901798711</v>
      </c>
      <c r="H170" s="5">
        <v>-2063.783642263968</v>
      </c>
      <c r="I170" s="5">
        <v>-201.4416623385728</v>
      </c>
      <c r="J170" s="5">
        <v>-1372.202597637885</v>
      </c>
      <c r="K170" s="5">
        <v>-1422.1660142127121</v>
      </c>
      <c r="L170" s="5">
        <v>-1921.3641159974291</v>
      </c>
      <c r="M170" s="5">
        <v>-2287.408161613258</v>
      </c>
      <c r="N170" s="5">
        <v>-3133.7700057614302</v>
      </c>
      <c r="O170" s="5">
        <v>-3282.2957421820061</v>
      </c>
      <c r="P170" s="5">
        <v>-1633.4999569652241</v>
      </c>
      <c r="Q170" s="5">
        <v>-2312.244272751318</v>
      </c>
      <c r="R170" s="5">
        <v>-2705.797004439778</v>
      </c>
      <c r="S170" s="5">
        <v>-3630.9580886632689</v>
      </c>
      <c r="T170" s="5">
        <v>-2933.6306662377619</v>
      </c>
      <c r="U170" s="5">
        <v>-2849.1920511988501</v>
      </c>
      <c r="V170" s="5">
        <v>-2972.4030142360712</v>
      </c>
      <c r="W170" s="5">
        <v>-2112.6718526772252</v>
      </c>
      <c r="X170" s="5">
        <v>-1834.80294303496</v>
      </c>
      <c r="Y170" s="5">
        <v>-3440.6753475435221</v>
      </c>
      <c r="Z170" s="5">
        <v>-4751.4277656511786</v>
      </c>
      <c r="AA170" s="5">
        <v>-1673.6886776271281</v>
      </c>
      <c r="AB170" s="5">
        <v>-2444.8088897512571</v>
      </c>
      <c r="AC170" s="5">
        <v>-1715.601206685234</v>
      </c>
      <c r="AD170" s="5">
        <v>-3436.4747314346191</v>
      </c>
      <c r="AE170" s="5">
        <v>-1927.15127017585</v>
      </c>
    </row>
    <row r="171" spans="1:3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</row>
    <row r="172" spans="1:31">
      <c r="A172" s="56" t="s">
        <v>77</v>
      </c>
      <c r="B172" s="56" t="s">
        <v>198</v>
      </c>
      <c r="C172" s="56" t="s">
        <v>165</v>
      </c>
      <c r="D172" s="5">
        <v>2766.5702328664552</v>
      </c>
      <c r="E172" s="5">
        <v>4423.7629646498553</v>
      </c>
      <c r="F172" s="5">
        <v>3687.4429614558899</v>
      </c>
      <c r="G172" s="5">
        <v>4324.6396799699332</v>
      </c>
      <c r="H172" s="5">
        <v>5705.045447510809</v>
      </c>
      <c r="I172" s="5">
        <v>7410.5425395645489</v>
      </c>
      <c r="J172" s="5">
        <v>8233.3864122547729</v>
      </c>
      <c r="K172" s="5">
        <v>8999.5475909812158</v>
      </c>
      <c r="L172" s="5">
        <v>11870.95768242144</v>
      </c>
      <c r="M172" s="5">
        <v>15482.312199728</v>
      </c>
      <c r="N172" s="5">
        <v>12712.192782305799</v>
      </c>
      <c r="O172" s="5">
        <v>14220.832320754331</v>
      </c>
      <c r="P172" s="5">
        <v>13500.135989062899</v>
      </c>
      <c r="Q172" s="5">
        <v>15264.834361526469</v>
      </c>
      <c r="R172" s="5">
        <v>12844.964202003521</v>
      </c>
      <c r="S172" s="5">
        <v>14438.715735680949</v>
      </c>
      <c r="T172" s="5">
        <v>13636.162457867111</v>
      </c>
      <c r="U172" s="5">
        <v>14200.65519287903</v>
      </c>
      <c r="V172" s="5">
        <v>15139.41788206198</v>
      </c>
      <c r="W172" s="5">
        <v>14768.15957081303</v>
      </c>
      <c r="X172" s="5">
        <v>15640.88067130387</v>
      </c>
      <c r="Y172" s="5">
        <v>14828.029552751979</v>
      </c>
      <c r="Z172" s="5">
        <v>17320.97369637428</v>
      </c>
      <c r="AA172" s="5">
        <v>16338.42619342756</v>
      </c>
      <c r="AB172" s="5">
        <v>17103.29473749872</v>
      </c>
      <c r="AC172" s="5">
        <v>17332.94471899969</v>
      </c>
      <c r="AD172" s="5">
        <v>16802.813762490401</v>
      </c>
      <c r="AE172" s="5">
        <v>18522.604215222658</v>
      </c>
    </row>
    <row r="173" spans="1:31">
      <c r="A173" s="56" t="s">
        <v>77</v>
      </c>
      <c r="B173" s="56" t="s">
        <v>198</v>
      </c>
      <c r="C173" s="56" t="s">
        <v>166</v>
      </c>
      <c r="D173" s="5">
        <v>-8198.7817975994076</v>
      </c>
      <c r="E173" s="5">
        <v>-7929.1883156604881</v>
      </c>
      <c r="F173" s="5">
        <v>-4982.0033083374146</v>
      </c>
      <c r="G173" s="5">
        <v>-4659.6269051595</v>
      </c>
      <c r="H173" s="5">
        <v>-4511.5124749785009</v>
      </c>
      <c r="I173" s="5">
        <v>-4074.5209174238648</v>
      </c>
      <c r="J173" s="5">
        <v>-3681.8696029858538</v>
      </c>
      <c r="K173" s="5">
        <v>-3460.6568685548768</v>
      </c>
      <c r="L173" s="5">
        <v>-4751.6038148855714</v>
      </c>
      <c r="M173" s="5">
        <v>-3708.2235077998889</v>
      </c>
      <c r="N173" s="5">
        <v>-6624.0303452717562</v>
      </c>
      <c r="O173" s="5">
        <v>-5014.002426925822</v>
      </c>
      <c r="P173" s="5">
        <v>-5524.2564444683176</v>
      </c>
      <c r="Q173" s="5">
        <v>-4526.2342976285772</v>
      </c>
      <c r="R173" s="5">
        <v>-6535.3954791050564</v>
      </c>
      <c r="S173" s="5">
        <v>-5183.6029285796849</v>
      </c>
      <c r="T173" s="5">
        <v>-5744.2909639059981</v>
      </c>
      <c r="U173" s="5">
        <v>-5252.745067034969</v>
      </c>
      <c r="V173" s="5">
        <v>-4790.5741266146097</v>
      </c>
      <c r="W173" s="5">
        <v>-5632.5491145231163</v>
      </c>
      <c r="X173" s="5">
        <v>-5279.1009809439229</v>
      </c>
      <c r="Y173" s="5">
        <v>-5490.7192097913003</v>
      </c>
      <c r="Z173" s="5">
        <v>-3670.4212831369041</v>
      </c>
      <c r="AA173" s="5">
        <v>-4008.2551344013241</v>
      </c>
      <c r="AB173" s="5">
        <v>-4064.5026051666759</v>
      </c>
      <c r="AC173" s="5">
        <v>-3586.500640974406</v>
      </c>
      <c r="AD173" s="5">
        <v>-3036.7292813795439</v>
      </c>
      <c r="AE173" s="5">
        <v>-3161.1551793908502</v>
      </c>
    </row>
    <row r="174" spans="1:31">
      <c r="A174" s="56" t="s">
        <v>77</v>
      </c>
      <c r="B174" s="56" t="s">
        <v>198</v>
      </c>
      <c r="C174" s="56" t="s">
        <v>189</v>
      </c>
      <c r="D174" s="5">
        <v>-5432.211564732952</v>
      </c>
      <c r="E174" s="5">
        <v>-3505.4253510106332</v>
      </c>
      <c r="F174" s="5">
        <v>-1294.5603468815241</v>
      </c>
      <c r="G174" s="5">
        <v>-334.98722518956669</v>
      </c>
      <c r="H174" s="5">
        <v>1193.5329725323079</v>
      </c>
      <c r="I174" s="5">
        <v>3336.021622140684</v>
      </c>
      <c r="J174" s="5">
        <v>4551.5168092689182</v>
      </c>
      <c r="K174" s="5">
        <v>5538.8907224263376</v>
      </c>
      <c r="L174" s="5">
        <v>7119.3538675358714</v>
      </c>
      <c r="M174" s="5">
        <v>11774.088691928109</v>
      </c>
      <c r="N174" s="5">
        <v>6088.1624370340469</v>
      </c>
      <c r="O174" s="5">
        <v>9206.8298938285043</v>
      </c>
      <c r="P174" s="5">
        <v>7975.8795445945798</v>
      </c>
      <c r="Q174" s="5">
        <v>10738.600063897889</v>
      </c>
      <c r="R174" s="5">
        <v>6309.5687228984652</v>
      </c>
      <c r="S174" s="5">
        <v>9255.1128071012699</v>
      </c>
      <c r="T174" s="5">
        <v>7891.8714939611164</v>
      </c>
      <c r="U174" s="5">
        <v>8947.9101258440642</v>
      </c>
      <c r="V174" s="5">
        <v>10348.843755447369</v>
      </c>
      <c r="W174" s="5">
        <v>9135.6104562899127</v>
      </c>
      <c r="X174" s="5">
        <v>10361.779690359939</v>
      </c>
      <c r="Y174" s="5">
        <v>9337.3103429606817</v>
      </c>
      <c r="Z174" s="5">
        <v>13650.552413237379</v>
      </c>
      <c r="AA174" s="5">
        <v>12330.171059026239</v>
      </c>
      <c r="AB174" s="5">
        <v>13038.792132332041</v>
      </c>
      <c r="AC174" s="5">
        <v>13746.444078025281</v>
      </c>
      <c r="AD174" s="5">
        <v>13766.084481110851</v>
      </c>
      <c r="AE174" s="5">
        <v>15361.449035831811</v>
      </c>
    </row>
    <row r="175" spans="1:3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</row>
    <row r="176" spans="1:31">
      <c r="A176" s="56" t="s">
        <v>77</v>
      </c>
      <c r="B176" s="56" t="s">
        <v>199</v>
      </c>
      <c r="C176" s="56" t="s">
        <v>165</v>
      </c>
      <c r="D176" s="5">
        <v>4345.0334468808323</v>
      </c>
      <c r="E176" s="5">
        <v>3511.57888188385</v>
      </c>
      <c r="F176" s="5">
        <v>3141.9452702469548</v>
      </c>
      <c r="G176" s="5">
        <v>3239.1483228473039</v>
      </c>
      <c r="H176" s="5">
        <v>3624.988734598076</v>
      </c>
      <c r="I176" s="5">
        <v>2769.2783858163989</v>
      </c>
      <c r="J176" s="5">
        <v>2983.7680823267692</v>
      </c>
      <c r="K176" s="5">
        <v>2892.5076006031031</v>
      </c>
      <c r="L176" s="5">
        <v>2054.5036737065452</v>
      </c>
      <c r="M176" s="5">
        <v>2279.616715796923</v>
      </c>
      <c r="N176" s="5">
        <v>1515.468635239605</v>
      </c>
      <c r="O176" s="5">
        <v>1747.435412312585</v>
      </c>
      <c r="P176" s="5">
        <v>1907.41557239757</v>
      </c>
      <c r="Q176" s="5">
        <v>2366.937537760155</v>
      </c>
      <c r="R176" s="5">
        <v>2386.3933916913652</v>
      </c>
      <c r="S176" s="5">
        <v>2690.2806245393349</v>
      </c>
      <c r="T176" s="5">
        <v>1736.589433292165</v>
      </c>
      <c r="U176" s="5">
        <v>2378.392709866996</v>
      </c>
      <c r="V176" s="5">
        <v>2034.4241010209689</v>
      </c>
      <c r="W176" s="5">
        <v>2319.0460726304218</v>
      </c>
      <c r="X176" s="5">
        <v>1944.619490175294</v>
      </c>
      <c r="Y176" s="5">
        <v>1713.025055744439</v>
      </c>
      <c r="Z176" s="5">
        <v>2452.1093431898239</v>
      </c>
      <c r="AA176" s="5">
        <v>2174.303449367535</v>
      </c>
      <c r="AB176" s="5">
        <v>2392.7449020086601</v>
      </c>
      <c r="AC176" s="5">
        <v>2235.9352011364249</v>
      </c>
      <c r="AD176" s="5">
        <v>2345.8089270925748</v>
      </c>
      <c r="AE176" s="5">
        <v>1929.9164344896051</v>
      </c>
    </row>
    <row r="177" spans="1:31">
      <c r="A177" s="56" t="s">
        <v>77</v>
      </c>
      <c r="B177" s="56" t="s">
        <v>199</v>
      </c>
      <c r="C177" s="56" t="s">
        <v>166</v>
      </c>
      <c r="D177" s="5">
        <v>-452.16798009426498</v>
      </c>
      <c r="E177" s="5">
        <v>-678.54498352218991</v>
      </c>
      <c r="F177" s="5">
        <v>-2158.6835566230911</v>
      </c>
      <c r="G177" s="5">
        <v>-2376.1072672558048</v>
      </c>
      <c r="H177" s="5">
        <v>-2487.7211431564251</v>
      </c>
      <c r="I177" s="5">
        <v>-4549.9987114147907</v>
      </c>
      <c r="J177" s="5">
        <v>-5213.5654842826834</v>
      </c>
      <c r="K177" s="5">
        <v>-5849.4233418346539</v>
      </c>
      <c r="L177" s="5">
        <v>-4191.4896173931284</v>
      </c>
      <c r="M177" s="5">
        <v>-5168.8675330991782</v>
      </c>
      <c r="N177" s="5">
        <v>-5567.3565380776818</v>
      </c>
      <c r="O177" s="5">
        <v>-5465.292801288173</v>
      </c>
      <c r="P177" s="5">
        <v>-5410.0272439328219</v>
      </c>
      <c r="Q177" s="5">
        <v>-5004.8477292184907</v>
      </c>
      <c r="R177" s="5">
        <v>-4756.358174711575</v>
      </c>
      <c r="S177" s="5">
        <v>-4881.801783541674</v>
      </c>
      <c r="T177" s="5">
        <v>-6094.0585319026286</v>
      </c>
      <c r="U177" s="5">
        <v>-5406.2747824959388</v>
      </c>
      <c r="V177" s="5">
        <v>-5977.7085568126004</v>
      </c>
      <c r="W177" s="5">
        <v>-5441.2654341684847</v>
      </c>
      <c r="X177" s="5">
        <v>-6799.919986926825</v>
      </c>
      <c r="Y177" s="5">
        <v>-6303.313044572641</v>
      </c>
      <c r="Z177" s="5">
        <v>-5843.1414145404005</v>
      </c>
      <c r="AA177" s="5">
        <v>-6064.7791634037967</v>
      </c>
      <c r="AB177" s="5">
        <v>-5762.158247988883</v>
      </c>
      <c r="AC177" s="5">
        <v>-5788.7738734922541</v>
      </c>
      <c r="AD177" s="5">
        <v>-5397.4270446053324</v>
      </c>
      <c r="AE177" s="5">
        <v>-6492.826757885201</v>
      </c>
    </row>
    <row r="178" spans="1:31">
      <c r="A178" s="56" t="s">
        <v>77</v>
      </c>
      <c r="B178" s="56" t="s">
        <v>199</v>
      </c>
      <c r="C178" s="56" t="s">
        <v>189</v>
      </c>
      <c r="D178" s="5">
        <v>3892.865466786568</v>
      </c>
      <c r="E178" s="5">
        <v>2833.0338983616598</v>
      </c>
      <c r="F178" s="5">
        <v>983.26171362386413</v>
      </c>
      <c r="G178" s="5">
        <v>863.04105559149957</v>
      </c>
      <c r="H178" s="5">
        <v>1137.2675914416509</v>
      </c>
      <c r="I178" s="5">
        <v>-1780.7203255983909</v>
      </c>
      <c r="J178" s="5">
        <v>-2229.7974019559142</v>
      </c>
      <c r="K178" s="5">
        <v>-2956.9157412315508</v>
      </c>
      <c r="L178" s="5">
        <v>-2136.9859436865841</v>
      </c>
      <c r="M178" s="5">
        <v>-2889.2508173022552</v>
      </c>
      <c r="N178" s="5">
        <v>-4051.887902838077</v>
      </c>
      <c r="O178" s="5">
        <v>-3717.857388975588</v>
      </c>
      <c r="P178" s="5">
        <v>-3502.6116715352518</v>
      </c>
      <c r="Q178" s="5">
        <v>-2637.9101914583362</v>
      </c>
      <c r="R178" s="5">
        <v>-2369.9647830202098</v>
      </c>
      <c r="S178" s="5">
        <v>-2191.5211590023391</v>
      </c>
      <c r="T178" s="5">
        <v>-4357.4690986104633</v>
      </c>
      <c r="U178" s="5">
        <v>-3027.8820726289432</v>
      </c>
      <c r="V178" s="5">
        <v>-3943.284455791631</v>
      </c>
      <c r="W178" s="5">
        <v>-3122.2193615380629</v>
      </c>
      <c r="X178" s="5">
        <v>-4855.3004967515308</v>
      </c>
      <c r="Y178" s="5">
        <v>-4590.2879888282014</v>
      </c>
      <c r="Z178" s="5">
        <v>-3391.0320713505771</v>
      </c>
      <c r="AA178" s="5">
        <v>-3890.4757140362622</v>
      </c>
      <c r="AB178" s="5">
        <v>-3369.4133459802229</v>
      </c>
      <c r="AC178" s="5">
        <v>-3552.8386723558292</v>
      </c>
      <c r="AD178" s="5">
        <v>-3051.6181175127572</v>
      </c>
      <c r="AE178" s="5">
        <v>-4562.9103233955957</v>
      </c>
    </row>
    <row r="179" spans="1:3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</row>
    <row r="180" spans="1:31">
      <c r="A180" s="56" t="s">
        <v>77</v>
      </c>
      <c r="B180" s="56" t="s">
        <v>200</v>
      </c>
      <c r="C180" s="56" t="s">
        <v>165</v>
      </c>
      <c r="D180" s="5">
        <v>2326.8311577330651</v>
      </c>
      <c r="E180" s="5">
        <v>914.26946217638454</v>
      </c>
      <c r="F180" s="5">
        <v>969.42702243507529</v>
      </c>
      <c r="G180" s="5">
        <v>968.10840175392536</v>
      </c>
      <c r="H180" s="5">
        <v>799.12861560597491</v>
      </c>
      <c r="I180" s="5">
        <v>799.00667774269527</v>
      </c>
      <c r="J180" s="5">
        <v>738.04057859599516</v>
      </c>
      <c r="K180" s="5">
        <v>738.20771740870987</v>
      </c>
      <c r="L180" s="5">
        <v>1032.7011624929551</v>
      </c>
      <c r="M180" s="5">
        <v>701.1416891476747</v>
      </c>
      <c r="N180" s="5">
        <v>900.05120224759514</v>
      </c>
      <c r="O180" s="5">
        <v>697.84268543869507</v>
      </c>
      <c r="P180" s="5">
        <v>1118.048176553395</v>
      </c>
      <c r="Q180" s="5">
        <v>1102.669900157355</v>
      </c>
      <c r="R180" s="5">
        <v>1473.032292106735</v>
      </c>
      <c r="S180" s="5">
        <v>1345.307754067315</v>
      </c>
      <c r="T180" s="5">
        <v>1661.6837167465301</v>
      </c>
      <c r="U180" s="5">
        <v>1582.8863205975549</v>
      </c>
      <c r="V180" s="5">
        <v>1566.964645061114</v>
      </c>
      <c r="W180" s="5">
        <v>1747.107601093471</v>
      </c>
      <c r="X180" s="5">
        <v>1668.764492977394</v>
      </c>
      <c r="Y180" s="5">
        <v>2150.0717667324352</v>
      </c>
      <c r="Z180" s="5">
        <v>1978.215684838138</v>
      </c>
      <c r="AA180" s="5">
        <v>2061.6910667806601</v>
      </c>
      <c r="AB180" s="5">
        <v>1985.629093754631</v>
      </c>
      <c r="AC180" s="5">
        <v>2086.4985835647708</v>
      </c>
      <c r="AD180" s="5">
        <v>1975.437557043354</v>
      </c>
      <c r="AE180" s="5">
        <v>2379.617588258981</v>
      </c>
    </row>
    <row r="181" spans="1:31">
      <c r="A181" s="56" t="s">
        <v>77</v>
      </c>
      <c r="B181" s="56" t="s">
        <v>200</v>
      </c>
      <c r="C181" s="56" t="s">
        <v>166</v>
      </c>
      <c r="D181" s="5">
        <v>-321.06848068615511</v>
      </c>
      <c r="E181" s="5">
        <v>-2950.9437161353349</v>
      </c>
      <c r="F181" s="5">
        <v>-1909.9162754392601</v>
      </c>
      <c r="G181" s="5">
        <v>-2186.0693028227101</v>
      </c>
      <c r="H181" s="5">
        <v>-3181.107157443374</v>
      </c>
      <c r="I181" s="5">
        <v>-3140.0698504047282</v>
      </c>
      <c r="J181" s="5">
        <v>-3081.519579563042</v>
      </c>
      <c r="K181" s="5">
        <v>-2992.9042294572619</v>
      </c>
      <c r="L181" s="5">
        <v>-2479.0482706857938</v>
      </c>
      <c r="M181" s="5">
        <v>-3037.863912797799</v>
      </c>
      <c r="N181" s="5">
        <v>-2846.4869571802901</v>
      </c>
      <c r="O181" s="5">
        <v>-2944.3849775273802</v>
      </c>
      <c r="P181" s="5">
        <v>-2375.0042998204749</v>
      </c>
      <c r="Q181" s="5">
        <v>-2428.0181499816308</v>
      </c>
      <c r="R181" s="5">
        <v>-2090.6435564295089</v>
      </c>
      <c r="S181" s="5">
        <v>-2088.664409355345</v>
      </c>
      <c r="T181" s="5">
        <v>-1870.700657089981</v>
      </c>
      <c r="U181" s="5">
        <v>-1915.20148311209</v>
      </c>
      <c r="V181" s="5">
        <v>-1915.2121011696299</v>
      </c>
      <c r="W181" s="5">
        <v>-1798.2287607146559</v>
      </c>
      <c r="X181" s="5">
        <v>-1918.78220257614</v>
      </c>
      <c r="Y181" s="5">
        <v>-1633.3028644302849</v>
      </c>
      <c r="Z181" s="5">
        <v>-1720.8045294577951</v>
      </c>
      <c r="AA181" s="5">
        <v>-1700.116016194075</v>
      </c>
      <c r="AB181" s="5">
        <v>-1857.324826179881</v>
      </c>
      <c r="AC181" s="5">
        <v>-1796.7677223535859</v>
      </c>
      <c r="AD181" s="5">
        <v>-1851.447265420846</v>
      </c>
      <c r="AE181" s="5">
        <v>-1561.0445349589299</v>
      </c>
    </row>
    <row r="182" spans="1:31">
      <c r="A182" s="56" t="s">
        <v>77</v>
      </c>
      <c r="B182" s="56" t="s">
        <v>200</v>
      </c>
      <c r="C182" s="56" t="s">
        <v>189</v>
      </c>
      <c r="D182" s="5">
        <v>2005.7626770469101</v>
      </c>
      <c r="E182" s="5">
        <v>-2036.6742539589511</v>
      </c>
      <c r="F182" s="5">
        <v>-940.48925300418477</v>
      </c>
      <c r="G182" s="5">
        <v>-1217.9609010687841</v>
      </c>
      <c r="H182" s="5">
        <v>-2381.978541837399</v>
      </c>
      <c r="I182" s="5">
        <v>-2341.0631726620331</v>
      </c>
      <c r="J182" s="5">
        <v>-2343.4790009670469</v>
      </c>
      <c r="K182" s="5">
        <v>-2254.696512048552</v>
      </c>
      <c r="L182" s="5">
        <v>-1446.347108192839</v>
      </c>
      <c r="M182" s="5">
        <v>-2336.7222236501239</v>
      </c>
      <c r="N182" s="5">
        <v>-1946.4357549326951</v>
      </c>
      <c r="O182" s="5">
        <v>-2246.5422920886849</v>
      </c>
      <c r="P182" s="5">
        <v>-1256.9561232670801</v>
      </c>
      <c r="Q182" s="5">
        <v>-1325.3482498242761</v>
      </c>
      <c r="R182" s="5">
        <v>-617.61126432277365</v>
      </c>
      <c r="S182" s="5">
        <v>-743.3566552880302</v>
      </c>
      <c r="T182" s="5">
        <v>-209.01694034345061</v>
      </c>
      <c r="U182" s="5">
        <v>-332.31516251453507</v>
      </c>
      <c r="V182" s="5">
        <v>-348.24745610851602</v>
      </c>
      <c r="W182" s="5">
        <v>-51.121159621185143</v>
      </c>
      <c r="X182" s="5">
        <v>-250.01770959874599</v>
      </c>
      <c r="Y182" s="5">
        <v>516.76890230215008</v>
      </c>
      <c r="Z182" s="5">
        <v>257.41115538034342</v>
      </c>
      <c r="AA182" s="5">
        <v>361.57505058658472</v>
      </c>
      <c r="AB182" s="5">
        <v>128.30426757474899</v>
      </c>
      <c r="AC182" s="5">
        <v>289.73086121118439</v>
      </c>
      <c r="AD182" s="5">
        <v>123.99029162250829</v>
      </c>
      <c r="AE182" s="5">
        <v>818.57305330005056</v>
      </c>
    </row>
    <row r="183" spans="1:31"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</row>
    <row r="184" spans="1:31">
      <c r="A184" s="56" t="s">
        <v>80</v>
      </c>
      <c r="B184" s="56" t="s">
        <v>163</v>
      </c>
      <c r="C184" s="56" t="s">
        <v>165</v>
      </c>
      <c r="D184" s="5">
        <v>1772.3610404041799</v>
      </c>
      <c r="E184" s="5">
        <v>4689.2972940395321</v>
      </c>
      <c r="F184" s="5">
        <v>6609.0282981762512</v>
      </c>
      <c r="G184" s="5">
        <v>7054.3138710139556</v>
      </c>
      <c r="H184" s="5">
        <v>7837.4749317596506</v>
      </c>
      <c r="I184" s="5">
        <v>8299.4076327564107</v>
      </c>
      <c r="J184" s="5">
        <v>6694.3880775404295</v>
      </c>
      <c r="K184" s="5">
        <v>6921.1087248980211</v>
      </c>
      <c r="L184" s="5">
        <v>7112.0503271078687</v>
      </c>
      <c r="M184" s="5">
        <v>6993.8618509456401</v>
      </c>
      <c r="N184" s="5">
        <v>7746.7183762034829</v>
      </c>
      <c r="O184" s="5">
        <v>6767.8264634992356</v>
      </c>
      <c r="P184" s="5">
        <v>7063.9802812473717</v>
      </c>
      <c r="Q184" s="5">
        <v>6983.3120999577222</v>
      </c>
      <c r="R184" s="5">
        <v>6423.3421268777283</v>
      </c>
      <c r="S184" s="5">
        <v>6550.7506370831316</v>
      </c>
      <c r="T184" s="5">
        <v>6311.0722383591237</v>
      </c>
      <c r="U184" s="5">
        <v>5936.5335407651801</v>
      </c>
      <c r="V184" s="5">
        <v>6718.3367900306648</v>
      </c>
      <c r="W184" s="5">
        <v>4999.18703150688</v>
      </c>
      <c r="X184" s="5">
        <v>3171.4281627108671</v>
      </c>
      <c r="Y184" s="5">
        <v>3586.618585351036</v>
      </c>
      <c r="Z184" s="5">
        <v>1918.5438659741151</v>
      </c>
      <c r="AA184" s="5">
        <v>3015.8956288947361</v>
      </c>
      <c r="AB184" s="5">
        <v>2548.8164338123652</v>
      </c>
      <c r="AC184" s="5">
        <v>3015.09666587829</v>
      </c>
      <c r="AD184" s="5">
        <v>4585.7564883325731</v>
      </c>
      <c r="AE184" s="5">
        <v>3295.6855710906452</v>
      </c>
    </row>
    <row r="185" spans="1:31">
      <c r="A185" s="56" t="s">
        <v>80</v>
      </c>
      <c r="B185" s="56" t="s">
        <v>163</v>
      </c>
      <c r="C185" s="56" t="s">
        <v>166</v>
      </c>
      <c r="D185" s="5">
        <v>-5285.4924791455433</v>
      </c>
      <c r="E185" s="5">
        <v>-2998.651278876071</v>
      </c>
      <c r="F185" s="5">
        <v>-4822.8918460967107</v>
      </c>
      <c r="G185" s="5">
        <v>-4731.4379731353611</v>
      </c>
      <c r="H185" s="5">
        <v>-5429.5549267468232</v>
      </c>
      <c r="I185" s="5">
        <v>-5265.592029398882</v>
      </c>
      <c r="J185" s="5">
        <v>-6342.3890380956072</v>
      </c>
      <c r="K185" s="5">
        <v>-6221.8881978582504</v>
      </c>
      <c r="L185" s="5">
        <v>-6282.2626169005925</v>
      </c>
      <c r="M185" s="5">
        <v>-6431.5981169023362</v>
      </c>
      <c r="N185" s="5">
        <v>-5438.7387702494452</v>
      </c>
      <c r="O185" s="5">
        <v>-5783.2653433686564</v>
      </c>
      <c r="P185" s="5">
        <v>-5259.7905890562251</v>
      </c>
      <c r="Q185" s="5">
        <v>-5828.6812123750242</v>
      </c>
      <c r="R185" s="5">
        <v>-5950.4270794378263</v>
      </c>
      <c r="S185" s="5">
        <v>-6122.2477944899874</v>
      </c>
      <c r="T185" s="5">
        <v>-5195.5813878491008</v>
      </c>
      <c r="U185" s="5">
        <v>-5359.1688269556889</v>
      </c>
      <c r="V185" s="5">
        <v>-5353.6116279926737</v>
      </c>
      <c r="W185" s="5">
        <v>-6461.0103836413182</v>
      </c>
      <c r="X185" s="5">
        <v>-8998.7739663304856</v>
      </c>
      <c r="Y185" s="5">
        <v>-8126.3414658161346</v>
      </c>
      <c r="Z185" s="5">
        <v>-9913.0478928057546</v>
      </c>
      <c r="AA185" s="5">
        <v>-8007.6085344378725</v>
      </c>
      <c r="AB185" s="5">
        <v>-9094.8631739862649</v>
      </c>
      <c r="AC185" s="5">
        <v>-9716.9898409486123</v>
      </c>
      <c r="AD185" s="5">
        <v>-9207.7723196881761</v>
      </c>
      <c r="AE185" s="5">
        <v>-8914.5246780360576</v>
      </c>
    </row>
    <row r="186" spans="1:31">
      <c r="A186" s="56" t="s">
        <v>80</v>
      </c>
      <c r="B186" s="56" t="s">
        <v>163</v>
      </c>
      <c r="C186" s="56" t="s">
        <v>189</v>
      </c>
      <c r="D186" s="5">
        <v>-3513.1314387413631</v>
      </c>
      <c r="E186" s="5">
        <v>1690.646015163461</v>
      </c>
      <c r="F186" s="5">
        <v>1786.136452079541</v>
      </c>
      <c r="G186" s="5">
        <v>2322.875897878595</v>
      </c>
      <c r="H186" s="5">
        <v>2407.920005012827</v>
      </c>
      <c r="I186" s="5">
        <v>3033.8156033575292</v>
      </c>
      <c r="J186" s="5">
        <v>351.99903944482321</v>
      </c>
      <c r="K186" s="5">
        <v>699.22052703977079</v>
      </c>
      <c r="L186" s="5">
        <v>829.78771020727527</v>
      </c>
      <c r="M186" s="5">
        <v>562.26373404330388</v>
      </c>
      <c r="N186" s="5">
        <v>2307.9796059540381</v>
      </c>
      <c r="O186" s="5">
        <v>984.56112013057918</v>
      </c>
      <c r="P186" s="5">
        <v>1804.1896921911471</v>
      </c>
      <c r="Q186" s="5">
        <v>1154.6308875826981</v>
      </c>
      <c r="R186" s="5">
        <v>472.91504743990208</v>
      </c>
      <c r="S186" s="5">
        <v>428.50284259314412</v>
      </c>
      <c r="T186" s="5">
        <v>1115.4908505100229</v>
      </c>
      <c r="U186" s="5">
        <v>577.36471380949115</v>
      </c>
      <c r="V186" s="5">
        <v>1364.7251620379909</v>
      </c>
      <c r="W186" s="5">
        <v>-1461.823352134438</v>
      </c>
      <c r="X186" s="5">
        <v>-5827.3458036196189</v>
      </c>
      <c r="Y186" s="5">
        <v>-4539.7228804650986</v>
      </c>
      <c r="Z186" s="5">
        <v>-7994.5040268316397</v>
      </c>
      <c r="AA186" s="5">
        <v>-4991.7129055431378</v>
      </c>
      <c r="AB186" s="5">
        <v>-6546.0467401738997</v>
      </c>
      <c r="AC186" s="5">
        <v>-6701.8931750703214</v>
      </c>
      <c r="AD186" s="5">
        <v>-4622.015831355603</v>
      </c>
      <c r="AE186" s="5">
        <v>-5618.8391069454119</v>
      </c>
    </row>
    <row r="187" spans="1:3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</row>
    <row r="188" spans="1:31">
      <c r="A188" s="56" t="s">
        <v>80</v>
      </c>
      <c r="B188" s="56" t="s">
        <v>197</v>
      </c>
      <c r="C188" s="56" t="s">
        <v>165</v>
      </c>
      <c r="D188" s="5">
        <v>2716.6863139296979</v>
      </c>
      <c r="E188" s="5">
        <v>1597.72073332165</v>
      </c>
      <c r="F188" s="5">
        <v>1518.034748375745</v>
      </c>
      <c r="G188" s="5">
        <v>1874.568315724046</v>
      </c>
      <c r="H188" s="5">
        <v>2196.8726523658438</v>
      </c>
      <c r="I188" s="5">
        <v>1974.0860253587009</v>
      </c>
      <c r="J188" s="5">
        <v>1834.2661392476359</v>
      </c>
      <c r="K188" s="5">
        <v>2149.5824441468749</v>
      </c>
      <c r="L188" s="5">
        <v>2037.289533464475</v>
      </c>
      <c r="M188" s="5">
        <v>2080.6454131543901</v>
      </c>
      <c r="N188" s="5">
        <v>1887.9423562808499</v>
      </c>
      <c r="O188" s="5">
        <v>1818.9775989585769</v>
      </c>
      <c r="P188" s="5">
        <v>1620.99853802902</v>
      </c>
      <c r="Q188" s="5">
        <v>1945.128537028369</v>
      </c>
      <c r="R188" s="5">
        <v>1822.19847175116</v>
      </c>
      <c r="S188" s="5">
        <v>2106.0218248284882</v>
      </c>
      <c r="T188" s="5">
        <v>2168.175791519262</v>
      </c>
      <c r="U188" s="5">
        <v>2018.6495965715239</v>
      </c>
      <c r="V188" s="5">
        <v>1997.9613366464389</v>
      </c>
      <c r="W188" s="5">
        <v>2908.406157403178</v>
      </c>
      <c r="X188" s="5">
        <v>3557.9911308035162</v>
      </c>
      <c r="Y188" s="5">
        <v>3122.6892992028952</v>
      </c>
      <c r="Z188" s="5">
        <v>3977.5671345414648</v>
      </c>
      <c r="AA188" s="5">
        <v>3210.9070017721428</v>
      </c>
      <c r="AB188" s="5">
        <v>3050.0952135825191</v>
      </c>
      <c r="AC188" s="5">
        <v>2805.5526916082372</v>
      </c>
      <c r="AD188" s="5">
        <v>2873.7526722184211</v>
      </c>
      <c r="AE188" s="5">
        <v>2634.6132472290392</v>
      </c>
    </row>
    <row r="189" spans="1:31">
      <c r="A189" s="56" t="s">
        <v>80</v>
      </c>
      <c r="B189" s="56" t="s">
        <v>197</v>
      </c>
      <c r="C189" s="56" t="s">
        <v>166</v>
      </c>
      <c r="D189" s="5">
        <v>-925.4355798592851</v>
      </c>
      <c r="E189" s="5">
        <v>-2133.0774482186698</v>
      </c>
      <c r="F189" s="5">
        <v>-3064.6810639119758</v>
      </c>
      <c r="G189" s="5">
        <v>-2651.56090341352</v>
      </c>
      <c r="H189" s="5">
        <v>-2879.6192138033848</v>
      </c>
      <c r="I189" s="5">
        <v>-3403.8594043702192</v>
      </c>
      <c r="J189" s="5">
        <v>-3600.7152062558848</v>
      </c>
      <c r="K189" s="5">
        <v>-3344.0016178922911</v>
      </c>
      <c r="L189" s="5">
        <v>-4071.459377468535</v>
      </c>
      <c r="M189" s="5">
        <v>-3990.0273398093941</v>
      </c>
      <c r="N189" s="5">
        <v>-4114.4206535514104</v>
      </c>
      <c r="O189" s="5">
        <v>-3730.3003911315</v>
      </c>
      <c r="P189" s="5">
        <v>-3563.0007384687942</v>
      </c>
      <c r="Q189" s="5">
        <v>-3720.552779723057</v>
      </c>
      <c r="R189" s="5">
        <v>-3225.7175473640332</v>
      </c>
      <c r="S189" s="5">
        <v>-3217.0800048536739</v>
      </c>
      <c r="T189" s="5">
        <v>-2298.9259654171242</v>
      </c>
      <c r="U189" s="5">
        <v>-2444.1636911351352</v>
      </c>
      <c r="V189" s="5">
        <v>-2905.8004399074348</v>
      </c>
      <c r="W189" s="5">
        <v>-2086.5121641088299</v>
      </c>
      <c r="X189" s="5">
        <v>-1465.6616178200211</v>
      </c>
      <c r="Y189" s="5">
        <v>-1857.5133751968549</v>
      </c>
      <c r="Z189" s="5">
        <v>-854.07629382153493</v>
      </c>
      <c r="AA189" s="5">
        <v>-1367.3800678110499</v>
      </c>
      <c r="AB189" s="5">
        <v>-1676.6238454828249</v>
      </c>
      <c r="AC189" s="5">
        <v>-2430.671569455375</v>
      </c>
      <c r="AD189" s="5">
        <v>-3621.8157784094478</v>
      </c>
      <c r="AE189" s="5">
        <v>-2578.9689449553998</v>
      </c>
    </row>
    <row r="190" spans="1:31">
      <c r="A190" s="56" t="s">
        <v>80</v>
      </c>
      <c r="B190" s="56" t="s">
        <v>197</v>
      </c>
      <c r="C190" s="56" t="s">
        <v>189</v>
      </c>
      <c r="D190" s="5">
        <v>1791.250734070413</v>
      </c>
      <c r="E190" s="5">
        <v>-535.35671489702008</v>
      </c>
      <c r="F190" s="5">
        <v>-1546.6463155362301</v>
      </c>
      <c r="G190" s="5">
        <v>-776.99258768947425</v>
      </c>
      <c r="H190" s="5">
        <v>-682.74656143754055</v>
      </c>
      <c r="I190" s="5">
        <v>-1429.773379011518</v>
      </c>
      <c r="J190" s="5">
        <v>-1766.4490670082489</v>
      </c>
      <c r="K190" s="5">
        <v>-1194.4191737454159</v>
      </c>
      <c r="L190" s="5">
        <v>-2034.16984400406</v>
      </c>
      <c r="M190" s="5">
        <v>-1909.381926655004</v>
      </c>
      <c r="N190" s="5">
        <v>-2226.4782972705611</v>
      </c>
      <c r="O190" s="5">
        <v>-1911.322792172924</v>
      </c>
      <c r="P190" s="5">
        <v>-1942.002200439774</v>
      </c>
      <c r="Q190" s="5">
        <v>-1775.4242426946871</v>
      </c>
      <c r="R190" s="5">
        <v>-1403.519075612872</v>
      </c>
      <c r="S190" s="5">
        <v>-1111.0581800251859</v>
      </c>
      <c r="T190" s="5">
        <v>-130.7501738978622</v>
      </c>
      <c r="U190" s="5">
        <v>-425.51409456361102</v>
      </c>
      <c r="V190" s="5">
        <v>-907.83910326099658</v>
      </c>
      <c r="W190" s="5">
        <v>821.89399329434809</v>
      </c>
      <c r="X190" s="5">
        <v>2092.3295129834951</v>
      </c>
      <c r="Y190" s="5">
        <v>1265.1759240060389</v>
      </c>
      <c r="Z190" s="5">
        <v>3123.49084071993</v>
      </c>
      <c r="AA190" s="5">
        <v>1843.5269339610929</v>
      </c>
      <c r="AB190" s="5">
        <v>1373.471368099694</v>
      </c>
      <c r="AC190" s="5">
        <v>374.88112215286128</v>
      </c>
      <c r="AD190" s="5">
        <v>-748.06310619102715</v>
      </c>
      <c r="AE190" s="5">
        <v>55.644302273638907</v>
      </c>
    </row>
    <row r="191" spans="1:3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</row>
    <row r="192" spans="1:31">
      <c r="A192" s="56" t="s">
        <v>80</v>
      </c>
      <c r="B192" s="56" t="s">
        <v>198</v>
      </c>
      <c r="C192" s="56" t="s">
        <v>165</v>
      </c>
      <c r="D192" s="5">
        <v>3123.186035653931</v>
      </c>
      <c r="E192" s="5">
        <v>5342.7972691998684</v>
      </c>
      <c r="F192" s="5">
        <v>4765.9451226249721</v>
      </c>
      <c r="G192" s="5">
        <v>4546.671962698777</v>
      </c>
      <c r="H192" s="5">
        <v>5140.2028630530476</v>
      </c>
      <c r="I192" s="5">
        <v>6281.424736583167</v>
      </c>
      <c r="J192" s="5">
        <v>9277.1155173445477</v>
      </c>
      <c r="K192" s="5">
        <v>9892.3544966242916</v>
      </c>
      <c r="L192" s="5">
        <v>10087.05313447172</v>
      </c>
      <c r="M192" s="5">
        <v>10823.858996781881</v>
      </c>
      <c r="N192" s="5">
        <v>10169.944864982759</v>
      </c>
      <c r="O192" s="5">
        <v>10481.223646348129</v>
      </c>
      <c r="P192" s="5">
        <v>10590.223697593299</v>
      </c>
      <c r="Q192" s="5">
        <v>10477.24587099668</v>
      </c>
      <c r="R192" s="5">
        <v>10120.151090969561</v>
      </c>
      <c r="S192" s="5">
        <v>9907.6944482622221</v>
      </c>
      <c r="T192" s="5">
        <v>10547.507120700409</v>
      </c>
      <c r="U192" s="5">
        <v>10322.732133199061</v>
      </c>
      <c r="V192" s="5">
        <v>10509.59332952843</v>
      </c>
      <c r="W192" s="5">
        <v>10519.56738435994</v>
      </c>
      <c r="X192" s="5">
        <v>11123.739639592661</v>
      </c>
      <c r="Y192" s="5">
        <v>10771.1998766411</v>
      </c>
      <c r="Z192" s="5">
        <v>11033.686949465409</v>
      </c>
      <c r="AA192" s="5">
        <v>10968.123393449379</v>
      </c>
      <c r="AB192" s="5">
        <v>11292.82249420152</v>
      </c>
      <c r="AC192" s="5">
        <v>11014.974712708799</v>
      </c>
      <c r="AD192" s="5">
        <v>10365.182964802931</v>
      </c>
      <c r="AE192" s="5">
        <v>11020.536944241519</v>
      </c>
    </row>
    <row r="193" spans="1:31">
      <c r="A193" s="56" t="s">
        <v>80</v>
      </c>
      <c r="B193" s="56" t="s">
        <v>198</v>
      </c>
      <c r="C193" s="56" t="s">
        <v>166</v>
      </c>
      <c r="D193" s="5">
        <v>-7106.6068238984353</v>
      </c>
      <c r="E193" s="5">
        <v>-6346.6868108473373</v>
      </c>
      <c r="F193" s="5">
        <v>-4610.6291996402306</v>
      </c>
      <c r="G193" s="5">
        <v>-5502.8080719579229</v>
      </c>
      <c r="H193" s="5">
        <v>-5612.4117034703122</v>
      </c>
      <c r="I193" s="5">
        <v>-4869.7575388404384</v>
      </c>
      <c r="J193" s="5">
        <v>-2451.5552776536961</v>
      </c>
      <c r="K193" s="5">
        <v>-2456.325935478761</v>
      </c>
      <c r="L193" s="5">
        <v>-2036.2603346909</v>
      </c>
      <c r="M193" s="5">
        <v>-1657.754258761855</v>
      </c>
      <c r="N193" s="5">
        <v>-2053.3716407683391</v>
      </c>
      <c r="O193" s="5">
        <v>-1595.5583278384699</v>
      </c>
      <c r="P193" s="5">
        <v>-1689.0431001875049</v>
      </c>
      <c r="Q193" s="5">
        <v>-1727.73573311819</v>
      </c>
      <c r="R193" s="5">
        <v>-1832.319788064776</v>
      </c>
      <c r="S193" s="5">
        <v>-1826.4931331636601</v>
      </c>
      <c r="T193" s="5">
        <v>-1712.4170922086851</v>
      </c>
      <c r="U193" s="5">
        <v>-1618.6514071431</v>
      </c>
      <c r="V193" s="5">
        <v>-1605.3026074162949</v>
      </c>
      <c r="W193" s="5">
        <v>-1260.2302702623499</v>
      </c>
      <c r="X193" s="5">
        <v>-966.50746130130506</v>
      </c>
      <c r="Y193" s="5">
        <v>-1113.3743024012749</v>
      </c>
      <c r="Z193" s="5">
        <v>-989.82071011195023</v>
      </c>
      <c r="AA193" s="5">
        <v>-889.57834987687545</v>
      </c>
      <c r="AB193" s="5">
        <v>-639.3366266095951</v>
      </c>
      <c r="AC193" s="5">
        <v>-708.45905624078</v>
      </c>
      <c r="AD193" s="5">
        <v>-1246.9535689192051</v>
      </c>
      <c r="AE193" s="5">
        <v>-564.28948460294987</v>
      </c>
    </row>
    <row r="194" spans="1:31">
      <c r="A194" s="56" t="s">
        <v>80</v>
      </c>
      <c r="B194" s="56" t="s">
        <v>198</v>
      </c>
      <c r="C194" s="56" t="s">
        <v>189</v>
      </c>
      <c r="D194" s="5">
        <v>-3983.4207882445039</v>
      </c>
      <c r="E194" s="5">
        <v>-1003.88954164747</v>
      </c>
      <c r="F194" s="5">
        <v>155.31592298474149</v>
      </c>
      <c r="G194" s="5">
        <v>-956.136109259146</v>
      </c>
      <c r="H194" s="5">
        <v>-472.20884041726458</v>
      </c>
      <c r="I194" s="5">
        <v>1411.66719774273</v>
      </c>
      <c r="J194" s="5">
        <v>6825.5602396908516</v>
      </c>
      <c r="K194" s="5">
        <v>7436.0285611455301</v>
      </c>
      <c r="L194" s="5">
        <v>8050.7927997808183</v>
      </c>
      <c r="M194" s="5">
        <v>9166.1047380200253</v>
      </c>
      <c r="N194" s="5">
        <v>8116.5732242144222</v>
      </c>
      <c r="O194" s="5">
        <v>8885.665318509662</v>
      </c>
      <c r="P194" s="5">
        <v>8901.1805974057988</v>
      </c>
      <c r="Q194" s="5">
        <v>8749.5101378784875</v>
      </c>
      <c r="R194" s="5">
        <v>8287.8313029047895</v>
      </c>
      <c r="S194" s="5">
        <v>8081.2013150985622</v>
      </c>
      <c r="T194" s="5">
        <v>8835.0900284917225</v>
      </c>
      <c r="U194" s="5">
        <v>8704.0807260559577</v>
      </c>
      <c r="V194" s="5">
        <v>8904.2907221121386</v>
      </c>
      <c r="W194" s="5">
        <v>9259.3371140975869</v>
      </c>
      <c r="X194" s="5">
        <v>10157.23217829136</v>
      </c>
      <c r="Y194" s="5">
        <v>9657.8255742398269</v>
      </c>
      <c r="Z194" s="5">
        <v>10043.86623935346</v>
      </c>
      <c r="AA194" s="5">
        <v>10078.5450435725</v>
      </c>
      <c r="AB194" s="5">
        <v>10653.485867591929</v>
      </c>
      <c r="AC194" s="5">
        <v>10306.51565646802</v>
      </c>
      <c r="AD194" s="5">
        <v>9118.2293958837254</v>
      </c>
      <c r="AE194" s="5">
        <v>10456.247459638569</v>
      </c>
    </row>
    <row r="195" spans="1:3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</row>
    <row r="196" spans="1:31">
      <c r="A196" s="56" t="s">
        <v>80</v>
      </c>
      <c r="B196" s="56" t="s">
        <v>199</v>
      </c>
      <c r="C196" s="56" t="s">
        <v>165</v>
      </c>
      <c r="D196" s="5">
        <v>4136.5067847374203</v>
      </c>
      <c r="E196" s="5">
        <v>2632.3608986677</v>
      </c>
      <c r="F196" s="5">
        <v>3043.7951828577861</v>
      </c>
      <c r="G196" s="5">
        <v>3164.4997118880392</v>
      </c>
      <c r="H196" s="5">
        <v>3385.4871707954339</v>
      </c>
      <c r="I196" s="5">
        <v>2692.6013823877161</v>
      </c>
      <c r="J196" s="5">
        <v>2675.0473665381091</v>
      </c>
      <c r="K196" s="5">
        <v>2218.2358976750752</v>
      </c>
      <c r="L196" s="5">
        <v>2148.0038563750541</v>
      </c>
      <c r="M196" s="5">
        <v>2180.7003765116269</v>
      </c>
      <c r="N196" s="5">
        <v>1608.1495517831199</v>
      </c>
      <c r="O196" s="5">
        <v>1834.63865139739</v>
      </c>
      <c r="P196" s="5">
        <v>1545.1481043764879</v>
      </c>
      <c r="Q196" s="5">
        <v>1790.21048628526</v>
      </c>
      <c r="R196" s="5">
        <v>2195.1369361634802</v>
      </c>
      <c r="S196" s="5">
        <v>2232.9164275110852</v>
      </c>
      <c r="T196" s="5">
        <v>1199.0888548380849</v>
      </c>
      <c r="U196" s="5">
        <v>1439.043389885461</v>
      </c>
      <c r="V196" s="5">
        <v>1497.340097161999</v>
      </c>
      <c r="W196" s="5">
        <v>1525.388485425874</v>
      </c>
      <c r="X196" s="5">
        <v>2978.4365641892882</v>
      </c>
      <c r="Y196" s="5">
        <v>2773.0739392022911</v>
      </c>
      <c r="Z196" s="5">
        <v>3626.4852394772402</v>
      </c>
      <c r="AA196" s="5">
        <v>2524.9766732235398</v>
      </c>
      <c r="AB196" s="5">
        <v>3364.4672519826349</v>
      </c>
      <c r="AC196" s="5">
        <v>4261.4291957435662</v>
      </c>
      <c r="AD196" s="5">
        <v>4345.5431047395741</v>
      </c>
      <c r="AE196" s="5">
        <v>3560.7510262978358</v>
      </c>
    </row>
    <row r="197" spans="1:31">
      <c r="A197" s="56" t="s">
        <v>80</v>
      </c>
      <c r="B197" s="56" t="s">
        <v>199</v>
      </c>
      <c r="C197" s="56" t="s">
        <v>166</v>
      </c>
      <c r="D197" s="5">
        <v>-426.59223001639498</v>
      </c>
      <c r="E197" s="5">
        <v>-1234.70983084874</v>
      </c>
      <c r="F197" s="5">
        <v>-2488.0638959598509</v>
      </c>
      <c r="G197" s="5">
        <v>-2702.1394570109201</v>
      </c>
      <c r="H197" s="5">
        <v>-2688.4812403492988</v>
      </c>
      <c r="I197" s="5">
        <v>-3887.302631940825</v>
      </c>
      <c r="J197" s="5">
        <v>-5597.9685203684476</v>
      </c>
      <c r="K197" s="5">
        <v>-6819.187103546692</v>
      </c>
      <c r="L197" s="5">
        <v>-6794.8954441797177</v>
      </c>
      <c r="M197" s="5">
        <v>-7128.3807713875431</v>
      </c>
      <c r="N197" s="5">
        <v>-7095.037393247766</v>
      </c>
      <c r="O197" s="5">
        <v>-6966.0886113565257</v>
      </c>
      <c r="P197" s="5">
        <v>-7606.3773032258014</v>
      </c>
      <c r="Q197" s="5">
        <v>-7165.8349695072557</v>
      </c>
      <c r="R197" s="5">
        <v>-6603.4654842712234</v>
      </c>
      <c r="S197" s="5">
        <v>-6665.0120617675057</v>
      </c>
      <c r="T197" s="5">
        <v>-7912.1140699653861</v>
      </c>
      <c r="U197" s="5">
        <v>-7049.9251098794721</v>
      </c>
      <c r="V197" s="5">
        <v>-7435.843300340799</v>
      </c>
      <c r="W197" s="5">
        <v>-6641.6471175676998</v>
      </c>
      <c r="X197" s="5">
        <v>-5728.7863715468538</v>
      </c>
      <c r="Y197" s="5">
        <v>-5360.5263829188279</v>
      </c>
      <c r="Z197" s="5">
        <v>-5333.3789704151241</v>
      </c>
      <c r="AA197" s="5">
        <v>-5523.0997683287987</v>
      </c>
      <c r="AB197" s="5">
        <v>-4925.3793048879006</v>
      </c>
      <c r="AC197" s="5">
        <v>-4293.9626306867531</v>
      </c>
      <c r="AD197" s="5">
        <v>-4099.0584192032011</v>
      </c>
      <c r="AE197" s="5">
        <v>-4353.8228474958833</v>
      </c>
    </row>
    <row r="198" spans="1:31">
      <c r="A198" s="56" t="s">
        <v>80</v>
      </c>
      <c r="B198" s="56" t="s">
        <v>199</v>
      </c>
      <c r="C198" s="56" t="s">
        <v>189</v>
      </c>
      <c r="D198" s="5">
        <v>3709.9145547210251</v>
      </c>
      <c r="E198" s="5">
        <v>1397.65106781896</v>
      </c>
      <c r="F198" s="5">
        <v>555.73128689793475</v>
      </c>
      <c r="G198" s="5">
        <v>462.36025487711959</v>
      </c>
      <c r="H198" s="5">
        <v>697.00593044613561</v>
      </c>
      <c r="I198" s="5">
        <v>-1194.701249553108</v>
      </c>
      <c r="J198" s="5">
        <v>-2922.9211538303389</v>
      </c>
      <c r="K198" s="5">
        <v>-4600.9512058716173</v>
      </c>
      <c r="L198" s="5">
        <v>-4646.8915878046646</v>
      </c>
      <c r="M198" s="5">
        <v>-4947.6803948759152</v>
      </c>
      <c r="N198" s="5">
        <v>-5486.887841464646</v>
      </c>
      <c r="O198" s="5">
        <v>-5131.4499599591363</v>
      </c>
      <c r="P198" s="5">
        <v>-6061.2291988493134</v>
      </c>
      <c r="Q198" s="5">
        <v>-5375.6244832219954</v>
      </c>
      <c r="R198" s="5">
        <v>-4408.3285481077419</v>
      </c>
      <c r="S198" s="5">
        <v>-4432.0956342564205</v>
      </c>
      <c r="T198" s="5">
        <v>-6713.0252151273007</v>
      </c>
      <c r="U198" s="5">
        <v>-5610.8817199940113</v>
      </c>
      <c r="V198" s="5">
        <v>-5938.5032031787996</v>
      </c>
      <c r="W198" s="5">
        <v>-5116.2586321418257</v>
      </c>
      <c r="X198" s="5">
        <v>-2750.3498073575661</v>
      </c>
      <c r="Y198" s="5">
        <v>-2587.4524437165369</v>
      </c>
      <c r="Z198" s="5">
        <v>-1706.8937309378839</v>
      </c>
      <c r="AA198" s="5">
        <v>-2998.1230951052589</v>
      </c>
      <c r="AB198" s="5">
        <v>-1560.912052905265</v>
      </c>
      <c r="AC198" s="5">
        <v>-32.533434943186883</v>
      </c>
      <c r="AD198" s="5">
        <v>246.48468553637301</v>
      </c>
      <c r="AE198" s="5">
        <v>-793.07182119804702</v>
      </c>
    </row>
    <row r="199" spans="1:3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</row>
    <row r="200" spans="1:31">
      <c r="A200" s="56" t="s">
        <v>80</v>
      </c>
      <c r="B200" s="56" t="s">
        <v>200</v>
      </c>
      <c r="C200" s="56" t="s">
        <v>165</v>
      </c>
      <c r="D200" s="5">
        <v>2123.17457861612</v>
      </c>
      <c r="E200" s="5">
        <v>1158.106066358775</v>
      </c>
      <c r="F200" s="5">
        <v>1276.5725317180149</v>
      </c>
      <c r="G200" s="5">
        <v>1278.0016281224789</v>
      </c>
      <c r="H200" s="5">
        <v>1002.883256448795</v>
      </c>
      <c r="I200" s="5">
        <v>1032.68986259897</v>
      </c>
      <c r="J200" s="5">
        <v>672.73520458704024</v>
      </c>
      <c r="K200" s="5">
        <v>664.51510990665042</v>
      </c>
      <c r="L200" s="5">
        <v>654.90112828857514</v>
      </c>
      <c r="M200" s="5">
        <v>432.88066188684002</v>
      </c>
      <c r="N200" s="5">
        <v>504.22814475024512</v>
      </c>
      <c r="O200" s="5">
        <v>436.50910996062021</v>
      </c>
      <c r="P200" s="5">
        <v>439.52757417953489</v>
      </c>
      <c r="Q200" s="5">
        <v>442.23016645732508</v>
      </c>
      <c r="R200" s="5">
        <v>438.8619191249</v>
      </c>
      <c r="S200" s="5">
        <v>344.94524694206001</v>
      </c>
      <c r="T200" s="5">
        <v>356.04561462932003</v>
      </c>
      <c r="U200" s="5">
        <v>303.92905317195988</v>
      </c>
      <c r="V200" s="5">
        <v>195.8094617477</v>
      </c>
      <c r="W200" s="5">
        <v>206.79796873682011</v>
      </c>
      <c r="X200" s="5">
        <v>153.81180366230501</v>
      </c>
      <c r="Y200" s="5">
        <v>126.455952556055</v>
      </c>
      <c r="Z200" s="5">
        <v>183.01589925957009</v>
      </c>
      <c r="AA200" s="5">
        <v>68.585919941914995</v>
      </c>
      <c r="AB200" s="5">
        <v>69.473521590320004</v>
      </c>
      <c r="AC200" s="5">
        <v>89.778260284365004</v>
      </c>
      <c r="AD200" s="5">
        <v>52.741060774460003</v>
      </c>
      <c r="AE200" s="5">
        <v>28.44909590236</v>
      </c>
    </row>
    <row r="201" spans="1:31">
      <c r="A201" s="56" t="s">
        <v>80</v>
      </c>
      <c r="B201" s="56" t="s">
        <v>200</v>
      </c>
      <c r="C201" s="56" t="s">
        <v>166</v>
      </c>
      <c r="D201" s="5">
        <v>-127.7876404216901</v>
      </c>
      <c r="E201" s="5">
        <v>-2707.156892796706</v>
      </c>
      <c r="F201" s="5">
        <v>-2227.109878144001</v>
      </c>
      <c r="G201" s="5">
        <v>-2330.1090839295721</v>
      </c>
      <c r="H201" s="5">
        <v>-2952.8537900529532</v>
      </c>
      <c r="I201" s="5">
        <v>-2853.698035134601</v>
      </c>
      <c r="J201" s="5">
        <v>-3160.9242628841262</v>
      </c>
      <c r="K201" s="5">
        <v>-3004.3938184749181</v>
      </c>
      <c r="L201" s="5">
        <v>-2854.4202064679448</v>
      </c>
      <c r="M201" s="5">
        <v>-3304.1868124192488</v>
      </c>
      <c r="N201" s="5">
        <v>-3215.4148361835</v>
      </c>
      <c r="O201" s="5">
        <v>-3263.9627964688002</v>
      </c>
      <c r="P201" s="5">
        <v>-3141.6664644873908</v>
      </c>
      <c r="Q201" s="5">
        <v>-3195.3224660018268</v>
      </c>
      <c r="R201" s="5">
        <v>-3387.7606457489778</v>
      </c>
      <c r="S201" s="5">
        <v>-3311.4955903521609</v>
      </c>
      <c r="T201" s="5">
        <v>-3462.8511046059039</v>
      </c>
      <c r="U201" s="5">
        <v>-3548.9786784797889</v>
      </c>
      <c r="V201" s="5">
        <v>-3618.4830394580349</v>
      </c>
      <c r="W201" s="5">
        <v>-3709.947091852493</v>
      </c>
      <c r="X201" s="5">
        <v>-3825.6778839599751</v>
      </c>
      <c r="Y201" s="5">
        <v>-3922.2821266202859</v>
      </c>
      <c r="Z201" s="5">
        <v>-3648.9752215634371</v>
      </c>
      <c r="AA201" s="5">
        <v>-4000.8218968271131</v>
      </c>
      <c r="AB201" s="5">
        <v>-3989.4719642027771</v>
      </c>
      <c r="AC201" s="5">
        <v>-4036.748428891734</v>
      </c>
      <c r="AD201" s="5">
        <v>-4047.376204647931</v>
      </c>
      <c r="AE201" s="5">
        <v>-4128.4299296711124</v>
      </c>
    </row>
    <row r="202" spans="1:31">
      <c r="A202" s="56" t="s">
        <v>80</v>
      </c>
      <c r="B202" s="56" t="s">
        <v>200</v>
      </c>
      <c r="C202" s="56" t="s">
        <v>189</v>
      </c>
      <c r="D202" s="5">
        <v>1995.3869381944301</v>
      </c>
      <c r="E202" s="5">
        <v>-1549.0508264379309</v>
      </c>
      <c r="F202" s="5">
        <v>-950.53734642598579</v>
      </c>
      <c r="G202" s="5">
        <v>-1052.1074558070929</v>
      </c>
      <c r="H202" s="5">
        <v>-1949.9705336041591</v>
      </c>
      <c r="I202" s="5">
        <v>-1821.008172535632</v>
      </c>
      <c r="J202" s="5">
        <v>-2488.1890582970859</v>
      </c>
      <c r="K202" s="5">
        <v>-2339.8787085682679</v>
      </c>
      <c r="L202" s="5">
        <v>-2199.5190781793699</v>
      </c>
      <c r="M202" s="5">
        <v>-2871.306150532409</v>
      </c>
      <c r="N202" s="5">
        <v>-2711.186691433255</v>
      </c>
      <c r="O202" s="5">
        <v>-2827.45368650818</v>
      </c>
      <c r="P202" s="5">
        <v>-2702.1388903078559</v>
      </c>
      <c r="Q202" s="5">
        <v>-2753.0922995445021</v>
      </c>
      <c r="R202" s="5">
        <v>-2948.8987266240779</v>
      </c>
      <c r="S202" s="5">
        <v>-2966.550343410101</v>
      </c>
      <c r="T202" s="5">
        <v>-3106.8054899765839</v>
      </c>
      <c r="U202" s="5">
        <v>-3245.049625307829</v>
      </c>
      <c r="V202" s="5">
        <v>-3422.6735777103349</v>
      </c>
      <c r="W202" s="5">
        <v>-3503.1491231156729</v>
      </c>
      <c r="X202" s="5">
        <v>-3671.8660802976701</v>
      </c>
      <c r="Y202" s="5">
        <v>-3795.826174064232</v>
      </c>
      <c r="Z202" s="5">
        <v>-3465.9593223038669</v>
      </c>
      <c r="AA202" s="5">
        <v>-3932.2359768851979</v>
      </c>
      <c r="AB202" s="5">
        <v>-3919.998442612457</v>
      </c>
      <c r="AC202" s="5">
        <v>-3946.970168607369</v>
      </c>
      <c r="AD202" s="5">
        <v>-3994.63514387347</v>
      </c>
      <c r="AE202" s="5">
        <v>-4099.9808337687527</v>
      </c>
    </row>
    <row r="203" spans="1:31"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</row>
  </sheetData>
  <autoFilter ref="A3:C202" xr:uid="{00000000-0009-0000-0000-00000F000000}"/>
  <pageMargins left="0.7" right="0.7" top="0.75" bottom="0.75" header="0.3" footer="0.3"/>
  <pageSetup paperSize="9" orientation="portrait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1">
    <tabColor theme="9"/>
  </sheetPr>
  <dimension ref="A1:AD82"/>
  <sheetViews>
    <sheetView zoomScaleNormal="100" workbookViewId="0">
      <pane xSplit="2" ySplit="3" topLeftCell="C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7" customWidth="1"/>
    <col min="2" max="2" width="23.33203125" style="7" customWidth="1"/>
    <col min="3" max="30" width="11.83203125" style="7" customWidth="1"/>
    <col min="31" max="31" width="9" style="7" customWidth="1"/>
    <col min="32" max="16384" width="9" style="7"/>
  </cols>
  <sheetData>
    <row r="1" spans="1:30" s="15" customFormat="1" ht="23.25" customHeight="1" thickBot="1">
      <c r="A1" s="1" t="s">
        <v>307</v>
      </c>
      <c r="B1" s="49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</row>
    <row r="2" spans="1:30" ht="15" customHeight="1" thickTop="1">
      <c r="A2" s="12" t="s">
        <v>308</v>
      </c>
      <c r="B2" s="12"/>
    </row>
    <row r="3" spans="1:30">
      <c r="A3" s="57" t="s">
        <v>191</v>
      </c>
      <c r="B3" s="57" t="s">
        <v>309</v>
      </c>
      <c r="C3" s="57">
        <v>2024</v>
      </c>
      <c r="D3" s="57">
        <v>2025</v>
      </c>
      <c r="E3" s="57">
        <v>2026</v>
      </c>
      <c r="F3" s="57">
        <v>2027</v>
      </c>
      <c r="G3" s="57">
        <v>2028</v>
      </c>
      <c r="H3" s="57">
        <v>2029</v>
      </c>
      <c r="I3" s="57">
        <v>2030</v>
      </c>
      <c r="J3" s="57">
        <v>2031</v>
      </c>
      <c r="K3" s="57">
        <v>2032</v>
      </c>
      <c r="L3" s="57">
        <v>2033</v>
      </c>
      <c r="M3" s="57">
        <v>2034</v>
      </c>
      <c r="N3" s="57">
        <v>2035</v>
      </c>
      <c r="O3" s="57">
        <v>2036</v>
      </c>
      <c r="P3" s="57">
        <v>2037</v>
      </c>
      <c r="Q3" s="57">
        <v>2038</v>
      </c>
      <c r="R3" s="57">
        <v>2039</v>
      </c>
      <c r="S3" s="57">
        <v>2040</v>
      </c>
      <c r="T3" s="57">
        <v>2041</v>
      </c>
      <c r="U3" s="57">
        <v>2042</v>
      </c>
      <c r="V3" s="57">
        <v>2043</v>
      </c>
      <c r="W3" s="57">
        <v>2044</v>
      </c>
      <c r="X3" s="57">
        <v>2045</v>
      </c>
      <c r="Y3" s="57">
        <v>2046</v>
      </c>
      <c r="Z3" s="57">
        <v>2047</v>
      </c>
      <c r="AA3" s="57">
        <v>2048</v>
      </c>
      <c r="AB3" s="57">
        <v>2049</v>
      </c>
      <c r="AC3" s="57">
        <v>2050</v>
      </c>
      <c r="AD3" s="57">
        <v>2051</v>
      </c>
    </row>
    <row r="4" spans="1:30">
      <c r="A4" s="56" t="s">
        <v>54</v>
      </c>
      <c r="B4" s="56" t="s">
        <v>118</v>
      </c>
      <c r="C4" s="5">
        <v>159800.3176698731</v>
      </c>
      <c r="D4" s="5">
        <v>676258.21164053888</v>
      </c>
      <c r="E4" s="5">
        <v>1298859.037239982</v>
      </c>
      <c r="F4" s="5">
        <v>1664819.633137288</v>
      </c>
      <c r="G4" s="5">
        <v>2476830.6602233318</v>
      </c>
      <c r="H4" s="5">
        <v>3219285.6782201892</v>
      </c>
      <c r="I4" s="5">
        <v>3797512.82567584</v>
      </c>
      <c r="J4" s="5">
        <v>4547095.8570874706</v>
      </c>
      <c r="K4" s="5">
        <v>4960102.7774653612</v>
      </c>
      <c r="L4" s="5">
        <v>5406440.0740746949</v>
      </c>
      <c r="M4" s="5">
        <v>6131201.767066339</v>
      </c>
      <c r="N4" s="5">
        <v>6307704.1384476367</v>
      </c>
      <c r="O4" s="5">
        <v>6363460.5963279968</v>
      </c>
      <c r="P4" s="5">
        <v>7161912.6196943028</v>
      </c>
      <c r="Q4" s="5">
        <v>7746627.6695430689</v>
      </c>
      <c r="R4" s="5">
        <v>8245308.3423362216</v>
      </c>
      <c r="S4" s="5">
        <v>8977019.8502581008</v>
      </c>
      <c r="T4" s="5">
        <v>9366416.9012442417</v>
      </c>
      <c r="U4" s="5">
        <v>9987269.772955751</v>
      </c>
      <c r="V4" s="5">
        <v>11430317.69293098</v>
      </c>
      <c r="W4" s="5">
        <v>12462975.029853949</v>
      </c>
      <c r="X4" s="5">
        <v>12511370.59340818</v>
      </c>
      <c r="Y4" s="5">
        <v>13145850.44478924</v>
      </c>
      <c r="Z4" s="5">
        <v>13701344.876831001</v>
      </c>
      <c r="AA4" s="5">
        <v>13924742.9793691</v>
      </c>
      <c r="AB4" s="5">
        <v>15025461.680266701</v>
      </c>
      <c r="AC4" s="5">
        <v>15718731.12399306</v>
      </c>
      <c r="AD4" s="5">
        <v>15067514.852429589</v>
      </c>
    </row>
    <row r="5" spans="1:30">
      <c r="A5" s="56" t="s">
        <v>54</v>
      </c>
      <c r="B5" s="56" t="s">
        <v>119</v>
      </c>
      <c r="C5" s="5">
        <v>2753516.8351930152</v>
      </c>
      <c r="D5" s="5">
        <v>2850360.708526867</v>
      </c>
      <c r="E5" s="5">
        <v>3380658.6480078921</v>
      </c>
      <c r="F5" s="5">
        <v>2836660.910448574</v>
      </c>
      <c r="G5" s="5">
        <v>2970757.3546251291</v>
      </c>
      <c r="H5" s="5">
        <v>2987553.5782828429</v>
      </c>
      <c r="I5" s="5">
        <v>2834945.0250285259</v>
      </c>
      <c r="J5" s="5">
        <v>2764026.9192856322</v>
      </c>
      <c r="K5" s="5">
        <v>2510295.2745171241</v>
      </c>
      <c r="L5" s="5">
        <v>2701452.8972192821</v>
      </c>
      <c r="M5" s="5">
        <v>2741401.4158241889</v>
      </c>
      <c r="N5" s="5">
        <v>2417816.7625614582</v>
      </c>
      <c r="O5" s="5">
        <v>2389624.3198049548</v>
      </c>
      <c r="P5" s="5">
        <v>2517307.0905662919</v>
      </c>
      <c r="Q5" s="5">
        <v>2622299.7473184709</v>
      </c>
      <c r="R5" s="5">
        <v>2735848.3051445819</v>
      </c>
      <c r="S5" s="5">
        <v>3136772.702414474</v>
      </c>
      <c r="T5" s="5">
        <v>2874040.9270947571</v>
      </c>
      <c r="U5" s="5">
        <v>2936834.043281978</v>
      </c>
      <c r="V5" s="5">
        <v>3305636.5991631378</v>
      </c>
      <c r="W5" s="5">
        <v>3409954.7575579719</v>
      </c>
      <c r="X5" s="5">
        <v>3419085.6153364652</v>
      </c>
      <c r="Y5" s="5">
        <v>3446807.5971903941</v>
      </c>
      <c r="Z5" s="5">
        <v>3568177.472834921</v>
      </c>
      <c r="AA5" s="5">
        <v>3602767.8367012418</v>
      </c>
      <c r="AB5" s="5">
        <v>3844501.235028388</v>
      </c>
      <c r="AC5" s="5">
        <v>4141879.8726428198</v>
      </c>
      <c r="AD5" s="5">
        <v>4048098.3421294438</v>
      </c>
    </row>
    <row r="6" spans="1:30">
      <c r="A6" s="56" t="s">
        <v>54</v>
      </c>
      <c r="B6" s="56" t="s">
        <v>120</v>
      </c>
      <c r="C6" s="5">
        <v>2481220.39995476</v>
      </c>
      <c r="D6" s="5">
        <v>2141798.1109862318</v>
      </c>
      <c r="E6" s="5">
        <v>1886896.4945088611</v>
      </c>
      <c r="F6" s="5">
        <v>1790524.8385453389</v>
      </c>
      <c r="G6" s="5">
        <v>1612399.3320289829</v>
      </c>
      <c r="H6" s="5">
        <v>1406826.8498528921</v>
      </c>
      <c r="I6" s="5">
        <v>1219107.0836375291</v>
      </c>
      <c r="J6" s="5">
        <v>1205914.354791488</v>
      </c>
      <c r="K6" s="5">
        <v>1210862.9930076201</v>
      </c>
      <c r="L6" s="5">
        <v>1179644.166023101</v>
      </c>
      <c r="M6" s="5">
        <v>942256.9563944682</v>
      </c>
      <c r="N6" s="5">
        <v>1139957.0503192181</v>
      </c>
      <c r="O6" s="5">
        <v>1089240.533879352</v>
      </c>
      <c r="P6" s="5">
        <v>1010095.83254407</v>
      </c>
      <c r="Q6" s="5">
        <v>903124.10493034788</v>
      </c>
      <c r="R6" s="5">
        <v>1119053.946554844</v>
      </c>
      <c r="S6" s="5">
        <v>930004.92024645535</v>
      </c>
      <c r="T6" s="5">
        <v>936073.04654525267</v>
      </c>
      <c r="U6" s="5">
        <v>968672.14945743466</v>
      </c>
      <c r="V6" s="5">
        <v>1057416.588108432</v>
      </c>
      <c r="W6" s="5">
        <v>865810.62900470733</v>
      </c>
      <c r="X6" s="5">
        <v>775044.09955768182</v>
      </c>
      <c r="Y6" s="5">
        <v>1026292.813392517</v>
      </c>
      <c r="Z6" s="5">
        <v>1066788.4848779221</v>
      </c>
      <c r="AA6" s="5">
        <v>953782.53611129813</v>
      </c>
      <c r="AB6" s="5">
        <v>1087531.6932913379</v>
      </c>
      <c r="AC6" s="5">
        <v>1550362.172812273</v>
      </c>
      <c r="AD6" s="5">
        <v>1035578.177630156</v>
      </c>
    </row>
    <row r="7" spans="1:30">
      <c r="A7" s="56" t="s">
        <v>54</v>
      </c>
      <c r="B7" s="56" t="s">
        <v>121</v>
      </c>
      <c r="C7" s="5">
        <v>670221.65110179735</v>
      </c>
      <c r="D7" s="5">
        <v>608111.2966109094</v>
      </c>
      <c r="E7" s="5">
        <v>562063.46117576491</v>
      </c>
      <c r="F7" s="5">
        <v>547614.42458005634</v>
      </c>
      <c r="G7" s="5">
        <v>505881.56677578238</v>
      </c>
      <c r="H7" s="5">
        <v>415185.40195298789</v>
      </c>
      <c r="I7" s="5">
        <v>364424.92886481743</v>
      </c>
      <c r="J7" s="5">
        <v>347217.27783504297</v>
      </c>
      <c r="K7" s="5">
        <v>323440.91368534742</v>
      </c>
      <c r="L7" s="5">
        <v>311188.41239974822</v>
      </c>
      <c r="M7" s="5">
        <v>259742.35135523681</v>
      </c>
      <c r="N7" s="5">
        <v>274697.98595781898</v>
      </c>
      <c r="O7" s="5">
        <v>273435.46973558911</v>
      </c>
      <c r="P7" s="5">
        <v>245727.0715530896</v>
      </c>
      <c r="Q7" s="5">
        <v>237171.8511307663</v>
      </c>
      <c r="R7" s="5">
        <v>258564.81881967469</v>
      </c>
      <c r="S7" s="5">
        <v>194199.12948156369</v>
      </c>
      <c r="T7" s="5">
        <v>185912.53106992619</v>
      </c>
      <c r="U7" s="5">
        <v>180821.1856054895</v>
      </c>
      <c r="V7" s="5">
        <v>156690.79938243789</v>
      </c>
      <c r="W7" s="5">
        <v>155780.11111041071</v>
      </c>
      <c r="X7" s="5">
        <v>142687.37724584821</v>
      </c>
      <c r="Y7" s="5">
        <v>138332.9968355856</v>
      </c>
      <c r="Z7" s="5">
        <v>131641.34147055869</v>
      </c>
      <c r="AA7" s="5">
        <v>127573.31326724</v>
      </c>
      <c r="AB7" s="5">
        <v>122927.7630209326</v>
      </c>
      <c r="AC7" s="5">
        <v>140131.88593761099</v>
      </c>
      <c r="AD7" s="5">
        <v>100562.2240115887</v>
      </c>
    </row>
    <row r="8" spans="1:30">
      <c r="A8" s="56" t="s">
        <v>54</v>
      </c>
      <c r="B8" s="56" t="s">
        <v>122</v>
      </c>
      <c r="C8" s="5">
        <v>1.3932710499999989E-3</v>
      </c>
      <c r="D8" s="5">
        <v>1.4295880050000001E-3</v>
      </c>
      <c r="E8" s="5">
        <v>1.527916385E-3</v>
      </c>
      <c r="F8" s="5">
        <v>4214.6400970183358</v>
      </c>
      <c r="G8" s="5">
        <v>16.956441593924989</v>
      </c>
      <c r="H8" s="5">
        <v>1.8060047800000001E-3</v>
      </c>
      <c r="I8" s="5">
        <v>82.812635607479905</v>
      </c>
      <c r="J8" s="5">
        <v>23705.758465588831</v>
      </c>
      <c r="K8" s="5">
        <v>211.00180399215481</v>
      </c>
      <c r="L8" s="5">
        <v>5577.319725907415</v>
      </c>
      <c r="M8" s="5">
        <v>270.30392185085458</v>
      </c>
      <c r="N8" s="5">
        <v>9433.0293584098763</v>
      </c>
      <c r="O8" s="5">
        <v>264.11080199445001</v>
      </c>
      <c r="P8" s="5">
        <v>8429.5396072542917</v>
      </c>
      <c r="Q8" s="5">
        <v>1307.60248292901</v>
      </c>
      <c r="R8" s="5">
        <v>7173.0495113658326</v>
      </c>
      <c r="S8" s="5">
        <v>8039.875416384436</v>
      </c>
      <c r="T8" s="5">
        <v>23143.52958963413</v>
      </c>
      <c r="U8" s="5">
        <v>12166.8415723207</v>
      </c>
      <c r="V8" s="5">
        <v>63927.387581262941</v>
      </c>
      <c r="W8" s="5">
        <v>38718.478767344823</v>
      </c>
      <c r="X8" s="5">
        <v>4124.2007652370212</v>
      </c>
      <c r="Y8" s="5">
        <v>89889.304278615251</v>
      </c>
      <c r="Z8" s="5">
        <v>94928.673946415569</v>
      </c>
      <c r="AA8" s="5">
        <v>333146.38619970711</v>
      </c>
      <c r="AB8" s="5">
        <v>433038.78328496538</v>
      </c>
      <c r="AC8" s="5">
        <v>780085.38154758408</v>
      </c>
      <c r="AD8" s="5">
        <v>559629.0456978752</v>
      </c>
    </row>
    <row r="9" spans="1:30">
      <c r="A9" s="56" t="s">
        <v>54</v>
      </c>
      <c r="B9" s="56" t="s">
        <v>123</v>
      </c>
      <c r="C9" s="5">
        <v>0</v>
      </c>
      <c r="D9" s="5">
        <v>0</v>
      </c>
      <c r="E9" s="5">
        <v>4.839534999999958E-4</v>
      </c>
      <c r="F9" s="5">
        <v>160.6230197397002</v>
      </c>
      <c r="G9" s="5">
        <v>161.06308739711901</v>
      </c>
      <c r="H9" s="5">
        <v>8280.2826880964967</v>
      </c>
      <c r="I9" s="5">
        <v>8481.2963715042206</v>
      </c>
      <c r="J9" s="5">
        <v>11869.15459293286</v>
      </c>
      <c r="K9" s="5">
        <v>9453.8772559190638</v>
      </c>
      <c r="L9" s="5">
        <v>35413.210703396733</v>
      </c>
      <c r="M9" s="5">
        <v>80169.658789184119</v>
      </c>
      <c r="N9" s="5">
        <v>80787.054474228615</v>
      </c>
      <c r="O9" s="5">
        <v>86054.164909781844</v>
      </c>
      <c r="P9" s="5">
        <v>90650.717630317609</v>
      </c>
      <c r="Q9" s="5">
        <v>140462.42392357421</v>
      </c>
      <c r="R9" s="5">
        <v>160769.040849899</v>
      </c>
      <c r="S9" s="5">
        <v>199840.94081621509</v>
      </c>
      <c r="T9" s="5">
        <v>222468.29635371489</v>
      </c>
      <c r="U9" s="5">
        <v>305866.19142131507</v>
      </c>
      <c r="V9" s="5">
        <v>455430.28921104543</v>
      </c>
      <c r="W9" s="5">
        <v>543352.48556450906</v>
      </c>
      <c r="X9" s="5">
        <v>550456.91411808727</v>
      </c>
      <c r="Y9" s="5">
        <v>616492.45549164736</v>
      </c>
      <c r="Z9" s="5">
        <v>653808.097704296</v>
      </c>
      <c r="AA9" s="5">
        <v>706568.5998298428</v>
      </c>
      <c r="AB9" s="5">
        <v>892024.30969354184</v>
      </c>
      <c r="AC9" s="5">
        <v>970439.06271241675</v>
      </c>
      <c r="AD9" s="5">
        <v>974470.43563453725</v>
      </c>
    </row>
    <row r="10" spans="1:30">
      <c r="A10" s="56" t="s">
        <v>54</v>
      </c>
      <c r="B10" s="56" t="s">
        <v>124</v>
      </c>
      <c r="C10" s="5">
        <v>0</v>
      </c>
      <c r="D10" s="5">
        <v>0</v>
      </c>
      <c r="E10" s="5">
        <v>0</v>
      </c>
      <c r="F10" s="5">
        <v>0</v>
      </c>
      <c r="G10" s="5">
        <v>192336.13859260411</v>
      </c>
      <c r="H10" s="5">
        <v>425073.22550717351</v>
      </c>
      <c r="I10" s="5">
        <v>584052.68369036005</v>
      </c>
      <c r="J10" s="5">
        <v>612229.75534055114</v>
      </c>
      <c r="K10" s="5">
        <v>902080.66150685609</v>
      </c>
      <c r="L10" s="5">
        <v>988614.65851099719</v>
      </c>
      <c r="M10" s="5">
        <v>988614.65851099719</v>
      </c>
      <c r="N10" s="5">
        <v>988614.65851099719</v>
      </c>
      <c r="O10" s="5">
        <v>1074043.67231317</v>
      </c>
      <c r="P10" s="5">
        <v>1074043.67231317</v>
      </c>
      <c r="Q10" s="5">
        <v>1074043.67231317</v>
      </c>
      <c r="R10" s="5">
        <v>1106916.9225717259</v>
      </c>
      <c r="S10" s="5">
        <v>1106916.9225717259</v>
      </c>
      <c r="T10" s="5">
        <v>1106916.9225717259</v>
      </c>
      <c r="U10" s="5">
        <v>1106916.9225717259</v>
      </c>
      <c r="V10" s="5">
        <v>1106916.9225717259</v>
      </c>
      <c r="W10" s="5">
        <v>1106916.9225717259</v>
      </c>
      <c r="X10" s="5">
        <v>1106916.9225717259</v>
      </c>
      <c r="Y10" s="5">
        <v>1106916.9225717259</v>
      </c>
      <c r="Z10" s="5">
        <v>1106916.9225717259</v>
      </c>
      <c r="AA10" s="5">
        <v>1106916.9225717259</v>
      </c>
      <c r="AB10" s="5">
        <v>1106916.9225717259</v>
      </c>
      <c r="AC10" s="5">
        <v>1106916.9225717259</v>
      </c>
      <c r="AD10" s="5">
        <v>1106916.9225717259</v>
      </c>
    </row>
    <row r="12" spans="1:30">
      <c r="A12" s="56" t="s">
        <v>60</v>
      </c>
      <c r="B12" s="56" t="s">
        <v>118</v>
      </c>
      <c r="C12" s="5">
        <v>159800.3176698731</v>
      </c>
      <c r="D12" s="5">
        <v>676258.21164053888</v>
      </c>
      <c r="E12" s="5">
        <v>1298859.037239982</v>
      </c>
      <c r="F12" s="5">
        <v>1664819.633137288</v>
      </c>
      <c r="G12" s="5">
        <v>2476830.6602233318</v>
      </c>
      <c r="H12" s="5">
        <v>3219285.6782201892</v>
      </c>
      <c r="I12" s="5">
        <v>3797512.82567584</v>
      </c>
      <c r="J12" s="5">
        <v>4561938.2409446323</v>
      </c>
      <c r="K12" s="5">
        <v>4984753.9391440526</v>
      </c>
      <c r="L12" s="5">
        <v>5455733.8543515895</v>
      </c>
      <c r="M12" s="5">
        <v>6160731.2420051666</v>
      </c>
      <c r="N12" s="5">
        <v>6323484.0491789198</v>
      </c>
      <c r="O12" s="5">
        <v>6373896.3069968959</v>
      </c>
      <c r="P12" s="5">
        <v>7149416.2552977027</v>
      </c>
      <c r="Q12" s="5">
        <v>7741883.0113542024</v>
      </c>
      <c r="R12" s="5">
        <v>8240737.5587842772</v>
      </c>
      <c r="S12" s="5">
        <v>8967100.4032769334</v>
      </c>
      <c r="T12" s="5">
        <v>9372300.1683315411</v>
      </c>
      <c r="U12" s="5">
        <v>9989766.2164926846</v>
      </c>
      <c r="V12" s="5">
        <v>11431026.747121871</v>
      </c>
      <c r="W12" s="5">
        <v>12462016.04450706</v>
      </c>
      <c r="X12" s="5">
        <v>12511773.069750611</v>
      </c>
      <c r="Y12" s="5">
        <v>13147890.22280216</v>
      </c>
      <c r="Z12" s="5">
        <v>13704739.603955019</v>
      </c>
      <c r="AA12" s="5">
        <v>13926964.035873629</v>
      </c>
      <c r="AB12" s="5">
        <v>15023945.14265891</v>
      </c>
      <c r="AC12" s="5">
        <v>15718613.88877145</v>
      </c>
      <c r="AD12" s="5">
        <v>15066089.8175101</v>
      </c>
    </row>
    <row r="13" spans="1:30">
      <c r="A13" s="56" t="s">
        <v>60</v>
      </c>
      <c r="B13" s="56" t="s">
        <v>119</v>
      </c>
      <c r="C13" s="5">
        <v>2753516.8351930152</v>
      </c>
      <c r="D13" s="5">
        <v>2850360.708526867</v>
      </c>
      <c r="E13" s="5">
        <v>3380658.6480078921</v>
      </c>
      <c r="F13" s="5">
        <v>2836660.910448574</v>
      </c>
      <c r="G13" s="5">
        <v>2970757.3546251291</v>
      </c>
      <c r="H13" s="5">
        <v>2987553.5782828429</v>
      </c>
      <c r="I13" s="5">
        <v>2834945.0250285259</v>
      </c>
      <c r="J13" s="5">
        <v>2766813.259762472</v>
      </c>
      <c r="K13" s="5">
        <v>2509818.504546213</v>
      </c>
      <c r="L13" s="5">
        <v>2710930.8012024858</v>
      </c>
      <c r="M13" s="5">
        <v>2747489.3244688958</v>
      </c>
      <c r="N13" s="5">
        <v>2422416.7885796879</v>
      </c>
      <c r="O13" s="5">
        <v>2393268.7792378352</v>
      </c>
      <c r="P13" s="5">
        <v>2516823.9791571782</v>
      </c>
      <c r="Q13" s="5">
        <v>2622476.5541518242</v>
      </c>
      <c r="R13" s="5">
        <v>2737355.3201210699</v>
      </c>
      <c r="S13" s="5">
        <v>3137028.0843027001</v>
      </c>
      <c r="T13" s="5">
        <v>2874981.6705634799</v>
      </c>
      <c r="U13" s="5">
        <v>2937545.573495029</v>
      </c>
      <c r="V13" s="5">
        <v>3306289.771968219</v>
      </c>
      <c r="W13" s="5">
        <v>3410245.7376648518</v>
      </c>
      <c r="X13" s="5">
        <v>3419771.6934976699</v>
      </c>
      <c r="Y13" s="5">
        <v>3447716.8368305638</v>
      </c>
      <c r="Z13" s="5">
        <v>3569282.0123609849</v>
      </c>
      <c r="AA13" s="5">
        <v>3603763.6543364008</v>
      </c>
      <c r="AB13" s="5">
        <v>3844618.9248334831</v>
      </c>
      <c r="AC13" s="5">
        <v>4141885.908787793</v>
      </c>
      <c r="AD13" s="5">
        <v>4047771.7412005211</v>
      </c>
    </row>
    <row r="14" spans="1:30">
      <c r="A14" s="56" t="s">
        <v>60</v>
      </c>
      <c r="B14" s="56" t="s">
        <v>120</v>
      </c>
      <c r="C14" s="5">
        <v>2481220.39995476</v>
      </c>
      <c r="D14" s="5">
        <v>2141798.1109862318</v>
      </c>
      <c r="E14" s="5">
        <v>1886896.4945088611</v>
      </c>
      <c r="F14" s="5">
        <v>1790524.8385453389</v>
      </c>
      <c r="G14" s="5">
        <v>1612399.3320289829</v>
      </c>
      <c r="H14" s="5">
        <v>1406826.8498528921</v>
      </c>
      <c r="I14" s="5">
        <v>1219107.0836375291</v>
      </c>
      <c r="J14" s="5">
        <v>1237045.533982188</v>
      </c>
      <c r="K14" s="5">
        <v>1270155.4816403941</v>
      </c>
      <c r="L14" s="5">
        <v>1173663.4643766079</v>
      </c>
      <c r="M14" s="5">
        <v>935521.5834272817</v>
      </c>
      <c r="N14" s="5">
        <v>1124830.171371171</v>
      </c>
      <c r="O14" s="5">
        <v>1087939.829283467</v>
      </c>
      <c r="P14" s="5">
        <v>1009609.091514477</v>
      </c>
      <c r="Q14" s="5">
        <v>903930.76238249685</v>
      </c>
      <c r="R14" s="5">
        <v>1119224.6188412609</v>
      </c>
      <c r="S14" s="5">
        <v>933356.1379810397</v>
      </c>
      <c r="T14" s="5">
        <v>934729.52292383998</v>
      </c>
      <c r="U14" s="5">
        <v>968428.93202055234</v>
      </c>
      <c r="V14" s="5">
        <v>1057667.869718069</v>
      </c>
      <c r="W14" s="5">
        <v>866315.41711175558</v>
      </c>
      <c r="X14" s="5">
        <v>775045.23236684676</v>
      </c>
      <c r="Y14" s="5">
        <v>1025741.562701566</v>
      </c>
      <c r="Z14" s="5">
        <v>1065644.145748453</v>
      </c>
      <c r="AA14" s="5">
        <v>952610.29385243135</v>
      </c>
      <c r="AB14" s="5">
        <v>1086805.4936396</v>
      </c>
      <c r="AC14" s="5">
        <v>1551474.491339175</v>
      </c>
      <c r="AD14" s="5">
        <v>1036437.397100518</v>
      </c>
    </row>
    <row r="15" spans="1:30">
      <c r="A15" s="56" t="s">
        <v>60</v>
      </c>
      <c r="B15" s="56" t="s">
        <v>121</v>
      </c>
      <c r="C15" s="5">
        <v>670221.65110179735</v>
      </c>
      <c r="D15" s="5">
        <v>608111.2966109094</v>
      </c>
      <c r="E15" s="5">
        <v>562063.46117576491</v>
      </c>
      <c r="F15" s="5">
        <v>547614.42458005634</v>
      </c>
      <c r="G15" s="5">
        <v>505881.56677578238</v>
      </c>
      <c r="H15" s="5">
        <v>415185.40195298789</v>
      </c>
      <c r="I15" s="5">
        <v>364424.92886481743</v>
      </c>
      <c r="J15" s="5">
        <v>347086.3046053077</v>
      </c>
      <c r="K15" s="5">
        <v>328358.93425151758</v>
      </c>
      <c r="L15" s="5">
        <v>309378.46937931498</v>
      </c>
      <c r="M15" s="5">
        <v>257990.7761555989</v>
      </c>
      <c r="N15" s="5">
        <v>272957.39525552659</v>
      </c>
      <c r="O15" s="5">
        <v>273142.31196542899</v>
      </c>
      <c r="P15" s="5">
        <v>246477.94424876341</v>
      </c>
      <c r="Q15" s="5">
        <v>237396.1101328207</v>
      </c>
      <c r="R15" s="5">
        <v>258828.7129460694</v>
      </c>
      <c r="S15" s="5">
        <v>194967.718470383</v>
      </c>
      <c r="T15" s="5">
        <v>185743.13661705071</v>
      </c>
      <c r="U15" s="5">
        <v>180739.8540667812</v>
      </c>
      <c r="V15" s="5">
        <v>156713.90446762831</v>
      </c>
      <c r="W15" s="5">
        <v>155929.06786307419</v>
      </c>
      <c r="X15" s="5">
        <v>142733.35462314621</v>
      </c>
      <c r="Y15" s="5">
        <v>138356.68875775111</v>
      </c>
      <c r="Z15" s="5">
        <v>131623.61636453911</v>
      </c>
      <c r="AA15" s="5">
        <v>127683.1463672408</v>
      </c>
      <c r="AB15" s="5">
        <v>123063.6316526552</v>
      </c>
      <c r="AC15" s="5">
        <v>140215.98659516839</v>
      </c>
      <c r="AD15" s="5">
        <v>100681.2789721494</v>
      </c>
    </row>
    <row r="16" spans="1:30">
      <c r="A16" s="56" t="s">
        <v>60</v>
      </c>
      <c r="B16" s="56" t="s">
        <v>122</v>
      </c>
      <c r="C16" s="5">
        <v>1.3932710499999989E-3</v>
      </c>
      <c r="D16" s="5">
        <v>1.4295880050000001E-3</v>
      </c>
      <c r="E16" s="5">
        <v>1.527916385E-3</v>
      </c>
      <c r="F16" s="5">
        <v>4214.6400970183358</v>
      </c>
      <c r="G16" s="5">
        <v>16.956441593924989</v>
      </c>
      <c r="H16" s="5">
        <v>1.8060047800000001E-3</v>
      </c>
      <c r="I16" s="5">
        <v>82.812635607479905</v>
      </c>
      <c r="J16" s="5">
        <v>23695.176156783149</v>
      </c>
      <c r="K16" s="5">
        <v>21580.864068259129</v>
      </c>
      <c r="L16" s="5">
        <v>3146.3254173154651</v>
      </c>
      <c r="M16" s="5">
        <v>270.30414011838968</v>
      </c>
      <c r="N16" s="5">
        <v>7398.1486381286604</v>
      </c>
      <c r="O16" s="5">
        <v>3.4135224650000012E-3</v>
      </c>
      <c r="P16" s="5">
        <v>8583.1163360771843</v>
      </c>
      <c r="Q16" s="5">
        <v>1314.1137024868999</v>
      </c>
      <c r="R16" s="5">
        <v>7145.1123315673694</v>
      </c>
      <c r="S16" s="5">
        <v>8174.5489304186003</v>
      </c>
      <c r="T16" s="5">
        <v>23131.53726941019</v>
      </c>
      <c r="U16" s="5">
        <v>12181.974026966431</v>
      </c>
      <c r="V16" s="5">
        <v>64244.207068097712</v>
      </c>
      <c r="W16" s="5">
        <v>38871.928408734988</v>
      </c>
      <c r="X16" s="5">
        <v>4120.6867865522527</v>
      </c>
      <c r="Y16" s="5">
        <v>90048.270869790533</v>
      </c>
      <c r="Z16" s="5">
        <v>94912.586382028865</v>
      </c>
      <c r="AA16" s="5">
        <v>331126.43140287913</v>
      </c>
      <c r="AB16" s="5">
        <v>436387.24559853482</v>
      </c>
      <c r="AC16" s="5">
        <v>779255.11009333492</v>
      </c>
      <c r="AD16" s="5">
        <v>559447.64012784918</v>
      </c>
    </row>
    <row r="17" spans="1:30">
      <c r="A17" s="56" t="s">
        <v>60</v>
      </c>
      <c r="B17" s="56" t="s">
        <v>123</v>
      </c>
      <c r="C17" s="5">
        <v>0</v>
      </c>
      <c r="D17" s="5">
        <v>0</v>
      </c>
      <c r="E17" s="5">
        <v>4.839534999999958E-4</v>
      </c>
      <c r="F17" s="5">
        <v>160.62301973970031</v>
      </c>
      <c r="G17" s="5">
        <v>161.06308739711901</v>
      </c>
      <c r="H17" s="5">
        <v>8280.2826880964967</v>
      </c>
      <c r="I17" s="5">
        <v>8481.2963715042206</v>
      </c>
      <c r="J17" s="5">
        <v>12500.744140329651</v>
      </c>
      <c r="K17" s="5">
        <v>30521.81721580989</v>
      </c>
      <c r="L17" s="5">
        <v>27382.017892759261</v>
      </c>
      <c r="M17" s="5">
        <v>78667.723629505534</v>
      </c>
      <c r="N17" s="5">
        <v>79647.729243612441</v>
      </c>
      <c r="O17" s="5">
        <v>84921.260931395809</v>
      </c>
      <c r="P17" s="5">
        <v>91124.459322592957</v>
      </c>
      <c r="Q17" s="5">
        <v>141058.83033874491</v>
      </c>
      <c r="R17" s="5">
        <v>160939.1777075128</v>
      </c>
      <c r="S17" s="5">
        <v>199737.19659271761</v>
      </c>
      <c r="T17" s="5">
        <v>222235.30621194991</v>
      </c>
      <c r="U17" s="5">
        <v>306293.82152128557</v>
      </c>
      <c r="V17" s="5">
        <v>456229.11080269661</v>
      </c>
      <c r="W17" s="5">
        <v>544440.23860599403</v>
      </c>
      <c r="X17" s="5">
        <v>551529.37304434297</v>
      </c>
      <c r="Y17" s="5">
        <v>616969.71311814606</v>
      </c>
      <c r="Z17" s="5">
        <v>654688.45362394559</v>
      </c>
      <c r="AA17" s="5">
        <v>707282.37534309598</v>
      </c>
      <c r="AB17" s="5">
        <v>892737.99975021905</v>
      </c>
      <c r="AC17" s="5">
        <v>970365.0089714051</v>
      </c>
      <c r="AD17" s="5">
        <v>974446.33678489306</v>
      </c>
    </row>
    <row r="18" spans="1:30">
      <c r="A18" s="56" t="s">
        <v>60</v>
      </c>
      <c r="B18" s="56" t="s">
        <v>124</v>
      </c>
      <c r="C18" s="5">
        <v>0</v>
      </c>
      <c r="D18" s="5">
        <v>0</v>
      </c>
      <c r="E18" s="5">
        <v>0</v>
      </c>
      <c r="F18" s="5">
        <v>0</v>
      </c>
      <c r="G18" s="5">
        <v>192336.13859260411</v>
      </c>
      <c r="H18" s="5">
        <v>425073.22550717351</v>
      </c>
      <c r="I18" s="5">
        <v>584052.68369036005</v>
      </c>
      <c r="J18" s="5">
        <v>612229.75534055114</v>
      </c>
      <c r="K18" s="5">
        <v>698901.8752449383</v>
      </c>
      <c r="L18" s="5">
        <v>988614.65851099719</v>
      </c>
      <c r="M18" s="5">
        <v>988614.65851099719</v>
      </c>
      <c r="N18" s="5">
        <v>988614.65851099719</v>
      </c>
      <c r="O18" s="5">
        <v>1074043.67231317</v>
      </c>
      <c r="P18" s="5">
        <v>1074043.67231317</v>
      </c>
      <c r="Q18" s="5">
        <v>1074043.67231317</v>
      </c>
      <c r="R18" s="5">
        <v>1106916.9225717259</v>
      </c>
      <c r="S18" s="5">
        <v>1106916.9225717259</v>
      </c>
      <c r="T18" s="5">
        <v>1106916.9225717259</v>
      </c>
      <c r="U18" s="5">
        <v>1106916.9225717259</v>
      </c>
      <c r="V18" s="5">
        <v>1106916.9225717259</v>
      </c>
      <c r="W18" s="5">
        <v>1106916.9225717259</v>
      </c>
      <c r="X18" s="5">
        <v>1106916.9225717259</v>
      </c>
      <c r="Y18" s="5">
        <v>1106916.9225717259</v>
      </c>
      <c r="Z18" s="5">
        <v>1106916.9225717259</v>
      </c>
      <c r="AA18" s="5">
        <v>1106916.9225717259</v>
      </c>
      <c r="AB18" s="5">
        <v>1106916.9225717259</v>
      </c>
      <c r="AC18" s="5">
        <v>1106916.9225717259</v>
      </c>
      <c r="AD18" s="5">
        <v>1106916.9225717259</v>
      </c>
    </row>
    <row r="20" spans="1:30">
      <c r="A20" s="56" t="s">
        <v>62</v>
      </c>
      <c r="B20" s="56" t="s">
        <v>118</v>
      </c>
      <c r="C20" s="5">
        <v>172448.17412845191</v>
      </c>
      <c r="D20" s="5">
        <v>692772.83166398446</v>
      </c>
      <c r="E20" s="5">
        <v>1302382.3344608161</v>
      </c>
      <c r="F20" s="5">
        <v>1672905.93011253</v>
      </c>
      <c r="G20" s="5">
        <v>2475914.005743301</v>
      </c>
      <c r="H20" s="5">
        <v>3216317.5422270042</v>
      </c>
      <c r="I20" s="5">
        <v>3865207.4812153811</v>
      </c>
      <c r="J20" s="5">
        <v>4623517.8362191375</v>
      </c>
      <c r="K20" s="5">
        <v>4991301.7309307596</v>
      </c>
      <c r="L20" s="5">
        <v>5434064.8437464377</v>
      </c>
      <c r="M20" s="5">
        <v>6146558.7807503249</v>
      </c>
      <c r="N20" s="5">
        <v>6355636.2195257833</v>
      </c>
      <c r="O20" s="5">
        <v>6407176.9525836464</v>
      </c>
      <c r="P20" s="5">
        <v>7202860.4141725088</v>
      </c>
      <c r="Q20" s="5">
        <v>7735607.8466957314</v>
      </c>
      <c r="R20" s="5">
        <v>8240209.0763104502</v>
      </c>
      <c r="S20" s="5">
        <v>8972035.1697517782</v>
      </c>
      <c r="T20" s="5">
        <v>9349875.0571179725</v>
      </c>
      <c r="U20" s="5">
        <v>9973029.4304788858</v>
      </c>
      <c r="V20" s="5">
        <v>11438722.446230421</v>
      </c>
      <c r="W20" s="5">
        <v>12453908.61139627</v>
      </c>
      <c r="X20" s="5">
        <v>12503037.26059032</v>
      </c>
      <c r="Y20" s="5">
        <v>13153261.84217445</v>
      </c>
      <c r="Z20" s="5">
        <v>13717923.747739529</v>
      </c>
      <c r="AA20" s="5">
        <v>13989757.45859744</v>
      </c>
      <c r="AB20" s="5">
        <v>14995218.97907587</v>
      </c>
      <c r="AC20" s="5">
        <v>15621136.78182113</v>
      </c>
      <c r="AD20" s="5">
        <v>15052604.306234861</v>
      </c>
    </row>
    <row r="21" spans="1:30">
      <c r="A21" s="56" t="s">
        <v>62</v>
      </c>
      <c r="B21" s="56" t="s">
        <v>119</v>
      </c>
      <c r="C21" s="5">
        <v>2755647.5539489281</v>
      </c>
      <c r="D21" s="5">
        <v>2853127.5464758119</v>
      </c>
      <c r="E21" s="5">
        <v>3381245.0741676078</v>
      </c>
      <c r="F21" s="5">
        <v>2837985.7502801712</v>
      </c>
      <c r="G21" s="5">
        <v>2970058.2391223791</v>
      </c>
      <c r="H21" s="5">
        <v>2986288.9202596182</v>
      </c>
      <c r="I21" s="5">
        <v>2829317.303024217</v>
      </c>
      <c r="J21" s="5">
        <v>2751877.6709643221</v>
      </c>
      <c r="K21" s="5">
        <v>2511403.4006372141</v>
      </c>
      <c r="L21" s="5">
        <v>2700263.065223237</v>
      </c>
      <c r="M21" s="5">
        <v>2738763.1180226179</v>
      </c>
      <c r="N21" s="5">
        <v>2421028.9351927349</v>
      </c>
      <c r="O21" s="5">
        <v>2392070.141832788</v>
      </c>
      <c r="P21" s="5">
        <v>2524318.4829917629</v>
      </c>
      <c r="Q21" s="5">
        <v>2617527.2314834208</v>
      </c>
      <c r="R21" s="5">
        <v>2732796.1092788451</v>
      </c>
      <c r="S21" s="5">
        <v>3134178.0210044039</v>
      </c>
      <c r="T21" s="5">
        <v>2870353.8850936629</v>
      </c>
      <c r="U21" s="5">
        <v>2933023.6400122829</v>
      </c>
      <c r="V21" s="5">
        <v>3306777.433311542</v>
      </c>
      <c r="W21" s="5">
        <v>3407559.335672813</v>
      </c>
      <c r="X21" s="5">
        <v>3416884.6163770859</v>
      </c>
      <c r="Y21" s="5">
        <v>3448356.9089065362</v>
      </c>
      <c r="Z21" s="5">
        <v>3571461.0064339289</v>
      </c>
      <c r="AA21" s="5">
        <v>3618163.1959110061</v>
      </c>
      <c r="AB21" s="5">
        <v>3840444.2528570481</v>
      </c>
      <c r="AC21" s="5">
        <v>4121902.9575465159</v>
      </c>
      <c r="AD21" s="5">
        <v>4046361.7226835559</v>
      </c>
    </row>
    <row r="22" spans="1:30">
      <c r="A22" s="56" t="s">
        <v>62</v>
      </c>
      <c r="B22" s="56" t="s">
        <v>120</v>
      </c>
      <c r="C22" s="5">
        <v>2475939.461740165</v>
      </c>
      <c r="D22" s="5">
        <v>2134816.7601988548</v>
      </c>
      <c r="E22" s="5">
        <v>1888097.963578898</v>
      </c>
      <c r="F22" s="5">
        <v>1788825.8502073879</v>
      </c>
      <c r="G22" s="5">
        <v>1633864.842752957</v>
      </c>
      <c r="H22" s="5">
        <v>1422141.782313627</v>
      </c>
      <c r="I22" s="5">
        <v>1268906.3596413729</v>
      </c>
      <c r="J22" s="5">
        <v>1234853.084812806</v>
      </c>
      <c r="K22" s="5">
        <v>1224985.039283891</v>
      </c>
      <c r="L22" s="5">
        <v>1233372.8557924151</v>
      </c>
      <c r="M22" s="5">
        <v>939788.09073000948</v>
      </c>
      <c r="N22" s="5">
        <v>1132969.9367482599</v>
      </c>
      <c r="O22" s="5">
        <v>1068681.533178509</v>
      </c>
      <c r="P22" s="5">
        <v>1002113.762691821</v>
      </c>
      <c r="Q22" s="5">
        <v>904874.00920949341</v>
      </c>
      <c r="R22" s="5">
        <v>1120202.943205345</v>
      </c>
      <c r="S22" s="5">
        <v>927702.08705425984</v>
      </c>
      <c r="T22" s="5">
        <v>937608.70602251159</v>
      </c>
      <c r="U22" s="5">
        <v>969541.74983387848</v>
      </c>
      <c r="V22" s="5">
        <v>1055631.4574465649</v>
      </c>
      <c r="W22" s="5">
        <v>863064.19120476267</v>
      </c>
      <c r="X22" s="5">
        <v>773364.77060955262</v>
      </c>
      <c r="Y22" s="5">
        <v>1024241.047724657</v>
      </c>
      <c r="Z22" s="5">
        <v>1055064.569876971</v>
      </c>
      <c r="AA22" s="5">
        <v>915067.04835967452</v>
      </c>
      <c r="AB22" s="5">
        <v>1090827.715485821</v>
      </c>
      <c r="AC22" s="5">
        <v>1600927.148353938</v>
      </c>
      <c r="AD22" s="5">
        <v>1040609.755864198</v>
      </c>
    </row>
    <row r="23" spans="1:30">
      <c r="A23" s="56" t="s">
        <v>62</v>
      </c>
      <c r="B23" s="56" t="s">
        <v>121</v>
      </c>
      <c r="C23" s="5">
        <v>669024.01816364191</v>
      </c>
      <c r="D23" s="5">
        <v>606777.0254680909</v>
      </c>
      <c r="E23" s="5">
        <v>561722.38397925056</v>
      </c>
      <c r="F23" s="5">
        <v>546888.96522104589</v>
      </c>
      <c r="G23" s="5">
        <v>507199.43282129278</v>
      </c>
      <c r="H23" s="5">
        <v>416703.18154473038</v>
      </c>
      <c r="I23" s="5">
        <v>370210.40966468089</v>
      </c>
      <c r="J23" s="5">
        <v>340192.66590389807</v>
      </c>
      <c r="K23" s="5">
        <v>326755.84906680213</v>
      </c>
      <c r="L23" s="5">
        <v>318020.82996181631</v>
      </c>
      <c r="M23" s="5">
        <v>260243.94276435001</v>
      </c>
      <c r="N23" s="5">
        <v>271549.65464117401</v>
      </c>
      <c r="O23" s="5">
        <v>272266.83380738302</v>
      </c>
      <c r="P23" s="5">
        <v>242579.4040698648</v>
      </c>
      <c r="Q23" s="5">
        <v>239335.62814501239</v>
      </c>
      <c r="R23" s="5">
        <v>259909.18521751699</v>
      </c>
      <c r="S23" s="5">
        <v>195466.83920822499</v>
      </c>
      <c r="T23" s="5">
        <v>187958.53861041201</v>
      </c>
      <c r="U23" s="5">
        <v>182730.61190397869</v>
      </c>
      <c r="V23" s="5">
        <v>156858.88241763579</v>
      </c>
      <c r="W23" s="5">
        <v>157079.89351075439</v>
      </c>
      <c r="X23" s="5">
        <v>143814.4538512858</v>
      </c>
      <c r="Y23" s="5">
        <v>138347.80872182499</v>
      </c>
      <c r="Z23" s="5">
        <v>131904.3354467091</v>
      </c>
      <c r="AA23" s="5">
        <v>126177.4738490301</v>
      </c>
      <c r="AB23" s="5">
        <v>124558.11571811829</v>
      </c>
      <c r="AC23" s="5">
        <v>142614.16204640991</v>
      </c>
      <c r="AD23" s="5">
        <v>102052.494567509</v>
      </c>
    </row>
    <row r="24" spans="1:30">
      <c r="A24" s="56" t="s">
        <v>62</v>
      </c>
      <c r="B24" s="56" t="s">
        <v>122</v>
      </c>
      <c r="C24" s="5">
        <v>1.5493046799999999E-3</v>
      </c>
      <c r="D24" s="5">
        <v>1.5892794850000001E-3</v>
      </c>
      <c r="E24" s="5">
        <v>1.699326825000001E-3</v>
      </c>
      <c r="F24" s="5">
        <v>4307.6543831131221</v>
      </c>
      <c r="G24" s="5">
        <v>20.06649991863501</v>
      </c>
      <c r="H24" s="5">
        <v>2.0030512950000002E-3</v>
      </c>
      <c r="I24" s="5">
        <v>234.02698785711499</v>
      </c>
      <c r="J24" s="5">
        <v>1109.108438286805</v>
      </c>
      <c r="K24" s="5">
        <v>178.06800412845979</v>
      </c>
      <c r="L24" s="5">
        <v>6524.7583091994202</v>
      </c>
      <c r="M24" s="5">
        <v>358.2584909683502</v>
      </c>
      <c r="N24" s="5">
        <v>8492.9822761589003</v>
      </c>
      <c r="O24" s="5">
        <v>311.4615361419298</v>
      </c>
      <c r="P24" s="5">
        <v>8332.3062262516887</v>
      </c>
      <c r="Q24" s="5">
        <v>1283.66901800614</v>
      </c>
      <c r="R24" s="5">
        <v>6560.5376348801556</v>
      </c>
      <c r="S24" s="5">
        <v>8067.355583280445</v>
      </c>
      <c r="T24" s="5">
        <v>22594.785879354189</v>
      </c>
      <c r="U24" s="5">
        <v>12149.900246225159</v>
      </c>
      <c r="V24" s="5">
        <v>63608.308493727513</v>
      </c>
      <c r="W24" s="5">
        <v>39574.110067721267</v>
      </c>
      <c r="X24" s="5">
        <v>4111.4220257887646</v>
      </c>
      <c r="Y24" s="5">
        <v>89055.634762888643</v>
      </c>
      <c r="Z24" s="5">
        <v>94339.03588230531</v>
      </c>
      <c r="AA24" s="5">
        <v>316172.13768710528</v>
      </c>
      <c r="AB24" s="5">
        <v>423618.2306074599</v>
      </c>
      <c r="AC24" s="5">
        <v>747694.29009442998</v>
      </c>
      <c r="AD24" s="5">
        <v>558577.60905591876</v>
      </c>
    </row>
    <row r="25" spans="1:30">
      <c r="A25" s="56" t="s">
        <v>62</v>
      </c>
      <c r="B25" s="56" t="s">
        <v>123</v>
      </c>
      <c r="C25" s="5">
        <v>0</v>
      </c>
      <c r="D25" s="5">
        <v>0</v>
      </c>
      <c r="E25" s="5">
        <v>5.4150304999999832E-4</v>
      </c>
      <c r="F25" s="5">
        <v>86.813262879774456</v>
      </c>
      <c r="G25" s="5">
        <v>87.051110590530513</v>
      </c>
      <c r="H25" s="5">
        <v>7442.2455019545287</v>
      </c>
      <c r="I25" s="5">
        <v>7689.9832829088155</v>
      </c>
      <c r="J25" s="5">
        <v>8050.8202940419897</v>
      </c>
      <c r="K25" s="5">
        <v>25747.04978043634</v>
      </c>
      <c r="L25" s="5">
        <v>35841.956784929927</v>
      </c>
      <c r="M25" s="5">
        <v>82946.735052980395</v>
      </c>
      <c r="N25" s="5">
        <v>89667.911057445366</v>
      </c>
      <c r="O25" s="5">
        <v>89217.19786050306</v>
      </c>
      <c r="P25" s="5">
        <v>97159.327827983885</v>
      </c>
      <c r="Q25" s="5">
        <v>138652.8162416121</v>
      </c>
      <c r="R25" s="5">
        <v>158505.56682271749</v>
      </c>
      <c r="S25" s="5">
        <v>198948.29810296581</v>
      </c>
      <c r="T25" s="5">
        <v>221575.09596834009</v>
      </c>
      <c r="U25" s="5">
        <v>305461.78876454983</v>
      </c>
      <c r="V25" s="5">
        <v>458150.32585220959</v>
      </c>
      <c r="W25" s="5">
        <v>545196.21212351625</v>
      </c>
      <c r="X25" s="5">
        <v>551973.26399253134</v>
      </c>
      <c r="Y25" s="5">
        <v>617039.78427448636</v>
      </c>
      <c r="Z25" s="5">
        <v>657088.06654803816</v>
      </c>
      <c r="AA25" s="5">
        <v>713763.36745771056</v>
      </c>
      <c r="AB25" s="5">
        <v>897334.08136789908</v>
      </c>
      <c r="AC25" s="5">
        <v>967533.88054315618</v>
      </c>
      <c r="AD25" s="5">
        <v>971460.51736032404</v>
      </c>
    </row>
    <row r="26" spans="1:30">
      <c r="A26" s="56" t="s">
        <v>62</v>
      </c>
      <c r="B26" s="56" t="s">
        <v>124</v>
      </c>
      <c r="C26" s="5">
        <v>0</v>
      </c>
      <c r="D26" s="5">
        <v>0</v>
      </c>
      <c r="E26" s="5">
        <v>0</v>
      </c>
      <c r="F26" s="5">
        <v>0</v>
      </c>
      <c r="G26" s="5">
        <v>192336.13859260411</v>
      </c>
      <c r="H26" s="5">
        <v>425073.22550717351</v>
      </c>
      <c r="I26" s="5">
        <v>425073.22550717351</v>
      </c>
      <c r="J26" s="5">
        <v>656429.08341928245</v>
      </c>
      <c r="K26" s="5">
        <v>815408.54160246893</v>
      </c>
      <c r="L26" s="5">
        <v>901942.53860661003</v>
      </c>
      <c r="M26" s="5">
        <v>988614.65851099719</v>
      </c>
      <c r="N26" s="5">
        <v>988614.65851099719</v>
      </c>
      <c r="O26" s="5">
        <v>1074043.67231317</v>
      </c>
      <c r="P26" s="5">
        <v>1074043.67231317</v>
      </c>
      <c r="Q26" s="5">
        <v>1074043.67231317</v>
      </c>
      <c r="R26" s="5">
        <v>1106916.9225717259</v>
      </c>
      <c r="S26" s="5">
        <v>1106916.9225717259</v>
      </c>
      <c r="T26" s="5">
        <v>1106916.9225717259</v>
      </c>
      <c r="U26" s="5">
        <v>1106916.9225717259</v>
      </c>
      <c r="V26" s="5">
        <v>1106916.9225717259</v>
      </c>
      <c r="W26" s="5">
        <v>1106916.9225717259</v>
      </c>
      <c r="X26" s="5">
        <v>1106916.9225717259</v>
      </c>
      <c r="Y26" s="5">
        <v>1106916.9225717259</v>
      </c>
      <c r="Z26" s="5">
        <v>1106916.9225717259</v>
      </c>
      <c r="AA26" s="5">
        <v>1106916.9225717259</v>
      </c>
      <c r="AB26" s="5">
        <v>1106916.9225717259</v>
      </c>
      <c r="AC26" s="5">
        <v>1106916.9225717259</v>
      </c>
      <c r="AD26" s="5">
        <v>1106916.9225717259</v>
      </c>
    </row>
    <row r="28" spans="1:30">
      <c r="A28" s="56" t="s">
        <v>66</v>
      </c>
      <c r="B28" s="56" t="s">
        <v>118</v>
      </c>
      <c r="C28" s="5">
        <v>123047.38132512011</v>
      </c>
      <c r="D28" s="5">
        <v>619569.87023211084</v>
      </c>
      <c r="E28" s="5">
        <v>1320569.1022533439</v>
      </c>
      <c r="F28" s="5">
        <v>1645551.470582362</v>
      </c>
      <c r="G28" s="5">
        <v>2521398.6321584638</v>
      </c>
      <c r="H28" s="5">
        <v>3198117.2882228428</v>
      </c>
      <c r="I28" s="5">
        <v>3759920.4157776069</v>
      </c>
      <c r="J28" s="5">
        <v>4547711.9396553161</v>
      </c>
      <c r="K28" s="5">
        <v>4960986.7392451847</v>
      </c>
      <c r="L28" s="5">
        <v>5408219.7082447074</v>
      </c>
      <c r="M28" s="5">
        <v>6130880.1889015101</v>
      </c>
      <c r="N28" s="5">
        <v>6308916.3167463057</v>
      </c>
      <c r="O28" s="5">
        <v>6364495.9366622474</v>
      </c>
      <c r="P28" s="5">
        <v>7161751.2874506321</v>
      </c>
      <c r="Q28" s="5">
        <v>7747430.1687892918</v>
      </c>
      <c r="R28" s="5">
        <v>8245909.745413187</v>
      </c>
      <c r="S28" s="5">
        <v>8978620.8173606377</v>
      </c>
      <c r="T28" s="5">
        <v>9368111.0245511606</v>
      </c>
      <c r="U28" s="5">
        <v>9988237.5846233647</v>
      </c>
      <c r="V28" s="5">
        <v>11430942.215922199</v>
      </c>
      <c r="W28" s="5">
        <v>12464014.33658639</v>
      </c>
      <c r="X28" s="5">
        <v>12513333.825325079</v>
      </c>
      <c r="Y28" s="5">
        <v>13146867.10667488</v>
      </c>
      <c r="Z28" s="5">
        <v>13702602.778724739</v>
      </c>
      <c r="AA28" s="5">
        <v>13925199.24027331</v>
      </c>
      <c r="AB28" s="5">
        <v>15063149.333164301</v>
      </c>
      <c r="AC28" s="5">
        <v>15776239.622774649</v>
      </c>
      <c r="AD28" s="5">
        <v>15046744.844629319</v>
      </c>
    </row>
    <row r="29" spans="1:30">
      <c r="A29" s="56" t="s">
        <v>66</v>
      </c>
      <c r="B29" s="56" t="s">
        <v>119</v>
      </c>
      <c r="C29" s="5">
        <v>2747321.661493565</v>
      </c>
      <c r="D29" s="5">
        <v>2840877.0506777382</v>
      </c>
      <c r="E29" s="5">
        <v>3384604.816604997</v>
      </c>
      <c r="F29" s="5">
        <v>2837433.7848131298</v>
      </c>
      <c r="G29" s="5">
        <v>2984836.1887358809</v>
      </c>
      <c r="H29" s="5">
        <v>2985150.073548608</v>
      </c>
      <c r="I29" s="5">
        <v>2828798.4286350501</v>
      </c>
      <c r="J29" s="5">
        <v>2764135.477191139</v>
      </c>
      <c r="K29" s="5">
        <v>2510062.5064799441</v>
      </c>
      <c r="L29" s="5">
        <v>2701589.4747456391</v>
      </c>
      <c r="M29" s="5">
        <v>2741009.330739656</v>
      </c>
      <c r="N29" s="5">
        <v>2417903.2861804399</v>
      </c>
      <c r="O29" s="5">
        <v>2389682.361526147</v>
      </c>
      <c r="P29" s="5">
        <v>2517122.6653813948</v>
      </c>
      <c r="Q29" s="5">
        <v>2622314.1184292659</v>
      </c>
      <c r="R29" s="5">
        <v>2735799.1965941568</v>
      </c>
      <c r="S29" s="5">
        <v>3136875.5006550951</v>
      </c>
      <c r="T29" s="5">
        <v>2874093.0255289702</v>
      </c>
      <c r="U29" s="5">
        <v>2936833.1597493561</v>
      </c>
      <c r="V29" s="5">
        <v>3305622.2967042942</v>
      </c>
      <c r="W29" s="5">
        <v>3409926.7818462262</v>
      </c>
      <c r="X29" s="5">
        <v>3419335.6381202089</v>
      </c>
      <c r="Y29" s="5">
        <v>3446760.2172238468</v>
      </c>
      <c r="Z29" s="5">
        <v>3568108.1768543278</v>
      </c>
      <c r="AA29" s="5">
        <v>3602573.1434951401</v>
      </c>
      <c r="AB29" s="5">
        <v>3844539.625343726</v>
      </c>
      <c r="AC29" s="5">
        <v>4141835.3517175899</v>
      </c>
      <c r="AD29" s="5">
        <v>4048088.7325269072</v>
      </c>
    </row>
    <row r="30" spans="1:30">
      <c r="A30" s="56" t="s">
        <v>66</v>
      </c>
      <c r="B30" s="56" t="s">
        <v>120</v>
      </c>
      <c r="C30" s="5">
        <v>2494273.4546620701</v>
      </c>
      <c r="D30" s="5">
        <v>2163024.2344909301</v>
      </c>
      <c r="E30" s="5">
        <v>1872901.642419494</v>
      </c>
      <c r="F30" s="5">
        <v>1763892.4739328141</v>
      </c>
      <c r="G30" s="5">
        <v>1517865.52444591</v>
      </c>
      <c r="H30" s="5">
        <v>1407852.633392754</v>
      </c>
      <c r="I30" s="5">
        <v>1222244.703326073</v>
      </c>
      <c r="J30" s="5">
        <v>1206092.986198605</v>
      </c>
      <c r="K30" s="5">
        <v>1210899.2824109341</v>
      </c>
      <c r="L30" s="5">
        <v>1179282.8821152479</v>
      </c>
      <c r="M30" s="5">
        <v>942617.40784043388</v>
      </c>
      <c r="N30" s="5">
        <v>1139806.07823809</v>
      </c>
      <c r="O30" s="5">
        <v>1089388.956667329</v>
      </c>
      <c r="P30" s="5">
        <v>1010594.967096873</v>
      </c>
      <c r="Q30" s="5">
        <v>903305.34066954558</v>
      </c>
      <c r="R30" s="5">
        <v>1119012.550179115</v>
      </c>
      <c r="S30" s="5">
        <v>929784.28087519924</v>
      </c>
      <c r="T30" s="5">
        <v>935796.292366529</v>
      </c>
      <c r="U30" s="5">
        <v>968674.06770942372</v>
      </c>
      <c r="V30" s="5">
        <v>1057500.427235821</v>
      </c>
      <c r="W30" s="5">
        <v>865942.87522882572</v>
      </c>
      <c r="X30" s="5">
        <v>774831.93048313365</v>
      </c>
      <c r="Y30" s="5">
        <v>1026157.004748204</v>
      </c>
      <c r="Z30" s="5">
        <v>1066862.5427665529</v>
      </c>
      <c r="AA30" s="5">
        <v>953830.83004060807</v>
      </c>
      <c r="AB30" s="5">
        <v>1087850.201927209</v>
      </c>
      <c r="AC30" s="5">
        <v>1550244.668812765</v>
      </c>
      <c r="AD30" s="5">
        <v>1035511.01587773</v>
      </c>
    </row>
    <row r="31" spans="1:30">
      <c r="A31" s="56" t="s">
        <v>66</v>
      </c>
      <c r="B31" s="56" t="s">
        <v>121</v>
      </c>
      <c r="C31" s="5">
        <v>673852.35430639086</v>
      </c>
      <c r="D31" s="5">
        <v>613054.58383329352</v>
      </c>
      <c r="E31" s="5">
        <v>559917.35657912074</v>
      </c>
      <c r="F31" s="5">
        <v>539528.29505950853</v>
      </c>
      <c r="G31" s="5">
        <v>487509.17769416672</v>
      </c>
      <c r="H31" s="5">
        <v>416363.25644797471</v>
      </c>
      <c r="I31" s="5">
        <v>367573.97869163938</v>
      </c>
      <c r="J31" s="5">
        <v>347301.65989744093</v>
      </c>
      <c r="K31" s="5">
        <v>323401.63876315422</v>
      </c>
      <c r="L31" s="5">
        <v>311071.35185176641</v>
      </c>
      <c r="M31" s="5">
        <v>259803.85775180731</v>
      </c>
      <c r="N31" s="5">
        <v>274660.85023349337</v>
      </c>
      <c r="O31" s="5">
        <v>273428.86300347728</v>
      </c>
      <c r="P31" s="5">
        <v>245808.8111852438</v>
      </c>
      <c r="Q31" s="5">
        <v>237180.0233105715</v>
      </c>
      <c r="R31" s="5">
        <v>258558.755379754</v>
      </c>
      <c r="S31" s="5">
        <v>194157.48135081271</v>
      </c>
      <c r="T31" s="5">
        <v>185871.29710088941</v>
      </c>
      <c r="U31" s="5">
        <v>180829.3976435143</v>
      </c>
      <c r="V31" s="5">
        <v>156696.59671238801</v>
      </c>
      <c r="W31" s="5">
        <v>155780.56922964269</v>
      </c>
      <c r="X31" s="5">
        <v>142680.00489676491</v>
      </c>
      <c r="Y31" s="5">
        <v>138345.88492770141</v>
      </c>
      <c r="Z31" s="5">
        <v>131690.68296750559</v>
      </c>
      <c r="AA31" s="5">
        <v>127592.290427816</v>
      </c>
      <c r="AB31" s="5">
        <v>122945.6048438101</v>
      </c>
      <c r="AC31" s="5">
        <v>140148.8987962394</v>
      </c>
      <c r="AD31" s="5">
        <v>100572.8343794726</v>
      </c>
    </row>
    <row r="32" spans="1:30">
      <c r="A32" s="56" t="s">
        <v>66</v>
      </c>
      <c r="B32" s="56" t="s">
        <v>122</v>
      </c>
      <c r="C32" s="5">
        <v>2.435719749999999E-3</v>
      </c>
      <c r="D32" s="5">
        <v>2.503162565000001E-3</v>
      </c>
      <c r="E32" s="5">
        <v>2.6708390199999999E-3</v>
      </c>
      <c r="F32" s="5">
        <v>6.4588695731500003</v>
      </c>
      <c r="G32" s="5">
        <v>2.9965736750000001E-3</v>
      </c>
      <c r="H32" s="5">
        <v>3.1639931450000002E-3</v>
      </c>
      <c r="I32" s="5">
        <v>85.729076614369959</v>
      </c>
      <c r="J32" s="5">
        <v>23723.689633300492</v>
      </c>
      <c r="K32" s="5">
        <v>219.8314434764799</v>
      </c>
      <c r="L32" s="5">
        <v>5566.083378887718</v>
      </c>
      <c r="M32" s="5">
        <v>270.30400501919001</v>
      </c>
      <c r="N32" s="5">
        <v>9445.3479265037258</v>
      </c>
      <c r="O32" s="5">
        <v>265.29490902825978</v>
      </c>
      <c r="P32" s="5">
        <v>8436.461495800444</v>
      </c>
      <c r="Q32" s="5">
        <v>1307.9735531711749</v>
      </c>
      <c r="R32" s="5">
        <v>7145.2839270592558</v>
      </c>
      <c r="S32" s="5">
        <v>8047.8292176282057</v>
      </c>
      <c r="T32" s="5">
        <v>23137.661351567622</v>
      </c>
      <c r="U32" s="5">
        <v>12170.23958662081</v>
      </c>
      <c r="V32" s="5">
        <v>63963.281216138537</v>
      </c>
      <c r="W32" s="5">
        <v>38708.735535242311</v>
      </c>
      <c r="X32" s="5">
        <v>4128.0739614915774</v>
      </c>
      <c r="Y32" s="5">
        <v>89942.319853843655</v>
      </c>
      <c r="Z32" s="5">
        <v>94916.959046326927</v>
      </c>
      <c r="AA32" s="5">
        <v>333195.65301460231</v>
      </c>
      <c r="AB32" s="5">
        <v>432355.91067047318</v>
      </c>
      <c r="AC32" s="5">
        <v>780346.76297214755</v>
      </c>
      <c r="AD32" s="5">
        <v>559671.6436164279</v>
      </c>
    </row>
    <row r="33" spans="1:30">
      <c r="A33" s="56" t="s">
        <v>66</v>
      </c>
      <c r="B33" s="56" t="s">
        <v>123</v>
      </c>
      <c r="C33" s="5">
        <v>0</v>
      </c>
      <c r="D33" s="5">
        <v>0</v>
      </c>
      <c r="E33" s="5">
        <v>8.0294342499999394E-4</v>
      </c>
      <c r="F33" s="5">
        <v>229.99919908730149</v>
      </c>
      <c r="G33" s="5">
        <v>230.62937002548111</v>
      </c>
      <c r="H33" s="5">
        <v>8666.1118873738669</v>
      </c>
      <c r="I33" s="5">
        <v>8892.5718572852857</v>
      </c>
      <c r="J33" s="5">
        <v>11825.031476281431</v>
      </c>
      <c r="K33" s="5">
        <v>9575.1785995024456</v>
      </c>
      <c r="L33" s="5">
        <v>35173.97262251033</v>
      </c>
      <c r="M33" s="5">
        <v>80227.734956541433</v>
      </c>
      <c r="N33" s="5">
        <v>80829.536805409487</v>
      </c>
      <c r="O33" s="5">
        <v>86033.317626911041</v>
      </c>
      <c r="P33" s="5">
        <v>90689.242742744318</v>
      </c>
      <c r="Q33" s="5">
        <v>140386.1930908467</v>
      </c>
      <c r="R33" s="5">
        <v>161086.48106870661</v>
      </c>
      <c r="S33" s="5">
        <v>199749.4951866011</v>
      </c>
      <c r="T33" s="5">
        <v>222442.77946730659</v>
      </c>
      <c r="U33" s="5">
        <v>305795.41632857168</v>
      </c>
      <c r="V33" s="5">
        <v>455451.92349592049</v>
      </c>
      <c r="W33" s="5">
        <v>543186.65168242145</v>
      </c>
      <c r="X33" s="5">
        <v>550245.14135187736</v>
      </c>
      <c r="Y33" s="5">
        <v>616492.14819053526</v>
      </c>
      <c r="Z33" s="5">
        <v>653978.37384481274</v>
      </c>
      <c r="AA33" s="5">
        <v>706692.42374451598</v>
      </c>
      <c r="AB33" s="5">
        <v>892031.37351916288</v>
      </c>
      <c r="AC33" s="5">
        <v>970411.24039028957</v>
      </c>
      <c r="AD33" s="5">
        <v>974499.08353360323</v>
      </c>
    </row>
    <row r="34" spans="1:30">
      <c r="A34" s="56" t="s">
        <v>66</v>
      </c>
      <c r="B34" s="56" t="s">
        <v>124</v>
      </c>
      <c r="C34" s="5">
        <v>0</v>
      </c>
      <c r="D34" s="5">
        <v>0</v>
      </c>
      <c r="E34" s="5">
        <v>0</v>
      </c>
      <c r="F34" s="5">
        <v>228938.70715780341</v>
      </c>
      <c r="G34" s="5">
        <v>421274.84575040749</v>
      </c>
      <c r="H34" s="5">
        <v>425073.22550717351</v>
      </c>
      <c r="I34" s="5">
        <v>584052.68369036005</v>
      </c>
      <c r="J34" s="5">
        <v>612229.75534055114</v>
      </c>
      <c r="K34" s="5">
        <v>902080.66150685609</v>
      </c>
      <c r="L34" s="5">
        <v>988614.65851099719</v>
      </c>
      <c r="M34" s="5">
        <v>988614.65851099719</v>
      </c>
      <c r="N34" s="5">
        <v>988614.65851099719</v>
      </c>
      <c r="O34" s="5">
        <v>1074043.67231317</v>
      </c>
      <c r="P34" s="5">
        <v>1074043.67231317</v>
      </c>
      <c r="Q34" s="5">
        <v>1074043.67231317</v>
      </c>
      <c r="R34" s="5">
        <v>1106916.9225717259</v>
      </c>
      <c r="S34" s="5">
        <v>1106916.9225717271</v>
      </c>
      <c r="T34" s="5">
        <v>1106916.9225717271</v>
      </c>
      <c r="U34" s="5">
        <v>1106916.9225717271</v>
      </c>
      <c r="V34" s="5">
        <v>1106916.9225717271</v>
      </c>
      <c r="W34" s="5">
        <v>1106916.9225717271</v>
      </c>
      <c r="X34" s="5">
        <v>1106916.9225717271</v>
      </c>
      <c r="Y34" s="5">
        <v>1106916.9225717271</v>
      </c>
      <c r="Z34" s="5">
        <v>1106916.9225717271</v>
      </c>
      <c r="AA34" s="5">
        <v>1106916.9225717271</v>
      </c>
      <c r="AB34" s="5">
        <v>1106916.9225717271</v>
      </c>
      <c r="AC34" s="5">
        <v>1106916.9225717271</v>
      </c>
      <c r="AD34" s="5">
        <v>1106916.9225717271</v>
      </c>
    </row>
    <row r="36" spans="1:30">
      <c r="A36" s="56" t="s">
        <v>68</v>
      </c>
      <c r="B36" s="56" t="s">
        <v>118</v>
      </c>
      <c r="C36" s="5">
        <v>199477.75034893391</v>
      </c>
      <c r="D36" s="5">
        <v>733290.96731096995</v>
      </c>
      <c r="E36" s="5">
        <v>1318085.564622828</v>
      </c>
      <c r="F36" s="5">
        <v>1824306.316338717</v>
      </c>
      <c r="G36" s="5">
        <v>2482249.6806677799</v>
      </c>
      <c r="H36" s="5">
        <v>3196459.4162863712</v>
      </c>
      <c r="I36" s="5">
        <v>3930418.5604096982</v>
      </c>
      <c r="J36" s="5">
        <v>4686985.8782738466</v>
      </c>
      <c r="K36" s="5">
        <v>5031867.4812425403</v>
      </c>
      <c r="L36" s="5">
        <v>5521657.5563655719</v>
      </c>
      <c r="M36" s="5">
        <v>6204439.8500667838</v>
      </c>
      <c r="N36" s="5">
        <v>6394597.0259687742</v>
      </c>
      <c r="O36" s="5">
        <v>6461355.9170716796</v>
      </c>
      <c r="P36" s="5">
        <v>7266693.6757699968</v>
      </c>
      <c r="Q36" s="5">
        <v>7789966.0243689679</v>
      </c>
      <c r="R36" s="5">
        <v>8279318.6956011448</v>
      </c>
      <c r="S36" s="5">
        <v>8969191.0271698367</v>
      </c>
      <c r="T36" s="5">
        <v>9366662.1908383537</v>
      </c>
      <c r="U36" s="5">
        <v>9991002.1918996349</v>
      </c>
      <c r="V36" s="5">
        <v>11434853.711429549</v>
      </c>
      <c r="W36" s="5">
        <v>12466984.831373179</v>
      </c>
      <c r="X36" s="5">
        <v>12532666.343209609</v>
      </c>
      <c r="Y36" s="5">
        <v>13169319.10796239</v>
      </c>
      <c r="Z36" s="5">
        <v>13720649.673762109</v>
      </c>
      <c r="AA36" s="5">
        <v>13926930.8641937</v>
      </c>
      <c r="AB36" s="5">
        <v>15003810.228814989</v>
      </c>
      <c r="AC36" s="5">
        <v>15617128.04202153</v>
      </c>
      <c r="AD36" s="5">
        <v>15009011.56402104</v>
      </c>
    </row>
    <row r="37" spans="1:30">
      <c r="A37" s="56" t="s">
        <v>68</v>
      </c>
      <c r="B37" s="56" t="s">
        <v>119</v>
      </c>
      <c r="C37" s="5">
        <v>2760203.8391033779</v>
      </c>
      <c r="D37" s="5">
        <v>2859916.5434529311</v>
      </c>
      <c r="E37" s="5">
        <v>3383760.9136200482</v>
      </c>
      <c r="F37" s="5">
        <v>2858997.744368759</v>
      </c>
      <c r="G37" s="5">
        <v>2975759.2785707102</v>
      </c>
      <c r="H37" s="5">
        <v>2984387.6563080819</v>
      </c>
      <c r="I37" s="5">
        <v>2840825.7880621948</v>
      </c>
      <c r="J37" s="5">
        <v>2771532.5966828209</v>
      </c>
      <c r="K37" s="5">
        <v>2523735.5014437181</v>
      </c>
      <c r="L37" s="5">
        <v>2727760.0472483002</v>
      </c>
      <c r="M37" s="5">
        <v>2761501.42367206</v>
      </c>
      <c r="N37" s="5">
        <v>2441659.522835148</v>
      </c>
      <c r="O37" s="5">
        <v>2418286.0664536231</v>
      </c>
      <c r="P37" s="5">
        <v>2546110.6402410632</v>
      </c>
      <c r="Q37" s="5">
        <v>2638695.66035889</v>
      </c>
      <c r="R37" s="5">
        <v>2747380.3127316022</v>
      </c>
      <c r="S37" s="5">
        <v>3145968.2341491631</v>
      </c>
      <c r="T37" s="5">
        <v>2882914.6840474759</v>
      </c>
      <c r="U37" s="5">
        <v>2945933.4888667879</v>
      </c>
      <c r="V37" s="5">
        <v>3313370.1473935298</v>
      </c>
      <c r="W37" s="5">
        <v>3418429.7061969559</v>
      </c>
      <c r="X37" s="5">
        <v>3432791.332349496</v>
      </c>
      <c r="Y37" s="5">
        <v>3457873.4915358089</v>
      </c>
      <c r="Z37" s="5">
        <v>3579589.7756393822</v>
      </c>
      <c r="AA37" s="5">
        <v>3611634.5905649699</v>
      </c>
      <c r="AB37" s="5">
        <v>3858400.9015328358</v>
      </c>
      <c r="AC37" s="5">
        <v>4138229.8466844871</v>
      </c>
      <c r="AD37" s="5">
        <v>4044153.2420067028</v>
      </c>
    </row>
    <row r="38" spans="1:30">
      <c r="A38" s="56" t="s">
        <v>68</v>
      </c>
      <c r="B38" s="56" t="s">
        <v>120</v>
      </c>
      <c r="C38" s="5">
        <v>2464840.0530779348</v>
      </c>
      <c r="D38" s="5">
        <v>2117453.5228991662</v>
      </c>
      <c r="E38" s="5">
        <v>1880772.1135893301</v>
      </c>
      <c r="F38" s="5">
        <v>1743138.2063423439</v>
      </c>
      <c r="G38" s="5">
        <v>1702481.9623607199</v>
      </c>
      <c r="H38" s="5">
        <v>1523649.016043487</v>
      </c>
      <c r="I38" s="5">
        <v>1257398.4645512761</v>
      </c>
      <c r="J38" s="5">
        <v>1321391.370558765</v>
      </c>
      <c r="K38" s="5">
        <v>1414701.1387197881</v>
      </c>
      <c r="L38" s="5">
        <v>1234748.471001528</v>
      </c>
      <c r="M38" s="5">
        <v>923223.01271893806</v>
      </c>
      <c r="N38" s="5">
        <v>1112000.056401592</v>
      </c>
      <c r="O38" s="5">
        <v>1063677.161653172</v>
      </c>
      <c r="P38" s="5">
        <v>977345.40831196459</v>
      </c>
      <c r="Q38" s="5">
        <v>896017.73344086367</v>
      </c>
      <c r="R38" s="5">
        <v>1097938.286013308</v>
      </c>
      <c r="S38" s="5">
        <v>940694.03150815237</v>
      </c>
      <c r="T38" s="5">
        <v>922148.69232131343</v>
      </c>
      <c r="U38" s="5">
        <v>963095.52120273456</v>
      </c>
      <c r="V38" s="5">
        <v>1064581.120078895</v>
      </c>
      <c r="W38" s="5">
        <v>876011.9944558288</v>
      </c>
      <c r="X38" s="5">
        <v>778237.37550100894</v>
      </c>
      <c r="Y38" s="5">
        <v>1030349.793409811</v>
      </c>
      <c r="Z38" s="5">
        <v>1075200.0948769541</v>
      </c>
      <c r="AA38" s="5">
        <v>927814.04464049463</v>
      </c>
      <c r="AB38" s="5">
        <v>1085604.295210608</v>
      </c>
      <c r="AC38" s="5">
        <v>1555665.9158448949</v>
      </c>
      <c r="AD38" s="5">
        <v>1048034.180889858</v>
      </c>
    </row>
    <row r="39" spans="1:30">
      <c r="A39" s="56" t="s">
        <v>68</v>
      </c>
      <c r="B39" s="56" t="s">
        <v>121</v>
      </c>
      <c r="C39" s="5">
        <v>666476.92674717389</v>
      </c>
      <c r="D39" s="5">
        <v>603495.48020204122</v>
      </c>
      <c r="E39" s="5">
        <v>560527.00448012364</v>
      </c>
      <c r="F39" s="5">
        <v>533154.15648930124</v>
      </c>
      <c r="G39" s="5">
        <v>518799.25393016491</v>
      </c>
      <c r="H39" s="5">
        <v>430573.19573239319</v>
      </c>
      <c r="I39" s="5">
        <v>366712.52887825313</v>
      </c>
      <c r="J39" s="5">
        <v>347966.06403645303</v>
      </c>
      <c r="K39" s="5">
        <v>337160.21477774862</v>
      </c>
      <c r="L39" s="5">
        <v>311814.67941990291</v>
      </c>
      <c r="M39" s="5">
        <v>257518.46939185081</v>
      </c>
      <c r="N39" s="5">
        <v>271125.75821453298</v>
      </c>
      <c r="O39" s="5">
        <v>271013.07714286569</v>
      </c>
      <c r="P39" s="5">
        <v>240059.3921747375</v>
      </c>
      <c r="Q39" s="5">
        <v>237013.20434939579</v>
      </c>
      <c r="R39" s="5">
        <v>257961.75944500099</v>
      </c>
      <c r="S39" s="5">
        <v>196350.34596558649</v>
      </c>
      <c r="T39" s="5">
        <v>186741.05494602461</v>
      </c>
      <c r="U39" s="5">
        <v>182750.2657609513</v>
      </c>
      <c r="V39" s="5">
        <v>157306.64993179581</v>
      </c>
      <c r="W39" s="5">
        <v>157397.24553705269</v>
      </c>
      <c r="X39" s="5">
        <v>143630.1316625349</v>
      </c>
      <c r="Y39" s="5">
        <v>138544.1641555159</v>
      </c>
      <c r="Z39" s="5">
        <v>132221.52493513329</v>
      </c>
      <c r="AA39" s="5">
        <v>127706.7392537846</v>
      </c>
      <c r="AB39" s="5">
        <v>122333.3369127277</v>
      </c>
      <c r="AC39" s="5">
        <v>141533.738443562</v>
      </c>
      <c r="AD39" s="5">
        <v>101893.5668796786</v>
      </c>
    </row>
    <row r="40" spans="1:30">
      <c r="A40" s="56" t="s">
        <v>68</v>
      </c>
      <c r="B40" s="56" t="s">
        <v>122</v>
      </c>
      <c r="C40" s="5">
        <v>9.5178966499999971E-4</v>
      </c>
      <c r="D40" s="5">
        <v>9.7631465000000048E-4</v>
      </c>
      <c r="E40" s="5">
        <v>1.0438494400000001E-3</v>
      </c>
      <c r="F40" s="5">
        <v>1637.007334983525</v>
      </c>
      <c r="G40" s="5">
        <v>13238.28716810442</v>
      </c>
      <c r="H40" s="5">
        <v>23240.090490223221</v>
      </c>
      <c r="I40" s="5">
        <v>175.56841648238989</v>
      </c>
      <c r="J40" s="5">
        <v>24581.985273615141</v>
      </c>
      <c r="K40" s="5">
        <v>5831.8208542464099</v>
      </c>
      <c r="L40" s="5">
        <v>5070.6239867383674</v>
      </c>
      <c r="M40" s="5">
        <v>284.84048315698999</v>
      </c>
      <c r="N40" s="5">
        <v>7171.9057677331502</v>
      </c>
      <c r="O40" s="5">
        <v>3.627448619999999E-3</v>
      </c>
      <c r="P40" s="5">
        <v>7679.4044126324834</v>
      </c>
      <c r="Q40" s="5">
        <v>781.18511283779526</v>
      </c>
      <c r="R40" s="5">
        <v>5658.1493767369402</v>
      </c>
      <c r="S40" s="5">
        <v>7949.0099020024954</v>
      </c>
      <c r="T40" s="5">
        <v>20137.793858006229</v>
      </c>
      <c r="U40" s="5">
        <v>12479.47549370619</v>
      </c>
      <c r="V40" s="5">
        <v>60694.264790804707</v>
      </c>
      <c r="W40" s="5">
        <v>38032.612860303212</v>
      </c>
      <c r="X40" s="5">
        <v>4465.3241011288801</v>
      </c>
      <c r="Y40" s="5">
        <v>89242.201320604552</v>
      </c>
      <c r="Z40" s="5">
        <v>96962.449491936306</v>
      </c>
      <c r="AA40" s="5">
        <v>329756.47138633672</v>
      </c>
      <c r="AB40" s="5">
        <v>434606.16384162911</v>
      </c>
      <c r="AC40" s="5">
        <v>795908.73908715462</v>
      </c>
      <c r="AD40" s="5">
        <v>566874.99393464567</v>
      </c>
    </row>
    <row r="41" spans="1:30">
      <c r="A41" s="56" t="s">
        <v>68</v>
      </c>
      <c r="B41" s="56" t="s">
        <v>123</v>
      </c>
      <c r="C41" s="5">
        <v>0</v>
      </c>
      <c r="D41" s="5">
        <v>0</v>
      </c>
      <c r="E41" s="5">
        <v>3.1731639999999872E-4</v>
      </c>
      <c r="F41" s="5">
        <v>612.965848640123</v>
      </c>
      <c r="G41" s="5">
        <v>614.64531977153683</v>
      </c>
      <c r="H41" s="5">
        <v>29161.219563882631</v>
      </c>
      <c r="I41" s="5">
        <v>8085.0459240602322</v>
      </c>
      <c r="J41" s="5">
        <v>21839.50757448452</v>
      </c>
      <c r="K41" s="5">
        <v>32878.498623915373</v>
      </c>
      <c r="L41" s="5">
        <v>35607.898650150113</v>
      </c>
      <c r="M41" s="5">
        <v>75693.272314491391</v>
      </c>
      <c r="N41" s="5">
        <v>82329.541272574585</v>
      </c>
      <c r="O41" s="5">
        <v>81075.308358559749</v>
      </c>
      <c r="P41" s="5">
        <v>88341.513597881683</v>
      </c>
      <c r="Q41" s="5">
        <v>135861.94913868851</v>
      </c>
      <c r="R41" s="5">
        <v>176394.59847575729</v>
      </c>
      <c r="S41" s="5">
        <v>201092.55499803889</v>
      </c>
      <c r="T41" s="5">
        <v>223671.9046341439</v>
      </c>
      <c r="U41" s="5">
        <v>302366.81166714308</v>
      </c>
      <c r="V41" s="5">
        <v>462952.58116803702</v>
      </c>
      <c r="W41" s="5">
        <v>550802.67232997785</v>
      </c>
      <c r="X41" s="5">
        <v>557260.63507401675</v>
      </c>
      <c r="Y41" s="5">
        <v>619278.55776435067</v>
      </c>
      <c r="Z41" s="5">
        <v>659609.47095050465</v>
      </c>
      <c r="AA41" s="5">
        <v>723430.80354953883</v>
      </c>
      <c r="AB41" s="5">
        <v>903769.91470993008</v>
      </c>
      <c r="AC41" s="5">
        <v>968314.13592411682</v>
      </c>
      <c r="AD41" s="5">
        <v>971907.35700058297</v>
      </c>
    </row>
    <row r="42" spans="1:30">
      <c r="A42" s="56" t="s">
        <v>68</v>
      </c>
      <c r="B42" s="56" t="s">
        <v>124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232737.0869145694</v>
      </c>
      <c r="I42" s="5">
        <v>425073.22550717351</v>
      </c>
      <c r="J42" s="5">
        <v>453250.29715736461</v>
      </c>
      <c r="K42" s="5">
        <v>612229.75534055114</v>
      </c>
      <c r="L42" s="5">
        <v>901942.53860661003</v>
      </c>
      <c r="M42" s="5">
        <v>988614.65851099719</v>
      </c>
      <c r="N42" s="5">
        <v>988614.65851099719</v>
      </c>
      <c r="O42" s="5">
        <v>1074043.67231317</v>
      </c>
      <c r="P42" s="5">
        <v>1074043.67231317</v>
      </c>
      <c r="Q42" s="5">
        <v>1074043.67231317</v>
      </c>
      <c r="R42" s="5">
        <v>1106916.9225717259</v>
      </c>
      <c r="S42" s="5">
        <v>1106916.9225717259</v>
      </c>
      <c r="T42" s="5">
        <v>1106916.9225717259</v>
      </c>
      <c r="U42" s="5">
        <v>1106916.9225717259</v>
      </c>
      <c r="V42" s="5">
        <v>1106916.9225717259</v>
      </c>
      <c r="W42" s="5">
        <v>1106916.9225717259</v>
      </c>
      <c r="X42" s="5">
        <v>1106916.9225717259</v>
      </c>
      <c r="Y42" s="5">
        <v>1106916.9225717259</v>
      </c>
      <c r="Z42" s="5">
        <v>1106916.9225717259</v>
      </c>
      <c r="AA42" s="5">
        <v>1106916.9225717259</v>
      </c>
      <c r="AB42" s="5">
        <v>1106916.9225717259</v>
      </c>
      <c r="AC42" s="5">
        <v>1106916.9225717259</v>
      </c>
      <c r="AD42" s="5">
        <v>1106916.9225717259</v>
      </c>
    </row>
    <row r="44" spans="1:30">
      <c r="A44" s="56" t="s">
        <v>70</v>
      </c>
      <c r="B44" s="56" t="s">
        <v>118</v>
      </c>
      <c r="C44" s="5">
        <v>159800.3176698731</v>
      </c>
      <c r="D44" s="5">
        <v>676258.21164053888</v>
      </c>
      <c r="E44" s="5">
        <v>1298859.037239982</v>
      </c>
      <c r="F44" s="5">
        <v>1664819.633137288</v>
      </c>
      <c r="G44" s="5">
        <v>2476830.6602233318</v>
      </c>
      <c r="H44" s="5">
        <v>3219285.6782201892</v>
      </c>
      <c r="I44" s="5">
        <v>3797512.82567584</v>
      </c>
      <c r="J44" s="5">
        <v>4547095.8570874706</v>
      </c>
      <c r="K44" s="5">
        <v>4960102.7774653612</v>
      </c>
      <c r="L44" s="5">
        <v>5406440.0740746949</v>
      </c>
      <c r="M44" s="5">
        <v>6131201.767066339</v>
      </c>
      <c r="N44" s="5">
        <v>6307704.1384476367</v>
      </c>
      <c r="O44" s="5">
        <v>6363460.5963279968</v>
      </c>
      <c r="P44" s="5">
        <v>7161912.6196943028</v>
      </c>
      <c r="Q44" s="5">
        <v>7746627.6695430689</v>
      </c>
      <c r="R44" s="5">
        <v>8245308.3423362216</v>
      </c>
      <c r="S44" s="5">
        <v>8977019.8502581008</v>
      </c>
      <c r="T44" s="5">
        <v>9366416.9012442417</v>
      </c>
      <c r="U44" s="5">
        <v>9987269.772955751</v>
      </c>
      <c r="V44" s="5">
        <v>11430317.69293098</v>
      </c>
      <c r="W44" s="5">
        <v>12462975.029853949</v>
      </c>
      <c r="X44" s="5">
        <v>12511370.59340818</v>
      </c>
      <c r="Y44" s="5">
        <v>13145850.44478924</v>
      </c>
      <c r="Z44" s="5">
        <v>13701344.876831001</v>
      </c>
      <c r="AA44" s="5">
        <v>13924742.9793691</v>
      </c>
      <c r="AB44" s="5">
        <v>15025461.680266701</v>
      </c>
      <c r="AC44" s="5">
        <v>15718731.12399306</v>
      </c>
      <c r="AD44" s="5">
        <v>15067514.852429589</v>
      </c>
    </row>
    <row r="45" spans="1:30">
      <c r="A45" s="56" t="s">
        <v>70</v>
      </c>
      <c r="B45" s="56" t="s">
        <v>119</v>
      </c>
      <c r="C45" s="5">
        <v>2753516.8351930152</v>
      </c>
      <c r="D45" s="5">
        <v>2850360.708526867</v>
      </c>
      <c r="E45" s="5">
        <v>3380658.6480078921</v>
      </c>
      <c r="F45" s="5">
        <v>2836660.910448574</v>
      </c>
      <c r="G45" s="5">
        <v>2970757.3546251291</v>
      </c>
      <c r="H45" s="5">
        <v>2987553.5782828429</v>
      </c>
      <c r="I45" s="5">
        <v>2834945.0250285259</v>
      </c>
      <c r="J45" s="5">
        <v>2764026.9192856322</v>
      </c>
      <c r="K45" s="5">
        <v>2510295.2745171241</v>
      </c>
      <c r="L45" s="5">
        <v>2701452.8972192821</v>
      </c>
      <c r="M45" s="5">
        <v>2741401.4158241889</v>
      </c>
      <c r="N45" s="5">
        <v>2417816.7625614582</v>
      </c>
      <c r="O45" s="5">
        <v>2389624.3198049548</v>
      </c>
      <c r="P45" s="5">
        <v>2517307.0905662919</v>
      </c>
      <c r="Q45" s="5">
        <v>2622299.7473184709</v>
      </c>
      <c r="R45" s="5">
        <v>2735848.3051445819</v>
      </c>
      <c r="S45" s="5">
        <v>3136772.702414474</v>
      </c>
      <c r="T45" s="5">
        <v>2874040.9270947571</v>
      </c>
      <c r="U45" s="5">
        <v>2936834.043281978</v>
      </c>
      <c r="V45" s="5">
        <v>3305636.5991631378</v>
      </c>
      <c r="W45" s="5">
        <v>3409954.7575579719</v>
      </c>
      <c r="X45" s="5">
        <v>3419085.6153364652</v>
      </c>
      <c r="Y45" s="5">
        <v>3446807.5971903941</v>
      </c>
      <c r="Z45" s="5">
        <v>3568177.472834921</v>
      </c>
      <c r="AA45" s="5">
        <v>3602767.8367012418</v>
      </c>
      <c r="AB45" s="5">
        <v>3844501.235028388</v>
      </c>
      <c r="AC45" s="5">
        <v>4141879.8726428198</v>
      </c>
      <c r="AD45" s="5">
        <v>4048098.3421294438</v>
      </c>
    </row>
    <row r="46" spans="1:30">
      <c r="A46" s="56" t="s">
        <v>70</v>
      </c>
      <c r="B46" s="56" t="s">
        <v>120</v>
      </c>
      <c r="C46" s="5">
        <v>2481220.39995476</v>
      </c>
      <c r="D46" s="5">
        <v>2141798.1109862318</v>
      </c>
      <c r="E46" s="5">
        <v>1886896.4945088611</v>
      </c>
      <c r="F46" s="5">
        <v>1790524.8385453389</v>
      </c>
      <c r="G46" s="5">
        <v>1612399.3320289829</v>
      </c>
      <c r="H46" s="5">
        <v>1406826.8498528921</v>
      </c>
      <c r="I46" s="5">
        <v>1219107.0836375291</v>
      </c>
      <c r="J46" s="5">
        <v>1205914.354791488</v>
      </c>
      <c r="K46" s="5">
        <v>1210862.9930076201</v>
      </c>
      <c r="L46" s="5">
        <v>1179644.166023101</v>
      </c>
      <c r="M46" s="5">
        <v>942256.9563944682</v>
      </c>
      <c r="N46" s="5">
        <v>1139957.0503192181</v>
      </c>
      <c r="O46" s="5">
        <v>1089240.533879352</v>
      </c>
      <c r="P46" s="5">
        <v>1010095.83254407</v>
      </c>
      <c r="Q46" s="5">
        <v>903124.10493034788</v>
      </c>
      <c r="R46" s="5">
        <v>1119053.946554844</v>
      </c>
      <c r="S46" s="5">
        <v>930004.92024645535</v>
      </c>
      <c r="T46" s="5">
        <v>936073.04654525267</v>
      </c>
      <c r="U46" s="5">
        <v>968672.14945743466</v>
      </c>
      <c r="V46" s="5">
        <v>1057416.588108432</v>
      </c>
      <c r="W46" s="5">
        <v>865810.62900470733</v>
      </c>
      <c r="X46" s="5">
        <v>775044.09955768182</v>
      </c>
      <c r="Y46" s="5">
        <v>1026292.813392517</v>
      </c>
      <c r="Z46" s="5">
        <v>1066788.4848779221</v>
      </c>
      <c r="AA46" s="5">
        <v>953782.53611129813</v>
      </c>
      <c r="AB46" s="5">
        <v>1087531.6932913379</v>
      </c>
      <c r="AC46" s="5">
        <v>1550362.172812273</v>
      </c>
      <c r="AD46" s="5">
        <v>1035578.177630156</v>
      </c>
    </row>
    <row r="47" spans="1:30">
      <c r="A47" s="56" t="s">
        <v>70</v>
      </c>
      <c r="B47" s="56" t="s">
        <v>121</v>
      </c>
      <c r="C47" s="5">
        <v>670221.65110179735</v>
      </c>
      <c r="D47" s="5">
        <v>608111.2966109094</v>
      </c>
      <c r="E47" s="5">
        <v>562063.46117576491</v>
      </c>
      <c r="F47" s="5">
        <v>547614.42458005634</v>
      </c>
      <c r="G47" s="5">
        <v>505881.56677578238</v>
      </c>
      <c r="H47" s="5">
        <v>415185.40195298789</v>
      </c>
      <c r="I47" s="5">
        <v>364424.92886481743</v>
      </c>
      <c r="J47" s="5">
        <v>347217.27783504297</v>
      </c>
      <c r="K47" s="5">
        <v>323440.91368534742</v>
      </c>
      <c r="L47" s="5">
        <v>311188.41239974822</v>
      </c>
      <c r="M47" s="5">
        <v>259742.35135523681</v>
      </c>
      <c r="N47" s="5">
        <v>274697.98595781898</v>
      </c>
      <c r="O47" s="5">
        <v>273435.46973558911</v>
      </c>
      <c r="P47" s="5">
        <v>245727.0715530896</v>
      </c>
      <c r="Q47" s="5">
        <v>237171.8511307663</v>
      </c>
      <c r="R47" s="5">
        <v>258564.81881967469</v>
      </c>
      <c r="S47" s="5">
        <v>194199.12948156369</v>
      </c>
      <c r="T47" s="5">
        <v>185912.53106992619</v>
      </c>
      <c r="U47" s="5">
        <v>180821.1856054895</v>
      </c>
      <c r="V47" s="5">
        <v>156690.79938243789</v>
      </c>
      <c r="W47" s="5">
        <v>155780.11111041071</v>
      </c>
      <c r="X47" s="5">
        <v>142687.37724584821</v>
      </c>
      <c r="Y47" s="5">
        <v>138332.9968355856</v>
      </c>
      <c r="Z47" s="5">
        <v>131641.34147055869</v>
      </c>
      <c r="AA47" s="5">
        <v>127573.31326724</v>
      </c>
      <c r="AB47" s="5">
        <v>122927.7630209326</v>
      </c>
      <c r="AC47" s="5">
        <v>140131.88593761099</v>
      </c>
      <c r="AD47" s="5">
        <v>100562.2240115887</v>
      </c>
    </row>
    <row r="48" spans="1:30">
      <c r="A48" s="56" t="s">
        <v>70</v>
      </c>
      <c r="B48" s="56" t="s">
        <v>122</v>
      </c>
      <c r="C48" s="5">
        <v>1.3932710499999989E-3</v>
      </c>
      <c r="D48" s="5">
        <v>1.4295880050000001E-3</v>
      </c>
      <c r="E48" s="5">
        <v>1.527916385E-3</v>
      </c>
      <c r="F48" s="5">
        <v>4214.6400970183358</v>
      </c>
      <c r="G48" s="5">
        <v>16.956441593924989</v>
      </c>
      <c r="H48" s="5">
        <v>1.8060047800000001E-3</v>
      </c>
      <c r="I48" s="5">
        <v>82.812635607479905</v>
      </c>
      <c r="J48" s="5">
        <v>23705.758465588831</v>
      </c>
      <c r="K48" s="5">
        <v>211.00180399215481</v>
      </c>
      <c r="L48" s="5">
        <v>5577.319725907415</v>
      </c>
      <c r="M48" s="5">
        <v>270.30392185085458</v>
      </c>
      <c r="N48" s="5">
        <v>9433.0293584098763</v>
      </c>
      <c r="O48" s="5">
        <v>264.11080199445001</v>
      </c>
      <c r="P48" s="5">
        <v>8429.5396072542917</v>
      </c>
      <c r="Q48" s="5">
        <v>1307.60248292901</v>
      </c>
      <c r="R48" s="5">
        <v>7173.0495113658326</v>
      </c>
      <c r="S48" s="5">
        <v>8039.875416384436</v>
      </c>
      <c r="T48" s="5">
        <v>23143.52958963413</v>
      </c>
      <c r="U48" s="5">
        <v>12166.8415723207</v>
      </c>
      <c r="V48" s="5">
        <v>63927.387581262941</v>
      </c>
      <c r="W48" s="5">
        <v>38718.478767344823</v>
      </c>
      <c r="X48" s="5">
        <v>4124.2007652370212</v>
      </c>
      <c r="Y48" s="5">
        <v>89889.304278615251</v>
      </c>
      <c r="Z48" s="5">
        <v>94928.673946415569</v>
      </c>
      <c r="AA48" s="5">
        <v>333146.38619970711</v>
      </c>
      <c r="AB48" s="5">
        <v>433038.78328496538</v>
      </c>
      <c r="AC48" s="5">
        <v>780085.38154758408</v>
      </c>
      <c r="AD48" s="5">
        <v>559629.0456978752</v>
      </c>
    </row>
    <row r="49" spans="1:30">
      <c r="A49" s="56" t="s">
        <v>70</v>
      </c>
      <c r="B49" s="56" t="s">
        <v>123</v>
      </c>
      <c r="C49" s="5">
        <v>0</v>
      </c>
      <c r="D49" s="5">
        <v>0</v>
      </c>
      <c r="E49" s="5">
        <v>4.839534999999958E-4</v>
      </c>
      <c r="F49" s="5">
        <v>160.6230197397002</v>
      </c>
      <c r="G49" s="5">
        <v>161.06308739711901</v>
      </c>
      <c r="H49" s="5">
        <v>8280.2826880964967</v>
      </c>
      <c r="I49" s="5">
        <v>8481.2963715042206</v>
      </c>
      <c r="J49" s="5">
        <v>11869.15459293286</v>
      </c>
      <c r="K49" s="5">
        <v>9453.8772559190638</v>
      </c>
      <c r="L49" s="5">
        <v>35413.210703396733</v>
      </c>
      <c r="M49" s="5">
        <v>80169.658789184119</v>
      </c>
      <c r="N49" s="5">
        <v>80787.054474228615</v>
      </c>
      <c r="O49" s="5">
        <v>86054.164909781844</v>
      </c>
      <c r="P49" s="5">
        <v>90650.717630317609</v>
      </c>
      <c r="Q49" s="5">
        <v>140462.42392357421</v>
      </c>
      <c r="R49" s="5">
        <v>160769.040849899</v>
      </c>
      <c r="S49" s="5">
        <v>199840.94081621509</v>
      </c>
      <c r="T49" s="5">
        <v>222468.29635371489</v>
      </c>
      <c r="U49" s="5">
        <v>305866.19142131507</v>
      </c>
      <c r="V49" s="5">
        <v>455430.28921104543</v>
      </c>
      <c r="W49" s="5">
        <v>543352.48556450906</v>
      </c>
      <c r="X49" s="5">
        <v>550456.91411808727</v>
      </c>
      <c r="Y49" s="5">
        <v>616492.45549164736</v>
      </c>
      <c r="Z49" s="5">
        <v>653808.097704296</v>
      </c>
      <c r="AA49" s="5">
        <v>706568.5998298428</v>
      </c>
      <c r="AB49" s="5">
        <v>892024.30969354184</v>
      </c>
      <c r="AC49" s="5">
        <v>970439.06271241675</v>
      </c>
      <c r="AD49" s="5">
        <v>974470.43563453725</v>
      </c>
    </row>
    <row r="50" spans="1:30">
      <c r="A50" s="56" t="s">
        <v>70</v>
      </c>
      <c r="B50" s="56" t="s">
        <v>124</v>
      </c>
      <c r="C50" s="5">
        <v>0</v>
      </c>
      <c r="D50" s="5">
        <v>0</v>
      </c>
      <c r="E50" s="5">
        <v>0</v>
      </c>
      <c r="F50" s="5">
        <v>0</v>
      </c>
      <c r="G50" s="5">
        <v>192336.13859260411</v>
      </c>
      <c r="H50" s="5">
        <v>425073.22550717351</v>
      </c>
      <c r="I50" s="5">
        <v>584052.68369036005</v>
      </c>
      <c r="J50" s="5">
        <v>612229.75534055114</v>
      </c>
      <c r="K50" s="5">
        <v>902080.66150685609</v>
      </c>
      <c r="L50" s="5">
        <v>988614.65851099719</v>
      </c>
      <c r="M50" s="5">
        <v>988614.65851099719</v>
      </c>
      <c r="N50" s="5">
        <v>988614.65851099719</v>
      </c>
      <c r="O50" s="5">
        <v>1074043.67231317</v>
      </c>
      <c r="P50" s="5">
        <v>1074043.67231317</v>
      </c>
      <c r="Q50" s="5">
        <v>1074043.67231317</v>
      </c>
      <c r="R50" s="5">
        <v>1106916.9225717259</v>
      </c>
      <c r="S50" s="5">
        <v>1106916.9225717259</v>
      </c>
      <c r="T50" s="5">
        <v>1106916.9225717259</v>
      </c>
      <c r="U50" s="5">
        <v>1106916.9225717259</v>
      </c>
      <c r="V50" s="5">
        <v>1106916.9225717259</v>
      </c>
      <c r="W50" s="5">
        <v>1106916.9225717259</v>
      </c>
      <c r="X50" s="5">
        <v>1106916.9225717259</v>
      </c>
      <c r="Y50" s="5">
        <v>1106916.9225717259</v>
      </c>
      <c r="Z50" s="5">
        <v>1106916.9225717259</v>
      </c>
      <c r="AA50" s="5">
        <v>1106916.9225717259</v>
      </c>
      <c r="AB50" s="5">
        <v>1106916.9225717259</v>
      </c>
      <c r="AC50" s="5">
        <v>1106916.9225717259</v>
      </c>
      <c r="AD50" s="5">
        <v>1106916.9225717259</v>
      </c>
    </row>
    <row r="52" spans="1:30">
      <c r="A52" s="56" t="s">
        <v>73</v>
      </c>
      <c r="B52" s="56" t="s">
        <v>118</v>
      </c>
      <c r="C52" s="5">
        <v>123047.38132512011</v>
      </c>
      <c r="D52" s="5">
        <v>619569.87023211084</v>
      </c>
      <c r="E52" s="5">
        <v>1320569.1022533439</v>
      </c>
      <c r="F52" s="5">
        <v>1645551.470582362</v>
      </c>
      <c r="G52" s="5">
        <v>2521398.6321584638</v>
      </c>
      <c r="H52" s="5">
        <v>3198117.2882228428</v>
      </c>
      <c r="I52" s="5">
        <v>3759920.4157776069</v>
      </c>
      <c r="J52" s="5">
        <v>4547711.9396553161</v>
      </c>
      <c r="K52" s="5">
        <v>4960986.7392451847</v>
      </c>
      <c r="L52" s="5">
        <v>5408219.7082447074</v>
      </c>
      <c r="M52" s="5">
        <v>6130880.1889015101</v>
      </c>
      <c r="N52" s="5">
        <v>6308916.3167463057</v>
      </c>
      <c r="O52" s="5">
        <v>6364495.9366622474</v>
      </c>
      <c r="P52" s="5">
        <v>7161751.2874506321</v>
      </c>
      <c r="Q52" s="5">
        <v>7747430.1687892918</v>
      </c>
      <c r="R52" s="5">
        <v>8245909.745413187</v>
      </c>
      <c r="S52" s="5">
        <v>8978620.8173606377</v>
      </c>
      <c r="T52" s="5">
        <v>9368111.0245511606</v>
      </c>
      <c r="U52" s="5">
        <v>9988237.5846233647</v>
      </c>
      <c r="V52" s="5">
        <v>11430942.215922199</v>
      </c>
      <c r="W52" s="5">
        <v>12464014.33658639</v>
      </c>
      <c r="X52" s="5">
        <v>12513333.825325079</v>
      </c>
      <c r="Y52" s="5">
        <v>13146867.10667488</v>
      </c>
      <c r="Z52" s="5">
        <v>13702602.778724739</v>
      </c>
      <c r="AA52" s="5">
        <v>13925199.24027331</v>
      </c>
      <c r="AB52" s="5">
        <v>15063149.333164301</v>
      </c>
      <c r="AC52" s="5">
        <v>15776239.622774649</v>
      </c>
      <c r="AD52" s="5">
        <v>15046744.844629319</v>
      </c>
    </row>
    <row r="53" spans="1:30">
      <c r="A53" s="56" t="s">
        <v>73</v>
      </c>
      <c r="B53" s="56" t="s">
        <v>119</v>
      </c>
      <c r="C53" s="5">
        <v>2747321.661493565</v>
      </c>
      <c r="D53" s="5">
        <v>2840877.0506777382</v>
      </c>
      <c r="E53" s="5">
        <v>3384604.816604997</v>
      </c>
      <c r="F53" s="5">
        <v>2837433.7848131298</v>
      </c>
      <c r="G53" s="5">
        <v>2984836.1887358809</v>
      </c>
      <c r="H53" s="5">
        <v>2985150.073548608</v>
      </c>
      <c r="I53" s="5">
        <v>2828798.4286350501</v>
      </c>
      <c r="J53" s="5">
        <v>2764135.477191139</v>
      </c>
      <c r="K53" s="5">
        <v>2510062.5064799441</v>
      </c>
      <c r="L53" s="5">
        <v>2701589.4747456391</v>
      </c>
      <c r="M53" s="5">
        <v>2741009.330739656</v>
      </c>
      <c r="N53" s="5">
        <v>2417903.2861804399</v>
      </c>
      <c r="O53" s="5">
        <v>2389682.361526147</v>
      </c>
      <c r="P53" s="5">
        <v>2517122.6653813948</v>
      </c>
      <c r="Q53" s="5">
        <v>2622314.1184292659</v>
      </c>
      <c r="R53" s="5">
        <v>2735799.1965941568</v>
      </c>
      <c r="S53" s="5">
        <v>3136875.5006550951</v>
      </c>
      <c r="T53" s="5">
        <v>2874093.0255289702</v>
      </c>
      <c r="U53" s="5">
        <v>2936833.1597493561</v>
      </c>
      <c r="V53" s="5">
        <v>3305622.2967042942</v>
      </c>
      <c r="W53" s="5">
        <v>3409926.7818462262</v>
      </c>
      <c r="X53" s="5">
        <v>3419335.6381202089</v>
      </c>
      <c r="Y53" s="5">
        <v>3446760.2172238468</v>
      </c>
      <c r="Z53" s="5">
        <v>3568108.1768543278</v>
      </c>
      <c r="AA53" s="5">
        <v>3602573.1434951401</v>
      </c>
      <c r="AB53" s="5">
        <v>3844539.625343726</v>
      </c>
      <c r="AC53" s="5">
        <v>4141835.3517175899</v>
      </c>
      <c r="AD53" s="5">
        <v>4048088.7325269072</v>
      </c>
    </row>
    <row r="54" spans="1:30">
      <c r="A54" s="56" t="s">
        <v>73</v>
      </c>
      <c r="B54" s="56" t="s">
        <v>120</v>
      </c>
      <c r="C54" s="5">
        <v>2494273.4546620701</v>
      </c>
      <c r="D54" s="5">
        <v>2163024.2344909301</v>
      </c>
      <c r="E54" s="5">
        <v>1872901.642419494</v>
      </c>
      <c r="F54" s="5">
        <v>1763892.4739328141</v>
      </c>
      <c r="G54" s="5">
        <v>1517865.52444591</v>
      </c>
      <c r="H54" s="5">
        <v>1407852.633392754</v>
      </c>
      <c r="I54" s="5">
        <v>1222244.703326073</v>
      </c>
      <c r="J54" s="5">
        <v>1206092.986198605</v>
      </c>
      <c r="K54" s="5">
        <v>1210899.2824109341</v>
      </c>
      <c r="L54" s="5">
        <v>1179282.8821152479</v>
      </c>
      <c r="M54" s="5">
        <v>942617.40784043388</v>
      </c>
      <c r="N54" s="5">
        <v>1139806.07823809</v>
      </c>
      <c r="O54" s="5">
        <v>1089388.956667329</v>
      </c>
      <c r="P54" s="5">
        <v>1010594.967096873</v>
      </c>
      <c r="Q54" s="5">
        <v>903305.34066954558</v>
      </c>
      <c r="R54" s="5">
        <v>1119012.550179115</v>
      </c>
      <c r="S54" s="5">
        <v>929784.28087519924</v>
      </c>
      <c r="T54" s="5">
        <v>935796.292366529</v>
      </c>
      <c r="U54" s="5">
        <v>968674.06770942372</v>
      </c>
      <c r="V54" s="5">
        <v>1057500.427235821</v>
      </c>
      <c r="W54" s="5">
        <v>865942.87522882572</v>
      </c>
      <c r="X54" s="5">
        <v>774831.93048313365</v>
      </c>
      <c r="Y54" s="5">
        <v>1026157.004748204</v>
      </c>
      <c r="Z54" s="5">
        <v>1066862.5427665529</v>
      </c>
      <c r="AA54" s="5">
        <v>953830.83004060807</v>
      </c>
      <c r="AB54" s="5">
        <v>1087850.201927209</v>
      </c>
      <c r="AC54" s="5">
        <v>1550244.668812765</v>
      </c>
      <c r="AD54" s="5">
        <v>1035511.01587773</v>
      </c>
    </row>
    <row r="55" spans="1:30">
      <c r="A55" s="56" t="s">
        <v>73</v>
      </c>
      <c r="B55" s="56" t="s">
        <v>121</v>
      </c>
      <c r="C55" s="5">
        <v>673852.35430639086</v>
      </c>
      <c r="D55" s="5">
        <v>613054.58383329352</v>
      </c>
      <c r="E55" s="5">
        <v>559917.35657912074</v>
      </c>
      <c r="F55" s="5">
        <v>539528.29505950853</v>
      </c>
      <c r="G55" s="5">
        <v>487509.17769416672</v>
      </c>
      <c r="H55" s="5">
        <v>416363.25644797471</v>
      </c>
      <c r="I55" s="5">
        <v>367573.97869163938</v>
      </c>
      <c r="J55" s="5">
        <v>347301.65989744093</v>
      </c>
      <c r="K55" s="5">
        <v>323401.63876315422</v>
      </c>
      <c r="L55" s="5">
        <v>311071.35185176641</v>
      </c>
      <c r="M55" s="5">
        <v>259803.85775180731</v>
      </c>
      <c r="N55" s="5">
        <v>274660.85023349337</v>
      </c>
      <c r="O55" s="5">
        <v>273428.86300347728</v>
      </c>
      <c r="P55" s="5">
        <v>245808.8111852438</v>
      </c>
      <c r="Q55" s="5">
        <v>237180.0233105715</v>
      </c>
      <c r="R55" s="5">
        <v>258558.755379754</v>
      </c>
      <c r="S55" s="5">
        <v>194157.48135081271</v>
      </c>
      <c r="T55" s="5">
        <v>185871.29710088941</v>
      </c>
      <c r="U55" s="5">
        <v>180829.3976435143</v>
      </c>
      <c r="V55" s="5">
        <v>156696.59671238801</v>
      </c>
      <c r="W55" s="5">
        <v>155780.56922964269</v>
      </c>
      <c r="X55" s="5">
        <v>142680.00489676491</v>
      </c>
      <c r="Y55" s="5">
        <v>138345.88492770141</v>
      </c>
      <c r="Z55" s="5">
        <v>131690.68296750559</v>
      </c>
      <c r="AA55" s="5">
        <v>127592.290427816</v>
      </c>
      <c r="AB55" s="5">
        <v>122945.6048438101</v>
      </c>
      <c r="AC55" s="5">
        <v>140148.8987962394</v>
      </c>
      <c r="AD55" s="5">
        <v>100572.8343794726</v>
      </c>
    </row>
    <row r="56" spans="1:30">
      <c r="A56" s="56" t="s">
        <v>73</v>
      </c>
      <c r="B56" s="56" t="s">
        <v>122</v>
      </c>
      <c r="C56" s="5">
        <v>2.435719749999999E-3</v>
      </c>
      <c r="D56" s="5">
        <v>2.503162565000001E-3</v>
      </c>
      <c r="E56" s="5">
        <v>2.6708390199999999E-3</v>
      </c>
      <c r="F56" s="5">
        <v>6.4588695731500003</v>
      </c>
      <c r="G56" s="5">
        <v>2.9965736750000001E-3</v>
      </c>
      <c r="H56" s="5">
        <v>3.1639931450000002E-3</v>
      </c>
      <c r="I56" s="5">
        <v>85.729076614369959</v>
      </c>
      <c r="J56" s="5">
        <v>23723.689633300492</v>
      </c>
      <c r="K56" s="5">
        <v>219.8314434764799</v>
      </c>
      <c r="L56" s="5">
        <v>5566.083378887718</v>
      </c>
      <c r="M56" s="5">
        <v>270.30400501919001</v>
      </c>
      <c r="N56" s="5">
        <v>9445.3479265037258</v>
      </c>
      <c r="O56" s="5">
        <v>265.29490902825978</v>
      </c>
      <c r="P56" s="5">
        <v>8436.461495800444</v>
      </c>
      <c r="Q56" s="5">
        <v>1307.9735531711749</v>
      </c>
      <c r="R56" s="5">
        <v>7145.2839270592558</v>
      </c>
      <c r="S56" s="5">
        <v>8047.8292176282057</v>
      </c>
      <c r="T56" s="5">
        <v>23137.661351567622</v>
      </c>
      <c r="U56" s="5">
        <v>12170.23958662081</v>
      </c>
      <c r="V56" s="5">
        <v>63963.281216138537</v>
      </c>
      <c r="W56" s="5">
        <v>38708.735535242311</v>
      </c>
      <c r="X56" s="5">
        <v>4128.0739614915774</v>
      </c>
      <c r="Y56" s="5">
        <v>89942.319853843655</v>
      </c>
      <c r="Z56" s="5">
        <v>94916.959046326927</v>
      </c>
      <c r="AA56" s="5">
        <v>333195.65301460231</v>
      </c>
      <c r="AB56" s="5">
        <v>432355.91067047318</v>
      </c>
      <c r="AC56" s="5">
        <v>780346.76297214755</v>
      </c>
      <c r="AD56" s="5">
        <v>559671.6436164279</v>
      </c>
    </row>
    <row r="57" spans="1:30">
      <c r="A57" s="56" t="s">
        <v>73</v>
      </c>
      <c r="B57" s="56" t="s">
        <v>123</v>
      </c>
      <c r="C57" s="5">
        <v>0</v>
      </c>
      <c r="D57" s="5">
        <v>0</v>
      </c>
      <c r="E57" s="5">
        <v>8.0294342499999394E-4</v>
      </c>
      <c r="F57" s="5">
        <v>229.99919908730149</v>
      </c>
      <c r="G57" s="5">
        <v>230.62937002548111</v>
      </c>
      <c r="H57" s="5">
        <v>8666.1118873738669</v>
      </c>
      <c r="I57" s="5">
        <v>8892.5718572852857</v>
      </c>
      <c r="J57" s="5">
        <v>11825.031476281431</v>
      </c>
      <c r="K57" s="5">
        <v>9575.1785995024456</v>
      </c>
      <c r="L57" s="5">
        <v>35173.97262251033</v>
      </c>
      <c r="M57" s="5">
        <v>80227.734956541433</v>
      </c>
      <c r="N57" s="5">
        <v>80829.536805409487</v>
      </c>
      <c r="O57" s="5">
        <v>86033.317626911041</v>
      </c>
      <c r="P57" s="5">
        <v>90689.242742744318</v>
      </c>
      <c r="Q57" s="5">
        <v>140386.1930908467</v>
      </c>
      <c r="R57" s="5">
        <v>161086.48106870661</v>
      </c>
      <c r="S57" s="5">
        <v>199749.4951866011</v>
      </c>
      <c r="T57" s="5">
        <v>222442.77946730659</v>
      </c>
      <c r="U57" s="5">
        <v>305795.41632857168</v>
      </c>
      <c r="V57" s="5">
        <v>455451.92349592049</v>
      </c>
      <c r="W57" s="5">
        <v>543186.65168242145</v>
      </c>
      <c r="X57" s="5">
        <v>550245.14135187736</v>
      </c>
      <c r="Y57" s="5">
        <v>616492.14819053526</v>
      </c>
      <c r="Z57" s="5">
        <v>653978.37384481274</v>
      </c>
      <c r="AA57" s="5">
        <v>706692.42374451598</v>
      </c>
      <c r="AB57" s="5">
        <v>892031.37351916288</v>
      </c>
      <c r="AC57" s="5">
        <v>970411.24039028957</v>
      </c>
      <c r="AD57" s="5">
        <v>974499.08353360323</v>
      </c>
    </row>
    <row r="58" spans="1:30">
      <c r="A58" s="56" t="s">
        <v>73</v>
      </c>
      <c r="B58" s="56" t="s">
        <v>124</v>
      </c>
      <c r="C58" s="5">
        <v>0</v>
      </c>
      <c r="D58" s="5">
        <v>0</v>
      </c>
      <c r="E58" s="5">
        <v>0</v>
      </c>
      <c r="F58" s="5">
        <v>228938.70715780341</v>
      </c>
      <c r="G58" s="5">
        <v>421274.84575040749</v>
      </c>
      <c r="H58" s="5">
        <v>425073.22550717351</v>
      </c>
      <c r="I58" s="5">
        <v>584052.68369036005</v>
      </c>
      <c r="J58" s="5">
        <v>612229.75534055114</v>
      </c>
      <c r="K58" s="5">
        <v>902080.66150685609</v>
      </c>
      <c r="L58" s="5">
        <v>988614.65851099719</v>
      </c>
      <c r="M58" s="5">
        <v>988614.65851099719</v>
      </c>
      <c r="N58" s="5">
        <v>988614.65851099719</v>
      </c>
      <c r="O58" s="5">
        <v>1074043.67231317</v>
      </c>
      <c r="P58" s="5">
        <v>1074043.67231317</v>
      </c>
      <c r="Q58" s="5">
        <v>1074043.67231317</v>
      </c>
      <c r="R58" s="5">
        <v>1106916.9225717259</v>
      </c>
      <c r="S58" s="5">
        <v>1106916.9225717271</v>
      </c>
      <c r="T58" s="5">
        <v>1106916.9225717271</v>
      </c>
      <c r="U58" s="5">
        <v>1106916.9225717271</v>
      </c>
      <c r="V58" s="5">
        <v>1106916.9225717271</v>
      </c>
      <c r="W58" s="5">
        <v>1106916.9225717271</v>
      </c>
      <c r="X58" s="5">
        <v>1106916.9225717271</v>
      </c>
      <c r="Y58" s="5">
        <v>1106916.9225717271</v>
      </c>
      <c r="Z58" s="5">
        <v>1106916.9225717271</v>
      </c>
      <c r="AA58" s="5">
        <v>1106916.9225717271</v>
      </c>
      <c r="AB58" s="5">
        <v>1106916.9225717271</v>
      </c>
      <c r="AC58" s="5">
        <v>1106916.9225717271</v>
      </c>
      <c r="AD58" s="5">
        <v>1106916.9225717271</v>
      </c>
    </row>
    <row r="60" spans="1:30">
      <c r="A60" s="56" t="s">
        <v>75</v>
      </c>
      <c r="B60" s="56" t="s">
        <v>118</v>
      </c>
      <c r="C60" s="5">
        <v>159800.3176698731</v>
      </c>
      <c r="D60" s="5">
        <v>676258.21164053888</v>
      </c>
      <c r="E60" s="5">
        <v>1298859.037239982</v>
      </c>
      <c r="F60" s="5">
        <v>1664819.633137288</v>
      </c>
      <c r="G60" s="5">
        <v>2476830.6602233318</v>
      </c>
      <c r="H60" s="5">
        <v>3219285.6782201892</v>
      </c>
      <c r="I60" s="5">
        <v>3797512.82567584</v>
      </c>
      <c r="J60" s="5">
        <v>4547095.8570874706</v>
      </c>
      <c r="K60" s="5">
        <v>4960102.7774653612</v>
      </c>
      <c r="L60" s="5">
        <v>5406440.0740746949</v>
      </c>
      <c r="M60" s="5">
        <v>6131201.767066339</v>
      </c>
      <c r="N60" s="5">
        <v>6307704.1384476367</v>
      </c>
      <c r="O60" s="5">
        <v>6363460.5963279968</v>
      </c>
      <c r="P60" s="5">
        <v>7161912.6196943028</v>
      </c>
      <c r="Q60" s="5">
        <v>7746627.6695430689</v>
      </c>
      <c r="R60" s="5">
        <v>8245308.3423362216</v>
      </c>
      <c r="S60" s="5">
        <v>8977019.8502581008</v>
      </c>
      <c r="T60" s="5">
        <v>9366416.9012442417</v>
      </c>
      <c r="U60" s="5">
        <v>9987269.772955751</v>
      </c>
      <c r="V60" s="5">
        <v>11430317.69293098</v>
      </c>
      <c r="W60" s="5">
        <v>12462975.029853949</v>
      </c>
      <c r="X60" s="5">
        <v>12511370.59340818</v>
      </c>
      <c r="Y60" s="5">
        <v>13145850.44478924</v>
      </c>
      <c r="Z60" s="5">
        <v>13701344.876831001</v>
      </c>
      <c r="AA60" s="5">
        <v>13924742.9793691</v>
      </c>
      <c r="AB60" s="5">
        <v>15025461.680266701</v>
      </c>
      <c r="AC60" s="5">
        <v>15718731.12399306</v>
      </c>
      <c r="AD60" s="5">
        <v>15067514.852429589</v>
      </c>
    </row>
    <row r="61" spans="1:30">
      <c r="A61" s="56" t="s">
        <v>75</v>
      </c>
      <c r="B61" s="56" t="s">
        <v>119</v>
      </c>
      <c r="C61" s="5">
        <v>2753516.8351930152</v>
      </c>
      <c r="D61" s="5">
        <v>2850360.708526867</v>
      </c>
      <c r="E61" s="5">
        <v>3380658.6480078921</v>
      </c>
      <c r="F61" s="5">
        <v>2836660.910448574</v>
      </c>
      <c r="G61" s="5">
        <v>2970757.3546251291</v>
      </c>
      <c r="H61" s="5">
        <v>2987553.5782828429</v>
      </c>
      <c r="I61" s="5">
        <v>2834945.0250285259</v>
      </c>
      <c r="J61" s="5">
        <v>2764026.9192856322</v>
      </c>
      <c r="K61" s="5">
        <v>2510295.2745171241</v>
      </c>
      <c r="L61" s="5">
        <v>2701452.8972192821</v>
      </c>
      <c r="M61" s="5">
        <v>2741401.4158241889</v>
      </c>
      <c r="N61" s="5">
        <v>2417816.7625614582</v>
      </c>
      <c r="O61" s="5">
        <v>2389624.3198049548</v>
      </c>
      <c r="P61" s="5">
        <v>2517307.0905662919</v>
      </c>
      <c r="Q61" s="5">
        <v>2622299.7473184709</v>
      </c>
      <c r="R61" s="5">
        <v>2735848.3051445819</v>
      </c>
      <c r="S61" s="5">
        <v>3136772.702414474</v>
      </c>
      <c r="T61" s="5">
        <v>2874040.9270947571</v>
      </c>
      <c r="U61" s="5">
        <v>2936834.043281978</v>
      </c>
      <c r="V61" s="5">
        <v>3305636.5991631378</v>
      </c>
      <c r="W61" s="5">
        <v>3409954.7575579719</v>
      </c>
      <c r="X61" s="5">
        <v>3419085.6153364652</v>
      </c>
      <c r="Y61" s="5">
        <v>3446807.5971903941</v>
      </c>
      <c r="Z61" s="5">
        <v>3568177.472834921</v>
      </c>
      <c r="AA61" s="5">
        <v>3602767.8367012418</v>
      </c>
      <c r="AB61" s="5">
        <v>3844501.235028388</v>
      </c>
      <c r="AC61" s="5">
        <v>4141879.8726428198</v>
      </c>
      <c r="AD61" s="5">
        <v>4048098.3421294438</v>
      </c>
    </row>
    <row r="62" spans="1:30">
      <c r="A62" s="56" t="s">
        <v>75</v>
      </c>
      <c r="B62" s="56" t="s">
        <v>120</v>
      </c>
      <c r="C62" s="5">
        <v>2481220.39995476</v>
      </c>
      <c r="D62" s="5">
        <v>2141798.1109862318</v>
      </c>
      <c r="E62" s="5">
        <v>1886896.4945088611</v>
      </c>
      <c r="F62" s="5">
        <v>1790524.8385453389</v>
      </c>
      <c r="G62" s="5">
        <v>1612399.3320289829</v>
      </c>
      <c r="H62" s="5">
        <v>1406826.8498528921</v>
      </c>
      <c r="I62" s="5">
        <v>1219107.0836375291</v>
      </c>
      <c r="J62" s="5">
        <v>1205914.354791488</v>
      </c>
      <c r="K62" s="5">
        <v>1210862.9930076201</v>
      </c>
      <c r="L62" s="5">
        <v>1179644.166023101</v>
      </c>
      <c r="M62" s="5">
        <v>942256.9563944682</v>
      </c>
      <c r="N62" s="5">
        <v>1139957.0503192181</v>
      </c>
      <c r="O62" s="5">
        <v>1089240.533879352</v>
      </c>
      <c r="P62" s="5">
        <v>1010095.83254407</v>
      </c>
      <c r="Q62" s="5">
        <v>903124.10493034788</v>
      </c>
      <c r="R62" s="5">
        <v>1119053.946554844</v>
      </c>
      <c r="S62" s="5">
        <v>930004.92024645535</v>
      </c>
      <c r="T62" s="5">
        <v>936073.04654525267</v>
      </c>
      <c r="U62" s="5">
        <v>968672.14945743466</v>
      </c>
      <c r="V62" s="5">
        <v>1057416.588108432</v>
      </c>
      <c r="W62" s="5">
        <v>865810.62900470733</v>
      </c>
      <c r="X62" s="5">
        <v>775044.09955768182</v>
      </c>
      <c r="Y62" s="5">
        <v>1026292.813392517</v>
      </c>
      <c r="Z62" s="5">
        <v>1066788.4848779221</v>
      </c>
      <c r="AA62" s="5">
        <v>953782.53611129813</v>
      </c>
      <c r="AB62" s="5">
        <v>1087531.6932913379</v>
      </c>
      <c r="AC62" s="5">
        <v>1550362.172812273</v>
      </c>
      <c r="AD62" s="5">
        <v>1035578.177630156</v>
      </c>
    </row>
    <row r="63" spans="1:30">
      <c r="A63" s="56" t="s">
        <v>75</v>
      </c>
      <c r="B63" s="56" t="s">
        <v>121</v>
      </c>
      <c r="C63" s="5">
        <v>670221.65110179735</v>
      </c>
      <c r="D63" s="5">
        <v>608111.2966109094</v>
      </c>
      <c r="E63" s="5">
        <v>562063.46117576491</v>
      </c>
      <c r="F63" s="5">
        <v>547614.42458005634</v>
      </c>
      <c r="G63" s="5">
        <v>505881.56677578238</v>
      </c>
      <c r="H63" s="5">
        <v>415185.40195298789</v>
      </c>
      <c r="I63" s="5">
        <v>364424.92886481743</v>
      </c>
      <c r="J63" s="5">
        <v>347217.27783504297</v>
      </c>
      <c r="K63" s="5">
        <v>323440.91368534742</v>
      </c>
      <c r="L63" s="5">
        <v>311188.41239974822</v>
      </c>
      <c r="M63" s="5">
        <v>259742.35135523681</v>
      </c>
      <c r="N63" s="5">
        <v>274697.98595781898</v>
      </c>
      <c r="O63" s="5">
        <v>273435.46973558911</v>
      </c>
      <c r="P63" s="5">
        <v>245727.0715530896</v>
      </c>
      <c r="Q63" s="5">
        <v>237171.8511307663</v>
      </c>
      <c r="R63" s="5">
        <v>258564.81881967469</v>
      </c>
      <c r="S63" s="5">
        <v>194199.12948156369</v>
      </c>
      <c r="T63" s="5">
        <v>185912.53106992619</v>
      </c>
      <c r="U63" s="5">
        <v>180821.1856054895</v>
      </c>
      <c r="V63" s="5">
        <v>156690.79938243789</v>
      </c>
      <c r="W63" s="5">
        <v>155780.11111041071</v>
      </c>
      <c r="X63" s="5">
        <v>142687.37724584821</v>
      </c>
      <c r="Y63" s="5">
        <v>138332.9968355856</v>
      </c>
      <c r="Z63" s="5">
        <v>131641.34147055869</v>
      </c>
      <c r="AA63" s="5">
        <v>127573.31326724</v>
      </c>
      <c r="AB63" s="5">
        <v>122927.7630209326</v>
      </c>
      <c r="AC63" s="5">
        <v>140131.88593761099</v>
      </c>
      <c r="AD63" s="5">
        <v>100562.2240115887</v>
      </c>
    </row>
    <row r="64" spans="1:30">
      <c r="A64" s="56" t="s">
        <v>75</v>
      </c>
      <c r="B64" s="56" t="s">
        <v>122</v>
      </c>
      <c r="C64" s="5">
        <v>1.3932710499999989E-3</v>
      </c>
      <c r="D64" s="5">
        <v>1.4295880050000001E-3</v>
      </c>
      <c r="E64" s="5">
        <v>1.527916385E-3</v>
      </c>
      <c r="F64" s="5">
        <v>4214.6400970183358</v>
      </c>
      <c r="G64" s="5">
        <v>16.956441593924989</v>
      </c>
      <c r="H64" s="5">
        <v>1.8060047800000001E-3</v>
      </c>
      <c r="I64" s="5">
        <v>82.812635607479905</v>
      </c>
      <c r="J64" s="5">
        <v>23705.758465588831</v>
      </c>
      <c r="K64" s="5">
        <v>211.00180399215481</v>
      </c>
      <c r="L64" s="5">
        <v>5577.319725907415</v>
      </c>
      <c r="M64" s="5">
        <v>270.30392185085458</v>
      </c>
      <c r="N64" s="5">
        <v>9433.0293584098763</v>
      </c>
      <c r="O64" s="5">
        <v>264.11080199445001</v>
      </c>
      <c r="P64" s="5">
        <v>8429.5396072542917</v>
      </c>
      <c r="Q64" s="5">
        <v>1307.60248292901</v>
      </c>
      <c r="R64" s="5">
        <v>7173.0495113658326</v>
      </c>
      <c r="S64" s="5">
        <v>8039.875416384436</v>
      </c>
      <c r="T64" s="5">
        <v>23143.52958963413</v>
      </c>
      <c r="U64" s="5">
        <v>12166.8415723207</v>
      </c>
      <c r="V64" s="5">
        <v>63927.387581262941</v>
      </c>
      <c r="W64" s="5">
        <v>38718.478767344823</v>
      </c>
      <c r="X64" s="5">
        <v>4124.2007652370212</v>
      </c>
      <c r="Y64" s="5">
        <v>89889.304278615251</v>
      </c>
      <c r="Z64" s="5">
        <v>94928.673946415569</v>
      </c>
      <c r="AA64" s="5">
        <v>333146.38619970711</v>
      </c>
      <c r="AB64" s="5">
        <v>433038.78328496538</v>
      </c>
      <c r="AC64" s="5">
        <v>780085.38154758408</v>
      </c>
      <c r="AD64" s="5">
        <v>559629.0456978752</v>
      </c>
    </row>
    <row r="65" spans="1:30">
      <c r="A65" s="56" t="s">
        <v>75</v>
      </c>
      <c r="B65" s="56" t="s">
        <v>123</v>
      </c>
      <c r="C65" s="5">
        <v>0</v>
      </c>
      <c r="D65" s="5">
        <v>0</v>
      </c>
      <c r="E65" s="5">
        <v>4.839534999999958E-4</v>
      </c>
      <c r="F65" s="5">
        <v>160.6230197397002</v>
      </c>
      <c r="G65" s="5">
        <v>161.06308739711901</v>
      </c>
      <c r="H65" s="5">
        <v>8280.2826880964967</v>
      </c>
      <c r="I65" s="5">
        <v>8481.2963715042206</v>
      </c>
      <c r="J65" s="5">
        <v>11869.15459293286</v>
      </c>
      <c r="K65" s="5">
        <v>9453.8772559190638</v>
      </c>
      <c r="L65" s="5">
        <v>35413.210703396733</v>
      </c>
      <c r="M65" s="5">
        <v>80169.658789184119</v>
      </c>
      <c r="N65" s="5">
        <v>80787.054474228615</v>
      </c>
      <c r="O65" s="5">
        <v>86054.164909781844</v>
      </c>
      <c r="P65" s="5">
        <v>90650.717630317609</v>
      </c>
      <c r="Q65" s="5">
        <v>140462.42392357421</v>
      </c>
      <c r="R65" s="5">
        <v>160769.040849899</v>
      </c>
      <c r="S65" s="5">
        <v>199840.94081621509</v>
      </c>
      <c r="T65" s="5">
        <v>222468.29635371489</v>
      </c>
      <c r="U65" s="5">
        <v>305866.19142131507</v>
      </c>
      <c r="V65" s="5">
        <v>455430.28921104543</v>
      </c>
      <c r="W65" s="5">
        <v>543352.48556450906</v>
      </c>
      <c r="X65" s="5">
        <v>550456.91411808727</v>
      </c>
      <c r="Y65" s="5">
        <v>616492.45549164736</v>
      </c>
      <c r="Z65" s="5">
        <v>653808.097704296</v>
      </c>
      <c r="AA65" s="5">
        <v>706568.5998298428</v>
      </c>
      <c r="AB65" s="5">
        <v>892024.30969354184</v>
      </c>
      <c r="AC65" s="5">
        <v>970439.06271241675</v>
      </c>
      <c r="AD65" s="5">
        <v>974470.43563453725</v>
      </c>
    </row>
    <row r="66" spans="1:30">
      <c r="A66" s="56" t="s">
        <v>75</v>
      </c>
      <c r="B66" s="56" t="s">
        <v>124</v>
      </c>
      <c r="C66" s="5">
        <v>0</v>
      </c>
      <c r="D66" s="5">
        <v>0</v>
      </c>
      <c r="E66" s="5">
        <v>0</v>
      </c>
      <c r="F66" s="5">
        <v>0</v>
      </c>
      <c r="G66" s="5">
        <v>192336.13859260411</v>
      </c>
      <c r="H66" s="5">
        <v>425073.22550717351</v>
      </c>
      <c r="I66" s="5">
        <v>584052.68369036005</v>
      </c>
      <c r="J66" s="5">
        <v>612229.75534055114</v>
      </c>
      <c r="K66" s="5">
        <v>902080.66150685609</v>
      </c>
      <c r="L66" s="5">
        <v>988614.65851099719</v>
      </c>
      <c r="M66" s="5">
        <v>988614.65851099719</v>
      </c>
      <c r="N66" s="5">
        <v>988614.65851099719</v>
      </c>
      <c r="O66" s="5">
        <v>1074043.67231317</v>
      </c>
      <c r="P66" s="5">
        <v>1074043.67231317</v>
      </c>
      <c r="Q66" s="5">
        <v>1074043.67231317</v>
      </c>
      <c r="R66" s="5">
        <v>1106916.9225717259</v>
      </c>
      <c r="S66" s="5">
        <v>1106916.9225717259</v>
      </c>
      <c r="T66" s="5">
        <v>1106916.9225717259</v>
      </c>
      <c r="U66" s="5">
        <v>1106916.9225717259</v>
      </c>
      <c r="V66" s="5">
        <v>1106916.9225717259</v>
      </c>
      <c r="W66" s="5">
        <v>1106916.9225717259</v>
      </c>
      <c r="X66" s="5">
        <v>1106916.9225717259</v>
      </c>
      <c r="Y66" s="5">
        <v>1106916.9225717259</v>
      </c>
      <c r="Z66" s="5">
        <v>1106916.9225717259</v>
      </c>
      <c r="AA66" s="5">
        <v>1106916.9225717259</v>
      </c>
      <c r="AB66" s="5">
        <v>1106916.9225717259</v>
      </c>
      <c r="AC66" s="5">
        <v>1106916.9225717259</v>
      </c>
      <c r="AD66" s="5">
        <v>1106916.9225717259</v>
      </c>
    </row>
    <row r="68" spans="1:30">
      <c r="A68" s="56" t="s">
        <v>77</v>
      </c>
      <c r="B68" s="56" t="s">
        <v>118</v>
      </c>
      <c r="C68" s="5">
        <v>170482.7637159678</v>
      </c>
      <c r="D68" s="5">
        <v>690694.95735640114</v>
      </c>
      <c r="E68" s="5">
        <v>1302219.0156547399</v>
      </c>
      <c r="F68" s="5">
        <v>1673215.407204798</v>
      </c>
      <c r="G68" s="5">
        <v>2476493.0456746342</v>
      </c>
      <c r="H68" s="5">
        <v>3220005.8358340901</v>
      </c>
      <c r="I68" s="5">
        <v>3867215.8410232142</v>
      </c>
      <c r="J68" s="5">
        <v>4819995.7033634074</v>
      </c>
      <c r="K68" s="5">
        <v>5239335.1070313565</v>
      </c>
      <c r="L68" s="5">
        <v>5843119.1363881128</v>
      </c>
      <c r="M68" s="5">
        <v>6315483.8304201365</v>
      </c>
      <c r="N68" s="5">
        <v>6538906.5751775727</v>
      </c>
      <c r="O68" s="5">
        <v>6864046.4692497598</v>
      </c>
      <c r="P68" s="5">
        <v>7599986.7955055479</v>
      </c>
      <c r="Q68" s="5">
        <v>8401921.6246759258</v>
      </c>
      <c r="R68" s="5">
        <v>8974785.9216399118</v>
      </c>
      <c r="S68" s="5">
        <v>9682530.202118719</v>
      </c>
      <c r="T68" s="5">
        <v>10094202.294494901</v>
      </c>
      <c r="U68" s="5">
        <v>10715186.7360701</v>
      </c>
      <c r="V68" s="5">
        <v>11960262.13537576</v>
      </c>
      <c r="W68" s="5">
        <v>13312638.975519281</v>
      </c>
      <c r="X68" s="5">
        <v>13386704.628705651</v>
      </c>
      <c r="Y68" s="5">
        <v>13784550.566777481</v>
      </c>
      <c r="Z68" s="5">
        <v>14395156.628375581</v>
      </c>
      <c r="AA68" s="5">
        <v>14680500.70041709</v>
      </c>
      <c r="AB68" s="5">
        <v>15893145.565359401</v>
      </c>
      <c r="AC68" s="5">
        <v>16576495.19077494</v>
      </c>
      <c r="AD68" s="5">
        <v>15954709.50383161</v>
      </c>
    </row>
    <row r="69" spans="1:30">
      <c r="A69" s="56" t="s">
        <v>77</v>
      </c>
      <c r="B69" s="56" t="s">
        <v>119</v>
      </c>
      <c r="C69" s="5">
        <v>2755316.229897901</v>
      </c>
      <c r="D69" s="5">
        <v>2852778.996845386</v>
      </c>
      <c r="E69" s="5">
        <v>3381218.8598677479</v>
      </c>
      <c r="F69" s="5">
        <v>2838043.3319881512</v>
      </c>
      <c r="G69" s="5">
        <v>2970179.3214999451</v>
      </c>
      <c r="H69" s="5">
        <v>2987020.904412617</v>
      </c>
      <c r="I69" s="5">
        <v>2829693.0690310742</v>
      </c>
      <c r="J69" s="5">
        <v>2786890.8712408571</v>
      </c>
      <c r="K69" s="5">
        <v>2540534.5658573448</v>
      </c>
      <c r="L69" s="5">
        <v>2753337.317811084</v>
      </c>
      <c r="M69" s="5">
        <v>2750231.4864709568</v>
      </c>
      <c r="N69" s="5">
        <v>2433160.8324522721</v>
      </c>
      <c r="O69" s="5">
        <v>2462495.352323221</v>
      </c>
      <c r="P69" s="5">
        <v>2577574.5182515401</v>
      </c>
      <c r="Q69" s="5">
        <v>2733732.316402812</v>
      </c>
      <c r="R69" s="5">
        <v>2866583.2064165701</v>
      </c>
      <c r="S69" s="5">
        <v>3274934.6940246979</v>
      </c>
      <c r="T69" s="5">
        <v>3005664.1439133422</v>
      </c>
      <c r="U69" s="5">
        <v>3071957.7612308222</v>
      </c>
      <c r="V69" s="5">
        <v>3389742.7235322031</v>
      </c>
      <c r="W69" s="5">
        <v>3553594.690759025</v>
      </c>
      <c r="X69" s="5">
        <v>3567998.7779867039</v>
      </c>
      <c r="Y69" s="5">
        <v>3552050.5301487888</v>
      </c>
      <c r="Z69" s="5">
        <v>3694229.9562769881</v>
      </c>
      <c r="AA69" s="5">
        <v>3750376.9508775892</v>
      </c>
      <c r="AB69" s="5">
        <v>4012929.411078644</v>
      </c>
      <c r="AC69" s="5">
        <v>4294088.7636141274</v>
      </c>
      <c r="AD69" s="5">
        <v>4207559.4059934551</v>
      </c>
    </row>
    <row r="70" spans="1:30">
      <c r="A70" s="56" t="s">
        <v>77</v>
      </c>
      <c r="B70" s="56" t="s">
        <v>120</v>
      </c>
      <c r="C70" s="5">
        <v>2476767.172821247</v>
      </c>
      <c r="D70" s="5">
        <v>2135714.6557878568</v>
      </c>
      <c r="E70" s="5">
        <v>1888085.6752999751</v>
      </c>
      <c r="F70" s="5">
        <v>1788696.3597691141</v>
      </c>
      <c r="G70" s="5">
        <v>1633698.4454374451</v>
      </c>
      <c r="H70" s="5">
        <v>1419581.740504411</v>
      </c>
      <c r="I70" s="5">
        <v>1268073.598956018</v>
      </c>
      <c r="J70" s="5">
        <v>1265204.8001695389</v>
      </c>
      <c r="K70" s="5">
        <v>1304684.2083617731</v>
      </c>
      <c r="L70" s="5">
        <v>1277079.7460734211</v>
      </c>
      <c r="M70" s="5">
        <v>1139523.215955005</v>
      </c>
      <c r="N70" s="5">
        <v>1315910.88004596</v>
      </c>
      <c r="O70" s="5">
        <v>1209599.5671281491</v>
      </c>
      <c r="P70" s="5">
        <v>1240302.3410803529</v>
      </c>
      <c r="Q70" s="5">
        <v>917055.19959497463</v>
      </c>
      <c r="R70" s="5">
        <v>1159171.7437144599</v>
      </c>
      <c r="S70" s="5">
        <v>1011091.004687458</v>
      </c>
      <c r="T70" s="5">
        <v>952130.17838280881</v>
      </c>
      <c r="U70" s="5">
        <v>1090050.3427029301</v>
      </c>
      <c r="V70" s="5">
        <v>1179731.5985146521</v>
      </c>
      <c r="W70" s="5">
        <v>891563.8115334739</v>
      </c>
      <c r="X70" s="5">
        <v>754387.60166460485</v>
      </c>
      <c r="Y70" s="5">
        <v>1090511.9193788599</v>
      </c>
      <c r="Z70" s="5">
        <v>1067269.964887219</v>
      </c>
      <c r="AA70" s="5">
        <v>1011141.21958994</v>
      </c>
      <c r="AB70" s="5">
        <v>1056782.829196383</v>
      </c>
      <c r="AC70" s="5">
        <v>1679860.818176534</v>
      </c>
      <c r="AD70" s="5">
        <v>1031440.544733713</v>
      </c>
    </row>
    <row r="71" spans="1:30">
      <c r="A71" s="56" t="s">
        <v>77</v>
      </c>
      <c r="B71" s="56" t="s">
        <v>121</v>
      </c>
      <c r="C71" s="5">
        <v>669209.21452147141</v>
      </c>
      <c r="D71" s="5">
        <v>606940.5160548205</v>
      </c>
      <c r="E71" s="5">
        <v>561728.12919147825</v>
      </c>
      <c r="F71" s="5">
        <v>546849.05852078297</v>
      </c>
      <c r="G71" s="5">
        <v>507111.55939887313</v>
      </c>
      <c r="H71" s="5">
        <v>416307.34038368083</v>
      </c>
      <c r="I71" s="5">
        <v>370260.73572679999</v>
      </c>
      <c r="J71" s="5">
        <v>336761.87425449927</v>
      </c>
      <c r="K71" s="5">
        <v>320603.11120960221</v>
      </c>
      <c r="L71" s="5">
        <v>296365.32933416538</v>
      </c>
      <c r="M71" s="5">
        <v>264789.66587046132</v>
      </c>
      <c r="N71" s="5">
        <v>278175.92470895039</v>
      </c>
      <c r="O71" s="5">
        <v>253835.98295534571</v>
      </c>
      <c r="P71" s="5">
        <v>235425.2096510019</v>
      </c>
      <c r="Q71" s="5">
        <v>215009.0416071589</v>
      </c>
      <c r="R71" s="5">
        <v>232182.44675633431</v>
      </c>
      <c r="S71" s="5">
        <v>170217.06615705541</v>
      </c>
      <c r="T71" s="5">
        <v>157640.76574089279</v>
      </c>
      <c r="U71" s="5">
        <v>158357.59064240489</v>
      </c>
      <c r="V71" s="5">
        <v>144541.6098785013</v>
      </c>
      <c r="W71" s="5">
        <v>128820.9721069064</v>
      </c>
      <c r="X71" s="5">
        <v>124154.38722976571</v>
      </c>
      <c r="Y71" s="5">
        <v>124790.5570314513</v>
      </c>
      <c r="Z71" s="5">
        <v>115266.85186628871</v>
      </c>
      <c r="AA71" s="5">
        <v>106539.12733576439</v>
      </c>
      <c r="AB71" s="5">
        <v>100529.5044666419</v>
      </c>
      <c r="AC71" s="5">
        <v>121298.53944370231</v>
      </c>
      <c r="AD71" s="5">
        <v>88631.006954854442</v>
      </c>
    </row>
    <row r="72" spans="1:30">
      <c r="A72" s="56" t="s">
        <v>77</v>
      </c>
      <c r="B72" s="56" t="s">
        <v>122</v>
      </c>
      <c r="C72" s="5">
        <v>1.8655200150000011E-3</v>
      </c>
      <c r="D72" s="5">
        <v>1.913646504999999E-3</v>
      </c>
      <c r="E72" s="5">
        <v>2.0460092000000002E-3</v>
      </c>
      <c r="F72" s="5">
        <v>4311.306852065738</v>
      </c>
      <c r="G72" s="5">
        <v>19.840062391574978</v>
      </c>
      <c r="H72" s="5">
        <v>2.412761900000001E-3</v>
      </c>
      <c r="I72" s="5">
        <v>234.04507778041491</v>
      </c>
      <c r="J72" s="5">
        <v>23835.24187387338</v>
      </c>
      <c r="K72" s="5">
        <v>131.04463746120999</v>
      </c>
      <c r="L72" s="5">
        <v>5676.3800566863874</v>
      </c>
      <c r="M72" s="5">
        <v>6864.685156133246</v>
      </c>
      <c r="N72" s="5">
        <v>8766.8752202482974</v>
      </c>
      <c r="O72" s="5">
        <v>4.7970240149999982E-3</v>
      </c>
      <c r="P72" s="5">
        <v>7832.3227711448671</v>
      </c>
      <c r="Q72" s="5">
        <v>5395.9960270626252</v>
      </c>
      <c r="R72" s="5">
        <v>16509.290194465109</v>
      </c>
      <c r="S72" s="5">
        <v>10902.06891259117</v>
      </c>
      <c r="T72" s="5">
        <v>35813.997724067252</v>
      </c>
      <c r="U72" s="5">
        <v>27564.353624869211</v>
      </c>
      <c r="V72" s="5">
        <v>104976.36506866819</v>
      </c>
      <c r="W72" s="5">
        <v>66768.035455386809</v>
      </c>
      <c r="X72" s="5">
        <v>19413.013975447921</v>
      </c>
      <c r="Y72" s="5">
        <v>230229.1396047849</v>
      </c>
      <c r="Z72" s="5">
        <v>377363.16645249078</v>
      </c>
      <c r="AA72" s="5">
        <v>520095.44941816397</v>
      </c>
      <c r="AB72" s="5">
        <v>647942.64576386171</v>
      </c>
      <c r="AC72" s="5">
        <v>914085.79805179499</v>
      </c>
      <c r="AD72" s="5">
        <v>780488.93338079075</v>
      </c>
    </row>
    <row r="73" spans="1:30">
      <c r="A73" s="56" t="s">
        <v>77</v>
      </c>
      <c r="B73" s="56" t="s">
        <v>123</v>
      </c>
      <c r="C73" s="5">
        <v>0</v>
      </c>
      <c r="D73" s="5">
        <v>0</v>
      </c>
      <c r="E73" s="5">
        <v>6.5026392499999575E-4</v>
      </c>
      <c r="F73" s="5">
        <v>99.93606856015036</v>
      </c>
      <c r="G73" s="5">
        <v>100.2098708522705</v>
      </c>
      <c r="H73" s="5">
        <v>7465.9393259722328</v>
      </c>
      <c r="I73" s="5">
        <v>7713.6770104788857</v>
      </c>
      <c r="J73" s="5">
        <v>27578.843284397859</v>
      </c>
      <c r="K73" s="5">
        <v>38847.275537381363</v>
      </c>
      <c r="L73" s="5">
        <v>65153.224818443407</v>
      </c>
      <c r="M73" s="5">
        <v>111760.8352709211</v>
      </c>
      <c r="N73" s="5">
        <v>113992.5766622832</v>
      </c>
      <c r="O73" s="5">
        <v>121206.4067809665</v>
      </c>
      <c r="P73" s="5">
        <v>136700.09574844269</v>
      </c>
      <c r="Q73" s="5">
        <v>230885.89975457569</v>
      </c>
      <c r="R73" s="5">
        <v>286693.93003845372</v>
      </c>
      <c r="S73" s="5">
        <v>313518.75537669653</v>
      </c>
      <c r="T73" s="5">
        <v>341953.13140788022</v>
      </c>
      <c r="U73" s="5">
        <v>407377.70487000461</v>
      </c>
      <c r="V73" s="5">
        <v>574549.05424174666</v>
      </c>
      <c r="W73" s="5">
        <v>709570.28193836112</v>
      </c>
      <c r="X73" s="5">
        <v>723609.78799775301</v>
      </c>
      <c r="Y73" s="5">
        <v>750355.5904023936</v>
      </c>
      <c r="Z73" s="5">
        <v>800214.99939960265</v>
      </c>
      <c r="AA73" s="5">
        <v>825902.04310764326</v>
      </c>
      <c r="AB73" s="5">
        <v>1029881.879222653</v>
      </c>
      <c r="AC73" s="5">
        <v>1071212.590248642</v>
      </c>
      <c r="AD73" s="5">
        <v>1081114.3625065221</v>
      </c>
    </row>
    <row r="74" spans="1:30">
      <c r="A74" s="56" t="s">
        <v>77</v>
      </c>
      <c r="B74" s="56" t="s">
        <v>124</v>
      </c>
      <c r="C74" s="5">
        <v>0</v>
      </c>
      <c r="D74" s="5">
        <v>0</v>
      </c>
      <c r="E74" s="5">
        <v>0</v>
      </c>
      <c r="F74" s="5">
        <v>0</v>
      </c>
      <c r="G74" s="5">
        <v>192336.13859260411</v>
      </c>
      <c r="H74" s="5">
        <v>425073.2255071734</v>
      </c>
      <c r="I74" s="5">
        <v>425073.2255071734</v>
      </c>
      <c r="J74" s="5">
        <v>453250.29715736461</v>
      </c>
      <c r="K74" s="5">
        <v>656429.08341928245</v>
      </c>
      <c r="L74" s="5">
        <v>742963.08042342355</v>
      </c>
      <c r="M74" s="5">
        <v>742963.08042342355</v>
      </c>
      <c r="N74" s="5">
        <v>742963.08042342355</v>
      </c>
      <c r="O74" s="5">
        <v>828392.09422559629</v>
      </c>
      <c r="P74" s="5">
        <v>828392.09422559629</v>
      </c>
      <c r="Q74" s="5">
        <v>828392.09422559629</v>
      </c>
      <c r="R74" s="5">
        <v>861265.34448415262</v>
      </c>
      <c r="S74" s="5">
        <v>861265.34448415262</v>
      </c>
      <c r="T74" s="5">
        <v>861265.34448415262</v>
      </c>
      <c r="U74" s="5">
        <v>861265.34448415262</v>
      </c>
      <c r="V74" s="5">
        <v>861265.34448415262</v>
      </c>
      <c r="W74" s="5">
        <v>861265.34448415262</v>
      </c>
      <c r="X74" s="5">
        <v>861265.34448415262</v>
      </c>
      <c r="Y74" s="5">
        <v>861265.34448415274</v>
      </c>
      <c r="Z74" s="5">
        <v>861265.34448415274</v>
      </c>
      <c r="AA74" s="5">
        <v>861265.34448415274</v>
      </c>
      <c r="AB74" s="5">
        <v>861265.34448415274</v>
      </c>
      <c r="AC74" s="5">
        <v>861265.34448415274</v>
      </c>
      <c r="AD74" s="5">
        <v>861265.34448415274</v>
      </c>
    </row>
    <row r="76" spans="1:30">
      <c r="A76" s="56" t="s">
        <v>80</v>
      </c>
      <c r="B76" s="56" t="s">
        <v>118</v>
      </c>
      <c r="C76" s="5">
        <v>728015.93539525091</v>
      </c>
      <c r="D76" s="5">
        <v>1506967.3216359001</v>
      </c>
      <c r="E76" s="5">
        <v>2276842.8555506789</v>
      </c>
      <c r="F76" s="5">
        <v>3450930.9276378192</v>
      </c>
      <c r="G76" s="5">
        <v>3766874.455340608</v>
      </c>
      <c r="H76" s="5">
        <v>4636986.6925271433</v>
      </c>
      <c r="I76" s="5">
        <v>5703512.9176720669</v>
      </c>
      <c r="J76" s="5">
        <v>6261295.0179605735</v>
      </c>
      <c r="K76" s="5">
        <v>6733917.1076789172</v>
      </c>
      <c r="L76" s="5">
        <v>7013842.0574755361</v>
      </c>
      <c r="M76" s="5">
        <v>7483825.8289387384</v>
      </c>
      <c r="N76" s="5">
        <v>8124885.5906420499</v>
      </c>
      <c r="O76" s="5">
        <v>8418744.7564249132</v>
      </c>
      <c r="P76" s="5">
        <v>8983742.969542874</v>
      </c>
      <c r="Q76" s="5">
        <v>9266438.9800988156</v>
      </c>
      <c r="R76" s="5">
        <v>9661377.4695057888</v>
      </c>
      <c r="S76" s="5">
        <v>10796855.6144436</v>
      </c>
      <c r="T76" s="5">
        <v>11069441.273571851</v>
      </c>
      <c r="U76" s="5">
        <v>11386474.930467371</v>
      </c>
      <c r="V76" s="5">
        <v>12252654.231699109</v>
      </c>
      <c r="W76" s="5">
        <v>13694937.574601149</v>
      </c>
      <c r="X76" s="5">
        <v>13986076.443011541</v>
      </c>
      <c r="Y76" s="5">
        <v>14381122.26943492</v>
      </c>
      <c r="Z76" s="5">
        <v>15005078.71995474</v>
      </c>
      <c r="AA76" s="5">
        <v>15647463.75421619</v>
      </c>
      <c r="AB76" s="5">
        <v>16121677.54879605</v>
      </c>
      <c r="AC76" s="5">
        <v>16407740.471290041</v>
      </c>
      <c r="AD76" s="5">
        <v>15966735.19140527</v>
      </c>
    </row>
    <row r="77" spans="1:30">
      <c r="A77" s="56" t="s">
        <v>80</v>
      </c>
      <c r="B77" s="56" t="s">
        <v>119</v>
      </c>
      <c r="C77" s="5">
        <v>2847037.1249534832</v>
      </c>
      <c r="D77" s="5">
        <v>2986159.8524388629</v>
      </c>
      <c r="E77" s="5">
        <v>3576086.7257915302</v>
      </c>
      <c r="F77" s="5">
        <v>3520939.4523067698</v>
      </c>
      <c r="G77" s="5">
        <v>2870151.2849903991</v>
      </c>
      <c r="H77" s="5">
        <v>3083780.9810217279</v>
      </c>
      <c r="I77" s="5">
        <v>2803168.7330960101</v>
      </c>
      <c r="J77" s="5">
        <v>2542782.1095207599</v>
      </c>
      <c r="K77" s="5">
        <v>2478755.9035566011</v>
      </c>
      <c r="L77" s="5">
        <v>2536084.4304963578</v>
      </c>
      <c r="M77" s="5">
        <v>2825660.1705580931</v>
      </c>
      <c r="N77" s="5">
        <v>2715810.5210638191</v>
      </c>
      <c r="O77" s="5">
        <v>2597941.096549111</v>
      </c>
      <c r="P77" s="5">
        <v>2683133.563285959</v>
      </c>
      <c r="Q77" s="5">
        <v>2711816.4209319642</v>
      </c>
      <c r="R77" s="5">
        <v>2780896.933410102</v>
      </c>
      <c r="S77" s="5">
        <v>3251108.9512433391</v>
      </c>
      <c r="T77" s="5">
        <v>3063253.953494058</v>
      </c>
      <c r="U77" s="5">
        <v>3147685.3400318162</v>
      </c>
      <c r="V77" s="5">
        <v>3429892.6953277378</v>
      </c>
      <c r="W77" s="5">
        <v>4003587.5919828359</v>
      </c>
      <c r="X77" s="5">
        <v>4066300.9013709188</v>
      </c>
      <c r="Y77" s="5">
        <v>4103687.3870928078</v>
      </c>
      <c r="Z77" s="5">
        <v>4139515.6635519201</v>
      </c>
      <c r="AA77" s="5">
        <v>4395900.5512500303</v>
      </c>
      <c r="AB77" s="5">
        <v>4572270.832651291</v>
      </c>
      <c r="AC77" s="5">
        <v>4681290.406431295</v>
      </c>
      <c r="AD77" s="5">
        <v>4729678.1520445719</v>
      </c>
    </row>
    <row r="78" spans="1:30">
      <c r="A78" s="56" t="s">
        <v>80</v>
      </c>
      <c r="B78" s="56" t="s">
        <v>120</v>
      </c>
      <c r="C78" s="5">
        <v>2232690.6599984271</v>
      </c>
      <c r="D78" s="5">
        <v>1874329.92567193</v>
      </c>
      <c r="E78" s="5">
        <v>1604748.074110986</v>
      </c>
      <c r="F78" s="5">
        <v>1293528.582107279</v>
      </c>
      <c r="G78" s="5">
        <v>1465666.8667456489</v>
      </c>
      <c r="H78" s="5">
        <v>1287603.5071092539</v>
      </c>
      <c r="I78" s="5">
        <v>1220656.513758315</v>
      </c>
      <c r="J78" s="5">
        <v>1490579.550898389</v>
      </c>
      <c r="K78" s="5">
        <v>1614812.5637380001</v>
      </c>
      <c r="L78" s="5">
        <v>1686490.8756263291</v>
      </c>
      <c r="M78" s="5">
        <v>1617128.3430056181</v>
      </c>
      <c r="N78" s="5">
        <v>2080302.5195129181</v>
      </c>
      <c r="O78" s="5">
        <v>2106223.3054379881</v>
      </c>
      <c r="P78" s="5">
        <v>2419552.1717160488</v>
      </c>
      <c r="Q78" s="5">
        <v>2451137.04239872</v>
      </c>
      <c r="R78" s="5">
        <v>3042912.513327837</v>
      </c>
      <c r="S78" s="5">
        <v>2816820.2905343128</v>
      </c>
      <c r="T78" s="5">
        <v>3037192.7151425672</v>
      </c>
      <c r="U78" s="5">
        <v>3305802.0230096001</v>
      </c>
      <c r="V78" s="5">
        <v>4611102.8115076581</v>
      </c>
      <c r="W78" s="5">
        <v>4473967.2653899919</v>
      </c>
      <c r="X78" s="5">
        <v>3908178.0335201761</v>
      </c>
      <c r="Y78" s="5">
        <v>4312184.8861020561</v>
      </c>
      <c r="Z78" s="5">
        <v>5272427.5787676806</v>
      </c>
      <c r="AA78" s="5">
        <v>5630046.2909055771</v>
      </c>
      <c r="AB78" s="5">
        <v>7009751.8529726509</v>
      </c>
      <c r="AC78" s="5">
        <v>8372784.1238329839</v>
      </c>
      <c r="AD78" s="5">
        <v>7811835.7614375064</v>
      </c>
    </row>
    <row r="79" spans="1:30">
      <c r="A79" s="56" t="s">
        <v>80</v>
      </c>
      <c r="B79" s="56" t="s">
        <v>121</v>
      </c>
      <c r="C79" s="5">
        <v>632030.94755597087</v>
      </c>
      <c r="D79" s="5">
        <v>553279.52380048134</v>
      </c>
      <c r="E79" s="5">
        <v>489763.15931697679</v>
      </c>
      <c r="F79" s="5">
        <v>423930.91690833721</v>
      </c>
      <c r="G79" s="5">
        <v>436807.28816678649</v>
      </c>
      <c r="H79" s="5">
        <v>366577.42330765032</v>
      </c>
      <c r="I79" s="5">
        <v>302716.34119141748</v>
      </c>
      <c r="J79" s="5">
        <v>299438.50060159131</v>
      </c>
      <c r="K79" s="5">
        <v>295801.16001963231</v>
      </c>
      <c r="L79" s="5">
        <v>309644.34886849893</v>
      </c>
      <c r="M79" s="5">
        <v>274485.70510613098</v>
      </c>
      <c r="N79" s="5">
        <v>268035.16117204388</v>
      </c>
      <c r="O79" s="5">
        <v>251758.1914316772</v>
      </c>
      <c r="P79" s="5">
        <v>256245.21464584279</v>
      </c>
      <c r="Q79" s="5">
        <v>265358.96079413558</v>
      </c>
      <c r="R79" s="5">
        <v>296310.96635069419</v>
      </c>
      <c r="S79" s="5">
        <v>245518.4801594422</v>
      </c>
      <c r="T79" s="5">
        <v>251511.3542950913</v>
      </c>
      <c r="U79" s="5">
        <v>266500.05703160452</v>
      </c>
      <c r="V79" s="5">
        <v>328703.7219349916</v>
      </c>
      <c r="W79" s="5">
        <v>314322.70304264431</v>
      </c>
      <c r="X79" s="5">
        <v>306676.36386725749</v>
      </c>
      <c r="Y79" s="5">
        <v>309298.65632183192</v>
      </c>
      <c r="Z79" s="5">
        <v>383230.93000868999</v>
      </c>
      <c r="AA79" s="5">
        <v>410717.45035048999</v>
      </c>
      <c r="AB79" s="5">
        <v>546283.45518414164</v>
      </c>
      <c r="AC79" s="5">
        <v>642849.86939910066</v>
      </c>
      <c r="AD79" s="5">
        <v>618053.51827635604</v>
      </c>
    </row>
    <row r="80" spans="1:30">
      <c r="A80" s="56" t="s">
        <v>80</v>
      </c>
      <c r="B80" s="56" t="s">
        <v>122</v>
      </c>
      <c r="C80" s="5">
        <v>1.226653505E-3</v>
      </c>
      <c r="D80" s="5">
        <v>1.2348960600000001E-3</v>
      </c>
      <c r="E80" s="5">
        <v>1.328230565E-3</v>
      </c>
      <c r="F80" s="5">
        <v>15298.8909622949</v>
      </c>
      <c r="G80" s="5">
        <v>14374.146390205789</v>
      </c>
      <c r="H80" s="5">
        <v>1138.2819171531039</v>
      </c>
      <c r="I80" s="5">
        <v>509.61703319375988</v>
      </c>
      <c r="J80" s="5">
        <v>35889.552357412831</v>
      </c>
      <c r="K80" s="5">
        <v>10569.969648941929</v>
      </c>
      <c r="L80" s="5">
        <v>6229.6080171681506</v>
      </c>
      <c r="M80" s="5">
        <v>22876.79160553261</v>
      </c>
      <c r="N80" s="5">
        <v>9457.4158372784004</v>
      </c>
      <c r="O80" s="5">
        <v>4.2648660900000013E-3</v>
      </c>
      <c r="P80" s="5">
        <v>2401.807301045259</v>
      </c>
      <c r="Q80" s="5">
        <v>3891.837795414644</v>
      </c>
      <c r="R80" s="5">
        <v>1123.132509572295</v>
      </c>
      <c r="S80" s="5">
        <v>4718.5421991025614</v>
      </c>
      <c r="T80" s="5">
        <v>6185.7308388219944</v>
      </c>
      <c r="U80" s="5">
        <v>6.7115871750000004E-3</v>
      </c>
      <c r="V80" s="5">
        <v>559.33095945098012</v>
      </c>
      <c r="W80" s="5">
        <v>4110.984386530904</v>
      </c>
      <c r="X80" s="5">
        <v>37990.844763305067</v>
      </c>
      <c r="Y80" s="5">
        <v>18442.725967881692</v>
      </c>
      <c r="Z80" s="5">
        <v>3032.5308193059541</v>
      </c>
      <c r="AA80" s="5">
        <v>81908.338618555965</v>
      </c>
      <c r="AB80" s="5">
        <v>103044.8429524009</v>
      </c>
      <c r="AC80" s="5">
        <v>138529.03382318781</v>
      </c>
      <c r="AD80" s="5">
        <v>147067.54444689571</v>
      </c>
    </row>
    <row r="81" spans="1:30">
      <c r="A81" s="56" t="s">
        <v>80</v>
      </c>
      <c r="B81" s="56" t="s">
        <v>123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</row>
    <row r="82" spans="1:30">
      <c r="A82" s="56" t="s">
        <v>80</v>
      </c>
      <c r="B82" s="56" t="s">
        <v>124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</row>
  </sheetData>
  <autoFilter ref="A3:B82" xr:uid="{00000000-0009-0000-0000-000010000000}"/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4">
    <tabColor theme="9"/>
  </sheetPr>
  <dimension ref="A1:P18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" defaultRowHeight="14"/>
  <cols>
    <col min="1" max="1" width="38.5" style="7" customWidth="1"/>
    <col min="2" max="15" width="13.1640625" style="7" customWidth="1"/>
    <col min="16" max="16" width="12.6640625" style="7" customWidth="1"/>
    <col min="17" max="17" width="9" style="7" customWidth="1"/>
    <col min="18" max="16384" width="9" style="7"/>
  </cols>
  <sheetData>
    <row r="1" spans="1:16" s="15" customFormat="1" ht="23.25" customHeight="1" thickBot="1">
      <c r="A1" s="1" t="s">
        <v>310</v>
      </c>
      <c r="B1" s="49"/>
      <c r="C1" s="14"/>
      <c r="D1" s="14"/>
      <c r="E1" s="14"/>
      <c r="F1" s="14"/>
      <c r="G1" s="14"/>
      <c r="I1" s="14"/>
      <c r="J1" s="14"/>
      <c r="K1" s="14"/>
      <c r="L1" s="14"/>
      <c r="M1" s="14"/>
      <c r="N1" s="14"/>
      <c r="O1" s="14"/>
      <c r="P1" s="14"/>
    </row>
    <row r="2" spans="1:16" ht="15" customHeight="1" thickTop="1">
      <c r="A2" s="12"/>
      <c r="B2" s="12"/>
    </row>
    <row r="3" spans="1:16">
      <c r="A3" s="57" t="s">
        <v>311</v>
      </c>
      <c r="B3" s="62" t="s">
        <v>51</v>
      </c>
      <c r="C3" s="62" t="s">
        <v>54</v>
      </c>
      <c r="D3" s="62" t="s">
        <v>56</v>
      </c>
      <c r="E3" s="62" t="s">
        <v>58</v>
      </c>
      <c r="F3" s="62" t="s">
        <v>60</v>
      </c>
      <c r="G3" s="62" t="s">
        <v>62</v>
      </c>
      <c r="H3" s="62" t="s">
        <v>64</v>
      </c>
      <c r="I3" s="62" t="s">
        <v>66</v>
      </c>
      <c r="J3" s="62" t="s">
        <v>68</v>
      </c>
      <c r="K3" s="62" t="s">
        <v>70</v>
      </c>
      <c r="L3" s="62" t="s">
        <v>73</v>
      </c>
      <c r="M3" s="62" t="s">
        <v>75</v>
      </c>
      <c r="N3" s="62" t="s">
        <v>77</v>
      </c>
      <c r="O3" s="62" t="s">
        <v>80</v>
      </c>
    </row>
    <row r="4" spans="1:16">
      <c r="A4" s="56" t="s">
        <v>50</v>
      </c>
      <c r="B4" s="61" t="s">
        <v>312</v>
      </c>
      <c r="C4" s="61" t="s">
        <v>97</v>
      </c>
      <c r="D4" s="61" t="s">
        <v>312</v>
      </c>
      <c r="E4" s="61" t="s">
        <v>312</v>
      </c>
      <c r="F4" s="61" t="s">
        <v>97</v>
      </c>
      <c r="G4" s="61" t="s">
        <v>97</v>
      </c>
      <c r="H4" s="61" t="s">
        <v>312</v>
      </c>
      <c r="I4" s="61" t="s">
        <v>97</v>
      </c>
      <c r="J4" s="61" t="s">
        <v>97</v>
      </c>
      <c r="K4" s="61" t="s">
        <v>97</v>
      </c>
      <c r="L4" s="61" t="s">
        <v>97</v>
      </c>
      <c r="M4" s="61" t="s">
        <v>97</v>
      </c>
      <c r="N4" s="61" t="s">
        <v>97</v>
      </c>
      <c r="O4" s="61" t="s">
        <v>312</v>
      </c>
    </row>
    <row r="5" spans="1:16">
      <c r="A5" s="56" t="s">
        <v>173</v>
      </c>
      <c r="B5" s="61" t="s">
        <v>312</v>
      </c>
      <c r="C5" s="61" t="s">
        <v>95</v>
      </c>
      <c r="D5" s="61" t="s">
        <v>312</v>
      </c>
      <c r="E5" s="61" t="s">
        <v>312</v>
      </c>
      <c r="F5" s="61" t="s">
        <v>95</v>
      </c>
      <c r="G5" s="61" t="s">
        <v>95</v>
      </c>
      <c r="H5" s="61" t="s">
        <v>312</v>
      </c>
      <c r="I5" s="61" t="s">
        <v>95</v>
      </c>
      <c r="J5" s="61" t="s">
        <v>95</v>
      </c>
      <c r="K5" s="61" t="s">
        <v>95</v>
      </c>
      <c r="L5" s="61" t="s">
        <v>95</v>
      </c>
      <c r="M5" s="61" t="s">
        <v>95</v>
      </c>
      <c r="N5" s="61" t="s">
        <v>95</v>
      </c>
      <c r="O5" s="61" t="s">
        <v>312</v>
      </c>
    </row>
    <row r="6" spans="1:16">
      <c r="A6" s="56" t="s">
        <v>174</v>
      </c>
      <c r="B6" s="61" t="s">
        <v>312</v>
      </c>
      <c r="C6" s="61" t="s">
        <v>105</v>
      </c>
      <c r="D6" s="61" t="s">
        <v>312</v>
      </c>
      <c r="E6" s="61" t="s">
        <v>312</v>
      </c>
      <c r="F6" s="61" t="s">
        <v>105</v>
      </c>
      <c r="G6" s="61" t="s">
        <v>105</v>
      </c>
      <c r="H6" s="61" t="s">
        <v>312</v>
      </c>
      <c r="I6" s="61" t="s">
        <v>105</v>
      </c>
      <c r="J6" s="61" t="s">
        <v>105</v>
      </c>
      <c r="K6" s="61" t="s">
        <v>105</v>
      </c>
      <c r="L6" s="61" t="s">
        <v>105</v>
      </c>
      <c r="M6" s="61" t="s">
        <v>105</v>
      </c>
      <c r="N6" s="61" t="s">
        <v>105</v>
      </c>
      <c r="O6" s="61" t="s">
        <v>312</v>
      </c>
    </row>
    <row r="7" spans="1:16">
      <c r="A7" s="56" t="s">
        <v>175</v>
      </c>
      <c r="B7" s="61" t="s">
        <v>312</v>
      </c>
      <c r="C7" s="61" t="s">
        <v>99</v>
      </c>
      <c r="D7" s="61" t="s">
        <v>312</v>
      </c>
      <c r="E7" s="61" t="s">
        <v>312</v>
      </c>
      <c r="F7" s="61" t="s">
        <v>99</v>
      </c>
      <c r="G7" s="61" t="s">
        <v>99</v>
      </c>
      <c r="H7" s="61" t="s">
        <v>312</v>
      </c>
      <c r="I7" s="61" t="s">
        <v>99</v>
      </c>
      <c r="J7" s="61" t="s">
        <v>99</v>
      </c>
      <c r="K7" s="61" t="s">
        <v>99</v>
      </c>
      <c r="L7" s="61" t="s">
        <v>99</v>
      </c>
      <c r="M7" s="61" t="s">
        <v>99</v>
      </c>
      <c r="N7" s="61" t="s">
        <v>99</v>
      </c>
      <c r="O7" s="61" t="s">
        <v>312</v>
      </c>
    </row>
    <row r="8" spans="1:16">
      <c r="A8" s="56" t="s">
        <v>176</v>
      </c>
      <c r="B8" s="61" t="s">
        <v>312</v>
      </c>
      <c r="C8" s="61" t="s">
        <v>312</v>
      </c>
      <c r="D8" s="61" t="s">
        <v>312</v>
      </c>
      <c r="E8" s="61" t="s">
        <v>312</v>
      </c>
      <c r="F8" s="61" t="s">
        <v>312</v>
      </c>
      <c r="G8" s="61" t="s">
        <v>312</v>
      </c>
      <c r="H8" s="61" t="s">
        <v>312</v>
      </c>
      <c r="I8" s="61" t="s">
        <v>312</v>
      </c>
      <c r="J8" s="61" t="s">
        <v>312</v>
      </c>
      <c r="K8" s="61" t="s">
        <v>312</v>
      </c>
      <c r="L8" s="61" t="s">
        <v>312</v>
      </c>
      <c r="M8" s="61" t="s">
        <v>312</v>
      </c>
      <c r="N8" s="61" t="s">
        <v>312</v>
      </c>
      <c r="O8" s="61" t="s">
        <v>312</v>
      </c>
    </row>
    <row r="9" spans="1:16">
      <c r="A9" s="56" t="s">
        <v>45</v>
      </c>
      <c r="B9" s="61" t="s">
        <v>312</v>
      </c>
      <c r="C9" s="61" t="s">
        <v>94</v>
      </c>
      <c r="D9" s="61" t="s">
        <v>312</v>
      </c>
      <c r="E9" s="61" t="s">
        <v>312</v>
      </c>
      <c r="F9" s="61" t="s">
        <v>94</v>
      </c>
      <c r="G9" s="61" t="s">
        <v>94</v>
      </c>
      <c r="H9" s="61" t="s">
        <v>312</v>
      </c>
      <c r="I9" s="61" t="s">
        <v>94</v>
      </c>
      <c r="J9" s="61" t="s">
        <v>96</v>
      </c>
      <c r="K9" s="61" t="s">
        <v>94</v>
      </c>
      <c r="L9" s="61" t="s">
        <v>94</v>
      </c>
      <c r="M9" s="61" t="s">
        <v>94</v>
      </c>
      <c r="N9" s="61" t="s">
        <v>94</v>
      </c>
      <c r="O9" s="61" t="s">
        <v>312</v>
      </c>
    </row>
    <row r="10" spans="1:16">
      <c r="A10" s="56" t="s">
        <v>177</v>
      </c>
      <c r="B10" s="61" t="s">
        <v>312</v>
      </c>
      <c r="C10" s="61" t="s">
        <v>102</v>
      </c>
      <c r="D10" s="61" t="s">
        <v>312</v>
      </c>
      <c r="E10" s="61" t="s">
        <v>312</v>
      </c>
      <c r="F10" s="61" t="s">
        <v>102</v>
      </c>
      <c r="G10" s="61" t="s">
        <v>102</v>
      </c>
      <c r="H10" s="61" t="s">
        <v>312</v>
      </c>
      <c r="I10" s="61" t="s">
        <v>102</v>
      </c>
      <c r="J10" s="61" t="s">
        <v>102</v>
      </c>
      <c r="K10" s="61" t="s">
        <v>102</v>
      </c>
      <c r="L10" s="61" t="s">
        <v>102</v>
      </c>
      <c r="M10" s="61" t="s">
        <v>102</v>
      </c>
      <c r="N10" s="61" t="s">
        <v>102</v>
      </c>
      <c r="O10" s="61" t="s">
        <v>312</v>
      </c>
    </row>
    <row r="11" spans="1:16">
      <c r="A11" s="56" t="s">
        <v>178</v>
      </c>
      <c r="B11" s="61" t="s">
        <v>312</v>
      </c>
      <c r="C11" s="61" t="s">
        <v>312</v>
      </c>
      <c r="D11" s="61" t="s">
        <v>312</v>
      </c>
      <c r="E11" s="61" t="s">
        <v>312</v>
      </c>
      <c r="F11" s="61" t="s">
        <v>312</v>
      </c>
      <c r="G11" s="61" t="s">
        <v>312</v>
      </c>
      <c r="H11" s="61" t="s">
        <v>312</v>
      </c>
      <c r="I11" s="61" t="s">
        <v>312</v>
      </c>
      <c r="J11" s="61" t="s">
        <v>312</v>
      </c>
      <c r="K11" s="61" t="s">
        <v>312</v>
      </c>
      <c r="L11" s="61" t="s">
        <v>312</v>
      </c>
      <c r="M11" s="61" t="s">
        <v>312</v>
      </c>
      <c r="N11" s="61" t="s">
        <v>312</v>
      </c>
      <c r="O11" s="61" t="s">
        <v>312</v>
      </c>
    </row>
    <row r="12" spans="1:16">
      <c r="A12" s="56" t="s">
        <v>46</v>
      </c>
      <c r="B12" s="61" t="s">
        <v>312</v>
      </c>
      <c r="C12" s="61" t="s">
        <v>94</v>
      </c>
      <c r="D12" s="61" t="s">
        <v>312</v>
      </c>
      <c r="E12" s="61" t="s">
        <v>312</v>
      </c>
      <c r="F12" s="61" t="s">
        <v>94</v>
      </c>
      <c r="G12" s="61" t="s">
        <v>94</v>
      </c>
      <c r="H12" s="61" t="s">
        <v>312</v>
      </c>
      <c r="I12" s="61" t="s">
        <v>94</v>
      </c>
      <c r="J12" s="61" t="s">
        <v>96</v>
      </c>
      <c r="K12" s="61" t="s">
        <v>94</v>
      </c>
      <c r="L12" s="61" t="s">
        <v>94</v>
      </c>
      <c r="M12" s="61" t="s">
        <v>94</v>
      </c>
      <c r="N12" s="61" t="s">
        <v>94</v>
      </c>
      <c r="O12" s="61" t="s">
        <v>312</v>
      </c>
    </row>
    <row r="13" spans="1:16">
      <c r="A13" s="56" t="s">
        <v>49</v>
      </c>
      <c r="B13" s="61" t="s">
        <v>312</v>
      </c>
      <c r="C13" s="61" t="s">
        <v>95</v>
      </c>
      <c r="D13" s="61" t="s">
        <v>312</v>
      </c>
      <c r="E13" s="61" t="s">
        <v>312</v>
      </c>
      <c r="F13" s="61" t="s">
        <v>95</v>
      </c>
      <c r="G13" s="61" t="s">
        <v>95</v>
      </c>
      <c r="H13" s="61" t="s">
        <v>312</v>
      </c>
      <c r="I13" s="61" t="s">
        <v>93</v>
      </c>
      <c r="J13" s="61" t="s">
        <v>95</v>
      </c>
      <c r="K13" s="61" t="s">
        <v>95</v>
      </c>
      <c r="L13" s="61" t="s">
        <v>93</v>
      </c>
      <c r="M13" s="61" t="s">
        <v>95</v>
      </c>
      <c r="N13" s="61" t="s">
        <v>95</v>
      </c>
      <c r="O13" s="61" t="s">
        <v>312</v>
      </c>
    </row>
    <row r="14" spans="1:16">
      <c r="A14" s="56" t="s">
        <v>179</v>
      </c>
      <c r="B14" s="61" t="s">
        <v>312</v>
      </c>
      <c r="C14" s="61" t="s">
        <v>98</v>
      </c>
      <c r="D14" s="61" t="s">
        <v>312</v>
      </c>
      <c r="E14" s="61" t="s">
        <v>312</v>
      </c>
      <c r="F14" s="61" t="s">
        <v>99</v>
      </c>
      <c r="G14" s="61" t="s">
        <v>97</v>
      </c>
      <c r="H14" s="61" t="s">
        <v>312</v>
      </c>
      <c r="I14" s="61" t="s">
        <v>98</v>
      </c>
      <c r="J14" s="61" t="s">
        <v>99</v>
      </c>
      <c r="K14" s="61" t="s">
        <v>98</v>
      </c>
      <c r="L14" s="61" t="s">
        <v>98</v>
      </c>
      <c r="M14" s="61" t="s">
        <v>98</v>
      </c>
      <c r="N14" s="61" t="s">
        <v>98</v>
      </c>
      <c r="O14" s="61" t="s">
        <v>312</v>
      </c>
    </row>
    <row r="15" spans="1:16">
      <c r="A15" s="56" t="s">
        <v>180</v>
      </c>
      <c r="B15" s="61" t="s">
        <v>312</v>
      </c>
      <c r="C15" s="61" t="s">
        <v>312</v>
      </c>
      <c r="D15" s="61" t="s">
        <v>312</v>
      </c>
      <c r="E15" s="61" t="s">
        <v>312</v>
      </c>
      <c r="F15" s="61" t="s">
        <v>312</v>
      </c>
      <c r="G15" s="61" t="s">
        <v>312</v>
      </c>
      <c r="H15" s="61" t="s">
        <v>312</v>
      </c>
      <c r="I15" s="61" t="s">
        <v>312</v>
      </c>
      <c r="J15" s="61" t="s">
        <v>312</v>
      </c>
      <c r="K15" s="61" t="s">
        <v>312</v>
      </c>
      <c r="L15" s="61" t="s">
        <v>312</v>
      </c>
      <c r="M15" s="61" t="s">
        <v>312</v>
      </c>
      <c r="N15" s="61" t="s">
        <v>312</v>
      </c>
      <c r="O15" s="61" t="s">
        <v>312</v>
      </c>
    </row>
    <row r="16" spans="1:16">
      <c r="A16" s="56" t="s">
        <v>181</v>
      </c>
      <c r="B16" s="61" t="s">
        <v>312</v>
      </c>
      <c r="C16" s="61" t="s">
        <v>96</v>
      </c>
      <c r="D16" s="61" t="s">
        <v>312</v>
      </c>
      <c r="E16" s="61" t="s">
        <v>312</v>
      </c>
      <c r="F16" s="61" t="s">
        <v>96</v>
      </c>
      <c r="G16" s="61" t="s">
        <v>98</v>
      </c>
      <c r="H16" s="61" t="s">
        <v>312</v>
      </c>
      <c r="I16" s="61" t="s">
        <v>96</v>
      </c>
      <c r="J16" s="61" t="s">
        <v>98</v>
      </c>
      <c r="K16" s="61" t="s">
        <v>96</v>
      </c>
      <c r="L16" s="61" t="s">
        <v>96</v>
      </c>
      <c r="M16" s="61" t="s">
        <v>96</v>
      </c>
      <c r="N16" s="61" t="s">
        <v>312</v>
      </c>
      <c r="O16" s="61" t="s">
        <v>312</v>
      </c>
    </row>
    <row r="17" spans="1:15">
      <c r="A17" s="56" t="s">
        <v>182</v>
      </c>
      <c r="B17" s="61" t="s">
        <v>312</v>
      </c>
      <c r="C17" s="61" t="s">
        <v>98</v>
      </c>
      <c r="D17" s="61" t="s">
        <v>312</v>
      </c>
      <c r="E17" s="61" t="s">
        <v>312</v>
      </c>
      <c r="F17" s="61" t="s">
        <v>98</v>
      </c>
      <c r="G17" s="61" t="s">
        <v>100</v>
      </c>
      <c r="H17" s="61" t="s">
        <v>312</v>
      </c>
      <c r="I17" s="61" t="s">
        <v>98</v>
      </c>
      <c r="J17" s="61" t="s">
        <v>100</v>
      </c>
      <c r="K17" s="61" t="s">
        <v>98</v>
      </c>
      <c r="L17" s="61" t="s">
        <v>98</v>
      </c>
      <c r="M17" s="61" t="s">
        <v>98</v>
      </c>
      <c r="N17" s="61" t="s">
        <v>312</v>
      </c>
      <c r="O17" s="61" t="s">
        <v>312</v>
      </c>
    </row>
    <row r="18" spans="1:15">
      <c r="A18" s="56" t="s">
        <v>183</v>
      </c>
      <c r="B18" s="61" t="s">
        <v>312</v>
      </c>
      <c r="C18" s="61" t="s">
        <v>312</v>
      </c>
      <c r="D18" s="61" t="s">
        <v>312</v>
      </c>
      <c r="E18" s="61" t="s">
        <v>312</v>
      </c>
      <c r="F18" s="61" t="s">
        <v>312</v>
      </c>
      <c r="G18" s="61" t="s">
        <v>312</v>
      </c>
      <c r="H18" s="61" t="s">
        <v>312</v>
      </c>
      <c r="I18" s="61" t="s">
        <v>312</v>
      </c>
      <c r="J18" s="61" t="s">
        <v>312</v>
      </c>
      <c r="K18" s="61" t="s">
        <v>312</v>
      </c>
      <c r="L18" s="61" t="s">
        <v>312</v>
      </c>
      <c r="M18" s="61" t="s">
        <v>312</v>
      </c>
      <c r="N18" s="61" t="s">
        <v>312</v>
      </c>
      <c r="O18" s="61" t="s">
        <v>312</v>
      </c>
    </row>
  </sheetData>
  <autoFilter ref="A3:A18" xr:uid="{00000000-0009-0000-0000-000011000000}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4</vt:i4>
      </vt:variant>
    </vt:vector>
  </HeadingPairs>
  <TitlesOfParts>
    <vt:vector size="22" baseType="lpstr">
      <vt:lpstr>Disclaimer</vt:lpstr>
      <vt:lpstr>Index</vt:lpstr>
      <vt:lpstr>CDPs</vt:lpstr>
      <vt:lpstr>Summary</vt:lpstr>
      <vt:lpstr>Comparison</vt:lpstr>
      <vt:lpstr>Available CDPs</vt:lpstr>
      <vt:lpstr>Capacity</vt:lpstr>
      <vt:lpstr>Generation</vt:lpstr>
      <vt:lpstr>Storage Capacity</vt:lpstr>
      <vt:lpstr>Storage Energy</vt:lpstr>
      <vt:lpstr>Dispatchable Built</vt:lpstr>
      <vt:lpstr>Dispatchable Retired</vt:lpstr>
      <vt:lpstr>REZ Generation Capacity</vt:lpstr>
      <vt:lpstr>REZ Generation</vt:lpstr>
      <vt:lpstr>Emissions</vt:lpstr>
      <vt:lpstr>Imports and Exports</vt:lpstr>
      <vt:lpstr>Costs</vt:lpstr>
      <vt:lpstr>Flow path augmentations</vt:lpstr>
      <vt:lpstr>AvailableCDPs</vt:lpstr>
      <vt:lpstr>Comparison_CDP1</vt:lpstr>
      <vt:lpstr>Comparison_CDP2</vt:lpstr>
      <vt:lpstr>Summary_CDP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Holmes à Court</cp:lastModifiedBy>
  <cp:revision>1</cp:revision>
  <dcterms:created xsi:type="dcterms:W3CDTF">2022-06-24T05:13:35Z</dcterms:created>
  <dcterms:modified xsi:type="dcterms:W3CDTF">2024-07-07T21:31:08Z</dcterms:modified>
</cp:coreProperties>
</file>